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filterPrivacy="1"/>
  <xr:revisionPtr revIDLastSave="0" documentId="13_ncr:1_{47D7ECFD-1921-45EC-8802-0D7B68C00329}" xr6:coauthVersionLast="47" xr6:coauthVersionMax="47" xr10:uidLastSave="{00000000-0000-0000-0000-000000000000}"/>
  <bookViews>
    <workbookView xWindow="-108" yWindow="-108" windowWidth="23256" windowHeight="12576" tabRatio="773" firstSheet="2" activeTab="2" xr2:uid="{00000000-000D-0000-FFFF-FFFF00000000}"/>
  </bookViews>
  <sheets>
    <sheet name="Personnel Fixe" sheetId="43" r:id="rId1"/>
    <sheet name="Personnel OCCA " sheetId="60" r:id="rId2"/>
    <sheet name="Matériel_Sogto" sheetId="48" r:id="rId3"/>
    <sheet name="Matériel_Location" sheetId="82" r:id="rId4"/>
    <sheet name="Production" sheetId="85" r:id="rId5"/>
    <sheet name="LOC- REM" sheetId="86" r:id="rId6"/>
    <sheet name="Stock" sheetId="61" r:id="rId7"/>
    <sheet name="Caisse " sheetId="67" r:id="rId8"/>
    <sheet name="LOCATION" sheetId="78" r:id="rId9"/>
    <sheet name="Transfert" sheetId="74" r:id="rId10"/>
    <sheet name="Résultat" sheetId="62" r:id="rId11"/>
    <sheet name="Vidange" sheetId="77" r:id="rId12"/>
    <sheet name="heures" sheetId="69" r:id="rId13"/>
    <sheet name="Gasoil" sheetId="68" r:id="rId14"/>
    <sheet name="Cons_Gasoil" sheetId="83" r:id="rId15"/>
    <sheet name="KM" sheetId="80" state="hidden" r:id="rId16"/>
    <sheet name="15w40" sheetId="70" r:id="rId17"/>
    <sheet name="Huil 90" sheetId="71" r:id="rId18"/>
    <sheet name="Huile 10" sheetId="72" r:id="rId19"/>
    <sheet name="Graisse" sheetId="73" r:id="rId20"/>
    <sheet name="TACHE" sheetId="76" r:id="rId21"/>
    <sheet name="Scellé de Sécurité" sheetId="81" r:id="rId22"/>
    <sheet name="Feuil1" sheetId="84" r:id="rId23"/>
    <sheet name="Piéces de Rechange" sheetId="79" state="hidden" r:id="rId24"/>
  </sheets>
  <definedNames>
    <definedName name="Chantier">'Personnel Fixe'!$W$5</definedName>
    <definedName name="date">'Personnel Fixe'!$W$8</definedName>
    <definedName name="Maitre">'Personnel Fixe'!$W$6</definedName>
    <definedName name="Objet">'Personnel Fixe'!$W$7</definedName>
    <definedName name="Responsable">'Personnel Fixe'!$W$9</definedName>
    <definedName name="_xlnm.Print_Area" localSheetId="0">'Personnel Fixe'!$A$4:$AL$36</definedName>
  </definedNames>
  <calcPr calcId="181029"/>
  <fileRecoveryPr autoRecover="0"/>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49" i="69" l="1"/>
  <c r="B49" i="69"/>
  <c r="C49" i="69"/>
  <c r="D49" i="69"/>
  <c r="E49" i="69"/>
  <c r="F49" i="69"/>
  <c r="G49" i="69"/>
  <c r="H49" i="69"/>
  <c r="I49" i="69"/>
  <c r="J49" i="69"/>
  <c r="K49" i="69"/>
  <c r="L49" i="69"/>
  <c r="M49" i="69"/>
  <c r="N49" i="69"/>
  <c r="O49" i="69"/>
  <c r="P49" i="69"/>
  <c r="Q49" i="69"/>
  <c r="R49" i="69"/>
  <c r="S49" i="69"/>
  <c r="T49" i="69"/>
  <c r="U49" i="69"/>
  <c r="V49" i="69"/>
  <c r="W49" i="69"/>
  <c r="X49" i="69"/>
  <c r="Y49" i="69"/>
  <c r="Z49" i="69"/>
  <c r="AA49" i="69"/>
  <c r="AB49" i="69"/>
  <c r="AC49" i="69"/>
  <c r="AD49" i="69"/>
  <c r="AE49" i="69"/>
  <c r="AF49" i="69"/>
  <c r="AG49" i="69"/>
  <c r="AH49" i="69"/>
  <c r="A50" i="69"/>
  <c r="B50" i="69"/>
  <c r="C50" i="69"/>
  <c r="D50" i="69"/>
  <c r="E50" i="69"/>
  <c r="F50" i="69"/>
  <c r="G50" i="69"/>
  <c r="H50" i="69"/>
  <c r="I50" i="69"/>
  <c r="J50" i="69"/>
  <c r="K50" i="69"/>
  <c r="L50" i="69"/>
  <c r="M50" i="69"/>
  <c r="N50" i="69"/>
  <c r="O50" i="69"/>
  <c r="P50" i="69"/>
  <c r="Q50" i="69"/>
  <c r="R50" i="69"/>
  <c r="S50" i="69"/>
  <c r="T50" i="69"/>
  <c r="U50" i="69"/>
  <c r="V50" i="69"/>
  <c r="W50" i="69"/>
  <c r="X50" i="69"/>
  <c r="Y50" i="69"/>
  <c r="Z50" i="69"/>
  <c r="AA50" i="69"/>
  <c r="AB50" i="69"/>
  <c r="AC50" i="69"/>
  <c r="AD50" i="69"/>
  <c r="AE50" i="69"/>
  <c r="AF50" i="69"/>
  <c r="AG50" i="69"/>
  <c r="AH50" i="69"/>
  <c r="A51" i="69"/>
  <c r="B51" i="69"/>
  <c r="C51" i="69"/>
  <c r="D51" i="69"/>
  <c r="E51" i="69"/>
  <c r="F51" i="69"/>
  <c r="G51" i="69"/>
  <c r="H51" i="69"/>
  <c r="I51" i="69"/>
  <c r="J51" i="69"/>
  <c r="K51" i="69"/>
  <c r="L51" i="69"/>
  <c r="M51" i="69"/>
  <c r="N51" i="69"/>
  <c r="O51" i="69"/>
  <c r="P51" i="69"/>
  <c r="Q51" i="69"/>
  <c r="R51" i="69"/>
  <c r="S51" i="69"/>
  <c r="T51" i="69"/>
  <c r="U51" i="69"/>
  <c r="V51" i="69"/>
  <c r="W51" i="69"/>
  <c r="X51" i="69"/>
  <c r="Y51" i="69"/>
  <c r="Z51" i="69"/>
  <c r="AA51" i="69"/>
  <c r="AB51" i="69"/>
  <c r="AC51" i="69"/>
  <c r="AD51" i="69"/>
  <c r="AE51" i="69"/>
  <c r="AF51" i="69"/>
  <c r="AG51" i="69"/>
  <c r="AH51" i="69"/>
  <c r="A52" i="69"/>
  <c r="B52" i="69"/>
  <c r="C52" i="69"/>
  <c r="D52" i="69"/>
  <c r="E52" i="69"/>
  <c r="F52" i="69"/>
  <c r="G52" i="69"/>
  <c r="H52" i="69"/>
  <c r="I52" i="69"/>
  <c r="J52" i="69"/>
  <c r="K52" i="69"/>
  <c r="L52" i="69"/>
  <c r="M52" i="69"/>
  <c r="N52" i="69"/>
  <c r="O52" i="69"/>
  <c r="P52" i="69"/>
  <c r="Q52" i="69"/>
  <c r="R52" i="69"/>
  <c r="S52" i="69"/>
  <c r="T52" i="69"/>
  <c r="U52" i="69"/>
  <c r="V52" i="69"/>
  <c r="W52" i="69"/>
  <c r="X52" i="69"/>
  <c r="Y52" i="69"/>
  <c r="Z52" i="69"/>
  <c r="AA52" i="69"/>
  <c r="AB52" i="69"/>
  <c r="AC52" i="69"/>
  <c r="AD52" i="69"/>
  <c r="AE52" i="69"/>
  <c r="AF52" i="69"/>
  <c r="AG52" i="69"/>
  <c r="AH52" i="69"/>
  <c r="A53" i="69"/>
  <c r="B53" i="69"/>
  <c r="C53" i="69"/>
  <c r="D53" i="69"/>
  <c r="E53" i="69"/>
  <c r="F53" i="69"/>
  <c r="G53" i="69"/>
  <c r="H53" i="69"/>
  <c r="I53" i="69"/>
  <c r="J53" i="69"/>
  <c r="K53" i="69"/>
  <c r="L53" i="69"/>
  <c r="M53" i="69"/>
  <c r="N53" i="69"/>
  <c r="O53" i="69"/>
  <c r="P53" i="69"/>
  <c r="Q53" i="69"/>
  <c r="R53" i="69"/>
  <c r="S53" i="69"/>
  <c r="T53" i="69"/>
  <c r="U53" i="69"/>
  <c r="V53" i="69"/>
  <c r="W53" i="69"/>
  <c r="X53" i="69"/>
  <c r="Y53" i="69"/>
  <c r="Z53" i="69"/>
  <c r="AA53" i="69"/>
  <c r="AB53" i="69"/>
  <c r="AC53" i="69"/>
  <c r="AD53" i="69"/>
  <c r="AE53" i="69"/>
  <c r="AF53" i="69"/>
  <c r="AG53" i="69"/>
  <c r="AH53" i="69"/>
  <c r="A54" i="69"/>
  <c r="B54" i="69"/>
  <c r="C54" i="69"/>
  <c r="D54" i="69"/>
  <c r="E54" i="69"/>
  <c r="F54" i="69"/>
  <c r="G54" i="69"/>
  <c r="H54" i="69"/>
  <c r="I54" i="69"/>
  <c r="J54" i="69"/>
  <c r="K54" i="69"/>
  <c r="L54" i="69"/>
  <c r="M54" i="69"/>
  <c r="N54" i="69"/>
  <c r="O54" i="69"/>
  <c r="P54" i="69"/>
  <c r="Q54" i="69"/>
  <c r="R54" i="69"/>
  <c r="S54" i="69"/>
  <c r="T54" i="69"/>
  <c r="U54" i="69"/>
  <c r="V54" i="69"/>
  <c r="W54" i="69"/>
  <c r="X54" i="69"/>
  <c r="Y54" i="69"/>
  <c r="Z54" i="69"/>
  <c r="AA54" i="69"/>
  <c r="AB54" i="69"/>
  <c r="AC54" i="69"/>
  <c r="AD54" i="69"/>
  <c r="AE54" i="69"/>
  <c r="AF54" i="69"/>
  <c r="AG54" i="69"/>
  <c r="AH54" i="69"/>
  <c r="A55" i="69"/>
  <c r="B55" i="69"/>
  <c r="C55" i="69"/>
  <c r="D55" i="69"/>
  <c r="E55" i="69"/>
  <c r="F55" i="69"/>
  <c r="G55" i="69"/>
  <c r="H55" i="69"/>
  <c r="I55" i="69"/>
  <c r="J55" i="69"/>
  <c r="K55" i="69"/>
  <c r="L55" i="69"/>
  <c r="M55" i="69"/>
  <c r="N55" i="69"/>
  <c r="O55" i="69"/>
  <c r="P55" i="69"/>
  <c r="Q55" i="69"/>
  <c r="R55" i="69"/>
  <c r="S55" i="69"/>
  <c r="T55" i="69"/>
  <c r="U55" i="69"/>
  <c r="V55" i="69"/>
  <c r="W55" i="69"/>
  <c r="X55" i="69"/>
  <c r="Y55" i="69"/>
  <c r="Z55" i="69"/>
  <c r="AA55" i="69"/>
  <c r="AB55" i="69"/>
  <c r="AC55" i="69"/>
  <c r="AD55" i="69"/>
  <c r="AE55" i="69"/>
  <c r="AF55" i="69"/>
  <c r="AG55" i="69"/>
  <c r="AH55" i="69"/>
  <c r="A56" i="69"/>
  <c r="B56" i="69"/>
  <c r="C56" i="69"/>
  <c r="D56" i="69"/>
  <c r="E56" i="69"/>
  <c r="F56" i="69"/>
  <c r="G56" i="69"/>
  <c r="H56" i="69"/>
  <c r="I56" i="69"/>
  <c r="J56" i="69"/>
  <c r="K56" i="69"/>
  <c r="L56" i="69"/>
  <c r="M56" i="69"/>
  <c r="N56" i="69"/>
  <c r="O56" i="69"/>
  <c r="P56" i="69"/>
  <c r="Q56" i="69"/>
  <c r="R56" i="69"/>
  <c r="S56" i="69"/>
  <c r="T56" i="69"/>
  <c r="U56" i="69"/>
  <c r="V56" i="69"/>
  <c r="W56" i="69"/>
  <c r="X56" i="69"/>
  <c r="Y56" i="69"/>
  <c r="Z56" i="69"/>
  <c r="AA56" i="69"/>
  <c r="AB56" i="69"/>
  <c r="AC56" i="69"/>
  <c r="AD56" i="69"/>
  <c r="AE56" i="69"/>
  <c r="AF56" i="69"/>
  <c r="AG56" i="69"/>
  <c r="AH56" i="69"/>
  <c r="A57" i="69"/>
  <c r="B57" i="69"/>
  <c r="C57" i="69"/>
  <c r="D57" i="69"/>
  <c r="E57" i="69"/>
  <c r="F57" i="69"/>
  <c r="G57" i="69"/>
  <c r="H57" i="69"/>
  <c r="I57" i="69"/>
  <c r="J57" i="69"/>
  <c r="K57" i="69"/>
  <c r="L57" i="69"/>
  <c r="M57" i="69"/>
  <c r="N57" i="69"/>
  <c r="O57" i="69"/>
  <c r="P57" i="69"/>
  <c r="Q57" i="69"/>
  <c r="R57" i="69"/>
  <c r="S57" i="69"/>
  <c r="T57" i="69"/>
  <c r="U57" i="69"/>
  <c r="V57" i="69"/>
  <c r="W57" i="69"/>
  <c r="X57" i="69"/>
  <c r="Y57" i="69"/>
  <c r="Z57" i="69"/>
  <c r="AA57" i="69"/>
  <c r="AB57" i="69"/>
  <c r="AC57" i="69"/>
  <c r="AD57" i="69"/>
  <c r="AE57" i="69"/>
  <c r="AF57" i="69"/>
  <c r="AG57" i="69"/>
  <c r="AH57" i="69"/>
  <c r="A58" i="69"/>
  <c r="B58" i="69"/>
  <c r="C58" i="69"/>
  <c r="D58" i="69"/>
  <c r="E58" i="69"/>
  <c r="F58" i="69"/>
  <c r="G58" i="69"/>
  <c r="H58" i="69"/>
  <c r="I58" i="69"/>
  <c r="J58" i="69"/>
  <c r="K58" i="69"/>
  <c r="L58" i="69"/>
  <c r="M58" i="69"/>
  <c r="N58" i="69"/>
  <c r="O58" i="69"/>
  <c r="P58" i="69"/>
  <c r="Q58" i="69"/>
  <c r="R58" i="69"/>
  <c r="S58" i="69"/>
  <c r="T58" i="69"/>
  <c r="U58" i="69"/>
  <c r="V58" i="69"/>
  <c r="W58" i="69"/>
  <c r="X58" i="69"/>
  <c r="Y58" i="69"/>
  <c r="Z58" i="69"/>
  <c r="AA58" i="69"/>
  <c r="AB58" i="69"/>
  <c r="AC58" i="69"/>
  <c r="AD58" i="69"/>
  <c r="AE58" i="69"/>
  <c r="AF58" i="69"/>
  <c r="AG58" i="69"/>
  <c r="AH58" i="69"/>
  <c r="A59" i="69"/>
  <c r="B59" i="69"/>
  <c r="C59" i="69"/>
  <c r="D59" i="69"/>
  <c r="E59" i="69"/>
  <c r="F59" i="69"/>
  <c r="G59" i="69"/>
  <c r="H59" i="69"/>
  <c r="I59" i="69"/>
  <c r="J59" i="69"/>
  <c r="K59" i="69"/>
  <c r="L59" i="69"/>
  <c r="M59" i="69"/>
  <c r="N59" i="69"/>
  <c r="O59" i="69"/>
  <c r="P59" i="69"/>
  <c r="Q59" i="69"/>
  <c r="R59" i="69"/>
  <c r="S59" i="69"/>
  <c r="T59" i="69"/>
  <c r="U59" i="69"/>
  <c r="V59" i="69"/>
  <c r="W59" i="69"/>
  <c r="X59" i="69"/>
  <c r="Y59" i="69"/>
  <c r="Z59" i="69"/>
  <c r="AA59" i="69"/>
  <c r="AB59" i="69"/>
  <c r="AC59" i="69"/>
  <c r="AD59" i="69"/>
  <c r="AE59" i="69"/>
  <c r="AF59" i="69"/>
  <c r="AG59" i="69"/>
  <c r="AH59" i="69"/>
  <c r="A60" i="69"/>
  <c r="B60" i="69"/>
  <c r="C60" i="69"/>
  <c r="D60" i="69"/>
  <c r="E60" i="69"/>
  <c r="F60" i="69"/>
  <c r="G60" i="69"/>
  <c r="H60" i="69"/>
  <c r="I60" i="69"/>
  <c r="J60" i="69"/>
  <c r="K60" i="69"/>
  <c r="L60" i="69"/>
  <c r="M60" i="69"/>
  <c r="N60" i="69"/>
  <c r="O60" i="69"/>
  <c r="P60" i="69"/>
  <c r="Q60" i="69"/>
  <c r="R60" i="69"/>
  <c r="S60" i="69"/>
  <c r="T60" i="69"/>
  <c r="U60" i="69"/>
  <c r="V60" i="69"/>
  <c r="W60" i="69"/>
  <c r="X60" i="69"/>
  <c r="Y60" i="69"/>
  <c r="Z60" i="69"/>
  <c r="AA60" i="69"/>
  <c r="AB60" i="69"/>
  <c r="AC60" i="69"/>
  <c r="AD60" i="69"/>
  <c r="AE60" i="69"/>
  <c r="AF60" i="69"/>
  <c r="AG60" i="69"/>
  <c r="AH60" i="69"/>
  <c r="A61" i="69"/>
  <c r="B61" i="69"/>
  <c r="C61" i="69"/>
  <c r="D61" i="69"/>
  <c r="E61" i="69"/>
  <c r="F61" i="69"/>
  <c r="G61" i="69"/>
  <c r="H61" i="69"/>
  <c r="I61" i="69"/>
  <c r="J61" i="69"/>
  <c r="K61" i="69"/>
  <c r="L61" i="69"/>
  <c r="M61" i="69"/>
  <c r="N61" i="69"/>
  <c r="O61" i="69"/>
  <c r="P61" i="69"/>
  <c r="Q61" i="69"/>
  <c r="R61" i="69"/>
  <c r="S61" i="69"/>
  <c r="T61" i="69"/>
  <c r="U61" i="69"/>
  <c r="V61" i="69"/>
  <c r="W61" i="69"/>
  <c r="X61" i="69"/>
  <c r="Y61" i="69"/>
  <c r="Z61" i="69"/>
  <c r="AA61" i="69"/>
  <c r="AB61" i="69"/>
  <c r="AC61" i="69"/>
  <c r="AD61" i="69"/>
  <c r="AE61" i="69"/>
  <c r="AF61" i="69"/>
  <c r="AG61" i="69"/>
  <c r="AH61" i="69"/>
  <c r="A62" i="69"/>
  <c r="B62" i="69"/>
  <c r="C62" i="69"/>
  <c r="D62" i="69"/>
  <c r="E62" i="69"/>
  <c r="AI62" i="69" s="1"/>
  <c r="F62" i="69"/>
  <c r="G62" i="69"/>
  <c r="H62" i="69"/>
  <c r="I62" i="69"/>
  <c r="J62" i="69"/>
  <c r="K62" i="69"/>
  <c r="L62" i="69"/>
  <c r="M62" i="69"/>
  <c r="N62" i="69"/>
  <c r="O62" i="69"/>
  <c r="P62" i="69"/>
  <c r="Q62" i="69"/>
  <c r="R62" i="69"/>
  <c r="S62" i="69"/>
  <c r="T62" i="69"/>
  <c r="U62" i="69"/>
  <c r="V62" i="69"/>
  <c r="W62" i="69"/>
  <c r="X62" i="69"/>
  <c r="Y62" i="69"/>
  <c r="Z62" i="69"/>
  <c r="AA62" i="69"/>
  <c r="AB62" i="69"/>
  <c r="AC62" i="69"/>
  <c r="AD62" i="69"/>
  <c r="AE62" i="69"/>
  <c r="AF62" i="69"/>
  <c r="AG62" i="69"/>
  <c r="AH62" i="69"/>
  <c r="A63" i="69"/>
  <c r="B63" i="69"/>
  <c r="C63" i="69"/>
  <c r="D63" i="69"/>
  <c r="E63" i="69"/>
  <c r="F63" i="69"/>
  <c r="G63" i="69"/>
  <c r="H63" i="69"/>
  <c r="I63" i="69"/>
  <c r="J63" i="69"/>
  <c r="K63" i="69"/>
  <c r="L63" i="69"/>
  <c r="M63" i="69"/>
  <c r="N63" i="69"/>
  <c r="O63" i="69"/>
  <c r="P63" i="69"/>
  <c r="Q63" i="69"/>
  <c r="R63" i="69"/>
  <c r="S63" i="69"/>
  <c r="T63" i="69"/>
  <c r="U63" i="69"/>
  <c r="V63" i="69"/>
  <c r="W63" i="69"/>
  <c r="X63" i="69"/>
  <c r="Y63" i="69"/>
  <c r="Z63" i="69"/>
  <c r="AA63" i="69"/>
  <c r="AB63" i="69"/>
  <c r="AC63" i="69"/>
  <c r="AD63" i="69"/>
  <c r="AE63" i="69"/>
  <c r="AF63" i="69"/>
  <c r="AG63" i="69"/>
  <c r="AH63" i="69"/>
  <c r="A64" i="69"/>
  <c r="B64" i="69"/>
  <c r="C64" i="69"/>
  <c r="D64" i="69"/>
  <c r="E64" i="69"/>
  <c r="F64" i="69"/>
  <c r="G64" i="69"/>
  <c r="H64" i="69"/>
  <c r="I64" i="69"/>
  <c r="J64" i="69"/>
  <c r="K64" i="69"/>
  <c r="L64" i="69"/>
  <c r="M64" i="69"/>
  <c r="N64" i="69"/>
  <c r="O64" i="69"/>
  <c r="P64" i="69"/>
  <c r="Q64" i="69"/>
  <c r="R64" i="69"/>
  <c r="S64" i="69"/>
  <c r="T64" i="69"/>
  <c r="U64" i="69"/>
  <c r="V64" i="69"/>
  <c r="W64" i="69"/>
  <c r="X64" i="69"/>
  <c r="Y64" i="69"/>
  <c r="Z64" i="69"/>
  <c r="AA64" i="69"/>
  <c r="AB64" i="69"/>
  <c r="AC64" i="69"/>
  <c r="AD64" i="69"/>
  <c r="AE64" i="69"/>
  <c r="AF64" i="69"/>
  <c r="AG64" i="69"/>
  <c r="AH64" i="69"/>
  <c r="A65" i="69"/>
  <c r="B65" i="69"/>
  <c r="C65" i="69"/>
  <c r="D65" i="69"/>
  <c r="E65" i="69"/>
  <c r="F65" i="69"/>
  <c r="G65" i="69"/>
  <c r="H65" i="69"/>
  <c r="I65" i="69"/>
  <c r="J65" i="69"/>
  <c r="K65" i="69"/>
  <c r="L65" i="69"/>
  <c r="M65" i="69"/>
  <c r="N65" i="69"/>
  <c r="O65" i="69"/>
  <c r="P65" i="69"/>
  <c r="Q65" i="69"/>
  <c r="R65" i="69"/>
  <c r="S65" i="69"/>
  <c r="T65" i="69"/>
  <c r="U65" i="69"/>
  <c r="V65" i="69"/>
  <c r="W65" i="69"/>
  <c r="X65" i="69"/>
  <c r="Y65" i="69"/>
  <c r="Z65" i="69"/>
  <c r="AA65" i="69"/>
  <c r="AB65" i="69"/>
  <c r="AC65" i="69"/>
  <c r="AD65" i="69"/>
  <c r="AE65" i="69"/>
  <c r="AF65" i="69"/>
  <c r="AG65" i="69"/>
  <c r="AH65" i="69"/>
  <c r="A66" i="69"/>
  <c r="B66" i="69"/>
  <c r="C66" i="69"/>
  <c r="D66" i="69"/>
  <c r="E66" i="69"/>
  <c r="F66" i="69"/>
  <c r="G66" i="69"/>
  <c r="H66" i="69"/>
  <c r="I66" i="69"/>
  <c r="J66" i="69"/>
  <c r="K66" i="69"/>
  <c r="L66" i="69"/>
  <c r="M66" i="69"/>
  <c r="N66" i="69"/>
  <c r="O66" i="69"/>
  <c r="P66" i="69"/>
  <c r="Q66" i="69"/>
  <c r="R66" i="69"/>
  <c r="S66" i="69"/>
  <c r="T66" i="69"/>
  <c r="U66" i="69"/>
  <c r="V66" i="69"/>
  <c r="W66" i="69"/>
  <c r="X66" i="69"/>
  <c r="Y66" i="69"/>
  <c r="Z66" i="69"/>
  <c r="AA66" i="69"/>
  <c r="AB66" i="69"/>
  <c r="AC66" i="69"/>
  <c r="AD66" i="69"/>
  <c r="AE66" i="69"/>
  <c r="AF66" i="69"/>
  <c r="AG66" i="69"/>
  <c r="AH66" i="69"/>
  <c r="A67" i="69"/>
  <c r="B67" i="69"/>
  <c r="C67" i="69"/>
  <c r="D67" i="69"/>
  <c r="E67" i="69"/>
  <c r="F67" i="69"/>
  <c r="G67" i="69"/>
  <c r="H67" i="69"/>
  <c r="I67" i="69"/>
  <c r="J67" i="69"/>
  <c r="K67" i="69"/>
  <c r="L67" i="69"/>
  <c r="M67" i="69"/>
  <c r="N67" i="69"/>
  <c r="O67" i="69"/>
  <c r="P67" i="69"/>
  <c r="Q67" i="69"/>
  <c r="R67" i="69"/>
  <c r="S67" i="69"/>
  <c r="T67" i="69"/>
  <c r="U67" i="69"/>
  <c r="V67" i="69"/>
  <c r="W67" i="69"/>
  <c r="X67" i="69"/>
  <c r="Y67" i="69"/>
  <c r="Z67" i="69"/>
  <c r="AA67" i="69"/>
  <c r="AB67" i="69"/>
  <c r="AC67" i="69"/>
  <c r="AD67" i="69"/>
  <c r="AE67" i="69"/>
  <c r="AF67" i="69"/>
  <c r="AG67" i="69"/>
  <c r="AH67" i="69"/>
  <c r="K5" i="62"/>
  <c r="G9" i="86"/>
  <c r="G8" i="86"/>
  <c r="G7" i="86"/>
  <c r="G6" i="86"/>
  <c r="G5" i="86"/>
  <c r="G37" i="85"/>
  <c r="F37" i="85"/>
  <c r="E37" i="85"/>
  <c r="D37" i="85"/>
  <c r="C37" i="85"/>
  <c r="B37" i="85"/>
  <c r="A35" i="85"/>
  <c r="A34" i="85"/>
  <c r="A33" i="85"/>
  <c r="A32" i="85"/>
  <c r="A31" i="85"/>
  <c r="A30" i="85"/>
  <c r="A29" i="85"/>
  <c r="A28" i="85"/>
  <c r="A27" i="85"/>
  <c r="A26" i="85"/>
  <c r="A25" i="85"/>
  <c r="A24" i="85"/>
  <c r="A23" i="85"/>
  <c r="A22" i="85"/>
  <c r="A21" i="85"/>
  <c r="A20" i="85"/>
  <c r="A19" i="85"/>
  <c r="A18" i="85"/>
  <c r="A17" i="85"/>
  <c r="A16" i="85"/>
  <c r="A15" i="85"/>
  <c r="A14" i="85"/>
  <c r="A13" i="85"/>
  <c r="A12" i="85"/>
  <c r="A11" i="85"/>
  <c r="A10" i="85"/>
  <c r="A9" i="85"/>
  <c r="A8" i="85"/>
  <c r="A7" i="85"/>
  <c r="A6" i="85"/>
  <c r="A5" i="85"/>
  <c r="AI66" i="69" l="1"/>
  <c r="AI59" i="69"/>
  <c r="AI51" i="69"/>
  <c r="AI60" i="69"/>
  <c r="AI58" i="69"/>
  <c r="AI52" i="69"/>
  <c r="AI50" i="69"/>
  <c r="AI65" i="69"/>
  <c r="AI63" i="69"/>
  <c r="AI54" i="69"/>
  <c r="AI53" i="69"/>
  <c r="AI49" i="69"/>
  <c r="AI61" i="69"/>
  <c r="AI57" i="69"/>
  <c r="AI56" i="69"/>
  <c r="AI64" i="69"/>
  <c r="AI55" i="69"/>
  <c r="AI67" i="69"/>
  <c r="C65" i="81"/>
  <c r="B65" i="81"/>
  <c r="A65" i="81"/>
  <c r="C64" i="81"/>
  <c r="B64" i="81"/>
  <c r="A64" i="81"/>
  <c r="C63" i="81"/>
  <c r="B63" i="81"/>
  <c r="A63" i="81"/>
  <c r="C62" i="81"/>
  <c r="B62" i="81"/>
  <c r="A62" i="81"/>
  <c r="C61" i="81"/>
  <c r="B61" i="81"/>
  <c r="A61" i="81"/>
  <c r="C60" i="81"/>
  <c r="B60" i="81"/>
  <c r="A60" i="81"/>
  <c r="C59" i="81"/>
  <c r="B59" i="81"/>
  <c r="A59" i="81"/>
  <c r="C58" i="81"/>
  <c r="B58" i="81"/>
  <c r="A58" i="81"/>
  <c r="C57" i="81"/>
  <c r="B57" i="81"/>
  <c r="A57" i="81"/>
  <c r="C56" i="81"/>
  <c r="B56" i="81"/>
  <c r="A56" i="81"/>
  <c r="C55" i="81"/>
  <c r="B55" i="81"/>
  <c r="A55" i="81"/>
  <c r="C54" i="81"/>
  <c r="B54" i="81"/>
  <c r="A54" i="81"/>
  <c r="C53" i="81"/>
  <c r="B53" i="81"/>
  <c r="A53" i="81"/>
  <c r="C52" i="81"/>
  <c r="B52" i="81"/>
  <c r="A52" i="81"/>
  <c r="C51" i="81"/>
  <c r="B51" i="81"/>
  <c r="A51" i="81"/>
  <c r="C50" i="81"/>
  <c r="B50" i="81"/>
  <c r="A50" i="81"/>
  <c r="C49" i="81"/>
  <c r="B49" i="81"/>
  <c r="A49" i="81"/>
  <c r="C48" i="81"/>
  <c r="B48" i="81"/>
  <c r="A48" i="81"/>
  <c r="C47" i="81"/>
  <c r="B47" i="81"/>
  <c r="A47" i="81"/>
  <c r="C46" i="81"/>
  <c r="B46" i="81"/>
  <c r="A46" i="81"/>
  <c r="C45" i="81"/>
  <c r="B45" i="81"/>
  <c r="A45" i="81"/>
  <c r="C44" i="81"/>
  <c r="B44" i="81"/>
  <c r="A44" i="81"/>
  <c r="C43" i="81"/>
  <c r="B43" i="81"/>
  <c r="A43" i="81"/>
  <c r="C42" i="81"/>
  <c r="B42" i="81"/>
  <c r="A42" i="81"/>
  <c r="C41" i="81"/>
  <c r="B41" i="81"/>
  <c r="A41" i="81"/>
  <c r="C40" i="81"/>
  <c r="B40" i="81"/>
  <c r="A40" i="81"/>
  <c r="C39" i="81"/>
  <c r="B39" i="81"/>
  <c r="A39" i="81"/>
  <c r="C38" i="81"/>
  <c r="B38" i="81"/>
  <c r="A38" i="81"/>
  <c r="C37" i="81"/>
  <c r="B37" i="81"/>
  <c r="A37" i="81"/>
  <c r="C36" i="81"/>
  <c r="B36" i="81"/>
  <c r="A36" i="81"/>
  <c r="C35" i="81"/>
  <c r="B35" i="81"/>
  <c r="A35" i="81"/>
  <c r="C34" i="81"/>
  <c r="B34" i="81"/>
  <c r="A34" i="81"/>
  <c r="C33" i="81"/>
  <c r="B33" i="81"/>
  <c r="A33" i="81"/>
  <c r="C32" i="81"/>
  <c r="B32" i="81"/>
  <c r="A32" i="81"/>
  <c r="C31" i="81"/>
  <c r="B31" i="81"/>
  <c r="A31" i="81"/>
  <c r="C30" i="81"/>
  <c r="B30" i="81"/>
  <c r="A30" i="81"/>
  <c r="C29" i="81"/>
  <c r="B29" i="81"/>
  <c r="A29" i="81"/>
  <c r="C28" i="81"/>
  <c r="B28" i="81"/>
  <c r="A28" i="81"/>
  <c r="C27" i="81"/>
  <c r="B27" i="81"/>
  <c r="A27" i="81"/>
  <c r="C26" i="81"/>
  <c r="B26" i="81"/>
  <c r="A26" i="81"/>
  <c r="C25" i="81"/>
  <c r="B25" i="81"/>
  <c r="A25" i="81"/>
  <c r="C24" i="81"/>
  <c r="B24" i="81"/>
  <c r="A24" i="81"/>
  <c r="C23" i="81"/>
  <c r="B23" i="81"/>
  <c r="A23" i="81"/>
  <c r="C22" i="81"/>
  <c r="B22" i="81"/>
  <c r="A22" i="81"/>
  <c r="C21" i="81"/>
  <c r="B21" i="81"/>
  <c r="A21" i="81"/>
  <c r="C20" i="81"/>
  <c r="B20" i="81"/>
  <c r="A20" i="81"/>
  <c r="C19" i="81"/>
  <c r="B19" i="81"/>
  <c r="A19" i="81"/>
  <c r="C18" i="81"/>
  <c r="B18" i="81"/>
  <c r="A18" i="81"/>
  <c r="C17" i="81"/>
  <c r="B17" i="81"/>
  <c r="A17" i="81"/>
  <c r="C16" i="81"/>
  <c r="B16" i="81"/>
  <c r="A16" i="81"/>
  <c r="C15" i="81"/>
  <c r="B15" i="81"/>
  <c r="A15" i="81"/>
  <c r="C14" i="81"/>
  <c r="B14" i="81"/>
  <c r="A14" i="81"/>
  <c r="C13" i="81"/>
  <c r="B13" i="81"/>
  <c r="A13" i="81"/>
  <c r="C12" i="81"/>
  <c r="B12" i="81"/>
  <c r="A12" i="81"/>
  <c r="C11" i="81"/>
  <c r="B11" i="81"/>
  <c r="A11" i="81"/>
  <c r="C10" i="81"/>
  <c r="B10" i="81"/>
  <c r="A10" i="81"/>
  <c r="C9" i="81"/>
  <c r="B9" i="81"/>
  <c r="A9" i="81"/>
  <c r="C8" i="81"/>
  <c r="B8" i="81"/>
  <c r="A8" i="81"/>
  <c r="C7" i="81"/>
  <c r="B7" i="81"/>
  <c r="A7" i="81"/>
  <c r="C6" i="81"/>
  <c r="B6" i="81"/>
  <c r="A6" i="81"/>
  <c r="A4" i="81"/>
  <c r="B5" i="83"/>
  <c r="A67" i="83" l="1"/>
  <c r="B67" i="83"/>
  <c r="C67" i="83"/>
  <c r="A69" i="69"/>
  <c r="C130" i="83"/>
  <c r="B130" i="83"/>
  <c r="A130" i="83"/>
  <c r="C129" i="83"/>
  <c r="B129" i="83"/>
  <c r="A129" i="83"/>
  <c r="C128" i="83"/>
  <c r="B128" i="83"/>
  <c r="A128" i="83"/>
  <c r="C127" i="83"/>
  <c r="B127" i="83"/>
  <c r="A127" i="83"/>
  <c r="C126" i="83"/>
  <c r="B126" i="83"/>
  <c r="A126" i="83"/>
  <c r="C125" i="83"/>
  <c r="B125" i="83"/>
  <c r="A125" i="83"/>
  <c r="C124" i="83"/>
  <c r="B124" i="83"/>
  <c r="A124" i="83"/>
  <c r="C123" i="83"/>
  <c r="B123" i="83"/>
  <c r="A123" i="83"/>
  <c r="C122" i="83"/>
  <c r="B122" i="83"/>
  <c r="A122" i="83"/>
  <c r="C121" i="83"/>
  <c r="B121" i="83"/>
  <c r="A121" i="83"/>
  <c r="C120" i="83"/>
  <c r="B120" i="83"/>
  <c r="A120" i="83"/>
  <c r="C119" i="83"/>
  <c r="B119" i="83"/>
  <c r="A119" i="83"/>
  <c r="C118" i="83"/>
  <c r="B118" i="83"/>
  <c r="A118" i="83"/>
  <c r="C117" i="83"/>
  <c r="B117" i="83"/>
  <c r="A117" i="83"/>
  <c r="C116" i="83"/>
  <c r="B116" i="83"/>
  <c r="A116" i="83"/>
  <c r="C115" i="83"/>
  <c r="B115" i="83"/>
  <c r="A115" i="83"/>
  <c r="C114" i="83"/>
  <c r="B114" i="83"/>
  <c r="A114" i="83"/>
  <c r="C113" i="83"/>
  <c r="B113" i="83"/>
  <c r="A113" i="83"/>
  <c r="C112" i="83"/>
  <c r="B112" i="83"/>
  <c r="A112" i="83"/>
  <c r="C111" i="83"/>
  <c r="B111" i="83"/>
  <c r="A111" i="83"/>
  <c r="C110" i="83"/>
  <c r="B110" i="83"/>
  <c r="A110" i="83"/>
  <c r="C109" i="83"/>
  <c r="B109" i="83"/>
  <c r="A109" i="83"/>
  <c r="C108" i="83"/>
  <c r="B108" i="83"/>
  <c r="A108" i="83"/>
  <c r="C107" i="83"/>
  <c r="B107" i="83"/>
  <c r="A107" i="83"/>
  <c r="C106" i="83"/>
  <c r="B106" i="83"/>
  <c r="A106" i="83"/>
  <c r="C105" i="83"/>
  <c r="B105" i="83"/>
  <c r="A105" i="83"/>
  <c r="C104" i="83"/>
  <c r="B104" i="83"/>
  <c r="A104" i="83"/>
  <c r="C103" i="83"/>
  <c r="B103" i="83"/>
  <c r="A103" i="83"/>
  <c r="C102" i="83"/>
  <c r="B102" i="83"/>
  <c r="A102" i="83"/>
  <c r="C101" i="83"/>
  <c r="B101" i="83"/>
  <c r="A101" i="83"/>
  <c r="C100" i="83"/>
  <c r="B100" i="83"/>
  <c r="A100" i="83"/>
  <c r="C99" i="83"/>
  <c r="B99" i="83"/>
  <c r="A99" i="83"/>
  <c r="C98" i="83"/>
  <c r="B98" i="83"/>
  <c r="A98" i="83"/>
  <c r="C97" i="83"/>
  <c r="B97" i="83"/>
  <c r="A97" i="83"/>
  <c r="C96" i="83"/>
  <c r="B96" i="83"/>
  <c r="A96" i="83"/>
  <c r="C95" i="83"/>
  <c r="B95" i="83"/>
  <c r="A95" i="83"/>
  <c r="C94" i="83"/>
  <c r="B94" i="83"/>
  <c r="A94" i="83"/>
  <c r="C93" i="83"/>
  <c r="B93" i="83"/>
  <c r="A93" i="83"/>
  <c r="C92" i="83"/>
  <c r="B92" i="83"/>
  <c r="A92" i="83"/>
  <c r="C91" i="83"/>
  <c r="B91" i="83"/>
  <c r="A91" i="83"/>
  <c r="C90" i="83"/>
  <c r="B90" i="83"/>
  <c r="A90" i="83"/>
  <c r="C89" i="83"/>
  <c r="B89" i="83"/>
  <c r="A89" i="83"/>
  <c r="C88" i="83"/>
  <c r="B88" i="83"/>
  <c r="A88" i="83"/>
  <c r="C87" i="83"/>
  <c r="B87" i="83"/>
  <c r="A87" i="83"/>
  <c r="C86" i="83"/>
  <c r="B86" i="83"/>
  <c r="A86" i="83"/>
  <c r="C85" i="83"/>
  <c r="B85" i="83"/>
  <c r="A85" i="83"/>
  <c r="C84" i="83"/>
  <c r="B84" i="83"/>
  <c r="A84" i="83"/>
  <c r="C83" i="83"/>
  <c r="B83" i="83"/>
  <c r="A83" i="83"/>
  <c r="C82" i="83"/>
  <c r="B82" i="83"/>
  <c r="A82" i="83"/>
  <c r="C81" i="83"/>
  <c r="B81" i="83"/>
  <c r="A81" i="83"/>
  <c r="C80" i="83"/>
  <c r="B80" i="83"/>
  <c r="A80" i="83"/>
  <c r="C79" i="83"/>
  <c r="B79" i="83"/>
  <c r="A79" i="83"/>
  <c r="C78" i="83"/>
  <c r="B78" i="83"/>
  <c r="A78" i="83"/>
  <c r="C77" i="83"/>
  <c r="B77" i="83"/>
  <c r="A77" i="83"/>
  <c r="C76" i="83"/>
  <c r="B76" i="83"/>
  <c r="A76" i="83"/>
  <c r="C75" i="83"/>
  <c r="B75" i="83"/>
  <c r="A75" i="83"/>
  <c r="C74" i="83"/>
  <c r="B74" i="83"/>
  <c r="A74" i="83"/>
  <c r="C73" i="83"/>
  <c r="B73" i="83"/>
  <c r="A73" i="83"/>
  <c r="C72" i="83"/>
  <c r="B72" i="83"/>
  <c r="A72" i="83"/>
  <c r="C71" i="83"/>
  <c r="B71" i="83"/>
  <c r="A71" i="83"/>
  <c r="C70" i="83"/>
  <c r="B70" i="83"/>
  <c r="A70" i="83"/>
  <c r="C69" i="83"/>
  <c r="B69" i="83"/>
  <c r="A69" i="83"/>
  <c r="C66" i="83"/>
  <c r="B66" i="83"/>
  <c r="A66" i="83"/>
  <c r="C65" i="83"/>
  <c r="B65" i="83"/>
  <c r="A65" i="83"/>
  <c r="C64" i="83"/>
  <c r="B64" i="83"/>
  <c r="A64" i="83"/>
  <c r="C63" i="83"/>
  <c r="B63" i="83"/>
  <c r="A63" i="83"/>
  <c r="C62" i="83"/>
  <c r="B62" i="83"/>
  <c r="A62" i="83"/>
  <c r="C61" i="83"/>
  <c r="B61" i="83"/>
  <c r="A61" i="83"/>
  <c r="C60" i="83"/>
  <c r="B60" i="83"/>
  <c r="A60" i="83"/>
  <c r="C59" i="83"/>
  <c r="B59" i="83"/>
  <c r="A59" i="83"/>
  <c r="C58" i="83"/>
  <c r="B58" i="83"/>
  <c r="A58" i="83"/>
  <c r="C57" i="83"/>
  <c r="B57" i="83"/>
  <c r="A57" i="83"/>
  <c r="C56" i="83"/>
  <c r="B56" i="83"/>
  <c r="A56" i="83"/>
  <c r="C55" i="83"/>
  <c r="B55" i="83"/>
  <c r="A55" i="83"/>
  <c r="C54" i="83"/>
  <c r="B54" i="83"/>
  <c r="A54" i="83"/>
  <c r="C53" i="83"/>
  <c r="B53" i="83"/>
  <c r="A53" i="83"/>
  <c r="C52" i="83"/>
  <c r="B52" i="83"/>
  <c r="A52" i="83"/>
  <c r="C51" i="83"/>
  <c r="B51" i="83"/>
  <c r="A51" i="83"/>
  <c r="C50" i="83"/>
  <c r="B50" i="83"/>
  <c r="A50" i="83"/>
  <c r="C49" i="83"/>
  <c r="B49" i="83"/>
  <c r="A49" i="83"/>
  <c r="C48" i="83"/>
  <c r="B48" i="83"/>
  <c r="A48" i="83"/>
  <c r="C47" i="83"/>
  <c r="B47" i="83"/>
  <c r="A47" i="83"/>
  <c r="C46" i="83"/>
  <c r="B46" i="83"/>
  <c r="A46" i="83"/>
  <c r="C45" i="83"/>
  <c r="B45" i="83"/>
  <c r="A45" i="83"/>
  <c r="C44" i="83"/>
  <c r="B44" i="83"/>
  <c r="A44" i="83"/>
  <c r="C43" i="83"/>
  <c r="B43" i="83"/>
  <c r="A43" i="83"/>
  <c r="C42" i="83"/>
  <c r="B42" i="83"/>
  <c r="A42" i="83"/>
  <c r="C41" i="83"/>
  <c r="B41" i="83"/>
  <c r="A41" i="83"/>
  <c r="C40" i="83"/>
  <c r="B40" i="83"/>
  <c r="A40" i="83"/>
  <c r="C39" i="83"/>
  <c r="B39" i="83"/>
  <c r="A39" i="83"/>
  <c r="C38" i="83"/>
  <c r="B38" i="83"/>
  <c r="A38" i="83"/>
  <c r="C37" i="83"/>
  <c r="B37" i="83"/>
  <c r="A37" i="83"/>
  <c r="C36" i="83"/>
  <c r="B36" i="83"/>
  <c r="A36" i="83"/>
  <c r="C35" i="83"/>
  <c r="B35" i="83"/>
  <c r="A35" i="83"/>
  <c r="C34" i="83"/>
  <c r="B34" i="83"/>
  <c r="A34" i="83"/>
  <c r="C33" i="83"/>
  <c r="B33" i="83"/>
  <c r="A33" i="83"/>
  <c r="C32" i="83"/>
  <c r="B32" i="83"/>
  <c r="A32" i="83"/>
  <c r="C31" i="83"/>
  <c r="B31" i="83"/>
  <c r="A31" i="83"/>
  <c r="C30" i="83"/>
  <c r="B30" i="83"/>
  <c r="A30" i="83"/>
  <c r="C29" i="83"/>
  <c r="B29" i="83"/>
  <c r="A29" i="83"/>
  <c r="C28" i="83"/>
  <c r="B28" i="83"/>
  <c r="A28" i="83"/>
  <c r="C27" i="83"/>
  <c r="B27" i="83"/>
  <c r="A27" i="83"/>
  <c r="C26" i="83"/>
  <c r="B26" i="83"/>
  <c r="A26" i="83"/>
  <c r="C25" i="83"/>
  <c r="B25" i="83"/>
  <c r="A25" i="83"/>
  <c r="C24" i="83"/>
  <c r="B24" i="83"/>
  <c r="A24" i="83"/>
  <c r="C23" i="83"/>
  <c r="B23" i="83"/>
  <c r="A23" i="83"/>
  <c r="C22" i="83"/>
  <c r="B22" i="83"/>
  <c r="A22" i="83"/>
  <c r="C21" i="83"/>
  <c r="B21" i="83"/>
  <c r="A21" i="83"/>
  <c r="C20" i="83"/>
  <c r="B20" i="83"/>
  <c r="A20" i="83"/>
  <c r="C19" i="83"/>
  <c r="B19" i="83"/>
  <c r="A19" i="83"/>
  <c r="C18" i="83"/>
  <c r="B18" i="83"/>
  <c r="A18" i="83"/>
  <c r="C17" i="83"/>
  <c r="B17" i="83"/>
  <c r="A17" i="83"/>
  <c r="C16" i="83"/>
  <c r="B16" i="83"/>
  <c r="A16" i="83"/>
  <c r="C15" i="83"/>
  <c r="B15" i="83"/>
  <c r="A15" i="83"/>
  <c r="C14" i="83"/>
  <c r="B14" i="83"/>
  <c r="A14" i="83"/>
  <c r="C13" i="83"/>
  <c r="B13" i="83"/>
  <c r="A13" i="83"/>
  <c r="C12" i="83"/>
  <c r="B12" i="83"/>
  <c r="A12" i="83"/>
  <c r="C11" i="83"/>
  <c r="B11" i="83"/>
  <c r="A11" i="83"/>
  <c r="C10" i="83"/>
  <c r="B10" i="83"/>
  <c r="A10" i="83"/>
  <c r="C9" i="83"/>
  <c r="B9" i="83"/>
  <c r="A9" i="83"/>
  <c r="C8" i="83"/>
  <c r="B8" i="83"/>
  <c r="A8" i="83"/>
  <c r="C7" i="83"/>
  <c r="B7" i="83"/>
  <c r="A7" i="83"/>
  <c r="A70" i="80"/>
  <c r="B70" i="80"/>
  <c r="C70" i="80"/>
  <c r="A71" i="80"/>
  <c r="B71" i="80"/>
  <c r="C71" i="80"/>
  <c r="E71" i="80" s="1"/>
  <c r="A72" i="80"/>
  <c r="B72" i="80"/>
  <c r="C72" i="80"/>
  <c r="O72" i="80" s="1"/>
  <c r="A73" i="80"/>
  <c r="B73" i="80"/>
  <c r="C73" i="80"/>
  <c r="F73" i="80" s="1"/>
  <c r="A74" i="80"/>
  <c r="B74" i="80"/>
  <c r="C74" i="80"/>
  <c r="AH74" i="80" s="1"/>
  <c r="A75" i="80"/>
  <c r="B75" i="80"/>
  <c r="C75" i="80"/>
  <c r="J75" i="80" s="1"/>
  <c r="A76" i="80"/>
  <c r="B76" i="80"/>
  <c r="C76" i="80"/>
  <c r="I76" i="80" s="1"/>
  <c r="A77" i="80"/>
  <c r="B77" i="80"/>
  <c r="C77" i="80"/>
  <c r="F77" i="80" s="1"/>
  <c r="A78" i="80"/>
  <c r="B78" i="80"/>
  <c r="C78" i="80"/>
  <c r="AA78" i="80" s="1"/>
  <c r="A79" i="80"/>
  <c r="B79" i="80"/>
  <c r="C79" i="80"/>
  <c r="J79" i="80" s="1"/>
  <c r="F79" i="80"/>
  <c r="H79" i="80"/>
  <c r="I79" i="80"/>
  <c r="N79" i="80"/>
  <c r="P79" i="80"/>
  <c r="Q79" i="80"/>
  <c r="S79" i="80"/>
  <c r="T79" i="80"/>
  <c r="W79" i="80"/>
  <c r="X79" i="80"/>
  <c r="AA79" i="80"/>
  <c r="AB79" i="80"/>
  <c r="AD79" i="80"/>
  <c r="AE79" i="80"/>
  <c r="AG79" i="80"/>
  <c r="A80" i="80"/>
  <c r="B80" i="80"/>
  <c r="C80" i="80"/>
  <c r="H80" i="80" s="1"/>
  <c r="AE80" i="80"/>
  <c r="AH80" i="80"/>
  <c r="A81" i="80"/>
  <c r="B81" i="80"/>
  <c r="C81" i="80"/>
  <c r="J81" i="80" s="1"/>
  <c r="A82" i="80"/>
  <c r="B82" i="80"/>
  <c r="C82" i="80"/>
  <c r="F82" i="80" s="1"/>
  <c r="I82" i="80"/>
  <c r="K82" i="80"/>
  <c r="N82" i="80"/>
  <c r="P82" i="80"/>
  <c r="Q82" i="80"/>
  <c r="V82" i="80"/>
  <c r="Y82" i="80"/>
  <c r="Z82" i="80"/>
  <c r="AA82" i="80"/>
  <c r="AD82" i="80"/>
  <c r="AH82" i="80"/>
  <c r="A83" i="80"/>
  <c r="B83" i="80"/>
  <c r="C83" i="80"/>
  <c r="J83" i="80" s="1"/>
  <c r="A84" i="80"/>
  <c r="B84" i="80"/>
  <c r="C84" i="80"/>
  <c r="F84" i="80" s="1"/>
  <c r="K84" i="80"/>
  <c r="L84" i="80"/>
  <c r="S84" i="80"/>
  <c r="T84" i="80"/>
  <c r="AA84" i="80"/>
  <c r="AB84" i="80"/>
  <c r="A85" i="80"/>
  <c r="B85" i="80"/>
  <c r="C85" i="80"/>
  <c r="E85" i="80" s="1"/>
  <c r="K85" i="80"/>
  <c r="L85" i="80"/>
  <c r="X85" i="80"/>
  <c r="Z85" i="80"/>
  <c r="A86" i="80"/>
  <c r="B86" i="80"/>
  <c r="C86" i="80"/>
  <c r="F86" i="80" s="1"/>
  <c r="Z86" i="80"/>
  <c r="AA86" i="80"/>
  <c r="A87" i="80"/>
  <c r="B87" i="80"/>
  <c r="C87" i="80"/>
  <c r="A88" i="80"/>
  <c r="B88" i="80"/>
  <c r="C88" i="80"/>
  <c r="H88" i="80" s="1"/>
  <c r="K88" i="80"/>
  <c r="L88" i="80"/>
  <c r="T88" i="80"/>
  <c r="U88" i="80"/>
  <c r="AC88" i="80"/>
  <c r="AD88" i="80"/>
  <c r="A89" i="80"/>
  <c r="B89" i="80"/>
  <c r="C89" i="80"/>
  <c r="E89" i="80" s="1"/>
  <c r="A90" i="80"/>
  <c r="B90" i="80"/>
  <c r="C90" i="80"/>
  <c r="F90" i="80" s="1"/>
  <c r="AH90" i="80"/>
  <c r="A91" i="80"/>
  <c r="B91" i="80"/>
  <c r="C91" i="80"/>
  <c r="J91" i="80" s="1"/>
  <c r="AE91" i="80"/>
  <c r="A92" i="80"/>
  <c r="B92" i="80"/>
  <c r="C92" i="80"/>
  <c r="G92" i="80" s="1"/>
  <c r="F92" i="80"/>
  <c r="I92" i="80"/>
  <c r="N92" i="80"/>
  <c r="Q92" i="80"/>
  <c r="S92" i="80"/>
  <c r="Y92" i="80"/>
  <c r="AA92" i="80"/>
  <c r="AD92" i="80"/>
  <c r="A93" i="80"/>
  <c r="B93" i="80"/>
  <c r="C93" i="80"/>
  <c r="E93" i="80" s="1"/>
  <c r="J93" i="80"/>
  <c r="K93" i="80"/>
  <c r="P93" i="80"/>
  <c r="S93" i="80"/>
  <c r="W93" i="80"/>
  <c r="Z93" i="80"/>
  <c r="AE93" i="80"/>
  <c r="AF93" i="80"/>
  <c r="A94" i="80"/>
  <c r="B94" i="80"/>
  <c r="C94" i="80"/>
  <c r="H94" i="80" s="1"/>
  <c r="A95" i="80"/>
  <c r="B95" i="80"/>
  <c r="C95" i="80"/>
  <c r="K95" i="80" s="1"/>
  <c r="A96" i="80"/>
  <c r="B96" i="80"/>
  <c r="C96" i="80"/>
  <c r="D96" i="80" s="1"/>
  <c r="F96" i="80"/>
  <c r="G96" i="80"/>
  <c r="J96" i="80"/>
  <c r="K96" i="80"/>
  <c r="N96" i="80"/>
  <c r="O96" i="80"/>
  <c r="R96" i="80"/>
  <c r="S96" i="80"/>
  <c r="V96" i="80"/>
  <c r="W96" i="80"/>
  <c r="Z96" i="80"/>
  <c r="AA96" i="80"/>
  <c r="AD96" i="80"/>
  <c r="AE96" i="80"/>
  <c r="AH96" i="80"/>
  <c r="A97" i="80"/>
  <c r="B97" i="80"/>
  <c r="C97" i="80"/>
  <c r="G97" i="80" s="1"/>
  <c r="U97" i="80"/>
  <c r="A98" i="80"/>
  <c r="B98" i="80"/>
  <c r="C98" i="80"/>
  <c r="V98" i="80" s="1"/>
  <c r="A99" i="80"/>
  <c r="B99" i="80"/>
  <c r="C99" i="80"/>
  <c r="E99" i="80" s="1"/>
  <c r="M99" i="80"/>
  <c r="O99" i="80"/>
  <c r="R99" i="80"/>
  <c r="V99" i="80"/>
  <c r="W99" i="80"/>
  <c r="AD99" i="80"/>
  <c r="AE99" i="80"/>
  <c r="AH99" i="80"/>
  <c r="A100" i="80"/>
  <c r="B100" i="80"/>
  <c r="C100" i="80"/>
  <c r="D100" i="80" s="1"/>
  <c r="AB100" i="80"/>
  <c r="AF100" i="80"/>
  <c r="A101" i="80"/>
  <c r="B101" i="80"/>
  <c r="C101" i="80"/>
  <c r="D101" i="80" s="1"/>
  <c r="A102" i="80"/>
  <c r="B102" i="80"/>
  <c r="C102" i="80"/>
  <c r="J102" i="80" s="1"/>
  <c r="V102" i="80"/>
  <c r="W102" i="80"/>
  <c r="A103" i="80"/>
  <c r="B103" i="80"/>
  <c r="C103" i="80"/>
  <c r="I103" i="80" s="1"/>
  <c r="H103" i="80"/>
  <c r="K103" i="80"/>
  <c r="S103" i="80"/>
  <c r="X103" i="80"/>
  <c r="AA103" i="80"/>
  <c r="A104" i="80"/>
  <c r="B104" i="80"/>
  <c r="C104" i="80"/>
  <c r="L104" i="80" s="1"/>
  <c r="U104" i="80"/>
  <c r="AC104" i="80"/>
  <c r="A105" i="80"/>
  <c r="B105" i="80"/>
  <c r="C105" i="80"/>
  <c r="E105" i="80" s="1"/>
  <c r="Y105" i="80"/>
  <c r="A106" i="80"/>
  <c r="B106" i="80"/>
  <c r="C106" i="80"/>
  <c r="F106" i="80" s="1"/>
  <c r="A107" i="80"/>
  <c r="B107" i="80"/>
  <c r="C107" i="80"/>
  <c r="G107" i="80" s="1"/>
  <c r="A108" i="80"/>
  <c r="B108" i="80"/>
  <c r="C108" i="80"/>
  <c r="D108" i="80" s="1"/>
  <c r="A109" i="80"/>
  <c r="B109" i="80"/>
  <c r="C109" i="80"/>
  <c r="E109" i="80" s="1"/>
  <c r="R109" i="80"/>
  <c r="A110" i="80"/>
  <c r="B110" i="80"/>
  <c r="C110" i="80"/>
  <c r="K110" i="80" s="1"/>
  <c r="H110" i="80"/>
  <c r="O110" i="80"/>
  <c r="S110" i="80"/>
  <c r="Y110" i="80"/>
  <c r="AF110" i="80"/>
  <c r="A111" i="80"/>
  <c r="B111" i="80"/>
  <c r="C111" i="80"/>
  <c r="G111" i="80" s="1"/>
  <c r="E111" i="80"/>
  <c r="F111" i="80"/>
  <c r="H111" i="80"/>
  <c r="I111" i="80"/>
  <c r="J111" i="80"/>
  <c r="K111" i="80"/>
  <c r="L111" i="80"/>
  <c r="M111" i="80"/>
  <c r="N111" i="80"/>
  <c r="P111" i="80"/>
  <c r="Q111" i="80"/>
  <c r="R111" i="80"/>
  <c r="S111" i="80"/>
  <c r="T111" i="80"/>
  <c r="U111" i="80"/>
  <c r="V111" i="80"/>
  <c r="W111" i="80"/>
  <c r="X111" i="80"/>
  <c r="Y111" i="80"/>
  <c r="Z111" i="80"/>
  <c r="AA111" i="80"/>
  <c r="AB111" i="80"/>
  <c r="AC111" i="80"/>
  <c r="AD111" i="80"/>
  <c r="AE111" i="80"/>
  <c r="AF111" i="80"/>
  <c r="AG111" i="80"/>
  <c r="AH111" i="80"/>
  <c r="A112" i="80"/>
  <c r="B112" i="80"/>
  <c r="C112" i="80"/>
  <c r="A113" i="80"/>
  <c r="B113" i="80"/>
  <c r="C113" i="80"/>
  <c r="E113" i="80" s="1"/>
  <c r="A114" i="80"/>
  <c r="B114" i="80"/>
  <c r="C114" i="80"/>
  <c r="K114" i="80" s="1"/>
  <c r="O114" i="80"/>
  <c r="P114" i="80"/>
  <c r="S114" i="80"/>
  <c r="X114" i="80"/>
  <c r="AF114" i="80"/>
  <c r="A115" i="80"/>
  <c r="B115" i="80"/>
  <c r="C115" i="80"/>
  <c r="F115" i="80" s="1"/>
  <c r="G115" i="80"/>
  <c r="H115" i="80"/>
  <c r="L115" i="80"/>
  <c r="M115" i="80"/>
  <c r="P115" i="80"/>
  <c r="Q115" i="80"/>
  <c r="T115" i="80"/>
  <c r="U115" i="80"/>
  <c r="X115" i="80"/>
  <c r="Y115" i="80"/>
  <c r="AB115" i="80"/>
  <c r="AC115" i="80"/>
  <c r="AF115" i="80"/>
  <c r="AG115" i="80"/>
  <c r="A116" i="80"/>
  <c r="B116" i="80"/>
  <c r="C116" i="80"/>
  <c r="D116" i="80" s="1"/>
  <c r="A117" i="80"/>
  <c r="B117" i="80"/>
  <c r="C117" i="80"/>
  <c r="E117" i="80" s="1"/>
  <c r="A118" i="80"/>
  <c r="B118" i="80"/>
  <c r="C118" i="80"/>
  <c r="H118" i="80" s="1"/>
  <c r="O118" i="80"/>
  <c r="P118" i="80"/>
  <c r="T118" i="80"/>
  <c r="Y118" i="80"/>
  <c r="A119" i="80"/>
  <c r="B119" i="80"/>
  <c r="C119" i="80"/>
  <c r="F119" i="80" s="1"/>
  <c r="A120" i="80"/>
  <c r="B120" i="80"/>
  <c r="C120" i="80"/>
  <c r="E120" i="80" s="1"/>
  <c r="AB120" i="80"/>
  <c r="A121" i="80"/>
  <c r="B121" i="80"/>
  <c r="C121" i="80"/>
  <c r="D121" i="80" s="1"/>
  <c r="A122" i="80"/>
  <c r="B122" i="80"/>
  <c r="C122" i="80"/>
  <c r="E122" i="80" s="1"/>
  <c r="I122" i="80"/>
  <c r="K122" i="80"/>
  <c r="Q122" i="80"/>
  <c r="S122" i="80"/>
  <c r="Z122" i="80"/>
  <c r="AA122" i="80"/>
  <c r="A123" i="80"/>
  <c r="B123" i="80"/>
  <c r="C123" i="80"/>
  <c r="E123" i="80" s="1"/>
  <c r="K123" i="80"/>
  <c r="L123" i="80"/>
  <c r="T123" i="80"/>
  <c r="V123" i="80"/>
  <c r="AD123" i="80"/>
  <c r="AE123" i="80"/>
  <c r="A124" i="80"/>
  <c r="B124" i="80"/>
  <c r="C124" i="80"/>
  <c r="F124" i="80" s="1"/>
  <c r="D124" i="80"/>
  <c r="E124" i="80"/>
  <c r="K124" i="80"/>
  <c r="S124" i="80"/>
  <c r="U124" i="80"/>
  <c r="W124" i="80"/>
  <c r="AB124" i="80"/>
  <c r="A125" i="80"/>
  <c r="B125" i="80"/>
  <c r="C125" i="80"/>
  <c r="D125" i="80" s="1"/>
  <c r="A126" i="80"/>
  <c r="B126" i="80"/>
  <c r="C126" i="80"/>
  <c r="E126" i="80" s="1"/>
  <c r="A127" i="80"/>
  <c r="B127" i="80"/>
  <c r="C127" i="80"/>
  <c r="E127" i="80" s="1"/>
  <c r="D127" i="80"/>
  <c r="Q127" i="80"/>
  <c r="S127" i="80"/>
  <c r="AF127" i="80"/>
  <c r="AG127" i="80"/>
  <c r="A128" i="80"/>
  <c r="B128" i="80"/>
  <c r="C128" i="80"/>
  <c r="H128" i="80" s="1"/>
  <c r="I128" i="80"/>
  <c r="K128" i="80"/>
  <c r="N128" i="80"/>
  <c r="Q128" i="80"/>
  <c r="S128" i="80"/>
  <c r="Y128" i="80"/>
  <c r="AA128" i="80"/>
  <c r="AD128" i="80"/>
  <c r="AG128" i="80"/>
  <c r="A129" i="80"/>
  <c r="B129" i="80"/>
  <c r="C129" i="80"/>
  <c r="D129" i="80" s="1"/>
  <c r="A130" i="80"/>
  <c r="B130" i="80"/>
  <c r="C130" i="80"/>
  <c r="E130" i="80" s="1"/>
  <c r="C69" i="80"/>
  <c r="AH69" i="80" s="1"/>
  <c r="B69" i="80"/>
  <c r="A69" i="80"/>
  <c r="A67" i="80"/>
  <c r="B67" i="80"/>
  <c r="C67" i="80"/>
  <c r="I67" i="80" s="1"/>
  <c r="B138" i="62"/>
  <c r="C138" i="62"/>
  <c r="D138" i="62"/>
  <c r="M138" i="62" s="1"/>
  <c r="B139" i="62"/>
  <c r="C139" i="62"/>
  <c r="D139" i="62"/>
  <c r="M139" i="62" s="1"/>
  <c r="B140" i="62"/>
  <c r="C140" i="62"/>
  <c r="D140" i="62"/>
  <c r="M140" i="62" s="1"/>
  <c r="B141" i="62"/>
  <c r="C141" i="62"/>
  <c r="D141" i="62"/>
  <c r="M141" i="62" s="1"/>
  <c r="B142" i="62"/>
  <c r="C142" i="62"/>
  <c r="D142" i="62"/>
  <c r="M142" i="62" s="1"/>
  <c r="B130" i="62"/>
  <c r="C130" i="62"/>
  <c r="D130" i="62"/>
  <c r="M130" i="62" s="1"/>
  <c r="B131" i="62"/>
  <c r="C131" i="62"/>
  <c r="D131" i="62"/>
  <c r="M131" i="62" s="1"/>
  <c r="B132" i="62"/>
  <c r="C132" i="62"/>
  <c r="D132" i="62"/>
  <c r="M132" i="62" s="1"/>
  <c r="B133" i="62"/>
  <c r="C133" i="62"/>
  <c r="D133" i="62"/>
  <c r="M133" i="62" s="1"/>
  <c r="B134" i="62"/>
  <c r="C134" i="62"/>
  <c r="D134" i="62"/>
  <c r="M134" i="62" s="1"/>
  <c r="B135" i="62"/>
  <c r="C135" i="62"/>
  <c r="D135" i="62"/>
  <c r="M135" i="62" s="1"/>
  <c r="B136" i="62"/>
  <c r="C136" i="62"/>
  <c r="D136" i="62"/>
  <c r="M136" i="62" s="1"/>
  <c r="B137" i="62"/>
  <c r="C137" i="62"/>
  <c r="D137" i="62"/>
  <c r="M137" i="62" s="1"/>
  <c r="B83" i="62"/>
  <c r="C83" i="62"/>
  <c r="D83" i="62"/>
  <c r="M83" i="62" s="1"/>
  <c r="B84" i="62"/>
  <c r="C84" i="62"/>
  <c r="D84" i="62"/>
  <c r="M84" i="62" s="1"/>
  <c r="B85" i="62"/>
  <c r="C85" i="62"/>
  <c r="D85" i="62"/>
  <c r="M85" i="62" s="1"/>
  <c r="B86" i="62"/>
  <c r="C86" i="62"/>
  <c r="D86" i="62"/>
  <c r="M86" i="62" s="1"/>
  <c r="B87" i="62"/>
  <c r="C87" i="62"/>
  <c r="D87" i="62"/>
  <c r="M87" i="62" s="1"/>
  <c r="B88" i="62"/>
  <c r="C88" i="62"/>
  <c r="D88" i="62"/>
  <c r="M88" i="62" s="1"/>
  <c r="B89" i="62"/>
  <c r="C89" i="62"/>
  <c r="D89" i="62"/>
  <c r="M89" i="62" s="1"/>
  <c r="B90" i="62"/>
  <c r="C90" i="62"/>
  <c r="D90" i="62"/>
  <c r="M90" i="62" s="1"/>
  <c r="B91" i="62"/>
  <c r="C91" i="62"/>
  <c r="D91" i="62"/>
  <c r="M91" i="62" s="1"/>
  <c r="B92" i="62"/>
  <c r="C92" i="62"/>
  <c r="D92" i="62"/>
  <c r="M92" i="62" s="1"/>
  <c r="B93" i="62"/>
  <c r="C93" i="62"/>
  <c r="D93" i="62"/>
  <c r="M93" i="62" s="1"/>
  <c r="B94" i="62"/>
  <c r="C94" i="62"/>
  <c r="D94" i="62"/>
  <c r="M94" i="62" s="1"/>
  <c r="B95" i="62"/>
  <c r="C95" i="62"/>
  <c r="D95" i="62"/>
  <c r="M95" i="62" s="1"/>
  <c r="B96" i="62"/>
  <c r="C96" i="62"/>
  <c r="D96" i="62"/>
  <c r="M96" i="62" s="1"/>
  <c r="B97" i="62"/>
  <c r="C97" i="62"/>
  <c r="D97" i="62"/>
  <c r="M97" i="62" s="1"/>
  <c r="B98" i="62"/>
  <c r="C98" i="62"/>
  <c r="D98" i="62"/>
  <c r="M98" i="62" s="1"/>
  <c r="B99" i="62"/>
  <c r="C99" i="62"/>
  <c r="D99" i="62"/>
  <c r="M99" i="62" s="1"/>
  <c r="B100" i="62"/>
  <c r="C100" i="62"/>
  <c r="D100" i="62"/>
  <c r="M100" i="62" s="1"/>
  <c r="B101" i="62"/>
  <c r="C101" i="62"/>
  <c r="D101" i="62"/>
  <c r="M101" i="62" s="1"/>
  <c r="B102" i="62"/>
  <c r="C102" i="62"/>
  <c r="D102" i="62"/>
  <c r="M102" i="62" s="1"/>
  <c r="B103" i="62"/>
  <c r="C103" i="62"/>
  <c r="D103" i="62"/>
  <c r="M103" i="62" s="1"/>
  <c r="B104" i="62"/>
  <c r="C104" i="62"/>
  <c r="D104" i="62"/>
  <c r="M104" i="62" s="1"/>
  <c r="B105" i="62"/>
  <c r="C105" i="62"/>
  <c r="D105" i="62"/>
  <c r="M105" i="62" s="1"/>
  <c r="B106" i="62"/>
  <c r="C106" i="62"/>
  <c r="D106" i="62"/>
  <c r="M106" i="62" s="1"/>
  <c r="B107" i="62"/>
  <c r="C107" i="62"/>
  <c r="D107" i="62"/>
  <c r="M107" i="62" s="1"/>
  <c r="B108" i="62"/>
  <c r="C108" i="62"/>
  <c r="D108" i="62"/>
  <c r="M108" i="62" s="1"/>
  <c r="B109" i="62"/>
  <c r="C109" i="62"/>
  <c r="D109" i="62"/>
  <c r="M109" i="62" s="1"/>
  <c r="B110" i="62"/>
  <c r="C110" i="62"/>
  <c r="D110" i="62"/>
  <c r="M110" i="62" s="1"/>
  <c r="B111" i="62"/>
  <c r="C111" i="62"/>
  <c r="D111" i="62"/>
  <c r="M111" i="62" s="1"/>
  <c r="B112" i="62"/>
  <c r="C112" i="62"/>
  <c r="D112" i="62"/>
  <c r="M112" i="62" s="1"/>
  <c r="B113" i="62"/>
  <c r="C113" i="62"/>
  <c r="D113" i="62"/>
  <c r="M113" i="62" s="1"/>
  <c r="B114" i="62"/>
  <c r="C114" i="62"/>
  <c r="D114" i="62"/>
  <c r="M114" i="62" s="1"/>
  <c r="B115" i="62"/>
  <c r="C115" i="62"/>
  <c r="D115" i="62"/>
  <c r="M115" i="62" s="1"/>
  <c r="B116" i="62"/>
  <c r="C116" i="62"/>
  <c r="D116" i="62"/>
  <c r="M116" i="62" s="1"/>
  <c r="B117" i="62"/>
  <c r="C117" i="62"/>
  <c r="D117" i="62"/>
  <c r="M117" i="62" s="1"/>
  <c r="B118" i="62"/>
  <c r="C118" i="62"/>
  <c r="D118" i="62"/>
  <c r="M118" i="62" s="1"/>
  <c r="B119" i="62"/>
  <c r="C119" i="62"/>
  <c r="D119" i="62"/>
  <c r="M119" i="62" s="1"/>
  <c r="B120" i="62"/>
  <c r="C120" i="62"/>
  <c r="D120" i="62"/>
  <c r="M120" i="62" s="1"/>
  <c r="B121" i="62"/>
  <c r="C121" i="62"/>
  <c r="D121" i="62"/>
  <c r="M121" i="62" s="1"/>
  <c r="B122" i="62"/>
  <c r="C122" i="62"/>
  <c r="D122" i="62"/>
  <c r="M122" i="62" s="1"/>
  <c r="B123" i="62"/>
  <c r="C123" i="62"/>
  <c r="D123" i="62"/>
  <c r="M123" i="62" s="1"/>
  <c r="B124" i="62"/>
  <c r="C124" i="62"/>
  <c r="D124" i="62"/>
  <c r="M124" i="62" s="1"/>
  <c r="B125" i="62"/>
  <c r="C125" i="62"/>
  <c r="D125" i="62"/>
  <c r="M125" i="62" s="1"/>
  <c r="B126" i="62"/>
  <c r="C126" i="62"/>
  <c r="D126" i="62"/>
  <c r="M126" i="62" s="1"/>
  <c r="B127" i="62"/>
  <c r="C127" i="62"/>
  <c r="D127" i="62"/>
  <c r="M127" i="62" s="1"/>
  <c r="B128" i="62"/>
  <c r="C128" i="62"/>
  <c r="D128" i="62"/>
  <c r="M128" i="62" s="1"/>
  <c r="B129" i="62"/>
  <c r="C129" i="62"/>
  <c r="D129" i="62"/>
  <c r="M129" i="62" s="1"/>
  <c r="D82" i="62"/>
  <c r="M82" i="62" s="1"/>
  <c r="C82" i="62"/>
  <c r="B82" i="62"/>
  <c r="B74" i="62"/>
  <c r="C74" i="62"/>
  <c r="D74" i="62"/>
  <c r="M74" i="62" s="1"/>
  <c r="E74" i="62"/>
  <c r="L74" i="62" s="1"/>
  <c r="B75" i="62"/>
  <c r="C75" i="62"/>
  <c r="D75" i="62"/>
  <c r="M75" i="62" s="1"/>
  <c r="E75" i="62"/>
  <c r="L75" i="62" s="1"/>
  <c r="B76" i="62"/>
  <c r="C76" i="62"/>
  <c r="D76" i="62"/>
  <c r="M76" i="62" s="1"/>
  <c r="E76" i="62"/>
  <c r="L76" i="62" s="1"/>
  <c r="B77" i="62"/>
  <c r="C77" i="62"/>
  <c r="D77" i="62"/>
  <c r="M77" i="62" s="1"/>
  <c r="E77" i="62"/>
  <c r="L77" i="62" s="1"/>
  <c r="B78" i="62"/>
  <c r="C78" i="62"/>
  <c r="D78" i="62"/>
  <c r="M78" i="62" s="1"/>
  <c r="B79" i="62"/>
  <c r="C79" i="62"/>
  <c r="D79" i="62"/>
  <c r="M79" i="62" s="1"/>
  <c r="A70" i="76"/>
  <c r="B70" i="76"/>
  <c r="C70" i="76"/>
  <c r="D70" i="76"/>
  <c r="E70" i="76"/>
  <c r="F70" i="76"/>
  <c r="G70" i="76"/>
  <c r="H70" i="76"/>
  <c r="I70" i="76"/>
  <c r="J70" i="76"/>
  <c r="K70" i="76"/>
  <c r="L70" i="76"/>
  <c r="M70" i="76"/>
  <c r="N70" i="76"/>
  <c r="O70" i="76"/>
  <c r="P70" i="76"/>
  <c r="Q70" i="76"/>
  <c r="R70" i="76"/>
  <c r="S70" i="76"/>
  <c r="T70" i="76"/>
  <c r="U70" i="76"/>
  <c r="V70" i="76"/>
  <c r="W70" i="76"/>
  <c r="X70" i="76"/>
  <c r="Y70" i="76"/>
  <c r="Z70" i="76"/>
  <c r="AA70" i="76"/>
  <c r="AB70" i="76"/>
  <c r="AC70" i="76"/>
  <c r="AD70" i="76"/>
  <c r="AE70" i="76"/>
  <c r="AF70" i="76"/>
  <c r="AG70" i="76"/>
  <c r="AH70" i="76"/>
  <c r="A71" i="76"/>
  <c r="B71" i="76"/>
  <c r="C71" i="76"/>
  <c r="D71" i="76"/>
  <c r="E71" i="76"/>
  <c r="F71" i="76"/>
  <c r="G71" i="76"/>
  <c r="H71" i="76"/>
  <c r="I71" i="76"/>
  <c r="J71" i="76"/>
  <c r="K71" i="76"/>
  <c r="L71" i="76"/>
  <c r="M71" i="76"/>
  <c r="N71" i="76"/>
  <c r="O71" i="76"/>
  <c r="P71" i="76"/>
  <c r="Q71" i="76"/>
  <c r="R71" i="76"/>
  <c r="S71" i="76"/>
  <c r="T71" i="76"/>
  <c r="U71" i="76"/>
  <c r="V71" i="76"/>
  <c r="W71" i="76"/>
  <c r="X71" i="76"/>
  <c r="Y71" i="76"/>
  <c r="Z71" i="76"/>
  <c r="AA71" i="76"/>
  <c r="AB71" i="76"/>
  <c r="AC71" i="76"/>
  <c r="AD71" i="76"/>
  <c r="AE71" i="76"/>
  <c r="AF71" i="76"/>
  <c r="AG71" i="76"/>
  <c r="AH71" i="76"/>
  <c r="A72" i="76"/>
  <c r="B72" i="76"/>
  <c r="C72" i="76"/>
  <c r="D72" i="76"/>
  <c r="E72" i="76"/>
  <c r="F72" i="76"/>
  <c r="G72" i="76"/>
  <c r="H72" i="76"/>
  <c r="I72" i="76"/>
  <c r="J72" i="76"/>
  <c r="K72" i="76"/>
  <c r="L72" i="76"/>
  <c r="M72" i="76"/>
  <c r="N72" i="76"/>
  <c r="O72" i="76"/>
  <c r="P72" i="76"/>
  <c r="Q72" i="76"/>
  <c r="R72" i="76"/>
  <c r="S72" i="76"/>
  <c r="T72" i="76"/>
  <c r="U72" i="76"/>
  <c r="V72" i="76"/>
  <c r="W72" i="76"/>
  <c r="X72" i="76"/>
  <c r="Y72" i="76"/>
  <c r="Z72" i="76"/>
  <c r="AA72" i="76"/>
  <c r="AB72" i="76"/>
  <c r="AC72" i="76"/>
  <c r="AD72" i="76"/>
  <c r="AE72" i="76"/>
  <c r="AF72" i="76"/>
  <c r="AG72" i="76"/>
  <c r="AH72" i="76"/>
  <c r="A73" i="76"/>
  <c r="B73" i="76"/>
  <c r="C73" i="76"/>
  <c r="D73" i="76"/>
  <c r="E73" i="76"/>
  <c r="F73" i="76"/>
  <c r="G73" i="76"/>
  <c r="H73" i="76"/>
  <c r="I73" i="76"/>
  <c r="J73" i="76"/>
  <c r="K73" i="76"/>
  <c r="L73" i="76"/>
  <c r="M73" i="76"/>
  <c r="N73" i="76"/>
  <c r="O73" i="76"/>
  <c r="P73" i="76"/>
  <c r="Q73" i="76"/>
  <c r="R73" i="76"/>
  <c r="S73" i="76"/>
  <c r="T73" i="76"/>
  <c r="U73" i="76"/>
  <c r="V73" i="76"/>
  <c r="W73" i="76"/>
  <c r="X73" i="76"/>
  <c r="Y73" i="76"/>
  <c r="Z73" i="76"/>
  <c r="AA73" i="76"/>
  <c r="AB73" i="76"/>
  <c r="AC73" i="76"/>
  <c r="AD73" i="76"/>
  <c r="AE73" i="76"/>
  <c r="AF73" i="76"/>
  <c r="AG73" i="76"/>
  <c r="AH73" i="76"/>
  <c r="A74" i="76"/>
  <c r="B74" i="76"/>
  <c r="C74" i="76"/>
  <c r="D74" i="76"/>
  <c r="E74" i="76"/>
  <c r="F74" i="76"/>
  <c r="G74" i="76"/>
  <c r="H74" i="76"/>
  <c r="I74" i="76"/>
  <c r="J74" i="76"/>
  <c r="K74" i="76"/>
  <c r="L74" i="76"/>
  <c r="M74" i="76"/>
  <c r="N74" i="76"/>
  <c r="O74" i="76"/>
  <c r="P74" i="76"/>
  <c r="Q74" i="76"/>
  <c r="R74" i="76"/>
  <c r="S74" i="76"/>
  <c r="T74" i="76"/>
  <c r="U74" i="76"/>
  <c r="V74" i="76"/>
  <c r="W74" i="76"/>
  <c r="X74" i="76"/>
  <c r="Y74" i="76"/>
  <c r="Z74" i="76"/>
  <c r="AA74" i="76"/>
  <c r="AB74" i="76"/>
  <c r="AC74" i="76"/>
  <c r="AD74" i="76"/>
  <c r="AE74" i="76"/>
  <c r="AF74" i="76"/>
  <c r="AG74" i="76"/>
  <c r="AH74" i="76"/>
  <c r="A75" i="76"/>
  <c r="B75" i="76"/>
  <c r="C75" i="76"/>
  <c r="D75" i="76"/>
  <c r="E75" i="76"/>
  <c r="F75" i="76"/>
  <c r="G75" i="76"/>
  <c r="H75" i="76"/>
  <c r="I75" i="76"/>
  <c r="J75" i="76"/>
  <c r="K75" i="76"/>
  <c r="L75" i="76"/>
  <c r="M75" i="76"/>
  <c r="N75" i="76"/>
  <c r="O75" i="76"/>
  <c r="P75" i="76"/>
  <c r="Q75" i="76"/>
  <c r="R75" i="76"/>
  <c r="S75" i="76"/>
  <c r="T75" i="76"/>
  <c r="U75" i="76"/>
  <c r="V75" i="76"/>
  <c r="W75" i="76"/>
  <c r="X75" i="76"/>
  <c r="Y75" i="76"/>
  <c r="Z75" i="76"/>
  <c r="AA75" i="76"/>
  <c r="AB75" i="76"/>
  <c r="AC75" i="76"/>
  <c r="AD75" i="76"/>
  <c r="AE75" i="76"/>
  <c r="AF75" i="76"/>
  <c r="AG75" i="76"/>
  <c r="AH75" i="76"/>
  <c r="A76" i="76"/>
  <c r="B76" i="76"/>
  <c r="C76" i="76"/>
  <c r="D76" i="76"/>
  <c r="E76" i="76"/>
  <c r="F76" i="76"/>
  <c r="G76" i="76"/>
  <c r="H76" i="76"/>
  <c r="I76" i="76"/>
  <c r="J76" i="76"/>
  <c r="K76" i="76"/>
  <c r="L76" i="76"/>
  <c r="M76" i="76"/>
  <c r="N76" i="76"/>
  <c r="O76" i="76"/>
  <c r="P76" i="76"/>
  <c r="Q76" i="76"/>
  <c r="R76" i="76"/>
  <c r="S76" i="76"/>
  <c r="T76" i="76"/>
  <c r="U76" i="76"/>
  <c r="V76" i="76"/>
  <c r="W76" i="76"/>
  <c r="X76" i="76"/>
  <c r="Y76" i="76"/>
  <c r="Z76" i="76"/>
  <c r="AA76" i="76"/>
  <c r="AB76" i="76"/>
  <c r="AC76" i="76"/>
  <c r="AD76" i="76"/>
  <c r="AE76" i="76"/>
  <c r="AF76" i="76"/>
  <c r="AG76" i="76"/>
  <c r="AH76" i="76"/>
  <c r="A77" i="76"/>
  <c r="B77" i="76"/>
  <c r="C77" i="76"/>
  <c r="D77" i="76"/>
  <c r="E77" i="76"/>
  <c r="F77" i="76"/>
  <c r="G77" i="76"/>
  <c r="H77" i="76"/>
  <c r="I77" i="76"/>
  <c r="J77" i="76"/>
  <c r="K77" i="76"/>
  <c r="L77" i="76"/>
  <c r="M77" i="76"/>
  <c r="N77" i="76"/>
  <c r="O77" i="76"/>
  <c r="P77" i="76"/>
  <c r="Q77" i="76"/>
  <c r="R77" i="76"/>
  <c r="S77" i="76"/>
  <c r="T77" i="76"/>
  <c r="U77" i="76"/>
  <c r="V77" i="76"/>
  <c r="W77" i="76"/>
  <c r="X77" i="76"/>
  <c r="Y77" i="76"/>
  <c r="Z77" i="76"/>
  <c r="AA77" i="76"/>
  <c r="AB77" i="76"/>
  <c r="AC77" i="76"/>
  <c r="AD77" i="76"/>
  <c r="AE77" i="76"/>
  <c r="AF77" i="76"/>
  <c r="AG77" i="76"/>
  <c r="AH77" i="76"/>
  <c r="A78" i="76"/>
  <c r="B78" i="76"/>
  <c r="C78" i="76"/>
  <c r="D78" i="76"/>
  <c r="E78" i="76"/>
  <c r="F78" i="76"/>
  <c r="G78" i="76"/>
  <c r="H78" i="76"/>
  <c r="I78" i="76"/>
  <c r="J78" i="76"/>
  <c r="K78" i="76"/>
  <c r="L78" i="76"/>
  <c r="M78" i="76"/>
  <c r="N78" i="76"/>
  <c r="O78" i="76"/>
  <c r="P78" i="76"/>
  <c r="Q78" i="76"/>
  <c r="R78" i="76"/>
  <c r="S78" i="76"/>
  <c r="T78" i="76"/>
  <c r="U78" i="76"/>
  <c r="V78" i="76"/>
  <c r="W78" i="76"/>
  <c r="X78" i="76"/>
  <c r="Y78" i="76"/>
  <c r="Z78" i="76"/>
  <c r="AA78" i="76"/>
  <c r="AB78" i="76"/>
  <c r="AC78" i="76"/>
  <c r="AD78" i="76"/>
  <c r="AE78" i="76"/>
  <c r="AF78" i="76"/>
  <c r="AG78" i="76"/>
  <c r="AH78" i="76"/>
  <c r="A79" i="76"/>
  <c r="B79" i="76"/>
  <c r="C79" i="76"/>
  <c r="D79" i="76"/>
  <c r="E79" i="76"/>
  <c r="F79" i="76"/>
  <c r="G79" i="76"/>
  <c r="H79" i="76"/>
  <c r="I79" i="76"/>
  <c r="J79" i="76"/>
  <c r="K79" i="76"/>
  <c r="L79" i="76"/>
  <c r="M79" i="76"/>
  <c r="N79" i="76"/>
  <c r="O79" i="76"/>
  <c r="P79" i="76"/>
  <c r="Q79" i="76"/>
  <c r="R79" i="76"/>
  <c r="S79" i="76"/>
  <c r="T79" i="76"/>
  <c r="U79" i="76"/>
  <c r="V79" i="76"/>
  <c r="W79" i="76"/>
  <c r="X79" i="76"/>
  <c r="Y79" i="76"/>
  <c r="Z79" i="76"/>
  <c r="AA79" i="76"/>
  <c r="AB79" i="76"/>
  <c r="AC79" i="76"/>
  <c r="AD79" i="76"/>
  <c r="AE79" i="76"/>
  <c r="AF79" i="76"/>
  <c r="AG79" i="76"/>
  <c r="AH79" i="76"/>
  <c r="A80" i="76"/>
  <c r="B80" i="76"/>
  <c r="C80" i="76"/>
  <c r="D80" i="76"/>
  <c r="E80" i="76"/>
  <c r="F80" i="76"/>
  <c r="G80" i="76"/>
  <c r="H80" i="76"/>
  <c r="I80" i="76"/>
  <c r="J80" i="76"/>
  <c r="K80" i="76"/>
  <c r="L80" i="76"/>
  <c r="M80" i="76"/>
  <c r="N80" i="76"/>
  <c r="O80" i="76"/>
  <c r="P80" i="76"/>
  <c r="Q80" i="76"/>
  <c r="R80" i="76"/>
  <c r="S80" i="76"/>
  <c r="T80" i="76"/>
  <c r="U80" i="76"/>
  <c r="V80" i="76"/>
  <c r="W80" i="76"/>
  <c r="X80" i="76"/>
  <c r="Y80" i="76"/>
  <c r="Z80" i="76"/>
  <c r="AA80" i="76"/>
  <c r="AB80" i="76"/>
  <c r="AC80" i="76"/>
  <c r="AD80" i="76"/>
  <c r="AE80" i="76"/>
  <c r="AF80" i="76"/>
  <c r="AG80" i="76"/>
  <c r="AH80" i="76"/>
  <c r="A81" i="76"/>
  <c r="B81" i="76"/>
  <c r="C81" i="76"/>
  <c r="D81" i="76"/>
  <c r="E81" i="76"/>
  <c r="F81" i="76"/>
  <c r="G81" i="76"/>
  <c r="H81" i="76"/>
  <c r="I81" i="76"/>
  <c r="J81" i="76"/>
  <c r="K81" i="76"/>
  <c r="L81" i="76"/>
  <c r="M81" i="76"/>
  <c r="N81" i="76"/>
  <c r="O81" i="76"/>
  <c r="P81" i="76"/>
  <c r="Q81" i="76"/>
  <c r="R81" i="76"/>
  <c r="S81" i="76"/>
  <c r="T81" i="76"/>
  <c r="U81" i="76"/>
  <c r="V81" i="76"/>
  <c r="W81" i="76"/>
  <c r="X81" i="76"/>
  <c r="Y81" i="76"/>
  <c r="Z81" i="76"/>
  <c r="AA81" i="76"/>
  <c r="AB81" i="76"/>
  <c r="AC81" i="76"/>
  <c r="AD81" i="76"/>
  <c r="AE81" i="76"/>
  <c r="AF81" i="76"/>
  <c r="AG81" i="76"/>
  <c r="AH81" i="76"/>
  <c r="A82" i="76"/>
  <c r="B82" i="76"/>
  <c r="C82" i="76"/>
  <c r="D82" i="76"/>
  <c r="E82" i="76"/>
  <c r="F82" i="76"/>
  <c r="G82" i="76"/>
  <c r="H82" i="76"/>
  <c r="I82" i="76"/>
  <c r="J82" i="76"/>
  <c r="K82" i="76"/>
  <c r="L82" i="76"/>
  <c r="M82" i="76"/>
  <c r="N82" i="76"/>
  <c r="O82" i="76"/>
  <c r="P82" i="76"/>
  <c r="Q82" i="76"/>
  <c r="R82" i="76"/>
  <c r="S82" i="76"/>
  <c r="T82" i="76"/>
  <c r="U82" i="76"/>
  <c r="V82" i="76"/>
  <c r="W82" i="76"/>
  <c r="X82" i="76"/>
  <c r="Y82" i="76"/>
  <c r="Z82" i="76"/>
  <c r="AA82" i="76"/>
  <c r="AB82" i="76"/>
  <c r="AC82" i="76"/>
  <c r="AD82" i="76"/>
  <c r="AE82" i="76"/>
  <c r="AF82" i="76"/>
  <c r="AG82" i="76"/>
  <c r="AH82" i="76"/>
  <c r="A83" i="76"/>
  <c r="B83" i="76"/>
  <c r="C83" i="76"/>
  <c r="D83" i="76"/>
  <c r="E83" i="76"/>
  <c r="F83" i="76"/>
  <c r="G83" i="76"/>
  <c r="H83" i="76"/>
  <c r="I83" i="76"/>
  <c r="J83" i="76"/>
  <c r="K83" i="76"/>
  <c r="L83" i="76"/>
  <c r="M83" i="76"/>
  <c r="N83" i="76"/>
  <c r="O83" i="76"/>
  <c r="P83" i="76"/>
  <c r="Q83" i="76"/>
  <c r="R83" i="76"/>
  <c r="S83" i="76"/>
  <c r="T83" i="76"/>
  <c r="U83" i="76"/>
  <c r="V83" i="76"/>
  <c r="W83" i="76"/>
  <c r="X83" i="76"/>
  <c r="Y83" i="76"/>
  <c r="Z83" i="76"/>
  <c r="AA83" i="76"/>
  <c r="AB83" i="76"/>
  <c r="AC83" i="76"/>
  <c r="AD83" i="76"/>
  <c r="AE83" i="76"/>
  <c r="AF83" i="76"/>
  <c r="AG83" i="76"/>
  <c r="AH83" i="76"/>
  <c r="A84" i="76"/>
  <c r="B84" i="76"/>
  <c r="C84" i="76"/>
  <c r="D84" i="76"/>
  <c r="E84" i="76"/>
  <c r="F84" i="76"/>
  <c r="G84" i="76"/>
  <c r="H84" i="76"/>
  <c r="I84" i="76"/>
  <c r="J84" i="76"/>
  <c r="K84" i="76"/>
  <c r="L84" i="76"/>
  <c r="M84" i="76"/>
  <c r="N84" i="76"/>
  <c r="O84" i="76"/>
  <c r="P84" i="76"/>
  <c r="Q84" i="76"/>
  <c r="R84" i="76"/>
  <c r="S84" i="76"/>
  <c r="T84" i="76"/>
  <c r="U84" i="76"/>
  <c r="V84" i="76"/>
  <c r="W84" i="76"/>
  <c r="X84" i="76"/>
  <c r="Y84" i="76"/>
  <c r="Z84" i="76"/>
  <c r="AA84" i="76"/>
  <c r="AB84" i="76"/>
  <c r="AC84" i="76"/>
  <c r="AD84" i="76"/>
  <c r="AE84" i="76"/>
  <c r="AF84" i="76"/>
  <c r="AG84" i="76"/>
  <c r="AH84" i="76"/>
  <c r="A85" i="76"/>
  <c r="B85" i="76"/>
  <c r="C85" i="76"/>
  <c r="D85" i="76"/>
  <c r="E85" i="76"/>
  <c r="F85" i="76"/>
  <c r="G85" i="76"/>
  <c r="H85" i="76"/>
  <c r="I85" i="76"/>
  <c r="J85" i="76"/>
  <c r="K85" i="76"/>
  <c r="L85" i="76"/>
  <c r="M85" i="76"/>
  <c r="N85" i="76"/>
  <c r="O85" i="76"/>
  <c r="P85" i="76"/>
  <c r="Q85" i="76"/>
  <c r="R85" i="76"/>
  <c r="S85" i="76"/>
  <c r="T85" i="76"/>
  <c r="U85" i="76"/>
  <c r="V85" i="76"/>
  <c r="W85" i="76"/>
  <c r="X85" i="76"/>
  <c r="Y85" i="76"/>
  <c r="Z85" i="76"/>
  <c r="AA85" i="76"/>
  <c r="AB85" i="76"/>
  <c r="AC85" i="76"/>
  <c r="AD85" i="76"/>
  <c r="AE85" i="76"/>
  <c r="AF85" i="76"/>
  <c r="AG85" i="76"/>
  <c r="AH85" i="76"/>
  <c r="A86" i="76"/>
  <c r="B86" i="76"/>
  <c r="C86" i="76"/>
  <c r="D86" i="76"/>
  <c r="E86" i="76"/>
  <c r="F86" i="76"/>
  <c r="G86" i="76"/>
  <c r="H86" i="76"/>
  <c r="I86" i="76"/>
  <c r="J86" i="76"/>
  <c r="K86" i="76"/>
  <c r="L86" i="76"/>
  <c r="M86" i="76"/>
  <c r="N86" i="76"/>
  <c r="O86" i="76"/>
  <c r="P86" i="76"/>
  <c r="Q86" i="76"/>
  <c r="R86" i="76"/>
  <c r="S86" i="76"/>
  <c r="T86" i="76"/>
  <c r="U86" i="76"/>
  <c r="V86" i="76"/>
  <c r="W86" i="76"/>
  <c r="X86" i="76"/>
  <c r="Y86" i="76"/>
  <c r="Z86" i="76"/>
  <c r="AA86" i="76"/>
  <c r="AB86" i="76"/>
  <c r="AC86" i="76"/>
  <c r="AD86" i="76"/>
  <c r="AE86" i="76"/>
  <c r="AF86" i="76"/>
  <c r="AG86" i="76"/>
  <c r="AH86" i="76"/>
  <c r="A87" i="76"/>
  <c r="B87" i="76"/>
  <c r="C87" i="76"/>
  <c r="D87" i="76"/>
  <c r="E87" i="76"/>
  <c r="F87" i="76"/>
  <c r="G87" i="76"/>
  <c r="H87" i="76"/>
  <c r="I87" i="76"/>
  <c r="J87" i="76"/>
  <c r="K87" i="76"/>
  <c r="L87" i="76"/>
  <c r="M87" i="76"/>
  <c r="N87" i="76"/>
  <c r="O87" i="76"/>
  <c r="P87" i="76"/>
  <c r="Q87" i="76"/>
  <c r="R87" i="76"/>
  <c r="S87" i="76"/>
  <c r="T87" i="76"/>
  <c r="U87" i="76"/>
  <c r="V87" i="76"/>
  <c r="W87" i="76"/>
  <c r="X87" i="76"/>
  <c r="Y87" i="76"/>
  <c r="Z87" i="76"/>
  <c r="AA87" i="76"/>
  <c r="AB87" i="76"/>
  <c r="AC87" i="76"/>
  <c r="AD87" i="76"/>
  <c r="AE87" i="76"/>
  <c r="AF87" i="76"/>
  <c r="AG87" i="76"/>
  <c r="AH87" i="76"/>
  <c r="A88" i="76"/>
  <c r="B88" i="76"/>
  <c r="C88" i="76"/>
  <c r="D88" i="76"/>
  <c r="E88" i="76"/>
  <c r="F88" i="76"/>
  <c r="G88" i="76"/>
  <c r="H88" i="76"/>
  <c r="I88" i="76"/>
  <c r="J88" i="76"/>
  <c r="K88" i="76"/>
  <c r="L88" i="76"/>
  <c r="M88" i="76"/>
  <c r="N88" i="76"/>
  <c r="O88" i="76"/>
  <c r="P88" i="76"/>
  <c r="Q88" i="76"/>
  <c r="R88" i="76"/>
  <c r="S88" i="76"/>
  <c r="T88" i="76"/>
  <c r="U88" i="76"/>
  <c r="V88" i="76"/>
  <c r="W88" i="76"/>
  <c r="X88" i="76"/>
  <c r="Y88" i="76"/>
  <c r="Z88" i="76"/>
  <c r="AA88" i="76"/>
  <c r="AB88" i="76"/>
  <c r="AC88" i="76"/>
  <c r="AD88" i="76"/>
  <c r="AE88" i="76"/>
  <c r="AF88" i="76"/>
  <c r="AG88" i="76"/>
  <c r="AH88" i="76"/>
  <c r="A89" i="76"/>
  <c r="B89" i="76"/>
  <c r="C89" i="76"/>
  <c r="D89" i="76"/>
  <c r="E89" i="76"/>
  <c r="F89" i="76"/>
  <c r="G89" i="76"/>
  <c r="H89" i="76"/>
  <c r="I89" i="76"/>
  <c r="J89" i="76"/>
  <c r="K89" i="76"/>
  <c r="L89" i="76"/>
  <c r="M89" i="76"/>
  <c r="N89" i="76"/>
  <c r="O89" i="76"/>
  <c r="P89" i="76"/>
  <c r="Q89" i="76"/>
  <c r="R89" i="76"/>
  <c r="S89" i="76"/>
  <c r="T89" i="76"/>
  <c r="U89" i="76"/>
  <c r="V89" i="76"/>
  <c r="W89" i="76"/>
  <c r="X89" i="76"/>
  <c r="Y89" i="76"/>
  <c r="Z89" i="76"/>
  <c r="AA89" i="76"/>
  <c r="AB89" i="76"/>
  <c r="AC89" i="76"/>
  <c r="AD89" i="76"/>
  <c r="AE89" i="76"/>
  <c r="AF89" i="76"/>
  <c r="AG89" i="76"/>
  <c r="AH89" i="76"/>
  <c r="A90" i="76"/>
  <c r="B90" i="76"/>
  <c r="C90" i="76"/>
  <c r="D90" i="76"/>
  <c r="E90" i="76"/>
  <c r="F90" i="76"/>
  <c r="G90" i="76"/>
  <c r="H90" i="76"/>
  <c r="I90" i="76"/>
  <c r="J90" i="76"/>
  <c r="K90" i="76"/>
  <c r="L90" i="76"/>
  <c r="M90" i="76"/>
  <c r="N90" i="76"/>
  <c r="O90" i="76"/>
  <c r="P90" i="76"/>
  <c r="Q90" i="76"/>
  <c r="R90" i="76"/>
  <c r="S90" i="76"/>
  <c r="T90" i="76"/>
  <c r="U90" i="76"/>
  <c r="V90" i="76"/>
  <c r="W90" i="76"/>
  <c r="X90" i="76"/>
  <c r="Y90" i="76"/>
  <c r="Z90" i="76"/>
  <c r="AA90" i="76"/>
  <c r="AB90" i="76"/>
  <c r="AC90" i="76"/>
  <c r="AD90" i="76"/>
  <c r="AE90" i="76"/>
  <c r="AF90" i="76"/>
  <c r="AG90" i="76"/>
  <c r="AH90" i="76"/>
  <c r="A91" i="76"/>
  <c r="B91" i="76"/>
  <c r="C91" i="76"/>
  <c r="D91" i="76"/>
  <c r="E91" i="76"/>
  <c r="F91" i="76"/>
  <c r="G91" i="76"/>
  <c r="H91" i="76"/>
  <c r="I91" i="76"/>
  <c r="J91" i="76"/>
  <c r="K91" i="76"/>
  <c r="L91" i="76"/>
  <c r="M91" i="76"/>
  <c r="N91" i="76"/>
  <c r="O91" i="76"/>
  <c r="P91" i="76"/>
  <c r="Q91" i="76"/>
  <c r="R91" i="76"/>
  <c r="S91" i="76"/>
  <c r="T91" i="76"/>
  <c r="U91" i="76"/>
  <c r="V91" i="76"/>
  <c r="W91" i="76"/>
  <c r="X91" i="76"/>
  <c r="Y91" i="76"/>
  <c r="Z91" i="76"/>
  <c r="AA91" i="76"/>
  <c r="AB91" i="76"/>
  <c r="AC91" i="76"/>
  <c r="AD91" i="76"/>
  <c r="AE91" i="76"/>
  <c r="AF91" i="76"/>
  <c r="AG91" i="76"/>
  <c r="AH91" i="76"/>
  <c r="A92" i="76"/>
  <c r="B92" i="76"/>
  <c r="C92" i="76"/>
  <c r="D92" i="76"/>
  <c r="E92" i="76"/>
  <c r="F92" i="76"/>
  <c r="G92" i="76"/>
  <c r="H92" i="76"/>
  <c r="I92" i="76"/>
  <c r="J92" i="76"/>
  <c r="K92" i="76"/>
  <c r="L92" i="76"/>
  <c r="M92" i="76"/>
  <c r="N92" i="76"/>
  <c r="O92" i="76"/>
  <c r="P92" i="76"/>
  <c r="Q92" i="76"/>
  <c r="R92" i="76"/>
  <c r="S92" i="76"/>
  <c r="T92" i="76"/>
  <c r="U92" i="76"/>
  <c r="V92" i="76"/>
  <c r="W92" i="76"/>
  <c r="X92" i="76"/>
  <c r="Y92" i="76"/>
  <c r="Z92" i="76"/>
  <c r="AA92" i="76"/>
  <c r="AB92" i="76"/>
  <c r="AC92" i="76"/>
  <c r="AD92" i="76"/>
  <c r="AE92" i="76"/>
  <c r="AF92" i="76"/>
  <c r="AG92" i="76"/>
  <c r="AH92" i="76"/>
  <c r="A93" i="76"/>
  <c r="B93" i="76"/>
  <c r="C93" i="76"/>
  <c r="D93" i="76"/>
  <c r="E93" i="76"/>
  <c r="F93" i="76"/>
  <c r="G93" i="76"/>
  <c r="H93" i="76"/>
  <c r="I93" i="76"/>
  <c r="J93" i="76"/>
  <c r="K93" i="76"/>
  <c r="L93" i="76"/>
  <c r="M93" i="76"/>
  <c r="N93" i="76"/>
  <c r="O93" i="76"/>
  <c r="P93" i="76"/>
  <c r="Q93" i="76"/>
  <c r="R93" i="76"/>
  <c r="S93" i="76"/>
  <c r="T93" i="76"/>
  <c r="U93" i="76"/>
  <c r="V93" i="76"/>
  <c r="W93" i="76"/>
  <c r="X93" i="76"/>
  <c r="Y93" i="76"/>
  <c r="Z93" i="76"/>
  <c r="AA93" i="76"/>
  <c r="AB93" i="76"/>
  <c r="AC93" i="76"/>
  <c r="AD93" i="76"/>
  <c r="AE93" i="76"/>
  <c r="AF93" i="76"/>
  <c r="AG93" i="76"/>
  <c r="AH93" i="76"/>
  <c r="A94" i="76"/>
  <c r="B94" i="76"/>
  <c r="C94" i="76"/>
  <c r="D94" i="76"/>
  <c r="E94" i="76"/>
  <c r="F94" i="76"/>
  <c r="G94" i="76"/>
  <c r="H94" i="76"/>
  <c r="I94" i="76"/>
  <c r="J94" i="76"/>
  <c r="K94" i="76"/>
  <c r="L94" i="76"/>
  <c r="M94" i="76"/>
  <c r="N94" i="76"/>
  <c r="O94" i="76"/>
  <c r="P94" i="76"/>
  <c r="Q94" i="76"/>
  <c r="R94" i="76"/>
  <c r="S94" i="76"/>
  <c r="T94" i="76"/>
  <c r="U94" i="76"/>
  <c r="V94" i="76"/>
  <c r="W94" i="76"/>
  <c r="X94" i="76"/>
  <c r="Y94" i="76"/>
  <c r="Z94" i="76"/>
  <c r="AA94" i="76"/>
  <c r="AB94" i="76"/>
  <c r="AC94" i="76"/>
  <c r="AD94" i="76"/>
  <c r="AE94" i="76"/>
  <c r="AF94" i="76"/>
  <c r="AG94" i="76"/>
  <c r="AH94" i="76"/>
  <c r="A95" i="76"/>
  <c r="B95" i="76"/>
  <c r="C95" i="76"/>
  <c r="D95" i="76"/>
  <c r="E95" i="76"/>
  <c r="F95" i="76"/>
  <c r="G95" i="76"/>
  <c r="H95" i="76"/>
  <c r="I95" i="76"/>
  <c r="J95" i="76"/>
  <c r="K95" i="76"/>
  <c r="L95" i="76"/>
  <c r="M95" i="76"/>
  <c r="N95" i="76"/>
  <c r="O95" i="76"/>
  <c r="P95" i="76"/>
  <c r="Q95" i="76"/>
  <c r="R95" i="76"/>
  <c r="S95" i="76"/>
  <c r="T95" i="76"/>
  <c r="U95" i="76"/>
  <c r="V95" i="76"/>
  <c r="W95" i="76"/>
  <c r="X95" i="76"/>
  <c r="Y95" i="76"/>
  <c r="Z95" i="76"/>
  <c r="AA95" i="76"/>
  <c r="AB95" i="76"/>
  <c r="AC95" i="76"/>
  <c r="AD95" i="76"/>
  <c r="AE95" i="76"/>
  <c r="AF95" i="76"/>
  <c r="AG95" i="76"/>
  <c r="AH95" i="76"/>
  <c r="A96" i="76"/>
  <c r="B96" i="76"/>
  <c r="C96" i="76"/>
  <c r="D96" i="76"/>
  <c r="E96" i="76"/>
  <c r="F96" i="76"/>
  <c r="G96" i="76"/>
  <c r="H96" i="76"/>
  <c r="I96" i="76"/>
  <c r="J96" i="76"/>
  <c r="K96" i="76"/>
  <c r="L96" i="76"/>
  <c r="M96" i="76"/>
  <c r="N96" i="76"/>
  <c r="O96" i="76"/>
  <c r="P96" i="76"/>
  <c r="Q96" i="76"/>
  <c r="R96" i="76"/>
  <c r="S96" i="76"/>
  <c r="T96" i="76"/>
  <c r="U96" i="76"/>
  <c r="V96" i="76"/>
  <c r="W96" i="76"/>
  <c r="X96" i="76"/>
  <c r="Y96" i="76"/>
  <c r="Z96" i="76"/>
  <c r="AA96" i="76"/>
  <c r="AB96" i="76"/>
  <c r="AC96" i="76"/>
  <c r="AD96" i="76"/>
  <c r="AE96" i="76"/>
  <c r="AF96" i="76"/>
  <c r="AG96" i="76"/>
  <c r="AH96" i="76"/>
  <c r="A97" i="76"/>
  <c r="B97" i="76"/>
  <c r="C97" i="76"/>
  <c r="D97" i="76"/>
  <c r="E97" i="76"/>
  <c r="F97" i="76"/>
  <c r="G97" i="76"/>
  <c r="H97" i="76"/>
  <c r="I97" i="76"/>
  <c r="J97" i="76"/>
  <c r="K97" i="76"/>
  <c r="L97" i="76"/>
  <c r="M97" i="76"/>
  <c r="N97" i="76"/>
  <c r="O97" i="76"/>
  <c r="P97" i="76"/>
  <c r="Q97" i="76"/>
  <c r="R97" i="76"/>
  <c r="S97" i="76"/>
  <c r="T97" i="76"/>
  <c r="U97" i="76"/>
  <c r="V97" i="76"/>
  <c r="W97" i="76"/>
  <c r="X97" i="76"/>
  <c r="Y97" i="76"/>
  <c r="Z97" i="76"/>
  <c r="AA97" i="76"/>
  <c r="AB97" i="76"/>
  <c r="AC97" i="76"/>
  <c r="AD97" i="76"/>
  <c r="AE97" i="76"/>
  <c r="AF97" i="76"/>
  <c r="AG97" i="76"/>
  <c r="AH97" i="76"/>
  <c r="A98" i="76"/>
  <c r="B98" i="76"/>
  <c r="C98" i="76"/>
  <c r="D98" i="76"/>
  <c r="E98" i="76"/>
  <c r="F98" i="76"/>
  <c r="G98" i="76"/>
  <c r="H98" i="76"/>
  <c r="I98" i="76"/>
  <c r="J98" i="76"/>
  <c r="K98" i="76"/>
  <c r="L98" i="76"/>
  <c r="M98" i="76"/>
  <c r="N98" i="76"/>
  <c r="O98" i="76"/>
  <c r="P98" i="76"/>
  <c r="Q98" i="76"/>
  <c r="R98" i="76"/>
  <c r="S98" i="76"/>
  <c r="T98" i="76"/>
  <c r="U98" i="76"/>
  <c r="V98" i="76"/>
  <c r="W98" i="76"/>
  <c r="X98" i="76"/>
  <c r="Y98" i="76"/>
  <c r="Z98" i="76"/>
  <c r="AA98" i="76"/>
  <c r="AB98" i="76"/>
  <c r="AC98" i="76"/>
  <c r="AD98" i="76"/>
  <c r="AE98" i="76"/>
  <c r="AF98" i="76"/>
  <c r="AG98" i="76"/>
  <c r="AH98" i="76"/>
  <c r="A99" i="76"/>
  <c r="B99" i="76"/>
  <c r="C99" i="76"/>
  <c r="D99" i="76"/>
  <c r="E99" i="76"/>
  <c r="F99" i="76"/>
  <c r="G99" i="76"/>
  <c r="H99" i="76"/>
  <c r="I99" i="76"/>
  <c r="J99" i="76"/>
  <c r="K99" i="76"/>
  <c r="L99" i="76"/>
  <c r="M99" i="76"/>
  <c r="N99" i="76"/>
  <c r="O99" i="76"/>
  <c r="P99" i="76"/>
  <c r="Q99" i="76"/>
  <c r="R99" i="76"/>
  <c r="S99" i="76"/>
  <c r="T99" i="76"/>
  <c r="U99" i="76"/>
  <c r="V99" i="76"/>
  <c r="W99" i="76"/>
  <c r="X99" i="76"/>
  <c r="Y99" i="76"/>
  <c r="Z99" i="76"/>
  <c r="AA99" i="76"/>
  <c r="AB99" i="76"/>
  <c r="AC99" i="76"/>
  <c r="AD99" i="76"/>
  <c r="AE99" i="76"/>
  <c r="AF99" i="76"/>
  <c r="AG99" i="76"/>
  <c r="AH99" i="76"/>
  <c r="A100" i="76"/>
  <c r="B100" i="76"/>
  <c r="C100" i="76"/>
  <c r="D100" i="76"/>
  <c r="E100" i="76"/>
  <c r="F100" i="76"/>
  <c r="G100" i="76"/>
  <c r="H100" i="76"/>
  <c r="I100" i="76"/>
  <c r="J100" i="76"/>
  <c r="K100" i="76"/>
  <c r="L100" i="76"/>
  <c r="M100" i="76"/>
  <c r="N100" i="76"/>
  <c r="O100" i="76"/>
  <c r="P100" i="76"/>
  <c r="Q100" i="76"/>
  <c r="R100" i="76"/>
  <c r="S100" i="76"/>
  <c r="T100" i="76"/>
  <c r="U100" i="76"/>
  <c r="V100" i="76"/>
  <c r="W100" i="76"/>
  <c r="X100" i="76"/>
  <c r="Y100" i="76"/>
  <c r="Z100" i="76"/>
  <c r="AA100" i="76"/>
  <c r="AB100" i="76"/>
  <c r="AC100" i="76"/>
  <c r="AD100" i="76"/>
  <c r="AE100" i="76"/>
  <c r="AF100" i="76"/>
  <c r="AG100" i="76"/>
  <c r="AH100" i="76"/>
  <c r="A101" i="76"/>
  <c r="B101" i="76"/>
  <c r="C101" i="76"/>
  <c r="D101" i="76"/>
  <c r="E101" i="76"/>
  <c r="F101" i="76"/>
  <c r="G101" i="76"/>
  <c r="H101" i="76"/>
  <c r="I101" i="76"/>
  <c r="J101" i="76"/>
  <c r="K101" i="76"/>
  <c r="L101" i="76"/>
  <c r="M101" i="76"/>
  <c r="N101" i="76"/>
  <c r="O101" i="76"/>
  <c r="P101" i="76"/>
  <c r="Q101" i="76"/>
  <c r="R101" i="76"/>
  <c r="S101" i="76"/>
  <c r="T101" i="76"/>
  <c r="U101" i="76"/>
  <c r="V101" i="76"/>
  <c r="W101" i="76"/>
  <c r="X101" i="76"/>
  <c r="Y101" i="76"/>
  <c r="Z101" i="76"/>
  <c r="AA101" i="76"/>
  <c r="AB101" i="76"/>
  <c r="AC101" i="76"/>
  <c r="AD101" i="76"/>
  <c r="AE101" i="76"/>
  <c r="AF101" i="76"/>
  <c r="AG101" i="76"/>
  <c r="AH101" i="76"/>
  <c r="A102" i="76"/>
  <c r="B102" i="76"/>
  <c r="C102" i="76"/>
  <c r="D102" i="76"/>
  <c r="E102" i="76"/>
  <c r="F102" i="76"/>
  <c r="G102" i="76"/>
  <c r="H102" i="76"/>
  <c r="I102" i="76"/>
  <c r="J102" i="76"/>
  <c r="K102" i="76"/>
  <c r="L102" i="76"/>
  <c r="M102" i="76"/>
  <c r="N102" i="76"/>
  <c r="O102" i="76"/>
  <c r="P102" i="76"/>
  <c r="Q102" i="76"/>
  <c r="R102" i="76"/>
  <c r="S102" i="76"/>
  <c r="T102" i="76"/>
  <c r="U102" i="76"/>
  <c r="V102" i="76"/>
  <c r="W102" i="76"/>
  <c r="X102" i="76"/>
  <c r="Y102" i="76"/>
  <c r="Z102" i="76"/>
  <c r="AA102" i="76"/>
  <c r="AB102" i="76"/>
  <c r="AC102" i="76"/>
  <c r="AD102" i="76"/>
  <c r="AE102" i="76"/>
  <c r="AF102" i="76"/>
  <c r="AG102" i="76"/>
  <c r="AH102" i="76"/>
  <c r="A103" i="76"/>
  <c r="B103" i="76"/>
  <c r="C103" i="76"/>
  <c r="D103" i="76"/>
  <c r="E103" i="76"/>
  <c r="F103" i="76"/>
  <c r="G103" i="76"/>
  <c r="H103" i="76"/>
  <c r="I103" i="76"/>
  <c r="J103" i="76"/>
  <c r="K103" i="76"/>
  <c r="L103" i="76"/>
  <c r="M103" i="76"/>
  <c r="N103" i="76"/>
  <c r="O103" i="76"/>
  <c r="P103" i="76"/>
  <c r="Q103" i="76"/>
  <c r="R103" i="76"/>
  <c r="S103" i="76"/>
  <c r="T103" i="76"/>
  <c r="U103" i="76"/>
  <c r="V103" i="76"/>
  <c r="W103" i="76"/>
  <c r="X103" i="76"/>
  <c r="Y103" i="76"/>
  <c r="Z103" i="76"/>
  <c r="AA103" i="76"/>
  <c r="AB103" i="76"/>
  <c r="AC103" i="76"/>
  <c r="AD103" i="76"/>
  <c r="AE103" i="76"/>
  <c r="AF103" i="76"/>
  <c r="AG103" i="76"/>
  <c r="AH103" i="76"/>
  <c r="A104" i="76"/>
  <c r="B104" i="76"/>
  <c r="C104" i="76"/>
  <c r="D104" i="76"/>
  <c r="E104" i="76"/>
  <c r="F104" i="76"/>
  <c r="G104" i="76"/>
  <c r="H104" i="76"/>
  <c r="I104" i="76"/>
  <c r="J104" i="76"/>
  <c r="K104" i="76"/>
  <c r="L104" i="76"/>
  <c r="M104" i="76"/>
  <c r="N104" i="76"/>
  <c r="O104" i="76"/>
  <c r="P104" i="76"/>
  <c r="Q104" i="76"/>
  <c r="R104" i="76"/>
  <c r="S104" i="76"/>
  <c r="T104" i="76"/>
  <c r="U104" i="76"/>
  <c r="V104" i="76"/>
  <c r="W104" i="76"/>
  <c r="X104" i="76"/>
  <c r="Y104" i="76"/>
  <c r="Z104" i="76"/>
  <c r="AA104" i="76"/>
  <c r="AB104" i="76"/>
  <c r="AC104" i="76"/>
  <c r="AD104" i="76"/>
  <c r="AE104" i="76"/>
  <c r="AF104" i="76"/>
  <c r="AG104" i="76"/>
  <c r="AH104" i="76"/>
  <c r="A105" i="76"/>
  <c r="B105" i="76"/>
  <c r="C105" i="76"/>
  <c r="D105" i="76"/>
  <c r="E105" i="76"/>
  <c r="F105" i="76"/>
  <c r="G105" i="76"/>
  <c r="H105" i="76"/>
  <c r="I105" i="76"/>
  <c r="J105" i="76"/>
  <c r="K105" i="76"/>
  <c r="L105" i="76"/>
  <c r="M105" i="76"/>
  <c r="N105" i="76"/>
  <c r="O105" i="76"/>
  <c r="P105" i="76"/>
  <c r="Q105" i="76"/>
  <c r="R105" i="76"/>
  <c r="S105" i="76"/>
  <c r="T105" i="76"/>
  <c r="U105" i="76"/>
  <c r="V105" i="76"/>
  <c r="W105" i="76"/>
  <c r="X105" i="76"/>
  <c r="Y105" i="76"/>
  <c r="Z105" i="76"/>
  <c r="AA105" i="76"/>
  <c r="AB105" i="76"/>
  <c r="AC105" i="76"/>
  <c r="AD105" i="76"/>
  <c r="AE105" i="76"/>
  <c r="AF105" i="76"/>
  <c r="AG105" i="76"/>
  <c r="AH105" i="76"/>
  <c r="A106" i="76"/>
  <c r="B106" i="76"/>
  <c r="C106" i="76"/>
  <c r="D106" i="76"/>
  <c r="E106" i="76"/>
  <c r="F106" i="76"/>
  <c r="G106" i="76"/>
  <c r="H106" i="76"/>
  <c r="I106" i="76"/>
  <c r="J106" i="76"/>
  <c r="K106" i="76"/>
  <c r="L106" i="76"/>
  <c r="M106" i="76"/>
  <c r="N106" i="76"/>
  <c r="O106" i="76"/>
  <c r="P106" i="76"/>
  <c r="Q106" i="76"/>
  <c r="R106" i="76"/>
  <c r="S106" i="76"/>
  <c r="T106" i="76"/>
  <c r="U106" i="76"/>
  <c r="V106" i="76"/>
  <c r="W106" i="76"/>
  <c r="X106" i="76"/>
  <c r="Y106" i="76"/>
  <c r="Z106" i="76"/>
  <c r="AA106" i="76"/>
  <c r="AB106" i="76"/>
  <c r="AC106" i="76"/>
  <c r="AD106" i="76"/>
  <c r="AE106" i="76"/>
  <c r="AF106" i="76"/>
  <c r="AG106" i="76"/>
  <c r="AH106" i="76"/>
  <c r="A107" i="76"/>
  <c r="B107" i="76"/>
  <c r="C107" i="76"/>
  <c r="D107" i="76"/>
  <c r="E107" i="76"/>
  <c r="F107" i="76"/>
  <c r="G107" i="76"/>
  <c r="H107" i="76"/>
  <c r="I107" i="76"/>
  <c r="J107" i="76"/>
  <c r="K107" i="76"/>
  <c r="L107" i="76"/>
  <c r="M107" i="76"/>
  <c r="N107" i="76"/>
  <c r="O107" i="76"/>
  <c r="P107" i="76"/>
  <c r="Q107" i="76"/>
  <c r="R107" i="76"/>
  <c r="S107" i="76"/>
  <c r="T107" i="76"/>
  <c r="U107" i="76"/>
  <c r="V107" i="76"/>
  <c r="W107" i="76"/>
  <c r="X107" i="76"/>
  <c r="Y107" i="76"/>
  <c r="Z107" i="76"/>
  <c r="AA107" i="76"/>
  <c r="AB107" i="76"/>
  <c r="AC107" i="76"/>
  <c r="AD107" i="76"/>
  <c r="AE107" i="76"/>
  <c r="AF107" i="76"/>
  <c r="AG107" i="76"/>
  <c r="AH107" i="76"/>
  <c r="A108" i="76"/>
  <c r="B108" i="76"/>
  <c r="C108" i="76"/>
  <c r="D108" i="76"/>
  <c r="E108" i="76"/>
  <c r="F108" i="76"/>
  <c r="G108" i="76"/>
  <c r="H108" i="76"/>
  <c r="I108" i="76"/>
  <c r="J108" i="76"/>
  <c r="K108" i="76"/>
  <c r="L108" i="76"/>
  <c r="M108" i="76"/>
  <c r="N108" i="76"/>
  <c r="O108" i="76"/>
  <c r="P108" i="76"/>
  <c r="Q108" i="76"/>
  <c r="R108" i="76"/>
  <c r="S108" i="76"/>
  <c r="T108" i="76"/>
  <c r="U108" i="76"/>
  <c r="V108" i="76"/>
  <c r="W108" i="76"/>
  <c r="X108" i="76"/>
  <c r="Y108" i="76"/>
  <c r="Z108" i="76"/>
  <c r="AA108" i="76"/>
  <c r="AB108" i="76"/>
  <c r="AC108" i="76"/>
  <c r="AD108" i="76"/>
  <c r="AE108" i="76"/>
  <c r="AF108" i="76"/>
  <c r="AG108" i="76"/>
  <c r="AH108" i="76"/>
  <c r="A109" i="76"/>
  <c r="B109" i="76"/>
  <c r="C109" i="76"/>
  <c r="D109" i="76"/>
  <c r="E109" i="76"/>
  <c r="F109" i="76"/>
  <c r="G109" i="76"/>
  <c r="H109" i="76"/>
  <c r="I109" i="76"/>
  <c r="J109" i="76"/>
  <c r="K109" i="76"/>
  <c r="L109" i="76"/>
  <c r="M109" i="76"/>
  <c r="N109" i="76"/>
  <c r="O109" i="76"/>
  <c r="P109" i="76"/>
  <c r="Q109" i="76"/>
  <c r="R109" i="76"/>
  <c r="S109" i="76"/>
  <c r="T109" i="76"/>
  <c r="U109" i="76"/>
  <c r="V109" i="76"/>
  <c r="W109" i="76"/>
  <c r="X109" i="76"/>
  <c r="Y109" i="76"/>
  <c r="Z109" i="76"/>
  <c r="AA109" i="76"/>
  <c r="AB109" i="76"/>
  <c r="AC109" i="76"/>
  <c r="AD109" i="76"/>
  <c r="AE109" i="76"/>
  <c r="AF109" i="76"/>
  <c r="AG109" i="76"/>
  <c r="AH109" i="76"/>
  <c r="A110" i="76"/>
  <c r="B110" i="76"/>
  <c r="C110" i="76"/>
  <c r="D110" i="76"/>
  <c r="E110" i="76"/>
  <c r="F110" i="76"/>
  <c r="G110" i="76"/>
  <c r="H110" i="76"/>
  <c r="I110" i="76"/>
  <c r="J110" i="76"/>
  <c r="K110" i="76"/>
  <c r="L110" i="76"/>
  <c r="M110" i="76"/>
  <c r="N110" i="76"/>
  <c r="O110" i="76"/>
  <c r="P110" i="76"/>
  <c r="Q110" i="76"/>
  <c r="R110" i="76"/>
  <c r="S110" i="76"/>
  <c r="T110" i="76"/>
  <c r="U110" i="76"/>
  <c r="V110" i="76"/>
  <c r="W110" i="76"/>
  <c r="X110" i="76"/>
  <c r="Y110" i="76"/>
  <c r="Z110" i="76"/>
  <c r="AA110" i="76"/>
  <c r="AB110" i="76"/>
  <c r="AC110" i="76"/>
  <c r="AD110" i="76"/>
  <c r="AE110" i="76"/>
  <c r="AF110" i="76"/>
  <c r="AG110" i="76"/>
  <c r="AH110" i="76"/>
  <c r="A111" i="76"/>
  <c r="B111" i="76"/>
  <c r="C111" i="76"/>
  <c r="D111" i="76"/>
  <c r="E111" i="76"/>
  <c r="F111" i="76"/>
  <c r="G111" i="76"/>
  <c r="H111" i="76"/>
  <c r="I111" i="76"/>
  <c r="J111" i="76"/>
  <c r="K111" i="76"/>
  <c r="L111" i="76"/>
  <c r="M111" i="76"/>
  <c r="N111" i="76"/>
  <c r="O111" i="76"/>
  <c r="P111" i="76"/>
  <c r="Q111" i="76"/>
  <c r="R111" i="76"/>
  <c r="S111" i="76"/>
  <c r="T111" i="76"/>
  <c r="U111" i="76"/>
  <c r="V111" i="76"/>
  <c r="W111" i="76"/>
  <c r="X111" i="76"/>
  <c r="Y111" i="76"/>
  <c r="Z111" i="76"/>
  <c r="AA111" i="76"/>
  <c r="AB111" i="76"/>
  <c r="AC111" i="76"/>
  <c r="AD111" i="76"/>
  <c r="AE111" i="76"/>
  <c r="AF111" i="76"/>
  <c r="AG111" i="76"/>
  <c r="AH111" i="76"/>
  <c r="A112" i="76"/>
  <c r="B112" i="76"/>
  <c r="C112" i="76"/>
  <c r="D112" i="76"/>
  <c r="E112" i="76"/>
  <c r="F112" i="76"/>
  <c r="G112" i="76"/>
  <c r="H112" i="76"/>
  <c r="I112" i="76"/>
  <c r="J112" i="76"/>
  <c r="K112" i="76"/>
  <c r="L112" i="76"/>
  <c r="M112" i="76"/>
  <c r="N112" i="76"/>
  <c r="O112" i="76"/>
  <c r="P112" i="76"/>
  <c r="Q112" i="76"/>
  <c r="R112" i="76"/>
  <c r="S112" i="76"/>
  <c r="T112" i="76"/>
  <c r="U112" i="76"/>
  <c r="V112" i="76"/>
  <c r="W112" i="76"/>
  <c r="X112" i="76"/>
  <c r="Y112" i="76"/>
  <c r="Z112" i="76"/>
  <c r="AA112" i="76"/>
  <c r="AB112" i="76"/>
  <c r="AC112" i="76"/>
  <c r="AD112" i="76"/>
  <c r="AE112" i="76"/>
  <c r="AF112" i="76"/>
  <c r="AG112" i="76"/>
  <c r="AH112" i="76"/>
  <c r="A113" i="76"/>
  <c r="B113" i="76"/>
  <c r="C113" i="76"/>
  <c r="D113" i="76"/>
  <c r="E113" i="76"/>
  <c r="F113" i="76"/>
  <c r="G113" i="76"/>
  <c r="H113" i="76"/>
  <c r="I113" i="76"/>
  <c r="J113" i="76"/>
  <c r="K113" i="76"/>
  <c r="L113" i="76"/>
  <c r="M113" i="76"/>
  <c r="N113" i="76"/>
  <c r="O113" i="76"/>
  <c r="P113" i="76"/>
  <c r="Q113" i="76"/>
  <c r="R113" i="76"/>
  <c r="S113" i="76"/>
  <c r="T113" i="76"/>
  <c r="U113" i="76"/>
  <c r="V113" i="76"/>
  <c r="W113" i="76"/>
  <c r="X113" i="76"/>
  <c r="Y113" i="76"/>
  <c r="Z113" i="76"/>
  <c r="AA113" i="76"/>
  <c r="AB113" i="76"/>
  <c r="AC113" i="76"/>
  <c r="AD113" i="76"/>
  <c r="AE113" i="76"/>
  <c r="AF113" i="76"/>
  <c r="AG113" i="76"/>
  <c r="AH113" i="76"/>
  <c r="A114" i="76"/>
  <c r="B114" i="76"/>
  <c r="C114" i="76"/>
  <c r="D114" i="76"/>
  <c r="E114" i="76"/>
  <c r="F114" i="76"/>
  <c r="G114" i="76"/>
  <c r="H114" i="76"/>
  <c r="I114" i="76"/>
  <c r="J114" i="76"/>
  <c r="K114" i="76"/>
  <c r="L114" i="76"/>
  <c r="M114" i="76"/>
  <c r="N114" i="76"/>
  <c r="O114" i="76"/>
  <c r="P114" i="76"/>
  <c r="Q114" i="76"/>
  <c r="R114" i="76"/>
  <c r="S114" i="76"/>
  <c r="T114" i="76"/>
  <c r="U114" i="76"/>
  <c r="V114" i="76"/>
  <c r="W114" i="76"/>
  <c r="X114" i="76"/>
  <c r="Y114" i="76"/>
  <c r="Z114" i="76"/>
  <c r="AA114" i="76"/>
  <c r="AB114" i="76"/>
  <c r="AC114" i="76"/>
  <c r="AD114" i="76"/>
  <c r="AE114" i="76"/>
  <c r="AF114" i="76"/>
  <c r="AG114" i="76"/>
  <c r="AH114" i="76"/>
  <c r="A115" i="76"/>
  <c r="B115" i="76"/>
  <c r="C115" i="76"/>
  <c r="D115" i="76"/>
  <c r="E115" i="76"/>
  <c r="F115" i="76"/>
  <c r="G115" i="76"/>
  <c r="H115" i="76"/>
  <c r="I115" i="76"/>
  <c r="J115" i="76"/>
  <c r="K115" i="76"/>
  <c r="L115" i="76"/>
  <c r="M115" i="76"/>
  <c r="N115" i="76"/>
  <c r="O115" i="76"/>
  <c r="P115" i="76"/>
  <c r="Q115" i="76"/>
  <c r="R115" i="76"/>
  <c r="S115" i="76"/>
  <c r="T115" i="76"/>
  <c r="U115" i="76"/>
  <c r="V115" i="76"/>
  <c r="W115" i="76"/>
  <c r="X115" i="76"/>
  <c r="Y115" i="76"/>
  <c r="Z115" i="76"/>
  <c r="AA115" i="76"/>
  <c r="AB115" i="76"/>
  <c r="AC115" i="76"/>
  <c r="AD115" i="76"/>
  <c r="AE115" i="76"/>
  <c r="AF115" i="76"/>
  <c r="AG115" i="76"/>
  <c r="AH115" i="76"/>
  <c r="A116" i="76"/>
  <c r="B116" i="76"/>
  <c r="C116" i="76"/>
  <c r="D116" i="76"/>
  <c r="E116" i="76"/>
  <c r="F116" i="76"/>
  <c r="G116" i="76"/>
  <c r="H116" i="76"/>
  <c r="I116" i="76"/>
  <c r="J116" i="76"/>
  <c r="K116" i="76"/>
  <c r="L116" i="76"/>
  <c r="M116" i="76"/>
  <c r="N116" i="76"/>
  <c r="O116" i="76"/>
  <c r="P116" i="76"/>
  <c r="Q116" i="76"/>
  <c r="R116" i="76"/>
  <c r="S116" i="76"/>
  <c r="T116" i="76"/>
  <c r="U116" i="76"/>
  <c r="V116" i="76"/>
  <c r="W116" i="76"/>
  <c r="X116" i="76"/>
  <c r="Y116" i="76"/>
  <c r="Z116" i="76"/>
  <c r="AA116" i="76"/>
  <c r="AB116" i="76"/>
  <c r="AC116" i="76"/>
  <c r="AD116" i="76"/>
  <c r="AE116" i="76"/>
  <c r="AF116" i="76"/>
  <c r="AG116" i="76"/>
  <c r="AH116" i="76"/>
  <c r="A117" i="76"/>
  <c r="B117" i="76"/>
  <c r="C117" i="76"/>
  <c r="D117" i="76"/>
  <c r="E117" i="76"/>
  <c r="F117" i="76"/>
  <c r="G117" i="76"/>
  <c r="H117" i="76"/>
  <c r="I117" i="76"/>
  <c r="J117" i="76"/>
  <c r="K117" i="76"/>
  <c r="L117" i="76"/>
  <c r="M117" i="76"/>
  <c r="N117" i="76"/>
  <c r="O117" i="76"/>
  <c r="P117" i="76"/>
  <c r="Q117" i="76"/>
  <c r="R117" i="76"/>
  <c r="S117" i="76"/>
  <c r="T117" i="76"/>
  <c r="U117" i="76"/>
  <c r="V117" i="76"/>
  <c r="W117" i="76"/>
  <c r="X117" i="76"/>
  <c r="Y117" i="76"/>
  <c r="Z117" i="76"/>
  <c r="AA117" i="76"/>
  <c r="AB117" i="76"/>
  <c r="AC117" i="76"/>
  <c r="AD117" i="76"/>
  <c r="AE117" i="76"/>
  <c r="AF117" i="76"/>
  <c r="AG117" i="76"/>
  <c r="AH117" i="76"/>
  <c r="A118" i="76"/>
  <c r="B118" i="76"/>
  <c r="C118" i="76"/>
  <c r="D118" i="76"/>
  <c r="E118" i="76"/>
  <c r="F118" i="76"/>
  <c r="G118" i="76"/>
  <c r="H118" i="76"/>
  <c r="I118" i="76"/>
  <c r="J118" i="76"/>
  <c r="K118" i="76"/>
  <c r="L118" i="76"/>
  <c r="M118" i="76"/>
  <c r="N118" i="76"/>
  <c r="O118" i="76"/>
  <c r="P118" i="76"/>
  <c r="Q118" i="76"/>
  <c r="R118" i="76"/>
  <c r="S118" i="76"/>
  <c r="T118" i="76"/>
  <c r="U118" i="76"/>
  <c r="V118" i="76"/>
  <c r="W118" i="76"/>
  <c r="X118" i="76"/>
  <c r="Y118" i="76"/>
  <c r="Z118" i="76"/>
  <c r="AA118" i="76"/>
  <c r="AB118" i="76"/>
  <c r="AC118" i="76"/>
  <c r="AD118" i="76"/>
  <c r="AE118" i="76"/>
  <c r="AF118" i="76"/>
  <c r="AG118" i="76"/>
  <c r="AH118" i="76"/>
  <c r="A119" i="76"/>
  <c r="B119" i="76"/>
  <c r="C119" i="76"/>
  <c r="D119" i="76"/>
  <c r="E119" i="76"/>
  <c r="F119" i="76"/>
  <c r="G119" i="76"/>
  <c r="H119" i="76"/>
  <c r="I119" i="76"/>
  <c r="J119" i="76"/>
  <c r="K119" i="76"/>
  <c r="L119" i="76"/>
  <c r="M119" i="76"/>
  <c r="N119" i="76"/>
  <c r="O119" i="76"/>
  <c r="P119" i="76"/>
  <c r="Q119" i="76"/>
  <c r="R119" i="76"/>
  <c r="S119" i="76"/>
  <c r="T119" i="76"/>
  <c r="U119" i="76"/>
  <c r="V119" i="76"/>
  <c r="W119" i="76"/>
  <c r="X119" i="76"/>
  <c r="Y119" i="76"/>
  <c r="Z119" i="76"/>
  <c r="AA119" i="76"/>
  <c r="AB119" i="76"/>
  <c r="AC119" i="76"/>
  <c r="AD119" i="76"/>
  <c r="AE119" i="76"/>
  <c r="AF119" i="76"/>
  <c r="AG119" i="76"/>
  <c r="AH119" i="76"/>
  <c r="A120" i="76"/>
  <c r="B120" i="76"/>
  <c r="C120" i="76"/>
  <c r="D120" i="76"/>
  <c r="E120" i="76"/>
  <c r="F120" i="76"/>
  <c r="G120" i="76"/>
  <c r="H120" i="76"/>
  <c r="I120" i="76"/>
  <c r="J120" i="76"/>
  <c r="K120" i="76"/>
  <c r="L120" i="76"/>
  <c r="M120" i="76"/>
  <c r="N120" i="76"/>
  <c r="O120" i="76"/>
  <c r="P120" i="76"/>
  <c r="Q120" i="76"/>
  <c r="R120" i="76"/>
  <c r="S120" i="76"/>
  <c r="T120" i="76"/>
  <c r="U120" i="76"/>
  <c r="V120" i="76"/>
  <c r="W120" i="76"/>
  <c r="X120" i="76"/>
  <c r="Y120" i="76"/>
  <c r="Z120" i="76"/>
  <c r="AA120" i="76"/>
  <c r="AB120" i="76"/>
  <c r="AC120" i="76"/>
  <c r="AD120" i="76"/>
  <c r="AE120" i="76"/>
  <c r="AF120" i="76"/>
  <c r="AG120" i="76"/>
  <c r="AH120" i="76"/>
  <c r="A121" i="76"/>
  <c r="B121" i="76"/>
  <c r="C121" i="76"/>
  <c r="D121" i="76"/>
  <c r="E121" i="76"/>
  <c r="F121" i="76"/>
  <c r="G121" i="76"/>
  <c r="H121" i="76"/>
  <c r="I121" i="76"/>
  <c r="J121" i="76"/>
  <c r="K121" i="76"/>
  <c r="L121" i="76"/>
  <c r="M121" i="76"/>
  <c r="N121" i="76"/>
  <c r="O121" i="76"/>
  <c r="P121" i="76"/>
  <c r="Q121" i="76"/>
  <c r="R121" i="76"/>
  <c r="S121" i="76"/>
  <c r="T121" i="76"/>
  <c r="U121" i="76"/>
  <c r="V121" i="76"/>
  <c r="W121" i="76"/>
  <c r="X121" i="76"/>
  <c r="Y121" i="76"/>
  <c r="Z121" i="76"/>
  <c r="AA121" i="76"/>
  <c r="AB121" i="76"/>
  <c r="AC121" i="76"/>
  <c r="AD121" i="76"/>
  <c r="AE121" i="76"/>
  <c r="AF121" i="76"/>
  <c r="AG121" i="76"/>
  <c r="AH121" i="76"/>
  <c r="A122" i="76"/>
  <c r="B122" i="76"/>
  <c r="C122" i="76"/>
  <c r="D122" i="76"/>
  <c r="E122" i="76"/>
  <c r="F122" i="76"/>
  <c r="G122" i="76"/>
  <c r="H122" i="76"/>
  <c r="I122" i="76"/>
  <c r="J122" i="76"/>
  <c r="K122" i="76"/>
  <c r="L122" i="76"/>
  <c r="M122" i="76"/>
  <c r="N122" i="76"/>
  <c r="O122" i="76"/>
  <c r="P122" i="76"/>
  <c r="Q122" i="76"/>
  <c r="R122" i="76"/>
  <c r="S122" i="76"/>
  <c r="T122" i="76"/>
  <c r="U122" i="76"/>
  <c r="V122" i="76"/>
  <c r="W122" i="76"/>
  <c r="X122" i="76"/>
  <c r="Y122" i="76"/>
  <c r="Z122" i="76"/>
  <c r="AA122" i="76"/>
  <c r="AB122" i="76"/>
  <c r="AC122" i="76"/>
  <c r="AD122" i="76"/>
  <c r="AE122" i="76"/>
  <c r="AF122" i="76"/>
  <c r="AG122" i="76"/>
  <c r="AH122" i="76"/>
  <c r="A123" i="76"/>
  <c r="B123" i="76"/>
  <c r="C123" i="76"/>
  <c r="D123" i="76"/>
  <c r="E123" i="76"/>
  <c r="F123" i="76"/>
  <c r="G123" i="76"/>
  <c r="H123" i="76"/>
  <c r="I123" i="76"/>
  <c r="J123" i="76"/>
  <c r="K123" i="76"/>
  <c r="L123" i="76"/>
  <c r="M123" i="76"/>
  <c r="N123" i="76"/>
  <c r="O123" i="76"/>
  <c r="P123" i="76"/>
  <c r="Q123" i="76"/>
  <c r="R123" i="76"/>
  <c r="S123" i="76"/>
  <c r="T123" i="76"/>
  <c r="U123" i="76"/>
  <c r="V123" i="76"/>
  <c r="W123" i="76"/>
  <c r="X123" i="76"/>
  <c r="Y123" i="76"/>
  <c r="Z123" i="76"/>
  <c r="AA123" i="76"/>
  <c r="AB123" i="76"/>
  <c r="AC123" i="76"/>
  <c r="AD123" i="76"/>
  <c r="AE123" i="76"/>
  <c r="AF123" i="76"/>
  <c r="AG123" i="76"/>
  <c r="AH123" i="76"/>
  <c r="A124" i="76"/>
  <c r="B124" i="76"/>
  <c r="C124" i="76"/>
  <c r="D124" i="76"/>
  <c r="E124" i="76"/>
  <c r="F124" i="76"/>
  <c r="G124" i="76"/>
  <c r="H124" i="76"/>
  <c r="I124" i="76"/>
  <c r="J124" i="76"/>
  <c r="K124" i="76"/>
  <c r="L124" i="76"/>
  <c r="M124" i="76"/>
  <c r="N124" i="76"/>
  <c r="O124" i="76"/>
  <c r="P124" i="76"/>
  <c r="Q124" i="76"/>
  <c r="R124" i="76"/>
  <c r="S124" i="76"/>
  <c r="T124" i="76"/>
  <c r="U124" i="76"/>
  <c r="V124" i="76"/>
  <c r="W124" i="76"/>
  <c r="X124" i="76"/>
  <c r="Y124" i="76"/>
  <c r="Z124" i="76"/>
  <c r="AA124" i="76"/>
  <c r="AB124" i="76"/>
  <c r="AC124" i="76"/>
  <c r="AD124" i="76"/>
  <c r="AE124" i="76"/>
  <c r="AF124" i="76"/>
  <c r="AG124" i="76"/>
  <c r="AH124" i="76"/>
  <c r="A125" i="76"/>
  <c r="B125" i="76"/>
  <c r="C125" i="76"/>
  <c r="D125" i="76"/>
  <c r="E125" i="76"/>
  <c r="F125" i="76"/>
  <c r="G125" i="76"/>
  <c r="H125" i="76"/>
  <c r="I125" i="76"/>
  <c r="J125" i="76"/>
  <c r="K125" i="76"/>
  <c r="L125" i="76"/>
  <c r="M125" i="76"/>
  <c r="N125" i="76"/>
  <c r="O125" i="76"/>
  <c r="P125" i="76"/>
  <c r="Q125" i="76"/>
  <c r="R125" i="76"/>
  <c r="S125" i="76"/>
  <c r="T125" i="76"/>
  <c r="U125" i="76"/>
  <c r="V125" i="76"/>
  <c r="W125" i="76"/>
  <c r="X125" i="76"/>
  <c r="Y125" i="76"/>
  <c r="Z125" i="76"/>
  <c r="AA125" i="76"/>
  <c r="AB125" i="76"/>
  <c r="AC125" i="76"/>
  <c r="AD125" i="76"/>
  <c r="AE125" i="76"/>
  <c r="AF125" i="76"/>
  <c r="AG125" i="76"/>
  <c r="AH125" i="76"/>
  <c r="A126" i="76"/>
  <c r="B126" i="76"/>
  <c r="C126" i="76"/>
  <c r="D126" i="76"/>
  <c r="E126" i="76"/>
  <c r="F126" i="76"/>
  <c r="G126" i="76"/>
  <c r="H126" i="76"/>
  <c r="I126" i="76"/>
  <c r="J126" i="76"/>
  <c r="K126" i="76"/>
  <c r="L126" i="76"/>
  <c r="M126" i="76"/>
  <c r="N126" i="76"/>
  <c r="O126" i="76"/>
  <c r="P126" i="76"/>
  <c r="Q126" i="76"/>
  <c r="R126" i="76"/>
  <c r="S126" i="76"/>
  <c r="T126" i="76"/>
  <c r="U126" i="76"/>
  <c r="V126" i="76"/>
  <c r="W126" i="76"/>
  <c r="X126" i="76"/>
  <c r="Y126" i="76"/>
  <c r="Z126" i="76"/>
  <c r="AA126" i="76"/>
  <c r="AB126" i="76"/>
  <c r="AC126" i="76"/>
  <c r="AD126" i="76"/>
  <c r="AE126" i="76"/>
  <c r="AF126" i="76"/>
  <c r="AG126" i="76"/>
  <c r="AH126" i="76"/>
  <c r="A127" i="76"/>
  <c r="B127" i="76"/>
  <c r="C127" i="76"/>
  <c r="D127" i="76"/>
  <c r="E127" i="76"/>
  <c r="F127" i="76"/>
  <c r="G127" i="76"/>
  <c r="H127" i="76"/>
  <c r="I127" i="76"/>
  <c r="J127" i="76"/>
  <c r="K127" i="76"/>
  <c r="L127" i="76"/>
  <c r="M127" i="76"/>
  <c r="N127" i="76"/>
  <c r="O127" i="76"/>
  <c r="P127" i="76"/>
  <c r="Q127" i="76"/>
  <c r="R127" i="76"/>
  <c r="S127" i="76"/>
  <c r="T127" i="76"/>
  <c r="U127" i="76"/>
  <c r="V127" i="76"/>
  <c r="W127" i="76"/>
  <c r="X127" i="76"/>
  <c r="Y127" i="76"/>
  <c r="Z127" i="76"/>
  <c r="AA127" i="76"/>
  <c r="AB127" i="76"/>
  <c r="AC127" i="76"/>
  <c r="AD127" i="76"/>
  <c r="AE127" i="76"/>
  <c r="AF127" i="76"/>
  <c r="AG127" i="76"/>
  <c r="AH127" i="76"/>
  <c r="A128" i="76"/>
  <c r="B128" i="76"/>
  <c r="C128" i="76"/>
  <c r="D128" i="76"/>
  <c r="E128" i="76"/>
  <c r="F128" i="76"/>
  <c r="G128" i="76"/>
  <c r="H128" i="76"/>
  <c r="I128" i="76"/>
  <c r="J128" i="76"/>
  <c r="K128" i="76"/>
  <c r="L128" i="76"/>
  <c r="M128" i="76"/>
  <c r="N128" i="76"/>
  <c r="O128" i="76"/>
  <c r="P128" i="76"/>
  <c r="Q128" i="76"/>
  <c r="R128" i="76"/>
  <c r="S128" i="76"/>
  <c r="T128" i="76"/>
  <c r="U128" i="76"/>
  <c r="V128" i="76"/>
  <c r="W128" i="76"/>
  <c r="X128" i="76"/>
  <c r="Y128" i="76"/>
  <c r="Z128" i="76"/>
  <c r="AA128" i="76"/>
  <c r="AB128" i="76"/>
  <c r="AC128" i="76"/>
  <c r="AD128" i="76"/>
  <c r="AE128" i="76"/>
  <c r="AF128" i="76"/>
  <c r="AG128" i="76"/>
  <c r="AH128" i="76"/>
  <c r="A129" i="76"/>
  <c r="B129" i="76"/>
  <c r="C129" i="76"/>
  <c r="D129" i="76"/>
  <c r="E129" i="76"/>
  <c r="F129" i="76"/>
  <c r="G129" i="76"/>
  <c r="H129" i="76"/>
  <c r="I129" i="76"/>
  <c r="J129" i="76"/>
  <c r="K129" i="76"/>
  <c r="L129" i="76"/>
  <c r="M129" i="76"/>
  <c r="N129" i="76"/>
  <c r="O129" i="76"/>
  <c r="P129" i="76"/>
  <c r="Q129" i="76"/>
  <c r="R129" i="76"/>
  <c r="S129" i="76"/>
  <c r="T129" i="76"/>
  <c r="U129" i="76"/>
  <c r="V129" i="76"/>
  <c r="W129" i="76"/>
  <c r="X129" i="76"/>
  <c r="Y129" i="76"/>
  <c r="Z129" i="76"/>
  <c r="AA129" i="76"/>
  <c r="AB129" i="76"/>
  <c r="AC129" i="76"/>
  <c r="AD129" i="76"/>
  <c r="AE129" i="76"/>
  <c r="AF129" i="76"/>
  <c r="AG129" i="76"/>
  <c r="AH129" i="76"/>
  <c r="A130" i="76"/>
  <c r="B130" i="76"/>
  <c r="C130" i="76"/>
  <c r="D130" i="76"/>
  <c r="E130" i="76"/>
  <c r="F130" i="76"/>
  <c r="G130" i="76"/>
  <c r="H130" i="76"/>
  <c r="I130" i="76"/>
  <c r="J130" i="76"/>
  <c r="K130" i="76"/>
  <c r="L130" i="76"/>
  <c r="M130" i="76"/>
  <c r="N130" i="76"/>
  <c r="O130" i="76"/>
  <c r="P130" i="76"/>
  <c r="Q130" i="76"/>
  <c r="R130" i="76"/>
  <c r="S130" i="76"/>
  <c r="T130" i="76"/>
  <c r="U130" i="76"/>
  <c r="V130" i="76"/>
  <c r="W130" i="76"/>
  <c r="X130" i="76"/>
  <c r="Y130" i="76"/>
  <c r="Z130" i="76"/>
  <c r="AA130" i="76"/>
  <c r="AB130" i="76"/>
  <c r="AC130" i="76"/>
  <c r="AD130" i="76"/>
  <c r="AE130" i="76"/>
  <c r="AF130" i="76"/>
  <c r="AG130" i="76"/>
  <c r="AH130" i="76"/>
  <c r="AH69" i="76"/>
  <c r="AG69" i="76"/>
  <c r="AF69" i="76"/>
  <c r="AE69" i="76"/>
  <c r="AD69" i="76"/>
  <c r="AC69" i="76"/>
  <c r="AB69" i="76"/>
  <c r="AA69" i="76"/>
  <c r="Z69" i="76"/>
  <c r="Y69" i="76"/>
  <c r="X69" i="76"/>
  <c r="W69" i="76"/>
  <c r="V69" i="76"/>
  <c r="U69" i="76"/>
  <c r="T69" i="76"/>
  <c r="S69" i="76"/>
  <c r="R69" i="76"/>
  <c r="Q69" i="76"/>
  <c r="P69" i="76"/>
  <c r="O69" i="76"/>
  <c r="N69" i="76"/>
  <c r="M69" i="76"/>
  <c r="L69" i="76"/>
  <c r="K69" i="76"/>
  <c r="J69" i="76"/>
  <c r="I69" i="76"/>
  <c r="H69" i="76"/>
  <c r="G69" i="76"/>
  <c r="F69" i="76"/>
  <c r="E69" i="76"/>
  <c r="D69" i="76"/>
  <c r="C69" i="76"/>
  <c r="B69" i="76"/>
  <c r="A69" i="76"/>
  <c r="A65" i="76"/>
  <c r="B65" i="76"/>
  <c r="C65" i="76"/>
  <c r="D65" i="76"/>
  <c r="E65" i="76"/>
  <c r="F65" i="76"/>
  <c r="G65" i="76"/>
  <c r="H65" i="76"/>
  <c r="I65" i="76"/>
  <c r="J65" i="76"/>
  <c r="K65" i="76"/>
  <c r="L65" i="76"/>
  <c r="M65" i="76"/>
  <c r="N65" i="76"/>
  <c r="O65" i="76"/>
  <c r="P65" i="76"/>
  <c r="Q65" i="76"/>
  <c r="R65" i="76"/>
  <c r="S65" i="76"/>
  <c r="T65" i="76"/>
  <c r="U65" i="76"/>
  <c r="V65" i="76"/>
  <c r="W65" i="76"/>
  <c r="X65" i="76"/>
  <c r="Y65" i="76"/>
  <c r="Z65" i="76"/>
  <c r="AA65" i="76"/>
  <c r="AB65" i="76"/>
  <c r="AC65" i="76"/>
  <c r="AD65" i="76"/>
  <c r="AE65" i="76"/>
  <c r="AF65" i="76"/>
  <c r="AG65" i="76"/>
  <c r="AH65" i="76"/>
  <c r="A66" i="76"/>
  <c r="B66" i="76"/>
  <c r="C66" i="76"/>
  <c r="D66" i="76"/>
  <c r="E66" i="76"/>
  <c r="F66" i="76"/>
  <c r="G66" i="76"/>
  <c r="H66" i="76"/>
  <c r="I66" i="76"/>
  <c r="J66" i="76"/>
  <c r="K66" i="76"/>
  <c r="L66" i="76"/>
  <c r="M66" i="76"/>
  <c r="N66" i="76"/>
  <c r="O66" i="76"/>
  <c r="P66" i="76"/>
  <c r="Q66" i="76"/>
  <c r="R66" i="76"/>
  <c r="S66" i="76"/>
  <c r="T66" i="76"/>
  <c r="U66" i="76"/>
  <c r="V66" i="76"/>
  <c r="W66" i="76"/>
  <c r="X66" i="76"/>
  <c r="Y66" i="76"/>
  <c r="Z66" i="76"/>
  <c r="AA66" i="76"/>
  <c r="AB66" i="76"/>
  <c r="AC66" i="76"/>
  <c r="AD66" i="76"/>
  <c r="AE66" i="76"/>
  <c r="AF66" i="76"/>
  <c r="AG66" i="76"/>
  <c r="AH66" i="76"/>
  <c r="A67" i="76"/>
  <c r="B67" i="76"/>
  <c r="C67" i="76"/>
  <c r="D67" i="76"/>
  <c r="E67" i="76"/>
  <c r="F67" i="76"/>
  <c r="G67" i="76"/>
  <c r="H67" i="76"/>
  <c r="I67" i="76"/>
  <c r="J67" i="76"/>
  <c r="K67" i="76"/>
  <c r="L67" i="76"/>
  <c r="M67" i="76"/>
  <c r="N67" i="76"/>
  <c r="O67" i="76"/>
  <c r="P67" i="76"/>
  <c r="Q67" i="76"/>
  <c r="R67" i="76"/>
  <c r="S67" i="76"/>
  <c r="T67" i="76"/>
  <c r="U67" i="76"/>
  <c r="V67" i="76"/>
  <c r="W67" i="76"/>
  <c r="X67" i="76"/>
  <c r="Y67" i="76"/>
  <c r="Z67" i="76"/>
  <c r="AA67" i="76"/>
  <c r="AB67" i="76"/>
  <c r="AC67" i="76"/>
  <c r="AD67" i="76"/>
  <c r="AE67" i="76"/>
  <c r="AF67" i="76"/>
  <c r="AG67" i="76"/>
  <c r="AH67" i="76"/>
  <c r="A62" i="73"/>
  <c r="B62" i="73"/>
  <c r="C62" i="73"/>
  <c r="D62" i="73"/>
  <c r="E62" i="73"/>
  <c r="F62" i="73"/>
  <c r="G62" i="73"/>
  <c r="H62" i="73"/>
  <c r="I62" i="73"/>
  <c r="J62" i="73"/>
  <c r="K62" i="73"/>
  <c r="L62" i="73"/>
  <c r="M62" i="73"/>
  <c r="N62" i="73"/>
  <c r="O62" i="73"/>
  <c r="P62" i="73"/>
  <c r="Q62" i="73"/>
  <c r="R62" i="73"/>
  <c r="S62" i="73"/>
  <c r="T62" i="73"/>
  <c r="U62" i="73"/>
  <c r="V62" i="73"/>
  <c r="W62" i="73"/>
  <c r="X62" i="73"/>
  <c r="Y62" i="73"/>
  <c r="Z62" i="73"/>
  <c r="AA62" i="73"/>
  <c r="AB62" i="73"/>
  <c r="AC62" i="73"/>
  <c r="AD62" i="73"/>
  <c r="AE62" i="73"/>
  <c r="AF62" i="73"/>
  <c r="AG62" i="73"/>
  <c r="AH62" i="73"/>
  <c r="A63" i="73"/>
  <c r="B63" i="73"/>
  <c r="C63" i="73"/>
  <c r="D63" i="73"/>
  <c r="E63" i="73"/>
  <c r="F63" i="73"/>
  <c r="G63" i="73"/>
  <c r="H63" i="73"/>
  <c r="I63" i="73"/>
  <c r="J63" i="73"/>
  <c r="K63" i="73"/>
  <c r="L63" i="73"/>
  <c r="M63" i="73"/>
  <c r="N63" i="73"/>
  <c r="O63" i="73"/>
  <c r="P63" i="73"/>
  <c r="Q63" i="73"/>
  <c r="R63" i="73"/>
  <c r="S63" i="73"/>
  <c r="T63" i="73"/>
  <c r="U63" i="73"/>
  <c r="V63" i="73"/>
  <c r="W63" i="73"/>
  <c r="X63" i="73"/>
  <c r="Y63" i="73"/>
  <c r="Z63" i="73"/>
  <c r="AA63" i="73"/>
  <c r="AB63" i="73"/>
  <c r="AC63" i="73"/>
  <c r="AD63" i="73"/>
  <c r="AE63" i="73"/>
  <c r="AF63" i="73"/>
  <c r="AG63" i="73"/>
  <c r="AH63" i="73"/>
  <c r="A64" i="73"/>
  <c r="B64" i="73"/>
  <c r="C64" i="73"/>
  <c r="D64" i="73"/>
  <c r="E64" i="73"/>
  <c r="F64" i="73"/>
  <c r="G64" i="73"/>
  <c r="H64" i="73"/>
  <c r="I64" i="73"/>
  <c r="J64" i="73"/>
  <c r="K64" i="73"/>
  <c r="L64" i="73"/>
  <c r="M64" i="73"/>
  <c r="N64" i="73"/>
  <c r="O64" i="73"/>
  <c r="P64" i="73"/>
  <c r="Q64" i="73"/>
  <c r="R64" i="73"/>
  <c r="S64" i="73"/>
  <c r="T64" i="73"/>
  <c r="U64" i="73"/>
  <c r="V64" i="73"/>
  <c r="W64" i="73"/>
  <c r="X64" i="73"/>
  <c r="Y64" i="73"/>
  <c r="Z64" i="73"/>
  <c r="AA64" i="73"/>
  <c r="AB64" i="73"/>
  <c r="AC64" i="73"/>
  <c r="AD64" i="73"/>
  <c r="AE64" i="73"/>
  <c r="AF64" i="73"/>
  <c r="AG64" i="73"/>
  <c r="AH64" i="73"/>
  <c r="A65" i="73"/>
  <c r="B65" i="73"/>
  <c r="C65" i="73"/>
  <c r="D65" i="73"/>
  <c r="E65" i="73"/>
  <c r="F65" i="73"/>
  <c r="G65" i="73"/>
  <c r="H65" i="73"/>
  <c r="I65" i="73"/>
  <c r="J65" i="73"/>
  <c r="K65" i="73"/>
  <c r="L65" i="73"/>
  <c r="M65" i="73"/>
  <c r="N65" i="73"/>
  <c r="O65" i="73"/>
  <c r="P65" i="73"/>
  <c r="Q65" i="73"/>
  <c r="R65" i="73"/>
  <c r="S65" i="73"/>
  <c r="T65" i="73"/>
  <c r="U65" i="73"/>
  <c r="V65" i="73"/>
  <c r="W65" i="73"/>
  <c r="X65" i="73"/>
  <c r="Y65" i="73"/>
  <c r="Z65" i="73"/>
  <c r="AA65" i="73"/>
  <c r="AB65" i="73"/>
  <c r="AC65" i="73"/>
  <c r="AD65" i="73"/>
  <c r="AE65" i="73"/>
  <c r="AF65" i="73"/>
  <c r="AG65" i="73"/>
  <c r="AH65" i="73"/>
  <c r="A66" i="73"/>
  <c r="B66" i="73"/>
  <c r="C66" i="73"/>
  <c r="D66" i="73"/>
  <c r="E66" i="73"/>
  <c r="F66" i="73"/>
  <c r="G66" i="73"/>
  <c r="H66" i="73"/>
  <c r="I66" i="73"/>
  <c r="J66" i="73"/>
  <c r="K66" i="73"/>
  <c r="L66" i="73"/>
  <c r="M66" i="73"/>
  <c r="N66" i="73"/>
  <c r="O66" i="73"/>
  <c r="P66" i="73"/>
  <c r="Q66" i="73"/>
  <c r="R66" i="73"/>
  <c r="S66" i="73"/>
  <c r="T66" i="73"/>
  <c r="U66" i="73"/>
  <c r="V66" i="73"/>
  <c r="W66" i="73"/>
  <c r="X66" i="73"/>
  <c r="Y66" i="73"/>
  <c r="Z66" i="73"/>
  <c r="AA66" i="73"/>
  <c r="AB66" i="73"/>
  <c r="AC66" i="73"/>
  <c r="AD66" i="73"/>
  <c r="AE66" i="73"/>
  <c r="AF66" i="73"/>
  <c r="AG66" i="73"/>
  <c r="AH66" i="73"/>
  <c r="A67" i="73"/>
  <c r="B67" i="73"/>
  <c r="C67" i="73"/>
  <c r="D67" i="73"/>
  <c r="E67" i="73"/>
  <c r="F67" i="73"/>
  <c r="G67" i="73"/>
  <c r="H67" i="73"/>
  <c r="I67" i="73"/>
  <c r="J67" i="73"/>
  <c r="K67" i="73"/>
  <c r="L67" i="73"/>
  <c r="M67" i="73"/>
  <c r="N67" i="73"/>
  <c r="O67" i="73"/>
  <c r="P67" i="73"/>
  <c r="Q67" i="73"/>
  <c r="R67" i="73"/>
  <c r="S67" i="73"/>
  <c r="T67" i="73"/>
  <c r="U67" i="73"/>
  <c r="V67" i="73"/>
  <c r="W67" i="73"/>
  <c r="X67" i="73"/>
  <c r="Y67" i="73"/>
  <c r="Z67" i="73"/>
  <c r="AA67" i="73"/>
  <c r="AB67" i="73"/>
  <c r="AC67" i="73"/>
  <c r="AD67" i="73"/>
  <c r="AE67" i="73"/>
  <c r="AF67" i="73"/>
  <c r="AG67" i="73"/>
  <c r="AH67" i="73"/>
  <c r="A70" i="73"/>
  <c r="B70" i="73"/>
  <c r="C70" i="73"/>
  <c r="D70" i="73"/>
  <c r="E70" i="73"/>
  <c r="F70" i="73"/>
  <c r="G70" i="73"/>
  <c r="H70" i="73"/>
  <c r="I70" i="73"/>
  <c r="J70" i="73"/>
  <c r="K70" i="73"/>
  <c r="L70" i="73"/>
  <c r="M70" i="73"/>
  <c r="N70" i="73"/>
  <c r="O70" i="73"/>
  <c r="P70" i="73"/>
  <c r="Q70" i="73"/>
  <c r="R70" i="73"/>
  <c r="S70" i="73"/>
  <c r="T70" i="73"/>
  <c r="U70" i="73"/>
  <c r="V70" i="73"/>
  <c r="W70" i="73"/>
  <c r="X70" i="73"/>
  <c r="Y70" i="73"/>
  <c r="Z70" i="73"/>
  <c r="AA70" i="73"/>
  <c r="AB70" i="73"/>
  <c r="AC70" i="73"/>
  <c r="AD70" i="73"/>
  <c r="AE70" i="73"/>
  <c r="AF70" i="73"/>
  <c r="AG70" i="73"/>
  <c r="AH70" i="73"/>
  <c r="A71" i="73"/>
  <c r="B71" i="73"/>
  <c r="C71" i="73"/>
  <c r="D71" i="73"/>
  <c r="E71" i="73"/>
  <c r="F71" i="73"/>
  <c r="G71" i="73"/>
  <c r="H71" i="73"/>
  <c r="I71" i="73"/>
  <c r="J71" i="73"/>
  <c r="K71" i="73"/>
  <c r="L71" i="73"/>
  <c r="M71" i="73"/>
  <c r="N71" i="73"/>
  <c r="O71" i="73"/>
  <c r="P71" i="73"/>
  <c r="Q71" i="73"/>
  <c r="R71" i="73"/>
  <c r="S71" i="73"/>
  <c r="T71" i="73"/>
  <c r="U71" i="73"/>
  <c r="V71" i="73"/>
  <c r="W71" i="73"/>
  <c r="X71" i="73"/>
  <c r="Y71" i="73"/>
  <c r="Z71" i="73"/>
  <c r="AA71" i="73"/>
  <c r="AB71" i="73"/>
  <c r="AC71" i="73"/>
  <c r="AD71" i="73"/>
  <c r="AE71" i="73"/>
  <c r="AF71" i="73"/>
  <c r="AG71" i="73"/>
  <c r="AH71" i="73"/>
  <c r="A72" i="73"/>
  <c r="B72" i="73"/>
  <c r="C72" i="73"/>
  <c r="D72" i="73"/>
  <c r="E72" i="73"/>
  <c r="F72" i="73"/>
  <c r="G72" i="73"/>
  <c r="H72" i="73"/>
  <c r="I72" i="73"/>
  <c r="J72" i="73"/>
  <c r="K72" i="73"/>
  <c r="L72" i="73"/>
  <c r="M72" i="73"/>
  <c r="N72" i="73"/>
  <c r="O72" i="73"/>
  <c r="P72" i="73"/>
  <c r="Q72" i="73"/>
  <c r="R72" i="73"/>
  <c r="S72" i="73"/>
  <c r="T72" i="73"/>
  <c r="U72" i="73"/>
  <c r="V72" i="73"/>
  <c r="W72" i="73"/>
  <c r="X72" i="73"/>
  <c r="Y72" i="73"/>
  <c r="Z72" i="73"/>
  <c r="AA72" i="73"/>
  <c r="AB72" i="73"/>
  <c r="AC72" i="73"/>
  <c r="AD72" i="73"/>
  <c r="AE72" i="73"/>
  <c r="AF72" i="73"/>
  <c r="AG72" i="73"/>
  <c r="AH72" i="73"/>
  <c r="A73" i="73"/>
  <c r="B73" i="73"/>
  <c r="C73" i="73"/>
  <c r="D73" i="73"/>
  <c r="E73" i="73"/>
  <c r="F73" i="73"/>
  <c r="G73" i="73"/>
  <c r="H73" i="73"/>
  <c r="I73" i="73"/>
  <c r="J73" i="73"/>
  <c r="K73" i="73"/>
  <c r="L73" i="73"/>
  <c r="M73" i="73"/>
  <c r="N73" i="73"/>
  <c r="O73" i="73"/>
  <c r="P73" i="73"/>
  <c r="Q73" i="73"/>
  <c r="R73" i="73"/>
  <c r="S73" i="73"/>
  <c r="T73" i="73"/>
  <c r="U73" i="73"/>
  <c r="V73" i="73"/>
  <c r="W73" i="73"/>
  <c r="X73" i="73"/>
  <c r="Y73" i="73"/>
  <c r="Z73" i="73"/>
  <c r="AA73" i="73"/>
  <c r="AB73" i="73"/>
  <c r="AC73" i="73"/>
  <c r="AD73" i="73"/>
  <c r="AE73" i="73"/>
  <c r="AF73" i="73"/>
  <c r="AG73" i="73"/>
  <c r="AH73" i="73"/>
  <c r="A74" i="73"/>
  <c r="B74" i="73"/>
  <c r="C74" i="73"/>
  <c r="D74" i="73"/>
  <c r="E74" i="73"/>
  <c r="F74" i="73"/>
  <c r="G74" i="73"/>
  <c r="H74" i="73"/>
  <c r="I74" i="73"/>
  <c r="J74" i="73"/>
  <c r="K74" i="73"/>
  <c r="L74" i="73"/>
  <c r="M74" i="73"/>
  <c r="N74" i="73"/>
  <c r="O74" i="73"/>
  <c r="P74" i="73"/>
  <c r="Q74" i="73"/>
  <c r="R74" i="73"/>
  <c r="S74" i="73"/>
  <c r="T74" i="73"/>
  <c r="U74" i="73"/>
  <c r="V74" i="73"/>
  <c r="W74" i="73"/>
  <c r="X74" i="73"/>
  <c r="Y74" i="73"/>
  <c r="Z74" i="73"/>
  <c r="AA74" i="73"/>
  <c r="AB74" i="73"/>
  <c r="AC74" i="73"/>
  <c r="AD74" i="73"/>
  <c r="AE74" i="73"/>
  <c r="AF74" i="73"/>
  <c r="AG74" i="73"/>
  <c r="AH74" i="73"/>
  <c r="A75" i="73"/>
  <c r="B75" i="73"/>
  <c r="C75" i="73"/>
  <c r="D75" i="73"/>
  <c r="E75" i="73"/>
  <c r="F75" i="73"/>
  <c r="G75" i="73"/>
  <c r="H75" i="73"/>
  <c r="I75" i="73"/>
  <c r="J75" i="73"/>
  <c r="K75" i="73"/>
  <c r="L75" i="73"/>
  <c r="M75" i="73"/>
  <c r="N75" i="73"/>
  <c r="O75" i="73"/>
  <c r="P75" i="73"/>
  <c r="Q75" i="73"/>
  <c r="R75" i="73"/>
  <c r="S75" i="73"/>
  <c r="T75" i="73"/>
  <c r="U75" i="73"/>
  <c r="V75" i="73"/>
  <c r="W75" i="73"/>
  <c r="X75" i="73"/>
  <c r="Y75" i="73"/>
  <c r="Z75" i="73"/>
  <c r="AA75" i="73"/>
  <c r="AB75" i="73"/>
  <c r="AC75" i="73"/>
  <c r="AD75" i="73"/>
  <c r="AE75" i="73"/>
  <c r="AF75" i="73"/>
  <c r="AG75" i="73"/>
  <c r="AH75" i="73"/>
  <c r="A76" i="73"/>
  <c r="B76" i="73"/>
  <c r="C76" i="73"/>
  <c r="D76" i="73"/>
  <c r="E76" i="73"/>
  <c r="F76" i="73"/>
  <c r="G76" i="73"/>
  <c r="H76" i="73"/>
  <c r="I76" i="73"/>
  <c r="J76" i="73"/>
  <c r="K76" i="73"/>
  <c r="L76" i="73"/>
  <c r="M76" i="73"/>
  <c r="N76" i="73"/>
  <c r="O76" i="73"/>
  <c r="P76" i="73"/>
  <c r="Q76" i="73"/>
  <c r="R76" i="73"/>
  <c r="S76" i="73"/>
  <c r="T76" i="73"/>
  <c r="U76" i="73"/>
  <c r="V76" i="73"/>
  <c r="W76" i="73"/>
  <c r="X76" i="73"/>
  <c r="Y76" i="73"/>
  <c r="Z76" i="73"/>
  <c r="AA76" i="73"/>
  <c r="AB76" i="73"/>
  <c r="AC76" i="73"/>
  <c r="AD76" i="73"/>
  <c r="AE76" i="73"/>
  <c r="AF76" i="73"/>
  <c r="AG76" i="73"/>
  <c r="AH76" i="73"/>
  <c r="A77" i="73"/>
  <c r="B77" i="73"/>
  <c r="C77" i="73"/>
  <c r="D77" i="73"/>
  <c r="E77" i="73"/>
  <c r="F77" i="73"/>
  <c r="G77" i="73"/>
  <c r="H77" i="73"/>
  <c r="I77" i="73"/>
  <c r="J77" i="73"/>
  <c r="K77" i="73"/>
  <c r="L77" i="73"/>
  <c r="M77" i="73"/>
  <c r="N77" i="73"/>
  <c r="O77" i="73"/>
  <c r="P77" i="73"/>
  <c r="Q77" i="73"/>
  <c r="R77" i="73"/>
  <c r="S77" i="73"/>
  <c r="T77" i="73"/>
  <c r="U77" i="73"/>
  <c r="V77" i="73"/>
  <c r="W77" i="73"/>
  <c r="X77" i="73"/>
  <c r="Y77" i="73"/>
  <c r="Z77" i="73"/>
  <c r="AA77" i="73"/>
  <c r="AB77" i="73"/>
  <c r="AC77" i="73"/>
  <c r="AD77" i="73"/>
  <c r="AE77" i="73"/>
  <c r="AF77" i="73"/>
  <c r="AG77" i="73"/>
  <c r="AH77" i="73"/>
  <c r="A78" i="73"/>
  <c r="B78" i="73"/>
  <c r="C78" i="73"/>
  <c r="D78" i="73"/>
  <c r="E78" i="73"/>
  <c r="F78" i="73"/>
  <c r="G78" i="73"/>
  <c r="H78" i="73"/>
  <c r="I78" i="73"/>
  <c r="J78" i="73"/>
  <c r="K78" i="73"/>
  <c r="L78" i="73"/>
  <c r="M78" i="73"/>
  <c r="N78" i="73"/>
  <c r="O78" i="73"/>
  <c r="P78" i="73"/>
  <c r="Q78" i="73"/>
  <c r="R78" i="73"/>
  <c r="S78" i="73"/>
  <c r="T78" i="73"/>
  <c r="U78" i="73"/>
  <c r="V78" i="73"/>
  <c r="W78" i="73"/>
  <c r="X78" i="73"/>
  <c r="Y78" i="73"/>
  <c r="Z78" i="73"/>
  <c r="AA78" i="73"/>
  <c r="AB78" i="73"/>
  <c r="AC78" i="73"/>
  <c r="AD78" i="73"/>
  <c r="AE78" i="73"/>
  <c r="AF78" i="73"/>
  <c r="AG78" i="73"/>
  <c r="AH78" i="73"/>
  <c r="A79" i="73"/>
  <c r="B79" i="73"/>
  <c r="C79" i="73"/>
  <c r="D79" i="73"/>
  <c r="E79" i="73"/>
  <c r="F79" i="73"/>
  <c r="G79" i="73"/>
  <c r="H79" i="73"/>
  <c r="I79" i="73"/>
  <c r="J79" i="73"/>
  <c r="K79" i="73"/>
  <c r="L79" i="73"/>
  <c r="M79" i="73"/>
  <c r="N79" i="73"/>
  <c r="O79" i="73"/>
  <c r="P79" i="73"/>
  <c r="Q79" i="73"/>
  <c r="R79" i="73"/>
  <c r="S79" i="73"/>
  <c r="T79" i="73"/>
  <c r="U79" i="73"/>
  <c r="V79" i="73"/>
  <c r="W79" i="73"/>
  <c r="X79" i="73"/>
  <c r="Y79" i="73"/>
  <c r="Z79" i="73"/>
  <c r="AA79" i="73"/>
  <c r="AB79" i="73"/>
  <c r="AC79" i="73"/>
  <c r="AD79" i="73"/>
  <c r="AE79" i="73"/>
  <c r="AF79" i="73"/>
  <c r="AG79" i="73"/>
  <c r="AH79" i="73"/>
  <c r="A80" i="73"/>
  <c r="B80" i="73"/>
  <c r="C80" i="73"/>
  <c r="D80" i="73"/>
  <c r="E80" i="73"/>
  <c r="F80" i="73"/>
  <c r="G80" i="73"/>
  <c r="H80" i="73"/>
  <c r="I80" i="73"/>
  <c r="J80" i="73"/>
  <c r="K80" i="73"/>
  <c r="L80" i="73"/>
  <c r="M80" i="73"/>
  <c r="N80" i="73"/>
  <c r="O80" i="73"/>
  <c r="P80" i="73"/>
  <c r="Q80" i="73"/>
  <c r="R80" i="73"/>
  <c r="S80" i="73"/>
  <c r="T80" i="73"/>
  <c r="U80" i="73"/>
  <c r="V80" i="73"/>
  <c r="W80" i="73"/>
  <c r="X80" i="73"/>
  <c r="Y80" i="73"/>
  <c r="Z80" i="73"/>
  <c r="AA80" i="73"/>
  <c r="AB80" i="73"/>
  <c r="AC80" i="73"/>
  <c r="AD80" i="73"/>
  <c r="AE80" i="73"/>
  <c r="AF80" i="73"/>
  <c r="AG80" i="73"/>
  <c r="AH80" i="73"/>
  <c r="A81" i="73"/>
  <c r="B81" i="73"/>
  <c r="C81" i="73"/>
  <c r="D81" i="73"/>
  <c r="E81" i="73"/>
  <c r="F81" i="73"/>
  <c r="G81" i="73"/>
  <c r="H81" i="73"/>
  <c r="I81" i="73"/>
  <c r="J81" i="73"/>
  <c r="K81" i="73"/>
  <c r="L81" i="73"/>
  <c r="M81" i="73"/>
  <c r="N81" i="73"/>
  <c r="O81" i="73"/>
  <c r="P81" i="73"/>
  <c r="Q81" i="73"/>
  <c r="R81" i="73"/>
  <c r="S81" i="73"/>
  <c r="T81" i="73"/>
  <c r="U81" i="73"/>
  <c r="V81" i="73"/>
  <c r="W81" i="73"/>
  <c r="X81" i="73"/>
  <c r="Y81" i="73"/>
  <c r="Z81" i="73"/>
  <c r="AA81" i="73"/>
  <c r="AB81" i="73"/>
  <c r="AC81" i="73"/>
  <c r="AD81" i="73"/>
  <c r="AE81" i="73"/>
  <c r="AF81" i="73"/>
  <c r="AG81" i="73"/>
  <c r="AH81" i="73"/>
  <c r="A82" i="73"/>
  <c r="B82" i="73"/>
  <c r="C82" i="73"/>
  <c r="D82" i="73"/>
  <c r="E82" i="73"/>
  <c r="F82" i="73"/>
  <c r="G82" i="73"/>
  <c r="H82" i="73"/>
  <c r="I82" i="73"/>
  <c r="J82" i="73"/>
  <c r="K82" i="73"/>
  <c r="L82" i="73"/>
  <c r="M82" i="73"/>
  <c r="N82" i="73"/>
  <c r="O82" i="73"/>
  <c r="P82" i="73"/>
  <c r="Q82" i="73"/>
  <c r="R82" i="73"/>
  <c r="S82" i="73"/>
  <c r="T82" i="73"/>
  <c r="U82" i="73"/>
  <c r="V82" i="73"/>
  <c r="W82" i="73"/>
  <c r="X82" i="73"/>
  <c r="Y82" i="73"/>
  <c r="Z82" i="73"/>
  <c r="AA82" i="73"/>
  <c r="AB82" i="73"/>
  <c r="AC82" i="73"/>
  <c r="AD82" i="73"/>
  <c r="AE82" i="73"/>
  <c r="AF82" i="73"/>
  <c r="AG82" i="73"/>
  <c r="AH82" i="73"/>
  <c r="A83" i="73"/>
  <c r="B83" i="73"/>
  <c r="C83" i="73"/>
  <c r="D83" i="73"/>
  <c r="E83" i="73"/>
  <c r="F83" i="73"/>
  <c r="G83" i="73"/>
  <c r="H83" i="73"/>
  <c r="I83" i="73"/>
  <c r="J83" i="73"/>
  <c r="K83" i="73"/>
  <c r="L83" i="73"/>
  <c r="M83" i="73"/>
  <c r="N83" i="73"/>
  <c r="O83" i="73"/>
  <c r="P83" i="73"/>
  <c r="Q83" i="73"/>
  <c r="R83" i="73"/>
  <c r="S83" i="73"/>
  <c r="T83" i="73"/>
  <c r="U83" i="73"/>
  <c r="V83" i="73"/>
  <c r="W83" i="73"/>
  <c r="X83" i="73"/>
  <c r="Y83" i="73"/>
  <c r="Z83" i="73"/>
  <c r="AA83" i="73"/>
  <c r="AB83" i="73"/>
  <c r="AC83" i="73"/>
  <c r="AD83" i="73"/>
  <c r="AE83" i="73"/>
  <c r="AF83" i="73"/>
  <c r="AG83" i="73"/>
  <c r="AH83" i="73"/>
  <c r="A84" i="73"/>
  <c r="B84" i="73"/>
  <c r="C84" i="73"/>
  <c r="D84" i="73"/>
  <c r="E84" i="73"/>
  <c r="F84" i="73"/>
  <c r="G84" i="73"/>
  <c r="H84" i="73"/>
  <c r="I84" i="73"/>
  <c r="J84" i="73"/>
  <c r="K84" i="73"/>
  <c r="L84" i="73"/>
  <c r="M84" i="73"/>
  <c r="N84" i="73"/>
  <c r="O84" i="73"/>
  <c r="P84" i="73"/>
  <c r="Q84" i="73"/>
  <c r="R84" i="73"/>
  <c r="S84" i="73"/>
  <c r="T84" i="73"/>
  <c r="U84" i="73"/>
  <c r="V84" i="73"/>
  <c r="W84" i="73"/>
  <c r="X84" i="73"/>
  <c r="Y84" i="73"/>
  <c r="Z84" i="73"/>
  <c r="AA84" i="73"/>
  <c r="AB84" i="73"/>
  <c r="AC84" i="73"/>
  <c r="AD84" i="73"/>
  <c r="AE84" i="73"/>
  <c r="AF84" i="73"/>
  <c r="AG84" i="73"/>
  <c r="AH84" i="73"/>
  <c r="A85" i="73"/>
  <c r="B85" i="73"/>
  <c r="C85" i="73"/>
  <c r="D85" i="73"/>
  <c r="E85" i="73"/>
  <c r="F85" i="73"/>
  <c r="G85" i="73"/>
  <c r="H85" i="73"/>
  <c r="I85" i="73"/>
  <c r="J85" i="73"/>
  <c r="K85" i="73"/>
  <c r="L85" i="73"/>
  <c r="M85" i="73"/>
  <c r="N85" i="73"/>
  <c r="O85" i="73"/>
  <c r="P85" i="73"/>
  <c r="Q85" i="73"/>
  <c r="R85" i="73"/>
  <c r="S85" i="73"/>
  <c r="T85" i="73"/>
  <c r="U85" i="73"/>
  <c r="V85" i="73"/>
  <c r="W85" i="73"/>
  <c r="X85" i="73"/>
  <c r="Y85" i="73"/>
  <c r="Z85" i="73"/>
  <c r="AA85" i="73"/>
  <c r="AB85" i="73"/>
  <c r="AC85" i="73"/>
  <c r="AD85" i="73"/>
  <c r="AE85" i="73"/>
  <c r="AF85" i="73"/>
  <c r="AG85" i="73"/>
  <c r="AH85" i="73"/>
  <c r="A86" i="73"/>
  <c r="B86" i="73"/>
  <c r="C86" i="73"/>
  <c r="D86" i="73"/>
  <c r="E86" i="73"/>
  <c r="F86" i="73"/>
  <c r="G86" i="73"/>
  <c r="H86" i="73"/>
  <c r="I86" i="73"/>
  <c r="J86" i="73"/>
  <c r="K86" i="73"/>
  <c r="L86" i="73"/>
  <c r="M86" i="73"/>
  <c r="N86" i="73"/>
  <c r="O86" i="73"/>
  <c r="P86" i="73"/>
  <c r="Q86" i="73"/>
  <c r="R86" i="73"/>
  <c r="S86" i="73"/>
  <c r="T86" i="73"/>
  <c r="U86" i="73"/>
  <c r="V86" i="73"/>
  <c r="W86" i="73"/>
  <c r="X86" i="73"/>
  <c r="Y86" i="73"/>
  <c r="Z86" i="73"/>
  <c r="AA86" i="73"/>
  <c r="AB86" i="73"/>
  <c r="AC86" i="73"/>
  <c r="AD86" i="73"/>
  <c r="AE86" i="73"/>
  <c r="AF86" i="73"/>
  <c r="AG86" i="73"/>
  <c r="AH86" i="73"/>
  <c r="A87" i="73"/>
  <c r="B87" i="73"/>
  <c r="C87" i="73"/>
  <c r="D87" i="73"/>
  <c r="E87" i="73"/>
  <c r="F87" i="73"/>
  <c r="G87" i="73"/>
  <c r="H87" i="73"/>
  <c r="I87" i="73"/>
  <c r="J87" i="73"/>
  <c r="K87" i="73"/>
  <c r="L87" i="73"/>
  <c r="M87" i="73"/>
  <c r="N87" i="73"/>
  <c r="O87" i="73"/>
  <c r="P87" i="73"/>
  <c r="Q87" i="73"/>
  <c r="R87" i="73"/>
  <c r="S87" i="73"/>
  <c r="T87" i="73"/>
  <c r="U87" i="73"/>
  <c r="V87" i="73"/>
  <c r="W87" i="73"/>
  <c r="X87" i="73"/>
  <c r="Y87" i="73"/>
  <c r="Z87" i="73"/>
  <c r="AA87" i="73"/>
  <c r="AB87" i="73"/>
  <c r="AC87" i="73"/>
  <c r="AD87" i="73"/>
  <c r="AE87" i="73"/>
  <c r="AF87" i="73"/>
  <c r="AG87" i="73"/>
  <c r="AH87" i="73"/>
  <c r="A88" i="73"/>
  <c r="B88" i="73"/>
  <c r="C88" i="73"/>
  <c r="D88" i="73"/>
  <c r="E88" i="73"/>
  <c r="F88" i="73"/>
  <c r="G88" i="73"/>
  <c r="H88" i="73"/>
  <c r="I88" i="73"/>
  <c r="J88" i="73"/>
  <c r="K88" i="73"/>
  <c r="L88" i="73"/>
  <c r="M88" i="73"/>
  <c r="N88" i="73"/>
  <c r="O88" i="73"/>
  <c r="P88" i="73"/>
  <c r="Q88" i="73"/>
  <c r="R88" i="73"/>
  <c r="S88" i="73"/>
  <c r="T88" i="73"/>
  <c r="U88" i="73"/>
  <c r="V88" i="73"/>
  <c r="W88" i="73"/>
  <c r="X88" i="73"/>
  <c r="Y88" i="73"/>
  <c r="Z88" i="73"/>
  <c r="AA88" i="73"/>
  <c r="AB88" i="73"/>
  <c r="AC88" i="73"/>
  <c r="AD88" i="73"/>
  <c r="AE88" i="73"/>
  <c r="AF88" i="73"/>
  <c r="AG88" i="73"/>
  <c r="AH88" i="73"/>
  <c r="A89" i="73"/>
  <c r="B89" i="73"/>
  <c r="C89" i="73"/>
  <c r="D89" i="73"/>
  <c r="E89" i="73"/>
  <c r="F89" i="73"/>
  <c r="G89" i="73"/>
  <c r="H89" i="73"/>
  <c r="I89" i="73"/>
  <c r="J89" i="73"/>
  <c r="K89" i="73"/>
  <c r="L89" i="73"/>
  <c r="M89" i="73"/>
  <c r="N89" i="73"/>
  <c r="O89" i="73"/>
  <c r="P89" i="73"/>
  <c r="Q89" i="73"/>
  <c r="R89" i="73"/>
  <c r="S89" i="73"/>
  <c r="T89" i="73"/>
  <c r="U89" i="73"/>
  <c r="V89" i="73"/>
  <c r="W89" i="73"/>
  <c r="X89" i="73"/>
  <c r="Y89" i="73"/>
  <c r="Z89" i="73"/>
  <c r="AA89" i="73"/>
  <c r="AB89" i="73"/>
  <c r="AC89" i="73"/>
  <c r="AD89" i="73"/>
  <c r="AE89" i="73"/>
  <c r="AF89" i="73"/>
  <c r="AG89" i="73"/>
  <c r="AH89" i="73"/>
  <c r="A90" i="73"/>
  <c r="B90" i="73"/>
  <c r="C90" i="73"/>
  <c r="D90" i="73"/>
  <c r="E90" i="73"/>
  <c r="F90" i="73"/>
  <c r="G90" i="73"/>
  <c r="H90" i="73"/>
  <c r="I90" i="73"/>
  <c r="J90" i="73"/>
  <c r="K90" i="73"/>
  <c r="L90" i="73"/>
  <c r="M90" i="73"/>
  <c r="N90" i="73"/>
  <c r="O90" i="73"/>
  <c r="P90" i="73"/>
  <c r="Q90" i="73"/>
  <c r="R90" i="73"/>
  <c r="S90" i="73"/>
  <c r="T90" i="73"/>
  <c r="U90" i="73"/>
  <c r="V90" i="73"/>
  <c r="W90" i="73"/>
  <c r="X90" i="73"/>
  <c r="Y90" i="73"/>
  <c r="Z90" i="73"/>
  <c r="AA90" i="73"/>
  <c r="AB90" i="73"/>
  <c r="AC90" i="73"/>
  <c r="AD90" i="73"/>
  <c r="AE90" i="73"/>
  <c r="AF90" i="73"/>
  <c r="AG90" i="73"/>
  <c r="AH90" i="73"/>
  <c r="A91" i="73"/>
  <c r="B91" i="73"/>
  <c r="C91" i="73"/>
  <c r="D91" i="73"/>
  <c r="E91" i="73"/>
  <c r="F91" i="73"/>
  <c r="G91" i="73"/>
  <c r="H91" i="73"/>
  <c r="I91" i="73"/>
  <c r="J91" i="73"/>
  <c r="K91" i="73"/>
  <c r="L91" i="73"/>
  <c r="M91" i="73"/>
  <c r="N91" i="73"/>
  <c r="O91" i="73"/>
  <c r="P91" i="73"/>
  <c r="Q91" i="73"/>
  <c r="R91" i="73"/>
  <c r="S91" i="73"/>
  <c r="T91" i="73"/>
  <c r="U91" i="73"/>
  <c r="V91" i="73"/>
  <c r="W91" i="73"/>
  <c r="X91" i="73"/>
  <c r="Y91" i="73"/>
  <c r="Z91" i="73"/>
  <c r="AA91" i="73"/>
  <c r="AB91" i="73"/>
  <c r="AC91" i="73"/>
  <c r="AD91" i="73"/>
  <c r="AE91" i="73"/>
  <c r="AF91" i="73"/>
  <c r="AG91" i="73"/>
  <c r="AH91" i="73"/>
  <c r="A92" i="73"/>
  <c r="B92" i="73"/>
  <c r="C92" i="73"/>
  <c r="D92" i="73"/>
  <c r="E92" i="73"/>
  <c r="F92" i="73"/>
  <c r="G92" i="73"/>
  <c r="H92" i="73"/>
  <c r="I92" i="73"/>
  <c r="J92" i="73"/>
  <c r="K92" i="73"/>
  <c r="L92" i="73"/>
  <c r="M92" i="73"/>
  <c r="N92" i="73"/>
  <c r="O92" i="73"/>
  <c r="P92" i="73"/>
  <c r="Q92" i="73"/>
  <c r="R92" i="73"/>
  <c r="S92" i="73"/>
  <c r="T92" i="73"/>
  <c r="U92" i="73"/>
  <c r="V92" i="73"/>
  <c r="W92" i="73"/>
  <c r="X92" i="73"/>
  <c r="Y92" i="73"/>
  <c r="Z92" i="73"/>
  <c r="AA92" i="73"/>
  <c r="AB92" i="73"/>
  <c r="AC92" i="73"/>
  <c r="AD92" i="73"/>
  <c r="AE92" i="73"/>
  <c r="AF92" i="73"/>
  <c r="AG92" i="73"/>
  <c r="AH92" i="73"/>
  <c r="A93" i="73"/>
  <c r="B93" i="73"/>
  <c r="C93" i="73"/>
  <c r="D93" i="73"/>
  <c r="E93" i="73"/>
  <c r="F93" i="73"/>
  <c r="G93" i="73"/>
  <c r="H93" i="73"/>
  <c r="I93" i="73"/>
  <c r="J93" i="73"/>
  <c r="K93" i="73"/>
  <c r="L93" i="73"/>
  <c r="M93" i="73"/>
  <c r="N93" i="73"/>
  <c r="O93" i="73"/>
  <c r="P93" i="73"/>
  <c r="Q93" i="73"/>
  <c r="R93" i="73"/>
  <c r="S93" i="73"/>
  <c r="T93" i="73"/>
  <c r="U93" i="73"/>
  <c r="V93" i="73"/>
  <c r="W93" i="73"/>
  <c r="X93" i="73"/>
  <c r="Y93" i="73"/>
  <c r="Z93" i="73"/>
  <c r="AA93" i="73"/>
  <c r="AB93" i="73"/>
  <c r="AC93" i="73"/>
  <c r="AD93" i="73"/>
  <c r="AE93" i="73"/>
  <c r="AF93" i="73"/>
  <c r="AG93" i="73"/>
  <c r="AH93" i="73"/>
  <c r="A94" i="73"/>
  <c r="B94" i="73"/>
  <c r="C94" i="73"/>
  <c r="D94" i="73"/>
  <c r="E94" i="73"/>
  <c r="F94" i="73"/>
  <c r="G94" i="73"/>
  <c r="H94" i="73"/>
  <c r="I94" i="73"/>
  <c r="J94" i="73"/>
  <c r="K94" i="73"/>
  <c r="L94" i="73"/>
  <c r="M94" i="73"/>
  <c r="N94" i="73"/>
  <c r="O94" i="73"/>
  <c r="P94" i="73"/>
  <c r="Q94" i="73"/>
  <c r="R94" i="73"/>
  <c r="S94" i="73"/>
  <c r="T94" i="73"/>
  <c r="U94" i="73"/>
  <c r="V94" i="73"/>
  <c r="W94" i="73"/>
  <c r="X94" i="73"/>
  <c r="Y94" i="73"/>
  <c r="Z94" i="73"/>
  <c r="AA94" i="73"/>
  <c r="AB94" i="73"/>
  <c r="AC94" i="73"/>
  <c r="AD94" i="73"/>
  <c r="AE94" i="73"/>
  <c r="AF94" i="73"/>
  <c r="AG94" i="73"/>
  <c r="AH94" i="73"/>
  <c r="A95" i="73"/>
  <c r="B95" i="73"/>
  <c r="C95" i="73"/>
  <c r="D95" i="73"/>
  <c r="E95" i="73"/>
  <c r="F95" i="73"/>
  <c r="G95" i="73"/>
  <c r="H95" i="73"/>
  <c r="I95" i="73"/>
  <c r="J95" i="73"/>
  <c r="K95" i="73"/>
  <c r="L95" i="73"/>
  <c r="M95" i="73"/>
  <c r="N95" i="73"/>
  <c r="O95" i="73"/>
  <c r="P95" i="73"/>
  <c r="Q95" i="73"/>
  <c r="R95" i="73"/>
  <c r="S95" i="73"/>
  <c r="T95" i="73"/>
  <c r="U95" i="73"/>
  <c r="V95" i="73"/>
  <c r="W95" i="73"/>
  <c r="X95" i="73"/>
  <c r="Y95" i="73"/>
  <c r="Z95" i="73"/>
  <c r="AA95" i="73"/>
  <c r="AB95" i="73"/>
  <c r="AC95" i="73"/>
  <c r="AD95" i="73"/>
  <c r="AE95" i="73"/>
  <c r="AF95" i="73"/>
  <c r="AG95" i="73"/>
  <c r="AH95" i="73"/>
  <c r="A96" i="73"/>
  <c r="B96" i="73"/>
  <c r="C96" i="73"/>
  <c r="D96" i="73"/>
  <c r="E96" i="73"/>
  <c r="F96" i="73"/>
  <c r="G96" i="73"/>
  <c r="H96" i="73"/>
  <c r="I96" i="73"/>
  <c r="J96" i="73"/>
  <c r="K96" i="73"/>
  <c r="L96" i="73"/>
  <c r="M96" i="73"/>
  <c r="N96" i="73"/>
  <c r="O96" i="73"/>
  <c r="P96" i="73"/>
  <c r="Q96" i="73"/>
  <c r="R96" i="73"/>
  <c r="S96" i="73"/>
  <c r="T96" i="73"/>
  <c r="U96" i="73"/>
  <c r="V96" i="73"/>
  <c r="W96" i="73"/>
  <c r="X96" i="73"/>
  <c r="Y96" i="73"/>
  <c r="Z96" i="73"/>
  <c r="AA96" i="73"/>
  <c r="AB96" i="73"/>
  <c r="AC96" i="73"/>
  <c r="AD96" i="73"/>
  <c r="AE96" i="73"/>
  <c r="AF96" i="73"/>
  <c r="AG96" i="73"/>
  <c r="AH96" i="73"/>
  <c r="A97" i="73"/>
  <c r="B97" i="73"/>
  <c r="C97" i="73"/>
  <c r="D97" i="73"/>
  <c r="E97" i="73"/>
  <c r="F97" i="73"/>
  <c r="G97" i="73"/>
  <c r="H97" i="73"/>
  <c r="I97" i="73"/>
  <c r="J97" i="73"/>
  <c r="K97" i="73"/>
  <c r="L97" i="73"/>
  <c r="M97" i="73"/>
  <c r="N97" i="73"/>
  <c r="O97" i="73"/>
  <c r="P97" i="73"/>
  <c r="Q97" i="73"/>
  <c r="R97" i="73"/>
  <c r="S97" i="73"/>
  <c r="T97" i="73"/>
  <c r="U97" i="73"/>
  <c r="V97" i="73"/>
  <c r="W97" i="73"/>
  <c r="X97" i="73"/>
  <c r="Y97" i="73"/>
  <c r="Z97" i="73"/>
  <c r="AA97" i="73"/>
  <c r="AB97" i="73"/>
  <c r="AC97" i="73"/>
  <c r="AD97" i="73"/>
  <c r="AE97" i="73"/>
  <c r="AF97" i="73"/>
  <c r="AG97" i="73"/>
  <c r="AH97" i="73"/>
  <c r="A98" i="73"/>
  <c r="B98" i="73"/>
  <c r="C98" i="73"/>
  <c r="D98" i="73"/>
  <c r="E98" i="73"/>
  <c r="F98" i="73"/>
  <c r="G98" i="73"/>
  <c r="H98" i="73"/>
  <c r="I98" i="73"/>
  <c r="J98" i="73"/>
  <c r="K98" i="73"/>
  <c r="L98" i="73"/>
  <c r="M98" i="73"/>
  <c r="N98" i="73"/>
  <c r="O98" i="73"/>
  <c r="P98" i="73"/>
  <c r="Q98" i="73"/>
  <c r="R98" i="73"/>
  <c r="S98" i="73"/>
  <c r="T98" i="73"/>
  <c r="U98" i="73"/>
  <c r="V98" i="73"/>
  <c r="W98" i="73"/>
  <c r="X98" i="73"/>
  <c r="Y98" i="73"/>
  <c r="Z98" i="73"/>
  <c r="AA98" i="73"/>
  <c r="AB98" i="73"/>
  <c r="AC98" i="73"/>
  <c r="AD98" i="73"/>
  <c r="AE98" i="73"/>
  <c r="AF98" i="73"/>
  <c r="AG98" i="73"/>
  <c r="AH98" i="73"/>
  <c r="A99" i="73"/>
  <c r="B99" i="73"/>
  <c r="C99" i="73"/>
  <c r="D99" i="73"/>
  <c r="E99" i="73"/>
  <c r="F99" i="73"/>
  <c r="G99" i="73"/>
  <c r="H99" i="73"/>
  <c r="I99" i="73"/>
  <c r="J99" i="73"/>
  <c r="K99" i="73"/>
  <c r="L99" i="73"/>
  <c r="M99" i="73"/>
  <c r="N99" i="73"/>
  <c r="O99" i="73"/>
  <c r="P99" i="73"/>
  <c r="Q99" i="73"/>
  <c r="R99" i="73"/>
  <c r="S99" i="73"/>
  <c r="T99" i="73"/>
  <c r="U99" i="73"/>
  <c r="V99" i="73"/>
  <c r="W99" i="73"/>
  <c r="X99" i="73"/>
  <c r="Y99" i="73"/>
  <c r="Z99" i="73"/>
  <c r="AA99" i="73"/>
  <c r="AB99" i="73"/>
  <c r="AC99" i="73"/>
  <c r="AD99" i="73"/>
  <c r="AE99" i="73"/>
  <c r="AF99" i="73"/>
  <c r="AG99" i="73"/>
  <c r="AH99" i="73"/>
  <c r="A100" i="73"/>
  <c r="B100" i="73"/>
  <c r="C100" i="73"/>
  <c r="D100" i="73"/>
  <c r="E100" i="73"/>
  <c r="F100" i="73"/>
  <c r="G100" i="73"/>
  <c r="H100" i="73"/>
  <c r="I100" i="73"/>
  <c r="J100" i="73"/>
  <c r="K100" i="73"/>
  <c r="L100" i="73"/>
  <c r="M100" i="73"/>
  <c r="N100" i="73"/>
  <c r="O100" i="73"/>
  <c r="P100" i="73"/>
  <c r="Q100" i="73"/>
  <c r="R100" i="73"/>
  <c r="S100" i="73"/>
  <c r="T100" i="73"/>
  <c r="U100" i="73"/>
  <c r="V100" i="73"/>
  <c r="W100" i="73"/>
  <c r="X100" i="73"/>
  <c r="Y100" i="73"/>
  <c r="Z100" i="73"/>
  <c r="AA100" i="73"/>
  <c r="AB100" i="73"/>
  <c r="AC100" i="73"/>
  <c r="AD100" i="73"/>
  <c r="AE100" i="73"/>
  <c r="AF100" i="73"/>
  <c r="AG100" i="73"/>
  <c r="AH100" i="73"/>
  <c r="A101" i="73"/>
  <c r="B101" i="73"/>
  <c r="C101" i="73"/>
  <c r="D101" i="73"/>
  <c r="E101" i="73"/>
  <c r="F101" i="73"/>
  <c r="G101" i="73"/>
  <c r="H101" i="73"/>
  <c r="I101" i="73"/>
  <c r="J101" i="73"/>
  <c r="K101" i="73"/>
  <c r="L101" i="73"/>
  <c r="M101" i="73"/>
  <c r="N101" i="73"/>
  <c r="O101" i="73"/>
  <c r="P101" i="73"/>
  <c r="Q101" i="73"/>
  <c r="R101" i="73"/>
  <c r="S101" i="73"/>
  <c r="T101" i="73"/>
  <c r="U101" i="73"/>
  <c r="V101" i="73"/>
  <c r="W101" i="73"/>
  <c r="X101" i="73"/>
  <c r="Y101" i="73"/>
  <c r="Z101" i="73"/>
  <c r="AA101" i="73"/>
  <c r="AB101" i="73"/>
  <c r="AC101" i="73"/>
  <c r="AD101" i="73"/>
  <c r="AE101" i="73"/>
  <c r="AF101" i="73"/>
  <c r="AG101" i="73"/>
  <c r="AH101" i="73"/>
  <c r="A102" i="73"/>
  <c r="B102" i="73"/>
  <c r="C102" i="73"/>
  <c r="D102" i="73"/>
  <c r="E102" i="73"/>
  <c r="F102" i="73"/>
  <c r="G102" i="73"/>
  <c r="H102" i="73"/>
  <c r="I102" i="73"/>
  <c r="J102" i="73"/>
  <c r="K102" i="73"/>
  <c r="L102" i="73"/>
  <c r="M102" i="73"/>
  <c r="N102" i="73"/>
  <c r="O102" i="73"/>
  <c r="P102" i="73"/>
  <c r="Q102" i="73"/>
  <c r="R102" i="73"/>
  <c r="S102" i="73"/>
  <c r="T102" i="73"/>
  <c r="U102" i="73"/>
  <c r="V102" i="73"/>
  <c r="W102" i="73"/>
  <c r="X102" i="73"/>
  <c r="Y102" i="73"/>
  <c r="Z102" i="73"/>
  <c r="AA102" i="73"/>
  <c r="AB102" i="73"/>
  <c r="AC102" i="73"/>
  <c r="AD102" i="73"/>
  <c r="AE102" i="73"/>
  <c r="AF102" i="73"/>
  <c r="AG102" i="73"/>
  <c r="AH102" i="73"/>
  <c r="A103" i="73"/>
  <c r="B103" i="73"/>
  <c r="C103" i="73"/>
  <c r="D103" i="73"/>
  <c r="E103" i="73"/>
  <c r="F103" i="73"/>
  <c r="G103" i="73"/>
  <c r="H103" i="73"/>
  <c r="I103" i="73"/>
  <c r="J103" i="73"/>
  <c r="K103" i="73"/>
  <c r="L103" i="73"/>
  <c r="M103" i="73"/>
  <c r="N103" i="73"/>
  <c r="O103" i="73"/>
  <c r="P103" i="73"/>
  <c r="Q103" i="73"/>
  <c r="R103" i="73"/>
  <c r="S103" i="73"/>
  <c r="T103" i="73"/>
  <c r="U103" i="73"/>
  <c r="V103" i="73"/>
  <c r="W103" i="73"/>
  <c r="X103" i="73"/>
  <c r="Y103" i="73"/>
  <c r="Z103" i="73"/>
  <c r="AA103" i="73"/>
  <c r="AB103" i="73"/>
  <c r="AC103" i="73"/>
  <c r="AD103" i="73"/>
  <c r="AE103" i="73"/>
  <c r="AF103" i="73"/>
  <c r="AG103" i="73"/>
  <c r="AH103" i="73"/>
  <c r="A104" i="73"/>
  <c r="B104" i="73"/>
  <c r="C104" i="73"/>
  <c r="D104" i="73"/>
  <c r="E104" i="73"/>
  <c r="F104" i="73"/>
  <c r="G104" i="73"/>
  <c r="H104" i="73"/>
  <c r="I104" i="73"/>
  <c r="J104" i="73"/>
  <c r="K104" i="73"/>
  <c r="L104" i="73"/>
  <c r="M104" i="73"/>
  <c r="N104" i="73"/>
  <c r="O104" i="73"/>
  <c r="P104" i="73"/>
  <c r="Q104" i="73"/>
  <c r="R104" i="73"/>
  <c r="S104" i="73"/>
  <c r="T104" i="73"/>
  <c r="U104" i="73"/>
  <c r="V104" i="73"/>
  <c r="W104" i="73"/>
  <c r="X104" i="73"/>
  <c r="Y104" i="73"/>
  <c r="Z104" i="73"/>
  <c r="AA104" i="73"/>
  <c r="AB104" i="73"/>
  <c r="AC104" i="73"/>
  <c r="AD104" i="73"/>
  <c r="AE104" i="73"/>
  <c r="AF104" i="73"/>
  <c r="AG104" i="73"/>
  <c r="AH104" i="73"/>
  <c r="A105" i="73"/>
  <c r="B105" i="73"/>
  <c r="C105" i="73"/>
  <c r="D105" i="73"/>
  <c r="E105" i="73"/>
  <c r="F105" i="73"/>
  <c r="G105" i="73"/>
  <c r="H105" i="73"/>
  <c r="I105" i="73"/>
  <c r="J105" i="73"/>
  <c r="K105" i="73"/>
  <c r="L105" i="73"/>
  <c r="M105" i="73"/>
  <c r="N105" i="73"/>
  <c r="O105" i="73"/>
  <c r="P105" i="73"/>
  <c r="Q105" i="73"/>
  <c r="R105" i="73"/>
  <c r="S105" i="73"/>
  <c r="T105" i="73"/>
  <c r="U105" i="73"/>
  <c r="V105" i="73"/>
  <c r="W105" i="73"/>
  <c r="X105" i="73"/>
  <c r="Y105" i="73"/>
  <c r="Z105" i="73"/>
  <c r="AA105" i="73"/>
  <c r="AB105" i="73"/>
  <c r="AC105" i="73"/>
  <c r="AD105" i="73"/>
  <c r="AE105" i="73"/>
  <c r="AF105" i="73"/>
  <c r="AG105" i="73"/>
  <c r="AH105" i="73"/>
  <c r="A106" i="73"/>
  <c r="B106" i="73"/>
  <c r="C106" i="73"/>
  <c r="D106" i="73"/>
  <c r="E106" i="73"/>
  <c r="F106" i="73"/>
  <c r="G106" i="73"/>
  <c r="H106" i="73"/>
  <c r="I106" i="73"/>
  <c r="J106" i="73"/>
  <c r="K106" i="73"/>
  <c r="L106" i="73"/>
  <c r="M106" i="73"/>
  <c r="N106" i="73"/>
  <c r="O106" i="73"/>
  <c r="P106" i="73"/>
  <c r="Q106" i="73"/>
  <c r="R106" i="73"/>
  <c r="S106" i="73"/>
  <c r="T106" i="73"/>
  <c r="U106" i="73"/>
  <c r="V106" i="73"/>
  <c r="W106" i="73"/>
  <c r="X106" i="73"/>
  <c r="Y106" i="73"/>
  <c r="Z106" i="73"/>
  <c r="AA106" i="73"/>
  <c r="AB106" i="73"/>
  <c r="AC106" i="73"/>
  <c r="AD106" i="73"/>
  <c r="AE106" i="73"/>
  <c r="AF106" i="73"/>
  <c r="AG106" i="73"/>
  <c r="AH106" i="73"/>
  <c r="A107" i="73"/>
  <c r="B107" i="73"/>
  <c r="C107" i="73"/>
  <c r="D107" i="73"/>
  <c r="E107" i="73"/>
  <c r="F107" i="73"/>
  <c r="G107" i="73"/>
  <c r="H107" i="73"/>
  <c r="I107" i="73"/>
  <c r="J107" i="73"/>
  <c r="K107" i="73"/>
  <c r="L107" i="73"/>
  <c r="M107" i="73"/>
  <c r="N107" i="73"/>
  <c r="O107" i="73"/>
  <c r="P107" i="73"/>
  <c r="Q107" i="73"/>
  <c r="R107" i="73"/>
  <c r="S107" i="73"/>
  <c r="T107" i="73"/>
  <c r="U107" i="73"/>
  <c r="V107" i="73"/>
  <c r="W107" i="73"/>
  <c r="X107" i="73"/>
  <c r="Y107" i="73"/>
  <c r="Z107" i="73"/>
  <c r="AA107" i="73"/>
  <c r="AB107" i="73"/>
  <c r="AC107" i="73"/>
  <c r="AD107" i="73"/>
  <c r="AE107" i="73"/>
  <c r="AF107" i="73"/>
  <c r="AG107" i="73"/>
  <c r="AH107" i="73"/>
  <c r="A108" i="73"/>
  <c r="B108" i="73"/>
  <c r="C108" i="73"/>
  <c r="D108" i="73"/>
  <c r="E108" i="73"/>
  <c r="F108" i="73"/>
  <c r="G108" i="73"/>
  <c r="H108" i="73"/>
  <c r="I108" i="73"/>
  <c r="J108" i="73"/>
  <c r="K108" i="73"/>
  <c r="L108" i="73"/>
  <c r="M108" i="73"/>
  <c r="N108" i="73"/>
  <c r="O108" i="73"/>
  <c r="P108" i="73"/>
  <c r="Q108" i="73"/>
  <c r="R108" i="73"/>
  <c r="S108" i="73"/>
  <c r="T108" i="73"/>
  <c r="U108" i="73"/>
  <c r="V108" i="73"/>
  <c r="W108" i="73"/>
  <c r="X108" i="73"/>
  <c r="Y108" i="73"/>
  <c r="Z108" i="73"/>
  <c r="AA108" i="73"/>
  <c r="AB108" i="73"/>
  <c r="AC108" i="73"/>
  <c r="AD108" i="73"/>
  <c r="AE108" i="73"/>
  <c r="AF108" i="73"/>
  <c r="AG108" i="73"/>
  <c r="AH108" i="73"/>
  <c r="A109" i="73"/>
  <c r="B109" i="73"/>
  <c r="C109" i="73"/>
  <c r="D109" i="73"/>
  <c r="E109" i="73"/>
  <c r="F109" i="73"/>
  <c r="G109" i="73"/>
  <c r="H109" i="73"/>
  <c r="I109" i="73"/>
  <c r="J109" i="73"/>
  <c r="K109" i="73"/>
  <c r="L109" i="73"/>
  <c r="M109" i="73"/>
  <c r="N109" i="73"/>
  <c r="O109" i="73"/>
  <c r="P109" i="73"/>
  <c r="Q109" i="73"/>
  <c r="R109" i="73"/>
  <c r="S109" i="73"/>
  <c r="T109" i="73"/>
  <c r="U109" i="73"/>
  <c r="V109" i="73"/>
  <c r="W109" i="73"/>
  <c r="X109" i="73"/>
  <c r="Y109" i="73"/>
  <c r="Z109" i="73"/>
  <c r="AA109" i="73"/>
  <c r="AB109" i="73"/>
  <c r="AC109" i="73"/>
  <c r="AD109" i="73"/>
  <c r="AE109" i="73"/>
  <c r="AF109" i="73"/>
  <c r="AG109" i="73"/>
  <c r="AH109" i="73"/>
  <c r="A110" i="73"/>
  <c r="B110" i="73"/>
  <c r="C110" i="73"/>
  <c r="D110" i="73"/>
  <c r="E110" i="73"/>
  <c r="F110" i="73"/>
  <c r="G110" i="73"/>
  <c r="H110" i="73"/>
  <c r="I110" i="73"/>
  <c r="J110" i="73"/>
  <c r="K110" i="73"/>
  <c r="L110" i="73"/>
  <c r="M110" i="73"/>
  <c r="N110" i="73"/>
  <c r="O110" i="73"/>
  <c r="P110" i="73"/>
  <c r="Q110" i="73"/>
  <c r="R110" i="73"/>
  <c r="S110" i="73"/>
  <c r="T110" i="73"/>
  <c r="U110" i="73"/>
  <c r="V110" i="73"/>
  <c r="W110" i="73"/>
  <c r="X110" i="73"/>
  <c r="Y110" i="73"/>
  <c r="Z110" i="73"/>
  <c r="AA110" i="73"/>
  <c r="AB110" i="73"/>
  <c r="AC110" i="73"/>
  <c r="AD110" i="73"/>
  <c r="AE110" i="73"/>
  <c r="AF110" i="73"/>
  <c r="AG110" i="73"/>
  <c r="AH110" i="73"/>
  <c r="A111" i="73"/>
  <c r="B111" i="73"/>
  <c r="C111" i="73"/>
  <c r="D111" i="73"/>
  <c r="E111" i="73"/>
  <c r="F111" i="73"/>
  <c r="G111" i="73"/>
  <c r="H111" i="73"/>
  <c r="I111" i="73"/>
  <c r="J111" i="73"/>
  <c r="K111" i="73"/>
  <c r="L111" i="73"/>
  <c r="M111" i="73"/>
  <c r="N111" i="73"/>
  <c r="O111" i="73"/>
  <c r="P111" i="73"/>
  <c r="Q111" i="73"/>
  <c r="R111" i="73"/>
  <c r="S111" i="73"/>
  <c r="T111" i="73"/>
  <c r="U111" i="73"/>
  <c r="V111" i="73"/>
  <c r="W111" i="73"/>
  <c r="X111" i="73"/>
  <c r="Y111" i="73"/>
  <c r="Z111" i="73"/>
  <c r="AA111" i="73"/>
  <c r="AB111" i="73"/>
  <c r="AC111" i="73"/>
  <c r="AD111" i="73"/>
  <c r="AE111" i="73"/>
  <c r="AF111" i="73"/>
  <c r="AG111" i="73"/>
  <c r="AH111" i="73"/>
  <c r="A112" i="73"/>
  <c r="B112" i="73"/>
  <c r="C112" i="73"/>
  <c r="D112" i="73"/>
  <c r="E112" i="73"/>
  <c r="F112" i="73"/>
  <c r="G112" i="73"/>
  <c r="H112" i="73"/>
  <c r="I112" i="73"/>
  <c r="J112" i="73"/>
  <c r="K112" i="73"/>
  <c r="L112" i="73"/>
  <c r="M112" i="73"/>
  <c r="N112" i="73"/>
  <c r="O112" i="73"/>
  <c r="P112" i="73"/>
  <c r="Q112" i="73"/>
  <c r="R112" i="73"/>
  <c r="S112" i="73"/>
  <c r="T112" i="73"/>
  <c r="U112" i="73"/>
  <c r="V112" i="73"/>
  <c r="W112" i="73"/>
  <c r="X112" i="73"/>
  <c r="Y112" i="73"/>
  <c r="Z112" i="73"/>
  <c r="AA112" i="73"/>
  <c r="AB112" i="73"/>
  <c r="AC112" i="73"/>
  <c r="AD112" i="73"/>
  <c r="AE112" i="73"/>
  <c r="AF112" i="73"/>
  <c r="AG112" i="73"/>
  <c r="AH112" i="73"/>
  <c r="A113" i="73"/>
  <c r="B113" i="73"/>
  <c r="C113" i="73"/>
  <c r="D113" i="73"/>
  <c r="E113" i="73"/>
  <c r="F113" i="73"/>
  <c r="G113" i="73"/>
  <c r="H113" i="73"/>
  <c r="I113" i="73"/>
  <c r="J113" i="73"/>
  <c r="K113" i="73"/>
  <c r="L113" i="73"/>
  <c r="M113" i="73"/>
  <c r="N113" i="73"/>
  <c r="O113" i="73"/>
  <c r="P113" i="73"/>
  <c r="Q113" i="73"/>
  <c r="R113" i="73"/>
  <c r="S113" i="73"/>
  <c r="T113" i="73"/>
  <c r="U113" i="73"/>
  <c r="V113" i="73"/>
  <c r="W113" i="73"/>
  <c r="X113" i="73"/>
  <c r="Y113" i="73"/>
  <c r="Z113" i="73"/>
  <c r="AA113" i="73"/>
  <c r="AB113" i="73"/>
  <c r="AC113" i="73"/>
  <c r="AD113" i="73"/>
  <c r="AE113" i="73"/>
  <c r="AF113" i="73"/>
  <c r="AG113" i="73"/>
  <c r="AH113" i="73"/>
  <c r="A114" i="73"/>
  <c r="B114" i="73"/>
  <c r="C114" i="73"/>
  <c r="D114" i="73"/>
  <c r="E114" i="73"/>
  <c r="F114" i="73"/>
  <c r="G114" i="73"/>
  <c r="H114" i="73"/>
  <c r="I114" i="73"/>
  <c r="J114" i="73"/>
  <c r="K114" i="73"/>
  <c r="L114" i="73"/>
  <c r="M114" i="73"/>
  <c r="N114" i="73"/>
  <c r="O114" i="73"/>
  <c r="P114" i="73"/>
  <c r="Q114" i="73"/>
  <c r="R114" i="73"/>
  <c r="S114" i="73"/>
  <c r="T114" i="73"/>
  <c r="U114" i="73"/>
  <c r="V114" i="73"/>
  <c r="W114" i="73"/>
  <c r="X114" i="73"/>
  <c r="Y114" i="73"/>
  <c r="Z114" i="73"/>
  <c r="AA114" i="73"/>
  <c r="AB114" i="73"/>
  <c r="AC114" i="73"/>
  <c r="AD114" i="73"/>
  <c r="AE114" i="73"/>
  <c r="AF114" i="73"/>
  <c r="AG114" i="73"/>
  <c r="AH114" i="73"/>
  <c r="A115" i="73"/>
  <c r="B115" i="73"/>
  <c r="C115" i="73"/>
  <c r="D115" i="73"/>
  <c r="E115" i="73"/>
  <c r="F115" i="73"/>
  <c r="G115" i="73"/>
  <c r="H115" i="73"/>
  <c r="I115" i="73"/>
  <c r="J115" i="73"/>
  <c r="K115" i="73"/>
  <c r="L115" i="73"/>
  <c r="M115" i="73"/>
  <c r="N115" i="73"/>
  <c r="O115" i="73"/>
  <c r="P115" i="73"/>
  <c r="Q115" i="73"/>
  <c r="R115" i="73"/>
  <c r="S115" i="73"/>
  <c r="T115" i="73"/>
  <c r="U115" i="73"/>
  <c r="V115" i="73"/>
  <c r="W115" i="73"/>
  <c r="X115" i="73"/>
  <c r="Y115" i="73"/>
  <c r="Z115" i="73"/>
  <c r="AA115" i="73"/>
  <c r="AB115" i="73"/>
  <c r="AC115" i="73"/>
  <c r="AD115" i="73"/>
  <c r="AE115" i="73"/>
  <c r="AF115" i="73"/>
  <c r="AG115" i="73"/>
  <c r="AH115" i="73"/>
  <c r="A116" i="73"/>
  <c r="B116" i="73"/>
  <c r="C116" i="73"/>
  <c r="D116" i="73"/>
  <c r="E116" i="73"/>
  <c r="F116" i="73"/>
  <c r="G116" i="73"/>
  <c r="H116" i="73"/>
  <c r="I116" i="73"/>
  <c r="J116" i="73"/>
  <c r="K116" i="73"/>
  <c r="L116" i="73"/>
  <c r="M116" i="73"/>
  <c r="N116" i="73"/>
  <c r="O116" i="73"/>
  <c r="P116" i="73"/>
  <c r="Q116" i="73"/>
  <c r="R116" i="73"/>
  <c r="S116" i="73"/>
  <c r="T116" i="73"/>
  <c r="U116" i="73"/>
  <c r="V116" i="73"/>
  <c r="W116" i="73"/>
  <c r="X116" i="73"/>
  <c r="Y116" i="73"/>
  <c r="Z116" i="73"/>
  <c r="AA116" i="73"/>
  <c r="AB116" i="73"/>
  <c r="AC116" i="73"/>
  <c r="AD116" i="73"/>
  <c r="AE116" i="73"/>
  <c r="AF116" i="73"/>
  <c r="AG116" i="73"/>
  <c r="AH116" i="73"/>
  <c r="A117" i="73"/>
  <c r="B117" i="73"/>
  <c r="C117" i="73"/>
  <c r="D117" i="73"/>
  <c r="E117" i="73"/>
  <c r="F117" i="73"/>
  <c r="G117" i="73"/>
  <c r="H117" i="73"/>
  <c r="I117" i="73"/>
  <c r="J117" i="73"/>
  <c r="K117" i="73"/>
  <c r="L117" i="73"/>
  <c r="M117" i="73"/>
  <c r="N117" i="73"/>
  <c r="O117" i="73"/>
  <c r="P117" i="73"/>
  <c r="Q117" i="73"/>
  <c r="R117" i="73"/>
  <c r="S117" i="73"/>
  <c r="T117" i="73"/>
  <c r="U117" i="73"/>
  <c r="V117" i="73"/>
  <c r="W117" i="73"/>
  <c r="X117" i="73"/>
  <c r="Y117" i="73"/>
  <c r="Z117" i="73"/>
  <c r="AA117" i="73"/>
  <c r="AB117" i="73"/>
  <c r="AC117" i="73"/>
  <c r="AD117" i="73"/>
  <c r="AE117" i="73"/>
  <c r="AF117" i="73"/>
  <c r="AG117" i="73"/>
  <c r="AH117" i="73"/>
  <c r="A118" i="73"/>
  <c r="B118" i="73"/>
  <c r="C118" i="73"/>
  <c r="D118" i="73"/>
  <c r="E118" i="73"/>
  <c r="F118" i="73"/>
  <c r="G118" i="73"/>
  <c r="H118" i="73"/>
  <c r="I118" i="73"/>
  <c r="J118" i="73"/>
  <c r="K118" i="73"/>
  <c r="L118" i="73"/>
  <c r="M118" i="73"/>
  <c r="N118" i="73"/>
  <c r="O118" i="73"/>
  <c r="P118" i="73"/>
  <c r="Q118" i="73"/>
  <c r="R118" i="73"/>
  <c r="S118" i="73"/>
  <c r="T118" i="73"/>
  <c r="U118" i="73"/>
  <c r="V118" i="73"/>
  <c r="W118" i="73"/>
  <c r="X118" i="73"/>
  <c r="Y118" i="73"/>
  <c r="Z118" i="73"/>
  <c r="AA118" i="73"/>
  <c r="AB118" i="73"/>
  <c r="AC118" i="73"/>
  <c r="AD118" i="73"/>
  <c r="AE118" i="73"/>
  <c r="AF118" i="73"/>
  <c r="AG118" i="73"/>
  <c r="AH118" i="73"/>
  <c r="A119" i="73"/>
  <c r="B119" i="73"/>
  <c r="C119" i="73"/>
  <c r="D119" i="73"/>
  <c r="E119" i="73"/>
  <c r="F119" i="73"/>
  <c r="G119" i="73"/>
  <c r="H119" i="73"/>
  <c r="I119" i="73"/>
  <c r="J119" i="73"/>
  <c r="K119" i="73"/>
  <c r="L119" i="73"/>
  <c r="M119" i="73"/>
  <c r="N119" i="73"/>
  <c r="O119" i="73"/>
  <c r="P119" i="73"/>
  <c r="Q119" i="73"/>
  <c r="R119" i="73"/>
  <c r="S119" i="73"/>
  <c r="T119" i="73"/>
  <c r="U119" i="73"/>
  <c r="V119" i="73"/>
  <c r="W119" i="73"/>
  <c r="X119" i="73"/>
  <c r="Y119" i="73"/>
  <c r="Z119" i="73"/>
  <c r="AA119" i="73"/>
  <c r="AB119" i="73"/>
  <c r="AC119" i="73"/>
  <c r="AD119" i="73"/>
  <c r="AE119" i="73"/>
  <c r="AF119" i="73"/>
  <c r="AG119" i="73"/>
  <c r="AH119" i="73"/>
  <c r="A120" i="73"/>
  <c r="B120" i="73"/>
  <c r="C120" i="73"/>
  <c r="D120" i="73"/>
  <c r="E120" i="73"/>
  <c r="F120" i="73"/>
  <c r="G120" i="73"/>
  <c r="H120" i="73"/>
  <c r="I120" i="73"/>
  <c r="J120" i="73"/>
  <c r="K120" i="73"/>
  <c r="L120" i="73"/>
  <c r="M120" i="73"/>
  <c r="N120" i="73"/>
  <c r="O120" i="73"/>
  <c r="P120" i="73"/>
  <c r="Q120" i="73"/>
  <c r="R120" i="73"/>
  <c r="S120" i="73"/>
  <c r="T120" i="73"/>
  <c r="U120" i="73"/>
  <c r="V120" i="73"/>
  <c r="W120" i="73"/>
  <c r="X120" i="73"/>
  <c r="Y120" i="73"/>
  <c r="Z120" i="73"/>
  <c r="AA120" i="73"/>
  <c r="AB120" i="73"/>
  <c r="AC120" i="73"/>
  <c r="AD120" i="73"/>
  <c r="AE120" i="73"/>
  <c r="AF120" i="73"/>
  <c r="AG120" i="73"/>
  <c r="AH120" i="73"/>
  <c r="A121" i="73"/>
  <c r="B121" i="73"/>
  <c r="C121" i="73"/>
  <c r="D121" i="73"/>
  <c r="E121" i="73"/>
  <c r="F121" i="73"/>
  <c r="G121" i="73"/>
  <c r="H121" i="73"/>
  <c r="I121" i="73"/>
  <c r="J121" i="73"/>
  <c r="K121" i="73"/>
  <c r="L121" i="73"/>
  <c r="M121" i="73"/>
  <c r="N121" i="73"/>
  <c r="O121" i="73"/>
  <c r="P121" i="73"/>
  <c r="Q121" i="73"/>
  <c r="R121" i="73"/>
  <c r="S121" i="73"/>
  <c r="T121" i="73"/>
  <c r="U121" i="73"/>
  <c r="V121" i="73"/>
  <c r="W121" i="73"/>
  <c r="X121" i="73"/>
  <c r="Y121" i="73"/>
  <c r="Z121" i="73"/>
  <c r="AA121" i="73"/>
  <c r="AB121" i="73"/>
  <c r="AC121" i="73"/>
  <c r="AD121" i="73"/>
  <c r="AE121" i="73"/>
  <c r="AF121" i="73"/>
  <c r="AG121" i="73"/>
  <c r="AH121" i="73"/>
  <c r="A122" i="73"/>
  <c r="B122" i="73"/>
  <c r="C122" i="73"/>
  <c r="D122" i="73"/>
  <c r="E122" i="73"/>
  <c r="F122" i="73"/>
  <c r="G122" i="73"/>
  <c r="H122" i="73"/>
  <c r="I122" i="73"/>
  <c r="J122" i="73"/>
  <c r="K122" i="73"/>
  <c r="L122" i="73"/>
  <c r="M122" i="73"/>
  <c r="N122" i="73"/>
  <c r="O122" i="73"/>
  <c r="P122" i="73"/>
  <c r="Q122" i="73"/>
  <c r="R122" i="73"/>
  <c r="S122" i="73"/>
  <c r="T122" i="73"/>
  <c r="U122" i="73"/>
  <c r="V122" i="73"/>
  <c r="W122" i="73"/>
  <c r="X122" i="73"/>
  <c r="Y122" i="73"/>
  <c r="Z122" i="73"/>
  <c r="AA122" i="73"/>
  <c r="AB122" i="73"/>
  <c r="AC122" i="73"/>
  <c r="AD122" i="73"/>
  <c r="AE122" i="73"/>
  <c r="AF122" i="73"/>
  <c r="AG122" i="73"/>
  <c r="AH122" i="73"/>
  <c r="A123" i="73"/>
  <c r="B123" i="73"/>
  <c r="C123" i="73"/>
  <c r="D123" i="73"/>
  <c r="E123" i="73"/>
  <c r="F123" i="73"/>
  <c r="G123" i="73"/>
  <c r="H123" i="73"/>
  <c r="I123" i="73"/>
  <c r="J123" i="73"/>
  <c r="K123" i="73"/>
  <c r="L123" i="73"/>
  <c r="M123" i="73"/>
  <c r="N123" i="73"/>
  <c r="O123" i="73"/>
  <c r="P123" i="73"/>
  <c r="Q123" i="73"/>
  <c r="R123" i="73"/>
  <c r="S123" i="73"/>
  <c r="T123" i="73"/>
  <c r="U123" i="73"/>
  <c r="V123" i="73"/>
  <c r="W123" i="73"/>
  <c r="X123" i="73"/>
  <c r="Y123" i="73"/>
  <c r="Z123" i="73"/>
  <c r="AA123" i="73"/>
  <c r="AB123" i="73"/>
  <c r="AC123" i="73"/>
  <c r="AD123" i="73"/>
  <c r="AE123" i="73"/>
  <c r="AF123" i="73"/>
  <c r="AG123" i="73"/>
  <c r="AH123" i="73"/>
  <c r="A124" i="73"/>
  <c r="B124" i="73"/>
  <c r="C124" i="73"/>
  <c r="D124" i="73"/>
  <c r="E124" i="73"/>
  <c r="F124" i="73"/>
  <c r="G124" i="73"/>
  <c r="H124" i="73"/>
  <c r="I124" i="73"/>
  <c r="J124" i="73"/>
  <c r="K124" i="73"/>
  <c r="L124" i="73"/>
  <c r="M124" i="73"/>
  <c r="N124" i="73"/>
  <c r="O124" i="73"/>
  <c r="P124" i="73"/>
  <c r="Q124" i="73"/>
  <c r="R124" i="73"/>
  <c r="S124" i="73"/>
  <c r="T124" i="73"/>
  <c r="U124" i="73"/>
  <c r="V124" i="73"/>
  <c r="W124" i="73"/>
  <c r="X124" i="73"/>
  <c r="Y124" i="73"/>
  <c r="Z124" i="73"/>
  <c r="AA124" i="73"/>
  <c r="AB124" i="73"/>
  <c r="AC124" i="73"/>
  <c r="AD124" i="73"/>
  <c r="AE124" i="73"/>
  <c r="AF124" i="73"/>
  <c r="AG124" i="73"/>
  <c r="AH124" i="73"/>
  <c r="A125" i="73"/>
  <c r="B125" i="73"/>
  <c r="C125" i="73"/>
  <c r="D125" i="73"/>
  <c r="E125" i="73"/>
  <c r="F125" i="73"/>
  <c r="G125" i="73"/>
  <c r="H125" i="73"/>
  <c r="I125" i="73"/>
  <c r="J125" i="73"/>
  <c r="K125" i="73"/>
  <c r="L125" i="73"/>
  <c r="M125" i="73"/>
  <c r="N125" i="73"/>
  <c r="O125" i="73"/>
  <c r="P125" i="73"/>
  <c r="Q125" i="73"/>
  <c r="R125" i="73"/>
  <c r="S125" i="73"/>
  <c r="T125" i="73"/>
  <c r="U125" i="73"/>
  <c r="V125" i="73"/>
  <c r="W125" i="73"/>
  <c r="X125" i="73"/>
  <c r="Y125" i="73"/>
  <c r="Z125" i="73"/>
  <c r="AA125" i="73"/>
  <c r="AB125" i="73"/>
  <c r="AC125" i="73"/>
  <c r="AD125" i="73"/>
  <c r="AE125" i="73"/>
  <c r="AF125" i="73"/>
  <c r="AG125" i="73"/>
  <c r="AH125" i="73"/>
  <c r="A126" i="73"/>
  <c r="B126" i="73"/>
  <c r="C126" i="73"/>
  <c r="D126" i="73"/>
  <c r="E126" i="73"/>
  <c r="F126" i="73"/>
  <c r="G126" i="73"/>
  <c r="H126" i="73"/>
  <c r="I126" i="73"/>
  <c r="J126" i="73"/>
  <c r="K126" i="73"/>
  <c r="L126" i="73"/>
  <c r="M126" i="73"/>
  <c r="N126" i="73"/>
  <c r="O126" i="73"/>
  <c r="P126" i="73"/>
  <c r="Q126" i="73"/>
  <c r="R126" i="73"/>
  <c r="S126" i="73"/>
  <c r="T126" i="73"/>
  <c r="U126" i="73"/>
  <c r="V126" i="73"/>
  <c r="W126" i="73"/>
  <c r="X126" i="73"/>
  <c r="Y126" i="73"/>
  <c r="Z126" i="73"/>
  <c r="AA126" i="73"/>
  <c r="AB126" i="73"/>
  <c r="AC126" i="73"/>
  <c r="AD126" i="73"/>
  <c r="AE126" i="73"/>
  <c r="AF126" i="73"/>
  <c r="AG126" i="73"/>
  <c r="AH126" i="73"/>
  <c r="A127" i="73"/>
  <c r="B127" i="73"/>
  <c r="C127" i="73"/>
  <c r="D127" i="73"/>
  <c r="E127" i="73"/>
  <c r="F127" i="73"/>
  <c r="G127" i="73"/>
  <c r="H127" i="73"/>
  <c r="I127" i="73"/>
  <c r="J127" i="73"/>
  <c r="K127" i="73"/>
  <c r="L127" i="73"/>
  <c r="M127" i="73"/>
  <c r="N127" i="73"/>
  <c r="O127" i="73"/>
  <c r="P127" i="73"/>
  <c r="Q127" i="73"/>
  <c r="R127" i="73"/>
  <c r="S127" i="73"/>
  <c r="T127" i="73"/>
  <c r="U127" i="73"/>
  <c r="V127" i="73"/>
  <c r="W127" i="73"/>
  <c r="X127" i="73"/>
  <c r="Y127" i="73"/>
  <c r="Z127" i="73"/>
  <c r="AA127" i="73"/>
  <c r="AB127" i="73"/>
  <c r="AC127" i="73"/>
  <c r="AD127" i="73"/>
  <c r="AE127" i="73"/>
  <c r="AF127" i="73"/>
  <c r="AG127" i="73"/>
  <c r="AH127" i="73"/>
  <c r="A128" i="73"/>
  <c r="B128" i="73"/>
  <c r="C128" i="73"/>
  <c r="D128" i="73"/>
  <c r="E128" i="73"/>
  <c r="F128" i="73"/>
  <c r="G128" i="73"/>
  <c r="H128" i="73"/>
  <c r="I128" i="73"/>
  <c r="J128" i="73"/>
  <c r="K128" i="73"/>
  <c r="L128" i="73"/>
  <c r="M128" i="73"/>
  <c r="N128" i="73"/>
  <c r="O128" i="73"/>
  <c r="P128" i="73"/>
  <c r="Q128" i="73"/>
  <c r="R128" i="73"/>
  <c r="S128" i="73"/>
  <c r="T128" i="73"/>
  <c r="U128" i="73"/>
  <c r="V128" i="73"/>
  <c r="W128" i="73"/>
  <c r="X128" i="73"/>
  <c r="Y128" i="73"/>
  <c r="Z128" i="73"/>
  <c r="AA128" i="73"/>
  <c r="AB128" i="73"/>
  <c r="AC128" i="73"/>
  <c r="AD128" i="73"/>
  <c r="AE128" i="73"/>
  <c r="AF128" i="73"/>
  <c r="AG128" i="73"/>
  <c r="AH128" i="73"/>
  <c r="A129" i="73"/>
  <c r="B129" i="73"/>
  <c r="C129" i="73"/>
  <c r="D129" i="73"/>
  <c r="E129" i="73"/>
  <c r="F129" i="73"/>
  <c r="G129" i="73"/>
  <c r="H129" i="73"/>
  <c r="I129" i="73"/>
  <c r="J129" i="73"/>
  <c r="K129" i="73"/>
  <c r="L129" i="73"/>
  <c r="M129" i="73"/>
  <c r="N129" i="73"/>
  <c r="O129" i="73"/>
  <c r="P129" i="73"/>
  <c r="Q129" i="73"/>
  <c r="R129" i="73"/>
  <c r="S129" i="73"/>
  <c r="T129" i="73"/>
  <c r="U129" i="73"/>
  <c r="V129" i="73"/>
  <c r="W129" i="73"/>
  <c r="X129" i="73"/>
  <c r="Y129" i="73"/>
  <c r="Z129" i="73"/>
  <c r="AA129" i="73"/>
  <c r="AB129" i="73"/>
  <c r="AC129" i="73"/>
  <c r="AD129" i="73"/>
  <c r="AE129" i="73"/>
  <c r="AF129" i="73"/>
  <c r="AG129" i="73"/>
  <c r="AH129" i="73"/>
  <c r="A130" i="73"/>
  <c r="B130" i="73"/>
  <c r="C130" i="73"/>
  <c r="D130" i="73"/>
  <c r="E130" i="73"/>
  <c r="F130" i="73"/>
  <c r="G130" i="73"/>
  <c r="H130" i="73"/>
  <c r="I130" i="73"/>
  <c r="J130" i="73"/>
  <c r="K130" i="73"/>
  <c r="L130" i="73"/>
  <c r="M130" i="73"/>
  <c r="N130" i="73"/>
  <c r="O130" i="73"/>
  <c r="P130" i="73"/>
  <c r="Q130" i="73"/>
  <c r="R130" i="73"/>
  <c r="S130" i="73"/>
  <c r="T130" i="73"/>
  <c r="U130" i="73"/>
  <c r="V130" i="73"/>
  <c r="W130" i="73"/>
  <c r="X130" i="73"/>
  <c r="Y130" i="73"/>
  <c r="Z130" i="73"/>
  <c r="AA130" i="73"/>
  <c r="AB130" i="73"/>
  <c r="AC130" i="73"/>
  <c r="AD130" i="73"/>
  <c r="AE130" i="73"/>
  <c r="AF130" i="73"/>
  <c r="AG130" i="73"/>
  <c r="AH130" i="73"/>
  <c r="AH69" i="73"/>
  <c r="AG69" i="73"/>
  <c r="AF69" i="73"/>
  <c r="AE69" i="73"/>
  <c r="AD69" i="73"/>
  <c r="AC69" i="73"/>
  <c r="AB69" i="73"/>
  <c r="AA69" i="73"/>
  <c r="Z69" i="73"/>
  <c r="Y69" i="73"/>
  <c r="X69" i="73"/>
  <c r="W69" i="73"/>
  <c r="V69" i="73"/>
  <c r="U69" i="73"/>
  <c r="T69" i="73"/>
  <c r="S69" i="73"/>
  <c r="R69" i="73"/>
  <c r="Q69" i="73"/>
  <c r="P69" i="73"/>
  <c r="O69" i="73"/>
  <c r="N69" i="73"/>
  <c r="M69" i="73"/>
  <c r="L69" i="73"/>
  <c r="K69" i="73"/>
  <c r="J69" i="73"/>
  <c r="I69" i="73"/>
  <c r="H69" i="73"/>
  <c r="G69" i="73"/>
  <c r="F69" i="73"/>
  <c r="E69" i="73"/>
  <c r="D69" i="73"/>
  <c r="C69" i="73"/>
  <c r="B69" i="73"/>
  <c r="A69" i="73"/>
  <c r="A127" i="72"/>
  <c r="B127" i="72"/>
  <c r="C127" i="72"/>
  <c r="D127" i="72"/>
  <c r="E127" i="72"/>
  <c r="F127" i="72"/>
  <c r="G127" i="72"/>
  <c r="H127" i="72"/>
  <c r="I127" i="72"/>
  <c r="J127" i="72"/>
  <c r="K127" i="72"/>
  <c r="L127" i="72"/>
  <c r="M127" i="72"/>
  <c r="N127" i="72"/>
  <c r="O127" i="72"/>
  <c r="P127" i="72"/>
  <c r="Q127" i="72"/>
  <c r="R127" i="72"/>
  <c r="S127" i="72"/>
  <c r="T127" i="72"/>
  <c r="U127" i="72"/>
  <c r="V127" i="72"/>
  <c r="W127" i="72"/>
  <c r="X127" i="72"/>
  <c r="Y127" i="72"/>
  <c r="Z127" i="72"/>
  <c r="AA127" i="72"/>
  <c r="AB127" i="72"/>
  <c r="AC127" i="72"/>
  <c r="AD127" i="72"/>
  <c r="AE127" i="72"/>
  <c r="AF127" i="72"/>
  <c r="AG127" i="72"/>
  <c r="AH127" i="72"/>
  <c r="A128" i="72"/>
  <c r="B128" i="72"/>
  <c r="C128" i="72"/>
  <c r="D128" i="72"/>
  <c r="E128" i="72"/>
  <c r="F128" i="72"/>
  <c r="G128" i="72"/>
  <c r="H128" i="72"/>
  <c r="I128" i="72"/>
  <c r="J128" i="72"/>
  <c r="K128" i="72"/>
  <c r="L128" i="72"/>
  <c r="M128" i="72"/>
  <c r="N128" i="72"/>
  <c r="O128" i="72"/>
  <c r="P128" i="72"/>
  <c r="Q128" i="72"/>
  <c r="R128" i="72"/>
  <c r="S128" i="72"/>
  <c r="T128" i="72"/>
  <c r="U128" i="72"/>
  <c r="V128" i="72"/>
  <c r="W128" i="72"/>
  <c r="X128" i="72"/>
  <c r="Y128" i="72"/>
  <c r="Z128" i="72"/>
  <c r="AA128" i="72"/>
  <c r="AB128" i="72"/>
  <c r="AC128" i="72"/>
  <c r="AD128" i="72"/>
  <c r="AE128" i="72"/>
  <c r="AF128" i="72"/>
  <c r="AG128" i="72"/>
  <c r="AH128" i="72"/>
  <c r="A129" i="72"/>
  <c r="B129" i="72"/>
  <c r="C129" i="72"/>
  <c r="D129" i="72"/>
  <c r="E129" i="72"/>
  <c r="F129" i="72"/>
  <c r="G129" i="72"/>
  <c r="H129" i="72"/>
  <c r="I129" i="72"/>
  <c r="J129" i="72"/>
  <c r="K129" i="72"/>
  <c r="L129" i="72"/>
  <c r="M129" i="72"/>
  <c r="N129" i="72"/>
  <c r="O129" i="72"/>
  <c r="P129" i="72"/>
  <c r="Q129" i="72"/>
  <c r="R129" i="72"/>
  <c r="S129" i="72"/>
  <c r="T129" i="72"/>
  <c r="U129" i="72"/>
  <c r="V129" i="72"/>
  <c r="W129" i="72"/>
  <c r="X129" i="72"/>
  <c r="Y129" i="72"/>
  <c r="Z129" i="72"/>
  <c r="AA129" i="72"/>
  <c r="AB129" i="72"/>
  <c r="AC129" i="72"/>
  <c r="AD129" i="72"/>
  <c r="AE129" i="72"/>
  <c r="AF129" i="72"/>
  <c r="AG129" i="72"/>
  <c r="AH129" i="72"/>
  <c r="A70" i="72"/>
  <c r="B70" i="72"/>
  <c r="C70" i="72"/>
  <c r="D70" i="72"/>
  <c r="E70" i="72"/>
  <c r="F70" i="72"/>
  <c r="G70" i="72"/>
  <c r="H70" i="72"/>
  <c r="I70" i="72"/>
  <c r="J70" i="72"/>
  <c r="K70" i="72"/>
  <c r="L70" i="72"/>
  <c r="M70" i="72"/>
  <c r="N70" i="72"/>
  <c r="O70" i="72"/>
  <c r="P70" i="72"/>
  <c r="Q70" i="72"/>
  <c r="R70" i="72"/>
  <c r="S70" i="72"/>
  <c r="T70" i="72"/>
  <c r="U70" i="72"/>
  <c r="V70" i="72"/>
  <c r="W70" i="72"/>
  <c r="X70" i="72"/>
  <c r="Y70" i="72"/>
  <c r="Z70" i="72"/>
  <c r="AA70" i="72"/>
  <c r="AB70" i="72"/>
  <c r="AC70" i="72"/>
  <c r="AD70" i="72"/>
  <c r="AE70" i="72"/>
  <c r="AF70" i="72"/>
  <c r="AG70" i="72"/>
  <c r="AH70" i="72"/>
  <c r="A71" i="72"/>
  <c r="B71" i="72"/>
  <c r="C71" i="72"/>
  <c r="D71" i="72"/>
  <c r="E71" i="72"/>
  <c r="F71" i="72"/>
  <c r="G71" i="72"/>
  <c r="H71" i="72"/>
  <c r="I71" i="72"/>
  <c r="J71" i="72"/>
  <c r="K71" i="72"/>
  <c r="L71" i="72"/>
  <c r="M71" i="72"/>
  <c r="N71" i="72"/>
  <c r="O71" i="72"/>
  <c r="P71" i="72"/>
  <c r="Q71" i="72"/>
  <c r="R71" i="72"/>
  <c r="S71" i="72"/>
  <c r="T71" i="72"/>
  <c r="U71" i="72"/>
  <c r="V71" i="72"/>
  <c r="W71" i="72"/>
  <c r="X71" i="72"/>
  <c r="Y71" i="72"/>
  <c r="Z71" i="72"/>
  <c r="AA71" i="72"/>
  <c r="AB71" i="72"/>
  <c r="AC71" i="72"/>
  <c r="AD71" i="72"/>
  <c r="AE71" i="72"/>
  <c r="AF71" i="72"/>
  <c r="AG71" i="72"/>
  <c r="AH71" i="72"/>
  <c r="A72" i="72"/>
  <c r="B72" i="72"/>
  <c r="C72" i="72"/>
  <c r="D72" i="72"/>
  <c r="E72" i="72"/>
  <c r="F72" i="72"/>
  <c r="G72" i="72"/>
  <c r="H72" i="72"/>
  <c r="I72" i="72"/>
  <c r="J72" i="72"/>
  <c r="K72" i="72"/>
  <c r="L72" i="72"/>
  <c r="M72" i="72"/>
  <c r="N72" i="72"/>
  <c r="O72" i="72"/>
  <c r="P72" i="72"/>
  <c r="Q72" i="72"/>
  <c r="R72" i="72"/>
  <c r="S72" i="72"/>
  <c r="T72" i="72"/>
  <c r="U72" i="72"/>
  <c r="V72" i="72"/>
  <c r="W72" i="72"/>
  <c r="X72" i="72"/>
  <c r="Y72" i="72"/>
  <c r="Z72" i="72"/>
  <c r="AA72" i="72"/>
  <c r="AB72" i="72"/>
  <c r="AC72" i="72"/>
  <c r="AD72" i="72"/>
  <c r="AE72" i="72"/>
  <c r="AF72" i="72"/>
  <c r="AG72" i="72"/>
  <c r="AH72" i="72"/>
  <c r="A73" i="72"/>
  <c r="B73" i="72"/>
  <c r="C73" i="72"/>
  <c r="D73" i="72"/>
  <c r="E73" i="72"/>
  <c r="F73" i="72"/>
  <c r="G73" i="72"/>
  <c r="H73" i="72"/>
  <c r="I73" i="72"/>
  <c r="J73" i="72"/>
  <c r="K73" i="72"/>
  <c r="L73" i="72"/>
  <c r="M73" i="72"/>
  <c r="N73" i="72"/>
  <c r="O73" i="72"/>
  <c r="P73" i="72"/>
  <c r="Q73" i="72"/>
  <c r="R73" i="72"/>
  <c r="S73" i="72"/>
  <c r="T73" i="72"/>
  <c r="U73" i="72"/>
  <c r="V73" i="72"/>
  <c r="W73" i="72"/>
  <c r="X73" i="72"/>
  <c r="Y73" i="72"/>
  <c r="Z73" i="72"/>
  <c r="AA73" i="72"/>
  <c r="AB73" i="72"/>
  <c r="AC73" i="72"/>
  <c r="AD73" i="72"/>
  <c r="AE73" i="72"/>
  <c r="AF73" i="72"/>
  <c r="AG73" i="72"/>
  <c r="AH73" i="72"/>
  <c r="A74" i="72"/>
  <c r="B74" i="72"/>
  <c r="C74" i="72"/>
  <c r="D74" i="72"/>
  <c r="E74" i="72"/>
  <c r="F74" i="72"/>
  <c r="G74" i="72"/>
  <c r="H74" i="72"/>
  <c r="I74" i="72"/>
  <c r="J74" i="72"/>
  <c r="K74" i="72"/>
  <c r="L74" i="72"/>
  <c r="M74" i="72"/>
  <c r="N74" i="72"/>
  <c r="O74" i="72"/>
  <c r="P74" i="72"/>
  <c r="Q74" i="72"/>
  <c r="R74" i="72"/>
  <c r="S74" i="72"/>
  <c r="T74" i="72"/>
  <c r="U74" i="72"/>
  <c r="V74" i="72"/>
  <c r="W74" i="72"/>
  <c r="X74" i="72"/>
  <c r="Y74" i="72"/>
  <c r="Z74" i="72"/>
  <c r="AA74" i="72"/>
  <c r="AB74" i="72"/>
  <c r="AC74" i="72"/>
  <c r="AD74" i="72"/>
  <c r="AE74" i="72"/>
  <c r="AF74" i="72"/>
  <c r="AG74" i="72"/>
  <c r="AH74" i="72"/>
  <c r="A75" i="72"/>
  <c r="B75" i="72"/>
  <c r="C75" i="72"/>
  <c r="D75" i="72"/>
  <c r="E75" i="72"/>
  <c r="F75" i="72"/>
  <c r="G75" i="72"/>
  <c r="H75" i="72"/>
  <c r="I75" i="72"/>
  <c r="J75" i="72"/>
  <c r="K75" i="72"/>
  <c r="L75" i="72"/>
  <c r="M75" i="72"/>
  <c r="N75" i="72"/>
  <c r="O75" i="72"/>
  <c r="P75" i="72"/>
  <c r="Q75" i="72"/>
  <c r="R75" i="72"/>
  <c r="S75" i="72"/>
  <c r="T75" i="72"/>
  <c r="U75" i="72"/>
  <c r="V75" i="72"/>
  <c r="W75" i="72"/>
  <c r="X75" i="72"/>
  <c r="Y75" i="72"/>
  <c r="Z75" i="72"/>
  <c r="AA75" i="72"/>
  <c r="AB75" i="72"/>
  <c r="AC75" i="72"/>
  <c r="AD75" i="72"/>
  <c r="AE75" i="72"/>
  <c r="AF75" i="72"/>
  <c r="AG75" i="72"/>
  <c r="AH75" i="72"/>
  <c r="A76" i="72"/>
  <c r="B76" i="72"/>
  <c r="C76" i="72"/>
  <c r="D76" i="72"/>
  <c r="E76" i="72"/>
  <c r="F76" i="72"/>
  <c r="G76" i="72"/>
  <c r="H76" i="72"/>
  <c r="I76" i="72"/>
  <c r="J76" i="72"/>
  <c r="K76" i="72"/>
  <c r="L76" i="72"/>
  <c r="M76" i="72"/>
  <c r="N76" i="72"/>
  <c r="O76" i="72"/>
  <c r="P76" i="72"/>
  <c r="Q76" i="72"/>
  <c r="R76" i="72"/>
  <c r="S76" i="72"/>
  <c r="T76" i="72"/>
  <c r="U76" i="72"/>
  <c r="V76" i="72"/>
  <c r="W76" i="72"/>
  <c r="X76" i="72"/>
  <c r="Y76" i="72"/>
  <c r="Z76" i="72"/>
  <c r="AA76" i="72"/>
  <c r="AB76" i="72"/>
  <c r="AC76" i="72"/>
  <c r="AD76" i="72"/>
  <c r="AE76" i="72"/>
  <c r="AF76" i="72"/>
  <c r="AG76" i="72"/>
  <c r="AH76" i="72"/>
  <c r="A77" i="72"/>
  <c r="B77" i="72"/>
  <c r="C77" i="72"/>
  <c r="D77" i="72"/>
  <c r="E77" i="72"/>
  <c r="F77" i="72"/>
  <c r="G77" i="72"/>
  <c r="H77" i="72"/>
  <c r="I77" i="72"/>
  <c r="J77" i="72"/>
  <c r="K77" i="72"/>
  <c r="L77" i="72"/>
  <c r="M77" i="72"/>
  <c r="N77" i="72"/>
  <c r="O77" i="72"/>
  <c r="P77" i="72"/>
  <c r="Q77" i="72"/>
  <c r="R77" i="72"/>
  <c r="S77" i="72"/>
  <c r="T77" i="72"/>
  <c r="U77" i="72"/>
  <c r="V77" i="72"/>
  <c r="W77" i="72"/>
  <c r="X77" i="72"/>
  <c r="Y77" i="72"/>
  <c r="Z77" i="72"/>
  <c r="AA77" i="72"/>
  <c r="AB77" i="72"/>
  <c r="AC77" i="72"/>
  <c r="AD77" i="72"/>
  <c r="AE77" i="72"/>
  <c r="AF77" i="72"/>
  <c r="AG77" i="72"/>
  <c r="AH77" i="72"/>
  <c r="A78" i="72"/>
  <c r="B78" i="72"/>
  <c r="C78" i="72"/>
  <c r="D78" i="72"/>
  <c r="E78" i="72"/>
  <c r="F78" i="72"/>
  <c r="G78" i="72"/>
  <c r="H78" i="72"/>
  <c r="I78" i="72"/>
  <c r="J78" i="72"/>
  <c r="K78" i="72"/>
  <c r="L78" i="72"/>
  <c r="M78" i="72"/>
  <c r="N78" i="72"/>
  <c r="O78" i="72"/>
  <c r="P78" i="72"/>
  <c r="Q78" i="72"/>
  <c r="R78" i="72"/>
  <c r="S78" i="72"/>
  <c r="T78" i="72"/>
  <c r="U78" i="72"/>
  <c r="V78" i="72"/>
  <c r="W78" i="72"/>
  <c r="X78" i="72"/>
  <c r="Y78" i="72"/>
  <c r="Z78" i="72"/>
  <c r="AA78" i="72"/>
  <c r="AB78" i="72"/>
  <c r="AC78" i="72"/>
  <c r="AD78" i="72"/>
  <c r="AE78" i="72"/>
  <c r="AF78" i="72"/>
  <c r="AG78" i="72"/>
  <c r="AH78" i="72"/>
  <c r="A79" i="72"/>
  <c r="B79" i="72"/>
  <c r="C79" i="72"/>
  <c r="D79" i="72"/>
  <c r="E79" i="72"/>
  <c r="F79" i="72"/>
  <c r="G79" i="72"/>
  <c r="H79" i="72"/>
  <c r="I79" i="72"/>
  <c r="J79" i="72"/>
  <c r="K79" i="72"/>
  <c r="L79" i="72"/>
  <c r="M79" i="72"/>
  <c r="N79" i="72"/>
  <c r="O79" i="72"/>
  <c r="P79" i="72"/>
  <c r="Q79" i="72"/>
  <c r="R79" i="72"/>
  <c r="S79" i="72"/>
  <c r="T79" i="72"/>
  <c r="U79" i="72"/>
  <c r="V79" i="72"/>
  <c r="W79" i="72"/>
  <c r="X79" i="72"/>
  <c r="Y79" i="72"/>
  <c r="Z79" i="72"/>
  <c r="AA79" i="72"/>
  <c r="AB79" i="72"/>
  <c r="AC79" i="72"/>
  <c r="AD79" i="72"/>
  <c r="AE79" i="72"/>
  <c r="AF79" i="72"/>
  <c r="AG79" i="72"/>
  <c r="AH79" i="72"/>
  <c r="A80" i="72"/>
  <c r="B80" i="72"/>
  <c r="C80" i="72"/>
  <c r="D80" i="72"/>
  <c r="E80" i="72"/>
  <c r="F80" i="72"/>
  <c r="G80" i="72"/>
  <c r="H80" i="72"/>
  <c r="I80" i="72"/>
  <c r="J80" i="72"/>
  <c r="K80" i="72"/>
  <c r="L80" i="72"/>
  <c r="M80" i="72"/>
  <c r="N80" i="72"/>
  <c r="O80" i="72"/>
  <c r="P80" i="72"/>
  <c r="Q80" i="72"/>
  <c r="R80" i="72"/>
  <c r="S80" i="72"/>
  <c r="T80" i="72"/>
  <c r="U80" i="72"/>
  <c r="V80" i="72"/>
  <c r="W80" i="72"/>
  <c r="X80" i="72"/>
  <c r="Y80" i="72"/>
  <c r="Z80" i="72"/>
  <c r="AA80" i="72"/>
  <c r="AB80" i="72"/>
  <c r="AC80" i="72"/>
  <c r="AD80" i="72"/>
  <c r="AE80" i="72"/>
  <c r="AF80" i="72"/>
  <c r="AG80" i="72"/>
  <c r="AH80" i="72"/>
  <c r="A81" i="72"/>
  <c r="B81" i="72"/>
  <c r="C81" i="72"/>
  <c r="D81" i="72"/>
  <c r="E81" i="72"/>
  <c r="F81" i="72"/>
  <c r="G81" i="72"/>
  <c r="H81" i="72"/>
  <c r="I81" i="72"/>
  <c r="J81" i="72"/>
  <c r="K81" i="72"/>
  <c r="L81" i="72"/>
  <c r="M81" i="72"/>
  <c r="N81" i="72"/>
  <c r="O81" i="72"/>
  <c r="P81" i="72"/>
  <c r="Q81" i="72"/>
  <c r="R81" i="72"/>
  <c r="S81" i="72"/>
  <c r="T81" i="72"/>
  <c r="U81" i="72"/>
  <c r="V81" i="72"/>
  <c r="W81" i="72"/>
  <c r="X81" i="72"/>
  <c r="Y81" i="72"/>
  <c r="Z81" i="72"/>
  <c r="AA81" i="72"/>
  <c r="AB81" i="72"/>
  <c r="AC81" i="72"/>
  <c r="AD81" i="72"/>
  <c r="AE81" i="72"/>
  <c r="AF81" i="72"/>
  <c r="AG81" i="72"/>
  <c r="AH81" i="72"/>
  <c r="A82" i="72"/>
  <c r="B82" i="72"/>
  <c r="C82" i="72"/>
  <c r="D82" i="72"/>
  <c r="E82" i="72"/>
  <c r="F82" i="72"/>
  <c r="G82" i="72"/>
  <c r="H82" i="72"/>
  <c r="I82" i="72"/>
  <c r="J82" i="72"/>
  <c r="K82" i="72"/>
  <c r="L82" i="72"/>
  <c r="M82" i="72"/>
  <c r="N82" i="72"/>
  <c r="O82" i="72"/>
  <c r="P82" i="72"/>
  <c r="Q82" i="72"/>
  <c r="R82" i="72"/>
  <c r="S82" i="72"/>
  <c r="T82" i="72"/>
  <c r="U82" i="72"/>
  <c r="V82" i="72"/>
  <c r="W82" i="72"/>
  <c r="X82" i="72"/>
  <c r="Y82" i="72"/>
  <c r="Z82" i="72"/>
  <c r="AA82" i="72"/>
  <c r="AB82" i="72"/>
  <c r="AC82" i="72"/>
  <c r="AD82" i="72"/>
  <c r="AE82" i="72"/>
  <c r="AF82" i="72"/>
  <c r="AG82" i="72"/>
  <c r="AH82" i="72"/>
  <c r="A83" i="72"/>
  <c r="B83" i="72"/>
  <c r="C83" i="72"/>
  <c r="D83" i="72"/>
  <c r="E83" i="72"/>
  <c r="F83" i="72"/>
  <c r="G83" i="72"/>
  <c r="H83" i="72"/>
  <c r="I83" i="72"/>
  <c r="J83" i="72"/>
  <c r="K83" i="72"/>
  <c r="L83" i="72"/>
  <c r="M83" i="72"/>
  <c r="N83" i="72"/>
  <c r="O83" i="72"/>
  <c r="P83" i="72"/>
  <c r="Q83" i="72"/>
  <c r="R83" i="72"/>
  <c r="S83" i="72"/>
  <c r="T83" i="72"/>
  <c r="U83" i="72"/>
  <c r="V83" i="72"/>
  <c r="W83" i="72"/>
  <c r="X83" i="72"/>
  <c r="Y83" i="72"/>
  <c r="Z83" i="72"/>
  <c r="AA83" i="72"/>
  <c r="AB83" i="72"/>
  <c r="AC83" i="72"/>
  <c r="AD83" i="72"/>
  <c r="AE83" i="72"/>
  <c r="AF83" i="72"/>
  <c r="AG83" i="72"/>
  <c r="AH83" i="72"/>
  <c r="A84" i="72"/>
  <c r="B84" i="72"/>
  <c r="C84" i="72"/>
  <c r="D84" i="72"/>
  <c r="E84" i="72"/>
  <c r="F84" i="72"/>
  <c r="G84" i="72"/>
  <c r="H84" i="72"/>
  <c r="I84" i="72"/>
  <c r="J84" i="72"/>
  <c r="K84" i="72"/>
  <c r="L84" i="72"/>
  <c r="M84" i="72"/>
  <c r="N84" i="72"/>
  <c r="O84" i="72"/>
  <c r="P84" i="72"/>
  <c r="Q84" i="72"/>
  <c r="R84" i="72"/>
  <c r="S84" i="72"/>
  <c r="T84" i="72"/>
  <c r="U84" i="72"/>
  <c r="V84" i="72"/>
  <c r="W84" i="72"/>
  <c r="X84" i="72"/>
  <c r="Y84" i="72"/>
  <c r="Z84" i="72"/>
  <c r="AA84" i="72"/>
  <c r="AB84" i="72"/>
  <c r="AC84" i="72"/>
  <c r="AD84" i="72"/>
  <c r="AE84" i="72"/>
  <c r="AF84" i="72"/>
  <c r="AG84" i="72"/>
  <c r="AH84" i="72"/>
  <c r="A85" i="72"/>
  <c r="B85" i="72"/>
  <c r="C85" i="72"/>
  <c r="D85" i="72"/>
  <c r="E85" i="72"/>
  <c r="F85" i="72"/>
  <c r="G85" i="72"/>
  <c r="H85" i="72"/>
  <c r="I85" i="72"/>
  <c r="J85" i="72"/>
  <c r="K85" i="72"/>
  <c r="L85" i="72"/>
  <c r="M85" i="72"/>
  <c r="N85" i="72"/>
  <c r="O85" i="72"/>
  <c r="P85" i="72"/>
  <c r="Q85" i="72"/>
  <c r="R85" i="72"/>
  <c r="S85" i="72"/>
  <c r="T85" i="72"/>
  <c r="U85" i="72"/>
  <c r="V85" i="72"/>
  <c r="W85" i="72"/>
  <c r="X85" i="72"/>
  <c r="Y85" i="72"/>
  <c r="Z85" i="72"/>
  <c r="AA85" i="72"/>
  <c r="AB85" i="72"/>
  <c r="AC85" i="72"/>
  <c r="AD85" i="72"/>
  <c r="AE85" i="72"/>
  <c r="AF85" i="72"/>
  <c r="AG85" i="72"/>
  <c r="AH85" i="72"/>
  <c r="A86" i="72"/>
  <c r="B86" i="72"/>
  <c r="C86" i="72"/>
  <c r="D86" i="72"/>
  <c r="E86" i="72"/>
  <c r="F86" i="72"/>
  <c r="G86" i="72"/>
  <c r="H86" i="72"/>
  <c r="I86" i="72"/>
  <c r="J86" i="72"/>
  <c r="K86" i="72"/>
  <c r="L86" i="72"/>
  <c r="M86" i="72"/>
  <c r="N86" i="72"/>
  <c r="O86" i="72"/>
  <c r="P86" i="72"/>
  <c r="Q86" i="72"/>
  <c r="R86" i="72"/>
  <c r="S86" i="72"/>
  <c r="T86" i="72"/>
  <c r="U86" i="72"/>
  <c r="V86" i="72"/>
  <c r="W86" i="72"/>
  <c r="X86" i="72"/>
  <c r="Y86" i="72"/>
  <c r="Z86" i="72"/>
  <c r="AA86" i="72"/>
  <c r="AB86" i="72"/>
  <c r="AC86" i="72"/>
  <c r="AD86" i="72"/>
  <c r="AE86" i="72"/>
  <c r="AF86" i="72"/>
  <c r="AG86" i="72"/>
  <c r="AH86" i="72"/>
  <c r="A87" i="72"/>
  <c r="B87" i="72"/>
  <c r="C87" i="72"/>
  <c r="D87" i="72"/>
  <c r="E87" i="72"/>
  <c r="F87" i="72"/>
  <c r="G87" i="72"/>
  <c r="H87" i="72"/>
  <c r="I87" i="72"/>
  <c r="J87" i="72"/>
  <c r="K87" i="72"/>
  <c r="L87" i="72"/>
  <c r="M87" i="72"/>
  <c r="N87" i="72"/>
  <c r="O87" i="72"/>
  <c r="P87" i="72"/>
  <c r="Q87" i="72"/>
  <c r="R87" i="72"/>
  <c r="S87" i="72"/>
  <c r="T87" i="72"/>
  <c r="U87" i="72"/>
  <c r="V87" i="72"/>
  <c r="W87" i="72"/>
  <c r="X87" i="72"/>
  <c r="Y87" i="72"/>
  <c r="Z87" i="72"/>
  <c r="AA87" i="72"/>
  <c r="AB87" i="72"/>
  <c r="AC87" i="72"/>
  <c r="AD87" i="72"/>
  <c r="AE87" i="72"/>
  <c r="AF87" i="72"/>
  <c r="AG87" i="72"/>
  <c r="AH87" i="72"/>
  <c r="A88" i="72"/>
  <c r="B88" i="72"/>
  <c r="C88" i="72"/>
  <c r="D88" i="72"/>
  <c r="E88" i="72"/>
  <c r="F88" i="72"/>
  <c r="G88" i="72"/>
  <c r="H88" i="72"/>
  <c r="I88" i="72"/>
  <c r="J88" i="72"/>
  <c r="K88" i="72"/>
  <c r="L88" i="72"/>
  <c r="M88" i="72"/>
  <c r="N88" i="72"/>
  <c r="O88" i="72"/>
  <c r="P88" i="72"/>
  <c r="Q88" i="72"/>
  <c r="R88" i="72"/>
  <c r="S88" i="72"/>
  <c r="T88" i="72"/>
  <c r="U88" i="72"/>
  <c r="V88" i="72"/>
  <c r="W88" i="72"/>
  <c r="X88" i="72"/>
  <c r="Y88" i="72"/>
  <c r="Z88" i="72"/>
  <c r="AA88" i="72"/>
  <c r="AB88" i="72"/>
  <c r="AC88" i="72"/>
  <c r="AD88" i="72"/>
  <c r="AE88" i="72"/>
  <c r="AF88" i="72"/>
  <c r="AG88" i="72"/>
  <c r="AH88" i="72"/>
  <c r="A89" i="72"/>
  <c r="B89" i="72"/>
  <c r="C89" i="72"/>
  <c r="D89" i="72"/>
  <c r="E89" i="72"/>
  <c r="F89" i="72"/>
  <c r="G89" i="72"/>
  <c r="H89" i="72"/>
  <c r="I89" i="72"/>
  <c r="J89" i="72"/>
  <c r="K89" i="72"/>
  <c r="L89" i="72"/>
  <c r="M89" i="72"/>
  <c r="N89" i="72"/>
  <c r="O89" i="72"/>
  <c r="P89" i="72"/>
  <c r="Q89" i="72"/>
  <c r="R89" i="72"/>
  <c r="S89" i="72"/>
  <c r="T89" i="72"/>
  <c r="U89" i="72"/>
  <c r="V89" i="72"/>
  <c r="W89" i="72"/>
  <c r="X89" i="72"/>
  <c r="Y89" i="72"/>
  <c r="Z89" i="72"/>
  <c r="AA89" i="72"/>
  <c r="AB89" i="72"/>
  <c r="AC89" i="72"/>
  <c r="AD89" i="72"/>
  <c r="AE89" i="72"/>
  <c r="AF89" i="72"/>
  <c r="AG89" i="72"/>
  <c r="AH89" i="72"/>
  <c r="A90" i="72"/>
  <c r="B90" i="72"/>
  <c r="C90" i="72"/>
  <c r="D90" i="72"/>
  <c r="E90" i="72"/>
  <c r="F90" i="72"/>
  <c r="G90" i="72"/>
  <c r="H90" i="72"/>
  <c r="I90" i="72"/>
  <c r="J90" i="72"/>
  <c r="K90" i="72"/>
  <c r="L90" i="72"/>
  <c r="M90" i="72"/>
  <c r="N90" i="72"/>
  <c r="O90" i="72"/>
  <c r="P90" i="72"/>
  <c r="Q90" i="72"/>
  <c r="R90" i="72"/>
  <c r="S90" i="72"/>
  <c r="T90" i="72"/>
  <c r="U90" i="72"/>
  <c r="V90" i="72"/>
  <c r="W90" i="72"/>
  <c r="X90" i="72"/>
  <c r="Y90" i="72"/>
  <c r="Z90" i="72"/>
  <c r="AA90" i="72"/>
  <c r="AB90" i="72"/>
  <c r="AC90" i="72"/>
  <c r="AD90" i="72"/>
  <c r="AE90" i="72"/>
  <c r="AF90" i="72"/>
  <c r="AG90" i="72"/>
  <c r="AH90" i="72"/>
  <c r="A91" i="72"/>
  <c r="B91" i="72"/>
  <c r="C91" i="72"/>
  <c r="D91" i="72"/>
  <c r="E91" i="72"/>
  <c r="F91" i="72"/>
  <c r="G91" i="72"/>
  <c r="H91" i="72"/>
  <c r="I91" i="72"/>
  <c r="J91" i="72"/>
  <c r="K91" i="72"/>
  <c r="L91" i="72"/>
  <c r="M91" i="72"/>
  <c r="N91" i="72"/>
  <c r="O91" i="72"/>
  <c r="P91" i="72"/>
  <c r="Q91" i="72"/>
  <c r="R91" i="72"/>
  <c r="S91" i="72"/>
  <c r="T91" i="72"/>
  <c r="U91" i="72"/>
  <c r="V91" i="72"/>
  <c r="W91" i="72"/>
  <c r="X91" i="72"/>
  <c r="Y91" i="72"/>
  <c r="Z91" i="72"/>
  <c r="AA91" i="72"/>
  <c r="AB91" i="72"/>
  <c r="AC91" i="72"/>
  <c r="AD91" i="72"/>
  <c r="AE91" i="72"/>
  <c r="AF91" i="72"/>
  <c r="AG91" i="72"/>
  <c r="AH91" i="72"/>
  <c r="A92" i="72"/>
  <c r="B92" i="72"/>
  <c r="C92" i="72"/>
  <c r="D92" i="72"/>
  <c r="E92" i="72"/>
  <c r="F92" i="72"/>
  <c r="G92" i="72"/>
  <c r="H92" i="72"/>
  <c r="I92" i="72"/>
  <c r="J92" i="72"/>
  <c r="K92" i="72"/>
  <c r="L92" i="72"/>
  <c r="M92" i="72"/>
  <c r="N92" i="72"/>
  <c r="O92" i="72"/>
  <c r="P92" i="72"/>
  <c r="Q92" i="72"/>
  <c r="R92" i="72"/>
  <c r="S92" i="72"/>
  <c r="T92" i="72"/>
  <c r="U92" i="72"/>
  <c r="V92" i="72"/>
  <c r="W92" i="72"/>
  <c r="X92" i="72"/>
  <c r="Y92" i="72"/>
  <c r="Z92" i="72"/>
  <c r="AA92" i="72"/>
  <c r="AB92" i="72"/>
  <c r="AC92" i="72"/>
  <c r="AD92" i="72"/>
  <c r="AE92" i="72"/>
  <c r="AF92" i="72"/>
  <c r="AG92" i="72"/>
  <c r="AH92" i="72"/>
  <c r="A93" i="72"/>
  <c r="B93" i="72"/>
  <c r="C93" i="72"/>
  <c r="D93" i="72"/>
  <c r="E93" i="72"/>
  <c r="F93" i="72"/>
  <c r="G93" i="72"/>
  <c r="H93" i="72"/>
  <c r="I93" i="72"/>
  <c r="J93" i="72"/>
  <c r="K93" i="72"/>
  <c r="L93" i="72"/>
  <c r="M93" i="72"/>
  <c r="N93" i="72"/>
  <c r="O93" i="72"/>
  <c r="P93" i="72"/>
  <c r="Q93" i="72"/>
  <c r="R93" i="72"/>
  <c r="S93" i="72"/>
  <c r="T93" i="72"/>
  <c r="U93" i="72"/>
  <c r="V93" i="72"/>
  <c r="W93" i="72"/>
  <c r="X93" i="72"/>
  <c r="Y93" i="72"/>
  <c r="Z93" i="72"/>
  <c r="AA93" i="72"/>
  <c r="AB93" i="72"/>
  <c r="AC93" i="72"/>
  <c r="AD93" i="72"/>
  <c r="AE93" i="72"/>
  <c r="AF93" i="72"/>
  <c r="AG93" i="72"/>
  <c r="AH93" i="72"/>
  <c r="A94" i="72"/>
  <c r="B94" i="72"/>
  <c r="C94" i="72"/>
  <c r="D94" i="72"/>
  <c r="E94" i="72"/>
  <c r="F94" i="72"/>
  <c r="G94" i="72"/>
  <c r="H94" i="72"/>
  <c r="I94" i="72"/>
  <c r="J94" i="72"/>
  <c r="K94" i="72"/>
  <c r="L94" i="72"/>
  <c r="M94" i="72"/>
  <c r="N94" i="72"/>
  <c r="O94" i="72"/>
  <c r="P94" i="72"/>
  <c r="Q94" i="72"/>
  <c r="R94" i="72"/>
  <c r="S94" i="72"/>
  <c r="T94" i="72"/>
  <c r="U94" i="72"/>
  <c r="V94" i="72"/>
  <c r="W94" i="72"/>
  <c r="X94" i="72"/>
  <c r="Y94" i="72"/>
  <c r="Z94" i="72"/>
  <c r="AA94" i="72"/>
  <c r="AB94" i="72"/>
  <c r="AC94" i="72"/>
  <c r="AD94" i="72"/>
  <c r="AE94" i="72"/>
  <c r="AF94" i="72"/>
  <c r="AG94" i="72"/>
  <c r="AH94" i="72"/>
  <c r="A95" i="72"/>
  <c r="B95" i="72"/>
  <c r="C95" i="72"/>
  <c r="D95" i="72"/>
  <c r="E95" i="72"/>
  <c r="F95" i="72"/>
  <c r="G95" i="72"/>
  <c r="H95" i="72"/>
  <c r="I95" i="72"/>
  <c r="J95" i="72"/>
  <c r="K95" i="72"/>
  <c r="L95" i="72"/>
  <c r="M95" i="72"/>
  <c r="N95" i="72"/>
  <c r="O95" i="72"/>
  <c r="P95" i="72"/>
  <c r="Q95" i="72"/>
  <c r="R95" i="72"/>
  <c r="S95" i="72"/>
  <c r="T95" i="72"/>
  <c r="U95" i="72"/>
  <c r="V95" i="72"/>
  <c r="W95" i="72"/>
  <c r="X95" i="72"/>
  <c r="Y95" i="72"/>
  <c r="Z95" i="72"/>
  <c r="AA95" i="72"/>
  <c r="AB95" i="72"/>
  <c r="AC95" i="72"/>
  <c r="AD95" i="72"/>
  <c r="AE95" i="72"/>
  <c r="AF95" i="72"/>
  <c r="AG95" i="72"/>
  <c r="AH95" i="72"/>
  <c r="A96" i="72"/>
  <c r="B96" i="72"/>
  <c r="C96" i="72"/>
  <c r="D96" i="72"/>
  <c r="E96" i="72"/>
  <c r="F96" i="72"/>
  <c r="G96" i="72"/>
  <c r="H96" i="72"/>
  <c r="I96" i="72"/>
  <c r="J96" i="72"/>
  <c r="K96" i="72"/>
  <c r="L96" i="72"/>
  <c r="M96" i="72"/>
  <c r="N96" i="72"/>
  <c r="O96" i="72"/>
  <c r="P96" i="72"/>
  <c r="Q96" i="72"/>
  <c r="R96" i="72"/>
  <c r="S96" i="72"/>
  <c r="T96" i="72"/>
  <c r="U96" i="72"/>
  <c r="V96" i="72"/>
  <c r="W96" i="72"/>
  <c r="X96" i="72"/>
  <c r="Y96" i="72"/>
  <c r="Z96" i="72"/>
  <c r="AA96" i="72"/>
  <c r="AB96" i="72"/>
  <c r="AC96" i="72"/>
  <c r="AD96" i="72"/>
  <c r="AE96" i="72"/>
  <c r="AF96" i="72"/>
  <c r="AG96" i="72"/>
  <c r="AH96" i="72"/>
  <c r="A97" i="72"/>
  <c r="B97" i="72"/>
  <c r="C97" i="72"/>
  <c r="D97" i="72"/>
  <c r="E97" i="72"/>
  <c r="F97" i="72"/>
  <c r="G97" i="72"/>
  <c r="H97" i="72"/>
  <c r="I97" i="72"/>
  <c r="J97" i="72"/>
  <c r="K97" i="72"/>
  <c r="L97" i="72"/>
  <c r="M97" i="72"/>
  <c r="N97" i="72"/>
  <c r="O97" i="72"/>
  <c r="P97" i="72"/>
  <c r="Q97" i="72"/>
  <c r="R97" i="72"/>
  <c r="S97" i="72"/>
  <c r="T97" i="72"/>
  <c r="U97" i="72"/>
  <c r="V97" i="72"/>
  <c r="W97" i="72"/>
  <c r="X97" i="72"/>
  <c r="Y97" i="72"/>
  <c r="Z97" i="72"/>
  <c r="AA97" i="72"/>
  <c r="AB97" i="72"/>
  <c r="AC97" i="72"/>
  <c r="AD97" i="72"/>
  <c r="AE97" i="72"/>
  <c r="AF97" i="72"/>
  <c r="AG97" i="72"/>
  <c r="AH97" i="72"/>
  <c r="A98" i="72"/>
  <c r="B98" i="72"/>
  <c r="C98" i="72"/>
  <c r="D98" i="72"/>
  <c r="E98" i="72"/>
  <c r="F98" i="72"/>
  <c r="G98" i="72"/>
  <c r="H98" i="72"/>
  <c r="I98" i="72"/>
  <c r="J98" i="72"/>
  <c r="K98" i="72"/>
  <c r="L98" i="72"/>
  <c r="M98" i="72"/>
  <c r="N98" i="72"/>
  <c r="O98" i="72"/>
  <c r="P98" i="72"/>
  <c r="Q98" i="72"/>
  <c r="R98" i="72"/>
  <c r="S98" i="72"/>
  <c r="T98" i="72"/>
  <c r="U98" i="72"/>
  <c r="V98" i="72"/>
  <c r="W98" i="72"/>
  <c r="X98" i="72"/>
  <c r="Y98" i="72"/>
  <c r="Z98" i="72"/>
  <c r="AA98" i="72"/>
  <c r="AB98" i="72"/>
  <c r="AC98" i="72"/>
  <c r="AD98" i="72"/>
  <c r="AE98" i="72"/>
  <c r="AF98" i="72"/>
  <c r="AG98" i="72"/>
  <c r="AH98" i="72"/>
  <c r="A99" i="72"/>
  <c r="B99" i="72"/>
  <c r="C99" i="72"/>
  <c r="D99" i="72"/>
  <c r="E99" i="72"/>
  <c r="F99" i="72"/>
  <c r="G99" i="72"/>
  <c r="H99" i="72"/>
  <c r="I99" i="72"/>
  <c r="J99" i="72"/>
  <c r="K99" i="72"/>
  <c r="L99" i="72"/>
  <c r="M99" i="72"/>
  <c r="N99" i="72"/>
  <c r="O99" i="72"/>
  <c r="P99" i="72"/>
  <c r="Q99" i="72"/>
  <c r="R99" i="72"/>
  <c r="S99" i="72"/>
  <c r="T99" i="72"/>
  <c r="U99" i="72"/>
  <c r="V99" i="72"/>
  <c r="W99" i="72"/>
  <c r="X99" i="72"/>
  <c r="Y99" i="72"/>
  <c r="Z99" i="72"/>
  <c r="AA99" i="72"/>
  <c r="AB99" i="72"/>
  <c r="AC99" i="72"/>
  <c r="AD99" i="72"/>
  <c r="AE99" i="72"/>
  <c r="AF99" i="72"/>
  <c r="AG99" i="72"/>
  <c r="AH99" i="72"/>
  <c r="A100" i="72"/>
  <c r="B100" i="72"/>
  <c r="C100" i="72"/>
  <c r="D100" i="72"/>
  <c r="E100" i="72"/>
  <c r="F100" i="72"/>
  <c r="G100" i="72"/>
  <c r="H100" i="72"/>
  <c r="I100" i="72"/>
  <c r="J100" i="72"/>
  <c r="K100" i="72"/>
  <c r="L100" i="72"/>
  <c r="M100" i="72"/>
  <c r="N100" i="72"/>
  <c r="O100" i="72"/>
  <c r="P100" i="72"/>
  <c r="Q100" i="72"/>
  <c r="R100" i="72"/>
  <c r="S100" i="72"/>
  <c r="T100" i="72"/>
  <c r="U100" i="72"/>
  <c r="V100" i="72"/>
  <c r="W100" i="72"/>
  <c r="X100" i="72"/>
  <c r="Y100" i="72"/>
  <c r="Z100" i="72"/>
  <c r="AA100" i="72"/>
  <c r="AB100" i="72"/>
  <c r="AC100" i="72"/>
  <c r="AD100" i="72"/>
  <c r="AE100" i="72"/>
  <c r="AF100" i="72"/>
  <c r="AG100" i="72"/>
  <c r="AH100" i="72"/>
  <c r="A101" i="72"/>
  <c r="B101" i="72"/>
  <c r="C101" i="72"/>
  <c r="D101" i="72"/>
  <c r="E101" i="72"/>
  <c r="F101" i="72"/>
  <c r="G101" i="72"/>
  <c r="H101" i="72"/>
  <c r="I101" i="72"/>
  <c r="J101" i="72"/>
  <c r="K101" i="72"/>
  <c r="L101" i="72"/>
  <c r="M101" i="72"/>
  <c r="N101" i="72"/>
  <c r="O101" i="72"/>
  <c r="P101" i="72"/>
  <c r="Q101" i="72"/>
  <c r="R101" i="72"/>
  <c r="S101" i="72"/>
  <c r="T101" i="72"/>
  <c r="U101" i="72"/>
  <c r="V101" i="72"/>
  <c r="W101" i="72"/>
  <c r="X101" i="72"/>
  <c r="Y101" i="72"/>
  <c r="Z101" i="72"/>
  <c r="AA101" i="72"/>
  <c r="AB101" i="72"/>
  <c r="AC101" i="72"/>
  <c r="AD101" i="72"/>
  <c r="AE101" i="72"/>
  <c r="AF101" i="72"/>
  <c r="AG101" i="72"/>
  <c r="AH101" i="72"/>
  <c r="A102" i="72"/>
  <c r="B102" i="72"/>
  <c r="C102" i="72"/>
  <c r="D102" i="72"/>
  <c r="E102" i="72"/>
  <c r="F102" i="72"/>
  <c r="G102" i="72"/>
  <c r="H102" i="72"/>
  <c r="I102" i="72"/>
  <c r="J102" i="72"/>
  <c r="K102" i="72"/>
  <c r="L102" i="72"/>
  <c r="M102" i="72"/>
  <c r="N102" i="72"/>
  <c r="O102" i="72"/>
  <c r="P102" i="72"/>
  <c r="Q102" i="72"/>
  <c r="R102" i="72"/>
  <c r="S102" i="72"/>
  <c r="T102" i="72"/>
  <c r="U102" i="72"/>
  <c r="V102" i="72"/>
  <c r="W102" i="72"/>
  <c r="X102" i="72"/>
  <c r="Y102" i="72"/>
  <c r="Z102" i="72"/>
  <c r="AA102" i="72"/>
  <c r="AB102" i="72"/>
  <c r="AC102" i="72"/>
  <c r="AD102" i="72"/>
  <c r="AE102" i="72"/>
  <c r="AF102" i="72"/>
  <c r="AG102" i="72"/>
  <c r="AH102" i="72"/>
  <c r="A103" i="72"/>
  <c r="B103" i="72"/>
  <c r="C103" i="72"/>
  <c r="D103" i="72"/>
  <c r="E103" i="72"/>
  <c r="F103" i="72"/>
  <c r="G103" i="72"/>
  <c r="H103" i="72"/>
  <c r="I103" i="72"/>
  <c r="J103" i="72"/>
  <c r="K103" i="72"/>
  <c r="L103" i="72"/>
  <c r="M103" i="72"/>
  <c r="N103" i="72"/>
  <c r="O103" i="72"/>
  <c r="P103" i="72"/>
  <c r="Q103" i="72"/>
  <c r="R103" i="72"/>
  <c r="S103" i="72"/>
  <c r="T103" i="72"/>
  <c r="U103" i="72"/>
  <c r="V103" i="72"/>
  <c r="W103" i="72"/>
  <c r="X103" i="72"/>
  <c r="Y103" i="72"/>
  <c r="Z103" i="72"/>
  <c r="AA103" i="72"/>
  <c r="AB103" i="72"/>
  <c r="AC103" i="72"/>
  <c r="AD103" i="72"/>
  <c r="AE103" i="72"/>
  <c r="AF103" i="72"/>
  <c r="AG103" i="72"/>
  <c r="AH103" i="72"/>
  <c r="A104" i="72"/>
  <c r="B104" i="72"/>
  <c r="C104" i="72"/>
  <c r="D104" i="72"/>
  <c r="E104" i="72"/>
  <c r="F104" i="72"/>
  <c r="G104" i="72"/>
  <c r="H104" i="72"/>
  <c r="I104" i="72"/>
  <c r="J104" i="72"/>
  <c r="K104" i="72"/>
  <c r="L104" i="72"/>
  <c r="M104" i="72"/>
  <c r="N104" i="72"/>
  <c r="O104" i="72"/>
  <c r="P104" i="72"/>
  <c r="Q104" i="72"/>
  <c r="R104" i="72"/>
  <c r="S104" i="72"/>
  <c r="T104" i="72"/>
  <c r="U104" i="72"/>
  <c r="V104" i="72"/>
  <c r="W104" i="72"/>
  <c r="X104" i="72"/>
  <c r="Y104" i="72"/>
  <c r="Z104" i="72"/>
  <c r="AA104" i="72"/>
  <c r="AB104" i="72"/>
  <c r="AC104" i="72"/>
  <c r="AD104" i="72"/>
  <c r="AE104" i="72"/>
  <c r="AF104" i="72"/>
  <c r="AG104" i="72"/>
  <c r="AH104" i="72"/>
  <c r="A105" i="72"/>
  <c r="B105" i="72"/>
  <c r="C105" i="72"/>
  <c r="D105" i="72"/>
  <c r="E105" i="72"/>
  <c r="F105" i="72"/>
  <c r="G105" i="72"/>
  <c r="H105" i="72"/>
  <c r="I105" i="72"/>
  <c r="J105" i="72"/>
  <c r="K105" i="72"/>
  <c r="L105" i="72"/>
  <c r="M105" i="72"/>
  <c r="N105" i="72"/>
  <c r="O105" i="72"/>
  <c r="P105" i="72"/>
  <c r="Q105" i="72"/>
  <c r="R105" i="72"/>
  <c r="S105" i="72"/>
  <c r="T105" i="72"/>
  <c r="U105" i="72"/>
  <c r="V105" i="72"/>
  <c r="W105" i="72"/>
  <c r="X105" i="72"/>
  <c r="Y105" i="72"/>
  <c r="Z105" i="72"/>
  <c r="AA105" i="72"/>
  <c r="AB105" i="72"/>
  <c r="AC105" i="72"/>
  <c r="AD105" i="72"/>
  <c r="AE105" i="72"/>
  <c r="AF105" i="72"/>
  <c r="AG105" i="72"/>
  <c r="AH105" i="72"/>
  <c r="A106" i="72"/>
  <c r="B106" i="72"/>
  <c r="C106" i="72"/>
  <c r="D106" i="72"/>
  <c r="E106" i="72"/>
  <c r="F106" i="72"/>
  <c r="G106" i="72"/>
  <c r="H106" i="72"/>
  <c r="I106" i="72"/>
  <c r="J106" i="72"/>
  <c r="K106" i="72"/>
  <c r="L106" i="72"/>
  <c r="M106" i="72"/>
  <c r="N106" i="72"/>
  <c r="O106" i="72"/>
  <c r="P106" i="72"/>
  <c r="Q106" i="72"/>
  <c r="R106" i="72"/>
  <c r="S106" i="72"/>
  <c r="T106" i="72"/>
  <c r="U106" i="72"/>
  <c r="V106" i="72"/>
  <c r="W106" i="72"/>
  <c r="X106" i="72"/>
  <c r="Y106" i="72"/>
  <c r="Z106" i="72"/>
  <c r="AA106" i="72"/>
  <c r="AB106" i="72"/>
  <c r="AC106" i="72"/>
  <c r="AD106" i="72"/>
  <c r="AE106" i="72"/>
  <c r="AF106" i="72"/>
  <c r="AG106" i="72"/>
  <c r="AH106" i="72"/>
  <c r="A107" i="72"/>
  <c r="B107" i="72"/>
  <c r="C107" i="72"/>
  <c r="D107" i="72"/>
  <c r="E107" i="72"/>
  <c r="F107" i="72"/>
  <c r="G107" i="72"/>
  <c r="H107" i="72"/>
  <c r="I107" i="72"/>
  <c r="J107" i="72"/>
  <c r="K107" i="72"/>
  <c r="L107" i="72"/>
  <c r="M107" i="72"/>
  <c r="N107" i="72"/>
  <c r="O107" i="72"/>
  <c r="P107" i="72"/>
  <c r="Q107" i="72"/>
  <c r="R107" i="72"/>
  <c r="S107" i="72"/>
  <c r="T107" i="72"/>
  <c r="U107" i="72"/>
  <c r="V107" i="72"/>
  <c r="W107" i="72"/>
  <c r="X107" i="72"/>
  <c r="Y107" i="72"/>
  <c r="Z107" i="72"/>
  <c r="AA107" i="72"/>
  <c r="AB107" i="72"/>
  <c r="AC107" i="72"/>
  <c r="AD107" i="72"/>
  <c r="AE107" i="72"/>
  <c r="AF107" i="72"/>
  <c r="AG107" i="72"/>
  <c r="AH107" i="72"/>
  <c r="A108" i="72"/>
  <c r="B108" i="72"/>
  <c r="C108" i="72"/>
  <c r="D108" i="72"/>
  <c r="E108" i="72"/>
  <c r="F108" i="72"/>
  <c r="G108" i="72"/>
  <c r="H108" i="72"/>
  <c r="I108" i="72"/>
  <c r="J108" i="72"/>
  <c r="K108" i="72"/>
  <c r="L108" i="72"/>
  <c r="M108" i="72"/>
  <c r="N108" i="72"/>
  <c r="O108" i="72"/>
  <c r="P108" i="72"/>
  <c r="Q108" i="72"/>
  <c r="R108" i="72"/>
  <c r="S108" i="72"/>
  <c r="T108" i="72"/>
  <c r="U108" i="72"/>
  <c r="V108" i="72"/>
  <c r="W108" i="72"/>
  <c r="X108" i="72"/>
  <c r="Y108" i="72"/>
  <c r="Z108" i="72"/>
  <c r="AA108" i="72"/>
  <c r="AB108" i="72"/>
  <c r="AC108" i="72"/>
  <c r="AD108" i="72"/>
  <c r="AE108" i="72"/>
  <c r="AF108" i="72"/>
  <c r="AG108" i="72"/>
  <c r="AH108" i="72"/>
  <c r="A109" i="72"/>
  <c r="B109" i="72"/>
  <c r="C109" i="72"/>
  <c r="D109" i="72"/>
  <c r="E109" i="72"/>
  <c r="F109" i="72"/>
  <c r="G109" i="72"/>
  <c r="H109" i="72"/>
  <c r="I109" i="72"/>
  <c r="J109" i="72"/>
  <c r="K109" i="72"/>
  <c r="L109" i="72"/>
  <c r="M109" i="72"/>
  <c r="N109" i="72"/>
  <c r="O109" i="72"/>
  <c r="P109" i="72"/>
  <c r="Q109" i="72"/>
  <c r="R109" i="72"/>
  <c r="S109" i="72"/>
  <c r="T109" i="72"/>
  <c r="U109" i="72"/>
  <c r="V109" i="72"/>
  <c r="W109" i="72"/>
  <c r="X109" i="72"/>
  <c r="Y109" i="72"/>
  <c r="Z109" i="72"/>
  <c r="AA109" i="72"/>
  <c r="AB109" i="72"/>
  <c r="AC109" i="72"/>
  <c r="AD109" i="72"/>
  <c r="AE109" i="72"/>
  <c r="AF109" i="72"/>
  <c r="AG109" i="72"/>
  <c r="AH109" i="72"/>
  <c r="A110" i="72"/>
  <c r="B110" i="72"/>
  <c r="C110" i="72"/>
  <c r="D110" i="72"/>
  <c r="E110" i="72"/>
  <c r="F110" i="72"/>
  <c r="G110" i="72"/>
  <c r="H110" i="72"/>
  <c r="I110" i="72"/>
  <c r="J110" i="72"/>
  <c r="K110" i="72"/>
  <c r="L110" i="72"/>
  <c r="M110" i="72"/>
  <c r="N110" i="72"/>
  <c r="O110" i="72"/>
  <c r="P110" i="72"/>
  <c r="Q110" i="72"/>
  <c r="R110" i="72"/>
  <c r="S110" i="72"/>
  <c r="T110" i="72"/>
  <c r="U110" i="72"/>
  <c r="V110" i="72"/>
  <c r="W110" i="72"/>
  <c r="X110" i="72"/>
  <c r="Y110" i="72"/>
  <c r="Z110" i="72"/>
  <c r="AA110" i="72"/>
  <c r="AB110" i="72"/>
  <c r="AC110" i="72"/>
  <c r="AD110" i="72"/>
  <c r="AE110" i="72"/>
  <c r="AF110" i="72"/>
  <c r="AG110" i="72"/>
  <c r="AH110" i="72"/>
  <c r="A111" i="72"/>
  <c r="B111" i="72"/>
  <c r="C111" i="72"/>
  <c r="D111" i="72"/>
  <c r="E111" i="72"/>
  <c r="F111" i="72"/>
  <c r="G111" i="72"/>
  <c r="H111" i="72"/>
  <c r="I111" i="72"/>
  <c r="J111" i="72"/>
  <c r="K111" i="72"/>
  <c r="L111" i="72"/>
  <c r="M111" i="72"/>
  <c r="N111" i="72"/>
  <c r="O111" i="72"/>
  <c r="P111" i="72"/>
  <c r="Q111" i="72"/>
  <c r="R111" i="72"/>
  <c r="S111" i="72"/>
  <c r="T111" i="72"/>
  <c r="U111" i="72"/>
  <c r="V111" i="72"/>
  <c r="W111" i="72"/>
  <c r="X111" i="72"/>
  <c r="Y111" i="72"/>
  <c r="Z111" i="72"/>
  <c r="AA111" i="72"/>
  <c r="AB111" i="72"/>
  <c r="AC111" i="72"/>
  <c r="AD111" i="72"/>
  <c r="AE111" i="72"/>
  <c r="AF111" i="72"/>
  <c r="AG111" i="72"/>
  <c r="AH111" i="72"/>
  <c r="A112" i="72"/>
  <c r="B112" i="72"/>
  <c r="C112" i="72"/>
  <c r="D112" i="72"/>
  <c r="E112" i="72"/>
  <c r="F112" i="72"/>
  <c r="G112" i="72"/>
  <c r="H112" i="72"/>
  <c r="I112" i="72"/>
  <c r="J112" i="72"/>
  <c r="K112" i="72"/>
  <c r="L112" i="72"/>
  <c r="M112" i="72"/>
  <c r="N112" i="72"/>
  <c r="O112" i="72"/>
  <c r="P112" i="72"/>
  <c r="Q112" i="72"/>
  <c r="R112" i="72"/>
  <c r="S112" i="72"/>
  <c r="T112" i="72"/>
  <c r="U112" i="72"/>
  <c r="V112" i="72"/>
  <c r="W112" i="72"/>
  <c r="X112" i="72"/>
  <c r="Y112" i="72"/>
  <c r="Z112" i="72"/>
  <c r="AA112" i="72"/>
  <c r="AB112" i="72"/>
  <c r="AC112" i="72"/>
  <c r="AD112" i="72"/>
  <c r="AE112" i="72"/>
  <c r="AF112" i="72"/>
  <c r="AG112" i="72"/>
  <c r="AH112" i="72"/>
  <c r="A113" i="72"/>
  <c r="B113" i="72"/>
  <c r="C113" i="72"/>
  <c r="D113" i="72"/>
  <c r="E113" i="72"/>
  <c r="F113" i="72"/>
  <c r="G113" i="72"/>
  <c r="H113" i="72"/>
  <c r="I113" i="72"/>
  <c r="J113" i="72"/>
  <c r="K113" i="72"/>
  <c r="L113" i="72"/>
  <c r="M113" i="72"/>
  <c r="N113" i="72"/>
  <c r="O113" i="72"/>
  <c r="P113" i="72"/>
  <c r="Q113" i="72"/>
  <c r="R113" i="72"/>
  <c r="S113" i="72"/>
  <c r="T113" i="72"/>
  <c r="U113" i="72"/>
  <c r="V113" i="72"/>
  <c r="W113" i="72"/>
  <c r="X113" i="72"/>
  <c r="Y113" i="72"/>
  <c r="Z113" i="72"/>
  <c r="AA113" i="72"/>
  <c r="AB113" i="72"/>
  <c r="AC113" i="72"/>
  <c r="AD113" i="72"/>
  <c r="AE113" i="72"/>
  <c r="AF113" i="72"/>
  <c r="AG113" i="72"/>
  <c r="AH113" i="72"/>
  <c r="A114" i="72"/>
  <c r="B114" i="72"/>
  <c r="C114" i="72"/>
  <c r="D114" i="72"/>
  <c r="E114" i="72"/>
  <c r="F114" i="72"/>
  <c r="G114" i="72"/>
  <c r="H114" i="72"/>
  <c r="I114" i="72"/>
  <c r="J114" i="72"/>
  <c r="K114" i="72"/>
  <c r="L114" i="72"/>
  <c r="M114" i="72"/>
  <c r="N114" i="72"/>
  <c r="O114" i="72"/>
  <c r="P114" i="72"/>
  <c r="Q114" i="72"/>
  <c r="R114" i="72"/>
  <c r="S114" i="72"/>
  <c r="T114" i="72"/>
  <c r="U114" i="72"/>
  <c r="V114" i="72"/>
  <c r="W114" i="72"/>
  <c r="X114" i="72"/>
  <c r="Y114" i="72"/>
  <c r="Z114" i="72"/>
  <c r="AA114" i="72"/>
  <c r="AB114" i="72"/>
  <c r="AC114" i="72"/>
  <c r="AD114" i="72"/>
  <c r="AE114" i="72"/>
  <c r="AF114" i="72"/>
  <c r="AG114" i="72"/>
  <c r="AH114" i="72"/>
  <c r="A115" i="72"/>
  <c r="B115" i="72"/>
  <c r="C115" i="72"/>
  <c r="D115" i="72"/>
  <c r="E115" i="72"/>
  <c r="F115" i="72"/>
  <c r="G115" i="72"/>
  <c r="H115" i="72"/>
  <c r="I115" i="72"/>
  <c r="J115" i="72"/>
  <c r="K115" i="72"/>
  <c r="L115" i="72"/>
  <c r="M115" i="72"/>
  <c r="N115" i="72"/>
  <c r="O115" i="72"/>
  <c r="P115" i="72"/>
  <c r="Q115" i="72"/>
  <c r="R115" i="72"/>
  <c r="S115" i="72"/>
  <c r="T115" i="72"/>
  <c r="U115" i="72"/>
  <c r="V115" i="72"/>
  <c r="W115" i="72"/>
  <c r="X115" i="72"/>
  <c r="Y115" i="72"/>
  <c r="Z115" i="72"/>
  <c r="AA115" i="72"/>
  <c r="AB115" i="72"/>
  <c r="AC115" i="72"/>
  <c r="AD115" i="72"/>
  <c r="AE115" i="72"/>
  <c r="AF115" i="72"/>
  <c r="AG115" i="72"/>
  <c r="AH115" i="72"/>
  <c r="A116" i="72"/>
  <c r="B116" i="72"/>
  <c r="C116" i="72"/>
  <c r="D116" i="72"/>
  <c r="E116" i="72"/>
  <c r="F116" i="72"/>
  <c r="G116" i="72"/>
  <c r="H116" i="72"/>
  <c r="I116" i="72"/>
  <c r="J116" i="72"/>
  <c r="K116" i="72"/>
  <c r="L116" i="72"/>
  <c r="M116" i="72"/>
  <c r="N116" i="72"/>
  <c r="O116" i="72"/>
  <c r="P116" i="72"/>
  <c r="Q116" i="72"/>
  <c r="R116" i="72"/>
  <c r="S116" i="72"/>
  <c r="T116" i="72"/>
  <c r="U116" i="72"/>
  <c r="V116" i="72"/>
  <c r="W116" i="72"/>
  <c r="X116" i="72"/>
  <c r="Y116" i="72"/>
  <c r="Z116" i="72"/>
  <c r="AA116" i="72"/>
  <c r="AB116" i="72"/>
  <c r="AC116" i="72"/>
  <c r="AD116" i="72"/>
  <c r="AE116" i="72"/>
  <c r="AF116" i="72"/>
  <c r="AG116" i="72"/>
  <c r="AH116" i="72"/>
  <c r="A117" i="72"/>
  <c r="B117" i="72"/>
  <c r="C117" i="72"/>
  <c r="D117" i="72"/>
  <c r="E117" i="72"/>
  <c r="F117" i="72"/>
  <c r="G117" i="72"/>
  <c r="H117" i="72"/>
  <c r="I117" i="72"/>
  <c r="J117" i="72"/>
  <c r="K117" i="72"/>
  <c r="L117" i="72"/>
  <c r="M117" i="72"/>
  <c r="N117" i="72"/>
  <c r="O117" i="72"/>
  <c r="P117" i="72"/>
  <c r="Q117" i="72"/>
  <c r="R117" i="72"/>
  <c r="S117" i="72"/>
  <c r="T117" i="72"/>
  <c r="U117" i="72"/>
  <c r="V117" i="72"/>
  <c r="W117" i="72"/>
  <c r="X117" i="72"/>
  <c r="Y117" i="72"/>
  <c r="Z117" i="72"/>
  <c r="AA117" i="72"/>
  <c r="AB117" i="72"/>
  <c r="AC117" i="72"/>
  <c r="AD117" i="72"/>
  <c r="AE117" i="72"/>
  <c r="AF117" i="72"/>
  <c r="AG117" i="72"/>
  <c r="AH117" i="72"/>
  <c r="A118" i="72"/>
  <c r="B118" i="72"/>
  <c r="C118" i="72"/>
  <c r="D118" i="72"/>
  <c r="E118" i="72"/>
  <c r="F118" i="72"/>
  <c r="G118" i="72"/>
  <c r="H118" i="72"/>
  <c r="I118" i="72"/>
  <c r="J118" i="72"/>
  <c r="K118" i="72"/>
  <c r="L118" i="72"/>
  <c r="M118" i="72"/>
  <c r="N118" i="72"/>
  <c r="O118" i="72"/>
  <c r="P118" i="72"/>
  <c r="Q118" i="72"/>
  <c r="R118" i="72"/>
  <c r="S118" i="72"/>
  <c r="T118" i="72"/>
  <c r="U118" i="72"/>
  <c r="V118" i="72"/>
  <c r="W118" i="72"/>
  <c r="X118" i="72"/>
  <c r="Y118" i="72"/>
  <c r="Z118" i="72"/>
  <c r="AA118" i="72"/>
  <c r="AB118" i="72"/>
  <c r="AC118" i="72"/>
  <c r="AD118" i="72"/>
  <c r="AE118" i="72"/>
  <c r="AF118" i="72"/>
  <c r="AG118" i="72"/>
  <c r="AH118" i="72"/>
  <c r="A119" i="72"/>
  <c r="B119" i="72"/>
  <c r="C119" i="72"/>
  <c r="D119" i="72"/>
  <c r="E119" i="72"/>
  <c r="F119" i="72"/>
  <c r="G119" i="72"/>
  <c r="H119" i="72"/>
  <c r="I119" i="72"/>
  <c r="J119" i="72"/>
  <c r="K119" i="72"/>
  <c r="L119" i="72"/>
  <c r="M119" i="72"/>
  <c r="N119" i="72"/>
  <c r="O119" i="72"/>
  <c r="P119" i="72"/>
  <c r="Q119" i="72"/>
  <c r="R119" i="72"/>
  <c r="S119" i="72"/>
  <c r="T119" i="72"/>
  <c r="U119" i="72"/>
  <c r="V119" i="72"/>
  <c r="W119" i="72"/>
  <c r="X119" i="72"/>
  <c r="Y119" i="72"/>
  <c r="Z119" i="72"/>
  <c r="AA119" i="72"/>
  <c r="AB119" i="72"/>
  <c r="AC119" i="72"/>
  <c r="AD119" i="72"/>
  <c r="AE119" i="72"/>
  <c r="AF119" i="72"/>
  <c r="AG119" i="72"/>
  <c r="AH119" i="72"/>
  <c r="A120" i="72"/>
  <c r="B120" i="72"/>
  <c r="C120" i="72"/>
  <c r="D120" i="72"/>
  <c r="E120" i="72"/>
  <c r="F120" i="72"/>
  <c r="G120" i="72"/>
  <c r="H120" i="72"/>
  <c r="I120" i="72"/>
  <c r="J120" i="72"/>
  <c r="K120" i="72"/>
  <c r="L120" i="72"/>
  <c r="M120" i="72"/>
  <c r="N120" i="72"/>
  <c r="O120" i="72"/>
  <c r="P120" i="72"/>
  <c r="Q120" i="72"/>
  <c r="R120" i="72"/>
  <c r="S120" i="72"/>
  <c r="T120" i="72"/>
  <c r="U120" i="72"/>
  <c r="V120" i="72"/>
  <c r="W120" i="72"/>
  <c r="X120" i="72"/>
  <c r="Y120" i="72"/>
  <c r="Z120" i="72"/>
  <c r="AA120" i="72"/>
  <c r="AB120" i="72"/>
  <c r="AC120" i="72"/>
  <c r="AD120" i="72"/>
  <c r="AE120" i="72"/>
  <c r="AF120" i="72"/>
  <c r="AG120" i="72"/>
  <c r="AH120" i="72"/>
  <c r="A121" i="72"/>
  <c r="B121" i="72"/>
  <c r="C121" i="72"/>
  <c r="D121" i="72"/>
  <c r="E121" i="72"/>
  <c r="F121" i="72"/>
  <c r="G121" i="72"/>
  <c r="H121" i="72"/>
  <c r="I121" i="72"/>
  <c r="J121" i="72"/>
  <c r="K121" i="72"/>
  <c r="L121" i="72"/>
  <c r="M121" i="72"/>
  <c r="N121" i="72"/>
  <c r="O121" i="72"/>
  <c r="P121" i="72"/>
  <c r="Q121" i="72"/>
  <c r="R121" i="72"/>
  <c r="S121" i="72"/>
  <c r="T121" i="72"/>
  <c r="U121" i="72"/>
  <c r="V121" i="72"/>
  <c r="W121" i="72"/>
  <c r="X121" i="72"/>
  <c r="Y121" i="72"/>
  <c r="Z121" i="72"/>
  <c r="AA121" i="72"/>
  <c r="AB121" i="72"/>
  <c r="AC121" i="72"/>
  <c r="AD121" i="72"/>
  <c r="AE121" i="72"/>
  <c r="AF121" i="72"/>
  <c r="AG121" i="72"/>
  <c r="AH121" i="72"/>
  <c r="A122" i="72"/>
  <c r="B122" i="72"/>
  <c r="C122" i="72"/>
  <c r="D122" i="72"/>
  <c r="E122" i="72"/>
  <c r="F122" i="72"/>
  <c r="G122" i="72"/>
  <c r="H122" i="72"/>
  <c r="I122" i="72"/>
  <c r="J122" i="72"/>
  <c r="K122" i="72"/>
  <c r="L122" i="72"/>
  <c r="M122" i="72"/>
  <c r="N122" i="72"/>
  <c r="O122" i="72"/>
  <c r="P122" i="72"/>
  <c r="Q122" i="72"/>
  <c r="R122" i="72"/>
  <c r="S122" i="72"/>
  <c r="T122" i="72"/>
  <c r="U122" i="72"/>
  <c r="V122" i="72"/>
  <c r="W122" i="72"/>
  <c r="X122" i="72"/>
  <c r="Y122" i="72"/>
  <c r="Z122" i="72"/>
  <c r="AA122" i="72"/>
  <c r="AB122" i="72"/>
  <c r="AC122" i="72"/>
  <c r="AD122" i="72"/>
  <c r="AE122" i="72"/>
  <c r="AF122" i="72"/>
  <c r="AG122" i="72"/>
  <c r="AH122" i="72"/>
  <c r="A123" i="72"/>
  <c r="B123" i="72"/>
  <c r="C123" i="72"/>
  <c r="D123" i="72"/>
  <c r="E123" i="72"/>
  <c r="F123" i="72"/>
  <c r="G123" i="72"/>
  <c r="H123" i="72"/>
  <c r="I123" i="72"/>
  <c r="J123" i="72"/>
  <c r="K123" i="72"/>
  <c r="L123" i="72"/>
  <c r="M123" i="72"/>
  <c r="N123" i="72"/>
  <c r="O123" i="72"/>
  <c r="P123" i="72"/>
  <c r="Q123" i="72"/>
  <c r="R123" i="72"/>
  <c r="S123" i="72"/>
  <c r="T123" i="72"/>
  <c r="U123" i="72"/>
  <c r="V123" i="72"/>
  <c r="W123" i="72"/>
  <c r="X123" i="72"/>
  <c r="Y123" i="72"/>
  <c r="Z123" i="72"/>
  <c r="AA123" i="72"/>
  <c r="AB123" i="72"/>
  <c r="AC123" i="72"/>
  <c r="AD123" i="72"/>
  <c r="AE123" i="72"/>
  <c r="AF123" i="72"/>
  <c r="AG123" i="72"/>
  <c r="AH123" i="72"/>
  <c r="A124" i="72"/>
  <c r="B124" i="72"/>
  <c r="C124" i="72"/>
  <c r="D124" i="72"/>
  <c r="E124" i="72"/>
  <c r="F124" i="72"/>
  <c r="G124" i="72"/>
  <c r="H124" i="72"/>
  <c r="I124" i="72"/>
  <c r="J124" i="72"/>
  <c r="K124" i="72"/>
  <c r="L124" i="72"/>
  <c r="M124" i="72"/>
  <c r="N124" i="72"/>
  <c r="O124" i="72"/>
  <c r="P124" i="72"/>
  <c r="Q124" i="72"/>
  <c r="R124" i="72"/>
  <c r="S124" i="72"/>
  <c r="T124" i="72"/>
  <c r="U124" i="72"/>
  <c r="V124" i="72"/>
  <c r="W124" i="72"/>
  <c r="X124" i="72"/>
  <c r="Y124" i="72"/>
  <c r="Z124" i="72"/>
  <c r="AA124" i="72"/>
  <c r="AB124" i="72"/>
  <c r="AC124" i="72"/>
  <c r="AD124" i="72"/>
  <c r="AE124" i="72"/>
  <c r="AF124" i="72"/>
  <c r="AG124" i="72"/>
  <c r="AH124" i="72"/>
  <c r="A125" i="72"/>
  <c r="B125" i="72"/>
  <c r="C125" i="72"/>
  <c r="D125" i="72"/>
  <c r="E125" i="72"/>
  <c r="F125" i="72"/>
  <c r="G125" i="72"/>
  <c r="H125" i="72"/>
  <c r="I125" i="72"/>
  <c r="J125" i="72"/>
  <c r="K125" i="72"/>
  <c r="L125" i="72"/>
  <c r="M125" i="72"/>
  <c r="N125" i="72"/>
  <c r="O125" i="72"/>
  <c r="P125" i="72"/>
  <c r="Q125" i="72"/>
  <c r="R125" i="72"/>
  <c r="S125" i="72"/>
  <c r="T125" i="72"/>
  <c r="U125" i="72"/>
  <c r="V125" i="72"/>
  <c r="W125" i="72"/>
  <c r="X125" i="72"/>
  <c r="Y125" i="72"/>
  <c r="Z125" i="72"/>
  <c r="AA125" i="72"/>
  <c r="AB125" i="72"/>
  <c r="AC125" i="72"/>
  <c r="AD125" i="72"/>
  <c r="AE125" i="72"/>
  <c r="AF125" i="72"/>
  <c r="AG125" i="72"/>
  <c r="AH125" i="72"/>
  <c r="A126" i="72"/>
  <c r="B126" i="72"/>
  <c r="C126" i="72"/>
  <c r="D126" i="72"/>
  <c r="E126" i="72"/>
  <c r="F126" i="72"/>
  <c r="G126" i="72"/>
  <c r="H126" i="72"/>
  <c r="I126" i="72"/>
  <c r="J126" i="72"/>
  <c r="K126" i="72"/>
  <c r="L126" i="72"/>
  <c r="M126" i="72"/>
  <c r="N126" i="72"/>
  <c r="O126" i="72"/>
  <c r="P126" i="72"/>
  <c r="Q126" i="72"/>
  <c r="R126" i="72"/>
  <c r="S126" i="72"/>
  <c r="T126" i="72"/>
  <c r="U126" i="72"/>
  <c r="V126" i="72"/>
  <c r="W126" i="72"/>
  <c r="X126" i="72"/>
  <c r="Y126" i="72"/>
  <c r="Z126" i="72"/>
  <c r="AA126" i="72"/>
  <c r="AB126" i="72"/>
  <c r="AC126" i="72"/>
  <c r="AD126" i="72"/>
  <c r="AE126" i="72"/>
  <c r="AF126" i="72"/>
  <c r="AG126" i="72"/>
  <c r="AH126" i="72"/>
  <c r="AH69" i="72"/>
  <c r="AG69" i="72"/>
  <c r="AF69" i="72"/>
  <c r="AE69" i="72"/>
  <c r="AD69" i="72"/>
  <c r="AC69" i="72"/>
  <c r="AB69" i="72"/>
  <c r="AA69" i="72"/>
  <c r="Z69" i="72"/>
  <c r="Y69" i="72"/>
  <c r="X69" i="72"/>
  <c r="W69" i="72"/>
  <c r="V69" i="72"/>
  <c r="U69" i="72"/>
  <c r="T69" i="72"/>
  <c r="S69" i="72"/>
  <c r="R69" i="72"/>
  <c r="Q69" i="72"/>
  <c r="P69" i="72"/>
  <c r="O69" i="72"/>
  <c r="N69" i="72"/>
  <c r="M69" i="72"/>
  <c r="L69" i="72"/>
  <c r="K69" i="72"/>
  <c r="J69" i="72"/>
  <c r="I69" i="72"/>
  <c r="H69" i="72"/>
  <c r="G69" i="72"/>
  <c r="F69" i="72"/>
  <c r="E69" i="72"/>
  <c r="D69" i="72"/>
  <c r="C69" i="72"/>
  <c r="B69" i="72"/>
  <c r="A69" i="72"/>
  <c r="A65" i="72"/>
  <c r="B65" i="72"/>
  <c r="C65" i="72"/>
  <c r="D65" i="72"/>
  <c r="E65" i="72"/>
  <c r="F65" i="72"/>
  <c r="G65" i="72"/>
  <c r="H65" i="72"/>
  <c r="I65" i="72"/>
  <c r="J65" i="72"/>
  <c r="K65" i="72"/>
  <c r="L65" i="72"/>
  <c r="M65" i="72"/>
  <c r="N65" i="72"/>
  <c r="O65" i="72"/>
  <c r="P65" i="72"/>
  <c r="Q65" i="72"/>
  <c r="R65" i="72"/>
  <c r="S65" i="72"/>
  <c r="T65" i="72"/>
  <c r="U65" i="72"/>
  <c r="V65" i="72"/>
  <c r="W65" i="72"/>
  <c r="X65" i="72"/>
  <c r="Y65" i="72"/>
  <c r="Z65" i="72"/>
  <c r="AA65" i="72"/>
  <c r="AB65" i="72"/>
  <c r="AC65" i="72"/>
  <c r="AD65" i="72"/>
  <c r="AE65" i="72"/>
  <c r="AF65" i="72"/>
  <c r="AG65" i="72"/>
  <c r="AH65" i="72"/>
  <c r="A66" i="72"/>
  <c r="B66" i="72"/>
  <c r="C66" i="72"/>
  <c r="D66" i="72"/>
  <c r="E66" i="72"/>
  <c r="F66" i="72"/>
  <c r="G66" i="72"/>
  <c r="H66" i="72"/>
  <c r="I66" i="72"/>
  <c r="J66" i="72"/>
  <c r="K66" i="72"/>
  <c r="L66" i="72"/>
  <c r="M66" i="72"/>
  <c r="N66" i="72"/>
  <c r="O66" i="72"/>
  <c r="P66" i="72"/>
  <c r="Q66" i="72"/>
  <c r="R66" i="72"/>
  <c r="S66" i="72"/>
  <c r="T66" i="72"/>
  <c r="U66" i="72"/>
  <c r="V66" i="72"/>
  <c r="W66" i="72"/>
  <c r="X66" i="72"/>
  <c r="Y66" i="72"/>
  <c r="Z66" i="72"/>
  <c r="AA66" i="72"/>
  <c r="AB66" i="72"/>
  <c r="AC66" i="72"/>
  <c r="AD66" i="72"/>
  <c r="AE66" i="72"/>
  <c r="AF66" i="72"/>
  <c r="AG66" i="72"/>
  <c r="AH66" i="72"/>
  <c r="A67" i="72"/>
  <c r="B67" i="72"/>
  <c r="C67" i="72"/>
  <c r="D67" i="72"/>
  <c r="E67" i="72"/>
  <c r="F67" i="72"/>
  <c r="G67" i="72"/>
  <c r="H67" i="72"/>
  <c r="I67" i="72"/>
  <c r="J67" i="72"/>
  <c r="K67" i="72"/>
  <c r="L67" i="72"/>
  <c r="M67" i="72"/>
  <c r="N67" i="72"/>
  <c r="O67" i="72"/>
  <c r="P67" i="72"/>
  <c r="Q67" i="72"/>
  <c r="R67" i="72"/>
  <c r="S67" i="72"/>
  <c r="T67" i="72"/>
  <c r="U67" i="72"/>
  <c r="V67" i="72"/>
  <c r="W67" i="72"/>
  <c r="X67" i="72"/>
  <c r="Y67" i="72"/>
  <c r="Z67" i="72"/>
  <c r="AA67" i="72"/>
  <c r="AB67" i="72"/>
  <c r="AC67" i="72"/>
  <c r="AD67" i="72"/>
  <c r="AE67" i="72"/>
  <c r="AF67" i="72"/>
  <c r="AG67" i="72"/>
  <c r="AH67" i="72"/>
  <c r="A63" i="71"/>
  <c r="B63" i="71"/>
  <c r="C63" i="71"/>
  <c r="D63" i="71"/>
  <c r="E63" i="71"/>
  <c r="F63" i="71"/>
  <c r="G63" i="71"/>
  <c r="H63" i="71"/>
  <c r="I63" i="71"/>
  <c r="J63" i="71"/>
  <c r="K63" i="71"/>
  <c r="L63" i="71"/>
  <c r="M63" i="71"/>
  <c r="N63" i="71"/>
  <c r="O63" i="71"/>
  <c r="P63" i="71"/>
  <c r="Q63" i="71"/>
  <c r="R63" i="71"/>
  <c r="S63" i="71"/>
  <c r="T63" i="71"/>
  <c r="U63" i="71"/>
  <c r="V63" i="71"/>
  <c r="W63" i="71"/>
  <c r="X63" i="71"/>
  <c r="Y63" i="71"/>
  <c r="Z63" i="71"/>
  <c r="AA63" i="71"/>
  <c r="AB63" i="71"/>
  <c r="AC63" i="71"/>
  <c r="AD63" i="71"/>
  <c r="AE63" i="71"/>
  <c r="AF63" i="71"/>
  <c r="AG63" i="71"/>
  <c r="AH63" i="71"/>
  <c r="A64" i="71"/>
  <c r="B64" i="71"/>
  <c r="C64" i="71"/>
  <c r="D64" i="71"/>
  <c r="E64" i="71"/>
  <c r="F64" i="71"/>
  <c r="G64" i="71"/>
  <c r="H64" i="71"/>
  <c r="I64" i="71"/>
  <c r="J64" i="71"/>
  <c r="K64" i="71"/>
  <c r="L64" i="71"/>
  <c r="M64" i="71"/>
  <c r="N64" i="71"/>
  <c r="O64" i="71"/>
  <c r="P64" i="71"/>
  <c r="Q64" i="71"/>
  <c r="R64" i="71"/>
  <c r="S64" i="71"/>
  <c r="T64" i="71"/>
  <c r="U64" i="71"/>
  <c r="V64" i="71"/>
  <c r="W64" i="71"/>
  <c r="X64" i="71"/>
  <c r="Y64" i="71"/>
  <c r="Z64" i="71"/>
  <c r="AA64" i="71"/>
  <c r="AB64" i="71"/>
  <c r="AC64" i="71"/>
  <c r="AD64" i="71"/>
  <c r="AE64" i="71"/>
  <c r="AF64" i="71"/>
  <c r="AG64" i="71"/>
  <c r="AH64" i="71"/>
  <c r="A65" i="71"/>
  <c r="B65" i="71"/>
  <c r="C65" i="71"/>
  <c r="D65" i="71"/>
  <c r="E65" i="71"/>
  <c r="F65" i="71"/>
  <c r="G65" i="71"/>
  <c r="H65" i="71"/>
  <c r="I65" i="71"/>
  <c r="J65" i="71"/>
  <c r="K65" i="71"/>
  <c r="L65" i="71"/>
  <c r="M65" i="71"/>
  <c r="N65" i="71"/>
  <c r="O65" i="71"/>
  <c r="P65" i="71"/>
  <c r="Q65" i="71"/>
  <c r="R65" i="71"/>
  <c r="S65" i="71"/>
  <c r="T65" i="71"/>
  <c r="U65" i="71"/>
  <c r="V65" i="71"/>
  <c r="W65" i="71"/>
  <c r="X65" i="71"/>
  <c r="Y65" i="71"/>
  <c r="Z65" i="71"/>
  <c r="AA65" i="71"/>
  <c r="AB65" i="71"/>
  <c r="AC65" i="71"/>
  <c r="AD65" i="71"/>
  <c r="AE65" i="71"/>
  <c r="AF65" i="71"/>
  <c r="AG65" i="71"/>
  <c r="AH65" i="71"/>
  <c r="A66" i="71"/>
  <c r="B66" i="71"/>
  <c r="C66" i="71"/>
  <c r="D66" i="71"/>
  <c r="E66" i="71"/>
  <c r="F66" i="71"/>
  <c r="G66" i="71"/>
  <c r="H66" i="71"/>
  <c r="I66" i="71"/>
  <c r="J66" i="71"/>
  <c r="K66" i="71"/>
  <c r="L66" i="71"/>
  <c r="M66" i="71"/>
  <c r="N66" i="71"/>
  <c r="O66" i="71"/>
  <c r="P66" i="71"/>
  <c r="Q66" i="71"/>
  <c r="R66" i="71"/>
  <c r="S66" i="71"/>
  <c r="T66" i="71"/>
  <c r="U66" i="71"/>
  <c r="V66" i="71"/>
  <c r="W66" i="71"/>
  <c r="X66" i="71"/>
  <c r="Y66" i="71"/>
  <c r="Z66" i="71"/>
  <c r="AA66" i="71"/>
  <c r="AB66" i="71"/>
  <c r="AC66" i="71"/>
  <c r="AD66" i="71"/>
  <c r="AE66" i="71"/>
  <c r="AF66" i="71"/>
  <c r="AG66" i="71"/>
  <c r="AH66" i="71"/>
  <c r="A67" i="71"/>
  <c r="B67" i="71"/>
  <c r="C67" i="71"/>
  <c r="D67" i="71"/>
  <c r="E67" i="71"/>
  <c r="F67" i="71"/>
  <c r="G67" i="71"/>
  <c r="H67" i="71"/>
  <c r="I67" i="71"/>
  <c r="J67" i="71"/>
  <c r="K67" i="71"/>
  <c r="L67" i="71"/>
  <c r="M67" i="71"/>
  <c r="N67" i="71"/>
  <c r="O67" i="71"/>
  <c r="P67" i="71"/>
  <c r="Q67" i="71"/>
  <c r="R67" i="71"/>
  <c r="S67" i="71"/>
  <c r="T67" i="71"/>
  <c r="U67" i="71"/>
  <c r="V67" i="71"/>
  <c r="W67" i="71"/>
  <c r="X67" i="71"/>
  <c r="Y67" i="71"/>
  <c r="Z67" i="71"/>
  <c r="AA67" i="71"/>
  <c r="AB67" i="71"/>
  <c r="AC67" i="71"/>
  <c r="AD67" i="71"/>
  <c r="AE67" i="71"/>
  <c r="AF67" i="71"/>
  <c r="AG67" i="71"/>
  <c r="AH67" i="71"/>
  <c r="A70" i="71"/>
  <c r="B70" i="71"/>
  <c r="C70" i="71"/>
  <c r="D70" i="71"/>
  <c r="E70" i="71"/>
  <c r="F70" i="71"/>
  <c r="G70" i="71"/>
  <c r="H70" i="71"/>
  <c r="I70" i="71"/>
  <c r="J70" i="71"/>
  <c r="K70" i="71"/>
  <c r="L70" i="71"/>
  <c r="M70" i="71"/>
  <c r="N70" i="71"/>
  <c r="O70" i="71"/>
  <c r="P70" i="71"/>
  <c r="Q70" i="71"/>
  <c r="R70" i="71"/>
  <c r="S70" i="71"/>
  <c r="T70" i="71"/>
  <c r="U70" i="71"/>
  <c r="V70" i="71"/>
  <c r="W70" i="71"/>
  <c r="X70" i="71"/>
  <c r="Y70" i="71"/>
  <c r="Z70" i="71"/>
  <c r="AA70" i="71"/>
  <c r="AB70" i="71"/>
  <c r="AC70" i="71"/>
  <c r="AD70" i="71"/>
  <c r="AE70" i="71"/>
  <c r="AF70" i="71"/>
  <c r="AG70" i="71"/>
  <c r="AH70" i="71"/>
  <c r="A71" i="71"/>
  <c r="B71" i="71"/>
  <c r="C71" i="71"/>
  <c r="D71" i="71"/>
  <c r="E71" i="71"/>
  <c r="F71" i="71"/>
  <c r="G71" i="71"/>
  <c r="H71" i="71"/>
  <c r="I71" i="71"/>
  <c r="J71" i="71"/>
  <c r="K71" i="71"/>
  <c r="L71" i="71"/>
  <c r="M71" i="71"/>
  <c r="N71" i="71"/>
  <c r="O71" i="71"/>
  <c r="P71" i="71"/>
  <c r="Q71" i="71"/>
  <c r="R71" i="71"/>
  <c r="S71" i="71"/>
  <c r="T71" i="71"/>
  <c r="U71" i="71"/>
  <c r="V71" i="71"/>
  <c r="W71" i="71"/>
  <c r="X71" i="71"/>
  <c r="Y71" i="71"/>
  <c r="Z71" i="71"/>
  <c r="AA71" i="71"/>
  <c r="AB71" i="71"/>
  <c r="AC71" i="71"/>
  <c r="AD71" i="71"/>
  <c r="AE71" i="71"/>
  <c r="AF71" i="71"/>
  <c r="AG71" i="71"/>
  <c r="AH71" i="71"/>
  <c r="A72" i="71"/>
  <c r="B72" i="71"/>
  <c r="C72" i="71"/>
  <c r="D72" i="71"/>
  <c r="E72" i="71"/>
  <c r="F72" i="71"/>
  <c r="G72" i="71"/>
  <c r="H72" i="71"/>
  <c r="I72" i="71"/>
  <c r="J72" i="71"/>
  <c r="K72" i="71"/>
  <c r="L72" i="71"/>
  <c r="M72" i="71"/>
  <c r="N72" i="71"/>
  <c r="O72" i="71"/>
  <c r="P72" i="71"/>
  <c r="Q72" i="71"/>
  <c r="R72" i="71"/>
  <c r="S72" i="71"/>
  <c r="T72" i="71"/>
  <c r="U72" i="71"/>
  <c r="V72" i="71"/>
  <c r="W72" i="71"/>
  <c r="X72" i="71"/>
  <c r="Y72" i="71"/>
  <c r="Z72" i="71"/>
  <c r="AA72" i="71"/>
  <c r="AB72" i="71"/>
  <c r="AC72" i="71"/>
  <c r="AD72" i="71"/>
  <c r="AE72" i="71"/>
  <c r="AF72" i="71"/>
  <c r="AG72" i="71"/>
  <c r="AH72" i="71"/>
  <c r="A73" i="71"/>
  <c r="B73" i="71"/>
  <c r="C73" i="71"/>
  <c r="D73" i="71"/>
  <c r="E73" i="71"/>
  <c r="F73" i="71"/>
  <c r="G73" i="71"/>
  <c r="H73" i="71"/>
  <c r="I73" i="71"/>
  <c r="J73" i="71"/>
  <c r="K73" i="71"/>
  <c r="L73" i="71"/>
  <c r="M73" i="71"/>
  <c r="N73" i="71"/>
  <c r="O73" i="71"/>
  <c r="P73" i="71"/>
  <c r="Q73" i="71"/>
  <c r="R73" i="71"/>
  <c r="S73" i="71"/>
  <c r="T73" i="71"/>
  <c r="U73" i="71"/>
  <c r="V73" i="71"/>
  <c r="W73" i="71"/>
  <c r="X73" i="71"/>
  <c r="Y73" i="71"/>
  <c r="Z73" i="71"/>
  <c r="AA73" i="71"/>
  <c r="AB73" i="71"/>
  <c r="AC73" i="71"/>
  <c r="AD73" i="71"/>
  <c r="AE73" i="71"/>
  <c r="AF73" i="71"/>
  <c r="AG73" i="71"/>
  <c r="AH73" i="71"/>
  <c r="A74" i="71"/>
  <c r="B74" i="71"/>
  <c r="C74" i="71"/>
  <c r="D74" i="71"/>
  <c r="E74" i="71"/>
  <c r="F74" i="71"/>
  <c r="G74" i="71"/>
  <c r="H74" i="71"/>
  <c r="I74" i="71"/>
  <c r="J74" i="71"/>
  <c r="K74" i="71"/>
  <c r="L74" i="71"/>
  <c r="M74" i="71"/>
  <c r="N74" i="71"/>
  <c r="O74" i="71"/>
  <c r="P74" i="71"/>
  <c r="Q74" i="71"/>
  <c r="R74" i="71"/>
  <c r="S74" i="71"/>
  <c r="T74" i="71"/>
  <c r="U74" i="71"/>
  <c r="V74" i="71"/>
  <c r="W74" i="71"/>
  <c r="X74" i="71"/>
  <c r="Y74" i="71"/>
  <c r="Z74" i="71"/>
  <c r="AA74" i="71"/>
  <c r="AB74" i="71"/>
  <c r="AC74" i="71"/>
  <c r="AD74" i="71"/>
  <c r="AE74" i="71"/>
  <c r="AF74" i="71"/>
  <c r="AG74" i="71"/>
  <c r="AH74" i="71"/>
  <c r="A75" i="71"/>
  <c r="B75" i="71"/>
  <c r="C75" i="71"/>
  <c r="D75" i="71"/>
  <c r="E75" i="71"/>
  <c r="F75" i="71"/>
  <c r="G75" i="71"/>
  <c r="H75" i="71"/>
  <c r="I75" i="71"/>
  <c r="J75" i="71"/>
  <c r="K75" i="71"/>
  <c r="L75" i="71"/>
  <c r="M75" i="71"/>
  <c r="N75" i="71"/>
  <c r="O75" i="71"/>
  <c r="P75" i="71"/>
  <c r="Q75" i="71"/>
  <c r="R75" i="71"/>
  <c r="S75" i="71"/>
  <c r="T75" i="71"/>
  <c r="U75" i="71"/>
  <c r="V75" i="71"/>
  <c r="W75" i="71"/>
  <c r="X75" i="71"/>
  <c r="Y75" i="71"/>
  <c r="Z75" i="71"/>
  <c r="AA75" i="71"/>
  <c r="AB75" i="71"/>
  <c r="AC75" i="71"/>
  <c r="AD75" i="71"/>
  <c r="AE75" i="71"/>
  <c r="AF75" i="71"/>
  <c r="AG75" i="71"/>
  <c r="AH75" i="71"/>
  <c r="A76" i="71"/>
  <c r="B76" i="71"/>
  <c r="C76" i="71"/>
  <c r="D76" i="71"/>
  <c r="E76" i="71"/>
  <c r="F76" i="71"/>
  <c r="G76" i="71"/>
  <c r="H76" i="71"/>
  <c r="I76" i="71"/>
  <c r="J76" i="71"/>
  <c r="K76" i="71"/>
  <c r="L76" i="71"/>
  <c r="M76" i="71"/>
  <c r="N76" i="71"/>
  <c r="O76" i="71"/>
  <c r="P76" i="71"/>
  <c r="Q76" i="71"/>
  <c r="R76" i="71"/>
  <c r="S76" i="71"/>
  <c r="T76" i="71"/>
  <c r="U76" i="71"/>
  <c r="V76" i="71"/>
  <c r="W76" i="71"/>
  <c r="X76" i="71"/>
  <c r="Y76" i="71"/>
  <c r="Z76" i="71"/>
  <c r="AA76" i="71"/>
  <c r="AB76" i="71"/>
  <c r="AC76" i="71"/>
  <c r="AD76" i="71"/>
  <c r="AE76" i="71"/>
  <c r="AF76" i="71"/>
  <c r="AG76" i="71"/>
  <c r="AH76" i="71"/>
  <c r="A77" i="71"/>
  <c r="B77" i="71"/>
  <c r="C77" i="71"/>
  <c r="D77" i="71"/>
  <c r="E77" i="71"/>
  <c r="F77" i="71"/>
  <c r="G77" i="71"/>
  <c r="H77" i="71"/>
  <c r="I77" i="71"/>
  <c r="J77" i="71"/>
  <c r="K77" i="71"/>
  <c r="L77" i="71"/>
  <c r="M77" i="71"/>
  <c r="N77" i="71"/>
  <c r="O77" i="71"/>
  <c r="P77" i="71"/>
  <c r="Q77" i="71"/>
  <c r="R77" i="71"/>
  <c r="S77" i="71"/>
  <c r="T77" i="71"/>
  <c r="U77" i="71"/>
  <c r="V77" i="71"/>
  <c r="W77" i="71"/>
  <c r="X77" i="71"/>
  <c r="Y77" i="71"/>
  <c r="Z77" i="71"/>
  <c r="AA77" i="71"/>
  <c r="AB77" i="71"/>
  <c r="AC77" i="71"/>
  <c r="AD77" i="71"/>
  <c r="AE77" i="71"/>
  <c r="AF77" i="71"/>
  <c r="AG77" i="71"/>
  <c r="AH77" i="71"/>
  <c r="A78" i="71"/>
  <c r="B78" i="71"/>
  <c r="C78" i="71"/>
  <c r="D78" i="71"/>
  <c r="E78" i="71"/>
  <c r="F78" i="71"/>
  <c r="G78" i="71"/>
  <c r="H78" i="71"/>
  <c r="I78" i="71"/>
  <c r="J78" i="71"/>
  <c r="K78" i="71"/>
  <c r="L78" i="71"/>
  <c r="M78" i="71"/>
  <c r="N78" i="71"/>
  <c r="O78" i="71"/>
  <c r="P78" i="71"/>
  <c r="Q78" i="71"/>
  <c r="R78" i="71"/>
  <c r="S78" i="71"/>
  <c r="T78" i="71"/>
  <c r="U78" i="71"/>
  <c r="V78" i="71"/>
  <c r="W78" i="71"/>
  <c r="X78" i="71"/>
  <c r="Y78" i="71"/>
  <c r="Z78" i="71"/>
  <c r="AA78" i="71"/>
  <c r="AB78" i="71"/>
  <c r="AC78" i="71"/>
  <c r="AD78" i="71"/>
  <c r="AE78" i="71"/>
  <c r="AF78" i="71"/>
  <c r="AG78" i="71"/>
  <c r="AH78" i="71"/>
  <c r="A79" i="71"/>
  <c r="B79" i="71"/>
  <c r="C79" i="71"/>
  <c r="D79" i="71"/>
  <c r="E79" i="71"/>
  <c r="F79" i="71"/>
  <c r="G79" i="71"/>
  <c r="H79" i="71"/>
  <c r="I79" i="71"/>
  <c r="J79" i="71"/>
  <c r="K79" i="71"/>
  <c r="L79" i="71"/>
  <c r="M79" i="71"/>
  <c r="N79" i="71"/>
  <c r="O79" i="71"/>
  <c r="P79" i="71"/>
  <c r="Q79" i="71"/>
  <c r="R79" i="71"/>
  <c r="S79" i="71"/>
  <c r="T79" i="71"/>
  <c r="U79" i="71"/>
  <c r="V79" i="71"/>
  <c r="W79" i="71"/>
  <c r="X79" i="71"/>
  <c r="Y79" i="71"/>
  <c r="Z79" i="71"/>
  <c r="AA79" i="71"/>
  <c r="AB79" i="71"/>
  <c r="AC79" i="71"/>
  <c r="AD79" i="71"/>
  <c r="AE79" i="71"/>
  <c r="AF79" i="71"/>
  <c r="AG79" i="71"/>
  <c r="AH79" i="71"/>
  <c r="A80" i="71"/>
  <c r="B80" i="71"/>
  <c r="C80" i="71"/>
  <c r="D80" i="71"/>
  <c r="E80" i="71"/>
  <c r="F80" i="71"/>
  <c r="G80" i="71"/>
  <c r="H80" i="71"/>
  <c r="I80" i="71"/>
  <c r="J80" i="71"/>
  <c r="K80" i="71"/>
  <c r="L80" i="71"/>
  <c r="M80" i="71"/>
  <c r="N80" i="71"/>
  <c r="O80" i="71"/>
  <c r="P80" i="71"/>
  <c r="Q80" i="71"/>
  <c r="R80" i="71"/>
  <c r="S80" i="71"/>
  <c r="T80" i="71"/>
  <c r="U80" i="71"/>
  <c r="V80" i="71"/>
  <c r="W80" i="71"/>
  <c r="X80" i="71"/>
  <c r="Y80" i="71"/>
  <c r="Z80" i="71"/>
  <c r="AA80" i="71"/>
  <c r="AB80" i="71"/>
  <c r="AC80" i="71"/>
  <c r="AD80" i="71"/>
  <c r="AE80" i="71"/>
  <c r="AF80" i="71"/>
  <c r="AG80" i="71"/>
  <c r="AH80" i="71"/>
  <c r="A81" i="71"/>
  <c r="B81" i="71"/>
  <c r="C81" i="71"/>
  <c r="D81" i="71"/>
  <c r="E81" i="71"/>
  <c r="F81" i="71"/>
  <c r="G81" i="71"/>
  <c r="H81" i="71"/>
  <c r="I81" i="71"/>
  <c r="J81" i="71"/>
  <c r="K81" i="71"/>
  <c r="L81" i="71"/>
  <c r="M81" i="71"/>
  <c r="N81" i="71"/>
  <c r="O81" i="71"/>
  <c r="P81" i="71"/>
  <c r="Q81" i="71"/>
  <c r="R81" i="71"/>
  <c r="S81" i="71"/>
  <c r="T81" i="71"/>
  <c r="U81" i="71"/>
  <c r="V81" i="71"/>
  <c r="W81" i="71"/>
  <c r="X81" i="71"/>
  <c r="Y81" i="71"/>
  <c r="Z81" i="71"/>
  <c r="AA81" i="71"/>
  <c r="AB81" i="71"/>
  <c r="AC81" i="71"/>
  <c r="AD81" i="71"/>
  <c r="AE81" i="71"/>
  <c r="AF81" i="71"/>
  <c r="AG81" i="71"/>
  <c r="AH81" i="71"/>
  <c r="A82" i="71"/>
  <c r="B82" i="71"/>
  <c r="C82" i="71"/>
  <c r="D82" i="71"/>
  <c r="E82" i="71"/>
  <c r="F82" i="71"/>
  <c r="G82" i="71"/>
  <c r="H82" i="71"/>
  <c r="I82" i="71"/>
  <c r="J82" i="71"/>
  <c r="K82" i="71"/>
  <c r="L82" i="71"/>
  <c r="M82" i="71"/>
  <c r="N82" i="71"/>
  <c r="O82" i="71"/>
  <c r="P82" i="71"/>
  <c r="Q82" i="71"/>
  <c r="R82" i="71"/>
  <c r="S82" i="71"/>
  <c r="T82" i="71"/>
  <c r="U82" i="71"/>
  <c r="V82" i="71"/>
  <c r="W82" i="71"/>
  <c r="X82" i="71"/>
  <c r="Y82" i="71"/>
  <c r="Z82" i="71"/>
  <c r="AA82" i="71"/>
  <c r="AB82" i="71"/>
  <c r="AC82" i="71"/>
  <c r="AD82" i="71"/>
  <c r="AE82" i="71"/>
  <c r="AF82" i="71"/>
  <c r="AG82" i="71"/>
  <c r="AH82" i="71"/>
  <c r="A83" i="71"/>
  <c r="B83" i="71"/>
  <c r="C83" i="71"/>
  <c r="D83" i="71"/>
  <c r="E83" i="71"/>
  <c r="F83" i="71"/>
  <c r="G83" i="71"/>
  <c r="H83" i="71"/>
  <c r="I83" i="71"/>
  <c r="J83" i="71"/>
  <c r="K83" i="71"/>
  <c r="L83" i="71"/>
  <c r="M83" i="71"/>
  <c r="N83" i="71"/>
  <c r="O83" i="71"/>
  <c r="P83" i="71"/>
  <c r="Q83" i="71"/>
  <c r="R83" i="71"/>
  <c r="S83" i="71"/>
  <c r="T83" i="71"/>
  <c r="U83" i="71"/>
  <c r="V83" i="71"/>
  <c r="W83" i="71"/>
  <c r="X83" i="71"/>
  <c r="Y83" i="71"/>
  <c r="Z83" i="71"/>
  <c r="AA83" i="71"/>
  <c r="AB83" i="71"/>
  <c r="AC83" i="71"/>
  <c r="AD83" i="71"/>
  <c r="AE83" i="71"/>
  <c r="AF83" i="71"/>
  <c r="AG83" i="71"/>
  <c r="AH83" i="71"/>
  <c r="A84" i="71"/>
  <c r="B84" i="71"/>
  <c r="C84" i="71"/>
  <c r="D84" i="71"/>
  <c r="E84" i="71"/>
  <c r="F84" i="71"/>
  <c r="G84" i="71"/>
  <c r="H84" i="71"/>
  <c r="I84" i="71"/>
  <c r="J84" i="71"/>
  <c r="K84" i="71"/>
  <c r="L84" i="71"/>
  <c r="M84" i="71"/>
  <c r="N84" i="71"/>
  <c r="O84" i="71"/>
  <c r="P84" i="71"/>
  <c r="Q84" i="71"/>
  <c r="R84" i="71"/>
  <c r="S84" i="71"/>
  <c r="T84" i="71"/>
  <c r="U84" i="71"/>
  <c r="V84" i="71"/>
  <c r="W84" i="71"/>
  <c r="X84" i="71"/>
  <c r="Y84" i="71"/>
  <c r="Z84" i="71"/>
  <c r="AA84" i="71"/>
  <c r="AB84" i="71"/>
  <c r="AC84" i="71"/>
  <c r="AD84" i="71"/>
  <c r="AE84" i="71"/>
  <c r="AF84" i="71"/>
  <c r="AG84" i="71"/>
  <c r="AH84" i="71"/>
  <c r="A85" i="71"/>
  <c r="B85" i="71"/>
  <c r="C85" i="71"/>
  <c r="D85" i="71"/>
  <c r="E85" i="71"/>
  <c r="F85" i="71"/>
  <c r="G85" i="71"/>
  <c r="H85" i="71"/>
  <c r="I85" i="71"/>
  <c r="J85" i="71"/>
  <c r="K85" i="71"/>
  <c r="L85" i="71"/>
  <c r="M85" i="71"/>
  <c r="N85" i="71"/>
  <c r="O85" i="71"/>
  <c r="P85" i="71"/>
  <c r="Q85" i="71"/>
  <c r="R85" i="71"/>
  <c r="S85" i="71"/>
  <c r="T85" i="71"/>
  <c r="U85" i="71"/>
  <c r="V85" i="71"/>
  <c r="W85" i="71"/>
  <c r="X85" i="71"/>
  <c r="Y85" i="71"/>
  <c r="Z85" i="71"/>
  <c r="AA85" i="71"/>
  <c r="AB85" i="71"/>
  <c r="AC85" i="71"/>
  <c r="AD85" i="71"/>
  <c r="AE85" i="71"/>
  <c r="AF85" i="71"/>
  <c r="AG85" i="71"/>
  <c r="AH85" i="71"/>
  <c r="A86" i="71"/>
  <c r="B86" i="71"/>
  <c r="C86" i="71"/>
  <c r="D86" i="71"/>
  <c r="E86" i="71"/>
  <c r="F86" i="71"/>
  <c r="G86" i="71"/>
  <c r="H86" i="71"/>
  <c r="I86" i="71"/>
  <c r="J86" i="71"/>
  <c r="K86" i="71"/>
  <c r="L86" i="71"/>
  <c r="M86" i="71"/>
  <c r="N86" i="71"/>
  <c r="O86" i="71"/>
  <c r="P86" i="71"/>
  <c r="Q86" i="71"/>
  <c r="R86" i="71"/>
  <c r="S86" i="71"/>
  <c r="T86" i="71"/>
  <c r="U86" i="71"/>
  <c r="V86" i="71"/>
  <c r="W86" i="71"/>
  <c r="X86" i="71"/>
  <c r="Y86" i="71"/>
  <c r="Z86" i="71"/>
  <c r="AA86" i="71"/>
  <c r="AB86" i="71"/>
  <c r="AC86" i="71"/>
  <c r="AD86" i="71"/>
  <c r="AE86" i="71"/>
  <c r="AF86" i="71"/>
  <c r="AG86" i="71"/>
  <c r="AH86" i="71"/>
  <c r="A87" i="71"/>
  <c r="B87" i="71"/>
  <c r="C87" i="71"/>
  <c r="D87" i="71"/>
  <c r="E87" i="71"/>
  <c r="F87" i="71"/>
  <c r="G87" i="71"/>
  <c r="H87" i="71"/>
  <c r="I87" i="71"/>
  <c r="J87" i="71"/>
  <c r="K87" i="71"/>
  <c r="L87" i="71"/>
  <c r="M87" i="71"/>
  <c r="N87" i="71"/>
  <c r="O87" i="71"/>
  <c r="P87" i="71"/>
  <c r="Q87" i="71"/>
  <c r="R87" i="71"/>
  <c r="S87" i="71"/>
  <c r="T87" i="71"/>
  <c r="U87" i="71"/>
  <c r="V87" i="71"/>
  <c r="W87" i="71"/>
  <c r="X87" i="71"/>
  <c r="Y87" i="71"/>
  <c r="Z87" i="71"/>
  <c r="AA87" i="71"/>
  <c r="AB87" i="71"/>
  <c r="AC87" i="71"/>
  <c r="AD87" i="71"/>
  <c r="AE87" i="71"/>
  <c r="AF87" i="71"/>
  <c r="AG87" i="71"/>
  <c r="AH87" i="71"/>
  <c r="A88" i="71"/>
  <c r="B88" i="71"/>
  <c r="C88" i="71"/>
  <c r="D88" i="71"/>
  <c r="E88" i="71"/>
  <c r="F88" i="71"/>
  <c r="G88" i="71"/>
  <c r="H88" i="71"/>
  <c r="I88" i="71"/>
  <c r="J88" i="71"/>
  <c r="K88" i="71"/>
  <c r="L88" i="71"/>
  <c r="M88" i="71"/>
  <c r="N88" i="71"/>
  <c r="O88" i="71"/>
  <c r="P88" i="71"/>
  <c r="Q88" i="71"/>
  <c r="R88" i="71"/>
  <c r="S88" i="71"/>
  <c r="T88" i="71"/>
  <c r="U88" i="71"/>
  <c r="V88" i="71"/>
  <c r="W88" i="71"/>
  <c r="X88" i="71"/>
  <c r="Y88" i="71"/>
  <c r="Z88" i="71"/>
  <c r="AA88" i="71"/>
  <c r="AB88" i="71"/>
  <c r="AC88" i="71"/>
  <c r="AD88" i="71"/>
  <c r="AE88" i="71"/>
  <c r="AF88" i="71"/>
  <c r="AG88" i="71"/>
  <c r="AH88" i="71"/>
  <c r="A89" i="71"/>
  <c r="B89" i="71"/>
  <c r="C89" i="71"/>
  <c r="D89" i="71"/>
  <c r="E89" i="71"/>
  <c r="F89" i="71"/>
  <c r="G89" i="71"/>
  <c r="H89" i="71"/>
  <c r="I89" i="71"/>
  <c r="J89" i="71"/>
  <c r="K89" i="71"/>
  <c r="L89" i="71"/>
  <c r="M89" i="71"/>
  <c r="N89" i="71"/>
  <c r="O89" i="71"/>
  <c r="P89" i="71"/>
  <c r="Q89" i="71"/>
  <c r="R89" i="71"/>
  <c r="S89" i="71"/>
  <c r="T89" i="71"/>
  <c r="U89" i="71"/>
  <c r="V89" i="71"/>
  <c r="W89" i="71"/>
  <c r="X89" i="71"/>
  <c r="Y89" i="71"/>
  <c r="Z89" i="71"/>
  <c r="AA89" i="71"/>
  <c r="AB89" i="71"/>
  <c r="AC89" i="71"/>
  <c r="AD89" i="71"/>
  <c r="AE89" i="71"/>
  <c r="AF89" i="71"/>
  <c r="AG89" i="71"/>
  <c r="AH89" i="71"/>
  <c r="A90" i="71"/>
  <c r="B90" i="71"/>
  <c r="C90" i="71"/>
  <c r="D90" i="71"/>
  <c r="E90" i="71"/>
  <c r="F90" i="71"/>
  <c r="G90" i="71"/>
  <c r="H90" i="71"/>
  <c r="I90" i="71"/>
  <c r="J90" i="71"/>
  <c r="K90" i="71"/>
  <c r="L90" i="71"/>
  <c r="M90" i="71"/>
  <c r="N90" i="71"/>
  <c r="O90" i="71"/>
  <c r="P90" i="71"/>
  <c r="Q90" i="71"/>
  <c r="R90" i="71"/>
  <c r="S90" i="71"/>
  <c r="T90" i="71"/>
  <c r="U90" i="71"/>
  <c r="V90" i="71"/>
  <c r="W90" i="71"/>
  <c r="X90" i="71"/>
  <c r="Y90" i="71"/>
  <c r="Z90" i="71"/>
  <c r="AA90" i="71"/>
  <c r="AB90" i="71"/>
  <c r="AC90" i="71"/>
  <c r="AD90" i="71"/>
  <c r="AE90" i="71"/>
  <c r="AF90" i="71"/>
  <c r="AG90" i="71"/>
  <c r="AH90" i="71"/>
  <c r="A91" i="71"/>
  <c r="B91" i="71"/>
  <c r="C91" i="71"/>
  <c r="D91" i="71"/>
  <c r="E91" i="71"/>
  <c r="F91" i="71"/>
  <c r="G91" i="71"/>
  <c r="H91" i="71"/>
  <c r="I91" i="71"/>
  <c r="J91" i="71"/>
  <c r="K91" i="71"/>
  <c r="L91" i="71"/>
  <c r="M91" i="71"/>
  <c r="N91" i="71"/>
  <c r="O91" i="71"/>
  <c r="P91" i="71"/>
  <c r="Q91" i="71"/>
  <c r="R91" i="71"/>
  <c r="S91" i="71"/>
  <c r="T91" i="71"/>
  <c r="U91" i="71"/>
  <c r="V91" i="71"/>
  <c r="W91" i="71"/>
  <c r="X91" i="71"/>
  <c r="Y91" i="71"/>
  <c r="Z91" i="71"/>
  <c r="AA91" i="71"/>
  <c r="AB91" i="71"/>
  <c r="AC91" i="71"/>
  <c r="AD91" i="71"/>
  <c r="AE91" i="71"/>
  <c r="AF91" i="71"/>
  <c r="AG91" i="71"/>
  <c r="AH91" i="71"/>
  <c r="A92" i="71"/>
  <c r="B92" i="71"/>
  <c r="C92" i="71"/>
  <c r="D92" i="71"/>
  <c r="E92" i="71"/>
  <c r="F92" i="71"/>
  <c r="G92" i="71"/>
  <c r="H92" i="71"/>
  <c r="I92" i="71"/>
  <c r="J92" i="71"/>
  <c r="K92" i="71"/>
  <c r="L92" i="71"/>
  <c r="M92" i="71"/>
  <c r="N92" i="71"/>
  <c r="O92" i="71"/>
  <c r="P92" i="71"/>
  <c r="Q92" i="71"/>
  <c r="R92" i="71"/>
  <c r="S92" i="71"/>
  <c r="T92" i="71"/>
  <c r="U92" i="71"/>
  <c r="V92" i="71"/>
  <c r="W92" i="71"/>
  <c r="X92" i="71"/>
  <c r="Y92" i="71"/>
  <c r="Z92" i="71"/>
  <c r="AA92" i="71"/>
  <c r="AB92" i="71"/>
  <c r="AC92" i="71"/>
  <c r="AD92" i="71"/>
  <c r="AE92" i="71"/>
  <c r="AF92" i="71"/>
  <c r="AG92" i="71"/>
  <c r="AH92" i="71"/>
  <c r="A93" i="71"/>
  <c r="B93" i="71"/>
  <c r="C93" i="71"/>
  <c r="D93" i="71"/>
  <c r="E93" i="71"/>
  <c r="F93" i="71"/>
  <c r="G93" i="71"/>
  <c r="H93" i="71"/>
  <c r="I93" i="71"/>
  <c r="J93" i="71"/>
  <c r="K93" i="71"/>
  <c r="L93" i="71"/>
  <c r="M93" i="71"/>
  <c r="N93" i="71"/>
  <c r="O93" i="71"/>
  <c r="P93" i="71"/>
  <c r="Q93" i="71"/>
  <c r="R93" i="71"/>
  <c r="S93" i="71"/>
  <c r="T93" i="71"/>
  <c r="U93" i="71"/>
  <c r="V93" i="71"/>
  <c r="W93" i="71"/>
  <c r="X93" i="71"/>
  <c r="Y93" i="71"/>
  <c r="Z93" i="71"/>
  <c r="AA93" i="71"/>
  <c r="AB93" i="71"/>
  <c r="AC93" i="71"/>
  <c r="AD93" i="71"/>
  <c r="AE93" i="71"/>
  <c r="AF93" i="71"/>
  <c r="AG93" i="71"/>
  <c r="AH93" i="71"/>
  <c r="A94" i="71"/>
  <c r="B94" i="71"/>
  <c r="C94" i="71"/>
  <c r="D94" i="71"/>
  <c r="E94" i="71"/>
  <c r="F94" i="71"/>
  <c r="G94" i="71"/>
  <c r="H94" i="71"/>
  <c r="I94" i="71"/>
  <c r="J94" i="71"/>
  <c r="K94" i="71"/>
  <c r="L94" i="71"/>
  <c r="M94" i="71"/>
  <c r="N94" i="71"/>
  <c r="O94" i="71"/>
  <c r="P94" i="71"/>
  <c r="Q94" i="71"/>
  <c r="R94" i="71"/>
  <c r="S94" i="71"/>
  <c r="T94" i="71"/>
  <c r="U94" i="71"/>
  <c r="V94" i="71"/>
  <c r="W94" i="71"/>
  <c r="X94" i="71"/>
  <c r="Y94" i="71"/>
  <c r="Z94" i="71"/>
  <c r="AA94" i="71"/>
  <c r="AB94" i="71"/>
  <c r="AC94" i="71"/>
  <c r="AD94" i="71"/>
  <c r="AE94" i="71"/>
  <c r="AF94" i="71"/>
  <c r="AG94" i="71"/>
  <c r="AH94" i="71"/>
  <c r="A95" i="71"/>
  <c r="B95" i="71"/>
  <c r="C95" i="71"/>
  <c r="D95" i="71"/>
  <c r="E95" i="71"/>
  <c r="F95" i="71"/>
  <c r="G95" i="71"/>
  <c r="H95" i="71"/>
  <c r="I95" i="71"/>
  <c r="J95" i="71"/>
  <c r="K95" i="71"/>
  <c r="L95" i="71"/>
  <c r="M95" i="71"/>
  <c r="N95" i="71"/>
  <c r="O95" i="71"/>
  <c r="P95" i="71"/>
  <c r="Q95" i="71"/>
  <c r="R95" i="71"/>
  <c r="S95" i="71"/>
  <c r="T95" i="71"/>
  <c r="U95" i="71"/>
  <c r="V95" i="71"/>
  <c r="W95" i="71"/>
  <c r="X95" i="71"/>
  <c r="Y95" i="71"/>
  <c r="Z95" i="71"/>
  <c r="AA95" i="71"/>
  <c r="AB95" i="71"/>
  <c r="AC95" i="71"/>
  <c r="AD95" i="71"/>
  <c r="AE95" i="71"/>
  <c r="AF95" i="71"/>
  <c r="AG95" i="71"/>
  <c r="AH95" i="71"/>
  <c r="A96" i="71"/>
  <c r="B96" i="71"/>
  <c r="C96" i="71"/>
  <c r="D96" i="71"/>
  <c r="E96" i="71"/>
  <c r="F96" i="71"/>
  <c r="G96" i="71"/>
  <c r="H96" i="71"/>
  <c r="I96" i="71"/>
  <c r="J96" i="71"/>
  <c r="K96" i="71"/>
  <c r="L96" i="71"/>
  <c r="M96" i="71"/>
  <c r="N96" i="71"/>
  <c r="O96" i="71"/>
  <c r="P96" i="71"/>
  <c r="Q96" i="71"/>
  <c r="R96" i="71"/>
  <c r="S96" i="71"/>
  <c r="T96" i="71"/>
  <c r="U96" i="71"/>
  <c r="V96" i="71"/>
  <c r="W96" i="71"/>
  <c r="X96" i="71"/>
  <c r="Y96" i="71"/>
  <c r="Z96" i="71"/>
  <c r="AA96" i="71"/>
  <c r="AB96" i="71"/>
  <c r="AC96" i="71"/>
  <c r="AD96" i="71"/>
  <c r="AE96" i="71"/>
  <c r="AF96" i="71"/>
  <c r="AG96" i="71"/>
  <c r="AH96" i="71"/>
  <c r="A97" i="71"/>
  <c r="B97" i="71"/>
  <c r="C97" i="71"/>
  <c r="D97" i="71"/>
  <c r="E97" i="71"/>
  <c r="F97" i="71"/>
  <c r="G97" i="71"/>
  <c r="H97" i="71"/>
  <c r="I97" i="71"/>
  <c r="J97" i="71"/>
  <c r="K97" i="71"/>
  <c r="L97" i="71"/>
  <c r="M97" i="71"/>
  <c r="N97" i="71"/>
  <c r="O97" i="71"/>
  <c r="P97" i="71"/>
  <c r="Q97" i="71"/>
  <c r="R97" i="71"/>
  <c r="S97" i="71"/>
  <c r="T97" i="71"/>
  <c r="U97" i="71"/>
  <c r="V97" i="71"/>
  <c r="W97" i="71"/>
  <c r="X97" i="71"/>
  <c r="Y97" i="71"/>
  <c r="Z97" i="71"/>
  <c r="AA97" i="71"/>
  <c r="AB97" i="71"/>
  <c r="AC97" i="71"/>
  <c r="AD97" i="71"/>
  <c r="AE97" i="71"/>
  <c r="AF97" i="71"/>
  <c r="AG97" i="71"/>
  <c r="AH97" i="71"/>
  <c r="A98" i="71"/>
  <c r="B98" i="71"/>
  <c r="C98" i="71"/>
  <c r="D98" i="71"/>
  <c r="E98" i="71"/>
  <c r="F98" i="71"/>
  <c r="G98" i="71"/>
  <c r="H98" i="71"/>
  <c r="I98" i="71"/>
  <c r="J98" i="71"/>
  <c r="K98" i="71"/>
  <c r="L98" i="71"/>
  <c r="M98" i="71"/>
  <c r="N98" i="71"/>
  <c r="O98" i="71"/>
  <c r="P98" i="71"/>
  <c r="Q98" i="71"/>
  <c r="R98" i="71"/>
  <c r="S98" i="71"/>
  <c r="T98" i="71"/>
  <c r="U98" i="71"/>
  <c r="V98" i="71"/>
  <c r="W98" i="71"/>
  <c r="X98" i="71"/>
  <c r="Y98" i="71"/>
  <c r="Z98" i="71"/>
  <c r="AA98" i="71"/>
  <c r="AB98" i="71"/>
  <c r="AC98" i="71"/>
  <c r="AD98" i="71"/>
  <c r="AE98" i="71"/>
  <c r="AF98" i="71"/>
  <c r="AG98" i="71"/>
  <c r="AH98" i="71"/>
  <c r="A99" i="71"/>
  <c r="B99" i="71"/>
  <c r="C99" i="71"/>
  <c r="D99" i="71"/>
  <c r="E99" i="71"/>
  <c r="F99" i="71"/>
  <c r="G99" i="71"/>
  <c r="H99" i="71"/>
  <c r="I99" i="71"/>
  <c r="J99" i="71"/>
  <c r="K99" i="71"/>
  <c r="L99" i="71"/>
  <c r="M99" i="71"/>
  <c r="N99" i="71"/>
  <c r="O99" i="71"/>
  <c r="P99" i="71"/>
  <c r="Q99" i="71"/>
  <c r="R99" i="71"/>
  <c r="S99" i="71"/>
  <c r="T99" i="71"/>
  <c r="U99" i="71"/>
  <c r="V99" i="71"/>
  <c r="W99" i="71"/>
  <c r="X99" i="71"/>
  <c r="Y99" i="71"/>
  <c r="Z99" i="71"/>
  <c r="AA99" i="71"/>
  <c r="AB99" i="71"/>
  <c r="AC99" i="71"/>
  <c r="AD99" i="71"/>
  <c r="AE99" i="71"/>
  <c r="AF99" i="71"/>
  <c r="AG99" i="71"/>
  <c r="AH99" i="71"/>
  <c r="A100" i="71"/>
  <c r="B100" i="71"/>
  <c r="C100" i="71"/>
  <c r="D100" i="71"/>
  <c r="E100" i="71"/>
  <c r="F100" i="71"/>
  <c r="G100" i="71"/>
  <c r="H100" i="71"/>
  <c r="I100" i="71"/>
  <c r="J100" i="71"/>
  <c r="K100" i="71"/>
  <c r="L100" i="71"/>
  <c r="M100" i="71"/>
  <c r="N100" i="71"/>
  <c r="O100" i="71"/>
  <c r="P100" i="71"/>
  <c r="Q100" i="71"/>
  <c r="R100" i="71"/>
  <c r="S100" i="71"/>
  <c r="T100" i="71"/>
  <c r="U100" i="71"/>
  <c r="V100" i="71"/>
  <c r="W100" i="71"/>
  <c r="X100" i="71"/>
  <c r="Y100" i="71"/>
  <c r="Z100" i="71"/>
  <c r="AA100" i="71"/>
  <c r="AB100" i="71"/>
  <c r="AC100" i="71"/>
  <c r="AD100" i="71"/>
  <c r="AE100" i="71"/>
  <c r="AF100" i="71"/>
  <c r="AG100" i="71"/>
  <c r="AH100" i="71"/>
  <c r="A101" i="71"/>
  <c r="B101" i="71"/>
  <c r="C101" i="71"/>
  <c r="D101" i="71"/>
  <c r="E101" i="71"/>
  <c r="F101" i="71"/>
  <c r="G101" i="71"/>
  <c r="H101" i="71"/>
  <c r="I101" i="71"/>
  <c r="J101" i="71"/>
  <c r="K101" i="71"/>
  <c r="L101" i="71"/>
  <c r="M101" i="71"/>
  <c r="N101" i="71"/>
  <c r="O101" i="71"/>
  <c r="P101" i="71"/>
  <c r="Q101" i="71"/>
  <c r="R101" i="71"/>
  <c r="S101" i="71"/>
  <c r="T101" i="71"/>
  <c r="U101" i="71"/>
  <c r="V101" i="71"/>
  <c r="W101" i="71"/>
  <c r="X101" i="71"/>
  <c r="Y101" i="71"/>
  <c r="Z101" i="71"/>
  <c r="AA101" i="71"/>
  <c r="AB101" i="71"/>
  <c r="AC101" i="71"/>
  <c r="AD101" i="71"/>
  <c r="AE101" i="71"/>
  <c r="AF101" i="71"/>
  <c r="AG101" i="71"/>
  <c r="AH101" i="71"/>
  <c r="A102" i="71"/>
  <c r="B102" i="71"/>
  <c r="C102" i="71"/>
  <c r="D102" i="71"/>
  <c r="E102" i="71"/>
  <c r="F102" i="71"/>
  <c r="G102" i="71"/>
  <c r="H102" i="71"/>
  <c r="I102" i="71"/>
  <c r="J102" i="71"/>
  <c r="K102" i="71"/>
  <c r="L102" i="71"/>
  <c r="M102" i="71"/>
  <c r="N102" i="71"/>
  <c r="O102" i="71"/>
  <c r="P102" i="71"/>
  <c r="Q102" i="71"/>
  <c r="R102" i="71"/>
  <c r="S102" i="71"/>
  <c r="T102" i="71"/>
  <c r="U102" i="71"/>
  <c r="V102" i="71"/>
  <c r="W102" i="71"/>
  <c r="X102" i="71"/>
  <c r="Y102" i="71"/>
  <c r="Z102" i="71"/>
  <c r="AA102" i="71"/>
  <c r="AB102" i="71"/>
  <c r="AC102" i="71"/>
  <c r="AD102" i="71"/>
  <c r="AE102" i="71"/>
  <c r="AF102" i="71"/>
  <c r="AG102" i="71"/>
  <c r="AH102" i="71"/>
  <c r="A103" i="71"/>
  <c r="B103" i="71"/>
  <c r="C103" i="71"/>
  <c r="D103" i="71"/>
  <c r="E103" i="71"/>
  <c r="F103" i="71"/>
  <c r="G103" i="71"/>
  <c r="H103" i="71"/>
  <c r="I103" i="71"/>
  <c r="J103" i="71"/>
  <c r="K103" i="71"/>
  <c r="L103" i="71"/>
  <c r="M103" i="71"/>
  <c r="N103" i="71"/>
  <c r="O103" i="71"/>
  <c r="P103" i="71"/>
  <c r="Q103" i="71"/>
  <c r="R103" i="71"/>
  <c r="S103" i="71"/>
  <c r="T103" i="71"/>
  <c r="U103" i="71"/>
  <c r="V103" i="71"/>
  <c r="W103" i="71"/>
  <c r="X103" i="71"/>
  <c r="Y103" i="71"/>
  <c r="Z103" i="71"/>
  <c r="AA103" i="71"/>
  <c r="AB103" i="71"/>
  <c r="AC103" i="71"/>
  <c r="AD103" i="71"/>
  <c r="AE103" i="71"/>
  <c r="AF103" i="71"/>
  <c r="AG103" i="71"/>
  <c r="AH103" i="71"/>
  <c r="A104" i="71"/>
  <c r="B104" i="71"/>
  <c r="C104" i="71"/>
  <c r="D104" i="71"/>
  <c r="E104" i="71"/>
  <c r="F104" i="71"/>
  <c r="G104" i="71"/>
  <c r="H104" i="71"/>
  <c r="I104" i="71"/>
  <c r="J104" i="71"/>
  <c r="K104" i="71"/>
  <c r="L104" i="71"/>
  <c r="M104" i="71"/>
  <c r="N104" i="71"/>
  <c r="O104" i="71"/>
  <c r="P104" i="71"/>
  <c r="Q104" i="71"/>
  <c r="R104" i="71"/>
  <c r="S104" i="71"/>
  <c r="T104" i="71"/>
  <c r="U104" i="71"/>
  <c r="V104" i="71"/>
  <c r="W104" i="71"/>
  <c r="X104" i="71"/>
  <c r="Y104" i="71"/>
  <c r="Z104" i="71"/>
  <c r="AA104" i="71"/>
  <c r="AB104" i="71"/>
  <c r="AC104" i="71"/>
  <c r="AD104" i="71"/>
  <c r="AE104" i="71"/>
  <c r="AF104" i="71"/>
  <c r="AG104" i="71"/>
  <c r="AH104" i="71"/>
  <c r="A105" i="71"/>
  <c r="B105" i="71"/>
  <c r="C105" i="71"/>
  <c r="D105" i="71"/>
  <c r="E105" i="71"/>
  <c r="F105" i="71"/>
  <c r="G105" i="71"/>
  <c r="H105" i="71"/>
  <c r="I105" i="71"/>
  <c r="J105" i="71"/>
  <c r="K105" i="71"/>
  <c r="L105" i="71"/>
  <c r="M105" i="71"/>
  <c r="N105" i="71"/>
  <c r="O105" i="71"/>
  <c r="P105" i="71"/>
  <c r="Q105" i="71"/>
  <c r="R105" i="71"/>
  <c r="S105" i="71"/>
  <c r="T105" i="71"/>
  <c r="U105" i="71"/>
  <c r="V105" i="71"/>
  <c r="W105" i="71"/>
  <c r="X105" i="71"/>
  <c r="Y105" i="71"/>
  <c r="Z105" i="71"/>
  <c r="AA105" i="71"/>
  <c r="AB105" i="71"/>
  <c r="AC105" i="71"/>
  <c r="AD105" i="71"/>
  <c r="AE105" i="71"/>
  <c r="AF105" i="71"/>
  <c r="AG105" i="71"/>
  <c r="AH105" i="71"/>
  <c r="A106" i="71"/>
  <c r="B106" i="71"/>
  <c r="C106" i="71"/>
  <c r="D106" i="71"/>
  <c r="E106" i="71"/>
  <c r="F106" i="71"/>
  <c r="G106" i="71"/>
  <c r="H106" i="71"/>
  <c r="I106" i="71"/>
  <c r="J106" i="71"/>
  <c r="K106" i="71"/>
  <c r="L106" i="71"/>
  <c r="M106" i="71"/>
  <c r="N106" i="71"/>
  <c r="O106" i="71"/>
  <c r="P106" i="71"/>
  <c r="Q106" i="71"/>
  <c r="R106" i="71"/>
  <c r="S106" i="71"/>
  <c r="T106" i="71"/>
  <c r="U106" i="71"/>
  <c r="V106" i="71"/>
  <c r="W106" i="71"/>
  <c r="X106" i="71"/>
  <c r="Y106" i="71"/>
  <c r="Z106" i="71"/>
  <c r="AA106" i="71"/>
  <c r="AB106" i="71"/>
  <c r="AC106" i="71"/>
  <c r="AD106" i="71"/>
  <c r="AE106" i="71"/>
  <c r="AF106" i="71"/>
  <c r="AG106" i="71"/>
  <c r="AH106" i="71"/>
  <c r="A107" i="71"/>
  <c r="B107" i="71"/>
  <c r="C107" i="71"/>
  <c r="D107" i="71"/>
  <c r="E107" i="71"/>
  <c r="F107" i="71"/>
  <c r="G107" i="71"/>
  <c r="H107" i="71"/>
  <c r="I107" i="71"/>
  <c r="J107" i="71"/>
  <c r="K107" i="71"/>
  <c r="L107" i="71"/>
  <c r="M107" i="71"/>
  <c r="N107" i="71"/>
  <c r="O107" i="71"/>
  <c r="P107" i="71"/>
  <c r="Q107" i="71"/>
  <c r="R107" i="71"/>
  <c r="S107" i="71"/>
  <c r="T107" i="71"/>
  <c r="U107" i="71"/>
  <c r="V107" i="71"/>
  <c r="W107" i="71"/>
  <c r="X107" i="71"/>
  <c r="Y107" i="71"/>
  <c r="Z107" i="71"/>
  <c r="AA107" i="71"/>
  <c r="AB107" i="71"/>
  <c r="AC107" i="71"/>
  <c r="AD107" i="71"/>
  <c r="AE107" i="71"/>
  <c r="AF107" i="71"/>
  <c r="AG107" i="71"/>
  <c r="AH107" i="71"/>
  <c r="A108" i="71"/>
  <c r="B108" i="71"/>
  <c r="C108" i="71"/>
  <c r="D108" i="71"/>
  <c r="E108" i="71"/>
  <c r="F108" i="71"/>
  <c r="G108" i="71"/>
  <c r="H108" i="71"/>
  <c r="I108" i="71"/>
  <c r="J108" i="71"/>
  <c r="K108" i="71"/>
  <c r="L108" i="71"/>
  <c r="M108" i="71"/>
  <c r="N108" i="71"/>
  <c r="O108" i="71"/>
  <c r="P108" i="71"/>
  <c r="Q108" i="71"/>
  <c r="R108" i="71"/>
  <c r="S108" i="71"/>
  <c r="T108" i="71"/>
  <c r="U108" i="71"/>
  <c r="V108" i="71"/>
  <c r="W108" i="71"/>
  <c r="X108" i="71"/>
  <c r="Y108" i="71"/>
  <c r="Z108" i="71"/>
  <c r="AA108" i="71"/>
  <c r="AB108" i="71"/>
  <c r="AC108" i="71"/>
  <c r="AD108" i="71"/>
  <c r="AE108" i="71"/>
  <c r="AF108" i="71"/>
  <c r="AG108" i="71"/>
  <c r="AH108" i="71"/>
  <c r="A109" i="71"/>
  <c r="B109" i="71"/>
  <c r="C109" i="71"/>
  <c r="D109" i="71"/>
  <c r="E109" i="71"/>
  <c r="F109" i="71"/>
  <c r="G109" i="71"/>
  <c r="H109" i="71"/>
  <c r="I109" i="71"/>
  <c r="J109" i="71"/>
  <c r="K109" i="71"/>
  <c r="L109" i="71"/>
  <c r="M109" i="71"/>
  <c r="N109" i="71"/>
  <c r="O109" i="71"/>
  <c r="P109" i="71"/>
  <c r="Q109" i="71"/>
  <c r="R109" i="71"/>
  <c r="S109" i="71"/>
  <c r="T109" i="71"/>
  <c r="U109" i="71"/>
  <c r="V109" i="71"/>
  <c r="W109" i="71"/>
  <c r="X109" i="71"/>
  <c r="Y109" i="71"/>
  <c r="Z109" i="71"/>
  <c r="AA109" i="71"/>
  <c r="AB109" i="71"/>
  <c r="AC109" i="71"/>
  <c r="AD109" i="71"/>
  <c r="AE109" i="71"/>
  <c r="AF109" i="71"/>
  <c r="AG109" i="71"/>
  <c r="AH109" i="71"/>
  <c r="A110" i="71"/>
  <c r="B110" i="71"/>
  <c r="C110" i="71"/>
  <c r="D110" i="71"/>
  <c r="E110" i="71"/>
  <c r="F110" i="71"/>
  <c r="G110" i="71"/>
  <c r="H110" i="71"/>
  <c r="I110" i="71"/>
  <c r="J110" i="71"/>
  <c r="K110" i="71"/>
  <c r="L110" i="71"/>
  <c r="M110" i="71"/>
  <c r="N110" i="71"/>
  <c r="O110" i="71"/>
  <c r="P110" i="71"/>
  <c r="Q110" i="71"/>
  <c r="R110" i="71"/>
  <c r="S110" i="71"/>
  <c r="T110" i="71"/>
  <c r="U110" i="71"/>
  <c r="V110" i="71"/>
  <c r="W110" i="71"/>
  <c r="X110" i="71"/>
  <c r="Y110" i="71"/>
  <c r="Z110" i="71"/>
  <c r="AA110" i="71"/>
  <c r="AB110" i="71"/>
  <c r="AC110" i="71"/>
  <c r="AD110" i="71"/>
  <c r="AE110" i="71"/>
  <c r="AF110" i="71"/>
  <c r="AG110" i="71"/>
  <c r="AH110" i="71"/>
  <c r="A111" i="71"/>
  <c r="B111" i="71"/>
  <c r="C111" i="71"/>
  <c r="D111" i="71"/>
  <c r="E111" i="71"/>
  <c r="F111" i="71"/>
  <c r="G111" i="71"/>
  <c r="H111" i="71"/>
  <c r="I111" i="71"/>
  <c r="J111" i="71"/>
  <c r="K111" i="71"/>
  <c r="L111" i="71"/>
  <c r="M111" i="71"/>
  <c r="N111" i="71"/>
  <c r="O111" i="71"/>
  <c r="P111" i="71"/>
  <c r="Q111" i="71"/>
  <c r="R111" i="71"/>
  <c r="S111" i="71"/>
  <c r="T111" i="71"/>
  <c r="U111" i="71"/>
  <c r="V111" i="71"/>
  <c r="W111" i="71"/>
  <c r="X111" i="71"/>
  <c r="Y111" i="71"/>
  <c r="Z111" i="71"/>
  <c r="AA111" i="71"/>
  <c r="AB111" i="71"/>
  <c r="AC111" i="71"/>
  <c r="AD111" i="71"/>
  <c r="AE111" i="71"/>
  <c r="AF111" i="71"/>
  <c r="AG111" i="71"/>
  <c r="AH111" i="71"/>
  <c r="A112" i="71"/>
  <c r="B112" i="71"/>
  <c r="C112" i="71"/>
  <c r="D112" i="71"/>
  <c r="E112" i="71"/>
  <c r="F112" i="71"/>
  <c r="G112" i="71"/>
  <c r="H112" i="71"/>
  <c r="I112" i="71"/>
  <c r="J112" i="71"/>
  <c r="K112" i="71"/>
  <c r="L112" i="71"/>
  <c r="M112" i="71"/>
  <c r="N112" i="71"/>
  <c r="O112" i="71"/>
  <c r="P112" i="71"/>
  <c r="Q112" i="71"/>
  <c r="R112" i="71"/>
  <c r="S112" i="71"/>
  <c r="T112" i="71"/>
  <c r="U112" i="71"/>
  <c r="V112" i="71"/>
  <c r="W112" i="71"/>
  <c r="X112" i="71"/>
  <c r="Y112" i="71"/>
  <c r="Z112" i="71"/>
  <c r="AA112" i="71"/>
  <c r="AB112" i="71"/>
  <c r="AC112" i="71"/>
  <c r="AD112" i="71"/>
  <c r="AE112" i="71"/>
  <c r="AF112" i="71"/>
  <c r="AG112" i="71"/>
  <c r="AH112" i="71"/>
  <c r="A113" i="71"/>
  <c r="B113" i="71"/>
  <c r="C113" i="71"/>
  <c r="D113" i="71"/>
  <c r="E113" i="71"/>
  <c r="F113" i="71"/>
  <c r="G113" i="71"/>
  <c r="H113" i="71"/>
  <c r="I113" i="71"/>
  <c r="J113" i="71"/>
  <c r="K113" i="71"/>
  <c r="L113" i="71"/>
  <c r="M113" i="71"/>
  <c r="N113" i="71"/>
  <c r="O113" i="71"/>
  <c r="P113" i="71"/>
  <c r="Q113" i="71"/>
  <c r="R113" i="71"/>
  <c r="S113" i="71"/>
  <c r="T113" i="71"/>
  <c r="U113" i="71"/>
  <c r="V113" i="71"/>
  <c r="W113" i="71"/>
  <c r="X113" i="71"/>
  <c r="Y113" i="71"/>
  <c r="Z113" i="71"/>
  <c r="AA113" i="71"/>
  <c r="AB113" i="71"/>
  <c r="AC113" i="71"/>
  <c r="AD113" i="71"/>
  <c r="AE113" i="71"/>
  <c r="AF113" i="71"/>
  <c r="AG113" i="71"/>
  <c r="AH113" i="71"/>
  <c r="A114" i="71"/>
  <c r="B114" i="71"/>
  <c r="C114" i="71"/>
  <c r="D114" i="71"/>
  <c r="E114" i="71"/>
  <c r="F114" i="71"/>
  <c r="G114" i="71"/>
  <c r="H114" i="71"/>
  <c r="I114" i="71"/>
  <c r="J114" i="71"/>
  <c r="K114" i="71"/>
  <c r="L114" i="71"/>
  <c r="M114" i="71"/>
  <c r="N114" i="71"/>
  <c r="O114" i="71"/>
  <c r="P114" i="71"/>
  <c r="Q114" i="71"/>
  <c r="R114" i="71"/>
  <c r="S114" i="71"/>
  <c r="T114" i="71"/>
  <c r="U114" i="71"/>
  <c r="V114" i="71"/>
  <c r="W114" i="71"/>
  <c r="X114" i="71"/>
  <c r="Y114" i="71"/>
  <c r="Z114" i="71"/>
  <c r="AA114" i="71"/>
  <c r="AB114" i="71"/>
  <c r="AC114" i="71"/>
  <c r="AD114" i="71"/>
  <c r="AE114" i="71"/>
  <c r="AF114" i="71"/>
  <c r="AG114" i="71"/>
  <c r="AH114" i="71"/>
  <c r="A115" i="71"/>
  <c r="B115" i="71"/>
  <c r="C115" i="71"/>
  <c r="D115" i="71"/>
  <c r="E115" i="71"/>
  <c r="F115" i="71"/>
  <c r="G115" i="71"/>
  <c r="H115" i="71"/>
  <c r="I115" i="71"/>
  <c r="J115" i="71"/>
  <c r="K115" i="71"/>
  <c r="L115" i="71"/>
  <c r="M115" i="71"/>
  <c r="N115" i="71"/>
  <c r="O115" i="71"/>
  <c r="P115" i="71"/>
  <c r="Q115" i="71"/>
  <c r="R115" i="71"/>
  <c r="S115" i="71"/>
  <c r="T115" i="71"/>
  <c r="U115" i="71"/>
  <c r="V115" i="71"/>
  <c r="W115" i="71"/>
  <c r="X115" i="71"/>
  <c r="Y115" i="71"/>
  <c r="Z115" i="71"/>
  <c r="AA115" i="71"/>
  <c r="AB115" i="71"/>
  <c r="AC115" i="71"/>
  <c r="AD115" i="71"/>
  <c r="AE115" i="71"/>
  <c r="AF115" i="71"/>
  <c r="AG115" i="71"/>
  <c r="AH115" i="71"/>
  <c r="A116" i="71"/>
  <c r="B116" i="71"/>
  <c r="C116" i="71"/>
  <c r="D116" i="71"/>
  <c r="E116" i="71"/>
  <c r="F116" i="71"/>
  <c r="G116" i="71"/>
  <c r="H116" i="71"/>
  <c r="I116" i="71"/>
  <c r="J116" i="71"/>
  <c r="K116" i="71"/>
  <c r="L116" i="71"/>
  <c r="M116" i="71"/>
  <c r="N116" i="71"/>
  <c r="O116" i="71"/>
  <c r="P116" i="71"/>
  <c r="Q116" i="71"/>
  <c r="R116" i="71"/>
  <c r="S116" i="71"/>
  <c r="T116" i="71"/>
  <c r="U116" i="71"/>
  <c r="V116" i="71"/>
  <c r="W116" i="71"/>
  <c r="X116" i="71"/>
  <c r="Y116" i="71"/>
  <c r="Z116" i="71"/>
  <c r="AA116" i="71"/>
  <c r="AB116" i="71"/>
  <c r="AC116" i="71"/>
  <c r="AD116" i="71"/>
  <c r="AE116" i="71"/>
  <c r="AF116" i="71"/>
  <c r="AG116" i="71"/>
  <c r="AH116" i="71"/>
  <c r="A117" i="71"/>
  <c r="B117" i="71"/>
  <c r="C117" i="71"/>
  <c r="D117" i="71"/>
  <c r="E117" i="71"/>
  <c r="F117" i="71"/>
  <c r="G117" i="71"/>
  <c r="H117" i="71"/>
  <c r="I117" i="71"/>
  <c r="J117" i="71"/>
  <c r="K117" i="71"/>
  <c r="L117" i="71"/>
  <c r="M117" i="71"/>
  <c r="N117" i="71"/>
  <c r="O117" i="71"/>
  <c r="P117" i="71"/>
  <c r="Q117" i="71"/>
  <c r="R117" i="71"/>
  <c r="S117" i="71"/>
  <c r="T117" i="71"/>
  <c r="U117" i="71"/>
  <c r="V117" i="71"/>
  <c r="W117" i="71"/>
  <c r="X117" i="71"/>
  <c r="Y117" i="71"/>
  <c r="Z117" i="71"/>
  <c r="AA117" i="71"/>
  <c r="AB117" i="71"/>
  <c r="AC117" i="71"/>
  <c r="AD117" i="71"/>
  <c r="AE117" i="71"/>
  <c r="AF117" i="71"/>
  <c r="AG117" i="71"/>
  <c r="AH117" i="71"/>
  <c r="A118" i="71"/>
  <c r="B118" i="71"/>
  <c r="C118" i="71"/>
  <c r="D118" i="71"/>
  <c r="E118" i="71"/>
  <c r="F118" i="71"/>
  <c r="G118" i="71"/>
  <c r="H118" i="71"/>
  <c r="I118" i="71"/>
  <c r="J118" i="71"/>
  <c r="K118" i="71"/>
  <c r="L118" i="71"/>
  <c r="M118" i="71"/>
  <c r="N118" i="71"/>
  <c r="O118" i="71"/>
  <c r="P118" i="71"/>
  <c r="Q118" i="71"/>
  <c r="R118" i="71"/>
  <c r="S118" i="71"/>
  <c r="T118" i="71"/>
  <c r="U118" i="71"/>
  <c r="V118" i="71"/>
  <c r="W118" i="71"/>
  <c r="X118" i="71"/>
  <c r="Y118" i="71"/>
  <c r="Z118" i="71"/>
  <c r="AA118" i="71"/>
  <c r="AB118" i="71"/>
  <c r="AC118" i="71"/>
  <c r="AD118" i="71"/>
  <c r="AE118" i="71"/>
  <c r="AF118" i="71"/>
  <c r="AG118" i="71"/>
  <c r="AH118" i="71"/>
  <c r="A119" i="71"/>
  <c r="B119" i="71"/>
  <c r="C119" i="71"/>
  <c r="D119" i="71"/>
  <c r="E119" i="71"/>
  <c r="F119" i="71"/>
  <c r="G119" i="71"/>
  <c r="H119" i="71"/>
  <c r="I119" i="71"/>
  <c r="J119" i="71"/>
  <c r="K119" i="71"/>
  <c r="L119" i="71"/>
  <c r="M119" i="71"/>
  <c r="N119" i="71"/>
  <c r="O119" i="71"/>
  <c r="P119" i="71"/>
  <c r="Q119" i="71"/>
  <c r="R119" i="71"/>
  <c r="S119" i="71"/>
  <c r="T119" i="71"/>
  <c r="U119" i="71"/>
  <c r="V119" i="71"/>
  <c r="W119" i="71"/>
  <c r="X119" i="71"/>
  <c r="Y119" i="71"/>
  <c r="Z119" i="71"/>
  <c r="AA119" i="71"/>
  <c r="AB119" i="71"/>
  <c r="AC119" i="71"/>
  <c r="AD119" i="71"/>
  <c r="AE119" i="71"/>
  <c r="AF119" i="71"/>
  <c r="AG119" i="71"/>
  <c r="AH119" i="71"/>
  <c r="A120" i="71"/>
  <c r="B120" i="71"/>
  <c r="C120" i="71"/>
  <c r="D120" i="71"/>
  <c r="E120" i="71"/>
  <c r="F120" i="71"/>
  <c r="G120" i="71"/>
  <c r="H120" i="71"/>
  <c r="I120" i="71"/>
  <c r="J120" i="71"/>
  <c r="K120" i="71"/>
  <c r="L120" i="71"/>
  <c r="M120" i="71"/>
  <c r="N120" i="71"/>
  <c r="O120" i="71"/>
  <c r="P120" i="71"/>
  <c r="Q120" i="71"/>
  <c r="R120" i="71"/>
  <c r="S120" i="71"/>
  <c r="T120" i="71"/>
  <c r="U120" i="71"/>
  <c r="V120" i="71"/>
  <c r="W120" i="71"/>
  <c r="X120" i="71"/>
  <c r="Y120" i="71"/>
  <c r="Z120" i="71"/>
  <c r="AA120" i="71"/>
  <c r="AB120" i="71"/>
  <c r="AC120" i="71"/>
  <c r="AD120" i="71"/>
  <c r="AE120" i="71"/>
  <c r="AF120" i="71"/>
  <c r="AG120" i="71"/>
  <c r="AH120" i="71"/>
  <c r="A121" i="71"/>
  <c r="B121" i="71"/>
  <c r="C121" i="71"/>
  <c r="D121" i="71"/>
  <c r="E121" i="71"/>
  <c r="F121" i="71"/>
  <c r="G121" i="71"/>
  <c r="H121" i="71"/>
  <c r="I121" i="71"/>
  <c r="J121" i="71"/>
  <c r="K121" i="71"/>
  <c r="L121" i="71"/>
  <c r="M121" i="71"/>
  <c r="N121" i="71"/>
  <c r="O121" i="71"/>
  <c r="P121" i="71"/>
  <c r="Q121" i="71"/>
  <c r="R121" i="71"/>
  <c r="S121" i="71"/>
  <c r="T121" i="71"/>
  <c r="U121" i="71"/>
  <c r="V121" i="71"/>
  <c r="W121" i="71"/>
  <c r="X121" i="71"/>
  <c r="Y121" i="71"/>
  <c r="Z121" i="71"/>
  <c r="AA121" i="71"/>
  <c r="AB121" i="71"/>
  <c r="AC121" i="71"/>
  <c r="AD121" i="71"/>
  <c r="AE121" i="71"/>
  <c r="AF121" i="71"/>
  <c r="AG121" i="71"/>
  <c r="AH121" i="71"/>
  <c r="A122" i="71"/>
  <c r="B122" i="71"/>
  <c r="C122" i="71"/>
  <c r="D122" i="71"/>
  <c r="E122" i="71"/>
  <c r="F122" i="71"/>
  <c r="G122" i="71"/>
  <c r="H122" i="71"/>
  <c r="I122" i="71"/>
  <c r="J122" i="71"/>
  <c r="K122" i="71"/>
  <c r="L122" i="71"/>
  <c r="M122" i="71"/>
  <c r="N122" i="71"/>
  <c r="O122" i="71"/>
  <c r="P122" i="71"/>
  <c r="Q122" i="71"/>
  <c r="R122" i="71"/>
  <c r="S122" i="71"/>
  <c r="T122" i="71"/>
  <c r="U122" i="71"/>
  <c r="V122" i="71"/>
  <c r="W122" i="71"/>
  <c r="X122" i="71"/>
  <c r="Y122" i="71"/>
  <c r="Z122" i="71"/>
  <c r="AA122" i="71"/>
  <c r="AB122" i="71"/>
  <c r="AC122" i="71"/>
  <c r="AD122" i="71"/>
  <c r="AE122" i="71"/>
  <c r="AF122" i="71"/>
  <c r="AG122" i="71"/>
  <c r="AH122" i="71"/>
  <c r="A123" i="71"/>
  <c r="B123" i="71"/>
  <c r="C123" i="71"/>
  <c r="D123" i="71"/>
  <c r="E123" i="71"/>
  <c r="F123" i="71"/>
  <c r="G123" i="71"/>
  <c r="H123" i="71"/>
  <c r="I123" i="71"/>
  <c r="J123" i="71"/>
  <c r="K123" i="71"/>
  <c r="L123" i="71"/>
  <c r="M123" i="71"/>
  <c r="N123" i="71"/>
  <c r="O123" i="71"/>
  <c r="P123" i="71"/>
  <c r="Q123" i="71"/>
  <c r="R123" i="71"/>
  <c r="S123" i="71"/>
  <c r="T123" i="71"/>
  <c r="U123" i="71"/>
  <c r="V123" i="71"/>
  <c r="W123" i="71"/>
  <c r="X123" i="71"/>
  <c r="Y123" i="71"/>
  <c r="Z123" i="71"/>
  <c r="AA123" i="71"/>
  <c r="AB123" i="71"/>
  <c r="AC123" i="71"/>
  <c r="AD123" i="71"/>
  <c r="AE123" i="71"/>
  <c r="AF123" i="71"/>
  <c r="AG123" i="71"/>
  <c r="AH123" i="71"/>
  <c r="A124" i="71"/>
  <c r="B124" i="71"/>
  <c r="C124" i="71"/>
  <c r="D124" i="71"/>
  <c r="E124" i="71"/>
  <c r="F124" i="71"/>
  <c r="G124" i="71"/>
  <c r="H124" i="71"/>
  <c r="I124" i="71"/>
  <c r="J124" i="71"/>
  <c r="K124" i="71"/>
  <c r="L124" i="71"/>
  <c r="M124" i="71"/>
  <c r="N124" i="71"/>
  <c r="O124" i="71"/>
  <c r="P124" i="71"/>
  <c r="Q124" i="71"/>
  <c r="R124" i="71"/>
  <c r="S124" i="71"/>
  <c r="T124" i="71"/>
  <c r="U124" i="71"/>
  <c r="V124" i="71"/>
  <c r="W124" i="71"/>
  <c r="X124" i="71"/>
  <c r="Y124" i="71"/>
  <c r="Z124" i="71"/>
  <c r="AA124" i="71"/>
  <c r="AB124" i="71"/>
  <c r="AC124" i="71"/>
  <c r="AD124" i="71"/>
  <c r="AE124" i="71"/>
  <c r="AF124" i="71"/>
  <c r="AG124" i="71"/>
  <c r="AH124" i="71"/>
  <c r="A125" i="71"/>
  <c r="B125" i="71"/>
  <c r="C125" i="71"/>
  <c r="D125" i="71"/>
  <c r="E125" i="71"/>
  <c r="F125" i="71"/>
  <c r="G125" i="71"/>
  <c r="H125" i="71"/>
  <c r="I125" i="71"/>
  <c r="J125" i="71"/>
  <c r="K125" i="71"/>
  <c r="L125" i="71"/>
  <c r="M125" i="71"/>
  <c r="N125" i="71"/>
  <c r="O125" i="71"/>
  <c r="P125" i="71"/>
  <c r="Q125" i="71"/>
  <c r="R125" i="71"/>
  <c r="S125" i="71"/>
  <c r="T125" i="71"/>
  <c r="U125" i="71"/>
  <c r="V125" i="71"/>
  <c r="W125" i="71"/>
  <c r="X125" i="71"/>
  <c r="Y125" i="71"/>
  <c r="Z125" i="71"/>
  <c r="AA125" i="71"/>
  <c r="AB125" i="71"/>
  <c r="AC125" i="71"/>
  <c r="AD125" i="71"/>
  <c r="AE125" i="71"/>
  <c r="AF125" i="71"/>
  <c r="AG125" i="71"/>
  <c r="AH125" i="71"/>
  <c r="A126" i="71"/>
  <c r="B126" i="71"/>
  <c r="C126" i="71"/>
  <c r="D126" i="71"/>
  <c r="E126" i="71"/>
  <c r="F126" i="71"/>
  <c r="G126" i="71"/>
  <c r="H126" i="71"/>
  <c r="I126" i="71"/>
  <c r="J126" i="71"/>
  <c r="K126" i="71"/>
  <c r="L126" i="71"/>
  <c r="M126" i="71"/>
  <c r="N126" i="71"/>
  <c r="O126" i="71"/>
  <c r="P126" i="71"/>
  <c r="Q126" i="71"/>
  <c r="R126" i="71"/>
  <c r="S126" i="71"/>
  <c r="T126" i="71"/>
  <c r="U126" i="71"/>
  <c r="V126" i="71"/>
  <c r="W126" i="71"/>
  <c r="X126" i="71"/>
  <c r="Y126" i="71"/>
  <c r="Z126" i="71"/>
  <c r="AA126" i="71"/>
  <c r="AB126" i="71"/>
  <c r="AC126" i="71"/>
  <c r="AD126" i="71"/>
  <c r="AE126" i="71"/>
  <c r="AF126" i="71"/>
  <c r="AG126" i="71"/>
  <c r="AH126" i="71"/>
  <c r="A127" i="71"/>
  <c r="B127" i="71"/>
  <c r="C127" i="71"/>
  <c r="D127" i="71"/>
  <c r="E127" i="71"/>
  <c r="F127" i="71"/>
  <c r="G127" i="71"/>
  <c r="H127" i="71"/>
  <c r="I127" i="71"/>
  <c r="J127" i="71"/>
  <c r="K127" i="71"/>
  <c r="L127" i="71"/>
  <c r="M127" i="71"/>
  <c r="N127" i="71"/>
  <c r="O127" i="71"/>
  <c r="P127" i="71"/>
  <c r="Q127" i="71"/>
  <c r="R127" i="71"/>
  <c r="S127" i="71"/>
  <c r="T127" i="71"/>
  <c r="U127" i="71"/>
  <c r="V127" i="71"/>
  <c r="W127" i="71"/>
  <c r="X127" i="71"/>
  <c r="Y127" i="71"/>
  <c r="Z127" i="71"/>
  <c r="AA127" i="71"/>
  <c r="AB127" i="71"/>
  <c r="AC127" i="71"/>
  <c r="AD127" i="71"/>
  <c r="AE127" i="71"/>
  <c r="AF127" i="71"/>
  <c r="AG127" i="71"/>
  <c r="AH127" i="71"/>
  <c r="A128" i="71"/>
  <c r="B128" i="71"/>
  <c r="C128" i="71"/>
  <c r="D128" i="71"/>
  <c r="E128" i="71"/>
  <c r="F128" i="71"/>
  <c r="G128" i="71"/>
  <c r="H128" i="71"/>
  <c r="I128" i="71"/>
  <c r="J128" i="71"/>
  <c r="K128" i="71"/>
  <c r="L128" i="71"/>
  <c r="M128" i="71"/>
  <c r="N128" i="71"/>
  <c r="O128" i="71"/>
  <c r="P128" i="71"/>
  <c r="Q128" i="71"/>
  <c r="R128" i="71"/>
  <c r="S128" i="71"/>
  <c r="T128" i="71"/>
  <c r="U128" i="71"/>
  <c r="V128" i="71"/>
  <c r="W128" i="71"/>
  <c r="X128" i="71"/>
  <c r="Y128" i="71"/>
  <c r="Z128" i="71"/>
  <c r="AA128" i="71"/>
  <c r="AB128" i="71"/>
  <c r="AC128" i="71"/>
  <c r="AD128" i="71"/>
  <c r="AE128" i="71"/>
  <c r="AF128" i="71"/>
  <c r="AG128" i="71"/>
  <c r="AH128" i="71"/>
  <c r="A129" i="71"/>
  <c r="B129" i="71"/>
  <c r="C129" i="71"/>
  <c r="D129" i="71"/>
  <c r="E129" i="71"/>
  <c r="F129" i="71"/>
  <c r="G129" i="71"/>
  <c r="H129" i="71"/>
  <c r="I129" i="71"/>
  <c r="J129" i="71"/>
  <c r="K129" i="71"/>
  <c r="L129" i="71"/>
  <c r="M129" i="71"/>
  <c r="N129" i="71"/>
  <c r="O129" i="71"/>
  <c r="P129" i="71"/>
  <c r="Q129" i="71"/>
  <c r="R129" i="71"/>
  <c r="S129" i="71"/>
  <c r="T129" i="71"/>
  <c r="U129" i="71"/>
  <c r="V129" i="71"/>
  <c r="W129" i="71"/>
  <c r="X129" i="71"/>
  <c r="Y129" i="71"/>
  <c r="Z129" i="71"/>
  <c r="AA129" i="71"/>
  <c r="AB129" i="71"/>
  <c r="AC129" i="71"/>
  <c r="AD129" i="71"/>
  <c r="AE129" i="71"/>
  <c r="AF129" i="71"/>
  <c r="AG129" i="71"/>
  <c r="AH129" i="71"/>
  <c r="A130" i="71"/>
  <c r="B130" i="71"/>
  <c r="C130" i="71"/>
  <c r="D130" i="71"/>
  <c r="E130" i="71"/>
  <c r="F130" i="71"/>
  <c r="G130" i="71"/>
  <c r="H130" i="71"/>
  <c r="I130" i="71"/>
  <c r="J130" i="71"/>
  <c r="K130" i="71"/>
  <c r="L130" i="71"/>
  <c r="M130" i="71"/>
  <c r="N130" i="71"/>
  <c r="O130" i="71"/>
  <c r="P130" i="71"/>
  <c r="Q130" i="71"/>
  <c r="R130" i="71"/>
  <c r="S130" i="71"/>
  <c r="T130" i="71"/>
  <c r="U130" i="71"/>
  <c r="V130" i="71"/>
  <c r="W130" i="71"/>
  <c r="X130" i="71"/>
  <c r="Y130" i="71"/>
  <c r="Z130" i="71"/>
  <c r="AA130" i="71"/>
  <c r="AB130" i="71"/>
  <c r="AC130" i="71"/>
  <c r="AD130" i="71"/>
  <c r="AE130" i="71"/>
  <c r="AF130" i="71"/>
  <c r="AG130" i="71"/>
  <c r="AH130" i="71"/>
  <c r="AH69" i="71"/>
  <c r="AG69" i="71"/>
  <c r="AF69" i="71"/>
  <c r="AE69" i="71"/>
  <c r="AD69" i="71"/>
  <c r="AC69" i="71"/>
  <c r="AB69" i="71"/>
  <c r="AA69" i="71"/>
  <c r="Z69" i="71"/>
  <c r="Y69" i="71"/>
  <c r="X69" i="71"/>
  <c r="W69" i="71"/>
  <c r="V69" i="71"/>
  <c r="U69" i="71"/>
  <c r="T69" i="71"/>
  <c r="S69" i="71"/>
  <c r="R69" i="71"/>
  <c r="Q69" i="71"/>
  <c r="P69" i="71"/>
  <c r="O69" i="71"/>
  <c r="N69" i="71"/>
  <c r="M69" i="71"/>
  <c r="L69" i="71"/>
  <c r="K69" i="71"/>
  <c r="J69" i="71"/>
  <c r="I69" i="71"/>
  <c r="H69" i="71"/>
  <c r="G69" i="71"/>
  <c r="F69" i="71"/>
  <c r="E69" i="71"/>
  <c r="D69" i="71"/>
  <c r="C69" i="71"/>
  <c r="B69" i="71"/>
  <c r="A69" i="71"/>
  <c r="A14" i="70"/>
  <c r="B14" i="70"/>
  <c r="C14" i="70"/>
  <c r="D14" i="70"/>
  <c r="E14" i="70"/>
  <c r="F14" i="70"/>
  <c r="G14" i="70"/>
  <c r="H14" i="70"/>
  <c r="I14" i="70"/>
  <c r="J14" i="70"/>
  <c r="K14" i="70"/>
  <c r="L14" i="70"/>
  <c r="M14" i="70"/>
  <c r="N14" i="70"/>
  <c r="O14" i="70"/>
  <c r="P14" i="70"/>
  <c r="Q14" i="70"/>
  <c r="R14" i="70"/>
  <c r="S14" i="70"/>
  <c r="T14" i="70"/>
  <c r="U14" i="70"/>
  <c r="V14" i="70"/>
  <c r="W14" i="70"/>
  <c r="X14" i="70"/>
  <c r="Y14" i="70"/>
  <c r="Z14" i="70"/>
  <c r="AA14" i="70"/>
  <c r="AB14" i="70"/>
  <c r="AC14" i="70"/>
  <c r="AD14" i="70"/>
  <c r="AE14" i="70"/>
  <c r="AF14" i="70"/>
  <c r="AG14" i="70"/>
  <c r="AH14" i="70"/>
  <c r="A15" i="70"/>
  <c r="B15" i="70"/>
  <c r="C15" i="70"/>
  <c r="D15" i="70"/>
  <c r="E15" i="70"/>
  <c r="F15" i="70"/>
  <c r="G15" i="70"/>
  <c r="H15" i="70"/>
  <c r="I15" i="70"/>
  <c r="J15" i="70"/>
  <c r="K15" i="70"/>
  <c r="L15" i="70"/>
  <c r="M15" i="70"/>
  <c r="N15" i="70"/>
  <c r="O15" i="70"/>
  <c r="P15" i="70"/>
  <c r="Q15" i="70"/>
  <c r="R15" i="70"/>
  <c r="S15" i="70"/>
  <c r="T15" i="70"/>
  <c r="U15" i="70"/>
  <c r="V15" i="70"/>
  <c r="W15" i="70"/>
  <c r="X15" i="70"/>
  <c r="Y15" i="70"/>
  <c r="Z15" i="70"/>
  <c r="AA15" i="70"/>
  <c r="AB15" i="70"/>
  <c r="AC15" i="70"/>
  <c r="AD15" i="70"/>
  <c r="AE15" i="70"/>
  <c r="AF15" i="70"/>
  <c r="AG15" i="70"/>
  <c r="AH15" i="70"/>
  <c r="A16" i="70"/>
  <c r="B16" i="70"/>
  <c r="C16" i="70"/>
  <c r="D16" i="70"/>
  <c r="E16" i="70"/>
  <c r="F16" i="70"/>
  <c r="G16" i="70"/>
  <c r="H16" i="70"/>
  <c r="I16" i="70"/>
  <c r="J16" i="70"/>
  <c r="K16" i="70"/>
  <c r="L16" i="70"/>
  <c r="M16" i="70"/>
  <c r="N16" i="70"/>
  <c r="O16" i="70"/>
  <c r="P16" i="70"/>
  <c r="Q16" i="70"/>
  <c r="R16" i="70"/>
  <c r="S16" i="70"/>
  <c r="T16" i="70"/>
  <c r="U16" i="70"/>
  <c r="V16" i="70"/>
  <c r="W16" i="70"/>
  <c r="X16" i="70"/>
  <c r="Y16" i="70"/>
  <c r="Z16" i="70"/>
  <c r="AA16" i="70"/>
  <c r="AB16" i="70"/>
  <c r="AC16" i="70"/>
  <c r="AD16" i="70"/>
  <c r="AE16" i="70"/>
  <c r="AF16" i="70"/>
  <c r="AG16" i="70"/>
  <c r="AH16" i="70"/>
  <c r="A17" i="70"/>
  <c r="B17" i="70"/>
  <c r="C17" i="70"/>
  <c r="D17" i="70"/>
  <c r="E17" i="70"/>
  <c r="F17" i="70"/>
  <c r="G17" i="70"/>
  <c r="H17" i="70"/>
  <c r="I17" i="70"/>
  <c r="J17" i="70"/>
  <c r="K17" i="70"/>
  <c r="L17" i="70"/>
  <c r="M17" i="70"/>
  <c r="N17" i="70"/>
  <c r="O17" i="70"/>
  <c r="P17" i="70"/>
  <c r="Q17" i="70"/>
  <c r="R17" i="70"/>
  <c r="S17" i="70"/>
  <c r="T17" i="70"/>
  <c r="U17" i="70"/>
  <c r="V17" i="70"/>
  <c r="W17" i="70"/>
  <c r="X17" i="70"/>
  <c r="Y17" i="70"/>
  <c r="Z17" i="70"/>
  <c r="AA17" i="70"/>
  <c r="AB17" i="70"/>
  <c r="AC17" i="70"/>
  <c r="AD17" i="70"/>
  <c r="AE17" i="70"/>
  <c r="AF17" i="70"/>
  <c r="AG17" i="70"/>
  <c r="AH17" i="70"/>
  <c r="A18" i="70"/>
  <c r="B18" i="70"/>
  <c r="C18" i="70"/>
  <c r="D18" i="70"/>
  <c r="E18" i="70"/>
  <c r="F18" i="70"/>
  <c r="G18" i="70"/>
  <c r="H18" i="70"/>
  <c r="I18" i="70"/>
  <c r="J18" i="70"/>
  <c r="K18" i="70"/>
  <c r="L18" i="70"/>
  <c r="M18" i="70"/>
  <c r="N18" i="70"/>
  <c r="O18" i="70"/>
  <c r="P18" i="70"/>
  <c r="Q18" i="70"/>
  <c r="R18" i="70"/>
  <c r="S18" i="70"/>
  <c r="T18" i="70"/>
  <c r="U18" i="70"/>
  <c r="V18" i="70"/>
  <c r="W18" i="70"/>
  <c r="X18" i="70"/>
  <c r="Y18" i="70"/>
  <c r="Z18" i="70"/>
  <c r="AA18" i="70"/>
  <c r="AB18" i="70"/>
  <c r="AC18" i="70"/>
  <c r="AD18" i="70"/>
  <c r="AE18" i="70"/>
  <c r="AF18" i="70"/>
  <c r="AG18" i="70"/>
  <c r="AH18" i="70"/>
  <c r="A19" i="70"/>
  <c r="B19" i="70"/>
  <c r="C19" i="70"/>
  <c r="D19" i="70"/>
  <c r="E19" i="70"/>
  <c r="F19" i="70"/>
  <c r="G19" i="70"/>
  <c r="H19" i="70"/>
  <c r="I19" i="70"/>
  <c r="J19" i="70"/>
  <c r="K19" i="70"/>
  <c r="L19" i="70"/>
  <c r="M19" i="70"/>
  <c r="N19" i="70"/>
  <c r="O19" i="70"/>
  <c r="P19" i="70"/>
  <c r="Q19" i="70"/>
  <c r="R19" i="70"/>
  <c r="S19" i="70"/>
  <c r="T19" i="70"/>
  <c r="U19" i="70"/>
  <c r="V19" i="70"/>
  <c r="W19" i="70"/>
  <c r="X19" i="70"/>
  <c r="Y19" i="70"/>
  <c r="Z19" i="70"/>
  <c r="AA19" i="70"/>
  <c r="AB19" i="70"/>
  <c r="AC19" i="70"/>
  <c r="AD19" i="70"/>
  <c r="AE19" i="70"/>
  <c r="AF19" i="70"/>
  <c r="AG19" i="70"/>
  <c r="AH19" i="70"/>
  <c r="A20" i="70"/>
  <c r="B20" i="70"/>
  <c r="C20" i="70"/>
  <c r="D20" i="70"/>
  <c r="E20" i="70"/>
  <c r="F20" i="70"/>
  <c r="G20" i="70"/>
  <c r="H20" i="70"/>
  <c r="I20" i="70"/>
  <c r="J20" i="70"/>
  <c r="K20" i="70"/>
  <c r="L20" i="70"/>
  <c r="M20" i="70"/>
  <c r="N20" i="70"/>
  <c r="O20" i="70"/>
  <c r="P20" i="70"/>
  <c r="Q20" i="70"/>
  <c r="R20" i="70"/>
  <c r="S20" i="70"/>
  <c r="T20" i="70"/>
  <c r="U20" i="70"/>
  <c r="V20" i="70"/>
  <c r="W20" i="70"/>
  <c r="X20" i="70"/>
  <c r="Y20" i="70"/>
  <c r="Z20" i="70"/>
  <c r="AA20" i="70"/>
  <c r="AB20" i="70"/>
  <c r="AC20" i="70"/>
  <c r="AD20" i="70"/>
  <c r="AE20" i="70"/>
  <c r="AF20" i="70"/>
  <c r="AG20" i="70"/>
  <c r="AH20" i="70"/>
  <c r="A21" i="70"/>
  <c r="B21" i="70"/>
  <c r="C21" i="70"/>
  <c r="D21" i="70"/>
  <c r="E21" i="70"/>
  <c r="F21" i="70"/>
  <c r="G21" i="70"/>
  <c r="H21" i="70"/>
  <c r="I21" i="70"/>
  <c r="J21" i="70"/>
  <c r="K21" i="70"/>
  <c r="L21" i="70"/>
  <c r="M21" i="70"/>
  <c r="N21" i="70"/>
  <c r="O21" i="70"/>
  <c r="P21" i="70"/>
  <c r="Q21" i="70"/>
  <c r="R21" i="70"/>
  <c r="S21" i="70"/>
  <c r="T21" i="70"/>
  <c r="U21" i="70"/>
  <c r="V21" i="70"/>
  <c r="W21" i="70"/>
  <c r="X21" i="70"/>
  <c r="Y21" i="70"/>
  <c r="Z21" i="70"/>
  <c r="AA21" i="70"/>
  <c r="AB21" i="70"/>
  <c r="AC21" i="70"/>
  <c r="AD21" i="70"/>
  <c r="AE21" i="70"/>
  <c r="AF21" i="70"/>
  <c r="AG21" i="70"/>
  <c r="AH21" i="70"/>
  <c r="A22" i="70"/>
  <c r="B22" i="70"/>
  <c r="C22" i="70"/>
  <c r="D22" i="70"/>
  <c r="E22" i="70"/>
  <c r="F22" i="70"/>
  <c r="G22" i="70"/>
  <c r="H22" i="70"/>
  <c r="I22" i="70"/>
  <c r="J22" i="70"/>
  <c r="K22" i="70"/>
  <c r="L22" i="70"/>
  <c r="M22" i="70"/>
  <c r="N22" i="70"/>
  <c r="O22" i="70"/>
  <c r="P22" i="70"/>
  <c r="Q22" i="70"/>
  <c r="R22" i="70"/>
  <c r="S22" i="70"/>
  <c r="T22" i="70"/>
  <c r="U22" i="70"/>
  <c r="V22" i="70"/>
  <c r="W22" i="70"/>
  <c r="X22" i="70"/>
  <c r="Y22" i="70"/>
  <c r="Z22" i="70"/>
  <c r="AA22" i="70"/>
  <c r="AB22" i="70"/>
  <c r="AC22" i="70"/>
  <c r="AD22" i="70"/>
  <c r="AE22" i="70"/>
  <c r="AF22" i="70"/>
  <c r="AG22" i="70"/>
  <c r="AH22" i="70"/>
  <c r="A23" i="70"/>
  <c r="B23" i="70"/>
  <c r="C23" i="70"/>
  <c r="D23" i="70"/>
  <c r="E23" i="70"/>
  <c r="F23" i="70"/>
  <c r="G23" i="70"/>
  <c r="H23" i="70"/>
  <c r="I23" i="70"/>
  <c r="J23" i="70"/>
  <c r="K23" i="70"/>
  <c r="L23" i="70"/>
  <c r="M23" i="70"/>
  <c r="N23" i="70"/>
  <c r="O23" i="70"/>
  <c r="P23" i="70"/>
  <c r="Q23" i="70"/>
  <c r="R23" i="70"/>
  <c r="S23" i="70"/>
  <c r="T23" i="70"/>
  <c r="U23" i="70"/>
  <c r="V23" i="70"/>
  <c r="W23" i="70"/>
  <c r="X23" i="70"/>
  <c r="Y23" i="70"/>
  <c r="Z23" i="70"/>
  <c r="AA23" i="70"/>
  <c r="AB23" i="70"/>
  <c r="AC23" i="70"/>
  <c r="AD23" i="70"/>
  <c r="AE23" i="70"/>
  <c r="AF23" i="70"/>
  <c r="AG23" i="70"/>
  <c r="AH23" i="70"/>
  <c r="A24" i="70"/>
  <c r="B24" i="70"/>
  <c r="C24" i="70"/>
  <c r="D24" i="70"/>
  <c r="E24" i="70"/>
  <c r="F24" i="70"/>
  <c r="G24" i="70"/>
  <c r="H24" i="70"/>
  <c r="I24" i="70"/>
  <c r="J24" i="70"/>
  <c r="K24" i="70"/>
  <c r="L24" i="70"/>
  <c r="M24" i="70"/>
  <c r="N24" i="70"/>
  <c r="O24" i="70"/>
  <c r="P24" i="70"/>
  <c r="Q24" i="70"/>
  <c r="R24" i="70"/>
  <c r="S24" i="70"/>
  <c r="T24" i="70"/>
  <c r="U24" i="70"/>
  <c r="V24" i="70"/>
  <c r="W24" i="70"/>
  <c r="X24" i="70"/>
  <c r="Y24" i="70"/>
  <c r="Z24" i="70"/>
  <c r="AA24" i="70"/>
  <c r="AB24" i="70"/>
  <c r="AC24" i="70"/>
  <c r="AD24" i="70"/>
  <c r="AE24" i="70"/>
  <c r="AF24" i="70"/>
  <c r="AG24" i="70"/>
  <c r="AH24" i="70"/>
  <c r="A25" i="70"/>
  <c r="B25" i="70"/>
  <c r="C25" i="70"/>
  <c r="D25" i="70"/>
  <c r="E25" i="70"/>
  <c r="F25" i="70"/>
  <c r="G25" i="70"/>
  <c r="H25" i="70"/>
  <c r="I25" i="70"/>
  <c r="J25" i="70"/>
  <c r="K25" i="70"/>
  <c r="L25" i="70"/>
  <c r="M25" i="70"/>
  <c r="N25" i="70"/>
  <c r="O25" i="70"/>
  <c r="P25" i="70"/>
  <c r="Q25" i="70"/>
  <c r="R25" i="70"/>
  <c r="S25" i="70"/>
  <c r="T25" i="70"/>
  <c r="U25" i="70"/>
  <c r="V25" i="70"/>
  <c r="W25" i="70"/>
  <c r="X25" i="70"/>
  <c r="Y25" i="70"/>
  <c r="Z25" i="70"/>
  <c r="AA25" i="70"/>
  <c r="AB25" i="70"/>
  <c r="AC25" i="70"/>
  <c r="AD25" i="70"/>
  <c r="AE25" i="70"/>
  <c r="AF25" i="70"/>
  <c r="AG25" i="70"/>
  <c r="AH25" i="70"/>
  <c r="A26" i="70"/>
  <c r="B26" i="70"/>
  <c r="C26" i="70"/>
  <c r="D26" i="70"/>
  <c r="E26" i="70"/>
  <c r="F26" i="70"/>
  <c r="G26" i="70"/>
  <c r="H26" i="70"/>
  <c r="I26" i="70"/>
  <c r="J26" i="70"/>
  <c r="K26" i="70"/>
  <c r="L26" i="70"/>
  <c r="M26" i="70"/>
  <c r="N26" i="70"/>
  <c r="O26" i="70"/>
  <c r="P26" i="70"/>
  <c r="Q26" i="70"/>
  <c r="R26" i="70"/>
  <c r="S26" i="70"/>
  <c r="T26" i="70"/>
  <c r="U26" i="70"/>
  <c r="V26" i="70"/>
  <c r="W26" i="70"/>
  <c r="X26" i="70"/>
  <c r="Y26" i="70"/>
  <c r="Z26" i="70"/>
  <c r="AA26" i="70"/>
  <c r="AB26" i="70"/>
  <c r="AC26" i="70"/>
  <c r="AD26" i="70"/>
  <c r="AE26" i="70"/>
  <c r="AF26" i="70"/>
  <c r="AG26" i="70"/>
  <c r="AH26" i="70"/>
  <c r="A27" i="70"/>
  <c r="B27" i="70"/>
  <c r="C27" i="70"/>
  <c r="D27" i="70"/>
  <c r="E27" i="70"/>
  <c r="F27" i="70"/>
  <c r="G27" i="70"/>
  <c r="H27" i="70"/>
  <c r="I27" i="70"/>
  <c r="J27" i="70"/>
  <c r="K27" i="70"/>
  <c r="L27" i="70"/>
  <c r="M27" i="70"/>
  <c r="N27" i="70"/>
  <c r="O27" i="70"/>
  <c r="P27" i="70"/>
  <c r="Q27" i="70"/>
  <c r="R27" i="70"/>
  <c r="S27" i="70"/>
  <c r="T27" i="70"/>
  <c r="U27" i="70"/>
  <c r="V27" i="70"/>
  <c r="W27" i="70"/>
  <c r="X27" i="70"/>
  <c r="Y27" i="70"/>
  <c r="Z27" i="70"/>
  <c r="AA27" i="70"/>
  <c r="AB27" i="70"/>
  <c r="AC27" i="70"/>
  <c r="AD27" i="70"/>
  <c r="AE27" i="70"/>
  <c r="AF27" i="70"/>
  <c r="AG27" i="70"/>
  <c r="AH27" i="70"/>
  <c r="A28" i="70"/>
  <c r="B28" i="70"/>
  <c r="C28" i="70"/>
  <c r="D28" i="70"/>
  <c r="E28" i="70"/>
  <c r="F28" i="70"/>
  <c r="G28" i="70"/>
  <c r="H28" i="70"/>
  <c r="I28" i="70"/>
  <c r="J28" i="70"/>
  <c r="K28" i="70"/>
  <c r="L28" i="70"/>
  <c r="M28" i="70"/>
  <c r="N28" i="70"/>
  <c r="O28" i="70"/>
  <c r="P28" i="70"/>
  <c r="Q28" i="70"/>
  <c r="R28" i="70"/>
  <c r="S28" i="70"/>
  <c r="T28" i="70"/>
  <c r="U28" i="70"/>
  <c r="V28" i="70"/>
  <c r="W28" i="70"/>
  <c r="X28" i="70"/>
  <c r="Y28" i="70"/>
  <c r="Z28" i="70"/>
  <c r="AA28" i="70"/>
  <c r="AB28" i="70"/>
  <c r="AC28" i="70"/>
  <c r="AD28" i="70"/>
  <c r="AE28" i="70"/>
  <c r="AF28" i="70"/>
  <c r="AG28" i="70"/>
  <c r="AH28" i="70"/>
  <c r="A29" i="70"/>
  <c r="B29" i="70"/>
  <c r="C29" i="70"/>
  <c r="D29" i="70"/>
  <c r="AI29" i="70" s="1"/>
  <c r="E29" i="70"/>
  <c r="F29" i="70"/>
  <c r="G29" i="70"/>
  <c r="H29" i="70"/>
  <c r="I29" i="70"/>
  <c r="J29" i="70"/>
  <c r="K29" i="70"/>
  <c r="L29" i="70"/>
  <c r="M29" i="70"/>
  <c r="N29" i="70"/>
  <c r="O29" i="70"/>
  <c r="P29" i="70"/>
  <c r="Q29" i="70"/>
  <c r="R29" i="70"/>
  <c r="S29" i="70"/>
  <c r="T29" i="70"/>
  <c r="U29" i="70"/>
  <c r="V29" i="70"/>
  <c r="W29" i="70"/>
  <c r="X29" i="70"/>
  <c r="Y29" i="70"/>
  <c r="Z29" i="70"/>
  <c r="AA29" i="70"/>
  <c r="AB29" i="70"/>
  <c r="AC29" i="70"/>
  <c r="AD29" i="70"/>
  <c r="AE29" i="70"/>
  <c r="AF29" i="70"/>
  <c r="AG29" i="70"/>
  <c r="AH29" i="70"/>
  <c r="A30" i="70"/>
  <c r="B30" i="70"/>
  <c r="C30" i="70"/>
  <c r="D30" i="70"/>
  <c r="E30" i="70"/>
  <c r="F30" i="70"/>
  <c r="G30" i="70"/>
  <c r="H30" i="70"/>
  <c r="I30" i="70"/>
  <c r="J30" i="70"/>
  <c r="K30" i="70"/>
  <c r="L30" i="70"/>
  <c r="M30" i="70"/>
  <c r="N30" i="70"/>
  <c r="O30" i="70"/>
  <c r="P30" i="70"/>
  <c r="Q30" i="70"/>
  <c r="R30" i="70"/>
  <c r="S30" i="70"/>
  <c r="T30" i="70"/>
  <c r="U30" i="70"/>
  <c r="V30" i="70"/>
  <c r="W30" i="70"/>
  <c r="X30" i="70"/>
  <c r="Y30" i="70"/>
  <c r="Z30" i="70"/>
  <c r="AA30" i="70"/>
  <c r="AB30" i="70"/>
  <c r="AC30" i="70"/>
  <c r="AD30" i="70"/>
  <c r="AE30" i="70"/>
  <c r="AF30" i="70"/>
  <c r="AG30" i="70"/>
  <c r="AH30" i="70"/>
  <c r="A31" i="70"/>
  <c r="B31" i="70"/>
  <c r="C31" i="70"/>
  <c r="D31" i="70"/>
  <c r="E31" i="70"/>
  <c r="F31" i="70"/>
  <c r="G31" i="70"/>
  <c r="H31" i="70"/>
  <c r="I31" i="70"/>
  <c r="J31" i="70"/>
  <c r="K31" i="70"/>
  <c r="L31" i="70"/>
  <c r="M31" i="70"/>
  <c r="N31" i="70"/>
  <c r="O31" i="70"/>
  <c r="P31" i="70"/>
  <c r="Q31" i="70"/>
  <c r="R31" i="70"/>
  <c r="S31" i="70"/>
  <c r="T31" i="70"/>
  <c r="U31" i="70"/>
  <c r="V31" i="70"/>
  <c r="W31" i="70"/>
  <c r="X31" i="70"/>
  <c r="Y31" i="70"/>
  <c r="Z31" i="70"/>
  <c r="AA31" i="70"/>
  <c r="AB31" i="70"/>
  <c r="AC31" i="70"/>
  <c r="AD31" i="70"/>
  <c r="AE31" i="70"/>
  <c r="AF31" i="70"/>
  <c r="AG31" i="70"/>
  <c r="AH31" i="70"/>
  <c r="A32" i="70"/>
  <c r="B32" i="70"/>
  <c r="C32" i="70"/>
  <c r="D32" i="70"/>
  <c r="E32" i="70"/>
  <c r="F32" i="70"/>
  <c r="G32" i="70"/>
  <c r="H32" i="70"/>
  <c r="I32" i="70"/>
  <c r="J32" i="70"/>
  <c r="K32" i="70"/>
  <c r="L32" i="70"/>
  <c r="M32" i="70"/>
  <c r="N32" i="70"/>
  <c r="O32" i="70"/>
  <c r="P32" i="70"/>
  <c r="Q32" i="70"/>
  <c r="R32" i="70"/>
  <c r="S32" i="70"/>
  <c r="T32" i="70"/>
  <c r="U32" i="70"/>
  <c r="V32" i="70"/>
  <c r="W32" i="70"/>
  <c r="X32" i="70"/>
  <c r="Y32" i="70"/>
  <c r="Z32" i="70"/>
  <c r="AA32" i="70"/>
  <c r="AB32" i="70"/>
  <c r="AC32" i="70"/>
  <c r="AD32" i="70"/>
  <c r="AE32" i="70"/>
  <c r="AF32" i="70"/>
  <c r="AG32" i="70"/>
  <c r="AH32" i="70"/>
  <c r="A33" i="70"/>
  <c r="B33" i="70"/>
  <c r="C33" i="70"/>
  <c r="D33" i="70"/>
  <c r="E33" i="70"/>
  <c r="F33" i="70"/>
  <c r="G33" i="70"/>
  <c r="H33" i="70"/>
  <c r="I33" i="70"/>
  <c r="J33" i="70"/>
  <c r="K33" i="70"/>
  <c r="L33" i="70"/>
  <c r="M33" i="70"/>
  <c r="N33" i="70"/>
  <c r="O33" i="70"/>
  <c r="P33" i="70"/>
  <c r="Q33" i="70"/>
  <c r="R33" i="70"/>
  <c r="S33" i="70"/>
  <c r="T33" i="70"/>
  <c r="U33" i="70"/>
  <c r="V33" i="70"/>
  <c r="W33" i="70"/>
  <c r="X33" i="70"/>
  <c r="Y33" i="70"/>
  <c r="Z33" i="70"/>
  <c r="AA33" i="70"/>
  <c r="AB33" i="70"/>
  <c r="AC33" i="70"/>
  <c r="AD33" i="70"/>
  <c r="AE33" i="70"/>
  <c r="AF33" i="70"/>
  <c r="AG33" i="70"/>
  <c r="AH33" i="70"/>
  <c r="A34" i="70"/>
  <c r="B34" i="70"/>
  <c r="C34" i="70"/>
  <c r="D34" i="70"/>
  <c r="E34" i="70"/>
  <c r="F34" i="70"/>
  <c r="G34" i="70"/>
  <c r="H34" i="70"/>
  <c r="I34" i="70"/>
  <c r="J34" i="70"/>
  <c r="K34" i="70"/>
  <c r="L34" i="70"/>
  <c r="M34" i="70"/>
  <c r="N34" i="70"/>
  <c r="O34" i="70"/>
  <c r="P34" i="70"/>
  <c r="Q34" i="70"/>
  <c r="R34" i="70"/>
  <c r="S34" i="70"/>
  <c r="T34" i="70"/>
  <c r="U34" i="70"/>
  <c r="V34" i="70"/>
  <c r="W34" i="70"/>
  <c r="X34" i="70"/>
  <c r="Y34" i="70"/>
  <c r="Z34" i="70"/>
  <c r="AA34" i="70"/>
  <c r="AB34" i="70"/>
  <c r="AC34" i="70"/>
  <c r="AD34" i="70"/>
  <c r="AE34" i="70"/>
  <c r="AF34" i="70"/>
  <c r="AG34" i="70"/>
  <c r="AH34" i="70"/>
  <c r="A35" i="70"/>
  <c r="B35" i="70"/>
  <c r="C35" i="70"/>
  <c r="D35" i="70"/>
  <c r="E35" i="70"/>
  <c r="F35" i="70"/>
  <c r="G35" i="70"/>
  <c r="H35" i="70"/>
  <c r="I35" i="70"/>
  <c r="J35" i="70"/>
  <c r="K35" i="70"/>
  <c r="L35" i="70"/>
  <c r="M35" i="70"/>
  <c r="N35" i="70"/>
  <c r="O35" i="70"/>
  <c r="P35" i="70"/>
  <c r="Q35" i="70"/>
  <c r="R35" i="70"/>
  <c r="S35" i="70"/>
  <c r="T35" i="70"/>
  <c r="U35" i="70"/>
  <c r="V35" i="70"/>
  <c r="W35" i="70"/>
  <c r="X35" i="70"/>
  <c r="Y35" i="70"/>
  <c r="Z35" i="70"/>
  <c r="AA35" i="70"/>
  <c r="AB35" i="70"/>
  <c r="AC35" i="70"/>
  <c r="AD35" i="70"/>
  <c r="AE35" i="70"/>
  <c r="AF35" i="70"/>
  <c r="AG35" i="70"/>
  <c r="AH35" i="70"/>
  <c r="A36" i="70"/>
  <c r="B36" i="70"/>
  <c r="C36" i="70"/>
  <c r="D36" i="70"/>
  <c r="E36" i="70"/>
  <c r="F36" i="70"/>
  <c r="G36" i="70"/>
  <c r="H36" i="70"/>
  <c r="I36" i="70"/>
  <c r="J36" i="70"/>
  <c r="K36" i="70"/>
  <c r="L36" i="70"/>
  <c r="M36" i="70"/>
  <c r="N36" i="70"/>
  <c r="O36" i="70"/>
  <c r="P36" i="70"/>
  <c r="Q36" i="70"/>
  <c r="R36" i="70"/>
  <c r="S36" i="70"/>
  <c r="T36" i="70"/>
  <c r="U36" i="70"/>
  <c r="V36" i="70"/>
  <c r="W36" i="70"/>
  <c r="X36" i="70"/>
  <c r="Y36" i="70"/>
  <c r="Z36" i="70"/>
  <c r="AA36" i="70"/>
  <c r="AB36" i="70"/>
  <c r="AC36" i="70"/>
  <c r="AD36" i="70"/>
  <c r="AE36" i="70"/>
  <c r="AF36" i="70"/>
  <c r="AG36" i="70"/>
  <c r="AH36" i="70"/>
  <c r="A37" i="70"/>
  <c r="B37" i="70"/>
  <c r="C37" i="70"/>
  <c r="D37" i="70"/>
  <c r="E37" i="70"/>
  <c r="F37" i="70"/>
  <c r="G37" i="70"/>
  <c r="H37" i="70"/>
  <c r="I37" i="70"/>
  <c r="J37" i="70"/>
  <c r="K37" i="70"/>
  <c r="L37" i="70"/>
  <c r="M37" i="70"/>
  <c r="N37" i="70"/>
  <c r="O37" i="70"/>
  <c r="P37" i="70"/>
  <c r="Q37" i="70"/>
  <c r="R37" i="70"/>
  <c r="S37" i="70"/>
  <c r="T37" i="70"/>
  <c r="U37" i="70"/>
  <c r="V37" i="70"/>
  <c r="W37" i="70"/>
  <c r="X37" i="70"/>
  <c r="Y37" i="70"/>
  <c r="Z37" i="70"/>
  <c r="AA37" i="70"/>
  <c r="AB37" i="70"/>
  <c r="AC37" i="70"/>
  <c r="AD37" i="70"/>
  <c r="AE37" i="70"/>
  <c r="AF37" i="70"/>
  <c r="AG37" i="70"/>
  <c r="AH37" i="70"/>
  <c r="A38" i="70"/>
  <c r="B38" i="70"/>
  <c r="C38" i="70"/>
  <c r="D38" i="70"/>
  <c r="E38" i="70"/>
  <c r="F38" i="70"/>
  <c r="G38" i="70"/>
  <c r="H38" i="70"/>
  <c r="I38" i="70"/>
  <c r="J38" i="70"/>
  <c r="K38" i="70"/>
  <c r="L38" i="70"/>
  <c r="M38" i="70"/>
  <c r="N38" i="70"/>
  <c r="O38" i="70"/>
  <c r="P38" i="70"/>
  <c r="Q38" i="70"/>
  <c r="R38" i="70"/>
  <c r="S38" i="70"/>
  <c r="T38" i="70"/>
  <c r="U38" i="70"/>
  <c r="V38" i="70"/>
  <c r="W38" i="70"/>
  <c r="X38" i="70"/>
  <c r="Y38" i="70"/>
  <c r="Z38" i="70"/>
  <c r="AA38" i="70"/>
  <c r="AB38" i="70"/>
  <c r="AC38" i="70"/>
  <c r="AD38" i="70"/>
  <c r="AE38" i="70"/>
  <c r="AF38" i="70"/>
  <c r="AG38" i="70"/>
  <c r="AH38" i="70"/>
  <c r="A39" i="70"/>
  <c r="B39" i="70"/>
  <c r="C39" i="70"/>
  <c r="D39" i="70"/>
  <c r="E39" i="70"/>
  <c r="F39" i="70"/>
  <c r="G39" i="70"/>
  <c r="H39" i="70"/>
  <c r="I39" i="70"/>
  <c r="J39" i="70"/>
  <c r="K39" i="70"/>
  <c r="L39" i="70"/>
  <c r="M39" i="70"/>
  <c r="N39" i="70"/>
  <c r="O39" i="70"/>
  <c r="P39" i="70"/>
  <c r="Q39" i="70"/>
  <c r="R39" i="70"/>
  <c r="S39" i="70"/>
  <c r="T39" i="70"/>
  <c r="U39" i="70"/>
  <c r="V39" i="70"/>
  <c r="W39" i="70"/>
  <c r="X39" i="70"/>
  <c r="Y39" i="70"/>
  <c r="Z39" i="70"/>
  <c r="AA39" i="70"/>
  <c r="AB39" i="70"/>
  <c r="AC39" i="70"/>
  <c r="AD39" i="70"/>
  <c r="AE39" i="70"/>
  <c r="AF39" i="70"/>
  <c r="AG39" i="70"/>
  <c r="AH39" i="70"/>
  <c r="A40" i="70"/>
  <c r="B40" i="70"/>
  <c r="C40" i="70"/>
  <c r="D40" i="70"/>
  <c r="E40" i="70"/>
  <c r="F40" i="70"/>
  <c r="G40" i="70"/>
  <c r="H40" i="70"/>
  <c r="I40" i="70"/>
  <c r="J40" i="70"/>
  <c r="K40" i="70"/>
  <c r="L40" i="70"/>
  <c r="M40" i="70"/>
  <c r="N40" i="70"/>
  <c r="O40" i="70"/>
  <c r="P40" i="70"/>
  <c r="Q40" i="70"/>
  <c r="R40" i="70"/>
  <c r="S40" i="70"/>
  <c r="T40" i="70"/>
  <c r="U40" i="70"/>
  <c r="V40" i="70"/>
  <c r="W40" i="70"/>
  <c r="X40" i="70"/>
  <c r="Y40" i="70"/>
  <c r="Z40" i="70"/>
  <c r="AA40" i="70"/>
  <c r="AB40" i="70"/>
  <c r="AC40" i="70"/>
  <c r="AD40" i="70"/>
  <c r="AE40" i="70"/>
  <c r="AF40" i="70"/>
  <c r="AG40" i="70"/>
  <c r="AH40" i="70"/>
  <c r="A41" i="70"/>
  <c r="B41" i="70"/>
  <c r="C41" i="70"/>
  <c r="D41" i="70"/>
  <c r="E41" i="70"/>
  <c r="F41" i="70"/>
  <c r="G41" i="70"/>
  <c r="H41" i="70"/>
  <c r="I41" i="70"/>
  <c r="J41" i="70"/>
  <c r="K41" i="70"/>
  <c r="L41" i="70"/>
  <c r="M41" i="70"/>
  <c r="N41" i="70"/>
  <c r="O41" i="70"/>
  <c r="P41" i="70"/>
  <c r="Q41" i="70"/>
  <c r="R41" i="70"/>
  <c r="S41" i="70"/>
  <c r="T41" i="70"/>
  <c r="U41" i="70"/>
  <c r="V41" i="70"/>
  <c r="W41" i="70"/>
  <c r="X41" i="70"/>
  <c r="Y41" i="70"/>
  <c r="Z41" i="70"/>
  <c r="AA41" i="70"/>
  <c r="AB41" i="70"/>
  <c r="AC41" i="70"/>
  <c r="AD41" i="70"/>
  <c r="AE41" i="70"/>
  <c r="AF41" i="70"/>
  <c r="AG41" i="70"/>
  <c r="AH41" i="70"/>
  <c r="A42" i="70"/>
  <c r="B42" i="70"/>
  <c r="C42" i="70"/>
  <c r="D42" i="70"/>
  <c r="E42" i="70"/>
  <c r="F42" i="70"/>
  <c r="G42" i="70"/>
  <c r="H42" i="70"/>
  <c r="I42" i="70"/>
  <c r="J42" i="70"/>
  <c r="K42" i="70"/>
  <c r="L42" i="70"/>
  <c r="M42" i="70"/>
  <c r="N42" i="70"/>
  <c r="O42" i="70"/>
  <c r="P42" i="70"/>
  <c r="Q42" i="70"/>
  <c r="R42" i="70"/>
  <c r="S42" i="70"/>
  <c r="T42" i="70"/>
  <c r="U42" i="70"/>
  <c r="V42" i="70"/>
  <c r="W42" i="70"/>
  <c r="X42" i="70"/>
  <c r="Y42" i="70"/>
  <c r="Z42" i="70"/>
  <c r="AA42" i="70"/>
  <c r="AB42" i="70"/>
  <c r="AC42" i="70"/>
  <c r="AD42" i="70"/>
  <c r="AE42" i="70"/>
  <c r="AF42" i="70"/>
  <c r="AG42" i="70"/>
  <c r="AH42" i="70"/>
  <c r="A43" i="70"/>
  <c r="B43" i="70"/>
  <c r="C43" i="70"/>
  <c r="D43" i="70"/>
  <c r="E43" i="70"/>
  <c r="F43" i="70"/>
  <c r="G43" i="70"/>
  <c r="H43" i="70"/>
  <c r="I43" i="70"/>
  <c r="J43" i="70"/>
  <c r="K43" i="70"/>
  <c r="L43" i="70"/>
  <c r="M43" i="70"/>
  <c r="N43" i="70"/>
  <c r="O43" i="70"/>
  <c r="P43" i="70"/>
  <c r="Q43" i="70"/>
  <c r="R43" i="70"/>
  <c r="S43" i="70"/>
  <c r="T43" i="70"/>
  <c r="U43" i="70"/>
  <c r="V43" i="70"/>
  <c r="W43" i="70"/>
  <c r="X43" i="70"/>
  <c r="Y43" i="70"/>
  <c r="Z43" i="70"/>
  <c r="AA43" i="70"/>
  <c r="AB43" i="70"/>
  <c r="AC43" i="70"/>
  <c r="AD43" i="70"/>
  <c r="AE43" i="70"/>
  <c r="AF43" i="70"/>
  <c r="AG43" i="70"/>
  <c r="AH43" i="70"/>
  <c r="A44" i="70"/>
  <c r="B44" i="70"/>
  <c r="C44" i="70"/>
  <c r="D44" i="70"/>
  <c r="E44" i="70"/>
  <c r="F44" i="70"/>
  <c r="G44" i="70"/>
  <c r="H44" i="70"/>
  <c r="I44" i="70"/>
  <c r="J44" i="70"/>
  <c r="K44" i="70"/>
  <c r="L44" i="70"/>
  <c r="M44" i="70"/>
  <c r="N44" i="70"/>
  <c r="O44" i="70"/>
  <c r="P44" i="70"/>
  <c r="Q44" i="70"/>
  <c r="R44" i="70"/>
  <c r="S44" i="70"/>
  <c r="T44" i="70"/>
  <c r="U44" i="70"/>
  <c r="V44" i="70"/>
  <c r="W44" i="70"/>
  <c r="X44" i="70"/>
  <c r="Y44" i="70"/>
  <c r="Z44" i="70"/>
  <c r="AA44" i="70"/>
  <c r="AB44" i="70"/>
  <c r="AC44" i="70"/>
  <c r="AD44" i="70"/>
  <c r="AE44" i="70"/>
  <c r="AF44" i="70"/>
  <c r="AG44" i="70"/>
  <c r="AH44" i="70"/>
  <c r="A45" i="70"/>
  <c r="B45" i="70"/>
  <c r="C45" i="70"/>
  <c r="D45" i="70"/>
  <c r="E45" i="70"/>
  <c r="F45" i="70"/>
  <c r="G45" i="70"/>
  <c r="H45" i="70"/>
  <c r="I45" i="70"/>
  <c r="J45" i="70"/>
  <c r="K45" i="70"/>
  <c r="L45" i="70"/>
  <c r="M45" i="70"/>
  <c r="N45" i="70"/>
  <c r="O45" i="70"/>
  <c r="P45" i="70"/>
  <c r="Q45" i="70"/>
  <c r="R45" i="70"/>
  <c r="S45" i="70"/>
  <c r="T45" i="70"/>
  <c r="U45" i="70"/>
  <c r="V45" i="70"/>
  <c r="W45" i="70"/>
  <c r="X45" i="70"/>
  <c r="Y45" i="70"/>
  <c r="Z45" i="70"/>
  <c r="AA45" i="70"/>
  <c r="AB45" i="70"/>
  <c r="AC45" i="70"/>
  <c r="AD45" i="70"/>
  <c r="AE45" i="70"/>
  <c r="AF45" i="70"/>
  <c r="AG45" i="70"/>
  <c r="AH45" i="70"/>
  <c r="A46" i="70"/>
  <c r="B46" i="70"/>
  <c r="C46" i="70"/>
  <c r="D46" i="70"/>
  <c r="E46" i="70"/>
  <c r="F46" i="70"/>
  <c r="G46" i="70"/>
  <c r="H46" i="70"/>
  <c r="I46" i="70"/>
  <c r="J46" i="70"/>
  <c r="K46" i="70"/>
  <c r="L46" i="70"/>
  <c r="M46" i="70"/>
  <c r="N46" i="70"/>
  <c r="O46" i="70"/>
  <c r="P46" i="70"/>
  <c r="Q46" i="70"/>
  <c r="R46" i="70"/>
  <c r="S46" i="70"/>
  <c r="T46" i="70"/>
  <c r="U46" i="70"/>
  <c r="V46" i="70"/>
  <c r="W46" i="70"/>
  <c r="X46" i="70"/>
  <c r="Y46" i="70"/>
  <c r="Z46" i="70"/>
  <c r="AA46" i="70"/>
  <c r="AB46" i="70"/>
  <c r="AC46" i="70"/>
  <c r="AD46" i="70"/>
  <c r="AE46" i="70"/>
  <c r="AF46" i="70"/>
  <c r="AG46" i="70"/>
  <c r="AH46" i="70"/>
  <c r="A47" i="70"/>
  <c r="B47" i="70"/>
  <c r="C47" i="70"/>
  <c r="D47" i="70"/>
  <c r="E47" i="70"/>
  <c r="F47" i="70"/>
  <c r="G47" i="70"/>
  <c r="H47" i="70"/>
  <c r="I47" i="70"/>
  <c r="J47" i="70"/>
  <c r="K47" i="70"/>
  <c r="L47" i="70"/>
  <c r="M47" i="70"/>
  <c r="N47" i="70"/>
  <c r="O47" i="70"/>
  <c r="P47" i="70"/>
  <c r="Q47" i="70"/>
  <c r="R47" i="70"/>
  <c r="S47" i="70"/>
  <c r="T47" i="70"/>
  <c r="U47" i="70"/>
  <c r="V47" i="70"/>
  <c r="W47" i="70"/>
  <c r="X47" i="70"/>
  <c r="Y47" i="70"/>
  <c r="Z47" i="70"/>
  <c r="AA47" i="70"/>
  <c r="AB47" i="70"/>
  <c r="AC47" i="70"/>
  <c r="AD47" i="70"/>
  <c r="AE47" i="70"/>
  <c r="AF47" i="70"/>
  <c r="AG47" i="70"/>
  <c r="AH47" i="70"/>
  <c r="A48" i="70"/>
  <c r="B48" i="70"/>
  <c r="C48" i="70"/>
  <c r="D48" i="70"/>
  <c r="E48" i="70"/>
  <c r="F48" i="70"/>
  <c r="G48" i="70"/>
  <c r="H48" i="70"/>
  <c r="I48" i="70"/>
  <c r="J48" i="70"/>
  <c r="K48" i="70"/>
  <c r="L48" i="70"/>
  <c r="M48" i="70"/>
  <c r="N48" i="70"/>
  <c r="O48" i="70"/>
  <c r="P48" i="70"/>
  <c r="Q48" i="70"/>
  <c r="R48" i="70"/>
  <c r="S48" i="70"/>
  <c r="T48" i="70"/>
  <c r="U48" i="70"/>
  <c r="V48" i="70"/>
  <c r="W48" i="70"/>
  <c r="X48" i="70"/>
  <c r="Y48" i="70"/>
  <c r="Z48" i="70"/>
  <c r="AA48" i="70"/>
  <c r="AB48" i="70"/>
  <c r="AC48" i="70"/>
  <c r="AD48" i="70"/>
  <c r="AE48" i="70"/>
  <c r="AF48" i="70"/>
  <c r="AG48" i="70"/>
  <c r="AH48" i="70"/>
  <c r="A49" i="70"/>
  <c r="B49" i="70"/>
  <c r="C49" i="70"/>
  <c r="D49" i="70"/>
  <c r="E49" i="70"/>
  <c r="F49" i="70"/>
  <c r="G49" i="70"/>
  <c r="H49" i="70"/>
  <c r="I49" i="70"/>
  <c r="J49" i="70"/>
  <c r="K49" i="70"/>
  <c r="L49" i="70"/>
  <c r="M49" i="70"/>
  <c r="N49" i="70"/>
  <c r="O49" i="70"/>
  <c r="P49" i="70"/>
  <c r="Q49" i="70"/>
  <c r="R49" i="70"/>
  <c r="S49" i="70"/>
  <c r="T49" i="70"/>
  <c r="U49" i="70"/>
  <c r="V49" i="70"/>
  <c r="W49" i="70"/>
  <c r="X49" i="70"/>
  <c r="Y49" i="70"/>
  <c r="Z49" i="70"/>
  <c r="AA49" i="70"/>
  <c r="AB49" i="70"/>
  <c r="AC49" i="70"/>
  <c r="AD49" i="70"/>
  <c r="AE49" i="70"/>
  <c r="AF49" i="70"/>
  <c r="AG49" i="70"/>
  <c r="AH49" i="70"/>
  <c r="A50" i="70"/>
  <c r="B50" i="70"/>
  <c r="C50" i="70"/>
  <c r="D50" i="70"/>
  <c r="E50" i="70"/>
  <c r="F50" i="70"/>
  <c r="G50" i="70"/>
  <c r="H50" i="70"/>
  <c r="I50" i="70"/>
  <c r="J50" i="70"/>
  <c r="K50" i="70"/>
  <c r="L50" i="70"/>
  <c r="M50" i="70"/>
  <c r="N50" i="70"/>
  <c r="O50" i="70"/>
  <c r="P50" i="70"/>
  <c r="Q50" i="70"/>
  <c r="R50" i="70"/>
  <c r="S50" i="70"/>
  <c r="T50" i="70"/>
  <c r="U50" i="70"/>
  <c r="V50" i="70"/>
  <c r="W50" i="70"/>
  <c r="X50" i="70"/>
  <c r="Y50" i="70"/>
  <c r="Z50" i="70"/>
  <c r="AA50" i="70"/>
  <c r="AB50" i="70"/>
  <c r="AC50" i="70"/>
  <c r="AD50" i="70"/>
  <c r="AE50" i="70"/>
  <c r="AF50" i="70"/>
  <c r="AG50" i="70"/>
  <c r="AH50" i="70"/>
  <c r="A51" i="70"/>
  <c r="B51" i="70"/>
  <c r="C51" i="70"/>
  <c r="D51" i="70"/>
  <c r="E51" i="70"/>
  <c r="F51" i="70"/>
  <c r="G51" i="70"/>
  <c r="H51" i="70"/>
  <c r="I51" i="70"/>
  <c r="J51" i="70"/>
  <c r="K51" i="70"/>
  <c r="L51" i="70"/>
  <c r="M51" i="70"/>
  <c r="N51" i="70"/>
  <c r="O51" i="70"/>
  <c r="P51" i="70"/>
  <c r="Q51" i="70"/>
  <c r="R51" i="70"/>
  <c r="S51" i="70"/>
  <c r="T51" i="70"/>
  <c r="U51" i="70"/>
  <c r="V51" i="70"/>
  <c r="W51" i="70"/>
  <c r="X51" i="70"/>
  <c r="Y51" i="70"/>
  <c r="Z51" i="70"/>
  <c r="AA51" i="70"/>
  <c r="AB51" i="70"/>
  <c r="AC51" i="70"/>
  <c r="AD51" i="70"/>
  <c r="AE51" i="70"/>
  <c r="AF51" i="70"/>
  <c r="AG51" i="70"/>
  <c r="AH51" i="70"/>
  <c r="A52" i="70"/>
  <c r="B52" i="70"/>
  <c r="C52" i="70"/>
  <c r="D52" i="70"/>
  <c r="E52" i="70"/>
  <c r="F52" i="70"/>
  <c r="G52" i="70"/>
  <c r="H52" i="70"/>
  <c r="I52" i="70"/>
  <c r="J52" i="70"/>
  <c r="K52" i="70"/>
  <c r="L52" i="70"/>
  <c r="M52" i="70"/>
  <c r="N52" i="70"/>
  <c r="O52" i="70"/>
  <c r="P52" i="70"/>
  <c r="Q52" i="70"/>
  <c r="R52" i="70"/>
  <c r="S52" i="70"/>
  <c r="T52" i="70"/>
  <c r="U52" i="70"/>
  <c r="V52" i="70"/>
  <c r="W52" i="70"/>
  <c r="X52" i="70"/>
  <c r="Y52" i="70"/>
  <c r="Z52" i="70"/>
  <c r="AA52" i="70"/>
  <c r="AB52" i="70"/>
  <c r="AC52" i="70"/>
  <c r="AD52" i="70"/>
  <c r="AE52" i="70"/>
  <c r="AF52" i="70"/>
  <c r="AG52" i="70"/>
  <c r="AH52" i="70"/>
  <c r="A53" i="70"/>
  <c r="B53" i="70"/>
  <c r="C53" i="70"/>
  <c r="D53" i="70"/>
  <c r="E53" i="70"/>
  <c r="F53" i="70"/>
  <c r="G53" i="70"/>
  <c r="H53" i="70"/>
  <c r="I53" i="70"/>
  <c r="J53" i="70"/>
  <c r="K53" i="70"/>
  <c r="L53" i="70"/>
  <c r="M53" i="70"/>
  <c r="N53" i="70"/>
  <c r="O53" i="70"/>
  <c r="P53" i="70"/>
  <c r="Q53" i="70"/>
  <c r="R53" i="70"/>
  <c r="S53" i="70"/>
  <c r="T53" i="70"/>
  <c r="U53" i="70"/>
  <c r="V53" i="70"/>
  <c r="W53" i="70"/>
  <c r="X53" i="70"/>
  <c r="Y53" i="70"/>
  <c r="Z53" i="70"/>
  <c r="AA53" i="70"/>
  <c r="AB53" i="70"/>
  <c r="AC53" i="70"/>
  <c r="AD53" i="70"/>
  <c r="AE53" i="70"/>
  <c r="AF53" i="70"/>
  <c r="AG53" i="70"/>
  <c r="AH53" i="70"/>
  <c r="A54" i="70"/>
  <c r="B54" i="70"/>
  <c r="C54" i="70"/>
  <c r="D54" i="70"/>
  <c r="E54" i="70"/>
  <c r="F54" i="70"/>
  <c r="G54" i="70"/>
  <c r="H54" i="70"/>
  <c r="I54" i="70"/>
  <c r="J54" i="70"/>
  <c r="K54" i="70"/>
  <c r="L54" i="70"/>
  <c r="M54" i="70"/>
  <c r="N54" i="70"/>
  <c r="O54" i="70"/>
  <c r="P54" i="70"/>
  <c r="Q54" i="70"/>
  <c r="R54" i="70"/>
  <c r="S54" i="70"/>
  <c r="T54" i="70"/>
  <c r="U54" i="70"/>
  <c r="V54" i="70"/>
  <c r="W54" i="70"/>
  <c r="X54" i="70"/>
  <c r="Y54" i="70"/>
  <c r="Z54" i="70"/>
  <c r="AA54" i="70"/>
  <c r="AB54" i="70"/>
  <c r="AC54" i="70"/>
  <c r="AD54" i="70"/>
  <c r="AE54" i="70"/>
  <c r="AF54" i="70"/>
  <c r="AG54" i="70"/>
  <c r="AH54" i="70"/>
  <c r="A55" i="70"/>
  <c r="B55" i="70"/>
  <c r="C55" i="70"/>
  <c r="D55" i="70"/>
  <c r="E55" i="70"/>
  <c r="F55" i="70"/>
  <c r="G55" i="70"/>
  <c r="H55" i="70"/>
  <c r="I55" i="70"/>
  <c r="J55" i="70"/>
  <c r="K55" i="70"/>
  <c r="L55" i="70"/>
  <c r="M55" i="70"/>
  <c r="N55" i="70"/>
  <c r="O55" i="70"/>
  <c r="P55" i="70"/>
  <c r="Q55" i="70"/>
  <c r="R55" i="70"/>
  <c r="S55" i="70"/>
  <c r="T55" i="70"/>
  <c r="U55" i="70"/>
  <c r="V55" i="70"/>
  <c r="W55" i="70"/>
  <c r="X55" i="70"/>
  <c r="Y55" i="70"/>
  <c r="Z55" i="70"/>
  <c r="AA55" i="70"/>
  <c r="AB55" i="70"/>
  <c r="AC55" i="70"/>
  <c r="AD55" i="70"/>
  <c r="AE55" i="70"/>
  <c r="AF55" i="70"/>
  <c r="AG55" i="70"/>
  <c r="AH55" i="70"/>
  <c r="A56" i="70"/>
  <c r="B56" i="70"/>
  <c r="C56" i="70"/>
  <c r="D56" i="70"/>
  <c r="E56" i="70"/>
  <c r="F56" i="70"/>
  <c r="G56" i="70"/>
  <c r="H56" i="70"/>
  <c r="I56" i="70"/>
  <c r="J56" i="70"/>
  <c r="K56" i="70"/>
  <c r="L56" i="70"/>
  <c r="M56" i="70"/>
  <c r="N56" i="70"/>
  <c r="O56" i="70"/>
  <c r="P56" i="70"/>
  <c r="Q56" i="70"/>
  <c r="R56" i="70"/>
  <c r="S56" i="70"/>
  <c r="T56" i="70"/>
  <c r="U56" i="70"/>
  <c r="V56" i="70"/>
  <c r="W56" i="70"/>
  <c r="X56" i="70"/>
  <c r="Y56" i="70"/>
  <c r="Z56" i="70"/>
  <c r="AA56" i="70"/>
  <c r="AB56" i="70"/>
  <c r="AC56" i="70"/>
  <c r="AD56" i="70"/>
  <c r="AE56" i="70"/>
  <c r="AF56" i="70"/>
  <c r="AG56" i="70"/>
  <c r="AH56" i="70"/>
  <c r="A57" i="70"/>
  <c r="B57" i="70"/>
  <c r="C57" i="70"/>
  <c r="D57" i="70"/>
  <c r="E57" i="70"/>
  <c r="F57" i="70"/>
  <c r="G57" i="70"/>
  <c r="H57" i="70"/>
  <c r="I57" i="70"/>
  <c r="J57" i="70"/>
  <c r="K57" i="70"/>
  <c r="L57" i="70"/>
  <c r="M57" i="70"/>
  <c r="N57" i="70"/>
  <c r="O57" i="70"/>
  <c r="P57" i="70"/>
  <c r="Q57" i="70"/>
  <c r="R57" i="70"/>
  <c r="S57" i="70"/>
  <c r="T57" i="70"/>
  <c r="U57" i="70"/>
  <c r="V57" i="70"/>
  <c r="W57" i="70"/>
  <c r="X57" i="70"/>
  <c r="Y57" i="70"/>
  <c r="Z57" i="70"/>
  <c r="AA57" i="70"/>
  <c r="AB57" i="70"/>
  <c r="AC57" i="70"/>
  <c r="AD57" i="70"/>
  <c r="AE57" i="70"/>
  <c r="AF57" i="70"/>
  <c r="AG57" i="70"/>
  <c r="AH57" i="70"/>
  <c r="A58" i="70"/>
  <c r="B58" i="70"/>
  <c r="C58" i="70"/>
  <c r="D58" i="70"/>
  <c r="E58" i="70"/>
  <c r="F58" i="70"/>
  <c r="G58" i="70"/>
  <c r="H58" i="70"/>
  <c r="I58" i="70"/>
  <c r="J58" i="70"/>
  <c r="K58" i="70"/>
  <c r="L58" i="70"/>
  <c r="M58" i="70"/>
  <c r="N58" i="70"/>
  <c r="O58" i="70"/>
  <c r="P58" i="70"/>
  <c r="Q58" i="70"/>
  <c r="R58" i="70"/>
  <c r="S58" i="70"/>
  <c r="T58" i="70"/>
  <c r="U58" i="70"/>
  <c r="V58" i="70"/>
  <c r="W58" i="70"/>
  <c r="X58" i="70"/>
  <c r="Y58" i="70"/>
  <c r="Z58" i="70"/>
  <c r="AA58" i="70"/>
  <c r="AB58" i="70"/>
  <c r="AC58" i="70"/>
  <c r="AD58" i="70"/>
  <c r="AE58" i="70"/>
  <c r="AF58" i="70"/>
  <c r="AG58" i="70"/>
  <c r="AH58" i="70"/>
  <c r="A59" i="70"/>
  <c r="B59" i="70"/>
  <c r="C59" i="70"/>
  <c r="D59" i="70"/>
  <c r="E59" i="70"/>
  <c r="F59" i="70"/>
  <c r="G59" i="70"/>
  <c r="H59" i="70"/>
  <c r="I59" i="70"/>
  <c r="J59" i="70"/>
  <c r="K59" i="70"/>
  <c r="L59" i="70"/>
  <c r="M59" i="70"/>
  <c r="N59" i="70"/>
  <c r="O59" i="70"/>
  <c r="P59" i="70"/>
  <c r="Q59" i="70"/>
  <c r="R59" i="70"/>
  <c r="S59" i="70"/>
  <c r="T59" i="70"/>
  <c r="U59" i="70"/>
  <c r="V59" i="70"/>
  <c r="W59" i="70"/>
  <c r="X59" i="70"/>
  <c r="Y59" i="70"/>
  <c r="Z59" i="70"/>
  <c r="AA59" i="70"/>
  <c r="AB59" i="70"/>
  <c r="AC59" i="70"/>
  <c r="AD59" i="70"/>
  <c r="AE59" i="70"/>
  <c r="AF59" i="70"/>
  <c r="AG59" i="70"/>
  <c r="AH59" i="70"/>
  <c r="A60" i="70"/>
  <c r="B60" i="70"/>
  <c r="C60" i="70"/>
  <c r="D60" i="70"/>
  <c r="E60" i="70"/>
  <c r="F60" i="70"/>
  <c r="G60" i="70"/>
  <c r="H60" i="70"/>
  <c r="I60" i="70"/>
  <c r="J60" i="70"/>
  <c r="K60" i="70"/>
  <c r="L60" i="70"/>
  <c r="M60" i="70"/>
  <c r="N60" i="70"/>
  <c r="O60" i="70"/>
  <c r="P60" i="70"/>
  <c r="Q60" i="70"/>
  <c r="R60" i="70"/>
  <c r="S60" i="70"/>
  <c r="T60" i="70"/>
  <c r="U60" i="70"/>
  <c r="V60" i="70"/>
  <c r="W60" i="70"/>
  <c r="X60" i="70"/>
  <c r="Y60" i="70"/>
  <c r="Z60" i="70"/>
  <c r="AA60" i="70"/>
  <c r="AB60" i="70"/>
  <c r="AC60" i="70"/>
  <c r="AD60" i="70"/>
  <c r="AE60" i="70"/>
  <c r="AF60" i="70"/>
  <c r="AG60" i="70"/>
  <c r="AH60" i="70"/>
  <c r="A61" i="70"/>
  <c r="B61" i="70"/>
  <c r="C61" i="70"/>
  <c r="D61" i="70"/>
  <c r="E61" i="70"/>
  <c r="F61" i="70"/>
  <c r="G61" i="70"/>
  <c r="H61" i="70"/>
  <c r="I61" i="70"/>
  <c r="J61" i="70"/>
  <c r="K61" i="70"/>
  <c r="L61" i="70"/>
  <c r="M61" i="70"/>
  <c r="N61" i="70"/>
  <c r="O61" i="70"/>
  <c r="P61" i="70"/>
  <c r="Q61" i="70"/>
  <c r="R61" i="70"/>
  <c r="S61" i="70"/>
  <c r="T61" i="70"/>
  <c r="U61" i="70"/>
  <c r="V61" i="70"/>
  <c r="W61" i="70"/>
  <c r="X61" i="70"/>
  <c r="Y61" i="70"/>
  <c r="Z61" i="70"/>
  <c r="AA61" i="70"/>
  <c r="AB61" i="70"/>
  <c r="AC61" i="70"/>
  <c r="AD61" i="70"/>
  <c r="AE61" i="70"/>
  <c r="AF61" i="70"/>
  <c r="AG61" i="70"/>
  <c r="AH61" i="70"/>
  <c r="A62" i="70"/>
  <c r="B62" i="70"/>
  <c r="C62" i="70"/>
  <c r="D62" i="70"/>
  <c r="E62" i="70"/>
  <c r="F62" i="70"/>
  <c r="G62" i="70"/>
  <c r="H62" i="70"/>
  <c r="I62" i="70"/>
  <c r="J62" i="70"/>
  <c r="K62" i="70"/>
  <c r="L62" i="70"/>
  <c r="M62" i="70"/>
  <c r="N62" i="70"/>
  <c r="O62" i="70"/>
  <c r="P62" i="70"/>
  <c r="Q62" i="70"/>
  <c r="R62" i="70"/>
  <c r="S62" i="70"/>
  <c r="T62" i="70"/>
  <c r="U62" i="70"/>
  <c r="V62" i="70"/>
  <c r="W62" i="70"/>
  <c r="X62" i="70"/>
  <c r="Y62" i="70"/>
  <c r="Z62" i="70"/>
  <c r="AA62" i="70"/>
  <c r="AB62" i="70"/>
  <c r="AC62" i="70"/>
  <c r="AD62" i="70"/>
  <c r="AE62" i="70"/>
  <c r="AF62" i="70"/>
  <c r="AG62" i="70"/>
  <c r="AH62" i="70"/>
  <c r="A63" i="70"/>
  <c r="B63" i="70"/>
  <c r="C63" i="70"/>
  <c r="D63" i="70"/>
  <c r="E63" i="70"/>
  <c r="F63" i="70"/>
  <c r="G63" i="70"/>
  <c r="H63" i="70"/>
  <c r="I63" i="70"/>
  <c r="J63" i="70"/>
  <c r="K63" i="70"/>
  <c r="L63" i="70"/>
  <c r="M63" i="70"/>
  <c r="N63" i="70"/>
  <c r="O63" i="70"/>
  <c r="P63" i="70"/>
  <c r="Q63" i="70"/>
  <c r="R63" i="70"/>
  <c r="S63" i="70"/>
  <c r="T63" i="70"/>
  <c r="U63" i="70"/>
  <c r="V63" i="70"/>
  <c r="W63" i="70"/>
  <c r="X63" i="70"/>
  <c r="Y63" i="70"/>
  <c r="Z63" i="70"/>
  <c r="AA63" i="70"/>
  <c r="AB63" i="70"/>
  <c r="AC63" i="70"/>
  <c r="AD63" i="70"/>
  <c r="AE63" i="70"/>
  <c r="AF63" i="70"/>
  <c r="AG63" i="70"/>
  <c r="AH63" i="70"/>
  <c r="A64" i="70"/>
  <c r="B64" i="70"/>
  <c r="C64" i="70"/>
  <c r="D64" i="70"/>
  <c r="E64" i="70"/>
  <c r="F64" i="70"/>
  <c r="G64" i="70"/>
  <c r="H64" i="70"/>
  <c r="I64" i="70"/>
  <c r="J64" i="70"/>
  <c r="K64" i="70"/>
  <c r="L64" i="70"/>
  <c r="M64" i="70"/>
  <c r="N64" i="70"/>
  <c r="O64" i="70"/>
  <c r="P64" i="70"/>
  <c r="Q64" i="70"/>
  <c r="R64" i="70"/>
  <c r="S64" i="70"/>
  <c r="T64" i="70"/>
  <c r="U64" i="70"/>
  <c r="V64" i="70"/>
  <c r="W64" i="70"/>
  <c r="X64" i="70"/>
  <c r="Y64" i="70"/>
  <c r="Z64" i="70"/>
  <c r="AA64" i="70"/>
  <c r="AB64" i="70"/>
  <c r="AC64" i="70"/>
  <c r="AD64" i="70"/>
  <c r="AE64" i="70"/>
  <c r="AF64" i="70"/>
  <c r="AG64" i="70"/>
  <c r="AH64" i="70"/>
  <c r="A65" i="70"/>
  <c r="B65" i="70"/>
  <c r="C65" i="70"/>
  <c r="D65" i="70"/>
  <c r="E65" i="70"/>
  <c r="F65" i="70"/>
  <c r="G65" i="70"/>
  <c r="H65" i="70"/>
  <c r="I65" i="70"/>
  <c r="J65" i="70"/>
  <c r="K65" i="70"/>
  <c r="L65" i="70"/>
  <c r="M65" i="70"/>
  <c r="N65" i="70"/>
  <c r="O65" i="70"/>
  <c r="P65" i="70"/>
  <c r="Q65" i="70"/>
  <c r="R65" i="70"/>
  <c r="S65" i="70"/>
  <c r="T65" i="70"/>
  <c r="U65" i="70"/>
  <c r="V65" i="70"/>
  <c r="W65" i="70"/>
  <c r="X65" i="70"/>
  <c r="Y65" i="70"/>
  <c r="Z65" i="70"/>
  <c r="AA65" i="70"/>
  <c r="AB65" i="70"/>
  <c r="AC65" i="70"/>
  <c r="AD65" i="70"/>
  <c r="AE65" i="70"/>
  <c r="AF65" i="70"/>
  <c r="AG65" i="70"/>
  <c r="AH65" i="70"/>
  <c r="A66" i="70"/>
  <c r="B66" i="70"/>
  <c r="C66" i="70"/>
  <c r="D66" i="70"/>
  <c r="E66" i="70"/>
  <c r="F66" i="70"/>
  <c r="G66" i="70"/>
  <c r="H66" i="70"/>
  <c r="I66" i="70"/>
  <c r="J66" i="70"/>
  <c r="K66" i="70"/>
  <c r="L66" i="70"/>
  <c r="M66" i="70"/>
  <c r="N66" i="70"/>
  <c r="O66" i="70"/>
  <c r="P66" i="70"/>
  <c r="Q66" i="70"/>
  <c r="R66" i="70"/>
  <c r="S66" i="70"/>
  <c r="T66" i="70"/>
  <c r="U66" i="70"/>
  <c r="V66" i="70"/>
  <c r="W66" i="70"/>
  <c r="X66" i="70"/>
  <c r="Y66" i="70"/>
  <c r="Z66" i="70"/>
  <c r="AA66" i="70"/>
  <c r="AB66" i="70"/>
  <c r="AC66" i="70"/>
  <c r="AD66" i="70"/>
  <c r="AE66" i="70"/>
  <c r="AF66" i="70"/>
  <c r="AG66" i="70"/>
  <c r="AH66" i="70"/>
  <c r="A67" i="70"/>
  <c r="B67" i="70"/>
  <c r="C67" i="70"/>
  <c r="D67" i="70"/>
  <c r="E67" i="70"/>
  <c r="F67" i="70"/>
  <c r="G67" i="70"/>
  <c r="H67" i="70"/>
  <c r="I67" i="70"/>
  <c r="J67" i="70"/>
  <c r="K67" i="70"/>
  <c r="L67" i="70"/>
  <c r="M67" i="70"/>
  <c r="N67" i="70"/>
  <c r="O67" i="70"/>
  <c r="P67" i="70"/>
  <c r="Q67" i="70"/>
  <c r="R67" i="70"/>
  <c r="S67" i="70"/>
  <c r="T67" i="70"/>
  <c r="U67" i="70"/>
  <c r="V67" i="70"/>
  <c r="W67" i="70"/>
  <c r="X67" i="70"/>
  <c r="Y67" i="70"/>
  <c r="Z67" i="70"/>
  <c r="AA67" i="70"/>
  <c r="AB67" i="70"/>
  <c r="AC67" i="70"/>
  <c r="AD67" i="70"/>
  <c r="AE67" i="70"/>
  <c r="AF67" i="70"/>
  <c r="AG67" i="70"/>
  <c r="AH67" i="70"/>
  <c r="A70" i="70"/>
  <c r="B70" i="70"/>
  <c r="C70" i="70"/>
  <c r="D70" i="70"/>
  <c r="E70" i="70"/>
  <c r="F70" i="70"/>
  <c r="G70" i="70"/>
  <c r="H70" i="70"/>
  <c r="I70" i="70"/>
  <c r="J70" i="70"/>
  <c r="K70" i="70"/>
  <c r="L70" i="70"/>
  <c r="M70" i="70"/>
  <c r="N70" i="70"/>
  <c r="O70" i="70"/>
  <c r="P70" i="70"/>
  <c r="Q70" i="70"/>
  <c r="R70" i="70"/>
  <c r="S70" i="70"/>
  <c r="T70" i="70"/>
  <c r="U70" i="70"/>
  <c r="V70" i="70"/>
  <c r="W70" i="70"/>
  <c r="X70" i="70"/>
  <c r="Y70" i="70"/>
  <c r="Z70" i="70"/>
  <c r="AA70" i="70"/>
  <c r="AB70" i="70"/>
  <c r="AC70" i="70"/>
  <c r="AD70" i="70"/>
  <c r="AE70" i="70"/>
  <c r="AF70" i="70"/>
  <c r="AG70" i="70"/>
  <c r="AH70" i="70"/>
  <c r="A71" i="70"/>
  <c r="B71" i="70"/>
  <c r="C71" i="70"/>
  <c r="D71" i="70"/>
  <c r="E71" i="70"/>
  <c r="F71" i="70"/>
  <c r="G71" i="70"/>
  <c r="H71" i="70"/>
  <c r="I71" i="70"/>
  <c r="J71" i="70"/>
  <c r="K71" i="70"/>
  <c r="L71" i="70"/>
  <c r="M71" i="70"/>
  <c r="N71" i="70"/>
  <c r="O71" i="70"/>
  <c r="P71" i="70"/>
  <c r="Q71" i="70"/>
  <c r="R71" i="70"/>
  <c r="S71" i="70"/>
  <c r="T71" i="70"/>
  <c r="U71" i="70"/>
  <c r="V71" i="70"/>
  <c r="W71" i="70"/>
  <c r="X71" i="70"/>
  <c r="Y71" i="70"/>
  <c r="Z71" i="70"/>
  <c r="AA71" i="70"/>
  <c r="AB71" i="70"/>
  <c r="AC71" i="70"/>
  <c r="AD71" i="70"/>
  <c r="AE71" i="70"/>
  <c r="AF71" i="70"/>
  <c r="AG71" i="70"/>
  <c r="AH71" i="70"/>
  <c r="A72" i="70"/>
  <c r="B72" i="70"/>
  <c r="C72" i="70"/>
  <c r="D72" i="70"/>
  <c r="E72" i="70"/>
  <c r="F72" i="70"/>
  <c r="G72" i="70"/>
  <c r="H72" i="70"/>
  <c r="I72" i="70"/>
  <c r="J72" i="70"/>
  <c r="K72" i="70"/>
  <c r="L72" i="70"/>
  <c r="M72" i="70"/>
  <c r="N72" i="70"/>
  <c r="O72" i="70"/>
  <c r="P72" i="70"/>
  <c r="Q72" i="70"/>
  <c r="R72" i="70"/>
  <c r="S72" i="70"/>
  <c r="T72" i="70"/>
  <c r="U72" i="70"/>
  <c r="V72" i="70"/>
  <c r="W72" i="70"/>
  <c r="X72" i="70"/>
  <c r="Y72" i="70"/>
  <c r="Z72" i="70"/>
  <c r="AA72" i="70"/>
  <c r="AB72" i="70"/>
  <c r="AC72" i="70"/>
  <c r="AD72" i="70"/>
  <c r="AE72" i="70"/>
  <c r="AF72" i="70"/>
  <c r="AG72" i="70"/>
  <c r="AH72" i="70"/>
  <c r="A73" i="70"/>
  <c r="B73" i="70"/>
  <c r="C73" i="70"/>
  <c r="D73" i="70"/>
  <c r="E73" i="70"/>
  <c r="F73" i="70"/>
  <c r="G73" i="70"/>
  <c r="H73" i="70"/>
  <c r="I73" i="70"/>
  <c r="J73" i="70"/>
  <c r="K73" i="70"/>
  <c r="L73" i="70"/>
  <c r="M73" i="70"/>
  <c r="N73" i="70"/>
  <c r="O73" i="70"/>
  <c r="P73" i="70"/>
  <c r="Q73" i="70"/>
  <c r="R73" i="70"/>
  <c r="S73" i="70"/>
  <c r="T73" i="70"/>
  <c r="U73" i="70"/>
  <c r="V73" i="70"/>
  <c r="W73" i="70"/>
  <c r="X73" i="70"/>
  <c r="Y73" i="70"/>
  <c r="Z73" i="70"/>
  <c r="AA73" i="70"/>
  <c r="AB73" i="70"/>
  <c r="AC73" i="70"/>
  <c r="AD73" i="70"/>
  <c r="AE73" i="70"/>
  <c r="AF73" i="70"/>
  <c r="AG73" i="70"/>
  <c r="AH73" i="70"/>
  <c r="A74" i="70"/>
  <c r="B74" i="70"/>
  <c r="C74" i="70"/>
  <c r="D74" i="70"/>
  <c r="E74" i="70"/>
  <c r="F74" i="70"/>
  <c r="G74" i="70"/>
  <c r="H74" i="70"/>
  <c r="I74" i="70"/>
  <c r="J74" i="70"/>
  <c r="K74" i="70"/>
  <c r="L74" i="70"/>
  <c r="M74" i="70"/>
  <c r="N74" i="70"/>
  <c r="O74" i="70"/>
  <c r="P74" i="70"/>
  <c r="Q74" i="70"/>
  <c r="R74" i="70"/>
  <c r="S74" i="70"/>
  <c r="T74" i="70"/>
  <c r="U74" i="70"/>
  <c r="V74" i="70"/>
  <c r="W74" i="70"/>
  <c r="X74" i="70"/>
  <c r="Y74" i="70"/>
  <c r="Z74" i="70"/>
  <c r="AA74" i="70"/>
  <c r="AB74" i="70"/>
  <c r="AC74" i="70"/>
  <c r="AD74" i="70"/>
  <c r="AE74" i="70"/>
  <c r="AF74" i="70"/>
  <c r="AG74" i="70"/>
  <c r="AH74" i="70"/>
  <c r="A75" i="70"/>
  <c r="B75" i="70"/>
  <c r="C75" i="70"/>
  <c r="D75" i="70"/>
  <c r="E75" i="70"/>
  <c r="F75" i="70"/>
  <c r="G75" i="70"/>
  <c r="H75" i="70"/>
  <c r="I75" i="70"/>
  <c r="J75" i="70"/>
  <c r="K75" i="70"/>
  <c r="L75" i="70"/>
  <c r="M75" i="70"/>
  <c r="N75" i="70"/>
  <c r="O75" i="70"/>
  <c r="P75" i="70"/>
  <c r="Q75" i="70"/>
  <c r="R75" i="70"/>
  <c r="S75" i="70"/>
  <c r="T75" i="70"/>
  <c r="U75" i="70"/>
  <c r="V75" i="70"/>
  <c r="W75" i="70"/>
  <c r="X75" i="70"/>
  <c r="Y75" i="70"/>
  <c r="Z75" i="70"/>
  <c r="AA75" i="70"/>
  <c r="AB75" i="70"/>
  <c r="AC75" i="70"/>
  <c r="AD75" i="70"/>
  <c r="AE75" i="70"/>
  <c r="AF75" i="70"/>
  <c r="AG75" i="70"/>
  <c r="AH75" i="70"/>
  <c r="A76" i="70"/>
  <c r="B76" i="70"/>
  <c r="C76" i="70"/>
  <c r="D76" i="70"/>
  <c r="E76" i="70"/>
  <c r="F76" i="70"/>
  <c r="G76" i="70"/>
  <c r="H76" i="70"/>
  <c r="I76" i="70"/>
  <c r="J76" i="70"/>
  <c r="K76" i="70"/>
  <c r="L76" i="70"/>
  <c r="M76" i="70"/>
  <c r="N76" i="70"/>
  <c r="O76" i="70"/>
  <c r="P76" i="70"/>
  <c r="Q76" i="70"/>
  <c r="R76" i="70"/>
  <c r="S76" i="70"/>
  <c r="T76" i="70"/>
  <c r="U76" i="70"/>
  <c r="V76" i="70"/>
  <c r="W76" i="70"/>
  <c r="X76" i="70"/>
  <c r="Y76" i="70"/>
  <c r="Z76" i="70"/>
  <c r="AA76" i="70"/>
  <c r="AB76" i="70"/>
  <c r="AC76" i="70"/>
  <c r="AD76" i="70"/>
  <c r="AE76" i="70"/>
  <c r="AF76" i="70"/>
  <c r="AG76" i="70"/>
  <c r="AH76" i="70"/>
  <c r="A77" i="70"/>
  <c r="B77" i="70"/>
  <c r="C77" i="70"/>
  <c r="D77" i="70"/>
  <c r="E77" i="70"/>
  <c r="F77" i="70"/>
  <c r="G77" i="70"/>
  <c r="H77" i="70"/>
  <c r="I77" i="70"/>
  <c r="J77" i="70"/>
  <c r="K77" i="70"/>
  <c r="L77" i="70"/>
  <c r="M77" i="70"/>
  <c r="N77" i="70"/>
  <c r="O77" i="70"/>
  <c r="P77" i="70"/>
  <c r="Q77" i="70"/>
  <c r="R77" i="70"/>
  <c r="S77" i="70"/>
  <c r="T77" i="70"/>
  <c r="U77" i="70"/>
  <c r="V77" i="70"/>
  <c r="W77" i="70"/>
  <c r="X77" i="70"/>
  <c r="Y77" i="70"/>
  <c r="Z77" i="70"/>
  <c r="AA77" i="70"/>
  <c r="AB77" i="70"/>
  <c r="AC77" i="70"/>
  <c r="AD77" i="70"/>
  <c r="AE77" i="70"/>
  <c r="AF77" i="70"/>
  <c r="AG77" i="70"/>
  <c r="AH77" i="70"/>
  <c r="A78" i="70"/>
  <c r="B78" i="70"/>
  <c r="C78" i="70"/>
  <c r="D78" i="70"/>
  <c r="E78" i="70"/>
  <c r="F78" i="70"/>
  <c r="G78" i="70"/>
  <c r="H78" i="70"/>
  <c r="I78" i="70"/>
  <c r="J78" i="70"/>
  <c r="K78" i="70"/>
  <c r="L78" i="70"/>
  <c r="M78" i="70"/>
  <c r="N78" i="70"/>
  <c r="O78" i="70"/>
  <c r="P78" i="70"/>
  <c r="Q78" i="70"/>
  <c r="R78" i="70"/>
  <c r="S78" i="70"/>
  <c r="T78" i="70"/>
  <c r="U78" i="70"/>
  <c r="V78" i="70"/>
  <c r="W78" i="70"/>
  <c r="X78" i="70"/>
  <c r="Y78" i="70"/>
  <c r="Z78" i="70"/>
  <c r="AA78" i="70"/>
  <c r="AB78" i="70"/>
  <c r="AC78" i="70"/>
  <c r="AD78" i="70"/>
  <c r="AE78" i="70"/>
  <c r="AF78" i="70"/>
  <c r="AG78" i="70"/>
  <c r="AH78" i="70"/>
  <c r="A79" i="70"/>
  <c r="B79" i="70"/>
  <c r="C79" i="70"/>
  <c r="D79" i="70"/>
  <c r="E79" i="70"/>
  <c r="F79" i="70"/>
  <c r="G79" i="70"/>
  <c r="H79" i="70"/>
  <c r="I79" i="70"/>
  <c r="J79" i="70"/>
  <c r="K79" i="70"/>
  <c r="L79" i="70"/>
  <c r="M79" i="70"/>
  <c r="N79" i="70"/>
  <c r="O79" i="70"/>
  <c r="P79" i="70"/>
  <c r="Q79" i="70"/>
  <c r="R79" i="70"/>
  <c r="S79" i="70"/>
  <c r="T79" i="70"/>
  <c r="U79" i="70"/>
  <c r="V79" i="70"/>
  <c r="W79" i="70"/>
  <c r="X79" i="70"/>
  <c r="Y79" i="70"/>
  <c r="Z79" i="70"/>
  <c r="AA79" i="70"/>
  <c r="AB79" i="70"/>
  <c r="AC79" i="70"/>
  <c r="AD79" i="70"/>
  <c r="AE79" i="70"/>
  <c r="AF79" i="70"/>
  <c r="AG79" i="70"/>
  <c r="AH79" i="70"/>
  <c r="A80" i="70"/>
  <c r="B80" i="70"/>
  <c r="C80" i="70"/>
  <c r="D80" i="70"/>
  <c r="E80" i="70"/>
  <c r="F80" i="70"/>
  <c r="G80" i="70"/>
  <c r="H80" i="70"/>
  <c r="I80" i="70"/>
  <c r="J80" i="70"/>
  <c r="K80" i="70"/>
  <c r="L80" i="70"/>
  <c r="M80" i="70"/>
  <c r="N80" i="70"/>
  <c r="O80" i="70"/>
  <c r="P80" i="70"/>
  <c r="Q80" i="70"/>
  <c r="R80" i="70"/>
  <c r="S80" i="70"/>
  <c r="T80" i="70"/>
  <c r="U80" i="70"/>
  <c r="V80" i="70"/>
  <c r="W80" i="70"/>
  <c r="X80" i="70"/>
  <c r="Y80" i="70"/>
  <c r="Z80" i="70"/>
  <c r="AA80" i="70"/>
  <c r="AB80" i="70"/>
  <c r="AC80" i="70"/>
  <c r="AD80" i="70"/>
  <c r="AE80" i="70"/>
  <c r="AF80" i="70"/>
  <c r="AG80" i="70"/>
  <c r="AH80" i="70"/>
  <c r="A81" i="70"/>
  <c r="B81" i="70"/>
  <c r="C81" i="70"/>
  <c r="D81" i="70"/>
  <c r="E81" i="70"/>
  <c r="F81" i="70"/>
  <c r="G81" i="70"/>
  <c r="H81" i="70"/>
  <c r="I81" i="70"/>
  <c r="J81" i="70"/>
  <c r="K81" i="70"/>
  <c r="L81" i="70"/>
  <c r="M81" i="70"/>
  <c r="N81" i="70"/>
  <c r="O81" i="70"/>
  <c r="P81" i="70"/>
  <c r="Q81" i="70"/>
  <c r="R81" i="70"/>
  <c r="S81" i="70"/>
  <c r="T81" i="70"/>
  <c r="U81" i="70"/>
  <c r="V81" i="70"/>
  <c r="W81" i="70"/>
  <c r="X81" i="70"/>
  <c r="Y81" i="70"/>
  <c r="Z81" i="70"/>
  <c r="AA81" i="70"/>
  <c r="AB81" i="70"/>
  <c r="AC81" i="70"/>
  <c r="AD81" i="70"/>
  <c r="AE81" i="70"/>
  <c r="AF81" i="70"/>
  <c r="AG81" i="70"/>
  <c r="AH81" i="70"/>
  <c r="A82" i="70"/>
  <c r="B82" i="70"/>
  <c r="C82" i="70"/>
  <c r="D82" i="70"/>
  <c r="E82" i="70"/>
  <c r="F82" i="70"/>
  <c r="G82" i="70"/>
  <c r="H82" i="70"/>
  <c r="I82" i="70"/>
  <c r="J82" i="70"/>
  <c r="K82" i="70"/>
  <c r="L82" i="70"/>
  <c r="M82" i="70"/>
  <c r="N82" i="70"/>
  <c r="O82" i="70"/>
  <c r="P82" i="70"/>
  <c r="Q82" i="70"/>
  <c r="R82" i="70"/>
  <c r="S82" i="70"/>
  <c r="T82" i="70"/>
  <c r="U82" i="70"/>
  <c r="V82" i="70"/>
  <c r="W82" i="70"/>
  <c r="X82" i="70"/>
  <c r="Y82" i="70"/>
  <c r="Z82" i="70"/>
  <c r="AA82" i="70"/>
  <c r="AB82" i="70"/>
  <c r="AC82" i="70"/>
  <c r="AD82" i="70"/>
  <c r="AE82" i="70"/>
  <c r="AF82" i="70"/>
  <c r="AG82" i="70"/>
  <c r="AH82" i="70"/>
  <c r="A83" i="70"/>
  <c r="B83" i="70"/>
  <c r="C83" i="70"/>
  <c r="D83" i="70"/>
  <c r="E83" i="70"/>
  <c r="F83" i="70"/>
  <c r="G83" i="70"/>
  <c r="H83" i="70"/>
  <c r="I83" i="70"/>
  <c r="J83" i="70"/>
  <c r="K83" i="70"/>
  <c r="L83" i="70"/>
  <c r="M83" i="70"/>
  <c r="N83" i="70"/>
  <c r="O83" i="70"/>
  <c r="P83" i="70"/>
  <c r="Q83" i="70"/>
  <c r="R83" i="70"/>
  <c r="S83" i="70"/>
  <c r="T83" i="70"/>
  <c r="U83" i="70"/>
  <c r="V83" i="70"/>
  <c r="W83" i="70"/>
  <c r="X83" i="70"/>
  <c r="Y83" i="70"/>
  <c r="Z83" i="70"/>
  <c r="AA83" i="70"/>
  <c r="AB83" i="70"/>
  <c r="AC83" i="70"/>
  <c r="AD83" i="70"/>
  <c r="AE83" i="70"/>
  <c r="AF83" i="70"/>
  <c r="AG83" i="70"/>
  <c r="AH83" i="70"/>
  <c r="A84" i="70"/>
  <c r="B84" i="70"/>
  <c r="C84" i="70"/>
  <c r="D84" i="70"/>
  <c r="E84" i="70"/>
  <c r="F84" i="70"/>
  <c r="G84" i="70"/>
  <c r="H84" i="70"/>
  <c r="I84" i="70"/>
  <c r="J84" i="70"/>
  <c r="K84" i="70"/>
  <c r="L84" i="70"/>
  <c r="M84" i="70"/>
  <c r="N84" i="70"/>
  <c r="O84" i="70"/>
  <c r="P84" i="70"/>
  <c r="Q84" i="70"/>
  <c r="R84" i="70"/>
  <c r="S84" i="70"/>
  <c r="T84" i="70"/>
  <c r="U84" i="70"/>
  <c r="V84" i="70"/>
  <c r="W84" i="70"/>
  <c r="X84" i="70"/>
  <c r="Y84" i="70"/>
  <c r="Z84" i="70"/>
  <c r="AA84" i="70"/>
  <c r="AB84" i="70"/>
  <c r="AC84" i="70"/>
  <c r="AD84" i="70"/>
  <c r="AE84" i="70"/>
  <c r="AF84" i="70"/>
  <c r="AG84" i="70"/>
  <c r="AH84" i="70"/>
  <c r="A85" i="70"/>
  <c r="B85" i="70"/>
  <c r="C85" i="70"/>
  <c r="D85" i="70"/>
  <c r="E85" i="70"/>
  <c r="F85" i="70"/>
  <c r="G85" i="70"/>
  <c r="H85" i="70"/>
  <c r="I85" i="70"/>
  <c r="J85" i="70"/>
  <c r="K85" i="70"/>
  <c r="L85" i="70"/>
  <c r="M85" i="70"/>
  <c r="N85" i="70"/>
  <c r="O85" i="70"/>
  <c r="P85" i="70"/>
  <c r="Q85" i="70"/>
  <c r="R85" i="70"/>
  <c r="S85" i="70"/>
  <c r="T85" i="70"/>
  <c r="U85" i="70"/>
  <c r="V85" i="70"/>
  <c r="W85" i="70"/>
  <c r="X85" i="70"/>
  <c r="Y85" i="70"/>
  <c r="Z85" i="70"/>
  <c r="AA85" i="70"/>
  <c r="AB85" i="70"/>
  <c r="AC85" i="70"/>
  <c r="AD85" i="70"/>
  <c r="AE85" i="70"/>
  <c r="AF85" i="70"/>
  <c r="AG85" i="70"/>
  <c r="AH85" i="70"/>
  <c r="A86" i="70"/>
  <c r="B86" i="70"/>
  <c r="C86" i="70"/>
  <c r="D86" i="70"/>
  <c r="E86" i="70"/>
  <c r="F86" i="70"/>
  <c r="G86" i="70"/>
  <c r="H86" i="70"/>
  <c r="I86" i="70"/>
  <c r="J86" i="70"/>
  <c r="K86" i="70"/>
  <c r="L86" i="70"/>
  <c r="M86" i="70"/>
  <c r="N86" i="70"/>
  <c r="O86" i="70"/>
  <c r="P86" i="70"/>
  <c r="Q86" i="70"/>
  <c r="R86" i="70"/>
  <c r="S86" i="70"/>
  <c r="T86" i="70"/>
  <c r="U86" i="70"/>
  <c r="V86" i="70"/>
  <c r="W86" i="70"/>
  <c r="X86" i="70"/>
  <c r="Y86" i="70"/>
  <c r="Z86" i="70"/>
  <c r="AA86" i="70"/>
  <c r="AB86" i="70"/>
  <c r="AC86" i="70"/>
  <c r="AD86" i="70"/>
  <c r="AE86" i="70"/>
  <c r="AF86" i="70"/>
  <c r="AG86" i="70"/>
  <c r="AH86" i="70"/>
  <c r="A87" i="70"/>
  <c r="B87" i="70"/>
  <c r="C87" i="70"/>
  <c r="D87" i="70"/>
  <c r="E87" i="70"/>
  <c r="F87" i="70"/>
  <c r="G87" i="70"/>
  <c r="H87" i="70"/>
  <c r="I87" i="70"/>
  <c r="J87" i="70"/>
  <c r="K87" i="70"/>
  <c r="L87" i="70"/>
  <c r="M87" i="70"/>
  <c r="N87" i="70"/>
  <c r="O87" i="70"/>
  <c r="P87" i="70"/>
  <c r="Q87" i="70"/>
  <c r="R87" i="70"/>
  <c r="S87" i="70"/>
  <c r="T87" i="70"/>
  <c r="U87" i="70"/>
  <c r="V87" i="70"/>
  <c r="W87" i="70"/>
  <c r="X87" i="70"/>
  <c r="Y87" i="70"/>
  <c r="Z87" i="70"/>
  <c r="AA87" i="70"/>
  <c r="AB87" i="70"/>
  <c r="AC87" i="70"/>
  <c r="AD87" i="70"/>
  <c r="AE87" i="70"/>
  <c r="AF87" i="70"/>
  <c r="AG87" i="70"/>
  <c r="AH87" i="70"/>
  <c r="A88" i="70"/>
  <c r="B88" i="70"/>
  <c r="C88" i="70"/>
  <c r="D88" i="70"/>
  <c r="E88" i="70"/>
  <c r="F88" i="70"/>
  <c r="G88" i="70"/>
  <c r="H88" i="70"/>
  <c r="I88" i="70"/>
  <c r="J88" i="70"/>
  <c r="K88" i="70"/>
  <c r="L88" i="70"/>
  <c r="M88" i="70"/>
  <c r="N88" i="70"/>
  <c r="O88" i="70"/>
  <c r="P88" i="70"/>
  <c r="Q88" i="70"/>
  <c r="R88" i="70"/>
  <c r="S88" i="70"/>
  <c r="T88" i="70"/>
  <c r="U88" i="70"/>
  <c r="V88" i="70"/>
  <c r="W88" i="70"/>
  <c r="X88" i="70"/>
  <c r="Y88" i="70"/>
  <c r="Z88" i="70"/>
  <c r="AA88" i="70"/>
  <c r="AB88" i="70"/>
  <c r="AC88" i="70"/>
  <c r="AD88" i="70"/>
  <c r="AE88" i="70"/>
  <c r="AF88" i="70"/>
  <c r="AG88" i="70"/>
  <c r="AH88" i="70"/>
  <c r="A89" i="70"/>
  <c r="B89" i="70"/>
  <c r="C89" i="70"/>
  <c r="D89" i="70"/>
  <c r="E89" i="70"/>
  <c r="F89" i="70"/>
  <c r="G89" i="70"/>
  <c r="H89" i="70"/>
  <c r="I89" i="70"/>
  <c r="J89" i="70"/>
  <c r="K89" i="70"/>
  <c r="L89" i="70"/>
  <c r="M89" i="70"/>
  <c r="N89" i="70"/>
  <c r="O89" i="70"/>
  <c r="P89" i="70"/>
  <c r="Q89" i="70"/>
  <c r="R89" i="70"/>
  <c r="S89" i="70"/>
  <c r="T89" i="70"/>
  <c r="U89" i="70"/>
  <c r="V89" i="70"/>
  <c r="W89" i="70"/>
  <c r="X89" i="70"/>
  <c r="Y89" i="70"/>
  <c r="Z89" i="70"/>
  <c r="AA89" i="70"/>
  <c r="AB89" i="70"/>
  <c r="AC89" i="70"/>
  <c r="AD89" i="70"/>
  <c r="AE89" i="70"/>
  <c r="AF89" i="70"/>
  <c r="AG89" i="70"/>
  <c r="AH89" i="70"/>
  <c r="A90" i="70"/>
  <c r="B90" i="70"/>
  <c r="C90" i="70"/>
  <c r="D90" i="70"/>
  <c r="E90" i="70"/>
  <c r="F90" i="70"/>
  <c r="G90" i="70"/>
  <c r="H90" i="70"/>
  <c r="I90" i="70"/>
  <c r="J90" i="70"/>
  <c r="K90" i="70"/>
  <c r="L90" i="70"/>
  <c r="M90" i="70"/>
  <c r="N90" i="70"/>
  <c r="O90" i="70"/>
  <c r="P90" i="70"/>
  <c r="Q90" i="70"/>
  <c r="R90" i="70"/>
  <c r="S90" i="70"/>
  <c r="T90" i="70"/>
  <c r="U90" i="70"/>
  <c r="V90" i="70"/>
  <c r="W90" i="70"/>
  <c r="X90" i="70"/>
  <c r="Y90" i="70"/>
  <c r="Z90" i="70"/>
  <c r="AA90" i="70"/>
  <c r="AB90" i="70"/>
  <c r="AC90" i="70"/>
  <c r="AD90" i="70"/>
  <c r="AE90" i="70"/>
  <c r="AF90" i="70"/>
  <c r="AG90" i="70"/>
  <c r="AH90" i="70"/>
  <c r="A91" i="70"/>
  <c r="B91" i="70"/>
  <c r="C91" i="70"/>
  <c r="D91" i="70"/>
  <c r="E91" i="70"/>
  <c r="F91" i="70"/>
  <c r="G91" i="70"/>
  <c r="H91" i="70"/>
  <c r="I91" i="70"/>
  <c r="J91" i="70"/>
  <c r="K91" i="70"/>
  <c r="L91" i="70"/>
  <c r="M91" i="70"/>
  <c r="N91" i="70"/>
  <c r="O91" i="70"/>
  <c r="P91" i="70"/>
  <c r="Q91" i="70"/>
  <c r="R91" i="70"/>
  <c r="S91" i="70"/>
  <c r="T91" i="70"/>
  <c r="U91" i="70"/>
  <c r="V91" i="70"/>
  <c r="W91" i="70"/>
  <c r="X91" i="70"/>
  <c r="Y91" i="70"/>
  <c r="Z91" i="70"/>
  <c r="AA91" i="70"/>
  <c r="AB91" i="70"/>
  <c r="AC91" i="70"/>
  <c r="AD91" i="70"/>
  <c r="AE91" i="70"/>
  <c r="AF91" i="70"/>
  <c r="AG91" i="70"/>
  <c r="AH91" i="70"/>
  <c r="A92" i="70"/>
  <c r="B92" i="70"/>
  <c r="C92" i="70"/>
  <c r="D92" i="70"/>
  <c r="E92" i="70"/>
  <c r="F92" i="70"/>
  <c r="G92" i="70"/>
  <c r="H92" i="70"/>
  <c r="I92" i="70"/>
  <c r="J92" i="70"/>
  <c r="K92" i="70"/>
  <c r="L92" i="70"/>
  <c r="M92" i="70"/>
  <c r="N92" i="70"/>
  <c r="O92" i="70"/>
  <c r="P92" i="70"/>
  <c r="Q92" i="70"/>
  <c r="R92" i="70"/>
  <c r="S92" i="70"/>
  <c r="T92" i="70"/>
  <c r="U92" i="70"/>
  <c r="V92" i="70"/>
  <c r="W92" i="70"/>
  <c r="X92" i="70"/>
  <c r="Y92" i="70"/>
  <c r="Z92" i="70"/>
  <c r="AA92" i="70"/>
  <c r="AB92" i="70"/>
  <c r="AC92" i="70"/>
  <c r="AD92" i="70"/>
  <c r="AE92" i="70"/>
  <c r="AF92" i="70"/>
  <c r="AG92" i="70"/>
  <c r="AH92" i="70"/>
  <c r="A93" i="70"/>
  <c r="B93" i="70"/>
  <c r="C93" i="70"/>
  <c r="D93" i="70"/>
  <c r="E93" i="70"/>
  <c r="F93" i="70"/>
  <c r="G93" i="70"/>
  <c r="H93" i="70"/>
  <c r="I93" i="70"/>
  <c r="J93" i="70"/>
  <c r="K93" i="70"/>
  <c r="L93" i="70"/>
  <c r="M93" i="70"/>
  <c r="N93" i="70"/>
  <c r="O93" i="70"/>
  <c r="P93" i="70"/>
  <c r="Q93" i="70"/>
  <c r="R93" i="70"/>
  <c r="S93" i="70"/>
  <c r="T93" i="70"/>
  <c r="U93" i="70"/>
  <c r="V93" i="70"/>
  <c r="W93" i="70"/>
  <c r="X93" i="70"/>
  <c r="Y93" i="70"/>
  <c r="Z93" i="70"/>
  <c r="AA93" i="70"/>
  <c r="AB93" i="70"/>
  <c r="AC93" i="70"/>
  <c r="AD93" i="70"/>
  <c r="AE93" i="70"/>
  <c r="AF93" i="70"/>
  <c r="AG93" i="70"/>
  <c r="AH93" i="70"/>
  <c r="A94" i="70"/>
  <c r="B94" i="70"/>
  <c r="C94" i="70"/>
  <c r="D94" i="70"/>
  <c r="E94" i="70"/>
  <c r="F94" i="70"/>
  <c r="G94" i="70"/>
  <c r="H94" i="70"/>
  <c r="I94" i="70"/>
  <c r="J94" i="70"/>
  <c r="K94" i="70"/>
  <c r="L94" i="70"/>
  <c r="M94" i="70"/>
  <c r="N94" i="70"/>
  <c r="O94" i="70"/>
  <c r="P94" i="70"/>
  <c r="Q94" i="70"/>
  <c r="R94" i="70"/>
  <c r="S94" i="70"/>
  <c r="T94" i="70"/>
  <c r="U94" i="70"/>
  <c r="V94" i="70"/>
  <c r="W94" i="70"/>
  <c r="X94" i="70"/>
  <c r="Y94" i="70"/>
  <c r="Z94" i="70"/>
  <c r="AA94" i="70"/>
  <c r="AB94" i="70"/>
  <c r="AC94" i="70"/>
  <c r="AD94" i="70"/>
  <c r="AE94" i="70"/>
  <c r="AF94" i="70"/>
  <c r="AG94" i="70"/>
  <c r="AH94" i="70"/>
  <c r="A95" i="70"/>
  <c r="B95" i="70"/>
  <c r="C95" i="70"/>
  <c r="D95" i="70"/>
  <c r="E95" i="70"/>
  <c r="F95" i="70"/>
  <c r="G95" i="70"/>
  <c r="H95" i="70"/>
  <c r="I95" i="70"/>
  <c r="J95" i="70"/>
  <c r="K95" i="70"/>
  <c r="L95" i="70"/>
  <c r="M95" i="70"/>
  <c r="N95" i="70"/>
  <c r="O95" i="70"/>
  <c r="P95" i="70"/>
  <c r="Q95" i="70"/>
  <c r="R95" i="70"/>
  <c r="S95" i="70"/>
  <c r="T95" i="70"/>
  <c r="U95" i="70"/>
  <c r="V95" i="70"/>
  <c r="W95" i="70"/>
  <c r="X95" i="70"/>
  <c r="Y95" i="70"/>
  <c r="Z95" i="70"/>
  <c r="AA95" i="70"/>
  <c r="AB95" i="70"/>
  <c r="AC95" i="70"/>
  <c r="AD95" i="70"/>
  <c r="AE95" i="70"/>
  <c r="AF95" i="70"/>
  <c r="AG95" i="70"/>
  <c r="AH95" i="70"/>
  <c r="A96" i="70"/>
  <c r="B96" i="70"/>
  <c r="C96" i="70"/>
  <c r="D96" i="70"/>
  <c r="E96" i="70"/>
  <c r="F96" i="70"/>
  <c r="G96" i="70"/>
  <c r="H96" i="70"/>
  <c r="I96" i="70"/>
  <c r="J96" i="70"/>
  <c r="K96" i="70"/>
  <c r="L96" i="70"/>
  <c r="M96" i="70"/>
  <c r="N96" i="70"/>
  <c r="O96" i="70"/>
  <c r="P96" i="70"/>
  <c r="Q96" i="70"/>
  <c r="R96" i="70"/>
  <c r="S96" i="70"/>
  <c r="T96" i="70"/>
  <c r="U96" i="70"/>
  <c r="V96" i="70"/>
  <c r="W96" i="70"/>
  <c r="X96" i="70"/>
  <c r="Y96" i="70"/>
  <c r="Z96" i="70"/>
  <c r="AA96" i="70"/>
  <c r="AB96" i="70"/>
  <c r="AC96" i="70"/>
  <c r="AD96" i="70"/>
  <c r="AE96" i="70"/>
  <c r="AF96" i="70"/>
  <c r="AG96" i="70"/>
  <c r="AH96" i="70"/>
  <c r="A97" i="70"/>
  <c r="B97" i="70"/>
  <c r="C97" i="70"/>
  <c r="D97" i="70"/>
  <c r="E97" i="70"/>
  <c r="F97" i="70"/>
  <c r="G97" i="70"/>
  <c r="H97" i="70"/>
  <c r="I97" i="70"/>
  <c r="J97" i="70"/>
  <c r="K97" i="70"/>
  <c r="L97" i="70"/>
  <c r="M97" i="70"/>
  <c r="N97" i="70"/>
  <c r="O97" i="70"/>
  <c r="P97" i="70"/>
  <c r="Q97" i="70"/>
  <c r="R97" i="70"/>
  <c r="S97" i="70"/>
  <c r="T97" i="70"/>
  <c r="U97" i="70"/>
  <c r="V97" i="70"/>
  <c r="W97" i="70"/>
  <c r="X97" i="70"/>
  <c r="Y97" i="70"/>
  <c r="Z97" i="70"/>
  <c r="AA97" i="70"/>
  <c r="AB97" i="70"/>
  <c r="AC97" i="70"/>
  <c r="AD97" i="70"/>
  <c r="AE97" i="70"/>
  <c r="AF97" i="70"/>
  <c r="AG97" i="70"/>
  <c r="AH97" i="70"/>
  <c r="A98" i="70"/>
  <c r="B98" i="70"/>
  <c r="C98" i="70"/>
  <c r="D98" i="70"/>
  <c r="E98" i="70"/>
  <c r="F98" i="70"/>
  <c r="G98" i="70"/>
  <c r="H98" i="70"/>
  <c r="I98" i="70"/>
  <c r="J98" i="70"/>
  <c r="K98" i="70"/>
  <c r="L98" i="70"/>
  <c r="M98" i="70"/>
  <c r="N98" i="70"/>
  <c r="O98" i="70"/>
  <c r="P98" i="70"/>
  <c r="Q98" i="70"/>
  <c r="R98" i="70"/>
  <c r="S98" i="70"/>
  <c r="T98" i="70"/>
  <c r="U98" i="70"/>
  <c r="V98" i="70"/>
  <c r="W98" i="70"/>
  <c r="X98" i="70"/>
  <c r="Y98" i="70"/>
  <c r="Z98" i="70"/>
  <c r="AA98" i="70"/>
  <c r="AB98" i="70"/>
  <c r="AC98" i="70"/>
  <c r="AD98" i="70"/>
  <c r="AE98" i="70"/>
  <c r="AF98" i="70"/>
  <c r="AG98" i="70"/>
  <c r="AH98" i="70"/>
  <c r="A99" i="70"/>
  <c r="B99" i="70"/>
  <c r="C99" i="70"/>
  <c r="D99" i="70"/>
  <c r="E99" i="70"/>
  <c r="F99" i="70"/>
  <c r="G99" i="70"/>
  <c r="H99" i="70"/>
  <c r="I99" i="70"/>
  <c r="J99" i="70"/>
  <c r="K99" i="70"/>
  <c r="L99" i="70"/>
  <c r="M99" i="70"/>
  <c r="N99" i="70"/>
  <c r="O99" i="70"/>
  <c r="P99" i="70"/>
  <c r="Q99" i="70"/>
  <c r="R99" i="70"/>
  <c r="S99" i="70"/>
  <c r="T99" i="70"/>
  <c r="U99" i="70"/>
  <c r="V99" i="70"/>
  <c r="W99" i="70"/>
  <c r="X99" i="70"/>
  <c r="Y99" i="70"/>
  <c r="Z99" i="70"/>
  <c r="AA99" i="70"/>
  <c r="AB99" i="70"/>
  <c r="AC99" i="70"/>
  <c r="AD99" i="70"/>
  <c r="AE99" i="70"/>
  <c r="AF99" i="70"/>
  <c r="AG99" i="70"/>
  <c r="AH99" i="70"/>
  <c r="A100" i="70"/>
  <c r="B100" i="70"/>
  <c r="C100" i="70"/>
  <c r="D100" i="70"/>
  <c r="E100" i="70"/>
  <c r="F100" i="70"/>
  <c r="G100" i="70"/>
  <c r="H100" i="70"/>
  <c r="I100" i="70"/>
  <c r="J100" i="70"/>
  <c r="K100" i="70"/>
  <c r="L100" i="70"/>
  <c r="M100" i="70"/>
  <c r="N100" i="70"/>
  <c r="O100" i="70"/>
  <c r="P100" i="70"/>
  <c r="Q100" i="70"/>
  <c r="R100" i="70"/>
  <c r="S100" i="70"/>
  <c r="T100" i="70"/>
  <c r="U100" i="70"/>
  <c r="V100" i="70"/>
  <c r="W100" i="70"/>
  <c r="X100" i="70"/>
  <c r="Y100" i="70"/>
  <c r="Z100" i="70"/>
  <c r="AA100" i="70"/>
  <c r="AB100" i="70"/>
  <c r="AC100" i="70"/>
  <c r="AD100" i="70"/>
  <c r="AE100" i="70"/>
  <c r="AF100" i="70"/>
  <c r="AG100" i="70"/>
  <c r="AH100" i="70"/>
  <c r="A101" i="70"/>
  <c r="B101" i="70"/>
  <c r="C101" i="70"/>
  <c r="D101" i="70"/>
  <c r="E101" i="70"/>
  <c r="F101" i="70"/>
  <c r="G101" i="70"/>
  <c r="H101" i="70"/>
  <c r="I101" i="70"/>
  <c r="J101" i="70"/>
  <c r="K101" i="70"/>
  <c r="L101" i="70"/>
  <c r="M101" i="70"/>
  <c r="N101" i="70"/>
  <c r="O101" i="70"/>
  <c r="P101" i="70"/>
  <c r="Q101" i="70"/>
  <c r="R101" i="70"/>
  <c r="S101" i="70"/>
  <c r="T101" i="70"/>
  <c r="U101" i="70"/>
  <c r="V101" i="70"/>
  <c r="W101" i="70"/>
  <c r="X101" i="70"/>
  <c r="Y101" i="70"/>
  <c r="Z101" i="70"/>
  <c r="AA101" i="70"/>
  <c r="AB101" i="70"/>
  <c r="AC101" i="70"/>
  <c r="AD101" i="70"/>
  <c r="AE101" i="70"/>
  <c r="AF101" i="70"/>
  <c r="AG101" i="70"/>
  <c r="AH101" i="70"/>
  <c r="A102" i="70"/>
  <c r="B102" i="70"/>
  <c r="C102" i="70"/>
  <c r="D102" i="70"/>
  <c r="E102" i="70"/>
  <c r="F102" i="70"/>
  <c r="G102" i="70"/>
  <c r="H102" i="70"/>
  <c r="I102" i="70"/>
  <c r="J102" i="70"/>
  <c r="K102" i="70"/>
  <c r="L102" i="70"/>
  <c r="M102" i="70"/>
  <c r="N102" i="70"/>
  <c r="O102" i="70"/>
  <c r="P102" i="70"/>
  <c r="Q102" i="70"/>
  <c r="R102" i="70"/>
  <c r="S102" i="70"/>
  <c r="T102" i="70"/>
  <c r="U102" i="70"/>
  <c r="V102" i="70"/>
  <c r="W102" i="70"/>
  <c r="X102" i="70"/>
  <c r="Y102" i="70"/>
  <c r="Z102" i="70"/>
  <c r="AA102" i="70"/>
  <c r="AB102" i="70"/>
  <c r="AC102" i="70"/>
  <c r="AD102" i="70"/>
  <c r="AE102" i="70"/>
  <c r="AF102" i="70"/>
  <c r="AG102" i="70"/>
  <c r="AH102" i="70"/>
  <c r="A103" i="70"/>
  <c r="B103" i="70"/>
  <c r="C103" i="70"/>
  <c r="D103" i="70"/>
  <c r="E103" i="70"/>
  <c r="F103" i="70"/>
  <c r="G103" i="70"/>
  <c r="H103" i="70"/>
  <c r="I103" i="70"/>
  <c r="J103" i="70"/>
  <c r="K103" i="70"/>
  <c r="L103" i="70"/>
  <c r="M103" i="70"/>
  <c r="N103" i="70"/>
  <c r="O103" i="70"/>
  <c r="P103" i="70"/>
  <c r="Q103" i="70"/>
  <c r="R103" i="70"/>
  <c r="S103" i="70"/>
  <c r="T103" i="70"/>
  <c r="U103" i="70"/>
  <c r="V103" i="70"/>
  <c r="W103" i="70"/>
  <c r="X103" i="70"/>
  <c r="Y103" i="70"/>
  <c r="Z103" i="70"/>
  <c r="AA103" i="70"/>
  <c r="AB103" i="70"/>
  <c r="AC103" i="70"/>
  <c r="AD103" i="70"/>
  <c r="AE103" i="70"/>
  <c r="AF103" i="70"/>
  <c r="AG103" i="70"/>
  <c r="AH103" i="70"/>
  <c r="A104" i="70"/>
  <c r="B104" i="70"/>
  <c r="C104" i="70"/>
  <c r="D104" i="70"/>
  <c r="E104" i="70"/>
  <c r="F104" i="70"/>
  <c r="G104" i="70"/>
  <c r="H104" i="70"/>
  <c r="I104" i="70"/>
  <c r="J104" i="70"/>
  <c r="K104" i="70"/>
  <c r="L104" i="70"/>
  <c r="M104" i="70"/>
  <c r="N104" i="70"/>
  <c r="O104" i="70"/>
  <c r="P104" i="70"/>
  <c r="Q104" i="70"/>
  <c r="R104" i="70"/>
  <c r="S104" i="70"/>
  <c r="T104" i="70"/>
  <c r="U104" i="70"/>
  <c r="V104" i="70"/>
  <c r="W104" i="70"/>
  <c r="X104" i="70"/>
  <c r="Y104" i="70"/>
  <c r="Z104" i="70"/>
  <c r="AA104" i="70"/>
  <c r="AB104" i="70"/>
  <c r="AC104" i="70"/>
  <c r="AD104" i="70"/>
  <c r="AE104" i="70"/>
  <c r="AF104" i="70"/>
  <c r="AG104" i="70"/>
  <c r="AH104" i="70"/>
  <c r="A105" i="70"/>
  <c r="B105" i="70"/>
  <c r="C105" i="70"/>
  <c r="D105" i="70"/>
  <c r="E105" i="70"/>
  <c r="F105" i="70"/>
  <c r="G105" i="70"/>
  <c r="H105" i="70"/>
  <c r="I105" i="70"/>
  <c r="J105" i="70"/>
  <c r="K105" i="70"/>
  <c r="L105" i="70"/>
  <c r="M105" i="70"/>
  <c r="N105" i="70"/>
  <c r="O105" i="70"/>
  <c r="P105" i="70"/>
  <c r="Q105" i="70"/>
  <c r="R105" i="70"/>
  <c r="S105" i="70"/>
  <c r="T105" i="70"/>
  <c r="U105" i="70"/>
  <c r="V105" i="70"/>
  <c r="W105" i="70"/>
  <c r="X105" i="70"/>
  <c r="Y105" i="70"/>
  <c r="Z105" i="70"/>
  <c r="AA105" i="70"/>
  <c r="AB105" i="70"/>
  <c r="AC105" i="70"/>
  <c r="AD105" i="70"/>
  <c r="AE105" i="70"/>
  <c r="AF105" i="70"/>
  <c r="AG105" i="70"/>
  <c r="AH105" i="70"/>
  <c r="A106" i="70"/>
  <c r="B106" i="70"/>
  <c r="C106" i="70"/>
  <c r="D106" i="70"/>
  <c r="E106" i="70"/>
  <c r="F106" i="70"/>
  <c r="G106" i="70"/>
  <c r="H106" i="70"/>
  <c r="I106" i="70"/>
  <c r="J106" i="70"/>
  <c r="K106" i="70"/>
  <c r="L106" i="70"/>
  <c r="M106" i="70"/>
  <c r="N106" i="70"/>
  <c r="O106" i="70"/>
  <c r="P106" i="70"/>
  <c r="Q106" i="70"/>
  <c r="R106" i="70"/>
  <c r="S106" i="70"/>
  <c r="T106" i="70"/>
  <c r="U106" i="70"/>
  <c r="V106" i="70"/>
  <c r="W106" i="70"/>
  <c r="X106" i="70"/>
  <c r="Y106" i="70"/>
  <c r="Z106" i="70"/>
  <c r="AA106" i="70"/>
  <c r="AB106" i="70"/>
  <c r="AC106" i="70"/>
  <c r="AD106" i="70"/>
  <c r="AE106" i="70"/>
  <c r="AF106" i="70"/>
  <c r="AG106" i="70"/>
  <c r="AH106" i="70"/>
  <c r="A107" i="70"/>
  <c r="B107" i="70"/>
  <c r="C107" i="70"/>
  <c r="D107" i="70"/>
  <c r="E107" i="70"/>
  <c r="F107" i="70"/>
  <c r="G107" i="70"/>
  <c r="H107" i="70"/>
  <c r="I107" i="70"/>
  <c r="J107" i="70"/>
  <c r="K107" i="70"/>
  <c r="L107" i="70"/>
  <c r="M107" i="70"/>
  <c r="N107" i="70"/>
  <c r="O107" i="70"/>
  <c r="P107" i="70"/>
  <c r="Q107" i="70"/>
  <c r="R107" i="70"/>
  <c r="S107" i="70"/>
  <c r="T107" i="70"/>
  <c r="U107" i="70"/>
  <c r="V107" i="70"/>
  <c r="W107" i="70"/>
  <c r="X107" i="70"/>
  <c r="Y107" i="70"/>
  <c r="Z107" i="70"/>
  <c r="AA107" i="70"/>
  <c r="AB107" i="70"/>
  <c r="AC107" i="70"/>
  <c r="AD107" i="70"/>
  <c r="AE107" i="70"/>
  <c r="AF107" i="70"/>
  <c r="AG107" i="70"/>
  <c r="AH107" i="70"/>
  <c r="A108" i="70"/>
  <c r="B108" i="70"/>
  <c r="C108" i="70"/>
  <c r="D108" i="70"/>
  <c r="E108" i="70"/>
  <c r="F108" i="70"/>
  <c r="G108" i="70"/>
  <c r="H108" i="70"/>
  <c r="I108" i="70"/>
  <c r="J108" i="70"/>
  <c r="K108" i="70"/>
  <c r="L108" i="70"/>
  <c r="M108" i="70"/>
  <c r="N108" i="70"/>
  <c r="O108" i="70"/>
  <c r="P108" i="70"/>
  <c r="Q108" i="70"/>
  <c r="R108" i="70"/>
  <c r="S108" i="70"/>
  <c r="T108" i="70"/>
  <c r="U108" i="70"/>
  <c r="V108" i="70"/>
  <c r="W108" i="70"/>
  <c r="X108" i="70"/>
  <c r="Y108" i="70"/>
  <c r="Z108" i="70"/>
  <c r="AA108" i="70"/>
  <c r="AB108" i="70"/>
  <c r="AC108" i="70"/>
  <c r="AD108" i="70"/>
  <c r="AE108" i="70"/>
  <c r="AF108" i="70"/>
  <c r="AG108" i="70"/>
  <c r="AH108" i="70"/>
  <c r="A109" i="70"/>
  <c r="B109" i="70"/>
  <c r="C109" i="70"/>
  <c r="D109" i="70"/>
  <c r="E109" i="70"/>
  <c r="F109" i="70"/>
  <c r="G109" i="70"/>
  <c r="H109" i="70"/>
  <c r="I109" i="70"/>
  <c r="J109" i="70"/>
  <c r="K109" i="70"/>
  <c r="L109" i="70"/>
  <c r="M109" i="70"/>
  <c r="N109" i="70"/>
  <c r="O109" i="70"/>
  <c r="P109" i="70"/>
  <c r="Q109" i="70"/>
  <c r="R109" i="70"/>
  <c r="S109" i="70"/>
  <c r="T109" i="70"/>
  <c r="U109" i="70"/>
  <c r="V109" i="70"/>
  <c r="W109" i="70"/>
  <c r="X109" i="70"/>
  <c r="Y109" i="70"/>
  <c r="Z109" i="70"/>
  <c r="AA109" i="70"/>
  <c r="AB109" i="70"/>
  <c r="AC109" i="70"/>
  <c r="AD109" i="70"/>
  <c r="AE109" i="70"/>
  <c r="AF109" i="70"/>
  <c r="AG109" i="70"/>
  <c r="AH109" i="70"/>
  <c r="A110" i="70"/>
  <c r="B110" i="70"/>
  <c r="C110" i="70"/>
  <c r="D110" i="70"/>
  <c r="E110" i="70"/>
  <c r="F110" i="70"/>
  <c r="G110" i="70"/>
  <c r="H110" i="70"/>
  <c r="I110" i="70"/>
  <c r="J110" i="70"/>
  <c r="K110" i="70"/>
  <c r="L110" i="70"/>
  <c r="M110" i="70"/>
  <c r="N110" i="70"/>
  <c r="O110" i="70"/>
  <c r="P110" i="70"/>
  <c r="Q110" i="70"/>
  <c r="R110" i="70"/>
  <c r="S110" i="70"/>
  <c r="T110" i="70"/>
  <c r="U110" i="70"/>
  <c r="V110" i="70"/>
  <c r="W110" i="70"/>
  <c r="X110" i="70"/>
  <c r="Y110" i="70"/>
  <c r="Z110" i="70"/>
  <c r="AA110" i="70"/>
  <c r="AB110" i="70"/>
  <c r="AC110" i="70"/>
  <c r="AD110" i="70"/>
  <c r="AE110" i="70"/>
  <c r="AF110" i="70"/>
  <c r="AG110" i="70"/>
  <c r="AH110" i="70"/>
  <c r="A111" i="70"/>
  <c r="B111" i="70"/>
  <c r="C111" i="70"/>
  <c r="D111" i="70"/>
  <c r="E111" i="70"/>
  <c r="F111" i="70"/>
  <c r="G111" i="70"/>
  <c r="H111" i="70"/>
  <c r="I111" i="70"/>
  <c r="J111" i="70"/>
  <c r="K111" i="70"/>
  <c r="L111" i="70"/>
  <c r="M111" i="70"/>
  <c r="N111" i="70"/>
  <c r="O111" i="70"/>
  <c r="P111" i="70"/>
  <c r="Q111" i="70"/>
  <c r="R111" i="70"/>
  <c r="S111" i="70"/>
  <c r="T111" i="70"/>
  <c r="U111" i="70"/>
  <c r="V111" i="70"/>
  <c r="W111" i="70"/>
  <c r="X111" i="70"/>
  <c r="Y111" i="70"/>
  <c r="Z111" i="70"/>
  <c r="AA111" i="70"/>
  <c r="AB111" i="70"/>
  <c r="AC111" i="70"/>
  <c r="AD111" i="70"/>
  <c r="AE111" i="70"/>
  <c r="AF111" i="70"/>
  <c r="AG111" i="70"/>
  <c r="AH111" i="70"/>
  <c r="A112" i="70"/>
  <c r="B112" i="70"/>
  <c r="C112" i="70"/>
  <c r="D112" i="70"/>
  <c r="E112" i="70"/>
  <c r="F112" i="70"/>
  <c r="G112" i="70"/>
  <c r="H112" i="70"/>
  <c r="I112" i="70"/>
  <c r="J112" i="70"/>
  <c r="K112" i="70"/>
  <c r="L112" i="70"/>
  <c r="M112" i="70"/>
  <c r="N112" i="70"/>
  <c r="O112" i="70"/>
  <c r="P112" i="70"/>
  <c r="Q112" i="70"/>
  <c r="R112" i="70"/>
  <c r="S112" i="70"/>
  <c r="T112" i="70"/>
  <c r="U112" i="70"/>
  <c r="V112" i="70"/>
  <c r="W112" i="70"/>
  <c r="X112" i="70"/>
  <c r="Y112" i="70"/>
  <c r="Z112" i="70"/>
  <c r="AA112" i="70"/>
  <c r="AB112" i="70"/>
  <c r="AC112" i="70"/>
  <c r="AD112" i="70"/>
  <c r="AE112" i="70"/>
  <c r="AF112" i="70"/>
  <c r="AG112" i="70"/>
  <c r="AH112" i="70"/>
  <c r="A113" i="70"/>
  <c r="B113" i="70"/>
  <c r="C113" i="70"/>
  <c r="D113" i="70"/>
  <c r="E113" i="70"/>
  <c r="F113" i="70"/>
  <c r="G113" i="70"/>
  <c r="H113" i="70"/>
  <c r="I113" i="70"/>
  <c r="J113" i="70"/>
  <c r="K113" i="70"/>
  <c r="L113" i="70"/>
  <c r="M113" i="70"/>
  <c r="N113" i="70"/>
  <c r="O113" i="70"/>
  <c r="P113" i="70"/>
  <c r="Q113" i="70"/>
  <c r="R113" i="70"/>
  <c r="S113" i="70"/>
  <c r="T113" i="70"/>
  <c r="U113" i="70"/>
  <c r="V113" i="70"/>
  <c r="W113" i="70"/>
  <c r="X113" i="70"/>
  <c r="Y113" i="70"/>
  <c r="Z113" i="70"/>
  <c r="AA113" i="70"/>
  <c r="AB113" i="70"/>
  <c r="AC113" i="70"/>
  <c r="AD113" i="70"/>
  <c r="AE113" i="70"/>
  <c r="AF113" i="70"/>
  <c r="AG113" i="70"/>
  <c r="AH113" i="70"/>
  <c r="A114" i="70"/>
  <c r="B114" i="70"/>
  <c r="C114" i="70"/>
  <c r="D114" i="70"/>
  <c r="E114" i="70"/>
  <c r="F114" i="70"/>
  <c r="G114" i="70"/>
  <c r="H114" i="70"/>
  <c r="I114" i="70"/>
  <c r="J114" i="70"/>
  <c r="K114" i="70"/>
  <c r="L114" i="70"/>
  <c r="M114" i="70"/>
  <c r="N114" i="70"/>
  <c r="O114" i="70"/>
  <c r="P114" i="70"/>
  <c r="Q114" i="70"/>
  <c r="R114" i="70"/>
  <c r="S114" i="70"/>
  <c r="T114" i="70"/>
  <c r="U114" i="70"/>
  <c r="V114" i="70"/>
  <c r="W114" i="70"/>
  <c r="X114" i="70"/>
  <c r="Y114" i="70"/>
  <c r="Z114" i="70"/>
  <c r="AA114" i="70"/>
  <c r="AB114" i="70"/>
  <c r="AC114" i="70"/>
  <c r="AD114" i="70"/>
  <c r="AE114" i="70"/>
  <c r="AF114" i="70"/>
  <c r="AG114" i="70"/>
  <c r="AH114" i="70"/>
  <c r="A115" i="70"/>
  <c r="B115" i="70"/>
  <c r="C115" i="70"/>
  <c r="D115" i="70"/>
  <c r="E115" i="70"/>
  <c r="F115" i="70"/>
  <c r="G115" i="70"/>
  <c r="H115" i="70"/>
  <c r="I115" i="70"/>
  <c r="J115" i="70"/>
  <c r="K115" i="70"/>
  <c r="L115" i="70"/>
  <c r="M115" i="70"/>
  <c r="N115" i="70"/>
  <c r="O115" i="70"/>
  <c r="P115" i="70"/>
  <c r="Q115" i="70"/>
  <c r="R115" i="70"/>
  <c r="S115" i="70"/>
  <c r="T115" i="70"/>
  <c r="U115" i="70"/>
  <c r="V115" i="70"/>
  <c r="W115" i="70"/>
  <c r="X115" i="70"/>
  <c r="Y115" i="70"/>
  <c r="Z115" i="70"/>
  <c r="AA115" i="70"/>
  <c r="AB115" i="70"/>
  <c r="AC115" i="70"/>
  <c r="AD115" i="70"/>
  <c r="AE115" i="70"/>
  <c r="AF115" i="70"/>
  <c r="AG115" i="70"/>
  <c r="AH115" i="70"/>
  <c r="A116" i="70"/>
  <c r="B116" i="70"/>
  <c r="C116" i="70"/>
  <c r="D116" i="70"/>
  <c r="E116" i="70"/>
  <c r="F116" i="70"/>
  <c r="G116" i="70"/>
  <c r="H116" i="70"/>
  <c r="I116" i="70"/>
  <c r="J116" i="70"/>
  <c r="K116" i="70"/>
  <c r="L116" i="70"/>
  <c r="M116" i="70"/>
  <c r="N116" i="70"/>
  <c r="O116" i="70"/>
  <c r="P116" i="70"/>
  <c r="Q116" i="70"/>
  <c r="R116" i="70"/>
  <c r="S116" i="70"/>
  <c r="T116" i="70"/>
  <c r="U116" i="70"/>
  <c r="V116" i="70"/>
  <c r="W116" i="70"/>
  <c r="X116" i="70"/>
  <c r="Y116" i="70"/>
  <c r="Z116" i="70"/>
  <c r="AA116" i="70"/>
  <c r="AB116" i="70"/>
  <c r="AC116" i="70"/>
  <c r="AD116" i="70"/>
  <c r="AE116" i="70"/>
  <c r="AF116" i="70"/>
  <c r="AG116" i="70"/>
  <c r="AH116" i="70"/>
  <c r="A117" i="70"/>
  <c r="B117" i="70"/>
  <c r="C117" i="70"/>
  <c r="D117" i="70"/>
  <c r="E117" i="70"/>
  <c r="F117" i="70"/>
  <c r="G117" i="70"/>
  <c r="H117" i="70"/>
  <c r="I117" i="70"/>
  <c r="J117" i="70"/>
  <c r="K117" i="70"/>
  <c r="L117" i="70"/>
  <c r="M117" i="70"/>
  <c r="N117" i="70"/>
  <c r="O117" i="70"/>
  <c r="P117" i="70"/>
  <c r="Q117" i="70"/>
  <c r="R117" i="70"/>
  <c r="S117" i="70"/>
  <c r="T117" i="70"/>
  <c r="U117" i="70"/>
  <c r="V117" i="70"/>
  <c r="W117" i="70"/>
  <c r="X117" i="70"/>
  <c r="Y117" i="70"/>
  <c r="Z117" i="70"/>
  <c r="AA117" i="70"/>
  <c r="AB117" i="70"/>
  <c r="AC117" i="70"/>
  <c r="AD117" i="70"/>
  <c r="AE117" i="70"/>
  <c r="AF117" i="70"/>
  <c r="AG117" i="70"/>
  <c r="AH117" i="70"/>
  <c r="A118" i="70"/>
  <c r="B118" i="70"/>
  <c r="C118" i="70"/>
  <c r="D118" i="70"/>
  <c r="E118" i="70"/>
  <c r="F118" i="70"/>
  <c r="G118" i="70"/>
  <c r="H118" i="70"/>
  <c r="I118" i="70"/>
  <c r="J118" i="70"/>
  <c r="K118" i="70"/>
  <c r="L118" i="70"/>
  <c r="M118" i="70"/>
  <c r="N118" i="70"/>
  <c r="O118" i="70"/>
  <c r="P118" i="70"/>
  <c r="Q118" i="70"/>
  <c r="R118" i="70"/>
  <c r="S118" i="70"/>
  <c r="T118" i="70"/>
  <c r="U118" i="70"/>
  <c r="V118" i="70"/>
  <c r="W118" i="70"/>
  <c r="X118" i="70"/>
  <c r="Y118" i="70"/>
  <c r="Z118" i="70"/>
  <c r="AA118" i="70"/>
  <c r="AB118" i="70"/>
  <c r="AC118" i="70"/>
  <c r="AD118" i="70"/>
  <c r="AE118" i="70"/>
  <c r="AF118" i="70"/>
  <c r="AG118" i="70"/>
  <c r="AH118" i="70"/>
  <c r="A119" i="70"/>
  <c r="B119" i="70"/>
  <c r="C119" i="70"/>
  <c r="D119" i="70"/>
  <c r="E119" i="70"/>
  <c r="F119" i="70"/>
  <c r="G119" i="70"/>
  <c r="H119" i="70"/>
  <c r="I119" i="70"/>
  <c r="J119" i="70"/>
  <c r="K119" i="70"/>
  <c r="L119" i="70"/>
  <c r="M119" i="70"/>
  <c r="N119" i="70"/>
  <c r="O119" i="70"/>
  <c r="P119" i="70"/>
  <c r="Q119" i="70"/>
  <c r="R119" i="70"/>
  <c r="S119" i="70"/>
  <c r="T119" i="70"/>
  <c r="U119" i="70"/>
  <c r="V119" i="70"/>
  <c r="W119" i="70"/>
  <c r="X119" i="70"/>
  <c r="Y119" i="70"/>
  <c r="Z119" i="70"/>
  <c r="AA119" i="70"/>
  <c r="AB119" i="70"/>
  <c r="AC119" i="70"/>
  <c r="AD119" i="70"/>
  <c r="AE119" i="70"/>
  <c r="AF119" i="70"/>
  <c r="AG119" i="70"/>
  <c r="AH119" i="70"/>
  <c r="A120" i="70"/>
  <c r="B120" i="70"/>
  <c r="C120" i="70"/>
  <c r="D120" i="70"/>
  <c r="E120" i="70"/>
  <c r="F120" i="70"/>
  <c r="G120" i="70"/>
  <c r="H120" i="70"/>
  <c r="I120" i="70"/>
  <c r="J120" i="70"/>
  <c r="K120" i="70"/>
  <c r="L120" i="70"/>
  <c r="M120" i="70"/>
  <c r="N120" i="70"/>
  <c r="O120" i="70"/>
  <c r="P120" i="70"/>
  <c r="Q120" i="70"/>
  <c r="R120" i="70"/>
  <c r="S120" i="70"/>
  <c r="T120" i="70"/>
  <c r="U120" i="70"/>
  <c r="V120" i="70"/>
  <c r="W120" i="70"/>
  <c r="X120" i="70"/>
  <c r="Y120" i="70"/>
  <c r="Z120" i="70"/>
  <c r="AA120" i="70"/>
  <c r="AB120" i="70"/>
  <c r="AC120" i="70"/>
  <c r="AD120" i="70"/>
  <c r="AE120" i="70"/>
  <c r="AF120" i="70"/>
  <c r="AG120" i="70"/>
  <c r="AH120" i="70"/>
  <c r="A121" i="70"/>
  <c r="B121" i="70"/>
  <c r="C121" i="70"/>
  <c r="D121" i="70"/>
  <c r="E121" i="70"/>
  <c r="F121" i="70"/>
  <c r="G121" i="70"/>
  <c r="H121" i="70"/>
  <c r="I121" i="70"/>
  <c r="J121" i="70"/>
  <c r="K121" i="70"/>
  <c r="L121" i="70"/>
  <c r="M121" i="70"/>
  <c r="N121" i="70"/>
  <c r="O121" i="70"/>
  <c r="P121" i="70"/>
  <c r="Q121" i="70"/>
  <c r="R121" i="70"/>
  <c r="S121" i="70"/>
  <c r="T121" i="70"/>
  <c r="U121" i="70"/>
  <c r="V121" i="70"/>
  <c r="W121" i="70"/>
  <c r="X121" i="70"/>
  <c r="Y121" i="70"/>
  <c r="Z121" i="70"/>
  <c r="AA121" i="70"/>
  <c r="AB121" i="70"/>
  <c r="AC121" i="70"/>
  <c r="AD121" i="70"/>
  <c r="AE121" i="70"/>
  <c r="AF121" i="70"/>
  <c r="AG121" i="70"/>
  <c r="AH121" i="70"/>
  <c r="A122" i="70"/>
  <c r="B122" i="70"/>
  <c r="C122" i="70"/>
  <c r="D122" i="70"/>
  <c r="E122" i="70"/>
  <c r="F122" i="70"/>
  <c r="G122" i="70"/>
  <c r="H122" i="70"/>
  <c r="I122" i="70"/>
  <c r="J122" i="70"/>
  <c r="K122" i="70"/>
  <c r="L122" i="70"/>
  <c r="M122" i="70"/>
  <c r="N122" i="70"/>
  <c r="O122" i="70"/>
  <c r="P122" i="70"/>
  <c r="Q122" i="70"/>
  <c r="R122" i="70"/>
  <c r="S122" i="70"/>
  <c r="T122" i="70"/>
  <c r="U122" i="70"/>
  <c r="V122" i="70"/>
  <c r="W122" i="70"/>
  <c r="X122" i="70"/>
  <c r="Y122" i="70"/>
  <c r="Z122" i="70"/>
  <c r="AA122" i="70"/>
  <c r="AB122" i="70"/>
  <c r="AC122" i="70"/>
  <c r="AD122" i="70"/>
  <c r="AE122" i="70"/>
  <c r="AF122" i="70"/>
  <c r="AG122" i="70"/>
  <c r="AH122" i="70"/>
  <c r="A123" i="70"/>
  <c r="B123" i="70"/>
  <c r="C123" i="70"/>
  <c r="D123" i="70"/>
  <c r="E123" i="70"/>
  <c r="F123" i="70"/>
  <c r="G123" i="70"/>
  <c r="H123" i="70"/>
  <c r="I123" i="70"/>
  <c r="J123" i="70"/>
  <c r="K123" i="70"/>
  <c r="L123" i="70"/>
  <c r="M123" i="70"/>
  <c r="N123" i="70"/>
  <c r="O123" i="70"/>
  <c r="P123" i="70"/>
  <c r="Q123" i="70"/>
  <c r="R123" i="70"/>
  <c r="S123" i="70"/>
  <c r="T123" i="70"/>
  <c r="U123" i="70"/>
  <c r="V123" i="70"/>
  <c r="W123" i="70"/>
  <c r="X123" i="70"/>
  <c r="Y123" i="70"/>
  <c r="Z123" i="70"/>
  <c r="AA123" i="70"/>
  <c r="AB123" i="70"/>
  <c r="AC123" i="70"/>
  <c r="AD123" i="70"/>
  <c r="AE123" i="70"/>
  <c r="AF123" i="70"/>
  <c r="AG123" i="70"/>
  <c r="AH123" i="70"/>
  <c r="A124" i="70"/>
  <c r="B124" i="70"/>
  <c r="C124" i="70"/>
  <c r="D124" i="70"/>
  <c r="E124" i="70"/>
  <c r="F124" i="70"/>
  <c r="G124" i="70"/>
  <c r="H124" i="70"/>
  <c r="I124" i="70"/>
  <c r="J124" i="70"/>
  <c r="K124" i="70"/>
  <c r="L124" i="70"/>
  <c r="M124" i="70"/>
  <c r="N124" i="70"/>
  <c r="O124" i="70"/>
  <c r="P124" i="70"/>
  <c r="Q124" i="70"/>
  <c r="R124" i="70"/>
  <c r="S124" i="70"/>
  <c r="T124" i="70"/>
  <c r="U124" i="70"/>
  <c r="V124" i="70"/>
  <c r="W124" i="70"/>
  <c r="X124" i="70"/>
  <c r="Y124" i="70"/>
  <c r="Z124" i="70"/>
  <c r="AA124" i="70"/>
  <c r="AB124" i="70"/>
  <c r="AC124" i="70"/>
  <c r="AD124" i="70"/>
  <c r="AE124" i="70"/>
  <c r="AF124" i="70"/>
  <c r="AG124" i="70"/>
  <c r="AH124" i="70"/>
  <c r="A125" i="70"/>
  <c r="B125" i="70"/>
  <c r="C125" i="70"/>
  <c r="D125" i="70"/>
  <c r="E125" i="70"/>
  <c r="F125" i="70"/>
  <c r="G125" i="70"/>
  <c r="H125" i="70"/>
  <c r="I125" i="70"/>
  <c r="J125" i="70"/>
  <c r="K125" i="70"/>
  <c r="L125" i="70"/>
  <c r="M125" i="70"/>
  <c r="N125" i="70"/>
  <c r="O125" i="70"/>
  <c r="P125" i="70"/>
  <c r="Q125" i="70"/>
  <c r="R125" i="70"/>
  <c r="S125" i="70"/>
  <c r="T125" i="70"/>
  <c r="U125" i="70"/>
  <c r="V125" i="70"/>
  <c r="W125" i="70"/>
  <c r="X125" i="70"/>
  <c r="Y125" i="70"/>
  <c r="Z125" i="70"/>
  <c r="AA125" i="70"/>
  <c r="AB125" i="70"/>
  <c r="AC125" i="70"/>
  <c r="AD125" i="70"/>
  <c r="AE125" i="70"/>
  <c r="AF125" i="70"/>
  <c r="AG125" i="70"/>
  <c r="AH125" i="70"/>
  <c r="A126" i="70"/>
  <c r="B126" i="70"/>
  <c r="C126" i="70"/>
  <c r="D126" i="70"/>
  <c r="E126" i="70"/>
  <c r="F126" i="70"/>
  <c r="G126" i="70"/>
  <c r="H126" i="70"/>
  <c r="I126" i="70"/>
  <c r="J126" i="70"/>
  <c r="K126" i="70"/>
  <c r="L126" i="70"/>
  <c r="M126" i="70"/>
  <c r="N126" i="70"/>
  <c r="O126" i="70"/>
  <c r="P126" i="70"/>
  <c r="Q126" i="70"/>
  <c r="R126" i="70"/>
  <c r="S126" i="70"/>
  <c r="T126" i="70"/>
  <c r="U126" i="70"/>
  <c r="V126" i="70"/>
  <c r="W126" i="70"/>
  <c r="X126" i="70"/>
  <c r="Y126" i="70"/>
  <c r="Z126" i="70"/>
  <c r="AA126" i="70"/>
  <c r="AB126" i="70"/>
  <c r="AC126" i="70"/>
  <c r="AD126" i="70"/>
  <c r="AE126" i="70"/>
  <c r="AF126" i="70"/>
  <c r="AG126" i="70"/>
  <c r="AH126" i="70"/>
  <c r="A127" i="70"/>
  <c r="B127" i="70"/>
  <c r="C127" i="70"/>
  <c r="D127" i="70"/>
  <c r="E127" i="70"/>
  <c r="F127" i="70"/>
  <c r="G127" i="70"/>
  <c r="H127" i="70"/>
  <c r="I127" i="70"/>
  <c r="J127" i="70"/>
  <c r="K127" i="70"/>
  <c r="L127" i="70"/>
  <c r="M127" i="70"/>
  <c r="N127" i="70"/>
  <c r="O127" i="70"/>
  <c r="P127" i="70"/>
  <c r="Q127" i="70"/>
  <c r="R127" i="70"/>
  <c r="S127" i="70"/>
  <c r="T127" i="70"/>
  <c r="U127" i="70"/>
  <c r="V127" i="70"/>
  <c r="W127" i="70"/>
  <c r="X127" i="70"/>
  <c r="Y127" i="70"/>
  <c r="Z127" i="70"/>
  <c r="AA127" i="70"/>
  <c r="AB127" i="70"/>
  <c r="AC127" i="70"/>
  <c r="AD127" i="70"/>
  <c r="AE127" i="70"/>
  <c r="AF127" i="70"/>
  <c r="AG127" i="70"/>
  <c r="AH127" i="70"/>
  <c r="A128" i="70"/>
  <c r="B128" i="70"/>
  <c r="C128" i="70"/>
  <c r="D128" i="70"/>
  <c r="E128" i="70"/>
  <c r="F128" i="70"/>
  <c r="G128" i="70"/>
  <c r="H128" i="70"/>
  <c r="I128" i="70"/>
  <c r="J128" i="70"/>
  <c r="K128" i="70"/>
  <c r="L128" i="70"/>
  <c r="M128" i="70"/>
  <c r="N128" i="70"/>
  <c r="O128" i="70"/>
  <c r="P128" i="70"/>
  <c r="Q128" i="70"/>
  <c r="R128" i="70"/>
  <c r="S128" i="70"/>
  <c r="T128" i="70"/>
  <c r="U128" i="70"/>
  <c r="V128" i="70"/>
  <c r="W128" i="70"/>
  <c r="X128" i="70"/>
  <c r="Y128" i="70"/>
  <c r="Z128" i="70"/>
  <c r="AA128" i="70"/>
  <c r="AB128" i="70"/>
  <c r="AC128" i="70"/>
  <c r="AD128" i="70"/>
  <c r="AE128" i="70"/>
  <c r="AF128" i="70"/>
  <c r="AG128" i="70"/>
  <c r="AH128" i="70"/>
  <c r="A129" i="70"/>
  <c r="B129" i="70"/>
  <c r="C129" i="70"/>
  <c r="D129" i="70"/>
  <c r="E129" i="70"/>
  <c r="F129" i="70"/>
  <c r="G129" i="70"/>
  <c r="H129" i="70"/>
  <c r="I129" i="70"/>
  <c r="J129" i="70"/>
  <c r="K129" i="70"/>
  <c r="L129" i="70"/>
  <c r="M129" i="70"/>
  <c r="N129" i="70"/>
  <c r="O129" i="70"/>
  <c r="P129" i="70"/>
  <c r="Q129" i="70"/>
  <c r="R129" i="70"/>
  <c r="S129" i="70"/>
  <c r="T129" i="70"/>
  <c r="U129" i="70"/>
  <c r="V129" i="70"/>
  <c r="W129" i="70"/>
  <c r="X129" i="70"/>
  <c r="Y129" i="70"/>
  <c r="Z129" i="70"/>
  <c r="AA129" i="70"/>
  <c r="AB129" i="70"/>
  <c r="AC129" i="70"/>
  <c r="AD129" i="70"/>
  <c r="AE129" i="70"/>
  <c r="AF129" i="70"/>
  <c r="AG129" i="70"/>
  <c r="AH129" i="70"/>
  <c r="A130" i="70"/>
  <c r="B130" i="70"/>
  <c r="C130" i="70"/>
  <c r="D130" i="70"/>
  <c r="E130" i="70"/>
  <c r="F130" i="70"/>
  <c r="G130" i="70"/>
  <c r="H130" i="70"/>
  <c r="I130" i="70"/>
  <c r="J130" i="70"/>
  <c r="K130" i="70"/>
  <c r="L130" i="70"/>
  <c r="M130" i="70"/>
  <c r="N130" i="70"/>
  <c r="O130" i="70"/>
  <c r="P130" i="70"/>
  <c r="Q130" i="70"/>
  <c r="R130" i="70"/>
  <c r="S130" i="70"/>
  <c r="T130" i="70"/>
  <c r="U130" i="70"/>
  <c r="V130" i="70"/>
  <c r="W130" i="70"/>
  <c r="X130" i="70"/>
  <c r="Y130" i="70"/>
  <c r="Z130" i="70"/>
  <c r="AA130" i="70"/>
  <c r="AB130" i="70"/>
  <c r="AC130" i="70"/>
  <c r="AD130" i="70"/>
  <c r="AE130" i="70"/>
  <c r="AF130" i="70"/>
  <c r="AG130" i="70"/>
  <c r="AH130" i="70"/>
  <c r="AH69" i="70"/>
  <c r="AG69" i="70"/>
  <c r="AF69" i="70"/>
  <c r="AE69" i="70"/>
  <c r="AD69" i="70"/>
  <c r="AC69" i="70"/>
  <c r="AB69" i="70"/>
  <c r="AA69" i="70"/>
  <c r="Z69" i="70"/>
  <c r="Y69" i="70"/>
  <c r="X69" i="70"/>
  <c r="W69" i="70"/>
  <c r="V69" i="70"/>
  <c r="U69" i="70"/>
  <c r="T69" i="70"/>
  <c r="S69" i="70"/>
  <c r="R69" i="70"/>
  <c r="Q69" i="70"/>
  <c r="P69" i="70"/>
  <c r="O69" i="70"/>
  <c r="N69" i="70"/>
  <c r="M69" i="70"/>
  <c r="L69" i="70"/>
  <c r="K69" i="70"/>
  <c r="J69" i="70"/>
  <c r="I69" i="70"/>
  <c r="H69" i="70"/>
  <c r="G69" i="70"/>
  <c r="F69" i="70"/>
  <c r="E69" i="70"/>
  <c r="D69" i="70"/>
  <c r="C69" i="70"/>
  <c r="B69" i="70"/>
  <c r="A69" i="70"/>
  <c r="A127" i="69"/>
  <c r="B127" i="69"/>
  <c r="C127" i="69"/>
  <c r="D127" i="69"/>
  <c r="E127" i="69"/>
  <c r="F127" i="69"/>
  <c r="G127" i="69"/>
  <c r="H127" i="69"/>
  <c r="I127" i="69"/>
  <c r="J127" i="69"/>
  <c r="K127" i="69"/>
  <c r="L127" i="69"/>
  <c r="M127" i="69"/>
  <c r="N127" i="69"/>
  <c r="O127" i="69"/>
  <c r="P127" i="69"/>
  <c r="Q127" i="69"/>
  <c r="R127" i="69"/>
  <c r="S127" i="69"/>
  <c r="T127" i="69"/>
  <c r="U127" i="69"/>
  <c r="V127" i="69"/>
  <c r="W127" i="69"/>
  <c r="X127" i="69"/>
  <c r="Y127" i="69"/>
  <c r="Z127" i="69"/>
  <c r="AA127" i="69"/>
  <c r="AB127" i="69"/>
  <c r="AC127" i="69"/>
  <c r="AD127" i="69"/>
  <c r="AE127" i="69"/>
  <c r="AF127" i="69"/>
  <c r="AG127" i="69"/>
  <c r="AH127" i="69"/>
  <c r="A128" i="69"/>
  <c r="B128" i="69"/>
  <c r="C128" i="69"/>
  <c r="D128" i="69"/>
  <c r="E128" i="69"/>
  <c r="F128" i="69"/>
  <c r="G128" i="69"/>
  <c r="H128" i="69"/>
  <c r="I128" i="69"/>
  <c r="J128" i="69"/>
  <c r="K128" i="69"/>
  <c r="L128" i="69"/>
  <c r="M128" i="69"/>
  <c r="N128" i="69"/>
  <c r="O128" i="69"/>
  <c r="P128" i="69"/>
  <c r="Q128" i="69"/>
  <c r="R128" i="69"/>
  <c r="S128" i="69"/>
  <c r="T128" i="69"/>
  <c r="U128" i="69"/>
  <c r="V128" i="69"/>
  <c r="W128" i="69"/>
  <c r="X128" i="69"/>
  <c r="Y128" i="69"/>
  <c r="Z128" i="69"/>
  <c r="AA128" i="69"/>
  <c r="AB128" i="69"/>
  <c r="AC128" i="69"/>
  <c r="AD128" i="69"/>
  <c r="AE128" i="69"/>
  <c r="AF128" i="69"/>
  <c r="AG128" i="69"/>
  <c r="AH128" i="69"/>
  <c r="A129" i="69"/>
  <c r="B129" i="69"/>
  <c r="C129" i="69"/>
  <c r="D129" i="69"/>
  <c r="E129" i="69"/>
  <c r="F129" i="69"/>
  <c r="G129" i="69"/>
  <c r="H129" i="69"/>
  <c r="I129" i="69"/>
  <c r="J129" i="69"/>
  <c r="K129" i="69"/>
  <c r="L129" i="69"/>
  <c r="M129" i="69"/>
  <c r="N129" i="69"/>
  <c r="O129" i="69"/>
  <c r="P129" i="69"/>
  <c r="Q129" i="69"/>
  <c r="R129" i="69"/>
  <c r="S129" i="69"/>
  <c r="T129" i="69"/>
  <c r="U129" i="69"/>
  <c r="V129" i="69"/>
  <c r="W129" i="69"/>
  <c r="X129" i="69"/>
  <c r="Y129" i="69"/>
  <c r="Z129" i="69"/>
  <c r="AA129" i="69"/>
  <c r="AB129" i="69"/>
  <c r="AC129" i="69"/>
  <c r="AD129" i="69"/>
  <c r="AE129" i="69"/>
  <c r="AF129" i="69"/>
  <c r="AG129" i="69"/>
  <c r="AH129" i="69"/>
  <c r="A70" i="69"/>
  <c r="B70" i="69"/>
  <c r="C70" i="69"/>
  <c r="D70" i="69"/>
  <c r="E70" i="69"/>
  <c r="F70" i="69"/>
  <c r="G70" i="69"/>
  <c r="H70" i="69"/>
  <c r="I70" i="69"/>
  <c r="J70" i="69"/>
  <c r="K70" i="69"/>
  <c r="L70" i="69"/>
  <c r="M70" i="69"/>
  <c r="N70" i="69"/>
  <c r="O70" i="69"/>
  <c r="P70" i="69"/>
  <c r="Q70" i="69"/>
  <c r="R70" i="69"/>
  <c r="S70" i="69"/>
  <c r="T70" i="69"/>
  <c r="U70" i="69"/>
  <c r="V70" i="69"/>
  <c r="W70" i="69"/>
  <c r="X70" i="69"/>
  <c r="Y70" i="69"/>
  <c r="Z70" i="69"/>
  <c r="AA70" i="69"/>
  <c r="AB70" i="69"/>
  <c r="AC70" i="69"/>
  <c r="AD70" i="69"/>
  <c r="AE70" i="69"/>
  <c r="AF70" i="69"/>
  <c r="AG70" i="69"/>
  <c r="AH70" i="69"/>
  <c r="A71" i="69"/>
  <c r="B71" i="69"/>
  <c r="C71" i="69"/>
  <c r="D71" i="69"/>
  <c r="E71" i="69"/>
  <c r="F71" i="69"/>
  <c r="G71" i="69"/>
  <c r="H71" i="69"/>
  <c r="I71" i="69"/>
  <c r="J71" i="69"/>
  <c r="K71" i="69"/>
  <c r="L71" i="69"/>
  <c r="M71" i="69"/>
  <c r="N71" i="69"/>
  <c r="O71" i="69"/>
  <c r="P71" i="69"/>
  <c r="Q71" i="69"/>
  <c r="R71" i="69"/>
  <c r="S71" i="69"/>
  <c r="T71" i="69"/>
  <c r="U71" i="69"/>
  <c r="V71" i="69"/>
  <c r="W71" i="69"/>
  <c r="X71" i="69"/>
  <c r="Y71" i="69"/>
  <c r="Z71" i="69"/>
  <c r="AA71" i="69"/>
  <c r="AB71" i="69"/>
  <c r="AC71" i="69"/>
  <c r="AD71" i="69"/>
  <c r="AE71" i="69"/>
  <c r="AF71" i="69"/>
  <c r="AG71" i="69"/>
  <c r="AH71" i="69"/>
  <c r="A72" i="69"/>
  <c r="B72" i="69"/>
  <c r="C72" i="69"/>
  <c r="D72" i="69"/>
  <c r="E72" i="69"/>
  <c r="F72" i="69"/>
  <c r="G72" i="69"/>
  <c r="H72" i="69"/>
  <c r="I72" i="69"/>
  <c r="J72" i="69"/>
  <c r="K72" i="69"/>
  <c r="L72" i="69"/>
  <c r="M72" i="69"/>
  <c r="N72" i="69"/>
  <c r="O72" i="69"/>
  <c r="P72" i="69"/>
  <c r="Q72" i="69"/>
  <c r="R72" i="69"/>
  <c r="S72" i="69"/>
  <c r="T72" i="69"/>
  <c r="U72" i="69"/>
  <c r="V72" i="69"/>
  <c r="W72" i="69"/>
  <c r="X72" i="69"/>
  <c r="Y72" i="69"/>
  <c r="Z72" i="69"/>
  <c r="AA72" i="69"/>
  <c r="AB72" i="69"/>
  <c r="AC72" i="69"/>
  <c r="AD72" i="69"/>
  <c r="AE72" i="69"/>
  <c r="AF72" i="69"/>
  <c r="AG72" i="69"/>
  <c r="AH72" i="69"/>
  <c r="A73" i="69"/>
  <c r="B73" i="69"/>
  <c r="C73" i="69"/>
  <c r="D73" i="69"/>
  <c r="E73" i="69"/>
  <c r="F73" i="69"/>
  <c r="G73" i="69"/>
  <c r="H73" i="69"/>
  <c r="I73" i="69"/>
  <c r="J73" i="69"/>
  <c r="K73" i="69"/>
  <c r="L73" i="69"/>
  <c r="M73" i="69"/>
  <c r="N73" i="69"/>
  <c r="O73" i="69"/>
  <c r="P73" i="69"/>
  <c r="Q73" i="69"/>
  <c r="R73" i="69"/>
  <c r="S73" i="69"/>
  <c r="T73" i="69"/>
  <c r="U73" i="69"/>
  <c r="V73" i="69"/>
  <c r="W73" i="69"/>
  <c r="X73" i="69"/>
  <c r="Y73" i="69"/>
  <c r="Z73" i="69"/>
  <c r="AA73" i="69"/>
  <c r="AB73" i="69"/>
  <c r="AC73" i="69"/>
  <c r="AD73" i="69"/>
  <c r="AE73" i="69"/>
  <c r="AF73" i="69"/>
  <c r="AG73" i="69"/>
  <c r="AH73" i="69"/>
  <c r="A74" i="69"/>
  <c r="B74" i="69"/>
  <c r="C74" i="69"/>
  <c r="D74" i="69"/>
  <c r="E74" i="69"/>
  <c r="F74" i="69"/>
  <c r="G74" i="69"/>
  <c r="H74" i="69"/>
  <c r="I74" i="69"/>
  <c r="J74" i="69"/>
  <c r="K74" i="69"/>
  <c r="L74" i="69"/>
  <c r="M74" i="69"/>
  <c r="N74" i="69"/>
  <c r="O74" i="69"/>
  <c r="P74" i="69"/>
  <c r="Q74" i="69"/>
  <c r="R74" i="69"/>
  <c r="S74" i="69"/>
  <c r="T74" i="69"/>
  <c r="U74" i="69"/>
  <c r="V74" i="69"/>
  <c r="W74" i="69"/>
  <c r="X74" i="69"/>
  <c r="Y74" i="69"/>
  <c r="Z74" i="69"/>
  <c r="AA74" i="69"/>
  <c r="AB74" i="69"/>
  <c r="AC74" i="69"/>
  <c r="AD74" i="69"/>
  <c r="AE74" i="69"/>
  <c r="AF74" i="69"/>
  <c r="AG74" i="69"/>
  <c r="AH74" i="69"/>
  <c r="A75" i="69"/>
  <c r="B75" i="69"/>
  <c r="C75" i="69"/>
  <c r="D75" i="69"/>
  <c r="E75" i="69"/>
  <c r="F75" i="69"/>
  <c r="G75" i="69"/>
  <c r="H75" i="69"/>
  <c r="I75" i="69"/>
  <c r="J75" i="69"/>
  <c r="K75" i="69"/>
  <c r="L75" i="69"/>
  <c r="M75" i="69"/>
  <c r="N75" i="69"/>
  <c r="O75" i="69"/>
  <c r="P75" i="69"/>
  <c r="Q75" i="69"/>
  <c r="R75" i="69"/>
  <c r="S75" i="69"/>
  <c r="T75" i="69"/>
  <c r="U75" i="69"/>
  <c r="V75" i="69"/>
  <c r="W75" i="69"/>
  <c r="X75" i="69"/>
  <c r="Y75" i="69"/>
  <c r="Z75" i="69"/>
  <c r="AA75" i="69"/>
  <c r="AB75" i="69"/>
  <c r="AC75" i="69"/>
  <c r="AD75" i="69"/>
  <c r="AE75" i="69"/>
  <c r="AF75" i="69"/>
  <c r="AG75" i="69"/>
  <c r="AH75" i="69"/>
  <c r="A76" i="69"/>
  <c r="B76" i="69"/>
  <c r="C76" i="69"/>
  <c r="D76" i="69"/>
  <c r="E76" i="69"/>
  <c r="F76" i="69"/>
  <c r="G76" i="69"/>
  <c r="H76" i="69"/>
  <c r="I76" i="69"/>
  <c r="J76" i="69"/>
  <c r="K76" i="69"/>
  <c r="L76" i="69"/>
  <c r="M76" i="69"/>
  <c r="N76" i="69"/>
  <c r="O76" i="69"/>
  <c r="P76" i="69"/>
  <c r="Q76" i="69"/>
  <c r="R76" i="69"/>
  <c r="S76" i="69"/>
  <c r="T76" i="69"/>
  <c r="U76" i="69"/>
  <c r="V76" i="69"/>
  <c r="W76" i="69"/>
  <c r="X76" i="69"/>
  <c r="Y76" i="69"/>
  <c r="Z76" i="69"/>
  <c r="AA76" i="69"/>
  <c r="AB76" i="69"/>
  <c r="AC76" i="69"/>
  <c r="AD76" i="69"/>
  <c r="AE76" i="69"/>
  <c r="AF76" i="69"/>
  <c r="AG76" i="69"/>
  <c r="AH76" i="69"/>
  <c r="A77" i="69"/>
  <c r="B77" i="69"/>
  <c r="C77" i="69"/>
  <c r="D77" i="69"/>
  <c r="E77" i="69"/>
  <c r="F77" i="69"/>
  <c r="G77" i="69"/>
  <c r="H77" i="69"/>
  <c r="I77" i="69"/>
  <c r="J77" i="69"/>
  <c r="K77" i="69"/>
  <c r="L77" i="69"/>
  <c r="M77" i="69"/>
  <c r="N77" i="69"/>
  <c r="O77" i="69"/>
  <c r="P77" i="69"/>
  <c r="Q77" i="69"/>
  <c r="R77" i="69"/>
  <c r="S77" i="69"/>
  <c r="T77" i="69"/>
  <c r="U77" i="69"/>
  <c r="V77" i="69"/>
  <c r="W77" i="69"/>
  <c r="X77" i="69"/>
  <c r="Y77" i="69"/>
  <c r="Z77" i="69"/>
  <c r="AA77" i="69"/>
  <c r="AB77" i="69"/>
  <c r="AC77" i="69"/>
  <c r="AD77" i="69"/>
  <c r="AE77" i="69"/>
  <c r="AF77" i="69"/>
  <c r="AG77" i="69"/>
  <c r="AH77" i="69"/>
  <c r="A78" i="69"/>
  <c r="B78" i="69"/>
  <c r="C78" i="69"/>
  <c r="D78" i="69"/>
  <c r="E78" i="69"/>
  <c r="F78" i="69"/>
  <c r="G78" i="69"/>
  <c r="H78" i="69"/>
  <c r="I78" i="69"/>
  <c r="J78" i="69"/>
  <c r="K78" i="69"/>
  <c r="L78" i="69"/>
  <c r="M78" i="69"/>
  <c r="N78" i="69"/>
  <c r="O78" i="69"/>
  <c r="P78" i="69"/>
  <c r="Q78" i="69"/>
  <c r="R78" i="69"/>
  <c r="S78" i="69"/>
  <c r="T78" i="69"/>
  <c r="U78" i="69"/>
  <c r="V78" i="69"/>
  <c r="W78" i="69"/>
  <c r="X78" i="69"/>
  <c r="Y78" i="69"/>
  <c r="Z78" i="69"/>
  <c r="AA78" i="69"/>
  <c r="AB78" i="69"/>
  <c r="AC78" i="69"/>
  <c r="AD78" i="69"/>
  <c r="AE78" i="69"/>
  <c r="AF78" i="69"/>
  <c r="AG78" i="69"/>
  <c r="AH78" i="69"/>
  <c r="A79" i="69"/>
  <c r="B79" i="69"/>
  <c r="C79" i="69"/>
  <c r="D79" i="69"/>
  <c r="E79" i="69"/>
  <c r="F79" i="69"/>
  <c r="G79" i="69"/>
  <c r="H79" i="69"/>
  <c r="I79" i="69"/>
  <c r="J79" i="69"/>
  <c r="K79" i="69"/>
  <c r="L79" i="69"/>
  <c r="M79" i="69"/>
  <c r="N79" i="69"/>
  <c r="O79" i="69"/>
  <c r="P79" i="69"/>
  <c r="Q79" i="69"/>
  <c r="R79" i="69"/>
  <c r="S79" i="69"/>
  <c r="T79" i="69"/>
  <c r="U79" i="69"/>
  <c r="V79" i="69"/>
  <c r="W79" i="69"/>
  <c r="X79" i="69"/>
  <c r="Y79" i="69"/>
  <c r="Z79" i="69"/>
  <c r="AA79" i="69"/>
  <c r="AB79" i="69"/>
  <c r="AC79" i="69"/>
  <c r="AD79" i="69"/>
  <c r="AE79" i="69"/>
  <c r="AF79" i="69"/>
  <c r="AG79" i="69"/>
  <c r="AH79" i="69"/>
  <c r="A80" i="69"/>
  <c r="B80" i="69"/>
  <c r="C80" i="69"/>
  <c r="D80" i="69"/>
  <c r="E80" i="69"/>
  <c r="F80" i="69"/>
  <c r="G80" i="69"/>
  <c r="H80" i="69"/>
  <c r="I80" i="69"/>
  <c r="J80" i="69"/>
  <c r="K80" i="69"/>
  <c r="L80" i="69"/>
  <c r="M80" i="69"/>
  <c r="N80" i="69"/>
  <c r="O80" i="69"/>
  <c r="P80" i="69"/>
  <c r="Q80" i="69"/>
  <c r="R80" i="69"/>
  <c r="S80" i="69"/>
  <c r="T80" i="69"/>
  <c r="U80" i="69"/>
  <c r="V80" i="69"/>
  <c r="W80" i="69"/>
  <c r="X80" i="69"/>
  <c r="Y80" i="69"/>
  <c r="Z80" i="69"/>
  <c r="AA80" i="69"/>
  <c r="AB80" i="69"/>
  <c r="AC80" i="69"/>
  <c r="AD80" i="69"/>
  <c r="AE80" i="69"/>
  <c r="AF80" i="69"/>
  <c r="AG80" i="69"/>
  <c r="AH80" i="69"/>
  <c r="A81" i="69"/>
  <c r="B81" i="69"/>
  <c r="C81" i="69"/>
  <c r="D81" i="69"/>
  <c r="E81" i="69"/>
  <c r="F81" i="69"/>
  <c r="G81" i="69"/>
  <c r="H81" i="69"/>
  <c r="I81" i="69"/>
  <c r="J81" i="69"/>
  <c r="K81" i="69"/>
  <c r="L81" i="69"/>
  <c r="M81" i="69"/>
  <c r="N81" i="69"/>
  <c r="O81" i="69"/>
  <c r="P81" i="69"/>
  <c r="Q81" i="69"/>
  <c r="R81" i="69"/>
  <c r="S81" i="69"/>
  <c r="T81" i="69"/>
  <c r="U81" i="69"/>
  <c r="V81" i="69"/>
  <c r="W81" i="69"/>
  <c r="X81" i="69"/>
  <c r="Y81" i="69"/>
  <c r="Z81" i="69"/>
  <c r="AA81" i="69"/>
  <c r="AB81" i="69"/>
  <c r="AC81" i="69"/>
  <c r="AD81" i="69"/>
  <c r="AE81" i="69"/>
  <c r="AF81" i="69"/>
  <c r="AG81" i="69"/>
  <c r="AH81" i="69"/>
  <c r="A82" i="69"/>
  <c r="B82" i="69"/>
  <c r="C82" i="69"/>
  <c r="D82" i="69"/>
  <c r="E82" i="69"/>
  <c r="F82" i="69"/>
  <c r="G82" i="69"/>
  <c r="H82" i="69"/>
  <c r="I82" i="69"/>
  <c r="J82" i="69"/>
  <c r="K82" i="69"/>
  <c r="L82" i="69"/>
  <c r="M82" i="69"/>
  <c r="N82" i="69"/>
  <c r="O82" i="69"/>
  <c r="P82" i="69"/>
  <c r="Q82" i="69"/>
  <c r="R82" i="69"/>
  <c r="S82" i="69"/>
  <c r="T82" i="69"/>
  <c r="U82" i="69"/>
  <c r="V82" i="69"/>
  <c r="W82" i="69"/>
  <c r="X82" i="69"/>
  <c r="Y82" i="69"/>
  <c r="Z82" i="69"/>
  <c r="AA82" i="69"/>
  <c r="AB82" i="69"/>
  <c r="AC82" i="69"/>
  <c r="AD82" i="69"/>
  <c r="AE82" i="69"/>
  <c r="AF82" i="69"/>
  <c r="AG82" i="69"/>
  <c r="AH82" i="69"/>
  <c r="A83" i="69"/>
  <c r="B83" i="69"/>
  <c r="C83" i="69"/>
  <c r="D83" i="69"/>
  <c r="E83" i="69"/>
  <c r="F83" i="69"/>
  <c r="G83" i="69"/>
  <c r="H83" i="69"/>
  <c r="I83" i="69"/>
  <c r="J83" i="69"/>
  <c r="K83" i="69"/>
  <c r="L83" i="69"/>
  <c r="M83" i="69"/>
  <c r="N83" i="69"/>
  <c r="O83" i="69"/>
  <c r="P83" i="69"/>
  <c r="Q83" i="69"/>
  <c r="R83" i="69"/>
  <c r="S83" i="69"/>
  <c r="T83" i="69"/>
  <c r="U83" i="69"/>
  <c r="V83" i="69"/>
  <c r="W83" i="69"/>
  <c r="X83" i="69"/>
  <c r="Y83" i="69"/>
  <c r="Z83" i="69"/>
  <c r="AA83" i="69"/>
  <c r="AB83" i="69"/>
  <c r="AC83" i="69"/>
  <c r="AD83" i="69"/>
  <c r="AE83" i="69"/>
  <c r="AF83" i="69"/>
  <c r="AG83" i="69"/>
  <c r="AH83" i="69"/>
  <c r="A84" i="69"/>
  <c r="B84" i="69"/>
  <c r="C84" i="69"/>
  <c r="D84" i="69"/>
  <c r="E84" i="69"/>
  <c r="F84" i="69"/>
  <c r="G84" i="69"/>
  <c r="H84" i="69"/>
  <c r="I84" i="69"/>
  <c r="J84" i="69"/>
  <c r="K84" i="69"/>
  <c r="L84" i="69"/>
  <c r="M84" i="69"/>
  <c r="N84" i="69"/>
  <c r="O84" i="69"/>
  <c r="P84" i="69"/>
  <c r="Q84" i="69"/>
  <c r="R84" i="69"/>
  <c r="S84" i="69"/>
  <c r="T84" i="69"/>
  <c r="U84" i="69"/>
  <c r="V84" i="69"/>
  <c r="W84" i="69"/>
  <c r="X84" i="69"/>
  <c r="Y84" i="69"/>
  <c r="Z84" i="69"/>
  <c r="AA84" i="69"/>
  <c r="AB84" i="69"/>
  <c r="AC84" i="69"/>
  <c r="AD84" i="69"/>
  <c r="AE84" i="69"/>
  <c r="AF84" i="69"/>
  <c r="AG84" i="69"/>
  <c r="AH84" i="69"/>
  <c r="A85" i="69"/>
  <c r="B85" i="69"/>
  <c r="C85" i="69"/>
  <c r="D85" i="69"/>
  <c r="E85" i="69"/>
  <c r="F85" i="69"/>
  <c r="G85" i="69"/>
  <c r="H85" i="69"/>
  <c r="I85" i="69"/>
  <c r="J85" i="69"/>
  <c r="K85" i="69"/>
  <c r="L85" i="69"/>
  <c r="M85" i="69"/>
  <c r="N85" i="69"/>
  <c r="O85" i="69"/>
  <c r="P85" i="69"/>
  <c r="Q85" i="69"/>
  <c r="R85" i="69"/>
  <c r="S85" i="69"/>
  <c r="T85" i="69"/>
  <c r="U85" i="69"/>
  <c r="V85" i="69"/>
  <c r="W85" i="69"/>
  <c r="X85" i="69"/>
  <c r="Y85" i="69"/>
  <c r="Z85" i="69"/>
  <c r="AA85" i="69"/>
  <c r="AB85" i="69"/>
  <c r="AC85" i="69"/>
  <c r="AD85" i="69"/>
  <c r="AE85" i="69"/>
  <c r="AF85" i="69"/>
  <c r="AG85" i="69"/>
  <c r="AH85" i="69"/>
  <c r="A86" i="69"/>
  <c r="B86" i="69"/>
  <c r="C86" i="69"/>
  <c r="D86" i="69"/>
  <c r="E86" i="69"/>
  <c r="F86" i="69"/>
  <c r="G86" i="69"/>
  <c r="H86" i="69"/>
  <c r="I86" i="69"/>
  <c r="J86" i="69"/>
  <c r="K86" i="69"/>
  <c r="L86" i="69"/>
  <c r="M86" i="69"/>
  <c r="N86" i="69"/>
  <c r="O86" i="69"/>
  <c r="P86" i="69"/>
  <c r="Q86" i="69"/>
  <c r="R86" i="69"/>
  <c r="S86" i="69"/>
  <c r="T86" i="69"/>
  <c r="U86" i="69"/>
  <c r="V86" i="69"/>
  <c r="W86" i="69"/>
  <c r="X86" i="69"/>
  <c r="Y86" i="69"/>
  <c r="Z86" i="69"/>
  <c r="AA86" i="69"/>
  <c r="AB86" i="69"/>
  <c r="AC86" i="69"/>
  <c r="AD86" i="69"/>
  <c r="AE86" i="69"/>
  <c r="AF86" i="69"/>
  <c r="AG86" i="69"/>
  <c r="AH86" i="69"/>
  <c r="A87" i="69"/>
  <c r="B87" i="69"/>
  <c r="C87" i="69"/>
  <c r="D87" i="69"/>
  <c r="E87" i="69"/>
  <c r="F87" i="69"/>
  <c r="G87" i="69"/>
  <c r="H87" i="69"/>
  <c r="I87" i="69"/>
  <c r="J87" i="69"/>
  <c r="K87" i="69"/>
  <c r="L87" i="69"/>
  <c r="M87" i="69"/>
  <c r="N87" i="69"/>
  <c r="O87" i="69"/>
  <c r="P87" i="69"/>
  <c r="Q87" i="69"/>
  <c r="R87" i="69"/>
  <c r="S87" i="69"/>
  <c r="T87" i="69"/>
  <c r="U87" i="69"/>
  <c r="V87" i="69"/>
  <c r="W87" i="69"/>
  <c r="X87" i="69"/>
  <c r="Y87" i="69"/>
  <c r="Z87" i="69"/>
  <c r="AA87" i="69"/>
  <c r="AB87" i="69"/>
  <c r="AC87" i="69"/>
  <c r="AD87" i="69"/>
  <c r="AE87" i="69"/>
  <c r="AF87" i="69"/>
  <c r="AG87" i="69"/>
  <c r="AH87" i="69"/>
  <c r="A88" i="69"/>
  <c r="B88" i="69"/>
  <c r="C88" i="69"/>
  <c r="D88" i="69"/>
  <c r="E88" i="69"/>
  <c r="F88" i="69"/>
  <c r="G88" i="69"/>
  <c r="H88" i="69"/>
  <c r="I88" i="69"/>
  <c r="J88" i="69"/>
  <c r="K88" i="69"/>
  <c r="L88" i="69"/>
  <c r="M88" i="69"/>
  <c r="N88" i="69"/>
  <c r="O88" i="69"/>
  <c r="P88" i="69"/>
  <c r="Q88" i="69"/>
  <c r="R88" i="69"/>
  <c r="S88" i="69"/>
  <c r="T88" i="69"/>
  <c r="U88" i="69"/>
  <c r="V88" i="69"/>
  <c r="W88" i="69"/>
  <c r="X88" i="69"/>
  <c r="Y88" i="69"/>
  <c r="Z88" i="69"/>
  <c r="AA88" i="69"/>
  <c r="AB88" i="69"/>
  <c r="AC88" i="69"/>
  <c r="AD88" i="69"/>
  <c r="AE88" i="69"/>
  <c r="AF88" i="69"/>
  <c r="AG88" i="69"/>
  <c r="AH88" i="69"/>
  <c r="A89" i="69"/>
  <c r="B89" i="69"/>
  <c r="C89" i="69"/>
  <c r="D89" i="69"/>
  <c r="E89" i="69"/>
  <c r="F89" i="69"/>
  <c r="G89" i="69"/>
  <c r="H89" i="69"/>
  <c r="I89" i="69"/>
  <c r="J89" i="69"/>
  <c r="K89" i="69"/>
  <c r="L89" i="69"/>
  <c r="M89" i="69"/>
  <c r="N89" i="69"/>
  <c r="O89" i="69"/>
  <c r="P89" i="69"/>
  <c r="Q89" i="69"/>
  <c r="R89" i="69"/>
  <c r="S89" i="69"/>
  <c r="T89" i="69"/>
  <c r="U89" i="69"/>
  <c r="V89" i="69"/>
  <c r="W89" i="69"/>
  <c r="X89" i="69"/>
  <c r="Y89" i="69"/>
  <c r="Z89" i="69"/>
  <c r="AA89" i="69"/>
  <c r="AB89" i="69"/>
  <c r="AC89" i="69"/>
  <c r="AD89" i="69"/>
  <c r="AE89" i="69"/>
  <c r="AF89" i="69"/>
  <c r="AG89" i="69"/>
  <c r="AH89" i="69"/>
  <c r="A90" i="69"/>
  <c r="B90" i="69"/>
  <c r="C90" i="69"/>
  <c r="D90" i="69"/>
  <c r="E90" i="69"/>
  <c r="F90" i="69"/>
  <c r="G90" i="69"/>
  <c r="H90" i="69"/>
  <c r="I90" i="69"/>
  <c r="J90" i="69"/>
  <c r="K90" i="69"/>
  <c r="L90" i="69"/>
  <c r="M90" i="69"/>
  <c r="N90" i="69"/>
  <c r="O90" i="69"/>
  <c r="P90" i="69"/>
  <c r="Q90" i="69"/>
  <c r="R90" i="69"/>
  <c r="S90" i="69"/>
  <c r="T90" i="69"/>
  <c r="U90" i="69"/>
  <c r="V90" i="69"/>
  <c r="W90" i="69"/>
  <c r="X90" i="69"/>
  <c r="Y90" i="69"/>
  <c r="Z90" i="69"/>
  <c r="AA90" i="69"/>
  <c r="AB90" i="69"/>
  <c r="AC90" i="69"/>
  <c r="AD90" i="69"/>
  <c r="AE90" i="69"/>
  <c r="AF90" i="69"/>
  <c r="AG90" i="69"/>
  <c r="AH90" i="69"/>
  <c r="A91" i="69"/>
  <c r="B91" i="69"/>
  <c r="C91" i="69"/>
  <c r="D91" i="69"/>
  <c r="E91" i="69"/>
  <c r="F91" i="69"/>
  <c r="G91" i="69"/>
  <c r="H91" i="69"/>
  <c r="I91" i="69"/>
  <c r="J91" i="69"/>
  <c r="K91" i="69"/>
  <c r="L91" i="69"/>
  <c r="M91" i="69"/>
  <c r="N91" i="69"/>
  <c r="O91" i="69"/>
  <c r="P91" i="69"/>
  <c r="Q91" i="69"/>
  <c r="R91" i="69"/>
  <c r="S91" i="69"/>
  <c r="T91" i="69"/>
  <c r="U91" i="69"/>
  <c r="V91" i="69"/>
  <c r="W91" i="69"/>
  <c r="X91" i="69"/>
  <c r="Y91" i="69"/>
  <c r="Z91" i="69"/>
  <c r="AA91" i="69"/>
  <c r="AB91" i="69"/>
  <c r="AC91" i="69"/>
  <c r="AD91" i="69"/>
  <c r="AE91" i="69"/>
  <c r="AF91" i="69"/>
  <c r="AG91" i="69"/>
  <c r="AH91" i="69"/>
  <c r="A92" i="69"/>
  <c r="B92" i="69"/>
  <c r="C92" i="69"/>
  <c r="D92" i="69"/>
  <c r="E92" i="69"/>
  <c r="F92" i="69"/>
  <c r="G92" i="69"/>
  <c r="H92" i="69"/>
  <c r="I92" i="69"/>
  <c r="J92" i="69"/>
  <c r="K92" i="69"/>
  <c r="L92" i="69"/>
  <c r="M92" i="69"/>
  <c r="N92" i="69"/>
  <c r="O92" i="69"/>
  <c r="P92" i="69"/>
  <c r="Q92" i="69"/>
  <c r="R92" i="69"/>
  <c r="S92" i="69"/>
  <c r="T92" i="69"/>
  <c r="U92" i="69"/>
  <c r="V92" i="69"/>
  <c r="W92" i="69"/>
  <c r="X92" i="69"/>
  <c r="Y92" i="69"/>
  <c r="Z92" i="69"/>
  <c r="AA92" i="69"/>
  <c r="AB92" i="69"/>
  <c r="AC92" i="69"/>
  <c r="AD92" i="69"/>
  <c r="AE92" i="69"/>
  <c r="AF92" i="69"/>
  <c r="AG92" i="69"/>
  <c r="AH92" i="69"/>
  <c r="A93" i="69"/>
  <c r="B93" i="69"/>
  <c r="C93" i="69"/>
  <c r="D93" i="69"/>
  <c r="E93" i="69"/>
  <c r="F93" i="69"/>
  <c r="G93" i="69"/>
  <c r="H93" i="69"/>
  <c r="I93" i="69"/>
  <c r="J93" i="69"/>
  <c r="K93" i="69"/>
  <c r="L93" i="69"/>
  <c r="M93" i="69"/>
  <c r="N93" i="69"/>
  <c r="O93" i="69"/>
  <c r="P93" i="69"/>
  <c r="Q93" i="69"/>
  <c r="R93" i="69"/>
  <c r="S93" i="69"/>
  <c r="T93" i="69"/>
  <c r="U93" i="69"/>
  <c r="V93" i="69"/>
  <c r="W93" i="69"/>
  <c r="X93" i="69"/>
  <c r="Y93" i="69"/>
  <c r="Z93" i="69"/>
  <c r="AA93" i="69"/>
  <c r="AB93" i="69"/>
  <c r="AC93" i="69"/>
  <c r="AD93" i="69"/>
  <c r="AE93" i="69"/>
  <c r="AF93" i="69"/>
  <c r="AG93" i="69"/>
  <c r="AH93" i="69"/>
  <c r="A94" i="69"/>
  <c r="B94" i="69"/>
  <c r="C94" i="69"/>
  <c r="D94" i="69"/>
  <c r="E94" i="69"/>
  <c r="F94" i="69"/>
  <c r="G94" i="69"/>
  <c r="H94" i="69"/>
  <c r="I94" i="69"/>
  <c r="J94" i="69"/>
  <c r="K94" i="69"/>
  <c r="L94" i="69"/>
  <c r="M94" i="69"/>
  <c r="N94" i="69"/>
  <c r="O94" i="69"/>
  <c r="P94" i="69"/>
  <c r="Q94" i="69"/>
  <c r="R94" i="69"/>
  <c r="S94" i="69"/>
  <c r="T94" i="69"/>
  <c r="U94" i="69"/>
  <c r="V94" i="69"/>
  <c r="W94" i="69"/>
  <c r="X94" i="69"/>
  <c r="Y94" i="69"/>
  <c r="Z94" i="69"/>
  <c r="AA94" i="69"/>
  <c r="AB94" i="69"/>
  <c r="AC94" i="69"/>
  <c r="AD94" i="69"/>
  <c r="AE94" i="69"/>
  <c r="AF94" i="69"/>
  <c r="AG94" i="69"/>
  <c r="AH94" i="69"/>
  <c r="A95" i="69"/>
  <c r="B95" i="69"/>
  <c r="C95" i="69"/>
  <c r="D95" i="69"/>
  <c r="E95" i="69"/>
  <c r="F95" i="69"/>
  <c r="G95" i="69"/>
  <c r="H95" i="69"/>
  <c r="I95" i="69"/>
  <c r="J95" i="69"/>
  <c r="K95" i="69"/>
  <c r="L95" i="69"/>
  <c r="M95" i="69"/>
  <c r="N95" i="69"/>
  <c r="O95" i="69"/>
  <c r="P95" i="69"/>
  <c r="Q95" i="69"/>
  <c r="R95" i="69"/>
  <c r="S95" i="69"/>
  <c r="T95" i="69"/>
  <c r="U95" i="69"/>
  <c r="V95" i="69"/>
  <c r="W95" i="69"/>
  <c r="X95" i="69"/>
  <c r="Y95" i="69"/>
  <c r="Z95" i="69"/>
  <c r="AA95" i="69"/>
  <c r="AB95" i="69"/>
  <c r="AC95" i="69"/>
  <c r="AD95" i="69"/>
  <c r="AE95" i="69"/>
  <c r="AF95" i="69"/>
  <c r="AG95" i="69"/>
  <c r="AH95" i="69"/>
  <c r="A96" i="69"/>
  <c r="B96" i="69"/>
  <c r="C96" i="69"/>
  <c r="D96" i="69"/>
  <c r="E96" i="69"/>
  <c r="F96" i="69"/>
  <c r="G96" i="69"/>
  <c r="H96" i="69"/>
  <c r="I96" i="69"/>
  <c r="J96" i="69"/>
  <c r="K96" i="69"/>
  <c r="L96" i="69"/>
  <c r="M96" i="69"/>
  <c r="N96" i="69"/>
  <c r="O96" i="69"/>
  <c r="P96" i="69"/>
  <c r="Q96" i="69"/>
  <c r="R96" i="69"/>
  <c r="S96" i="69"/>
  <c r="T96" i="69"/>
  <c r="U96" i="69"/>
  <c r="V96" i="69"/>
  <c r="W96" i="69"/>
  <c r="X96" i="69"/>
  <c r="Y96" i="69"/>
  <c r="Z96" i="69"/>
  <c r="AA96" i="69"/>
  <c r="AB96" i="69"/>
  <c r="AC96" i="69"/>
  <c r="AD96" i="69"/>
  <c r="AE96" i="69"/>
  <c r="AF96" i="69"/>
  <c r="AG96" i="69"/>
  <c r="AH96" i="69"/>
  <c r="A97" i="69"/>
  <c r="B97" i="69"/>
  <c r="C97" i="69"/>
  <c r="D97" i="69"/>
  <c r="E97" i="69"/>
  <c r="F97" i="69"/>
  <c r="G97" i="69"/>
  <c r="H97" i="69"/>
  <c r="I97" i="69"/>
  <c r="J97" i="69"/>
  <c r="K97" i="69"/>
  <c r="L97" i="69"/>
  <c r="M97" i="69"/>
  <c r="N97" i="69"/>
  <c r="O97" i="69"/>
  <c r="P97" i="69"/>
  <c r="Q97" i="69"/>
  <c r="R97" i="69"/>
  <c r="S97" i="69"/>
  <c r="T97" i="69"/>
  <c r="U97" i="69"/>
  <c r="V97" i="69"/>
  <c r="W97" i="69"/>
  <c r="X97" i="69"/>
  <c r="Y97" i="69"/>
  <c r="Z97" i="69"/>
  <c r="AA97" i="69"/>
  <c r="AB97" i="69"/>
  <c r="AC97" i="69"/>
  <c r="AD97" i="69"/>
  <c r="AE97" i="69"/>
  <c r="AF97" i="69"/>
  <c r="AG97" i="69"/>
  <c r="AH97" i="69"/>
  <c r="A98" i="69"/>
  <c r="B98" i="69"/>
  <c r="C98" i="69"/>
  <c r="D98" i="69"/>
  <c r="E98" i="69"/>
  <c r="F98" i="69"/>
  <c r="G98" i="69"/>
  <c r="H98" i="69"/>
  <c r="I98" i="69"/>
  <c r="J98" i="69"/>
  <c r="K98" i="69"/>
  <c r="L98" i="69"/>
  <c r="M98" i="69"/>
  <c r="N98" i="69"/>
  <c r="O98" i="69"/>
  <c r="P98" i="69"/>
  <c r="Q98" i="69"/>
  <c r="R98" i="69"/>
  <c r="S98" i="69"/>
  <c r="T98" i="69"/>
  <c r="U98" i="69"/>
  <c r="V98" i="69"/>
  <c r="W98" i="69"/>
  <c r="X98" i="69"/>
  <c r="Y98" i="69"/>
  <c r="Z98" i="69"/>
  <c r="AA98" i="69"/>
  <c r="AB98" i="69"/>
  <c r="AC98" i="69"/>
  <c r="AD98" i="69"/>
  <c r="AE98" i="69"/>
  <c r="AF98" i="69"/>
  <c r="AG98" i="69"/>
  <c r="AH98" i="69"/>
  <c r="A99" i="69"/>
  <c r="B99" i="69"/>
  <c r="C99" i="69"/>
  <c r="D99" i="69"/>
  <c r="E99" i="69"/>
  <c r="F99" i="69"/>
  <c r="G99" i="69"/>
  <c r="H99" i="69"/>
  <c r="I99" i="69"/>
  <c r="J99" i="69"/>
  <c r="K99" i="69"/>
  <c r="L99" i="69"/>
  <c r="M99" i="69"/>
  <c r="N99" i="69"/>
  <c r="O99" i="69"/>
  <c r="P99" i="69"/>
  <c r="Q99" i="69"/>
  <c r="R99" i="69"/>
  <c r="S99" i="69"/>
  <c r="T99" i="69"/>
  <c r="U99" i="69"/>
  <c r="V99" i="69"/>
  <c r="W99" i="69"/>
  <c r="X99" i="69"/>
  <c r="Y99" i="69"/>
  <c r="Z99" i="69"/>
  <c r="AA99" i="69"/>
  <c r="AB99" i="69"/>
  <c r="AC99" i="69"/>
  <c r="AD99" i="69"/>
  <c r="AE99" i="69"/>
  <c r="AF99" i="69"/>
  <c r="AG99" i="69"/>
  <c r="AH99" i="69"/>
  <c r="A100" i="69"/>
  <c r="B100" i="69"/>
  <c r="C100" i="69"/>
  <c r="D100" i="69"/>
  <c r="E100" i="69"/>
  <c r="F100" i="69"/>
  <c r="G100" i="69"/>
  <c r="H100" i="69"/>
  <c r="I100" i="69"/>
  <c r="J100" i="69"/>
  <c r="K100" i="69"/>
  <c r="L100" i="69"/>
  <c r="M100" i="69"/>
  <c r="N100" i="69"/>
  <c r="O100" i="69"/>
  <c r="P100" i="69"/>
  <c r="Q100" i="69"/>
  <c r="R100" i="69"/>
  <c r="S100" i="69"/>
  <c r="T100" i="69"/>
  <c r="U100" i="69"/>
  <c r="V100" i="69"/>
  <c r="W100" i="69"/>
  <c r="X100" i="69"/>
  <c r="Y100" i="69"/>
  <c r="Z100" i="69"/>
  <c r="AA100" i="69"/>
  <c r="AB100" i="69"/>
  <c r="AC100" i="69"/>
  <c r="AD100" i="69"/>
  <c r="AE100" i="69"/>
  <c r="AF100" i="69"/>
  <c r="AG100" i="69"/>
  <c r="AH100" i="69"/>
  <c r="A101" i="69"/>
  <c r="B101" i="69"/>
  <c r="C101" i="69"/>
  <c r="D101" i="69"/>
  <c r="E101" i="69"/>
  <c r="F101" i="69"/>
  <c r="G101" i="69"/>
  <c r="H101" i="69"/>
  <c r="I101" i="69"/>
  <c r="J101" i="69"/>
  <c r="K101" i="69"/>
  <c r="L101" i="69"/>
  <c r="M101" i="69"/>
  <c r="N101" i="69"/>
  <c r="O101" i="69"/>
  <c r="P101" i="69"/>
  <c r="Q101" i="69"/>
  <c r="R101" i="69"/>
  <c r="S101" i="69"/>
  <c r="T101" i="69"/>
  <c r="U101" i="69"/>
  <c r="V101" i="69"/>
  <c r="W101" i="69"/>
  <c r="X101" i="69"/>
  <c r="Y101" i="69"/>
  <c r="Z101" i="69"/>
  <c r="AA101" i="69"/>
  <c r="AB101" i="69"/>
  <c r="AC101" i="69"/>
  <c r="AD101" i="69"/>
  <c r="AE101" i="69"/>
  <c r="AF101" i="69"/>
  <c r="AG101" i="69"/>
  <c r="AH101" i="69"/>
  <c r="A102" i="69"/>
  <c r="B102" i="69"/>
  <c r="C102" i="69"/>
  <c r="D102" i="69"/>
  <c r="E102" i="69"/>
  <c r="F102" i="69"/>
  <c r="G102" i="69"/>
  <c r="H102" i="69"/>
  <c r="I102" i="69"/>
  <c r="J102" i="69"/>
  <c r="K102" i="69"/>
  <c r="L102" i="69"/>
  <c r="M102" i="69"/>
  <c r="N102" i="69"/>
  <c r="O102" i="69"/>
  <c r="P102" i="69"/>
  <c r="Q102" i="69"/>
  <c r="R102" i="69"/>
  <c r="S102" i="69"/>
  <c r="T102" i="69"/>
  <c r="U102" i="69"/>
  <c r="V102" i="69"/>
  <c r="W102" i="69"/>
  <c r="X102" i="69"/>
  <c r="Y102" i="69"/>
  <c r="Z102" i="69"/>
  <c r="AA102" i="69"/>
  <c r="AB102" i="69"/>
  <c r="AC102" i="69"/>
  <c r="AD102" i="69"/>
  <c r="AE102" i="69"/>
  <c r="AF102" i="69"/>
  <c r="AG102" i="69"/>
  <c r="AH102" i="69"/>
  <c r="A103" i="69"/>
  <c r="B103" i="69"/>
  <c r="C103" i="69"/>
  <c r="D103" i="69"/>
  <c r="E103" i="69"/>
  <c r="F103" i="69"/>
  <c r="G103" i="69"/>
  <c r="H103" i="69"/>
  <c r="I103" i="69"/>
  <c r="J103" i="69"/>
  <c r="K103" i="69"/>
  <c r="L103" i="69"/>
  <c r="M103" i="69"/>
  <c r="N103" i="69"/>
  <c r="O103" i="69"/>
  <c r="P103" i="69"/>
  <c r="Q103" i="69"/>
  <c r="R103" i="69"/>
  <c r="S103" i="69"/>
  <c r="T103" i="69"/>
  <c r="U103" i="69"/>
  <c r="V103" i="69"/>
  <c r="W103" i="69"/>
  <c r="X103" i="69"/>
  <c r="Y103" i="69"/>
  <c r="Z103" i="69"/>
  <c r="AA103" i="69"/>
  <c r="AB103" i="69"/>
  <c r="AC103" i="69"/>
  <c r="AD103" i="69"/>
  <c r="AE103" i="69"/>
  <c r="AF103" i="69"/>
  <c r="AG103" i="69"/>
  <c r="AH103" i="69"/>
  <c r="A104" i="69"/>
  <c r="B104" i="69"/>
  <c r="C104" i="69"/>
  <c r="D104" i="69"/>
  <c r="E104" i="69"/>
  <c r="F104" i="69"/>
  <c r="G104" i="69"/>
  <c r="H104" i="69"/>
  <c r="I104" i="69"/>
  <c r="J104" i="69"/>
  <c r="K104" i="69"/>
  <c r="L104" i="69"/>
  <c r="M104" i="69"/>
  <c r="N104" i="69"/>
  <c r="O104" i="69"/>
  <c r="P104" i="69"/>
  <c r="Q104" i="69"/>
  <c r="R104" i="69"/>
  <c r="S104" i="69"/>
  <c r="T104" i="69"/>
  <c r="U104" i="69"/>
  <c r="V104" i="69"/>
  <c r="W104" i="69"/>
  <c r="X104" i="69"/>
  <c r="Y104" i="69"/>
  <c r="Z104" i="69"/>
  <c r="AA104" i="69"/>
  <c r="AB104" i="69"/>
  <c r="AC104" i="69"/>
  <c r="AD104" i="69"/>
  <c r="AE104" i="69"/>
  <c r="AF104" i="69"/>
  <c r="AG104" i="69"/>
  <c r="AH104" i="69"/>
  <c r="A105" i="69"/>
  <c r="B105" i="69"/>
  <c r="C105" i="69"/>
  <c r="D105" i="69"/>
  <c r="E105" i="69"/>
  <c r="F105" i="69"/>
  <c r="G105" i="69"/>
  <c r="H105" i="69"/>
  <c r="I105" i="69"/>
  <c r="J105" i="69"/>
  <c r="K105" i="69"/>
  <c r="L105" i="69"/>
  <c r="M105" i="69"/>
  <c r="N105" i="69"/>
  <c r="O105" i="69"/>
  <c r="P105" i="69"/>
  <c r="Q105" i="69"/>
  <c r="R105" i="69"/>
  <c r="S105" i="69"/>
  <c r="T105" i="69"/>
  <c r="U105" i="69"/>
  <c r="V105" i="69"/>
  <c r="W105" i="69"/>
  <c r="X105" i="69"/>
  <c r="Y105" i="69"/>
  <c r="Z105" i="69"/>
  <c r="AA105" i="69"/>
  <c r="AB105" i="69"/>
  <c r="AC105" i="69"/>
  <c r="AD105" i="69"/>
  <c r="AE105" i="69"/>
  <c r="AF105" i="69"/>
  <c r="AG105" i="69"/>
  <c r="AH105" i="69"/>
  <c r="A106" i="69"/>
  <c r="B106" i="69"/>
  <c r="C106" i="69"/>
  <c r="D106" i="69"/>
  <c r="E106" i="69"/>
  <c r="F106" i="69"/>
  <c r="G106" i="69"/>
  <c r="H106" i="69"/>
  <c r="I106" i="69"/>
  <c r="J106" i="69"/>
  <c r="K106" i="69"/>
  <c r="L106" i="69"/>
  <c r="M106" i="69"/>
  <c r="N106" i="69"/>
  <c r="O106" i="69"/>
  <c r="P106" i="69"/>
  <c r="Q106" i="69"/>
  <c r="R106" i="69"/>
  <c r="S106" i="69"/>
  <c r="T106" i="69"/>
  <c r="U106" i="69"/>
  <c r="V106" i="69"/>
  <c r="W106" i="69"/>
  <c r="X106" i="69"/>
  <c r="Y106" i="69"/>
  <c r="Z106" i="69"/>
  <c r="AA106" i="69"/>
  <c r="AB106" i="69"/>
  <c r="AC106" i="69"/>
  <c r="AD106" i="69"/>
  <c r="AE106" i="69"/>
  <c r="AF106" i="69"/>
  <c r="AG106" i="69"/>
  <c r="AH106" i="69"/>
  <c r="A107" i="69"/>
  <c r="B107" i="69"/>
  <c r="C107" i="69"/>
  <c r="D107" i="69"/>
  <c r="E107" i="69"/>
  <c r="F107" i="69"/>
  <c r="G107" i="69"/>
  <c r="H107" i="69"/>
  <c r="I107" i="69"/>
  <c r="J107" i="69"/>
  <c r="K107" i="69"/>
  <c r="L107" i="69"/>
  <c r="M107" i="69"/>
  <c r="N107" i="69"/>
  <c r="O107" i="69"/>
  <c r="P107" i="69"/>
  <c r="Q107" i="69"/>
  <c r="R107" i="69"/>
  <c r="S107" i="69"/>
  <c r="T107" i="69"/>
  <c r="U107" i="69"/>
  <c r="V107" i="69"/>
  <c r="W107" i="69"/>
  <c r="X107" i="69"/>
  <c r="Y107" i="69"/>
  <c r="Z107" i="69"/>
  <c r="AA107" i="69"/>
  <c r="AB107" i="69"/>
  <c r="AC107" i="69"/>
  <c r="AD107" i="69"/>
  <c r="AE107" i="69"/>
  <c r="AF107" i="69"/>
  <c r="AG107" i="69"/>
  <c r="AH107" i="69"/>
  <c r="A108" i="69"/>
  <c r="B108" i="69"/>
  <c r="C108" i="69"/>
  <c r="D108" i="69"/>
  <c r="E108" i="69"/>
  <c r="F108" i="69"/>
  <c r="G108" i="69"/>
  <c r="H108" i="69"/>
  <c r="I108" i="69"/>
  <c r="J108" i="69"/>
  <c r="K108" i="69"/>
  <c r="L108" i="69"/>
  <c r="M108" i="69"/>
  <c r="N108" i="69"/>
  <c r="O108" i="69"/>
  <c r="P108" i="69"/>
  <c r="Q108" i="69"/>
  <c r="R108" i="69"/>
  <c r="S108" i="69"/>
  <c r="T108" i="69"/>
  <c r="U108" i="69"/>
  <c r="V108" i="69"/>
  <c r="W108" i="69"/>
  <c r="X108" i="69"/>
  <c r="Y108" i="69"/>
  <c r="Z108" i="69"/>
  <c r="AA108" i="69"/>
  <c r="AB108" i="69"/>
  <c r="AC108" i="69"/>
  <c r="AD108" i="69"/>
  <c r="AE108" i="69"/>
  <c r="AF108" i="69"/>
  <c r="AG108" i="69"/>
  <c r="AH108" i="69"/>
  <c r="A109" i="69"/>
  <c r="B109" i="69"/>
  <c r="C109" i="69"/>
  <c r="D109" i="69"/>
  <c r="E109" i="69"/>
  <c r="F109" i="69"/>
  <c r="G109" i="69"/>
  <c r="H109" i="69"/>
  <c r="I109" i="69"/>
  <c r="J109" i="69"/>
  <c r="K109" i="69"/>
  <c r="L109" i="69"/>
  <c r="M109" i="69"/>
  <c r="N109" i="69"/>
  <c r="O109" i="69"/>
  <c r="P109" i="69"/>
  <c r="Q109" i="69"/>
  <c r="R109" i="69"/>
  <c r="S109" i="69"/>
  <c r="T109" i="69"/>
  <c r="U109" i="69"/>
  <c r="V109" i="69"/>
  <c r="W109" i="69"/>
  <c r="X109" i="69"/>
  <c r="Y109" i="69"/>
  <c r="Z109" i="69"/>
  <c r="AA109" i="69"/>
  <c r="AB109" i="69"/>
  <c r="AC109" i="69"/>
  <c r="AD109" i="69"/>
  <c r="AE109" i="69"/>
  <c r="AF109" i="69"/>
  <c r="AG109" i="69"/>
  <c r="AH109" i="69"/>
  <c r="A110" i="69"/>
  <c r="B110" i="69"/>
  <c r="C110" i="69"/>
  <c r="D110" i="69"/>
  <c r="E110" i="69"/>
  <c r="F110" i="69"/>
  <c r="G110" i="69"/>
  <c r="H110" i="69"/>
  <c r="I110" i="69"/>
  <c r="J110" i="69"/>
  <c r="K110" i="69"/>
  <c r="L110" i="69"/>
  <c r="M110" i="69"/>
  <c r="N110" i="69"/>
  <c r="O110" i="69"/>
  <c r="P110" i="69"/>
  <c r="Q110" i="69"/>
  <c r="R110" i="69"/>
  <c r="S110" i="69"/>
  <c r="T110" i="69"/>
  <c r="U110" i="69"/>
  <c r="V110" i="69"/>
  <c r="W110" i="69"/>
  <c r="X110" i="69"/>
  <c r="Y110" i="69"/>
  <c r="Z110" i="69"/>
  <c r="AA110" i="69"/>
  <c r="AB110" i="69"/>
  <c r="AC110" i="69"/>
  <c r="AD110" i="69"/>
  <c r="AE110" i="69"/>
  <c r="AF110" i="69"/>
  <c r="AG110" i="69"/>
  <c r="AH110" i="69"/>
  <c r="A111" i="69"/>
  <c r="B111" i="69"/>
  <c r="C111" i="69"/>
  <c r="D111" i="69"/>
  <c r="E111" i="69"/>
  <c r="F111" i="69"/>
  <c r="G111" i="69"/>
  <c r="H111" i="69"/>
  <c r="I111" i="69"/>
  <c r="J111" i="69"/>
  <c r="K111" i="69"/>
  <c r="L111" i="69"/>
  <c r="M111" i="69"/>
  <c r="N111" i="69"/>
  <c r="O111" i="69"/>
  <c r="P111" i="69"/>
  <c r="Q111" i="69"/>
  <c r="R111" i="69"/>
  <c r="S111" i="69"/>
  <c r="T111" i="69"/>
  <c r="U111" i="69"/>
  <c r="V111" i="69"/>
  <c r="W111" i="69"/>
  <c r="X111" i="69"/>
  <c r="Y111" i="69"/>
  <c r="Z111" i="69"/>
  <c r="AA111" i="69"/>
  <c r="AB111" i="69"/>
  <c r="AC111" i="69"/>
  <c r="AD111" i="69"/>
  <c r="AE111" i="69"/>
  <c r="AF111" i="69"/>
  <c r="AG111" i="69"/>
  <c r="AH111" i="69"/>
  <c r="A112" i="69"/>
  <c r="B112" i="69"/>
  <c r="C112" i="69"/>
  <c r="D112" i="69"/>
  <c r="E112" i="69"/>
  <c r="F112" i="69"/>
  <c r="G112" i="69"/>
  <c r="H112" i="69"/>
  <c r="I112" i="69"/>
  <c r="J112" i="69"/>
  <c r="K112" i="69"/>
  <c r="L112" i="69"/>
  <c r="M112" i="69"/>
  <c r="N112" i="69"/>
  <c r="O112" i="69"/>
  <c r="P112" i="69"/>
  <c r="Q112" i="69"/>
  <c r="R112" i="69"/>
  <c r="S112" i="69"/>
  <c r="T112" i="69"/>
  <c r="U112" i="69"/>
  <c r="V112" i="69"/>
  <c r="W112" i="69"/>
  <c r="X112" i="69"/>
  <c r="Y112" i="69"/>
  <c r="Z112" i="69"/>
  <c r="AA112" i="69"/>
  <c r="AB112" i="69"/>
  <c r="AC112" i="69"/>
  <c r="AD112" i="69"/>
  <c r="AE112" i="69"/>
  <c r="AF112" i="69"/>
  <c r="AG112" i="69"/>
  <c r="AH112" i="69"/>
  <c r="A113" i="69"/>
  <c r="B113" i="69"/>
  <c r="C113" i="69"/>
  <c r="D113" i="69"/>
  <c r="E113" i="69"/>
  <c r="F113" i="69"/>
  <c r="G113" i="69"/>
  <c r="H113" i="69"/>
  <c r="I113" i="69"/>
  <c r="J113" i="69"/>
  <c r="K113" i="69"/>
  <c r="L113" i="69"/>
  <c r="M113" i="69"/>
  <c r="N113" i="69"/>
  <c r="O113" i="69"/>
  <c r="P113" i="69"/>
  <c r="Q113" i="69"/>
  <c r="R113" i="69"/>
  <c r="S113" i="69"/>
  <c r="T113" i="69"/>
  <c r="U113" i="69"/>
  <c r="V113" i="69"/>
  <c r="W113" i="69"/>
  <c r="X113" i="69"/>
  <c r="Y113" i="69"/>
  <c r="Z113" i="69"/>
  <c r="AA113" i="69"/>
  <c r="AB113" i="69"/>
  <c r="AC113" i="69"/>
  <c r="AD113" i="69"/>
  <c r="AE113" i="69"/>
  <c r="AF113" i="69"/>
  <c r="AG113" i="69"/>
  <c r="AH113" i="69"/>
  <c r="A114" i="69"/>
  <c r="B114" i="69"/>
  <c r="C114" i="69"/>
  <c r="D114" i="69"/>
  <c r="E114" i="69"/>
  <c r="F114" i="69"/>
  <c r="G114" i="69"/>
  <c r="H114" i="69"/>
  <c r="I114" i="69"/>
  <c r="J114" i="69"/>
  <c r="K114" i="69"/>
  <c r="L114" i="69"/>
  <c r="M114" i="69"/>
  <c r="N114" i="69"/>
  <c r="O114" i="69"/>
  <c r="P114" i="69"/>
  <c r="Q114" i="69"/>
  <c r="R114" i="69"/>
  <c r="S114" i="69"/>
  <c r="T114" i="69"/>
  <c r="U114" i="69"/>
  <c r="V114" i="69"/>
  <c r="W114" i="69"/>
  <c r="X114" i="69"/>
  <c r="Y114" i="69"/>
  <c r="Z114" i="69"/>
  <c r="AA114" i="69"/>
  <c r="AB114" i="69"/>
  <c r="AC114" i="69"/>
  <c r="AD114" i="69"/>
  <c r="AE114" i="69"/>
  <c r="AF114" i="69"/>
  <c r="AG114" i="69"/>
  <c r="AH114" i="69"/>
  <c r="A115" i="69"/>
  <c r="B115" i="69"/>
  <c r="C115" i="69"/>
  <c r="D115" i="69"/>
  <c r="E115" i="69"/>
  <c r="F115" i="69"/>
  <c r="G115" i="69"/>
  <c r="H115" i="69"/>
  <c r="I115" i="69"/>
  <c r="J115" i="69"/>
  <c r="K115" i="69"/>
  <c r="L115" i="69"/>
  <c r="M115" i="69"/>
  <c r="N115" i="69"/>
  <c r="O115" i="69"/>
  <c r="P115" i="69"/>
  <c r="Q115" i="69"/>
  <c r="R115" i="69"/>
  <c r="S115" i="69"/>
  <c r="T115" i="69"/>
  <c r="U115" i="69"/>
  <c r="V115" i="69"/>
  <c r="W115" i="69"/>
  <c r="X115" i="69"/>
  <c r="Y115" i="69"/>
  <c r="Z115" i="69"/>
  <c r="AA115" i="69"/>
  <c r="AB115" i="69"/>
  <c r="AC115" i="69"/>
  <c r="AD115" i="69"/>
  <c r="AE115" i="69"/>
  <c r="AF115" i="69"/>
  <c r="AG115" i="69"/>
  <c r="AH115" i="69"/>
  <c r="A116" i="69"/>
  <c r="B116" i="69"/>
  <c r="C116" i="69"/>
  <c r="D116" i="69"/>
  <c r="E116" i="69"/>
  <c r="F116" i="69"/>
  <c r="G116" i="69"/>
  <c r="H116" i="69"/>
  <c r="I116" i="69"/>
  <c r="J116" i="69"/>
  <c r="K116" i="69"/>
  <c r="L116" i="69"/>
  <c r="M116" i="69"/>
  <c r="N116" i="69"/>
  <c r="O116" i="69"/>
  <c r="P116" i="69"/>
  <c r="Q116" i="69"/>
  <c r="R116" i="69"/>
  <c r="S116" i="69"/>
  <c r="T116" i="69"/>
  <c r="U116" i="69"/>
  <c r="V116" i="69"/>
  <c r="W116" i="69"/>
  <c r="X116" i="69"/>
  <c r="Y116" i="69"/>
  <c r="Z116" i="69"/>
  <c r="AA116" i="69"/>
  <c r="AB116" i="69"/>
  <c r="AC116" i="69"/>
  <c r="AD116" i="69"/>
  <c r="AE116" i="69"/>
  <c r="AF116" i="69"/>
  <c r="AG116" i="69"/>
  <c r="AH116" i="69"/>
  <c r="A117" i="69"/>
  <c r="B117" i="69"/>
  <c r="C117" i="69"/>
  <c r="D117" i="69"/>
  <c r="E117" i="69"/>
  <c r="F117" i="69"/>
  <c r="G117" i="69"/>
  <c r="H117" i="69"/>
  <c r="I117" i="69"/>
  <c r="J117" i="69"/>
  <c r="K117" i="69"/>
  <c r="L117" i="69"/>
  <c r="M117" i="69"/>
  <c r="N117" i="69"/>
  <c r="O117" i="69"/>
  <c r="P117" i="69"/>
  <c r="Q117" i="69"/>
  <c r="R117" i="69"/>
  <c r="S117" i="69"/>
  <c r="T117" i="69"/>
  <c r="U117" i="69"/>
  <c r="V117" i="69"/>
  <c r="W117" i="69"/>
  <c r="X117" i="69"/>
  <c r="Y117" i="69"/>
  <c r="Z117" i="69"/>
  <c r="AA117" i="69"/>
  <c r="AB117" i="69"/>
  <c r="AC117" i="69"/>
  <c r="AD117" i="69"/>
  <c r="AE117" i="69"/>
  <c r="AF117" i="69"/>
  <c r="AG117" i="69"/>
  <c r="AH117" i="69"/>
  <c r="A118" i="69"/>
  <c r="B118" i="69"/>
  <c r="C118" i="69"/>
  <c r="D118" i="69"/>
  <c r="E118" i="69"/>
  <c r="F118" i="69"/>
  <c r="G118" i="69"/>
  <c r="H118" i="69"/>
  <c r="I118" i="69"/>
  <c r="J118" i="69"/>
  <c r="K118" i="69"/>
  <c r="L118" i="69"/>
  <c r="M118" i="69"/>
  <c r="N118" i="69"/>
  <c r="O118" i="69"/>
  <c r="P118" i="69"/>
  <c r="Q118" i="69"/>
  <c r="R118" i="69"/>
  <c r="S118" i="69"/>
  <c r="T118" i="69"/>
  <c r="U118" i="69"/>
  <c r="V118" i="69"/>
  <c r="W118" i="69"/>
  <c r="X118" i="69"/>
  <c r="Y118" i="69"/>
  <c r="Z118" i="69"/>
  <c r="AA118" i="69"/>
  <c r="AB118" i="69"/>
  <c r="AC118" i="69"/>
  <c r="AD118" i="69"/>
  <c r="AE118" i="69"/>
  <c r="AF118" i="69"/>
  <c r="AG118" i="69"/>
  <c r="AH118" i="69"/>
  <c r="A119" i="69"/>
  <c r="B119" i="69"/>
  <c r="C119" i="69"/>
  <c r="D119" i="69"/>
  <c r="E119" i="69"/>
  <c r="F119" i="69"/>
  <c r="G119" i="69"/>
  <c r="H119" i="69"/>
  <c r="I119" i="69"/>
  <c r="J119" i="69"/>
  <c r="K119" i="69"/>
  <c r="L119" i="69"/>
  <c r="M119" i="69"/>
  <c r="N119" i="69"/>
  <c r="O119" i="69"/>
  <c r="P119" i="69"/>
  <c r="Q119" i="69"/>
  <c r="R119" i="69"/>
  <c r="S119" i="69"/>
  <c r="T119" i="69"/>
  <c r="U119" i="69"/>
  <c r="V119" i="69"/>
  <c r="W119" i="69"/>
  <c r="X119" i="69"/>
  <c r="Y119" i="69"/>
  <c r="Z119" i="69"/>
  <c r="AA119" i="69"/>
  <c r="AB119" i="69"/>
  <c r="AC119" i="69"/>
  <c r="AD119" i="69"/>
  <c r="AE119" i="69"/>
  <c r="AF119" i="69"/>
  <c r="AG119" i="69"/>
  <c r="AH119" i="69"/>
  <c r="A120" i="69"/>
  <c r="B120" i="69"/>
  <c r="C120" i="69"/>
  <c r="D120" i="69"/>
  <c r="E120" i="69"/>
  <c r="F120" i="69"/>
  <c r="G120" i="69"/>
  <c r="H120" i="69"/>
  <c r="I120" i="69"/>
  <c r="J120" i="69"/>
  <c r="K120" i="69"/>
  <c r="L120" i="69"/>
  <c r="M120" i="69"/>
  <c r="N120" i="69"/>
  <c r="O120" i="69"/>
  <c r="P120" i="69"/>
  <c r="Q120" i="69"/>
  <c r="R120" i="69"/>
  <c r="S120" i="69"/>
  <c r="T120" i="69"/>
  <c r="U120" i="69"/>
  <c r="V120" i="69"/>
  <c r="W120" i="69"/>
  <c r="X120" i="69"/>
  <c r="Y120" i="69"/>
  <c r="Z120" i="69"/>
  <c r="AA120" i="69"/>
  <c r="AB120" i="69"/>
  <c r="AC120" i="69"/>
  <c r="AD120" i="69"/>
  <c r="AE120" i="69"/>
  <c r="AF120" i="69"/>
  <c r="AG120" i="69"/>
  <c r="AH120" i="69"/>
  <c r="A121" i="69"/>
  <c r="B121" i="69"/>
  <c r="C121" i="69"/>
  <c r="D121" i="69"/>
  <c r="E121" i="69"/>
  <c r="F121" i="69"/>
  <c r="G121" i="69"/>
  <c r="H121" i="69"/>
  <c r="I121" i="69"/>
  <c r="J121" i="69"/>
  <c r="K121" i="69"/>
  <c r="L121" i="69"/>
  <c r="M121" i="69"/>
  <c r="N121" i="69"/>
  <c r="O121" i="69"/>
  <c r="P121" i="69"/>
  <c r="Q121" i="69"/>
  <c r="R121" i="69"/>
  <c r="S121" i="69"/>
  <c r="T121" i="69"/>
  <c r="U121" i="69"/>
  <c r="V121" i="69"/>
  <c r="W121" i="69"/>
  <c r="X121" i="69"/>
  <c r="Y121" i="69"/>
  <c r="Z121" i="69"/>
  <c r="AA121" i="69"/>
  <c r="AB121" i="69"/>
  <c r="AC121" i="69"/>
  <c r="AD121" i="69"/>
  <c r="AE121" i="69"/>
  <c r="AF121" i="69"/>
  <c r="AG121" i="69"/>
  <c r="AH121" i="69"/>
  <c r="A122" i="69"/>
  <c r="B122" i="69"/>
  <c r="C122" i="69"/>
  <c r="D122" i="69"/>
  <c r="E122" i="69"/>
  <c r="F122" i="69"/>
  <c r="G122" i="69"/>
  <c r="H122" i="69"/>
  <c r="I122" i="69"/>
  <c r="J122" i="69"/>
  <c r="K122" i="69"/>
  <c r="L122" i="69"/>
  <c r="M122" i="69"/>
  <c r="N122" i="69"/>
  <c r="O122" i="69"/>
  <c r="P122" i="69"/>
  <c r="Q122" i="69"/>
  <c r="R122" i="69"/>
  <c r="S122" i="69"/>
  <c r="T122" i="69"/>
  <c r="U122" i="69"/>
  <c r="V122" i="69"/>
  <c r="W122" i="69"/>
  <c r="X122" i="69"/>
  <c r="Y122" i="69"/>
  <c r="Z122" i="69"/>
  <c r="AA122" i="69"/>
  <c r="AB122" i="69"/>
  <c r="AC122" i="69"/>
  <c r="AD122" i="69"/>
  <c r="AE122" i="69"/>
  <c r="AF122" i="69"/>
  <c r="AG122" i="69"/>
  <c r="AH122" i="69"/>
  <c r="A123" i="69"/>
  <c r="B123" i="69"/>
  <c r="C123" i="69"/>
  <c r="D123" i="69"/>
  <c r="E123" i="69"/>
  <c r="F123" i="69"/>
  <c r="G123" i="69"/>
  <c r="H123" i="69"/>
  <c r="I123" i="69"/>
  <c r="J123" i="69"/>
  <c r="K123" i="69"/>
  <c r="L123" i="69"/>
  <c r="M123" i="69"/>
  <c r="N123" i="69"/>
  <c r="O123" i="69"/>
  <c r="P123" i="69"/>
  <c r="Q123" i="69"/>
  <c r="R123" i="69"/>
  <c r="S123" i="69"/>
  <c r="T123" i="69"/>
  <c r="U123" i="69"/>
  <c r="V123" i="69"/>
  <c r="W123" i="69"/>
  <c r="X123" i="69"/>
  <c r="Y123" i="69"/>
  <c r="Z123" i="69"/>
  <c r="AA123" i="69"/>
  <c r="AB123" i="69"/>
  <c r="AC123" i="69"/>
  <c r="AD123" i="69"/>
  <c r="AE123" i="69"/>
  <c r="AF123" i="69"/>
  <c r="AG123" i="69"/>
  <c r="AH123" i="69"/>
  <c r="A124" i="69"/>
  <c r="B124" i="69"/>
  <c r="C124" i="69"/>
  <c r="D124" i="69"/>
  <c r="E124" i="69"/>
  <c r="F124" i="69"/>
  <c r="G124" i="69"/>
  <c r="H124" i="69"/>
  <c r="I124" i="69"/>
  <c r="J124" i="69"/>
  <c r="K124" i="69"/>
  <c r="L124" i="69"/>
  <c r="M124" i="69"/>
  <c r="N124" i="69"/>
  <c r="O124" i="69"/>
  <c r="P124" i="69"/>
  <c r="Q124" i="69"/>
  <c r="R124" i="69"/>
  <c r="S124" i="69"/>
  <c r="T124" i="69"/>
  <c r="U124" i="69"/>
  <c r="V124" i="69"/>
  <c r="W124" i="69"/>
  <c r="X124" i="69"/>
  <c r="Y124" i="69"/>
  <c r="Z124" i="69"/>
  <c r="AA124" i="69"/>
  <c r="AB124" i="69"/>
  <c r="AC124" i="69"/>
  <c r="AD124" i="69"/>
  <c r="AE124" i="69"/>
  <c r="AF124" i="69"/>
  <c r="AG124" i="69"/>
  <c r="AH124" i="69"/>
  <c r="A125" i="69"/>
  <c r="B125" i="69"/>
  <c r="C125" i="69"/>
  <c r="D125" i="69"/>
  <c r="E125" i="69"/>
  <c r="F125" i="69"/>
  <c r="G125" i="69"/>
  <c r="H125" i="69"/>
  <c r="I125" i="69"/>
  <c r="J125" i="69"/>
  <c r="K125" i="69"/>
  <c r="L125" i="69"/>
  <c r="M125" i="69"/>
  <c r="N125" i="69"/>
  <c r="O125" i="69"/>
  <c r="P125" i="69"/>
  <c r="Q125" i="69"/>
  <c r="R125" i="69"/>
  <c r="S125" i="69"/>
  <c r="T125" i="69"/>
  <c r="U125" i="69"/>
  <c r="V125" i="69"/>
  <c r="W125" i="69"/>
  <c r="X125" i="69"/>
  <c r="Y125" i="69"/>
  <c r="Z125" i="69"/>
  <c r="AA125" i="69"/>
  <c r="AB125" i="69"/>
  <c r="AC125" i="69"/>
  <c r="AD125" i="69"/>
  <c r="AE125" i="69"/>
  <c r="AF125" i="69"/>
  <c r="AG125" i="69"/>
  <c r="AH125" i="69"/>
  <c r="A126" i="69"/>
  <c r="B126" i="69"/>
  <c r="C126" i="69"/>
  <c r="D126" i="69"/>
  <c r="E126" i="69"/>
  <c r="F126" i="69"/>
  <c r="G126" i="69"/>
  <c r="H126" i="69"/>
  <c r="I126" i="69"/>
  <c r="J126" i="69"/>
  <c r="K126" i="69"/>
  <c r="L126" i="69"/>
  <c r="M126" i="69"/>
  <c r="N126" i="69"/>
  <c r="O126" i="69"/>
  <c r="P126" i="69"/>
  <c r="Q126" i="69"/>
  <c r="R126" i="69"/>
  <c r="S126" i="69"/>
  <c r="T126" i="69"/>
  <c r="U126" i="69"/>
  <c r="V126" i="69"/>
  <c r="W126" i="69"/>
  <c r="X126" i="69"/>
  <c r="Y126" i="69"/>
  <c r="Z126" i="69"/>
  <c r="AA126" i="69"/>
  <c r="AB126" i="69"/>
  <c r="AC126" i="69"/>
  <c r="AD126" i="69"/>
  <c r="AE126" i="69"/>
  <c r="AF126" i="69"/>
  <c r="AG126" i="69"/>
  <c r="AH126" i="69"/>
  <c r="A8" i="68"/>
  <c r="B8" i="68"/>
  <c r="C8" i="68"/>
  <c r="D8" i="68"/>
  <c r="E8" i="68"/>
  <c r="F8" i="68"/>
  <c r="G8" i="68"/>
  <c r="H8" i="68"/>
  <c r="I8" i="68"/>
  <c r="J8" i="68"/>
  <c r="K8" i="68"/>
  <c r="L8" i="68"/>
  <c r="M8" i="68"/>
  <c r="N8" i="68"/>
  <c r="O8" i="68"/>
  <c r="P8" i="68"/>
  <c r="Q8" i="68"/>
  <c r="R8" i="68"/>
  <c r="S8" i="68"/>
  <c r="T8" i="68"/>
  <c r="U8" i="68"/>
  <c r="V8" i="68"/>
  <c r="W8" i="68"/>
  <c r="X8" i="68"/>
  <c r="Y8" i="68"/>
  <c r="Z8" i="68"/>
  <c r="AA8" i="68"/>
  <c r="AB8" i="68"/>
  <c r="AC8" i="68"/>
  <c r="AD8" i="68"/>
  <c r="AE8" i="68"/>
  <c r="AF8" i="68"/>
  <c r="AG8" i="68"/>
  <c r="AH8" i="68"/>
  <c r="A9" i="68"/>
  <c r="B9" i="68"/>
  <c r="C9" i="68"/>
  <c r="D9" i="68"/>
  <c r="E9" i="68"/>
  <c r="F9" i="68"/>
  <c r="G9" i="68"/>
  <c r="H9" i="68"/>
  <c r="I9" i="68"/>
  <c r="J9" i="68"/>
  <c r="K9" i="68"/>
  <c r="L9" i="68"/>
  <c r="M9" i="68"/>
  <c r="N9" i="68"/>
  <c r="O9" i="68"/>
  <c r="P9" i="68"/>
  <c r="Q9" i="68"/>
  <c r="R9" i="68"/>
  <c r="S9" i="68"/>
  <c r="T9" i="68"/>
  <c r="U9" i="68"/>
  <c r="V9" i="68"/>
  <c r="W9" i="68"/>
  <c r="X9" i="68"/>
  <c r="Y9" i="68"/>
  <c r="Z9" i="68"/>
  <c r="AA9" i="68"/>
  <c r="AB9" i="68"/>
  <c r="AC9" i="68"/>
  <c r="AD9" i="68"/>
  <c r="AE9" i="68"/>
  <c r="AF9" i="68"/>
  <c r="AG9" i="68"/>
  <c r="AH9" i="68"/>
  <c r="A10" i="68"/>
  <c r="B10" i="68"/>
  <c r="C10" i="68"/>
  <c r="D10" i="68"/>
  <c r="E10" i="68"/>
  <c r="F10" i="68"/>
  <c r="G10" i="68"/>
  <c r="H10" i="68"/>
  <c r="I10" i="68"/>
  <c r="J10" i="68"/>
  <c r="K10" i="68"/>
  <c r="L10" i="68"/>
  <c r="M10" i="68"/>
  <c r="N10" i="68"/>
  <c r="O10" i="68"/>
  <c r="P10" i="68"/>
  <c r="Q10" i="68"/>
  <c r="R10" i="68"/>
  <c r="S10" i="68"/>
  <c r="T10" i="68"/>
  <c r="U10" i="68"/>
  <c r="V10" i="68"/>
  <c r="W10" i="68"/>
  <c r="X10" i="68"/>
  <c r="Y10" i="68"/>
  <c r="Z10" i="68"/>
  <c r="AA10" i="68"/>
  <c r="AB10" i="68"/>
  <c r="AC10" i="68"/>
  <c r="AD10" i="68"/>
  <c r="AE10" i="68"/>
  <c r="AF10" i="68"/>
  <c r="AG10" i="68"/>
  <c r="AH10" i="68"/>
  <c r="A11" i="68"/>
  <c r="B11" i="68"/>
  <c r="C11" i="68"/>
  <c r="D11" i="68"/>
  <c r="E11" i="68"/>
  <c r="F11" i="68"/>
  <c r="G11" i="68"/>
  <c r="H11" i="68"/>
  <c r="I11" i="68"/>
  <c r="J11" i="68"/>
  <c r="K11" i="68"/>
  <c r="L11" i="68"/>
  <c r="M11" i="68"/>
  <c r="N11" i="68"/>
  <c r="O11" i="68"/>
  <c r="P11" i="68"/>
  <c r="Q11" i="68"/>
  <c r="R11" i="68"/>
  <c r="S11" i="68"/>
  <c r="T11" i="68"/>
  <c r="U11" i="68"/>
  <c r="V11" i="68"/>
  <c r="W11" i="68"/>
  <c r="X11" i="68"/>
  <c r="Y11" i="68"/>
  <c r="Z11" i="68"/>
  <c r="AA11" i="68"/>
  <c r="AB11" i="68"/>
  <c r="AC11" i="68"/>
  <c r="AD11" i="68"/>
  <c r="AE11" i="68"/>
  <c r="AF11" i="68"/>
  <c r="AG11" i="68"/>
  <c r="AH11" i="68"/>
  <c r="A12" i="68"/>
  <c r="B12" i="68"/>
  <c r="C12" i="68"/>
  <c r="D12" i="68"/>
  <c r="E12" i="68"/>
  <c r="F12" i="68"/>
  <c r="G12" i="68"/>
  <c r="H12" i="68"/>
  <c r="I12" i="68"/>
  <c r="J12" i="68"/>
  <c r="K12" i="68"/>
  <c r="L12" i="68"/>
  <c r="M12" i="68"/>
  <c r="N12" i="68"/>
  <c r="O12" i="68"/>
  <c r="P12" i="68"/>
  <c r="Q12" i="68"/>
  <c r="R12" i="68"/>
  <c r="S12" i="68"/>
  <c r="T12" i="68"/>
  <c r="U12" i="68"/>
  <c r="V12" i="68"/>
  <c r="W12" i="68"/>
  <c r="X12" i="68"/>
  <c r="Y12" i="68"/>
  <c r="Z12" i="68"/>
  <c r="AA12" i="68"/>
  <c r="AB12" i="68"/>
  <c r="AC12" i="68"/>
  <c r="AD12" i="68"/>
  <c r="AE12" i="68"/>
  <c r="AF12" i="68"/>
  <c r="AG12" i="68"/>
  <c r="AH12" i="68"/>
  <c r="A13" i="68"/>
  <c r="B13" i="68"/>
  <c r="C13" i="68"/>
  <c r="D13" i="68"/>
  <c r="E13" i="68"/>
  <c r="F13" i="68"/>
  <c r="G13" i="68"/>
  <c r="H13" i="68"/>
  <c r="I13" i="68"/>
  <c r="J13" i="68"/>
  <c r="K13" i="68"/>
  <c r="L13" i="68"/>
  <c r="M13" i="68"/>
  <c r="N13" i="68"/>
  <c r="O13" i="68"/>
  <c r="P13" i="68"/>
  <c r="Q13" i="68"/>
  <c r="R13" i="68"/>
  <c r="S13" i="68"/>
  <c r="T13" i="68"/>
  <c r="U13" i="68"/>
  <c r="V13" i="68"/>
  <c r="W13" i="68"/>
  <c r="X13" i="68"/>
  <c r="Y13" i="68"/>
  <c r="Z13" i="68"/>
  <c r="AA13" i="68"/>
  <c r="AB13" i="68"/>
  <c r="AC13" i="68"/>
  <c r="AD13" i="68"/>
  <c r="AE13" i="68"/>
  <c r="AF13" i="68"/>
  <c r="AG13" i="68"/>
  <c r="AH13" i="68"/>
  <c r="A14" i="68"/>
  <c r="B14" i="68"/>
  <c r="C14" i="68"/>
  <c r="D14" i="68"/>
  <c r="E14" i="68"/>
  <c r="F14" i="68"/>
  <c r="G14" i="68"/>
  <c r="H14" i="68"/>
  <c r="I14" i="68"/>
  <c r="J14" i="68"/>
  <c r="K14" i="68"/>
  <c r="L14" i="68"/>
  <c r="M14" i="68"/>
  <c r="N14" i="68"/>
  <c r="O14" i="68"/>
  <c r="P14" i="68"/>
  <c r="Q14" i="68"/>
  <c r="R14" i="68"/>
  <c r="S14" i="68"/>
  <c r="T14" i="68"/>
  <c r="U14" i="68"/>
  <c r="V14" i="68"/>
  <c r="W14" i="68"/>
  <c r="X14" i="68"/>
  <c r="Y14" i="68"/>
  <c r="Z14" i="68"/>
  <c r="AA14" i="68"/>
  <c r="AB14" i="68"/>
  <c r="AC14" i="68"/>
  <c r="AD14" i="68"/>
  <c r="AE14" i="68"/>
  <c r="AF14" i="68"/>
  <c r="AG14" i="68"/>
  <c r="AH14" i="68"/>
  <c r="A15" i="68"/>
  <c r="B15" i="68"/>
  <c r="C15" i="68"/>
  <c r="D15" i="68"/>
  <c r="E15" i="68"/>
  <c r="F15" i="68"/>
  <c r="G15" i="68"/>
  <c r="H15" i="68"/>
  <c r="I15" i="68"/>
  <c r="J15" i="68"/>
  <c r="K15" i="68"/>
  <c r="L15" i="68"/>
  <c r="M15" i="68"/>
  <c r="N15" i="68"/>
  <c r="O15" i="68"/>
  <c r="P15" i="68"/>
  <c r="Q15" i="68"/>
  <c r="R15" i="68"/>
  <c r="S15" i="68"/>
  <c r="T15" i="68"/>
  <c r="U15" i="68"/>
  <c r="V15" i="68"/>
  <c r="W15" i="68"/>
  <c r="X15" i="68"/>
  <c r="Y15" i="68"/>
  <c r="Z15" i="68"/>
  <c r="AA15" i="68"/>
  <c r="AB15" i="68"/>
  <c r="AC15" i="68"/>
  <c r="AD15" i="68"/>
  <c r="AE15" i="68"/>
  <c r="AF15" i="68"/>
  <c r="AG15" i="68"/>
  <c r="AH15" i="68"/>
  <c r="A16" i="68"/>
  <c r="B16" i="68"/>
  <c r="C16" i="68"/>
  <c r="D16" i="68"/>
  <c r="E16" i="68"/>
  <c r="F16" i="68"/>
  <c r="G16" i="68"/>
  <c r="H16" i="68"/>
  <c r="I16" i="68"/>
  <c r="J16" i="68"/>
  <c r="K16" i="68"/>
  <c r="L16" i="68"/>
  <c r="M16" i="68"/>
  <c r="N16" i="68"/>
  <c r="O16" i="68"/>
  <c r="P16" i="68"/>
  <c r="Q16" i="68"/>
  <c r="R16" i="68"/>
  <c r="S16" i="68"/>
  <c r="T16" i="68"/>
  <c r="U16" i="68"/>
  <c r="V16" i="68"/>
  <c r="W16" i="68"/>
  <c r="X16" i="68"/>
  <c r="Y16" i="68"/>
  <c r="Z16" i="68"/>
  <c r="AA16" i="68"/>
  <c r="AB16" i="68"/>
  <c r="AC16" i="68"/>
  <c r="AD16" i="68"/>
  <c r="AE16" i="68"/>
  <c r="AF16" i="68"/>
  <c r="AG16" i="68"/>
  <c r="AH16" i="68"/>
  <c r="A17" i="68"/>
  <c r="B17" i="68"/>
  <c r="C17" i="68"/>
  <c r="D17" i="68"/>
  <c r="E17" i="68"/>
  <c r="F17" i="68"/>
  <c r="G17" i="68"/>
  <c r="H17" i="68"/>
  <c r="I17" i="68"/>
  <c r="J17" i="68"/>
  <c r="K17" i="68"/>
  <c r="L17" i="68"/>
  <c r="M17" i="68"/>
  <c r="N17" i="68"/>
  <c r="O17" i="68"/>
  <c r="P17" i="68"/>
  <c r="Q17" i="68"/>
  <c r="R17" i="68"/>
  <c r="S17" i="68"/>
  <c r="T17" i="68"/>
  <c r="U17" i="68"/>
  <c r="V17" i="68"/>
  <c r="W17" i="68"/>
  <c r="X17" i="68"/>
  <c r="Y17" i="68"/>
  <c r="Z17" i="68"/>
  <c r="AA17" i="68"/>
  <c r="AB17" i="68"/>
  <c r="AC17" i="68"/>
  <c r="AD17" i="68"/>
  <c r="AE17" i="68"/>
  <c r="AF17" i="68"/>
  <c r="AG17" i="68"/>
  <c r="AH17" i="68"/>
  <c r="A18" i="68"/>
  <c r="B18" i="68"/>
  <c r="C18" i="68"/>
  <c r="D18" i="68"/>
  <c r="E18" i="68"/>
  <c r="F18" i="68"/>
  <c r="G18" i="68"/>
  <c r="H18" i="68"/>
  <c r="I18" i="68"/>
  <c r="J18" i="68"/>
  <c r="K18" i="68"/>
  <c r="L18" i="68"/>
  <c r="M18" i="68"/>
  <c r="N18" i="68"/>
  <c r="O18" i="68"/>
  <c r="P18" i="68"/>
  <c r="Q18" i="68"/>
  <c r="R18" i="68"/>
  <c r="S18" i="68"/>
  <c r="T18" i="68"/>
  <c r="U18" i="68"/>
  <c r="V18" i="68"/>
  <c r="W18" i="68"/>
  <c r="X18" i="68"/>
  <c r="Y18" i="68"/>
  <c r="Z18" i="68"/>
  <c r="AA18" i="68"/>
  <c r="AB18" i="68"/>
  <c r="AC18" i="68"/>
  <c r="AD18" i="68"/>
  <c r="AE18" i="68"/>
  <c r="AF18" i="68"/>
  <c r="AG18" i="68"/>
  <c r="AH18" i="68"/>
  <c r="A19" i="68"/>
  <c r="B19" i="68"/>
  <c r="C19" i="68"/>
  <c r="D19" i="68"/>
  <c r="E19" i="68"/>
  <c r="F19" i="68"/>
  <c r="G19" i="68"/>
  <c r="H19" i="68"/>
  <c r="I19" i="68"/>
  <c r="J19" i="68"/>
  <c r="K19" i="68"/>
  <c r="L19" i="68"/>
  <c r="M19" i="68"/>
  <c r="N19" i="68"/>
  <c r="O19" i="68"/>
  <c r="P19" i="68"/>
  <c r="Q19" i="68"/>
  <c r="R19" i="68"/>
  <c r="S19" i="68"/>
  <c r="T19" i="68"/>
  <c r="U19" i="68"/>
  <c r="V19" i="68"/>
  <c r="W19" i="68"/>
  <c r="X19" i="68"/>
  <c r="Y19" i="68"/>
  <c r="Z19" i="68"/>
  <c r="AA19" i="68"/>
  <c r="AB19" i="68"/>
  <c r="AC19" i="68"/>
  <c r="AD19" i="68"/>
  <c r="AE19" i="68"/>
  <c r="AF19" i="68"/>
  <c r="AG19" i="68"/>
  <c r="AH19" i="68"/>
  <c r="A20" i="68"/>
  <c r="B20" i="68"/>
  <c r="C20" i="68"/>
  <c r="D20" i="68"/>
  <c r="E20" i="68"/>
  <c r="F20" i="68"/>
  <c r="G20" i="68"/>
  <c r="H20" i="68"/>
  <c r="I20" i="68"/>
  <c r="J20" i="68"/>
  <c r="K20" i="68"/>
  <c r="L20" i="68"/>
  <c r="M20" i="68"/>
  <c r="N20" i="68"/>
  <c r="O20" i="68"/>
  <c r="P20" i="68"/>
  <c r="Q20" i="68"/>
  <c r="R20" i="68"/>
  <c r="S20" i="68"/>
  <c r="T20" i="68"/>
  <c r="U20" i="68"/>
  <c r="V20" i="68"/>
  <c r="W20" i="68"/>
  <c r="X20" i="68"/>
  <c r="Y20" i="68"/>
  <c r="Z20" i="68"/>
  <c r="AA20" i="68"/>
  <c r="AB20" i="68"/>
  <c r="AC20" i="68"/>
  <c r="AD20" i="68"/>
  <c r="AE20" i="68"/>
  <c r="AF20" i="68"/>
  <c r="AG20" i="68"/>
  <c r="AH20" i="68"/>
  <c r="A21" i="68"/>
  <c r="B21" i="68"/>
  <c r="C21" i="68"/>
  <c r="D21" i="68"/>
  <c r="E21" i="68"/>
  <c r="F21" i="68"/>
  <c r="G21" i="68"/>
  <c r="H21" i="68"/>
  <c r="I21" i="68"/>
  <c r="J21" i="68"/>
  <c r="K21" i="68"/>
  <c r="L21" i="68"/>
  <c r="M21" i="68"/>
  <c r="N21" i="68"/>
  <c r="O21" i="68"/>
  <c r="P21" i="68"/>
  <c r="Q21" i="68"/>
  <c r="R21" i="68"/>
  <c r="S21" i="68"/>
  <c r="T21" i="68"/>
  <c r="U21" i="68"/>
  <c r="V21" i="68"/>
  <c r="W21" i="68"/>
  <c r="X21" i="68"/>
  <c r="Y21" i="68"/>
  <c r="Z21" i="68"/>
  <c r="AA21" i="68"/>
  <c r="AB21" i="68"/>
  <c r="AC21" i="68"/>
  <c r="AD21" i="68"/>
  <c r="AE21" i="68"/>
  <c r="AF21" i="68"/>
  <c r="AG21" i="68"/>
  <c r="AH21" i="68"/>
  <c r="A22" i="68"/>
  <c r="B22" i="68"/>
  <c r="C22" i="68"/>
  <c r="D22" i="68"/>
  <c r="E22" i="68"/>
  <c r="F22" i="68"/>
  <c r="G22" i="68"/>
  <c r="H22" i="68"/>
  <c r="I22" i="68"/>
  <c r="J22" i="68"/>
  <c r="K22" i="68"/>
  <c r="L22" i="68"/>
  <c r="M22" i="68"/>
  <c r="N22" i="68"/>
  <c r="O22" i="68"/>
  <c r="P22" i="68"/>
  <c r="Q22" i="68"/>
  <c r="R22" i="68"/>
  <c r="S22" i="68"/>
  <c r="T22" i="68"/>
  <c r="U22" i="68"/>
  <c r="V22" i="68"/>
  <c r="W22" i="68"/>
  <c r="X22" i="68"/>
  <c r="Y22" i="68"/>
  <c r="Z22" i="68"/>
  <c r="AA22" i="68"/>
  <c r="AB22" i="68"/>
  <c r="AC22" i="68"/>
  <c r="AD22" i="68"/>
  <c r="AE22" i="68"/>
  <c r="AF22" i="68"/>
  <c r="AG22" i="68"/>
  <c r="AH22" i="68"/>
  <c r="A23" i="68"/>
  <c r="B23" i="68"/>
  <c r="C23" i="68"/>
  <c r="D23" i="68"/>
  <c r="E23" i="68"/>
  <c r="F23" i="68"/>
  <c r="G23" i="68"/>
  <c r="H23" i="68"/>
  <c r="I23" i="68"/>
  <c r="J23" i="68"/>
  <c r="K23" i="68"/>
  <c r="L23" i="68"/>
  <c r="M23" i="68"/>
  <c r="N23" i="68"/>
  <c r="O23" i="68"/>
  <c r="P23" i="68"/>
  <c r="Q23" i="68"/>
  <c r="R23" i="68"/>
  <c r="S23" i="68"/>
  <c r="T23" i="68"/>
  <c r="U23" i="68"/>
  <c r="V23" i="68"/>
  <c r="W23" i="68"/>
  <c r="X23" i="68"/>
  <c r="Y23" i="68"/>
  <c r="Z23" i="68"/>
  <c r="AA23" i="68"/>
  <c r="AB23" i="68"/>
  <c r="AC23" i="68"/>
  <c r="AD23" i="68"/>
  <c r="AE23" i="68"/>
  <c r="AF23" i="68"/>
  <c r="AG23" i="68"/>
  <c r="AH23" i="68"/>
  <c r="A24" i="68"/>
  <c r="B24" i="68"/>
  <c r="C24" i="68"/>
  <c r="D24" i="68"/>
  <c r="E24" i="68"/>
  <c r="F24" i="68"/>
  <c r="G24" i="68"/>
  <c r="H24" i="68"/>
  <c r="I24" i="68"/>
  <c r="J24" i="68"/>
  <c r="K24" i="68"/>
  <c r="L24" i="68"/>
  <c r="M24" i="68"/>
  <c r="N24" i="68"/>
  <c r="O24" i="68"/>
  <c r="P24" i="68"/>
  <c r="Q24" i="68"/>
  <c r="R24" i="68"/>
  <c r="S24" i="68"/>
  <c r="T24" i="68"/>
  <c r="U24" i="68"/>
  <c r="V24" i="68"/>
  <c r="W24" i="68"/>
  <c r="X24" i="68"/>
  <c r="Y24" i="68"/>
  <c r="Z24" i="68"/>
  <c r="AA24" i="68"/>
  <c r="AB24" i="68"/>
  <c r="AC24" i="68"/>
  <c r="AD24" i="68"/>
  <c r="AE24" i="68"/>
  <c r="AF24" i="68"/>
  <c r="AG24" i="68"/>
  <c r="AH24" i="68"/>
  <c r="A25" i="68"/>
  <c r="B25" i="68"/>
  <c r="C25" i="68"/>
  <c r="D25" i="68"/>
  <c r="E25" i="68"/>
  <c r="F25" i="68"/>
  <c r="G25" i="68"/>
  <c r="H25" i="68"/>
  <c r="I25" i="68"/>
  <c r="J25" i="68"/>
  <c r="K25" i="68"/>
  <c r="L25" i="68"/>
  <c r="M25" i="68"/>
  <c r="N25" i="68"/>
  <c r="O25" i="68"/>
  <c r="P25" i="68"/>
  <c r="Q25" i="68"/>
  <c r="R25" i="68"/>
  <c r="S25" i="68"/>
  <c r="T25" i="68"/>
  <c r="U25" i="68"/>
  <c r="V25" i="68"/>
  <c r="W25" i="68"/>
  <c r="X25" i="68"/>
  <c r="Y25" i="68"/>
  <c r="Z25" i="68"/>
  <c r="AA25" i="68"/>
  <c r="AB25" i="68"/>
  <c r="AC25" i="68"/>
  <c r="AD25" i="68"/>
  <c r="AE25" i="68"/>
  <c r="AF25" i="68"/>
  <c r="AG25" i="68"/>
  <c r="AH25" i="68"/>
  <c r="A26" i="68"/>
  <c r="B26" i="68"/>
  <c r="C26" i="68"/>
  <c r="D26" i="68"/>
  <c r="E26" i="68"/>
  <c r="F26" i="68"/>
  <c r="G26" i="68"/>
  <c r="H26" i="68"/>
  <c r="I26" i="68"/>
  <c r="J26" i="68"/>
  <c r="K26" i="68"/>
  <c r="L26" i="68"/>
  <c r="M26" i="68"/>
  <c r="N26" i="68"/>
  <c r="O26" i="68"/>
  <c r="P26" i="68"/>
  <c r="Q26" i="68"/>
  <c r="R26" i="68"/>
  <c r="S26" i="68"/>
  <c r="T26" i="68"/>
  <c r="U26" i="68"/>
  <c r="V26" i="68"/>
  <c r="W26" i="68"/>
  <c r="X26" i="68"/>
  <c r="Y26" i="68"/>
  <c r="Z26" i="68"/>
  <c r="AA26" i="68"/>
  <c r="AB26" i="68"/>
  <c r="AC26" i="68"/>
  <c r="AD26" i="68"/>
  <c r="AE26" i="68"/>
  <c r="AF26" i="68"/>
  <c r="AG26" i="68"/>
  <c r="AH26" i="68"/>
  <c r="A27" i="68"/>
  <c r="B27" i="68"/>
  <c r="C27" i="68"/>
  <c r="D27" i="68"/>
  <c r="E27" i="68"/>
  <c r="F27" i="68"/>
  <c r="G27" i="68"/>
  <c r="H27" i="68"/>
  <c r="I27" i="68"/>
  <c r="J27" i="68"/>
  <c r="K27" i="68"/>
  <c r="L27" i="68"/>
  <c r="M27" i="68"/>
  <c r="N27" i="68"/>
  <c r="O27" i="68"/>
  <c r="P27" i="68"/>
  <c r="Q27" i="68"/>
  <c r="R27" i="68"/>
  <c r="S27" i="68"/>
  <c r="T27" i="68"/>
  <c r="U27" i="68"/>
  <c r="V27" i="68"/>
  <c r="W27" i="68"/>
  <c r="X27" i="68"/>
  <c r="Y27" i="68"/>
  <c r="Z27" i="68"/>
  <c r="AA27" i="68"/>
  <c r="AB27" i="68"/>
  <c r="AC27" i="68"/>
  <c r="AD27" i="68"/>
  <c r="AE27" i="68"/>
  <c r="AF27" i="68"/>
  <c r="AG27" i="68"/>
  <c r="AH27" i="68"/>
  <c r="A28" i="68"/>
  <c r="B28" i="68"/>
  <c r="C28" i="68"/>
  <c r="D28" i="68"/>
  <c r="E28" i="68"/>
  <c r="F28" i="68"/>
  <c r="G28" i="68"/>
  <c r="H28" i="68"/>
  <c r="I28" i="68"/>
  <c r="J28" i="68"/>
  <c r="K28" i="68"/>
  <c r="L28" i="68"/>
  <c r="M28" i="68"/>
  <c r="N28" i="68"/>
  <c r="O28" i="68"/>
  <c r="P28" i="68"/>
  <c r="Q28" i="68"/>
  <c r="R28" i="68"/>
  <c r="S28" i="68"/>
  <c r="T28" i="68"/>
  <c r="U28" i="68"/>
  <c r="V28" i="68"/>
  <c r="W28" i="68"/>
  <c r="X28" i="68"/>
  <c r="Y28" i="68"/>
  <c r="Z28" i="68"/>
  <c r="AA28" i="68"/>
  <c r="AB28" i="68"/>
  <c r="AC28" i="68"/>
  <c r="AD28" i="68"/>
  <c r="AE28" i="68"/>
  <c r="AF28" i="68"/>
  <c r="AG28" i="68"/>
  <c r="AH28" i="68"/>
  <c r="A29" i="68"/>
  <c r="B29" i="68"/>
  <c r="C29" i="68"/>
  <c r="D29" i="68"/>
  <c r="E29" i="68"/>
  <c r="F29" i="68"/>
  <c r="G29" i="68"/>
  <c r="H29" i="68"/>
  <c r="I29" i="68"/>
  <c r="J29" i="68"/>
  <c r="K29" i="68"/>
  <c r="L29" i="68"/>
  <c r="M29" i="68"/>
  <c r="N29" i="68"/>
  <c r="O29" i="68"/>
  <c r="P29" i="68"/>
  <c r="Q29" i="68"/>
  <c r="R29" i="68"/>
  <c r="S29" i="68"/>
  <c r="T29" i="68"/>
  <c r="U29" i="68"/>
  <c r="V29" i="68"/>
  <c r="W29" i="68"/>
  <c r="X29" i="68"/>
  <c r="Y29" i="68"/>
  <c r="Z29" i="68"/>
  <c r="AA29" i="68"/>
  <c r="AB29" i="68"/>
  <c r="AC29" i="68"/>
  <c r="AD29" i="68"/>
  <c r="AE29" i="68"/>
  <c r="AF29" i="68"/>
  <c r="AG29" i="68"/>
  <c r="AH29" i="68"/>
  <c r="A30" i="68"/>
  <c r="B30" i="68"/>
  <c r="C30" i="68"/>
  <c r="D30" i="68"/>
  <c r="E30" i="68"/>
  <c r="F30" i="68"/>
  <c r="G30" i="68"/>
  <c r="H30" i="68"/>
  <c r="I30" i="68"/>
  <c r="J30" i="68"/>
  <c r="K30" i="68"/>
  <c r="L30" i="68"/>
  <c r="M30" i="68"/>
  <c r="N30" i="68"/>
  <c r="O30" i="68"/>
  <c r="P30" i="68"/>
  <c r="Q30" i="68"/>
  <c r="R30" i="68"/>
  <c r="S30" i="68"/>
  <c r="T30" i="68"/>
  <c r="U30" i="68"/>
  <c r="V30" i="68"/>
  <c r="W30" i="68"/>
  <c r="X30" i="68"/>
  <c r="Y30" i="68"/>
  <c r="Z30" i="68"/>
  <c r="AA30" i="68"/>
  <c r="AB30" i="68"/>
  <c r="AC30" i="68"/>
  <c r="AD30" i="68"/>
  <c r="AE30" i="68"/>
  <c r="AF30" i="68"/>
  <c r="AG30" i="68"/>
  <c r="AH30" i="68"/>
  <c r="A31" i="68"/>
  <c r="B31" i="68"/>
  <c r="C31" i="68"/>
  <c r="D31" i="68"/>
  <c r="E31" i="68"/>
  <c r="F31" i="68"/>
  <c r="G31" i="68"/>
  <c r="H31" i="68"/>
  <c r="I31" i="68"/>
  <c r="J31" i="68"/>
  <c r="K31" i="68"/>
  <c r="L31" i="68"/>
  <c r="M31" i="68"/>
  <c r="N31" i="68"/>
  <c r="O31" i="68"/>
  <c r="P31" i="68"/>
  <c r="Q31" i="68"/>
  <c r="R31" i="68"/>
  <c r="S31" i="68"/>
  <c r="T31" i="68"/>
  <c r="U31" i="68"/>
  <c r="V31" i="68"/>
  <c r="W31" i="68"/>
  <c r="X31" i="68"/>
  <c r="Y31" i="68"/>
  <c r="Z31" i="68"/>
  <c r="AA31" i="68"/>
  <c r="AB31" i="68"/>
  <c r="AC31" i="68"/>
  <c r="AD31" i="68"/>
  <c r="AE31" i="68"/>
  <c r="AF31" i="68"/>
  <c r="AG31" i="68"/>
  <c r="AH31" i="68"/>
  <c r="A32" i="68"/>
  <c r="B32" i="68"/>
  <c r="C32" i="68"/>
  <c r="D32" i="68"/>
  <c r="D32" i="83" s="1"/>
  <c r="E32" i="68"/>
  <c r="F32" i="68"/>
  <c r="G32" i="68"/>
  <c r="H32" i="68"/>
  <c r="I32" i="68"/>
  <c r="J32" i="68"/>
  <c r="K32" i="68"/>
  <c r="L32" i="68"/>
  <c r="M32" i="68"/>
  <c r="N32" i="68"/>
  <c r="O32" i="68"/>
  <c r="P32" i="68"/>
  <c r="Q32" i="68"/>
  <c r="R32" i="68"/>
  <c r="S32" i="68"/>
  <c r="T32" i="68"/>
  <c r="U32" i="68"/>
  <c r="V32" i="68"/>
  <c r="W32" i="68"/>
  <c r="X32" i="68"/>
  <c r="Y32" i="68"/>
  <c r="Z32" i="68"/>
  <c r="AA32" i="68"/>
  <c r="AB32" i="68"/>
  <c r="AC32" i="68"/>
  <c r="AD32" i="68"/>
  <c r="AE32" i="68"/>
  <c r="AF32" i="68"/>
  <c r="AG32" i="68"/>
  <c r="AH32" i="68"/>
  <c r="A33" i="68"/>
  <c r="B33" i="68"/>
  <c r="C33" i="68"/>
  <c r="D33" i="68"/>
  <c r="E33" i="68"/>
  <c r="F33" i="68"/>
  <c r="G33" i="68"/>
  <c r="H33" i="68"/>
  <c r="I33" i="68"/>
  <c r="J33" i="68"/>
  <c r="K33" i="68"/>
  <c r="L33" i="68"/>
  <c r="M33" i="68"/>
  <c r="N33" i="68"/>
  <c r="O33" i="68"/>
  <c r="P33" i="68"/>
  <c r="Q33" i="68"/>
  <c r="R33" i="68"/>
  <c r="S33" i="68"/>
  <c r="T33" i="68"/>
  <c r="U33" i="68"/>
  <c r="V33" i="68"/>
  <c r="W33" i="68"/>
  <c r="X33" i="68"/>
  <c r="Y33" i="68"/>
  <c r="Z33" i="68"/>
  <c r="AA33" i="68"/>
  <c r="AB33" i="68"/>
  <c r="AC33" i="68"/>
  <c r="AD33" i="68"/>
  <c r="AE33" i="68"/>
  <c r="AF33" i="68"/>
  <c r="AG33" i="68"/>
  <c r="AH33" i="68"/>
  <c r="A34" i="68"/>
  <c r="B34" i="68"/>
  <c r="C34" i="68"/>
  <c r="D34" i="68"/>
  <c r="E34" i="68"/>
  <c r="F34" i="68"/>
  <c r="G34" i="68"/>
  <c r="H34" i="68"/>
  <c r="I34" i="68"/>
  <c r="J34" i="68"/>
  <c r="K34" i="68"/>
  <c r="L34" i="68"/>
  <c r="M34" i="68"/>
  <c r="N34" i="68"/>
  <c r="O34" i="68"/>
  <c r="P34" i="68"/>
  <c r="Q34" i="68"/>
  <c r="R34" i="68"/>
  <c r="S34" i="68"/>
  <c r="T34" i="68"/>
  <c r="U34" i="68"/>
  <c r="V34" i="68"/>
  <c r="W34" i="68"/>
  <c r="X34" i="68"/>
  <c r="Y34" i="68"/>
  <c r="Z34" i="68"/>
  <c r="AA34" i="68"/>
  <c r="AB34" i="68"/>
  <c r="AC34" i="68"/>
  <c r="AD34" i="68"/>
  <c r="AE34" i="68"/>
  <c r="AF34" i="68"/>
  <c r="AG34" i="68"/>
  <c r="AH34" i="68"/>
  <c r="A35" i="68"/>
  <c r="B35" i="68"/>
  <c r="C35" i="68"/>
  <c r="D35" i="68"/>
  <c r="E35" i="68"/>
  <c r="F35" i="68"/>
  <c r="G35" i="68"/>
  <c r="H35" i="68"/>
  <c r="I35" i="68"/>
  <c r="J35" i="68"/>
  <c r="K35" i="68"/>
  <c r="L35" i="68"/>
  <c r="M35" i="68"/>
  <c r="N35" i="68"/>
  <c r="O35" i="68"/>
  <c r="P35" i="68"/>
  <c r="Q35" i="68"/>
  <c r="R35" i="68"/>
  <c r="S35" i="68"/>
  <c r="T35" i="68"/>
  <c r="U35" i="68"/>
  <c r="V35" i="68"/>
  <c r="W35" i="68"/>
  <c r="X35" i="68"/>
  <c r="Y35" i="68"/>
  <c r="Z35" i="68"/>
  <c r="AA35" i="68"/>
  <c r="AB35" i="68"/>
  <c r="AC35" i="68"/>
  <c r="AD35" i="68"/>
  <c r="AE35" i="68"/>
  <c r="AF35" i="68"/>
  <c r="AG35" i="68"/>
  <c r="AH35" i="68"/>
  <c r="A36" i="68"/>
  <c r="B36" i="68"/>
  <c r="C36" i="68"/>
  <c r="D36" i="68"/>
  <c r="E36" i="68"/>
  <c r="F36" i="68"/>
  <c r="G36" i="68"/>
  <c r="H36" i="68"/>
  <c r="I36" i="68"/>
  <c r="J36" i="68"/>
  <c r="K36" i="68"/>
  <c r="L36" i="68"/>
  <c r="M36" i="68"/>
  <c r="N36" i="68"/>
  <c r="O36" i="68"/>
  <c r="P36" i="68"/>
  <c r="Q36" i="68"/>
  <c r="R36" i="68"/>
  <c r="S36" i="68"/>
  <c r="T36" i="68"/>
  <c r="U36" i="68"/>
  <c r="V36" i="68"/>
  <c r="W36" i="68"/>
  <c r="X36" i="68"/>
  <c r="Y36" i="68"/>
  <c r="Z36" i="68"/>
  <c r="AA36" i="68"/>
  <c r="AB36" i="68"/>
  <c r="AC36" i="68"/>
  <c r="AD36" i="68"/>
  <c r="AE36" i="68"/>
  <c r="AF36" i="68"/>
  <c r="AG36" i="68"/>
  <c r="AH36" i="68"/>
  <c r="A37" i="68"/>
  <c r="B37" i="68"/>
  <c r="C37" i="68"/>
  <c r="D37" i="68"/>
  <c r="E37" i="68"/>
  <c r="F37" i="68"/>
  <c r="G37" i="68"/>
  <c r="H37" i="68"/>
  <c r="I37" i="68"/>
  <c r="J37" i="68"/>
  <c r="K37" i="68"/>
  <c r="L37" i="68"/>
  <c r="M37" i="68"/>
  <c r="N37" i="68"/>
  <c r="O37" i="68"/>
  <c r="P37" i="68"/>
  <c r="Q37" i="68"/>
  <c r="R37" i="68"/>
  <c r="S37" i="68"/>
  <c r="T37" i="68"/>
  <c r="U37" i="68"/>
  <c r="V37" i="68"/>
  <c r="W37" i="68"/>
  <c r="X37" i="68"/>
  <c r="Y37" i="68"/>
  <c r="Z37" i="68"/>
  <c r="AA37" i="68"/>
  <c r="AB37" i="68"/>
  <c r="AC37" i="68"/>
  <c r="AD37" i="68"/>
  <c r="AE37" i="68"/>
  <c r="AF37" i="68"/>
  <c r="AG37" i="68"/>
  <c r="AH37" i="68"/>
  <c r="A38" i="68"/>
  <c r="B38" i="68"/>
  <c r="C38" i="68"/>
  <c r="D38" i="68"/>
  <c r="E38" i="68"/>
  <c r="F38" i="68"/>
  <c r="G38" i="68"/>
  <c r="H38" i="68"/>
  <c r="I38" i="68"/>
  <c r="J38" i="68"/>
  <c r="K38" i="68"/>
  <c r="L38" i="68"/>
  <c r="M38" i="68"/>
  <c r="N38" i="68"/>
  <c r="O38" i="68"/>
  <c r="P38" i="68"/>
  <c r="Q38" i="68"/>
  <c r="R38" i="68"/>
  <c r="S38" i="68"/>
  <c r="T38" i="68"/>
  <c r="U38" i="68"/>
  <c r="V38" i="68"/>
  <c r="W38" i="68"/>
  <c r="X38" i="68"/>
  <c r="Y38" i="68"/>
  <c r="Z38" i="68"/>
  <c r="AA38" i="68"/>
  <c r="AB38" i="68"/>
  <c r="AC38" i="68"/>
  <c r="AD38" i="68"/>
  <c r="AE38" i="68"/>
  <c r="AF38" i="68"/>
  <c r="AG38" i="68"/>
  <c r="AH38" i="68"/>
  <c r="A39" i="68"/>
  <c r="B39" i="68"/>
  <c r="C39" i="68"/>
  <c r="D39" i="68"/>
  <c r="E39" i="68"/>
  <c r="F39" i="68"/>
  <c r="G39" i="68"/>
  <c r="H39" i="68"/>
  <c r="I39" i="68"/>
  <c r="J39" i="68"/>
  <c r="K39" i="68"/>
  <c r="L39" i="68"/>
  <c r="M39" i="68"/>
  <c r="N39" i="68"/>
  <c r="O39" i="68"/>
  <c r="P39" i="68"/>
  <c r="Q39" i="68"/>
  <c r="R39" i="68"/>
  <c r="S39" i="68"/>
  <c r="T39" i="68"/>
  <c r="U39" i="68"/>
  <c r="V39" i="68"/>
  <c r="W39" i="68"/>
  <c r="X39" i="68"/>
  <c r="Y39" i="68"/>
  <c r="Z39" i="68"/>
  <c r="AA39" i="68"/>
  <c r="AB39" i="68"/>
  <c r="AC39" i="68"/>
  <c r="AD39" i="68"/>
  <c r="AE39" i="68"/>
  <c r="AF39" i="68"/>
  <c r="AG39" i="68"/>
  <c r="AH39" i="68"/>
  <c r="A40" i="68"/>
  <c r="B40" i="68"/>
  <c r="C40" i="68"/>
  <c r="D40" i="68"/>
  <c r="D40" i="83" s="1"/>
  <c r="E40" i="68"/>
  <c r="F40" i="68"/>
  <c r="G40" i="68"/>
  <c r="H40" i="68"/>
  <c r="I40" i="68"/>
  <c r="J40" i="68"/>
  <c r="K40" i="68"/>
  <c r="L40" i="68"/>
  <c r="M40" i="68"/>
  <c r="N40" i="68"/>
  <c r="O40" i="68"/>
  <c r="P40" i="68"/>
  <c r="Q40" i="68"/>
  <c r="R40" i="68"/>
  <c r="S40" i="68"/>
  <c r="T40" i="68"/>
  <c r="U40" i="68"/>
  <c r="V40" i="68"/>
  <c r="W40" i="68"/>
  <c r="X40" i="68"/>
  <c r="Y40" i="68"/>
  <c r="Z40" i="68"/>
  <c r="AA40" i="68"/>
  <c r="AB40" i="68"/>
  <c r="AC40" i="68"/>
  <c r="AD40" i="68"/>
  <c r="AE40" i="68"/>
  <c r="AF40" i="68"/>
  <c r="AG40" i="68"/>
  <c r="AH40" i="68"/>
  <c r="A41" i="68"/>
  <c r="B41" i="68"/>
  <c r="C41" i="68"/>
  <c r="D41" i="68"/>
  <c r="E41" i="68"/>
  <c r="F41" i="68"/>
  <c r="G41" i="68"/>
  <c r="H41" i="68"/>
  <c r="I41" i="68"/>
  <c r="J41" i="68"/>
  <c r="K41" i="68"/>
  <c r="L41" i="68"/>
  <c r="M41" i="68"/>
  <c r="N41" i="68"/>
  <c r="O41" i="68"/>
  <c r="P41" i="68"/>
  <c r="Q41" i="68"/>
  <c r="R41" i="68"/>
  <c r="S41" i="68"/>
  <c r="T41" i="68"/>
  <c r="U41" i="68"/>
  <c r="V41" i="68"/>
  <c r="W41" i="68"/>
  <c r="X41" i="68"/>
  <c r="Y41" i="68"/>
  <c r="Z41" i="68"/>
  <c r="AA41" i="68"/>
  <c r="AB41" i="68"/>
  <c r="AC41" i="68"/>
  <c r="AD41" i="68"/>
  <c r="AE41" i="68"/>
  <c r="AF41" i="68"/>
  <c r="AG41" i="68"/>
  <c r="AH41" i="68"/>
  <c r="A42" i="68"/>
  <c r="B42" i="68"/>
  <c r="C42" i="68"/>
  <c r="D42" i="68"/>
  <c r="E42" i="68"/>
  <c r="F42" i="68"/>
  <c r="G42" i="68"/>
  <c r="H42" i="68"/>
  <c r="I42" i="68"/>
  <c r="J42" i="68"/>
  <c r="K42" i="68"/>
  <c r="L42" i="68"/>
  <c r="M42" i="68"/>
  <c r="N42" i="68"/>
  <c r="O42" i="68"/>
  <c r="P42" i="68"/>
  <c r="Q42" i="68"/>
  <c r="R42" i="68"/>
  <c r="S42" i="68"/>
  <c r="T42" i="68"/>
  <c r="U42" i="68"/>
  <c r="V42" i="68"/>
  <c r="W42" i="68"/>
  <c r="X42" i="68"/>
  <c r="Y42" i="68"/>
  <c r="Z42" i="68"/>
  <c r="AA42" i="68"/>
  <c r="AB42" i="68"/>
  <c r="AC42" i="68"/>
  <c r="AD42" i="68"/>
  <c r="AE42" i="68"/>
  <c r="AF42" i="68"/>
  <c r="AG42" i="68"/>
  <c r="AH42" i="68"/>
  <c r="A43" i="68"/>
  <c r="B43" i="68"/>
  <c r="C43" i="68"/>
  <c r="D43" i="68"/>
  <c r="E43" i="68"/>
  <c r="F43" i="68"/>
  <c r="G43" i="68"/>
  <c r="H43" i="68"/>
  <c r="I43" i="68"/>
  <c r="J43" i="68"/>
  <c r="K43" i="68"/>
  <c r="L43" i="68"/>
  <c r="M43" i="68"/>
  <c r="N43" i="68"/>
  <c r="O43" i="68"/>
  <c r="P43" i="68"/>
  <c r="Q43" i="68"/>
  <c r="R43" i="68"/>
  <c r="S43" i="68"/>
  <c r="T43" i="68"/>
  <c r="U43" i="68"/>
  <c r="V43" i="68"/>
  <c r="W43" i="68"/>
  <c r="X43" i="68"/>
  <c r="Y43" i="68"/>
  <c r="Z43" i="68"/>
  <c r="AA43" i="68"/>
  <c r="AB43" i="68"/>
  <c r="AC43" i="68"/>
  <c r="AD43" i="68"/>
  <c r="AE43" i="68"/>
  <c r="AF43" i="68"/>
  <c r="AG43" i="68"/>
  <c r="AH43" i="68"/>
  <c r="A44" i="68"/>
  <c r="B44" i="68"/>
  <c r="C44" i="68"/>
  <c r="D44" i="68"/>
  <c r="E44" i="68"/>
  <c r="F44" i="68"/>
  <c r="G44" i="68"/>
  <c r="H44" i="68"/>
  <c r="I44" i="68"/>
  <c r="J44" i="68"/>
  <c r="K44" i="68"/>
  <c r="L44" i="68"/>
  <c r="M44" i="68"/>
  <c r="N44" i="68"/>
  <c r="O44" i="68"/>
  <c r="P44" i="68"/>
  <c r="Q44" i="68"/>
  <c r="R44" i="68"/>
  <c r="S44" i="68"/>
  <c r="T44" i="68"/>
  <c r="U44" i="68"/>
  <c r="V44" i="68"/>
  <c r="W44" i="68"/>
  <c r="X44" i="68"/>
  <c r="Y44" i="68"/>
  <c r="Z44" i="68"/>
  <c r="AA44" i="68"/>
  <c r="AB44" i="68"/>
  <c r="AC44" i="68"/>
  <c r="AD44" i="68"/>
  <c r="AE44" i="68"/>
  <c r="AF44" i="68"/>
  <c r="AG44" i="68"/>
  <c r="AH44" i="68"/>
  <c r="A45" i="68"/>
  <c r="B45" i="68"/>
  <c r="C45" i="68"/>
  <c r="D45" i="68"/>
  <c r="E45" i="68"/>
  <c r="F45" i="68"/>
  <c r="G45" i="68"/>
  <c r="H45" i="68"/>
  <c r="I45" i="68"/>
  <c r="J45" i="68"/>
  <c r="K45" i="68"/>
  <c r="L45" i="68"/>
  <c r="M45" i="68"/>
  <c r="N45" i="68"/>
  <c r="O45" i="68"/>
  <c r="P45" i="68"/>
  <c r="Q45" i="68"/>
  <c r="R45" i="68"/>
  <c r="S45" i="68"/>
  <c r="T45" i="68"/>
  <c r="U45" i="68"/>
  <c r="V45" i="68"/>
  <c r="W45" i="68"/>
  <c r="X45" i="68"/>
  <c r="Y45" i="68"/>
  <c r="Z45" i="68"/>
  <c r="AA45" i="68"/>
  <c r="AB45" i="68"/>
  <c r="AC45" i="68"/>
  <c r="AD45" i="68"/>
  <c r="AE45" i="68"/>
  <c r="AF45" i="68"/>
  <c r="AG45" i="68"/>
  <c r="AH45" i="68"/>
  <c r="A46" i="68"/>
  <c r="B46" i="68"/>
  <c r="C46" i="68"/>
  <c r="D46" i="68"/>
  <c r="E46" i="68"/>
  <c r="F46" i="68"/>
  <c r="G46" i="68"/>
  <c r="H46" i="68"/>
  <c r="I46" i="68"/>
  <c r="J46" i="68"/>
  <c r="K46" i="68"/>
  <c r="L46" i="68"/>
  <c r="M46" i="68"/>
  <c r="N46" i="68"/>
  <c r="O46" i="68"/>
  <c r="P46" i="68"/>
  <c r="Q46" i="68"/>
  <c r="R46" i="68"/>
  <c r="S46" i="68"/>
  <c r="T46" i="68"/>
  <c r="U46" i="68"/>
  <c r="V46" i="68"/>
  <c r="W46" i="68"/>
  <c r="X46" i="68"/>
  <c r="Y46" i="68"/>
  <c r="Z46" i="68"/>
  <c r="AA46" i="68"/>
  <c r="AB46" i="68"/>
  <c r="AC46" i="68"/>
  <c r="AD46" i="68"/>
  <c r="AE46" i="68"/>
  <c r="AF46" i="68"/>
  <c r="AG46" i="68"/>
  <c r="AH46" i="68"/>
  <c r="A47" i="68"/>
  <c r="B47" i="68"/>
  <c r="C47" i="68"/>
  <c r="D47" i="68"/>
  <c r="E47" i="68"/>
  <c r="F47" i="68"/>
  <c r="G47" i="68"/>
  <c r="H47" i="68"/>
  <c r="I47" i="68"/>
  <c r="J47" i="68"/>
  <c r="K47" i="68"/>
  <c r="L47" i="68"/>
  <c r="M47" i="68"/>
  <c r="N47" i="68"/>
  <c r="O47" i="68"/>
  <c r="P47" i="68"/>
  <c r="Q47" i="68"/>
  <c r="R47" i="68"/>
  <c r="S47" i="68"/>
  <c r="T47" i="68"/>
  <c r="U47" i="68"/>
  <c r="V47" i="68"/>
  <c r="W47" i="68"/>
  <c r="X47" i="68"/>
  <c r="Y47" i="68"/>
  <c r="Z47" i="68"/>
  <c r="AA47" i="68"/>
  <c r="AB47" i="68"/>
  <c r="AC47" i="68"/>
  <c r="AD47" i="68"/>
  <c r="AE47" i="68"/>
  <c r="AF47" i="68"/>
  <c r="AG47" i="68"/>
  <c r="AH47" i="68"/>
  <c r="A48" i="68"/>
  <c r="B48" i="68"/>
  <c r="C48" i="68"/>
  <c r="D48" i="68"/>
  <c r="D48" i="83" s="1"/>
  <c r="E48" i="68"/>
  <c r="F48" i="68"/>
  <c r="G48" i="68"/>
  <c r="H48" i="68"/>
  <c r="I48" i="68"/>
  <c r="J48" i="68"/>
  <c r="K48" i="68"/>
  <c r="L48" i="68"/>
  <c r="M48" i="68"/>
  <c r="N48" i="68"/>
  <c r="O48" i="68"/>
  <c r="P48" i="68"/>
  <c r="Q48" i="68"/>
  <c r="R48" i="68"/>
  <c r="S48" i="68"/>
  <c r="T48" i="68"/>
  <c r="U48" i="68"/>
  <c r="V48" i="68"/>
  <c r="W48" i="68"/>
  <c r="X48" i="68"/>
  <c r="Y48" i="68"/>
  <c r="Z48" i="68"/>
  <c r="AA48" i="68"/>
  <c r="AB48" i="68"/>
  <c r="AC48" i="68"/>
  <c r="AD48" i="68"/>
  <c r="AE48" i="68"/>
  <c r="AF48" i="68"/>
  <c r="AG48" i="68"/>
  <c r="AH48" i="68"/>
  <c r="A49" i="68"/>
  <c r="B49" i="68"/>
  <c r="C49" i="68"/>
  <c r="D49" i="68"/>
  <c r="D49" i="83" s="1"/>
  <c r="E49" i="68"/>
  <c r="F49" i="68"/>
  <c r="G49" i="68"/>
  <c r="H49" i="68"/>
  <c r="I49" i="68"/>
  <c r="J49" i="68"/>
  <c r="K49" i="68"/>
  <c r="L49" i="68"/>
  <c r="M49" i="68"/>
  <c r="N49" i="68"/>
  <c r="O49" i="68"/>
  <c r="P49" i="68"/>
  <c r="Q49" i="68"/>
  <c r="R49" i="68"/>
  <c r="S49" i="68"/>
  <c r="T49" i="68"/>
  <c r="U49" i="68"/>
  <c r="V49" i="68"/>
  <c r="W49" i="68"/>
  <c r="X49" i="68"/>
  <c r="Y49" i="68"/>
  <c r="Z49" i="68"/>
  <c r="AA49" i="68"/>
  <c r="AB49" i="68"/>
  <c r="AC49" i="68"/>
  <c r="AD49" i="68"/>
  <c r="AE49" i="68"/>
  <c r="AF49" i="68"/>
  <c r="AG49" i="68"/>
  <c r="AH49" i="68"/>
  <c r="A50" i="68"/>
  <c r="B50" i="68"/>
  <c r="C50" i="68"/>
  <c r="D50" i="68"/>
  <c r="D50" i="83" s="1"/>
  <c r="E50" i="68"/>
  <c r="F50" i="68"/>
  <c r="G50" i="68"/>
  <c r="H50" i="68"/>
  <c r="I50" i="68"/>
  <c r="J50" i="68"/>
  <c r="K50" i="68"/>
  <c r="L50" i="68"/>
  <c r="M50" i="68"/>
  <c r="N50" i="68"/>
  <c r="O50" i="68"/>
  <c r="P50" i="68"/>
  <c r="Q50" i="68"/>
  <c r="R50" i="68"/>
  <c r="S50" i="68"/>
  <c r="T50" i="68"/>
  <c r="U50" i="68"/>
  <c r="V50" i="68"/>
  <c r="W50" i="68"/>
  <c r="X50" i="68"/>
  <c r="Y50" i="68"/>
  <c r="Z50" i="68"/>
  <c r="AA50" i="68"/>
  <c r="AB50" i="68"/>
  <c r="AC50" i="68"/>
  <c r="AD50" i="68"/>
  <c r="AE50" i="68"/>
  <c r="AF50" i="68"/>
  <c r="AG50" i="68"/>
  <c r="AH50" i="68"/>
  <c r="A51" i="68"/>
  <c r="B51" i="68"/>
  <c r="C51" i="68"/>
  <c r="D51" i="68"/>
  <c r="D51" i="83" s="1"/>
  <c r="E51" i="68"/>
  <c r="F51" i="68"/>
  <c r="G51" i="68"/>
  <c r="H51" i="68"/>
  <c r="I51" i="68"/>
  <c r="J51" i="68"/>
  <c r="K51" i="68"/>
  <c r="L51" i="68"/>
  <c r="M51" i="68"/>
  <c r="N51" i="68"/>
  <c r="O51" i="68"/>
  <c r="P51" i="68"/>
  <c r="Q51" i="68"/>
  <c r="R51" i="68"/>
  <c r="S51" i="68"/>
  <c r="T51" i="68"/>
  <c r="U51" i="68"/>
  <c r="V51" i="68"/>
  <c r="W51" i="68"/>
  <c r="X51" i="68"/>
  <c r="Y51" i="68"/>
  <c r="Z51" i="68"/>
  <c r="AA51" i="68"/>
  <c r="AB51" i="68"/>
  <c r="AC51" i="68"/>
  <c r="AD51" i="68"/>
  <c r="AE51" i="68"/>
  <c r="AF51" i="68"/>
  <c r="AG51" i="68"/>
  <c r="AH51" i="68"/>
  <c r="A52" i="68"/>
  <c r="B52" i="68"/>
  <c r="C52" i="68"/>
  <c r="D52" i="68"/>
  <c r="D52" i="83" s="1"/>
  <c r="E52" i="68"/>
  <c r="F52" i="68"/>
  <c r="G52" i="68"/>
  <c r="H52" i="68"/>
  <c r="I52" i="68"/>
  <c r="J52" i="68"/>
  <c r="K52" i="68"/>
  <c r="L52" i="68"/>
  <c r="M52" i="68"/>
  <c r="N52" i="68"/>
  <c r="O52" i="68"/>
  <c r="P52" i="68"/>
  <c r="Q52" i="68"/>
  <c r="R52" i="68"/>
  <c r="S52" i="68"/>
  <c r="T52" i="68"/>
  <c r="U52" i="68"/>
  <c r="V52" i="68"/>
  <c r="W52" i="68"/>
  <c r="X52" i="68"/>
  <c r="Y52" i="68"/>
  <c r="Z52" i="68"/>
  <c r="AA52" i="68"/>
  <c r="AB52" i="68"/>
  <c r="AC52" i="68"/>
  <c r="AD52" i="68"/>
  <c r="AE52" i="68"/>
  <c r="AF52" i="68"/>
  <c r="AG52" i="68"/>
  <c r="AH52" i="68"/>
  <c r="A53" i="68"/>
  <c r="B53" i="68"/>
  <c r="C53" i="68"/>
  <c r="D53" i="68"/>
  <c r="D53" i="83" s="1"/>
  <c r="E53" i="68"/>
  <c r="F53" i="68"/>
  <c r="G53" i="68"/>
  <c r="H53" i="68"/>
  <c r="I53" i="68"/>
  <c r="J53" i="68"/>
  <c r="K53" i="68"/>
  <c r="L53" i="68"/>
  <c r="M53" i="68"/>
  <c r="N53" i="68"/>
  <c r="O53" i="68"/>
  <c r="P53" i="68"/>
  <c r="Q53" i="68"/>
  <c r="R53" i="68"/>
  <c r="S53" i="68"/>
  <c r="T53" i="68"/>
  <c r="U53" i="68"/>
  <c r="V53" i="68"/>
  <c r="W53" i="68"/>
  <c r="X53" i="68"/>
  <c r="Y53" i="68"/>
  <c r="Z53" i="68"/>
  <c r="AA53" i="68"/>
  <c r="AB53" i="68"/>
  <c r="AC53" i="68"/>
  <c r="AD53" i="68"/>
  <c r="AE53" i="68"/>
  <c r="AF53" i="68"/>
  <c r="AG53" i="68"/>
  <c r="AH53" i="68"/>
  <c r="A54" i="68"/>
  <c r="B54" i="68"/>
  <c r="C54" i="68"/>
  <c r="D54" i="68"/>
  <c r="D54" i="83" s="1"/>
  <c r="E54" i="68"/>
  <c r="F54" i="68"/>
  <c r="G54" i="68"/>
  <c r="H54" i="68"/>
  <c r="I54" i="68"/>
  <c r="J54" i="68"/>
  <c r="K54" i="68"/>
  <c r="L54" i="68"/>
  <c r="M54" i="68"/>
  <c r="N54" i="68"/>
  <c r="O54" i="68"/>
  <c r="P54" i="68"/>
  <c r="Q54" i="68"/>
  <c r="R54" i="68"/>
  <c r="S54" i="68"/>
  <c r="T54" i="68"/>
  <c r="U54" i="68"/>
  <c r="V54" i="68"/>
  <c r="W54" i="68"/>
  <c r="X54" i="68"/>
  <c r="Y54" i="68"/>
  <c r="Z54" i="68"/>
  <c r="AA54" i="68"/>
  <c r="AB54" i="68"/>
  <c r="AC54" i="68"/>
  <c r="AD54" i="68"/>
  <c r="AE54" i="68"/>
  <c r="AF54" i="68"/>
  <c r="AG54" i="68"/>
  <c r="AH54" i="68"/>
  <c r="A55" i="68"/>
  <c r="B55" i="68"/>
  <c r="C55" i="68"/>
  <c r="D55" i="68"/>
  <c r="D55" i="83" s="1"/>
  <c r="E55" i="68"/>
  <c r="F55" i="68"/>
  <c r="G55" i="68"/>
  <c r="H55" i="68"/>
  <c r="I55" i="68"/>
  <c r="J55" i="68"/>
  <c r="K55" i="68"/>
  <c r="L55" i="68"/>
  <c r="M55" i="68"/>
  <c r="N55" i="68"/>
  <c r="O55" i="68"/>
  <c r="P55" i="68"/>
  <c r="Q55" i="68"/>
  <c r="R55" i="68"/>
  <c r="S55" i="68"/>
  <c r="T55" i="68"/>
  <c r="U55" i="68"/>
  <c r="V55" i="68"/>
  <c r="W55" i="68"/>
  <c r="X55" i="68"/>
  <c r="Y55" i="68"/>
  <c r="Z55" i="68"/>
  <c r="AA55" i="68"/>
  <c r="AB55" i="68"/>
  <c r="AC55" i="68"/>
  <c r="AD55" i="68"/>
  <c r="AE55" i="68"/>
  <c r="AF55" i="68"/>
  <c r="AG55" i="68"/>
  <c r="AH55" i="68"/>
  <c r="A56" i="68"/>
  <c r="B56" i="68"/>
  <c r="C56" i="68"/>
  <c r="D56" i="68"/>
  <c r="D56" i="83" s="1"/>
  <c r="E56" i="68"/>
  <c r="F56" i="68"/>
  <c r="G56" i="68"/>
  <c r="H56" i="68"/>
  <c r="I56" i="68"/>
  <c r="J56" i="68"/>
  <c r="K56" i="68"/>
  <c r="L56" i="68"/>
  <c r="M56" i="68"/>
  <c r="N56" i="68"/>
  <c r="O56" i="68"/>
  <c r="O56" i="83" s="1"/>
  <c r="P56" i="68"/>
  <c r="Q56" i="68"/>
  <c r="R56" i="68"/>
  <c r="S56" i="68"/>
  <c r="T56" i="68"/>
  <c r="U56" i="68"/>
  <c r="V56" i="68"/>
  <c r="W56" i="68"/>
  <c r="X56" i="68"/>
  <c r="Y56" i="68"/>
  <c r="Z56" i="68"/>
  <c r="AA56" i="68"/>
  <c r="AB56" i="68"/>
  <c r="AC56" i="68"/>
  <c r="AD56" i="68"/>
  <c r="AE56" i="68"/>
  <c r="AF56" i="68"/>
  <c r="AG56" i="68"/>
  <c r="AH56" i="68"/>
  <c r="A57" i="68"/>
  <c r="B57" i="68"/>
  <c r="C57" i="68"/>
  <c r="D57" i="68"/>
  <c r="D57" i="83" s="1"/>
  <c r="E57" i="68"/>
  <c r="F57" i="68"/>
  <c r="G57" i="68"/>
  <c r="H57" i="68"/>
  <c r="I57" i="68"/>
  <c r="J57" i="68"/>
  <c r="K57" i="68"/>
  <c r="L57" i="68"/>
  <c r="M57" i="68"/>
  <c r="N57" i="68"/>
  <c r="O57" i="68"/>
  <c r="P57" i="68"/>
  <c r="Q57" i="68"/>
  <c r="R57" i="68"/>
  <c r="S57" i="68"/>
  <c r="T57" i="68"/>
  <c r="U57" i="68"/>
  <c r="V57" i="68"/>
  <c r="W57" i="68"/>
  <c r="X57" i="68"/>
  <c r="Y57" i="68"/>
  <c r="Z57" i="68"/>
  <c r="AA57" i="68"/>
  <c r="AB57" i="68"/>
  <c r="AC57" i="68"/>
  <c r="AD57" i="68"/>
  <c r="AE57" i="68"/>
  <c r="AF57" i="68"/>
  <c r="AG57" i="68"/>
  <c r="AH57" i="68"/>
  <c r="A58" i="68"/>
  <c r="B58" i="68"/>
  <c r="C58" i="68"/>
  <c r="D58" i="68"/>
  <c r="D58" i="83" s="1"/>
  <c r="E58" i="68"/>
  <c r="F58" i="68"/>
  <c r="G58" i="68"/>
  <c r="H58" i="68"/>
  <c r="I58" i="68"/>
  <c r="J58" i="68"/>
  <c r="K58" i="68"/>
  <c r="L58" i="68"/>
  <c r="M58" i="68"/>
  <c r="N58" i="68"/>
  <c r="O58" i="68"/>
  <c r="P58" i="68"/>
  <c r="Q58" i="68"/>
  <c r="R58" i="68"/>
  <c r="S58" i="68"/>
  <c r="T58" i="68"/>
  <c r="U58" i="68"/>
  <c r="V58" i="68"/>
  <c r="W58" i="68"/>
  <c r="X58" i="68"/>
  <c r="Y58" i="68"/>
  <c r="Z58" i="68"/>
  <c r="AA58" i="68"/>
  <c r="AB58" i="68"/>
  <c r="AC58" i="68"/>
  <c r="AD58" i="68"/>
  <c r="AE58" i="68"/>
  <c r="AF58" i="68"/>
  <c r="AG58" i="68"/>
  <c r="AH58" i="68"/>
  <c r="A59" i="68"/>
  <c r="B59" i="68"/>
  <c r="C59" i="68"/>
  <c r="D59" i="68"/>
  <c r="D59" i="83" s="1"/>
  <c r="E59" i="68"/>
  <c r="F59" i="68"/>
  <c r="G59" i="68"/>
  <c r="H59" i="68"/>
  <c r="I59" i="68"/>
  <c r="J59" i="68"/>
  <c r="K59" i="68"/>
  <c r="L59" i="68"/>
  <c r="M59" i="68"/>
  <c r="N59" i="68"/>
  <c r="O59" i="68"/>
  <c r="P59" i="68"/>
  <c r="Q59" i="68"/>
  <c r="R59" i="68"/>
  <c r="S59" i="68"/>
  <c r="T59" i="68"/>
  <c r="U59" i="68"/>
  <c r="V59" i="68"/>
  <c r="W59" i="68"/>
  <c r="X59" i="68"/>
  <c r="Y59" i="68"/>
  <c r="Z59" i="68"/>
  <c r="AA59" i="68"/>
  <c r="AB59" i="68"/>
  <c r="AC59" i="68"/>
  <c r="AD59" i="68"/>
  <c r="AE59" i="68"/>
  <c r="AF59" i="68"/>
  <c r="AG59" i="68"/>
  <c r="AH59" i="68"/>
  <c r="A60" i="68"/>
  <c r="B60" i="68"/>
  <c r="C60" i="68"/>
  <c r="D60" i="68"/>
  <c r="D60" i="83" s="1"/>
  <c r="E60" i="68"/>
  <c r="F60" i="68"/>
  <c r="G60" i="68"/>
  <c r="H60" i="68"/>
  <c r="I60" i="68"/>
  <c r="J60" i="68"/>
  <c r="K60" i="68"/>
  <c r="L60" i="68"/>
  <c r="M60" i="68"/>
  <c r="N60" i="68"/>
  <c r="O60" i="68"/>
  <c r="P60" i="68"/>
  <c r="Q60" i="68"/>
  <c r="R60" i="68"/>
  <c r="S60" i="68"/>
  <c r="T60" i="68"/>
  <c r="U60" i="68"/>
  <c r="V60" i="68"/>
  <c r="W60" i="68"/>
  <c r="X60" i="68"/>
  <c r="Y60" i="68"/>
  <c r="Z60" i="68"/>
  <c r="AA60" i="68"/>
  <c r="AB60" i="68"/>
  <c r="AC60" i="68"/>
  <c r="AD60" i="68"/>
  <c r="AE60" i="68"/>
  <c r="AF60" i="68"/>
  <c r="AG60" i="68"/>
  <c r="AH60" i="68"/>
  <c r="A61" i="68"/>
  <c r="B61" i="68"/>
  <c r="C61" i="68"/>
  <c r="D61" i="68"/>
  <c r="D61" i="83" s="1"/>
  <c r="E61" i="68"/>
  <c r="F61" i="68"/>
  <c r="G61" i="68"/>
  <c r="H61" i="68"/>
  <c r="I61" i="68"/>
  <c r="J61" i="68"/>
  <c r="K61" i="68"/>
  <c r="L61" i="68"/>
  <c r="M61" i="68"/>
  <c r="N61" i="68"/>
  <c r="O61" i="68"/>
  <c r="P61" i="68"/>
  <c r="Q61" i="68"/>
  <c r="R61" i="68"/>
  <c r="S61" i="68"/>
  <c r="T61" i="68"/>
  <c r="U61" i="68"/>
  <c r="V61" i="68"/>
  <c r="W61" i="68"/>
  <c r="X61" i="68"/>
  <c r="Y61" i="68"/>
  <c r="Z61" i="68"/>
  <c r="AA61" i="68"/>
  <c r="AB61" i="68"/>
  <c r="AC61" i="68"/>
  <c r="AD61" i="68"/>
  <c r="AE61" i="68"/>
  <c r="AF61" i="68"/>
  <c r="AG61" i="68"/>
  <c r="AH61" i="68"/>
  <c r="A62" i="68"/>
  <c r="B62" i="68"/>
  <c r="C62" i="68"/>
  <c r="D62" i="68"/>
  <c r="D62" i="83" s="1"/>
  <c r="E62" i="68"/>
  <c r="F62" i="68"/>
  <c r="G62" i="68"/>
  <c r="H62" i="68"/>
  <c r="I62" i="68"/>
  <c r="J62" i="68"/>
  <c r="K62" i="68"/>
  <c r="L62" i="68"/>
  <c r="M62" i="68"/>
  <c r="N62" i="68"/>
  <c r="O62" i="68"/>
  <c r="P62" i="68"/>
  <c r="Q62" i="68"/>
  <c r="R62" i="68"/>
  <c r="S62" i="68"/>
  <c r="T62" i="68"/>
  <c r="U62" i="68"/>
  <c r="V62" i="68"/>
  <c r="W62" i="68"/>
  <c r="X62" i="68"/>
  <c r="Y62" i="68"/>
  <c r="Z62" i="68"/>
  <c r="AA62" i="68"/>
  <c r="AB62" i="68"/>
  <c r="AC62" i="68"/>
  <c r="AD62" i="68"/>
  <c r="AE62" i="68"/>
  <c r="AF62" i="68"/>
  <c r="AG62" i="68"/>
  <c r="AH62" i="68"/>
  <c r="A63" i="68"/>
  <c r="B63" i="68"/>
  <c r="C63" i="68"/>
  <c r="D63" i="68"/>
  <c r="D63" i="83" s="1"/>
  <c r="E63" i="68"/>
  <c r="F63" i="68"/>
  <c r="G63" i="68"/>
  <c r="H63" i="68"/>
  <c r="I63" i="68"/>
  <c r="J63" i="68"/>
  <c r="K63" i="68"/>
  <c r="L63" i="68"/>
  <c r="M63" i="68"/>
  <c r="N63" i="68"/>
  <c r="O63" i="68"/>
  <c r="P63" i="68"/>
  <c r="Q63" i="68"/>
  <c r="R63" i="68"/>
  <c r="S63" i="68"/>
  <c r="T63" i="68"/>
  <c r="U63" i="68"/>
  <c r="V63" i="68"/>
  <c r="W63" i="68"/>
  <c r="X63" i="68"/>
  <c r="Y63" i="68"/>
  <c r="Z63" i="68"/>
  <c r="AA63" i="68"/>
  <c r="AB63" i="68"/>
  <c r="AC63" i="68"/>
  <c r="AD63" i="68"/>
  <c r="AE63" i="68"/>
  <c r="AF63" i="68"/>
  <c r="AG63" i="68"/>
  <c r="AH63" i="68"/>
  <c r="A64" i="68"/>
  <c r="B64" i="68"/>
  <c r="C64" i="68"/>
  <c r="D64" i="68"/>
  <c r="D64" i="83" s="1"/>
  <c r="E64" i="68"/>
  <c r="F64" i="68"/>
  <c r="G64" i="68"/>
  <c r="H64" i="68"/>
  <c r="I64" i="68"/>
  <c r="J64" i="68"/>
  <c r="K64" i="68"/>
  <c r="L64" i="68"/>
  <c r="M64" i="68"/>
  <c r="N64" i="68"/>
  <c r="O64" i="68"/>
  <c r="P64" i="68"/>
  <c r="Q64" i="68"/>
  <c r="R64" i="68"/>
  <c r="S64" i="68"/>
  <c r="T64" i="68"/>
  <c r="U64" i="68"/>
  <c r="V64" i="68"/>
  <c r="W64" i="68"/>
  <c r="X64" i="68"/>
  <c r="Y64" i="68"/>
  <c r="Z64" i="68"/>
  <c r="AA64" i="68"/>
  <c r="AB64" i="68"/>
  <c r="AC64" i="68"/>
  <c r="AD64" i="68"/>
  <c r="AE64" i="68"/>
  <c r="AF64" i="68"/>
  <c r="AG64" i="68"/>
  <c r="AH64" i="68"/>
  <c r="A65" i="68"/>
  <c r="B65" i="68"/>
  <c r="C65" i="68"/>
  <c r="D65" i="68"/>
  <c r="D65" i="83" s="1"/>
  <c r="E65" i="68"/>
  <c r="F65" i="68"/>
  <c r="G65" i="68"/>
  <c r="H65" i="68"/>
  <c r="I65" i="68"/>
  <c r="J65" i="68"/>
  <c r="K65" i="68"/>
  <c r="L65" i="68"/>
  <c r="M65" i="68"/>
  <c r="N65" i="68"/>
  <c r="O65" i="68"/>
  <c r="P65" i="68"/>
  <c r="Q65" i="68"/>
  <c r="R65" i="68"/>
  <c r="S65" i="68"/>
  <c r="T65" i="68"/>
  <c r="U65" i="68"/>
  <c r="V65" i="68"/>
  <c r="W65" i="68"/>
  <c r="X65" i="68"/>
  <c r="Y65" i="68"/>
  <c r="Z65" i="68"/>
  <c r="AA65" i="68"/>
  <c r="AB65" i="68"/>
  <c r="AC65" i="68"/>
  <c r="AD65" i="68"/>
  <c r="AE65" i="68"/>
  <c r="AF65" i="68"/>
  <c r="AG65" i="68"/>
  <c r="AH65" i="68"/>
  <c r="A66" i="68"/>
  <c r="B66" i="68"/>
  <c r="C66" i="68"/>
  <c r="D66" i="68"/>
  <c r="D66" i="83" s="1"/>
  <c r="E66" i="68"/>
  <c r="F66" i="68"/>
  <c r="G66" i="68"/>
  <c r="H66" i="68"/>
  <c r="I66" i="68"/>
  <c r="J66" i="68"/>
  <c r="K66" i="68"/>
  <c r="L66" i="68"/>
  <c r="M66" i="68"/>
  <c r="N66" i="68"/>
  <c r="O66" i="68"/>
  <c r="P66" i="68"/>
  <c r="Q66" i="68"/>
  <c r="R66" i="68"/>
  <c r="S66" i="68"/>
  <c r="T66" i="68"/>
  <c r="U66" i="68"/>
  <c r="V66" i="68"/>
  <c r="W66" i="68"/>
  <c r="X66" i="68"/>
  <c r="Y66" i="68"/>
  <c r="Z66" i="68"/>
  <c r="AA66" i="68"/>
  <c r="AB66" i="68"/>
  <c r="AC66" i="68"/>
  <c r="AD66" i="68"/>
  <c r="AE66" i="68"/>
  <c r="AF66" i="68"/>
  <c r="AG66" i="68"/>
  <c r="AH66" i="68"/>
  <c r="A67" i="68"/>
  <c r="B67" i="68"/>
  <c r="C67" i="68"/>
  <c r="D67" i="68"/>
  <c r="D67" i="83" s="1"/>
  <c r="AI67" i="83" s="1"/>
  <c r="E67" i="68"/>
  <c r="F67" i="68"/>
  <c r="G67" i="68"/>
  <c r="H67" i="68"/>
  <c r="I67" i="68"/>
  <c r="I67" i="83" s="1"/>
  <c r="J67" i="68"/>
  <c r="J67" i="83" s="1"/>
  <c r="K67" i="68"/>
  <c r="K67" i="83" s="1"/>
  <c r="L67" i="68"/>
  <c r="L67" i="83" s="1"/>
  <c r="M67" i="68"/>
  <c r="N67" i="68"/>
  <c r="O67" i="68"/>
  <c r="P67" i="68"/>
  <c r="Q67" i="68"/>
  <c r="Q67" i="83" s="1"/>
  <c r="R67" i="68"/>
  <c r="R67" i="83" s="1"/>
  <c r="S67" i="68"/>
  <c r="S67" i="83" s="1"/>
  <c r="T67" i="68"/>
  <c r="T67" i="83" s="1"/>
  <c r="U67" i="68"/>
  <c r="V67" i="68"/>
  <c r="W67" i="68"/>
  <c r="X67" i="68"/>
  <c r="Y67" i="68"/>
  <c r="Y67" i="83" s="1"/>
  <c r="Z67" i="68"/>
  <c r="Z67" i="83" s="1"/>
  <c r="AA67" i="68"/>
  <c r="AA67" i="83" s="1"/>
  <c r="AB67" i="68"/>
  <c r="AB67" i="83" s="1"/>
  <c r="AC67" i="68"/>
  <c r="AD67" i="68"/>
  <c r="AE67" i="68"/>
  <c r="AF67" i="68"/>
  <c r="AG67" i="68"/>
  <c r="AG67" i="83" s="1"/>
  <c r="AH67" i="68"/>
  <c r="AH67" i="83" s="1"/>
  <c r="A127" i="68"/>
  <c r="B127" i="68"/>
  <c r="C127" i="68"/>
  <c r="D127" i="68"/>
  <c r="D127" i="83" s="1"/>
  <c r="E127" i="68"/>
  <c r="F127" i="68"/>
  <c r="G127" i="68"/>
  <c r="H127" i="68"/>
  <c r="I127" i="68"/>
  <c r="J127" i="68"/>
  <c r="K127" i="68"/>
  <c r="L127" i="68"/>
  <c r="M127" i="68"/>
  <c r="N127" i="68"/>
  <c r="O127" i="68"/>
  <c r="P127" i="68"/>
  <c r="Q127" i="68"/>
  <c r="R127" i="68"/>
  <c r="S127" i="68"/>
  <c r="T127" i="68"/>
  <c r="U127" i="68"/>
  <c r="V127" i="68"/>
  <c r="W127" i="68"/>
  <c r="X127" i="68"/>
  <c r="Y127" i="68"/>
  <c r="Z127" i="68"/>
  <c r="AA127" i="68"/>
  <c r="AB127" i="68"/>
  <c r="AC127" i="68"/>
  <c r="AD127" i="68"/>
  <c r="AE127" i="68"/>
  <c r="AF127" i="68"/>
  <c r="AG127" i="68"/>
  <c r="AH127" i="68"/>
  <c r="A128" i="68"/>
  <c r="B128" i="68"/>
  <c r="C128" i="68"/>
  <c r="D128" i="68"/>
  <c r="D128" i="83" s="1"/>
  <c r="E128" i="68"/>
  <c r="F128" i="68"/>
  <c r="G128" i="68"/>
  <c r="H128" i="68"/>
  <c r="I128" i="68"/>
  <c r="J128" i="68"/>
  <c r="K128" i="68"/>
  <c r="L128" i="68"/>
  <c r="M128" i="68"/>
  <c r="N128" i="68"/>
  <c r="O128" i="68"/>
  <c r="P128" i="68"/>
  <c r="Q128" i="68"/>
  <c r="R128" i="68"/>
  <c r="S128" i="68"/>
  <c r="T128" i="68"/>
  <c r="U128" i="68"/>
  <c r="V128" i="68"/>
  <c r="W128" i="68"/>
  <c r="X128" i="68"/>
  <c r="Y128" i="68"/>
  <c r="Z128" i="68"/>
  <c r="AA128" i="68"/>
  <c r="AB128" i="68"/>
  <c r="AC128" i="68"/>
  <c r="AD128" i="68"/>
  <c r="AE128" i="68"/>
  <c r="AF128" i="68"/>
  <c r="AG128" i="68"/>
  <c r="AH128" i="68"/>
  <c r="A129" i="68"/>
  <c r="B129" i="68"/>
  <c r="C129" i="68"/>
  <c r="D129" i="68"/>
  <c r="D129" i="83" s="1"/>
  <c r="E129" i="68"/>
  <c r="F129" i="68"/>
  <c r="G129" i="68"/>
  <c r="H129" i="68"/>
  <c r="I129" i="68"/>
  <c r="J129" i="68"/>
  <c r="K129" i="68"/>
  <c r="L129" i="68"/>
  <c r="M129" i="68"/>
  <c r="N129" i="68"/>
  <c r="O129" i="68"/>
  <c r="P129" i="68"/>
  <c r="Q129" i="68"/>
  <c r="R129" i="68"/>
  <c r="S129" i="68"/>
  <c r="T129" i="68"/>
  <c r="U129" i="68"/>
  <c r="V129" i="68"/>
  <c r="W129" i="68"/>
  <c r="X129" i="68"/>
  <c r="Y129" i="68"/>
  <c r="Z129" i="68"/>
  <c r="AA129" i="68"/>
  <c r="AB129" i="68"/>
  <c r="AC129" i="68"/>
  <c r="AD129" i="68"/>
  <c r="AE129" i="68"/>
  <c r="AF129" i="68"/>
  <c r="AG129" i="68"/>
  <c r="AH129" i="68"/>
  <c r="A70" i="68"/>
  <c r="B70" i="68"/>
  <c r="C70" i="68"/>
  <c r="D70" i="68"/>
  <c r="D70" i="83" s="1"/>
  <c r="E70" i="68"/>
  <c r="F70" i="68"/>
  <c r="G70" i="68"/>
  <c r="H70" i="68"/>
  <c r="I70" i="68"/>
  <c r="J70" i="68"/>
  <c r="K70" i="68"/>
  <c r="L70" i="68"/>
  <c r="M70" i="68"/>
  <c r="N70" i="68"/>
  <c r="O70" i="68"/>
  <c r="P70" i="68"/>
  <c r="Q70" i="68"/>
  <c r="R70" i="68"/>
  <c r="S70" i="68"/>
  <c r="T70" i="68"/>
  <c r="U70" i="68"/>
  <c r="V70" i="68"/>
  <c r="W70" i="68"/>
  <c r="X70" i="68"/>
  <c r="Y70" i="68"/>
  <c r="Z70" i="68"/>
  <c r="AA70" i="68"/>
  <c r="AB70" i="68"/>
  <c r="AC70" i="68"/>
  <c r="AD70" i="68"/>
  <c r="AE70" i="68"/>
  <c r="AF70" i="68"/>
  <c r="AG70" i="68"/>
  <c r="AH70" i="68"/>
  <c r="A71" i="68"/>
  <c r="B71" i="68"/>
  <c r="C71" i="68"/>
  <c r="D71" i="68"/>
  <c r="D71" i="83" s="1"/>
  <c r="E71" i="68"/>
  <c r="F71" i="68"/>
  <c r="G71" i="68"/>
  <c r="H71" i="68"/>
  <c r="I71" i="68"/>
  <c r="J71" i="68"/>
  <c r="K71" i="68"/>
  <c r="L71" i="68"/>
  <c r="M71" i="68"/>
  <c r="N71" i="68"/>
  <c r="O71" i="68"/>
  <c r="P71" i="68"/>
  <c r="Q71" i="68"/>
  <c r="R71" i="68"/>
  <c r="S71" i="68"/>
  <c r="T71" i="68"/>
  <c r="U71" i="68"/>
  <c r="V71" i="68"/>
  <c r="W71" i="68"/>
  <c r="X71" i="68"/>
  <c r="Y71" i="68"/>
  <c r="Z71" i="68"/>
  <c r="AA71" i="68"/>
  <c r="AB71" i="68"/>
  <c r="AC71" i="68"/>
  <c r="AD71" i="68"/>
  <c r="AE71" i="68"/>
  <c r="AF71" i="68"/>
  <c r="AG71" i="68"/>
  <c r="AH71" i="68"/>
  <c r="A72" i="68"/>
  <c r="B72" i="68"/>
  <c r="C72" i="68"/>
  <c r="D72" i="68"/>
  <c r="D72" i="83" s="1"/>
  <c r="E72" i="68"/>
  <c r="F72" i="68"/>
  <c r="G72" i="68"/>
  <c r="H72" i="68"/>
  <c r="I72" i="68"/>
  <c r="J72" i="68"/>
  <c r="K72" i="68"/>
  <c r="L72" i="68"/>
  <c r="M72" i="68"/>
  <c r="N72" i="68"/>
  <c r="O72" i="68"/>
  <c r="P72" i="68"/>
  <c r="Q72" i="68"/>
  <c r="R72" i="68"/>
  <c r="S72" i="68"/>
  <c r="T72" i="68"/>
  <c r="U72" i="68"/>
  <c r="V72" i="68"/>
  <c r="W72" i="68"/>
  <c r="X72" i="68"/>
  <c r="Y72" i="68"/>
  <c r="Z72" i="68"/>
  <c r="AA72" i="68"/>
  <c r="AB72" i="68"/>
  <c r="AC72" i="68"/>
  <c r="AD72" i="68"/>
  <c r="AE72" i="68"/>
  <c r="AF72" i="68"/>
  <c r="AG72" i="68"/>
  <c r="AH72" i="68"/>
  <c r="A73" i="68"/>
  <c r="B73" i="68"/>
  <c r="C73" i="68"/>
  <c r="D73" i="68"/>
  <c r="D73" i="83" s="1"/>
  <c r="E73" i="68"/>
  <c r="F73" i="68"/>
  <c r="G73" i="68"/>
  <c r="H73" i="68"/>
  <c r="I73" i="68"/>
  <c r="J73" i="68"/>
  <c r="K73" i="68"/>
  <c r="L73" i="68"/>
  <c r="M73" i="68"/>
  <c r="N73" i="68"/>
  <c r="O73" i="68"/>
  <c r="P73" i="68"/>
  <c r="Q73" i="68"/>
  <c r="R73" i="68"/>
  <c r="S73" i="68"/>
  <c r="T73" i="68"/>
  <c r="U73" i="68"/>
  <c r="V73" i="68"/>
  <c r="W73" i="68"/>
  <c r="X73" i="68"/>
  <c r="Y73" i="68"/>
  <c r="Z73" i="68"/>
  <c r="AA73" i="68"/>
  <c r="AB73" i="68"/>
  <c r="AC73" i="68"/>
  <c r="AD73" i="68"/>
  <c r="AE73" i="68"/>
  <c r="AF73" i="68"/>
  <c r="AG73" i="68"/>
  <c r="AH73" i="68"/>
  <c r="A74" i="68"/>
  <c r="B74" i="68"/>
  <c r="C74" i="68"/>
  <c r="D74" i="68"/>
  <c r="D74" i="83" s="1"/>
  <c r="E74" i="68"/>
  <c r="F74" i="68"/>
  <c r="G74" i="68"/>
  <c r="H74" i="68"/>
  <c r="I74" i="68"/>
  <c r="J74" i="68"/>
  <c r="K74" i="68"/>
  <c r="L74" i="68"/>
  <c r="M74" i="68"/>
  <c r="N74" i="68"/>
  <c r="O74" i="68"/>
  <c r="P74" i="68"/>
  <c r="Q74" i="68"/>
  <c r="R74" i="68"/>
  <c r="S74" i="68"/>
  <c r="T74" i="68"/>
  <c r="U74" i="68"/>
  <c r="V74" i="68"/>
  <c r="W74" i="68"/>
  <c r="X74" i="68"/>
  <c r="Y74" i="68"/>
  <c r="Z74" i="68"/>
  <c r="AA74" i="68"/>
  <c r="AB74" i="68"/>
  <c r="AC74" i="68"/>
  <c r="AD74" i="68"/>
  <c r="AE74" i="68"/>
  <c r="AF74" i="68"/>
  <c r="AG74" i="68"/>
  <c r="AH74" i="68"/>
  <c r="A75" i="68"/>
  <c r="B75" i="68"/>
  <c r="C75" i="68"/>
  <c r="D75" i="68"/>
  <c r="D75" i="83" s="1"/>
  <c r="E75" i="68"/>
  <c r="F75" i="68"/>
  <c r="G75" i="68"/>
  <c r="H75" i="68"/>
  <c r="I75" i="68"/>
  <c r="J75" i="68"/>
  <c r="K75" i="68"/>
  <c r="L75" i="68"/>
  <c r="M75" i="68"/>
  <c r="N75" i="68"/>
  <c r="O75" i="68"/>
  <c r="P75" i="68"/>
  <c r="Q75" i="68"/>
  <c r="R75" i="68"/>
  <c r="S75" i="68"/>
  <c r="T75" i="68"/>
  <c r="U75" i="68"/>
  <c r="V75" i="68"/>
  <c r="W75" i="68"/>
  <c r="X75" i="68"/>
  <c r="Y75" i="68"/>
  <c r="Z75" i="68"/>
  <c r="AA75" i="68"/>
  <c r="AB75" i="68"/>
  <c r="AC75" i="68"/>
  <c r="AD75" i="68"/>
  <c r="AE75" i="68"/>
  <c r="AF75" i="68"/>
  <c r="AG75" i="68"/>
  <c r="AH75" i="68"/>
  <c r="A76" i="68"/>
  <c r="B76" i="68"/>
  <c r="C76" i="68"/>
  <c r="D76" i="68"/>
  <c r="D76" i="83" s="1"/>
  <c r="E76" i="68"/>
  <c r="F76" i="68"/>
  <c r="G76" i="68"/>
  <c r="H76" i="68"/>
  <c r="I76" i="68"/>
  <c r="J76" i="68"/>
  <c r="K76" i="68"/>
  <c r="L76" i="68"/>
  <c r="M76" i="68"/>
  <c r="N76" i="68"/>
  <c r="O76" i="68"/>
  <c r="P76" i="68"/>
  <c r="Q76" i="68"/>
  <c r="R76" i="68"/>
  <c r="S76" i="68"/>
  <c r="T76" i="68"/>
  <c r="U76" i="68"/>
  <c r="V76" i="68"/>
  <c r="W76" i="68"/>
  <c r="X76" i="68"/>
  <c r="Y76" i="68"/>
  <c r="Z76" i="68"/>
  <c r="AA76" i="68"/>
  <c r="AB76" i="68"/>
  <c r="AC76" i="68"/>
  <c r="AD76" i="68"/>
  <c r="AE76" i="68"/>
  <c r="AF76" i="68"/>
  <c r="AG76" i="68"/>
  <c r="AH76" i="68"/>
  <c r="A77" i="68"/>
  <c r="B77" i="68"/>
  <c r="C77" i="68"/>
  <c r="D77" i="68"/>
  <c r="D77" i="83" s="1"/>
  <c r="E77" i="68"/>
  <c r="F77" i="68"/>
  <c r="G77" i="68"/>
  <c r="H77" i="68"/>
  <c r="I77" i="68"/>
  <c r="J77" i="68"/>
  <c r="K77" i="68"/>
  <c r="L77" i="68"/>
  <c r="M77" i="68"/>
  <c r="N77" i="68"/>
  <c r="O77" i="68"/>
  <c r="P77" i="68"/>
  <c r="Q77" i="68"/>
  <c r="R77" i="68"/>
  <c r="S77" i="68"/>
  <c r="T77" i="68"/>
  <c r="U77" i="68"/>
  <c r="V77" i="68"/>
  <c r="W77" i="68"/>
  <c r="X77" i="68"/>
  <c r="Y77" i="68"/>
  <c r="Z77" i="68"/>
  <c r="AA77" i="68"/>
  <c r="AB77" i="68"/>
  <c r="AC77" i="68"/>
  <c r="AD77" i="68"/>
  <c r="AE77" i="68"/>
  <c r="AF77" i="68"/>
  <c r="AG77" i="68"/>
  <c r="AH77" i="68"/>
  <c r="A78" i="68"/>
  <c r="B78" i="68"/>
  <c r="C78" i="68"/>
  <c r="D78" i="68"/>
  <c r="D78" i="83" s="1"/>
  <c r="E78" i="68"/>
  <c r="F78" i="68"/>
  <c r="G78" i="68"/>
  <c r="H78" i="68"/>
  <c r="I78" i="68"/>
  <c r="J78" i="68"/>
  <c r="K78" i="68"/>
  <c r="L78" i="68"/>
  <c r="M78" i="68"/>
  <c r="N78" i="68"/>
  <c r="O78" i="68"/>
  <c r="P78" i="68"/>
  <c r="Q78" i="68"/>
  <c r="R78" i="68"/>
  <c r="S78" i="68"/>
  <c r="T78" i="68"/>
  <c r="U78" i="68"/>
  <c r="V78" i="68"/>
  <c r="W78" i="68"/>
  <c r="X78" i="68"/>
  <c r="Y78" i="68"/>
  <c r="Z78" i="68"/>
  <c r="AA78" i="68"/>
  <c r="AB78" i="68"/>
  <c r="AC78" i="68"/>
  <c r="AD78" i="68"/>
  <c r="AE78" i="68"/>
  <c r="AF78" i="68"/>
  <c r="AG78" i="68"/>
  <c r="AH78" i="68"/>
  <c r="A79" i="68"/>
  <c r="B79" i="68"/>
  <c r="C79" i="68"/>
  <c r="D79" i="68"/>
  <c r="D79" i="83" s="1"/>
  <c r="E79" i="68"/>
  <c r="F79" i="68"/>
  <c r="G79" i="68"/>
  <c r="H79" i="68"/>
  <c r="I79" i="68"/>
  <c r="J79" i="68"/>
  <c r="K79" i="68"/>
  <c r="L79" i="68"/>
  <c r="M79" i="68"/>
  <c r="N79" i="68"/>
  <c r="O79" i="68"/>
  <c r="P79" i="68"/>
  <c r="Q79" i="68"/>
  <c r="R79" i="68"/>
  <c r="S79" i="68"/>
  <c r="T79" i="68"/>
  <c r="U79" i="68"/>
  <c r="V79" i="68"/>
  <c r="W79" i="68"/>
  <c r="X79" i="68"/>
  <c r="Y79" i="68"/>
  <c r="Z79" i="68"/>
  <c r="AA79" i="68"/>
  <c r="AB79" i="68"/>
  <c r="AC79" i="68"/>
  <c r="AD79" i="68"/>
  <c r="AE79" i="68"/>
  <c r="AF79" i="68"/>
  <c r="AG79" i="68"/>
  <c r="AH79" i="68"/>
  <c r="A80" i="68"/>
  <c r="B80" i="68"/>
  <c r="C80" i="68"/>
  <c r="D80" i="68"/>
  <c r="D80" i="83" s="1"/>
  <c r="E80" i="68"/>
  <c r="F80" i="68"/>
  <c r="G80" i="68"/>
  <c r="H80" i="68"/>
  <c r="I80" i="68"/>
  <c r="J80" i="68"/>
  <c r="K80" i="68"/>
  <c r="L80" i="68"/>
  <c r="M80" i="68"/>
  <c r="N80" i="68"/>
  <c r="O80" i="68"/>
  <c r="P80" i="68"/>
  <c r="Q80" i="68"/>
  <c r="R80" i="68"/>
  <c r="S80" i="68"/>
  <c r="T80" i="68"/>
  <c r="U80" i="68"/>
  <c r="V80" i="68"/>
  <c r="W80" i="68"/>
  <c r="X80" i="68"/>
  <c r="Y80" i="68"/>
  <c r="Z80" i="68"/>
  <c r="AA80" i="68"/>
  <c r="AB80" i="68"/>
  <c r="AC80" i="68"/>
  <c r="AD80" i="68"/>
  <c r="AE80" i="68"/>
  <c r="AF80" i="68"/>
  <c r="AG80" i="68"/>
  <c r="AH80" i="68"/>
  <c r="A81" i="68"/>
  <c r="B81" i="68"/>
  <c r="C81" i="68"/>
  <c r="D81" i="68"/>
  <c r="D81" i="83" s="1"/>
  <c r="E81" i="68"/>
  <c r="F81" i="68"/>
  <c r="G81" i="68"/>
  <c r="H81" i="68"/>
  <c r="I81" i="68"/>
  <c r="J81" i="68"/>
  <c r="K81" i="68"/>
  <c r="L81" i="68"/>
  <c r="M81" i="68"/>
  <c r="N81" i="68"/>
  <c r="O81" i="68"/>
  <c r="P81" i="68"/>
  <c r="Q81" i="68"/>
  <c r="R81" i="68"/>
  <c r="S81" i="68"/>
  <c r="T81" i="68"/>
  <c r="U81" i="68"/>
  <c r="V81" i="68"/>
  <c r="W81" i="68"/>
  <c r="X81" i="68"/>
  <c r="Y81" i="68"/>
  <c r="Z81" i="68"/>
  <c r="AA81" i="68"/>
  <c r="AB81" i="68"/>
  <c r="AC81" i="68"/>
  <c r="AD81" i="68"/>
  <c r="AE81" i="68"/>
  <c r="AF81" i="68"/>
  <c r="AG81" i="68"/>
  <c r="AH81" i="68"/>
  <c r="A82" i="68"/>
  <c r="B82" i="68"/>
  <c r="C82" i="68"/>
  <c r="D82" i="68"/>
  <c r="D82" i="83" s="1"/>
  <c r="E82" i="68"/>
  <c r="F82" i="68"/>
  <c r="G82" i="68"/>
  <c r="H82" i="68"/>
  <c r="I82" i="68"/>
  <c r="J82" i="68"/>
  <c r="K82" i="68"/>
  <c r="L82" i="68"/>
  <c r="M82" i="68"/>
  <c r="N82" i="68"/>
  <c r="O82" i="68"/>
  <c r="P82" i="68"/>
  <c r="Q82" i="68"/>
  <c r="R82" i="68"/>
  <c r="S82" i="68"/>
  <c r="T82" i="68"/>
  <c r="U82" i="68"/>
  <c r="V82" i="68"/>
  <c r="W82" i="68"/>
  <c r="X82" i="68"/>
  <c r="Y82" i="68"/>
  <c r="Z82" i="68"/>
  <c r="AA82" i="68"/>
  <c r="AB82" i="68"/>
  <c r="AC82" i="68"/>
  <c r="AD82" i="68"/>
  <c r="AE82" i="68"/>
  <c r="AF82" i="68"/>
  <c r="AG82" i="68"/>
  <c r="AH82" i="68"/>
  <c r="A83" i="68"/>
  <c r="B83" i="68"/>
  <c r="C83" i="68"/>
  <c r="D83" i="68"/>
  <c r="D83" i="83" s="1"/>
  <c r="E83" i="68"/>
  <c r="F83" i="68"/>
  <c r="G83" i="68"/>
  <c r="H83" i="68"/>
  <c r="I83" i="68"/>
  <c r="J83" i="68"/>
  <c r="K83" i="68"/>
  <c r="L83" i="68"/>
  <c r="M83" i="68"/>
  <c r="N83" i="68"/>
  <c r="O83" i="68"/>
  <c r="P83" i="68"/>
  <c r="Q83" i="68"/>
  <c r="R83" i="68"/>
  <c r="S83" i="68"/>
  <c r="T83" i="68"/>
  <c r="U83" i="68"/>
  <c r="V83" i="68"/>
  <c r="W83" i="68"/>
  <c r="X83" i="68"/>
  <c r="Y83" i="68"/>
  <c r="Z83" i="68"/>
  <c r="AA83" i="68"/>
  <c r="AB83" i="68"/>
  <c r="AC83" i="68"/>
  <c r="AD83" i="68"/>
  <c r="AE83" i="68"/>
  <c r="AF83" i="68"/>
  <c r="AG83" i="68"/>
  <c r="AH83" i="68"/>
  <c r="A84" i="68"/>
  <c r="B84" i="68"/>
  <c r="C84" i="68"/>
  <c r="D84" i="68"/>
  <c r="D84" i="83" s="1"/>
  <c r="E84" i="68"/>
  <c r="F84" i="68"/>
  <c r="G84" i="68"/>
  <c r="H84" i="68"/>
  <c r="I84" i="68"/>
  <c r="J84" i="68"/>
  <c r="K84" i="68"/>
  <c r="L84" i="68"/>
  <c r="M84" i="68"/>
  <c r="N84" i="68"/>
  <c r="O84" i="68"/>
  <c r="P84" i="68"/>
  <c r="Q84" i="68"/>
  <c r="R84" i="68"/>
  <c r="S84" i="68"/>
  <c r="T84" i="68"/>
  <c r="U84" i="68"/>
  <c r="V84" i="68"/>
  <c r="W84" i="68"/>
  <c r="X84" i="68"/>
  <c r="Y84" i="68"/>
  <c r="Z84" i="68"/>
  <c r="AA84" i="68"/>
  <c r="AB84" i="68"/>
  <c r="AC84" i="68"/>
  <c r="AD84" i="68"/>
  <c r="AE84" i="68"/>
  <c r="AF84" i="68"/>
  <c r="AG84" i="68"/>
  <c r="AH84" i="68"/>
  <c r="A85" i="68"/>
  <c r="B85" i="68"/>
  <c r="C85" i="68"/>
  <c r="D85" i="68"/>
  <c r="D85" i="83" s="1"/>
  <c r="E85" i="68"/>
  <c r="F85" i="68"/>
  <c r="G85" i="68"/>
  <c r="H85" i="68"/>
  <c r="I85" i="68"/>
  <c r="J85" i="68"/>
  <c r="K85" i="68"/>
  <c r="L85" i="68"/>
  <c r="M85" i="68"/>
  <c r="N85" i="68"/>
  <c r="O85" i="68"/>
  <c r="P85" i="68"/>
  <c r="Q85" i="68"/>
  <c r="R85" i="68"/>
  <c r="S85" i="68"/>
  <c r="T85" i="68"/>
  <c r="U85" i="68"/>
  <c r="V85" i="68"/>
  <c r="W85" i="68"/>
  <c r="X85" i="68"/>
  <c r="Y85" i="68"/>
  <c r="Z85" i="68"/>
  <c r="AA85" i="68"/>
  <c r="AB85" i="68"/>
  <c r="AC85" i="68"/>
  <c r="AD85" i="68"/>
  <c r="AE85" i="68"/>
  <c r="AF85" i="68"/>
  <c r="AG85" i="68"/>
  <c r="AH85" i="68"/>
  <c r="A86" i="68"/>
  <c r="B86" i="68"/>
  <c r="C86" i="68"/>
  <c r="D86" i="68"/>
  <c r="D86" i="83" s="1"/>
  <c r="E86" i="68"/>
  <c r="F86" i="68"/>
  <c r="G86" i="68"/>
  <c r="H86" i="68"/>
  <c r="I86" i="68"/>
  <c r="J86" i="68"/>
  <c r="K86" i="68"/>
  <c r="L86" i="68"/>
  <c r="M86" i="68"/>
  <c r="N86" i="68"/>
  <c r="O86" i="68"/>
  <c r="P86" i="68"/>
  <c r="Q86" i="68"/>
  <c r="R86" i="68"/>
  <c r="S86" i="68"/>
  <c r="T86" i="68"/>
  <c r="U86" i="68"/>
  <c r="V86" i="68"/>
  <c r="W86" i="68"/>
  <c r="X86" i="68"/>
  <c r="Y86" i="68"/>
  <c r="Z86" i="68"/>
  <c r="AA86" i="68"/>
  <c r="AB86" i="68"/>
  <c r="AC86" i="68"/>
  <c r="AD86" i="68"/>
  <c r="AE86" i="68"/>
  <c r="AF86" i="68"/>
  <c r="AG86" i="68"/>
  <c r="AH86" i="68"/>
  <c r="A87" i="68"/>
  <c r="B87" i="68"/>
  <c r="C87" i="68"/>
  <c r="D87" i="68"/>
  <c r="D87" i="83" s="1"/>
  <c r="E87" i="68"/>
  <c r="F87" i="68"/>
  <c r="G87" i="68"/>
  <c r="H87" i="68"/>
  <c r="I87" i="68"/>
  <c r="J87" i="68"/>
  <c r="K87" i="68"/>
  <c r="L87" i="68"/>
  <c r="M87" i="68"/>
  <c r="N87" i="68"/>
  <c r="O87" i="68"/>
  <c r="P87" i="68"/>
  <c r="Q87" i="68"/>
  <c r="R87" i="68"/>
  <c r="S87" i="68"/>
  <c r="T87" i="68"/>
  <c r="U87" i="68"/>
  <c r="V87" i="68"/>
  <c r="W87" i="68"/>
  <c r="X87" i="68"/>
  <c r="Y87" i="68"/>
  <c r="Z87" i="68"/>
  <c r="AA87" i="68"/>
  <c r="AB87" i="68"/>
  <c r="AC87" i="68"/>
  <c r="AD87" i="68"/>
  <c r="AE87" i="68"/>
  <c r="AF87" i="68"/>
  <c r="AG87" i="68"/>
  <c r="AH87" i="68"/>
  <c r="A88" i="68"/>
  <c r="B88" i="68"/>
  <c r="C88" i="68"/>
  <c r="D88" i="68"/>
  <c r="D88" i="83" s="1"/>
  <c r="E88" i="68"/>
  <c r="F88" i="68"/>
  <c r="G88" i="68"/>
  <c r="H88" i="68"/>
  <c r="I88" i="68"/>
  <c r="J88" i="68"/>
  <c r="K88" i="68"/>
  <c r="L88" i="68"/>
  <c r="M88" i="68"/>
  <c r="N88" i="68"/>
  <c r="O88" i="68"/>
  <c r="P88" i="68"/>
  <c r="Q88" i="68"/>
  <c r="R88" i="68"/>
  <c r="S88" i="68"/>
  <c r="T88" i="68"/>
  <c r="U88" i="68"/>
  <c r="V88" i="68"/>
  <c r="W88" i="68"/>
  <c r="X88" i="68"/>
  <c r="Y88" i="68"/>
  <c r="Z88" i="68"/>
  <c r="AA88" i="68"/>
  <c r="AB88" i="68"/>
  <c r="AC88" i="68"/>
  <c r="AD88" i="68"/>
  <c r="AE88" i="68"/>
  <c r="AF88" i="68"/>
  <c r="AG88" i="68"/>
  <c r="AH88" i="68"/>
  <c r="A89" i="68"/>
  <c r="B89" i="68"/>
  <c r="C89" i="68"/>
  <c r="D89" i="68"/>
  <c r="D89" i="83" s="1"/>
  <c r="E89" i="68"/>
  <c r="F89" i="68"/>
  <c r="G89" i="68"/>
  <c r="H89" i="68"/>
  <c r="I89" i="68"/>
  <c r="J89" i="68"/>
  <c r="K89" i="68"/>
  <c r="L89" i="68"/>
  <c r="M89" i="68"/>
  <c r="N89" i="68"/>
  <c r="O89" i="68"/>
  <c r="P89" i="68"/>
  <c r="Q89" i="68"/>
  <c r="R89" i="68"/>
  <c r="S89" i="68"/>
  <c r="T89" i="68"/>
  <c r="U89" i="68"/>
  <c r="V89" i="68"/>
  <c r="W89" i="68"/>
  <c r="X89" i="68"/>
  <c r="Y89" i="68"/>
  <c r="Z89" i="68"/>
  <c r="AA89" i="68"/>
  <c r="AB89" i="68"/>
  <c r="AC89" i="68"/>
  <c r="AD89" i="68"/>
  <c r="AE89" i="68"/>
  <c r="AF89" i="68"/>
  <c r="AG89" i="68"/>
  <c r="AH89" i="68"/>
  <c r="A90" i="68"/>
  <c r="B90" i="68"/>
  <c r="C90" i="68"/>
  <c r="D90" i="68"/>
  <c r="D90" i="83" s="1"/>
  <c r="E90" i="68"/>
  <c r="F90" i="68"/>
  <c r="G90" i="68"/>
  <c r="H90" i="68"/>
  <c r="I90" i="68"/>
  <c r="J90" i="68"/>
  <c r="K90" i="68"/>
  <c r="L90" i="68"/>
  <c r="M90" i="68"/>
  <c r="N90" i="68"/>
  <c r="O90" i="68"/>
  <c r="P90" i="68"/>
  <c r="Q90" i="68"/>
  <c r="R90" i="68"/>
  <c r="S90" i="68"/>
  <c r="T90" i="68"/>
  <c r="U90" i="68"/>
  <c r="V90" i="68"/>
  <c r="W90" i="68"/>
  <c r="X90" i="68"/>
  <c r="Y90" i="68"/>
  <c r="Z90" i="68"/>
  <c r="AA90" i="68"/>
  <c r="AB90" i="68"/>
  <c r="AC90" i="68"/>
  <c r="AD90" i="68"/>
  <c r="AE90" i="68"/>
  <c r="AF90" i="68"/>
  <c r="AG90" i="68"/>
  <c r="AH90" i="68"/>
  <c r="A91" i="68"/>
  <c r="B91" i="68"/>
  <c r="C91" i="68"/>
  <c r="D91" i="68"/>
  <c r="D91" i="83" s="1"/>
  <c r="E91" i="68"/>
  <c r="F91" i="68"/>
  <c r="G91" i="68"/>
  <c r="H91" i="68"/>
  <c r="I91" i="68"/>
  <c r="J91" i="68"/>
  <c r="K91" i="68"/>
  <c r="L91" i="68"/>
  <c r="M91" i="68"/>
  <c r="N91" i="68"/>
  <c r="O91" i="68"/>
  <c r="P91" i="68"/>
  <c r="Q91" i="68"/>
  <c r="R91" i="68"/>
  <c r="S91" i="68"/>
  <c r="T91" i="68"/>
  <c r="U91" i="68"/>
  <c r="V91" i="68"/>
  <c r="W91" i="68"/>
  <c r="X91" i="68"/>
  <c r="Y91" i="68"/>
  <c r="Z91" i="68"/>
  <c r="AA91" i="68"/>
  <c r="AB91" i="68"/>
  <c r="AC91" i="68"/>
  <c r="AD91" i="68"/>
  <c r="AE91" i="68"/>
  <c r="AF91" i="68"/>
  <c r="AG91" i="68"/>
  <c r="AH91" i="68"/>
  <c r="A92" i="68"/>
  <c r="B92" i="68"/>
  <c r="C92" i="68"/>
  <c r="D92" i="68"/>
  <c r="D92" i="83" s="1"/>
  <c r="E92" i="68"/>
  <c r="F92" i="68"/>
  <c r="G92" i="68"/>
  <c r="H92" i="68"/>
  <c r="I92" i="68"/>
  <c r="J92" i="68"/>
  <c r="K92" i="68"/>
  <c r="L92" i="68"/>
  <c r="M92" i="68"/>
  <c r="N92" i="68"/>
  <c r="O92" i="68"/>
  <c r="P92" i="68"/>
  <c r="Q92" i="68"/>
  <c r="R92" i="68"/>
  <c r="S92" i="68"/>
  <c r="T92" i="68"/>
  <c r="U92" i="68"/>
  <c r="V92" i="68"/>
  <c r="W92" i="68"/>
  <c r="X92" i="68"/>
  <c r="Y92" i="68"/>
  <c r="Z92" i="68"/>
  <c r="AA92" i="68"/>
  <c r="AB92" i="68"/>
  <c r="AC92" i="68"/>
  <c r="AD92" i="68"/>
  <c r="AE92" i="68"/>
  <c r="AF92" i="68"/>
  <c r="AG92" i="68"/>
  <c r="AH92" i="68"/>
  <c r="A93" i="68"/>
  <c r="B93" i="68"/>
  <c r="C93" i="68"/>
  <c r="D93" i="68"/>
  <c r="D93" i="83" s="1"/>
  <c r="E93" i="68"/>
  <c r="F93" i="68"/>
  <c r="G93" i="68"/>
  <c r="H93" i="68"/>
  <c r="I93" i="68"/>
  <c r="J93" i="68"/>
  <c r="K93" i="68"/>
  <c r="L93" i="68"/>
  <c r="M93" i="68"/>
  <c r="N93" i="68"/>
  <c r="O93" i="68"/>
  <c r="P93" i="68"/>
  <c r="Q93" i="68"/>
  <c r="R93" i="68"/>
  <c r="S93" i="68"/>
  <c r="T93" i="68"/>
  <c r="U93" i="68"/>
  <c r="V93" i="68"/>
  <c r="W93" i="68"/>
  <c r="X93" i="68"/>
  <c r="Y93" i="68"/>
  <c r="Z93" i="68"/>
  <c r="AA93" i="68"/>
  <c r="AB93" i="68"/>
  <c r="AC93" i="68"/>
  <c r="AD93" i="68"/>
  <c r="AE93" i="68"/>
  <c r="AF93" i="68"/>
  <c r="AG93" i="68"/>
  <c r="AH93" i="68"/>
  <c r="A94" i="68"/>
  <c r="B94" i="68"/>
  <c r="C94" i="68"/>
  <c r="D94" i="68"/>
  <c r="D94" i="83" s="1"/>
  <c r="E94" i="68"/>
  <c r="F94" i="68"/>
  <c r="G94" i="68"/>
  <c r="H94" i="68"/>
  <c r="I94" i="68"/>
  <c r="J94" i="68"/>
  <c r="K94" i="68"/>
  <c r="L94" i="68"/>
  <c r="M94" i="68"/>
  <c r="N94" i="68"/>
  <c r="O94" i="68"/>
  <c r="P94" i="68"/>
  <c r="Q94" i="68"/>
  <c r="R94" i="68"/>
  <c r="S94" i="68"/>
  <c r="T94" i="68"/>
  <c r="U94" i="68"/>
  <c r="V94" i="68"/>
  <c r="W94" i="68"/>
  <c r="X94" i="68"/>
  <c r="Y94" i="68"/>
  <c r="Z94" i="68"/>
  <c r="AA94" i="68"/>
  <c r="AB94" i="68"/>
  <c r="AC94" i="68"/>
  <c r="AD94" i="68"/>
  <c r="AE94" i="68"/>
  <c r="AF94" i="68"/>
  <c r="AG94" i="68"/>
  <c r="AH94" i="68"/>
  <c r="A95" i="68"/>
  <c r="B95" i="68"/>
  <c r="C95" i="68"/>
  <c r="D95" i="68"/>
  <c r="D95" i="83" s="1"/>
  <c r="E95" i="68"/>
  <c r="F95" i="68"/>
  <c r="G95" i="68"/>
  <c r="H95" i="68"/>
  <c r="I95" i="68"/>
  <c r="J95" i="68"/>
  <c r="K95" i="68"/>
  <c r="L95" i="68"/>
  <c r="M95" i="68"/>
  <c r="N95" i="68"/>
  <c r="O95" i="68"/>
  <c r="P95" i="68"/>
  <c r="Q95" i="68"/>
  <c r="R95" i="68"/>
  <c r="S95" i="68"/>
  <c r="T95" i="68"/>
  <c r="U95" i="68"/>
  <c r="V95" i="68"/>
  <c r="W95" i="68"/>
  <c r="X95" i="68"/>
  <c r="Y95" i="68"/>
  <c r="Z95" i="68"/>
  <c r="AA95" i="68"/>
  <c r="AB95" i="68"/>
  <c r="AC95" i="68"/>
  <c r="AD95" i="68"/>
  <c r="AE95" i="68"/>
  <c r="AF95" i="68"/>
  <c r="AG95" i="68"/>
  <c r="AH95" i="68"/>
  <c r="A96" i="68"/>
  <c r="B96" i="68"/>
  <c r="C96" i="68"/>
  <c r="D96" i="68"/>
  <c r="D96" i="83" s="1"/>
  <c r="E96" i="68"/>
  <c r="F96" i="68"/>
  <c r="G96" i="68"/>
  <c r="H96" i="68"/>
  <c r="I96" i="68"/>
  <c r="J96" i="68"/>
  <c r="K96" i="68"/>
  <c r="L96" i="68"/>
  <c r="M96" i="68"/>
  <c r="N96" i="68"/>
  <c r="O96" i="68"/>
  <c r="P96" i="68"/>
  <c r="Q96" i="68"/>
  <c r="R96" i="68"/>
  <c r="S96" i="68"/>
  <c r="T96" i="68"/>
  <c r="U96" i="68"/>
  <c r="V96" i="68"/>
  <c r="W96" i="68"/>
  <c r="X96" i="68"/>
  <c r="Y96" i="68"/>
  <c r="Z96" i="68"/>
  <c r="AA96" i="68"/>
  <c r="AB96" i="68"/>
  <c r="AC96" i="68"/>
  <c r="AD96" i="68"/>
  <c r="AE96" i="68"/>
  <c r="AF96" i="68"/>
  <c r="AG96" i="68"/>
  <c r="AH96" i="68"/>
  <c r="A97" i="68"/>
  <c r="B97" i="68"/>
  <c r="C97" i="68"/>
  <c r="D97" i="68"/>
  <c r="D97" i="83" s="1"/>
  <c r="E97" i="68"/>
  <c r="F97" i="68"/>
  <c r="G97" i="68"/>
  <c r="H97" i="68"/>
  <c r="I97" i="68"/>
  <c r="J97" i="68"/>
  <c r="K97" i="68"/>
  <c r="L97" i="68"/>
  <c r="M97" i="68"/>
  <c r="N97" i="68"/>
  <c r="O97" i="68"/>
  <c r="P97" i="68"/>
  <c r="Q97" i="68"/>
  <c r="R97" i="68"/>
  <c r="S97" i="68"/>
  <c r="T97" i="68"/>
  <c r="U97" i="68"/>
  <c r="V97" i="68"/>
  <c r="W97" i="68"/>
  <c r="X97" i="68"/>
  <c r="Y97" i="68"/>
  <c r="Z97" i="68"/>
  <c r="AA97" i="68"/>
  <c r="AB97" i="68"/>
  <c r="AC97" i="68"/>
  <c r="AD97" i="68"/>
  <c r="AE97" i="68"/>
  <c r="AF97" i="68"/>
  <c r="AG97" i="68"/>
  <c r="AH97" i="68"/>
  <c r="A98" i="68"/>
  <c r="B98" i="68"/>
  <c r="C98" i="68"/>
  <c r="D98" i="68"/>
  <c r="D98" i="83" s="1"/>
  <c r="E98" i="68"/>
  <c r="F98" i="68"/>
  <c r="G98" i="68"/>
  <c r="H98" i="68"/>
  <c r="I98" i="68"/>
  <c r="J98" i="68"/>
  <c r="K98" i="68"/>
  <c r="L98" i="68"/>
  <c r="M98" i="68"/>
  <c r="N98" i="68"/>
  <c r="O98" i="68"/>
  <c r="P98" i="68"/>
  <c r="Q98" i="68"/>
  <c r="R98" i="68"/>
  <c r="S98" i="68"/>
  <c r="T98" i="68"/>
  <c r="U98" i="68"/>
  <c r="V98" i="68"/>
  <c r="W98" i="68"/>
  <c r="X98" i="68"/>
  <c r="Y98" i="68"/>
  <c r="Z98" i="68"/>
  <c r="AA98" i="68"/>
  <c r="AB98" i="68"/>
  <c r="AC98" i="68"/>
  <c r="AD98" i="68"/>
  <c r="AE98" i="68"/>
  <c r="AF98" i="68"/>
  <c r="AG98" i="68"/>
  <c r="AH98" i="68"/>
  <c r="A99" i="68"/>
  <c r="B99" i="68"/>
  <c r="C99" i="68"/>
  <c r="D99" i="68"/>
  <c r="D99" i="83" s="1"/>
  <c r="E99" i="68"/>
  <c r="F99" i="68"/>
  <c r="G99" i="68"/>
  <c r="H99" i="68"/>
  <c r="I99" i="68"/>
  <c r="J99" i="68"/>
  <c r="K99" i="68"/>
  <c r="L99" i="68"/>
  <c r="M99" i="68"/>
  <c r="N99" i="68"/>
  <c r="O99" i="68"/>
  <c r="P99" i="68"/>
  <c r="Q99" i="68"/>
  <c r="R99" i="68"/>
  <c r="S99" i="68"/>
  <c r="T99" i="68"/>
  <c r="U99" i="68"/>
  <c r="V99" i="68"/>
  <c r="W99" i="68"/>
  <c r="X99" i="68"/>
  <c r="Y99" i="68"/>
  <c r="Z99" i="68"/>
  <c r="AA99" i="68"/>
  <c r="AB99" i="68"/>
  <c r="AC99" i="68"/>
  <c r="AD99" i="68"/>
  <c r="AE99" i="68"/>
  <c r="AF99" i="68"/>
  <c r="AG99" i="68"/>
  <c r="AH99" i="68"/>
  <c r="A100" i="68"/>
  <c r="B100" i="68"/>
  <c r="C100" i="68"/>
  <c r="D100" i="68"/>
  <c r="D100" i="83" s="1"/>
  <c r="E100" i="68"/>
  <c r="F100" i="68"/>
  <c r="G100" i="68"/>
  <c r="H100" i="68"/>
  <c r="I100" i="68"/>
  <c r="J100" i="68"/>
  <c r="K100" i="68"/>
  <c r="L100" i="68"/>
  <c r="M100" i="68"/>
  <c r="N100" i="68"/>
  <c r="O100" i="68"/>
  <c r="P100" i="68"/>
  <c r="Q100" i="68"/>
  <c r="R100" i="68"/>
  <c r="S100" i="68"/>
  <c r="T100" i="68"/>
  <c r="U100" i="68"/>
  <c r="V100" i="68"/>
  <c r="W100" i="68"/>
  <c r="X100" i="68"/>
  <c r="Y100" i="68"/>
  <c r="Z100" i="68"/>
  <c r="AA100" i="68"/>
  <c r="AB100" i="68"/>
  <c r="AC100" i="68"/>
  <c r="AD100" i="68"/>
  <c r="AE100" i="68"/>
  <c r="AF100" i="68"/>
  <c r="AG100" i="68"/>
  <c r="AH100" i="68"/>
  <c r="A101" i="68"/>
  <c r="B101" i="68"/>
  <c r="C101" i="68"/>
  <c r="D101" i="68"/>
  <c r="D101" i="83" s="1"/>
  <c r="E101" i="68"/>
  <c r="F101" i="68"/>
  <c r="G101" i="68"/>
  <c r="H101" i="68"/>
  <c r="I101" i="68"/>
  <c r="J101" i="68"/>
  <c r="K101" i="68"/>
  <c r="L101" i="68"/>
  <c r="M101" i="68"/>
  <c r="N101" i="68"/>
  <c r="O101" i="68"/>
  <c r="P101" i="68"/>
  <c r="Q101" i="68"/>
  <c r="R101" i="68"/>
  <c r="S101" i="68"/>
  <c r="T101" i="68"/>
  <c r="U101" i="68"/>
  <c r="V101" i="68"/>
  <c r="W101" i="68"/>
  <c r="X101" i="68"/>
  <c r="Y101" i="68"/>
  <c r="Z101" i="68"/>
  <c r="AA101" i="68"/>
  <c r="AB101" i="68"/>
  <c r="AC101" i="68"/>
  <c r="AD101" i="68"/>
  <c r="AE101" i="68"/>
  <c r="AF101" i="68"/>
  <c r="AG101" i="68"/>
  <c r="AH101" i="68"/>
  <c r="A102" i="68"/>
  <c r="B102" i="68"/>
  <c r="C102" i="68"/>
  <c r="D102" i="68"/>
  <c r="D102" i="83" s="1"/>
  <c r="E102" i="68"/>
  <c r="F102" i="68"/>
  <c r="G102" i="68"/>
  <c r="H102" i="68"/>
  <c r="I102" i="68"/>
  <c r="J102" i="68"/>
  <c r="K102" i="68"/>
  <c r="L102" i="68"/>
  <c r="M102" i="68"/>
  <c r="N102" i="68"/>
  <c r="O102" i="68"/>
  <c r="P102" i="68"/>
  <c r="Q102" i="68"/>
  <c r="R102" i="68"/>
  <c r="S102" i="68"/>
  <c r="T102" i="68"/>
  <c r="U102" i="68"/>
  <c r="V102" i="68"/>
  <c r="W102" i="68"/>
  <c r="X102" i="68"/>
  <c r="Y102" i="68"/>
  <c r="Z102" i="68"/>
  <c r="AA102" i="68"/>
  <c r="AB102" i="68"/>
  <c r="AC102" i="68"/>
  <c r="AD102" i="68"/>
  <c r="AE102" i="68"/>
  <c r="AF102" i="68"/>
  <c r="AG102" i="68"/>
  <c r="AH102" i="68"/>
  <c r="A103" i="68"/>
  <c r="B103" i="68"/>
  <c r="C103" i="68"/>
  <c r="D103" i="68"/>
  <c r="D103" i="83" s="1"/>
  <c r="E103" i="68"/>
  <c r="F103" i="68"/>
  <c r="G103" i="68"/>
  <c r="H103" i="68"/>
  <c r="I103" i="68"/>
  <c r="J103" i="68"/>
  <c r="K103" i="68"/>
  <c r="L103" i="68"/>
  <c r="M103" i="68"/>
  <c r="N103" i="68"/>
  <c r="O103" i="68"/>
  <c r="P103" i="68"/>
  <c r="Q103" i="68"/>
  <c r="R103" i="68"/>
  <c r="S103" i="68"/>
  <c r="T103" i="68"/>
  <c r="U103" i="68"/>
  <c r="V103" i="68"/>
  <c r="W103" i="68"/>
  <c r="X103" i="68"/>
  <c r="Y103" i="68"/>
  <c r="Z103" i="68"/>
  <c r="AA103" i="68"/>
  <c r="AB103" i="68"/>
  <c r="AC103" i="68"/>
  <c r="AD103" i="68"/>
  <c r="AE103" i="68"/>
  <c r="AF103" i="68"/>
  <c r="AG103" i="68"/>
  <c r="AH103" i="68"/>
  <c r="A104" i="68"/>
  <c r="B104" i="68"/>
  <c r="C104" i="68"/>
  <c r="D104" i="68"/>
  <c r="D104" i="83" s="1"/>
  <c r="E104" i="68"/>
  <c r="F104" i="68"/>
  <c r="G104" i="68"/>
  <c r="H104" i="68"/>
  <c r="I104" i="68"/>
  <c r="J104" i="68"/>
  <c r="K104" i="68"/>
  <c r="L104" i="68"/>
  <c r="M104" i="68"/>
  <c r="N104" i="68"/>
  <c r="O104" i="68"/>
  <c r="P104" i="68"/>
  <c r="Q104" i="68"/>
  <c r="R104" i="68"/>
  <c r="S104" i="68"/>
  <c r="T104" i="68"/>
  <c r="U104" i="68"/>
  <c r="V104" i="68"/>
  <c r="W104" i="68"/>
  <c r="X104" i="68"/>
  <c r="Y104" i="68"/>
  <c r="Z104" i="68"/>
  <c r="AA104" i="68"/>
  <c r="AB104" i="68"/>
  <c r="AC104" i="68"/>
  <c r="AD104" i="68"/>
  <c r="AE104" i="68"/>
  <c r="AF104" i="68"/>
  <c r="AG104" i="68"/>
  <c r="AH104" i="68"/>
  <c r="A105" i="68"/>
  <c r="B105" i="68"/>
  <c r="C105" i="68"/>
  <c r="D105" i="68"/>
  <c r="D105" i="83" s="1"/>
  <c r="E105" i="68"/>
  <c r="F105" i="68"/>
  <c r="G105" i="68"/>
  <c r="H105" i="68"/>
  <c r="I105" i="68"/>
  <c r="J105" i="68"/>
  <c r="K105" i="68"/>
  <c r="L105" i="68"/>
  <c r="M105" i="68"/>
  <c r="N105" i="68"/>
  <c r="O105" i="68"/>
  <c r="P105" i="68"/>
  <c r="Q105" i="68"/>
  <c r="R105" i="68"/>
  <c r="S105" i="68"/>
  <c r="T105" i="68"/>
  <c r="U105" i="68"/>
  <c r="V105" i="68"/>
  <c r="W105" i="68"/>
  <c r="X105" i="68"/>
  <c r="Y105" i="68"/>
  <c r="Z105" i="68"/>
  <c r="AA105" i="68"/>
  <c r="AB105" i="68"/>
  <c r="AC105" i="68"/>
  <c r="AD105" i="68"/>
  <c r="AE105" i="68"/>
  <c r="AF105" i="68"/>
  <c r="AG105" i="68"/>
  <c r="AH105" i="68"/>
  <c r="A106" i="68"/>
  <c r="B106" i="68"/>
  <c r="C106" i="68"/>
  <c r="D106" i="68"/>
  <c r="D106" i="83" s="1"/>
  <c r="E106" i="68"/>
  <c r="F106" i="68"/>
  <c r="G106" i="68"/>
  <c r="H106" i="68"/>
  <c r="I106" i="68"/>
  <c r="J106" i="68"/>
  <c r="K106" i="68"/>
  <c r="L106" i="68"/>
  <c r="M106" i="68"/>
  <c r="N106" i="68"/>
  <c r="O106" i="68"/>
  <c r="P106" i="68"/>
  <c r="Q106" i="68"/>
  <c r="R106" i="68"/>
  <c r="S106" i="68"/>
  <c r="T106" i="68"/>
  <c r="U106" i="68"/>
  <c r="V106" i="68"/>
  <c r="W106" i="68"/>
  <c r="X106" i="68"/>
  <c r="Y106" i="68"/>
  <c r="Z106" i="68"/>
  <c r="AA106" i="68"/>
  <c r="AB106" i="68"/>
  <c r="AC106" i="68"/>
  <c r="AD106" i="68"/>
  <c r="AE106" i="68"/>
  <c r="AF106" i="68"/>
  <c r="AG106" i="68"/>
  <c r="AH106" i="68"/>
  <c r="A107" i="68"/>
  <c r="B107" i="68"/>
  <c r="C107" i="68"/>
  <c r="D107" i="68"/>
  <c r="D107" i="83" s="1"/>
  <c r="E107" i="68"/>
  <c r="F107" i="68"/>
  <c r="G107" i="68"/>
  <c r="H107" i="68"/>
  <c r="I107" i="68"/>
  <c r="J107" i="68"/>
  <c r="K107" i="68"/>
  <c r="L107" i="68"/>
  <c r="M107" i="68"/>
  <c r="N107" i="68"/>
  <c r="O107" i="68"/>
  <c r="P107" i="68"/>
  <c r="Q107" i="68"/>
  <c r="R107" i="68"/>
  <c r="S107" i="68"/>
  <c r="T107" i="68"/>
  <c r="U107" i="68"/>
  <c r="V107" i="68"/>
  <c r="W107" i="68"/>
  <c r="X107" i="68"/>
  <c r="Y107" i="68"/>
  <c r="Z107" i="68"/>
  <c r="AA107" i="68"/>
  <c r="AB107" i="68"/>
  <c r="AC107" i="68"/>
  <c r="AD107" i="68"/>
  <c r="AE107" i="68"/>
  <c r="AF107" i="68"/>
  <c r="AG107" i="68"/>
  <c r="AH107" i="68"/>
  <c r="A108" i="68"/>
  <c r="B108" i="68"/>
  <c r="C108" i="68"/>
  <c r="D108" i="68"/>
  <c r="D108" i="83" s="1"/>
  <c r="E108" i="68"/>
  <c r="F108" i="68"/>
  <c r="G108" i="68"/>
  <c r="H108" i="68"/>
  <c r="I108" i="68"/>
  <c r="J108" i="68"/>
  <c r="K108" i="68"/>
  <c r="L108" i="68"/>
  <c r="M108" i="68"/>
  <c r="N108" i="68"/>
  <c r="O108" i="68"/>
  <c r="P108" i="68"/>
  <c r="Q108" i="68"/>
  <c r="R108" i="68"/>
  <c r="S108" i="68"/>
  <c r="T108" i="68"/>
  <c r="U108" i="68"/>
  <c r="V108" i="68"/>
  <c r="W108" i="68"/>
  <c r="X108" i="68"/>
  <c r="Y108" i="68"/>
  <c r="Z108" i="68"/>
  <c r="AA108" i="68"/>
  <c r="AB108" i="68"/>
  <c r="AC108" i="68"/>
  <c r="AD108" i="68"/>
  <c r="AE108" i="68"/>
  <c r="AF108" i="68"/>
  <c r="AG108" i="68"/>
  <c r="AH108" i="68"/>
  <c r="A109" i="68"/>
  <c r="B109" i="68"/>
  <c r="C109" i="68"/>
  <c r="D109" i="68"/>
  <c r="D109" i="83" s="1"/>
  <c r="E109" i="68"/>
  <c r="F109" i="68"/>
  <c r="G109" i="68"/>
  <c r="H109" i="68"/>
  <c r="I109" i="68"/>
  <c r="J109" i="68"/>
  <c r="K109" i="68"/>
  <c r="L109" i="68"/>
  <c r="M109" i="68"/>
  <c r="N109" i="68"/>
  <c r="O109" i="68"/>
  <c r="P109" i="68"/>
  <c r="Q109" i="68"/>
  <c r="R109" i="68"/>
  <c r="S109" i="68"/>
  <c r="T109" i="68"/>
  <c r="U109" i="68"/>
  <c r="V109" i="68"/>
  <c r="W109" i="68"/>
  <c r="X109" i="68"/>
  <c r="Y109" i="68"/>
  <c r="Z109" i="68"/>
  <c r="AA109" i="68"/>
  <c r="AB109" i="68"/>
  <c r="AC109" i="68"/>
  <c r="AD109" i="68"/>
  <c r="AE109" i="68"/>
  <c r="AF109" i="68"/>
  <c r="AG109" i="68"/>
  <c r="AH109" i="68"/>
  <c r="A110" i="68"/>
  <c r="B110" i="68"/>
  <c r="C110" i="68"/>
  <c r="D110" i="68"/>
  <c r="D110" i="83" s="1"/>
  <c r="E110" i="68"/>
  <c r="F110" i="68"/>
  <c r="G110" i="68"/>
  <c r="H110" i="68"/>
  <c r="I110" i="68"/>
  <c r="J110" i="68"/>
  <c r="K110" i="68"/>
  <c r="L110" i="68"/>
  <c r="M110" i="68"/>
  <c r="N110" i="68"/>
  <c r="O110" i="68"/>
  <c r="P110" i="68"/>
  <c r="Q110" i="68"/>
  <c r="R110" i="68"/>
  <c r="S110" i="68"/>
  <c r="T110" i="68"/>
  <c r="U110" i="68"/>
  <c r="V110" i="68"/>
  <c r="W110" i="68"/>
  <c r="X110" i="68"/>
  <c r="Y110" i="68"/>
  <c r="Z110" i="68"/>
  <c r="AA110" i="68"/>
  <c r="AB110" i="68"/>
  <c r="AC110" i="68"/>
  <c r="AD110" i="68"/>
  <c r="AE110" i="68"/>
  <c r="AF110" i="68"/>
  <c r="AG110" i="68"/>
  <c r="AH110" i="68"/>
  <c r="A111" i="68"/>
  <c r="B111" i="68"/>
  <c r="C111" i="68"/>
  <c r="D111" i="68"/>
  <c r="D111" i="83" s="1"/>
  <c r="E111" i="68"/>
  <c r="F111" i="68"/>
  <c r="G111" i="68"/>
  <c r="H111" i="68"/>
  <c r="I111" i="68"/>
  <c r="J111" i="68"/>
  <c r="K111" i="68"/>
  <c r="L111" i="68"/>
  <c r="M111" i="68"/>
  <c r="N111" i="68"/>
  <c r="O111" i="68"/>
  <c r="P111" i="68"/>
  <c r="Q111" i="68"/>
  <c r="R111" i="68"/>
  <c r="S111" i="68"/>
  <c r="T111" i="68"/>
  <c r="U111" i="68"/>
  <c r="V111" i="68"/>
  <c r="W111" i="68"/>
  <c r="X111" i="68"/>
  <c r="Y111" i="68"/>
  <c r="Z111" i="68"/>
  <c r="AA111" i="68"/>
  <c r="AB111" i="68"/>
  <c r="AC111" i="68"/>
  <c r="AD111" i="68"/>
  <c r="AE111" i="68"/>
  <c r="AF111" i="68"/>
  <c r="AG111" i="68"/>
  <c r="AH111" i="68"/>
  <c r="A112" i="68"/>
  <c r="B112" i="68"/>
  <c r="C112" i="68"/>
  <c r="D112" i="68"/>
  <c r="D112" i="83" s="1"/>
  <c r="E112" i="68"/>
  <c r="F112" i="68"/>
  <c r="G112" i="68"/>
  <c r="H112" i="68"/>
  <c r="I112" i="68"/>
  <c r="J112" i="68"/>
  <c r="K112" i="68"/>
  <c r="L112" i="68"/>
  <c r="M112" i="68"/>
  <c r="N112" i="68"/>
  <c r="O112" i="68"/>
  <c r="P112" i="68"/>
  <c r="Q112" i="68"/>
  <c r="R112" i="68"/>
  <c r="S112" i="68"/>
  <c r="T112" i="68"/>
  <c r="U112" i="68"/>
  <c r="V112" i="68"/>
  <c r="W112" i="68"/>
  <c r="X112" i="68"/>
  <c r="Y112" i="68"/>
  <c r="Z112" i="68"/>
  <c r="AA112" i="68"/>
  <c r="AB112" i="68"/>
  <c r="AC112" i="68"/>
  <c r="AD112" i="68"/>
  <c r="AE112" i="68"/>
  <c r="AF112" i="68"/>
  <c r="AG112" i="68"/>
  <c r="AH112" i="68"/>
  <c r="A113" i="68"/>
  <c r="B113" i="68"/>
  <c r="C113" i="68"/>
  <c r="D113" i="68"/>
  <c r="D113" i="83" s="1"/>
  <c r="E113" i="68"/>
  <c r="F113" i="68"/>
  <c r="G113" i="68"/>
  <c r="H113" i="68"/>
  <c r="I113" i="68"/>
  <c r="J113" i="68"/>
  <c r="K113" i="68"/>
  <c r="L113" i="68"/>
  <c r="M113" i="68"/>
  <c r="N113" i="68"/>
  <c r="O113" i="68"/>
  <c r="P113" i="68"/>
  <c r="Q113" i="68"/>
  <c r="R113" i="68"/>
  <c r="S113" i="68"/>
  <c r="T113" i="68"/>
  <c r="U113" i="68"/>
  <c r="V113" i="68"/>
  <c r="W113" i="68"/>
  <c r="X113" i="68"/>
  <c r="Y113" i="68"/>
  <c r="Z113" i="68"/>
  <c r="AA113" i="68"/>
  <c r="AB113" i="68"/>
  <c r="AC113" i="68"/>
  <c r="AD113" i="68"/>
  <c r="AE113" i="68"/>
  <c r="AF113" i="68"/>
  <c r="AG113" i="68"/>
  <c r="AH113" i="68"/>
  <c r="A114" i="68"/>
  <c r="B114" i="68"/>
  <c r="C114" i="68"/>
  <c r="D114" i="68"/>
  <c r="D114" i="83" s="1"/>
  <c r="E114" i="68"/>
  <c r="F114" i="68"/>
  <c r="G114" i="68"/>
  <c r="H114" i="68"/>
  <c r="I114" i="68"/>
  <c r="J114" i="68"/>
  <c r="K114" i="68"/>
  <c r="L114" i="68"/>
  <c r="M114" i="68"/>
  <c r="N114" i="68"/>
  <c r="O114" i="68"/>
  <c r="P114" i="68"/>
  <c r="Q114" i="68"/>
  <c r="R114" i="68"/>
  <c r="S114" i="68"/>
  <c r="T114" i="68"/>
  <c r="U114" i="68"/>
  <c r="V114" i="68"/>
  <c r="W114" i="68"/>
  <c r="X114" i="68"/>
  <c r="Y114" i="68"/>
  <c r="Z114" i="68"/>
  <c r="AA114" i="68"/>
  <c r="AB114" i="68"/>
  <c r="AC114" i="68"/>
  <c r="AD114" i="68"/>
  <c r="AE114" i="68"/>
  <c r="AF114" i="68"/>
  <c r="AG114" i="68"/>
  <c r="AH114" i="68"/>
  <c r="A115" i="68"/>
  <c r="B115" i="68"/>
  <c r="C115" i="68"/>
  <c r="D115" i="68"/>
  <c r="D115" i="83" s="1"/>
  <c r="E115" i="68"/>
  <c r="F115" i="68"/>
  <c r="G115" i="68"/>
  <c r="H115" i="68"/>
  <c r="I115" i="68"/>
  <c r="J115" i="68"/>
  <c r="K115" i="68"/>
  <c r="L115" i="68"/>
  <c r="M115" i="68"/>
  <c r="N115" i="68"/>
  <c r="O115" i="68"/>
  <c r="P115" i="68"/>
  <c r="Q115" i="68"/>
  <c r="R115" i="68"/>
  <c r="S115" i="68"/>
  <c r="T115" i="68"/>
  <c r="U115" i="68"/>
  <c r="V115" i="68"/>
  <c r="W115" i="68"/>
  <c r="X115" i="68"/>
  <c r="Y115" i="68"/>
  <c r="Z115" i="68"/>
  <c r="AA115" i="68"/>
  <c r="AB115" i="68"/>
  <c r="AC115" i="68"/>
  <c r="AD115" i="68"/>
  <c r="AE115" i="68"/>
  <c r="AF115" i="68"/>
  <c r="AG115" i="68"/>
  <c r="AH115" i="68"/>
  <c r="A116" i="68"/>
  <c r="B116" i="68"/>
  <c r="C116" i="68"/>
  <c r="D116" i="68"/>
  <c r="D116" i="83" s="1"/>
  <c r="E116" i="68"/>
  <c r="F116" i="68"/>
  <c r="G116" i="68"/>
  <c r="H116" i="68"/>
  <c r="I116" i="68"/>
  <c r="J116" i="68"/>
  <c r="K116" i="68"/>
  <c r="L116" i="68"/>
  <c r="M116" i="68"/>
  <c r="N116" i="68"/>
  <c r="O116" i="68"/>
  <c r="P116" i="68"/>
  <c r="Q116" i="68"/>
  <c r="R116" i="68"/>
  <c r="S116" i="68"/>
  <c r="T116" i="68"/>
  <c r="U116" i="68"/>
  <c r="V116" i="68"/>
  <c r="W116" i="68"/>
  <c r="X116" i="68"/>
  <c r="Y116" i="68"/>
  <c r="Z116" i="68"/>
  <c r="AA116" i="68"/>
  <c r="AB116" i="68"/>
  <c r="AC116" i="68"/>
  <c r="AD116" i="68"/>
  <c r="AE116" i="68"/>
  <c r="AF116" i="68"/>
  <c r="AG116" i="68"/>
  <c r="AH116" i="68"/>
  <c r="A117" i="68"/>
  <c r="B117" i="68"/>
  <c r="C117" i="68"/>
  <c r="D117" i="68"/>
  <c r="D117" i="83" s="1"/>
  <c r="E117" i="68"/>
  <c r="F117" i="68"/>
  <c r="G117" i="68"/>
  <c r="H117" i="68"/>
  <c r="I117" i="68"/>
  <c r="J117" i="68"/>
  <c r="K117" i="68"/>
  <c r="L117" i="68"/>
  <c r="M117" i="68"/>
  <c r="N117" i="68"/>
  <c r="O117" i="68"/>
  <c r="P117" i="68"/>
  <c r="Q117" i="68"/>
  <c r="R117" i="68"/>
  <c r="S117" i="68"/>
  <c r="T117" i="68"/>
  <c r="U117" i="68"/>
  <c r="V117" i="68"/>
  <c r="W117" i="68"/>
  <c r="X117" i="68"/>
  <c r="Y117" i="68"/>
  <c r="Z117" i="68"/>
  <c r="AA117" i="68"/>
  <c r="AB117" i="68"/>
  <c r="AC117" i="68"/>
  <c r="AD117" i="68"/>
  <c r="AE117" i="68"/>
  <c r="AF117" i="68"/>
  <c r="AG117" i="68"/>
  <c r="AH117" i="68"/>
  <c r="A118" i="68"/>
  <c r="B118" i="68"/>
  <c r="C118" i="68"/>
  <c r="D118" i="68"/>
  <c r="D118" i="83" s="1"/>
  <c r="E118" i="68"/>
  <c r="F118" i="68"/>
  <c r="G118" i="68"/>
  <c r="H118" i="68"/>
  <c r="I118" i="68"/>
  <c r="J118" i="68"/>
  <c r="K118" i="68"/>
  <c r="L118" i="68"/>
  <c r="M118" i="68"/>
  <c r="N118" i="68"/>
  <c r="O118" i="68"/>
  <c r="P118" i="68"/>
  <c r="Q118" i="68"/>
  <c r="R118" i="68"/>
  <c r="S118" i="68"/>
  <c r="T118" i="68"/>
  <c r="U118" i="68"/>
  <c r="V118" i="68"/>
  <c r="W118" i="68"/>
  <c r="X118" i="68"/>
  <c r="Y118" i="68"/>
  <c r="Z118" i="68"/>
  <c r="AA118" i="68"/>
  <c r="AB118" i="68"/>
  <c r="AC118" i="68"/>
  <c r="AD118" i="68"/>
  <c r="AE118" i="68"/>
  <c r="AF118" i="68"/>
  <c r="AG118" i="68"/>
  <c r="AH118" i="68"/>
  <c r="A119" i="68"/>
  <c r="B119" i="68"/>
  <c r="C119" i="68"/>
  <c r="D119" i="68"/>
  <c r="D119" i="83" s="1"/>
  <c r="E119" i="68"/>
  <c r="F119" i="68"/>
  <c r="G119" i="68"/>
  <c r="H119" i="68"/>
  <c r="I119" i="68"/>
  <c r="J119" i="68"/>
  <c r="K119" i="68"/>
  <c r="L119" i="68"/>
  <c r="M119" i="68"/>
  <c r="N119" i="68"/>
  <c r="O119" i="68"/>
  <c r="P119" i="68"/>
  <c r="Q119" i="68"/>
  <c r="R119" i="68"/>
  <c r="S119" i="68"/>
  <c r="T119" i="68"/>
  <c r="U119" i="68"/>
  <c r="V119" i="68"/>
  <c r="W119" i="68"/>
  <c r="X119" i="68"/>
  <c r="Y119" i="68"/>
  <c r="Z119" i="68"/>
  <c r="AA119" i="68"/>
  <c r="AB119" i="68"/>
  <c r="AC119" i="68"/>
  <c r="AD119" i="68"/>
  <c r="AE119" i="68"/>
  <c r="AF119" i="68"/>
  <c r="AG119" i="68"/>
  <c r="AH119" i="68"/>
  <c r="A120" i="68"/>
  <c r="B120" i="68"/>
  <c r="C120" i="68"/>
  <c r="D120" i="68"/>
  <c r="D120" i="83" s="1"/>
  <c r="E120" i="68"/>
  <c r="F120" i="68"/>
  <c r="G120" i="68"/>
  <c r="H120" i="68"/>
  <c r="I120" i="68"/>
  <c r="J120" i="68"/>
  <c r="K120" i="68"/>
  <c r="L120" i="68"/>
  <c r="M120" i="68"/>
  <c r="N120" i="68"/>
  <c r="O120" i="68"/>
  <c r="P120" i="68"/>
  <c r="Q120" i="68"/>
  <c r="R120" i="68"/>
  <c r="S120" i="68"/>
  <c r="T120" i="68"/>
  <c r="U120" i="68"/>
  <c r="V120" i="68"/>
  <c r="W120" i="68"/>
  <c r="X120" i="68"/>
  <c r="Y120" i="68"/>
  <c r="Z120" i="68"/>
  <c r="AA120" i="68"/>
  <c r="AB120" i="68"/>
  <c r="AC120" i="68"/>
  <c r="AD120" i="68"/>
  <c r="AE120" i="68"/>
  <c r="AF120" i="68"/>
  <c r="AG120" i="68"/>
  <c r="AH120" i="68"/>
  <c r="A121" i="68"/>
  <c r="B121" i="68"/>
  <c r="C121" i="68"/>
  <c r="D121" i="68"/>
  <c r="D121" i="83" s="1"/>
  <c r="E121" i="68"/>
  <c r="F121" i="68"/>
  <c r="G121" i="68"/>
  <c r="H121" i="68"/>
  <c r="I121" i="68"/>
  <c r="J121" i="68"/>
  <c r="K121" i="68"/>
  <c r="L121" i="68"/>
  <c r="M121" i="68"/>
  <c r="N121" i="68"/>
  <c r="O121" i="68"/>
  <c r="P121" i="68"/>
  <c r="Q121" i="68"/>
  <c r="R121" i="68"/>
  <c r="S121" i="68"/>
  <c r="T121" i="68"/>
  <c r="U121" i="68"/>
  <c r="V121" i="68"/>
  <c r="W121" i="68"/>
  <c r="X121" i="68"/>
  <c r="Y121" i="68"/>
  <c r="Z121" i="68"/>
  <c r="AA121" i="68"/>
  <c r="AB121" i="68"/>
  <c r="AC121" i="68"/>
  <c r="AD121" i="68"/>
  <c r="AE121" i="68"/>
  <c r="AF121" i="68"/>
  <c r="AG121" i="68"/>
  <c r="AH121" i="68"/>
  <c r="A122" i="68"/>
  <c r="B122" i="68"/>
  <c r="C122" i="68"/>
  <c r="D122" i="68"/>
  <c r="D122" i="83" s="1"/>
  <c r="E122" i="68"/>
  <c r="F122" i="68"/>
  <c r="G122" i="68"/>
  <c r="H122" i="68"/>
  <c r="I122" i="68"/>
  <c r="J122" i="68"/>
  <c r="K122" i="68"/>
  <c r="L122" i="68"/>
  <c r="M122" i="68"/>
  <c r="N122" i="68"/>
  <c r="O122" i="68"/>
  <c r="P122" i="68"/>
  <c r="Q122" i="68"/>
  <c r="R122" i="68"/>
  <c r="S122" i="68"/>
  <c r="T122" i="68"/>
  <c r="U122" i="68"/>
  <c r="V122" i="68"/>
  <c r="W122" i="68"/>
  <c r="X122" i="68"/>
  <c r="Y122" i="68"/>
  <c r="Z122" i="68"/>
  <c r="AA122" i="68"/>
  <c r="AB122" i="68"/>
  <c r="AC122" i="68"/>
  <c r="AD122" i="68"/>
  <c r="AE122" i="68"/>
  <c r="AF122" i="68"/>
  <c r="AG122" i="68"/>
  <c r="AH122" i="68"/>
  <c r="A123" i="68"/>
  <c r="B123" i="68"/>
  <c r="C123" i="68"/>
  <c r="D123" i="68"/>
  <c r="D123" i="83" s="1"/>
  <c r="E123" i="68"/>
  <c r="F123" i="68"/>
  <c r="G123" i="68"/>
  <c r="H123" i="68"/>
  <c r="I123" i="68"/>
  <c r="J123" i="68"/>
  <c r="K123" i="68"/>
  <c r="L123" i="68"/>
  <c r="M123" i="68"/>
  <c r="N123" i="68"/>
  <c r="O123" i="68"/>
  <c r="P123" i="68"/>
  <c r="Q123" i="68"/>
  <c r="R123" i="68"/>
  <c r="S123" i="68"/>
  <c r="T123" i="68"/>
  <c r="U123" i="68"/>
  <c r="V123" i="68"/>
  <c r="W123" i="68"/>
  <c r="X123" i="68"/>
  <c r="Y123" i="68"/>
  <c r="Z123" i="68"/>
  <c r="AA123" i="68"/>
  <c r="AB123" i="68"/>
  <c r="AC123" i="68"/>
  <c r="AD123" i="68"/>
  <c r="AE123" i="68"/>
  <c r="AF123" i="68"/>
  <c r="AG123" i="68"/>
  <c r="AH123" i="68"/>
  <c r="A124" i="68"/>
  <c r="B124" i="68"/>
  <c r="C124" i="68"/>
  <c r="D124" i="68"/>
  <c r="D124" i="83" s="1"/>
  <c r="E124" i="68"/>
  <c r="F124" i="68"/>
  <c r="G124" i="68"/>
  <c r="H124" i="68"/>
  <c r="I124" i="68"/>
  <c r="J124" i="68"/>
  <c r="K124" i="68"/>
  <c r="L124" i="68"/>
  <c r="M124" i="68"/>
  <c r="N124" i="68"/>
  <c r="O124" i="68"/>
  <c r="P124" i="68"/>
  <c r="Q124" i="68"/>
  <c r="R124" i="68"/>
  <c r="S124" i="68"/>
  <c r="T124" i="68"/>
  <c r="U124" i="68"/>
  <c r="V124" i="68"/>
  <c r="W124" i="68"/>
  <c r="X124" i="68"/>
  <c r="Y124" i="68"/>
  <c r="Z124" i="68"/>
  <c r="AA124" i="68"/>
  <c r="AB124" i="68"/>
  <c r="AC124" i="68"/>
  <c r="AD124" i="68"/>
  <c r="AE124" i="68"/>
  <c r="AF124" i="68"/>
  <c r="AG124" i="68"/>
  <c r="AH124" i="68"/>
  <c r="A125" i="68"/>
  <c r="B125" i="68"/>
  <c r="C125" i="68"/>
  <c r="D125" i="68"/>
  <c r="D125" i="83" s="1"/>
  <c r="E125" i="68"/>
  <c r="F125" i="68"/>
  <c r="G125" i="68"/>
  <c r="H125" i="68"/>
  <c r="I125" i="68"/>
  <c r="J125" i="68"/>
  <c r="K125" i="68"/>
  <c r="L125" i="68"/>
  <c r="M125" i="68"/>
  <c r="N125" i="68"/>
  <c r="O125" i="68"/>
  <c r="P125" i="68"/>
  <c r="Q125" i="68"/>
  <c r="R125" i="68"/>
  <c r="S125" i="68"/>
  <c r="T125" i="68"/>
  <c r="U125" i="68"/>
  <c r="V125" i="68"/>
  <c r="W125" i="68"/>
  <c r="X125" i="68"/>
  <c r="Y125" i="68"/>
  <c r="Z125" i="68"/>
  <c r="AA125" i="68"/>
  <c r="AB125" i="68"/>
  <c r="AC125" i="68"/>
  <c r="AD125" i="68"/>
  <c r="AE125" i="68"/>
  <c r="AF125" i="68"/>
  <c r="AG125" i="68"/>
  <c r="AH125" i="68"/>
  <c r="A126" i="68"/>
  <c r="B126" i="68"/>
  <c r="C126" i="68"/>
  <c r="D126" i="68"/>
  <c r="D126" i="83" s="1"/>
  <c r="E126" i="68"/>
  <c r="F126" i="68"/>
  <c r="G126" i="68"/>
  <c r="H126" i="68"/>
  <c r="I126" i="68"/>
  <c r="J126" i="68"/>
  <c r="K126" i="68"/>
  <c r="L126" i="68"/>
  <c r="M126" i="68"/>
  <c r="N126" i="68"/>
  <c r="O126" i="68"/>
  <c r="P126" i="68"/>
  <c r="Q126" i="68"/>
  <c r="R126" i="68"/>
  <c r="S126" i="68"/>
  <c r="T126" i="68"/>
  <c r="U126" i="68"/>
  <c r="V126" i="68"/>
  <c r="W126" i="68"/>
  <c r="X126" i="68"/>
  <c r="Y126" i="68"/>
  <c r="Z126" i="68"/>
  <c r="AA126" i="68"/>
  <c r="AB126" i="68"/>
  <c r="AC126" i="68"/>
  <c r="AD126" i="68"/>
  <c r="AE126" i="68"/>
  <c r="AF126" i="68"/>
  <c r="AG126" i="68"/>
  <c r="AH126" i="68"/>
  <c r="AH69" i="68"/>
  <c r="AG69" i="68"/>
  <c r="AF69" i="68"/>
  <c r="AE69" i="68"/>
  <c r="AD69" i="68"/>
  <c r="AC69" i="68"/>
  <c r="AB69" i="68"/>
  <c r="AA69" i="68"/>
  <c r="Z69" i="68"/>
  <c r="Y69" i="68"/>
  <c r="X69" i="68"/>
  <c r="W69" i="68"/>
  <c r="V69" i="68"/>
  <c r="U69" i="68"/>
  <c r="T69" i="68"/>
  <c r="S69" i="68"/>
  <c r="R69" i="68"/>
  <c r="Q69" i="68"/>
  <c r="P69" i="68"/>
  <c r="O69" i="68"/>
  <c r="N69" i="68"/>
  <c r="M69" i="68"/>
  <c r="L69" i="68"/>
  <c r="K69" i="68"/>
  <c r="J69" i="68"/>
  <c r="I69" i="68"/>
  <c r="H69" i="68"/>
  <c r="G69" i="68"/>
  <c r="F69" i="68"/>
  <c r="E69" i="68"/>
  <c r="D69" i="68"/>
  <c r="C69" i="68"/>
  <c r="B69" i="68"/>
  <c r="A69" i="68"/>
  <c r="AH69" i="69"/>
  <c r="AG69" i="69"/>
  <c r="AF69" i="69"/>
  <c r="AE69" i="69"/>
  <c r="AD69" i="69"/>
  <c r="AC69" i="69"/>
  <c r="AB69" i="69"/>
  <c r="AA69" i="69"/>
  <c r="Z69" i="69"/>
  <c r="Y69" i="69"/>
  <c r="X69" i="69"/>
  <c r="W69" i="69"/>
  <c r="V69" i="69"/>
  <c r="U69" i="69"/>
  <c r="T69" i="69"/>
  <c r="S69" i="69"/>
  <c r="R69" i="69"/>
  <c r="Q69" i="69"/>
  <c r="P69" i="69"/>
  <c r="O69" i="69"/>
  <c r="N69" i="69"/>
  <c r="M69" i="69"/>
  <c r="L69" i="69"/>
  <c r="K69" i="69"/>
  <c r="J69" i="69"/>
  <c r="I69" i="69"/>
  <c r="H69" i="69"/>
  <c r="G69" i="69"/>
  <c r="F69" i="69"/>
  <c r="E69" i="69"/>
  <c r="D69" i="69"/>
  <c r="C69" i="69"/>
  <c r="B69" i="69"/>
  <c r="IQ75" i="82"/>
  <c r="IP75" i="82"/>
  <c r="IO75" i="82"/>
  <c r="IN75" i="82"/>
  <c r="IM75" i="82"/>
  <c r="IL75" i="82"/>
  <c r="IJ75" i="82"/>
  <c r="II75" i="82"/>
  <c r="IH75" i="82"/>
  <c r="IG75" i="82"/>
  <c r="IF75" i="82"/>
  <c r="IE75" i="82"/>
  <c r="ID75" i="82"/>
  <c r="IB75" i="82"/>
  <c r="IA75" i="82"/>
  <c r="HZ75" i="82"/>
  <c r="HY75" i="82"/>
  <c r="HX75" i="82"/>
  <c r="HW75" i="82"/>
  <c r="HV75" i="82"/>
  <c r="HT75" i="82"/>
  <c r="HS75" i="82"/>
  <c r="HR75" i="82"/>
  <c r="HQ75" i="82"/>
  <c r="HP75" i="82"/>
  <c r="HO75" i="82"/>
  <c r="HN75" i="82"/>
  <c r="HL75" i="82"/>
  <c r="HK75" i="82"/>
  <c r="HJ75" i="82"/>
  <c r="HI75" i="82"/>
  <c r="HH75" i="82"/>
  <c r="HG75" i="82"/>
  <c r="HF75" i="82"/>
  <c r="HD75" i="82"/>
  <c r="HC75" i="82"/>
  <c r="HB75" i="82"/>
  <c r="HA75" i="82"/>
  <c r="GZ75" i="82"/>
  <c r="GY75" i="82"/>
  <c r="GX75" i="82"/>
  <c r="GV75" i="82"/>
  <c r="GU75" i="82"/>
  <c r="GT75" i="82"/>
  <c r="GS75" i="82"/>
  <c r="GR75" i="82"/>
  <c r="GQ75" i="82"/>
  <c r="GP75" i="82"/>
  <c r="GN75" i="82"/>
  <c r="GM75" i="82"/>
  <c r="GL75" i="82"/>
  <c r="GK75" i="82"/>
  <c r="GJ75" i="82"/>
  <c r="GI75" i="82"/>
  <c r="GH75" i="82"/>
  <c r="GF75" i="82"/>
  <c r="GE75" i="82"/>
  <c r="GD75" i="82"/>
  <c r="GC75" i="82"/>
  <c r="GB75" i="82"/>
  <c r="GA75" i="82"/>
  <c r="FZ75" i="82"/>
  <c r="FX75" i="82"/>
  <c r="FW75" i="82"/>
  <c r="FV75" i="82"/>
  <c r="FU75" i="82"/>
  <c r="FT75" i="82"/>
  <c r="FS75" i="82"/>
  <c r="FR75" i="82"/>
  <c r="FP75" i="82"/>
  <c r="FO75" i="82"/>
  <c r="FN75" i="82"/>
  <c r="FM75" i="82"/>
  <c r="FL75" i="82"/>
  <c r="FK75" i="82"/>
  <c r="FJ75" i="82"/>
  <c r="FH75" i="82"/>
  <c r="FG75" i="82"/>
  <c r="FF75" i="82"/>
  <c r="FE75" i="82"/>
  <c r="FD75" i="82"/>
  <c r="FC75" i="82"/>
  <c r="FB75" i="82"/>
  <c r="EZ75" i="82"/>
  <c r="EY75" i="82"/>
  <c r="EX75" i="82"/>
  <c r="EW75" i="82"/>
  <c r="EV75" i="82"/>
  <c r="EU75" i="82"/>
  <c r="ET75" i="82"/>
  <c r="ER75" i="82"/>
  <c r="EQ75" i="82"/>
  <c r="EP75" i="82"/>
  <c r="EO75" i="82"/>
  <c r="EN75" i="82"/>
  <c r="EM75" i="82"/>
  <c r="EL75" i="82"/>
  <c r="EJ75" i="82"/>
  <c r="EI75" i="82"/>
  <c r="EH75" i="82"/>
  <c r="EG75" i="82"/>
  <c r="EF75" i="82"/>
  <c r="EE75" i="82"/>
  <c r="ED75" i="82"/>
  <c r="EB75" i="82"/>
  <c r="EA75" i="82"/>
  <c r="DZ75" i="82"/>
  <c r="DY75" i="82"/>
  <c r="DX75" i="82"/>
  <c r="DW75" i="82"/>
  <c r="DV75" i="82"/>
  <c r="DT75" i="82"/>
  <c r="DS75" i="82"/>
  <c r="DR75" i="82"/>
  <c r="DQ75" i="82"/>
  <c r="DP75" i="82"/>
  <c r="DO75" i="82"/>
  <c r="DN75" i="82"/>
  <c r="DL75" i="82"/>
  <c r="DK75" i="82"/>
  <c r="DJ75" i="82"/>
  <c r="DI75" i="82"/>
  <c r="DH75" i="82"/>
  <c r="DG75" i="82"/>
  <c r="DF75" i="82"/>
  <c r="DD75" i="82"/>
  <c r="DC75" i="82"/>
  <c r="DB75" i="82"/>
  <c r="DA75" i="82"/>
  <c r="CZ75" i="82"/>
  <c r="CY75" i="82"/>
  <c r="CX75" i="82"/>
  <c r="CV75" i="82"/>
  <c r="CU75" i="82"/>
  <c r="CT75" i="82"/>
  <c r="CS75" i="82"/>
  <c r="CR75" i="82"/>
  <c r="CQ75" i="82"/>
  <c r="CP75" i="82"/>
  <c r="CN75" i="82"/>
  <c r="CM75" i="82"/>
  <c r="CL75" i="82"/>
  <c r="CK75" i="82"/>
  <c r="CJ75" i="82"/>
  <c r="CI75" i="82"/>
  <c r="CH75" i="82"/>
  <c r="CF75" i="82"/>
  <c r="CE75" i="82"/>
  <c r="CD75" i="82"/>
  <c r="CC75" i="82"/>
  <c r="CB75" i="82"/>
  <c r="CA75" i="82"/>
  <c r="BZ75" i="82"/>
  <c r="BX75" i="82"/>
  <c r="BW75" i="82"/>
  <c r="BV75" i="82"/>
  <c r="BU75" i="82"/>
  <c r="BT75" i="82"/>
  <c r="BS75" i="82"/>
  <c r="BR75" i="82"/>
  <c r="BP75" i="82"/>
  <c r="BO75" i="82"/>
  <c r="BN75" i="82"/>
  <c r="BM75" i="82"/>
  <c r="BL75" i="82"/>
  <c r="BK75" i="82"/>
  <c r="BJ75" i="82"/>
  <c r="BH75" i="82"/>
  <c r="BG75" i="82"/>
  <c r="BF75" i="82"/>
  <c r="BE75" i="82"/>
  <c r="BD75" i="82"/>
  <c r="BC75" i="82"/>
  <c r="BB75" i="82"/>
  <c r="AZ75" i="82"/>
  <c r="AY75" i="82"/>
  <c r="AX75" i="82"/>
  <c r="AW75" i="82"/>
  <c r="AV75" i="82"/>
  <c r="AU75" i="82"/>
  <c r="AT75" i="82"/>
  <c r="AR75" i="82"/>
  <c r="AQ75" i="82"/>
  <c r="AP75" i="82"/>
  <c r="AO75" i="82"/>
  <c r="AN75" i="82"/>
  <c r="AM75" i="82"/>
  <c r="AL75" i="82"/>
  <c r="AJ75" i="82"/>
  <c r="AI75" i="82"/>
  <c r="AH75" i="82"/>
  <c r="AG75" i="82"/>
  <c r="AF75" i="82"/>
  <c r="AE75" i="82"/>
  <c r="AD75" i="82"/>
  <c r="AB75" i="82"/>
  <c r="AA75" i="82"/>
  <c r="Z75" i="82"/>
  <c r="Y75" i="82"/>
  <c r="X75" i="82"/>
  <c r="W75" i="82"/>
  <c r="V75" i="82"/>
  <c r="T75" i="82"/>
  <c r="S75" i="82"/>
  <c r="R75" i="82"/>
  <c r="Q75" i="82"/>
  <c r="P75" i="82"/>
  <c r="O75" i="82"/>
  <c r="N75" i="82"/>
  <c r="L75" i="82"/>
  <c r="K75" i="82"/>
  <c r="J75" i="82"/>
  <c r="I75" i="82"/>
  <c r="H75" i="82"/>
  <c r="G75" i="82"/>
  <c r="F75" i="82"/>
  <c r="D75" i="82"/>
  <c r="IT73" i="82"/>
  <c r="IS73" i="82"/>
  <c r="IT72" i="82"/>
  <c r="IS72" i="82"/>
  <c r="IT71" i="82"/>
  <c r="IS71" i="82"/>
  <c r="IT70" i="82"/>
  <c r="IS70" i="82"/>
  <c r="IT69" i="82"/>
  <c r="IS69" i="82"/>
  <c r="IT68" i="82"/>
  <c r="IS68" i="82"/>
  <c r="IT67" i="82"/>
  <c r="IS67" i="82"/>
  <c r="IT66" i="82"/>
  <c r="IS66" i="82"/>
  <c r="IT65" i="82"/>
  <c r="IS65" i="82"/>
  <c r="IT64" i="82"/>
  <c r="IS64" i="82"/>
  <c r="IT63" i="82"/>
  <c r="IS63" i="82"/>
  <c r="IT62" i="82"/>
  <c r="IS62" i="82"/>
  <c r="IT61" i="82"/>
  <c r="IS61" i="82"/>
  <c r="IT60" i="82"/>
  <c r="IS60" i="82"/>
  <c r="IU60" i="82" s="1"/>
  <c r="F129" i="62" s="1"/>
  <c r="IT59" i="82"/>
  <c r="IS59" i="82"/>
  <c r="IT58" i="82"/>
  <c r="IS58" i="82"/>
  <c r="IT57" i="82"/>
  <c r="IS57" i="82"/>
  <c r="IT56" i="82"/>
  <c r="IS56" i="82"/>
  <c r="IT55" i="82"/>
  <c r="IS55" i="82"/>
  <c r="IT54" i="82"/>
  <c r="IS54" i="82"/>
  <c r="IT53" i="82"/>
  <c r="IS53" i="82"/>
  <c r="IT52" i="82"/>
  <c r="IS52" i="82"/>
  <c r="IT51" i="82"/>
  <c r="IS51" i="82"/>
  <c r="IT50" i="82"/>
  <c r="IS50" i="82"/>
  <c r="IT49" i="82"/>
  <c r="IU49" i="82" s="1"/>
  <c r="F118" i="62" s="1"/>
  <c r="IS49" i="82"/>
  <c r="IT48" i="82"/>
  <c r="IS48" i="82"/>
  <c r="IT47" i="82"/>
  <c r="IS47" i="82"/>
  <c r="IT46" i="82"/>
  <c r="IS46" i="82"/>
  <c r="IT45" i="82"/>
  <c r="IS45" i="82"/>
  <c r="IT44" i="82"/>
  <c r="IS44" i="82"/>
  <c r="IT43" i="82"/>
  <c r="IS43" i="82"/>
  <c r="IU43" i="82" s="1"/>
  <c r="F112" i="62" s="1"/>
  <c r="IT42" i="82"/>
  <c r="IS42" i="82"/>
  <c r="IT41" i="82"/>
  <c r="IS41" i="82"/>
  <c r="IT40" i="82"/>
  <c r="IS40" i="82"/>
  <c r="IT39" i="82"/>
  <c r="IS39" i="82"/>
  <c r="IT38" i="82"/>
  <c r="IS38" i="82"/>
  <c r="IT37" i="82"/>
  <c r="IS37" i="82"/>
  <c r="IT36" i="82"/>
  <c r="IS36" i="82"/>
  <c r="IT35" i="82"/>
  <c r="IS35" i="82"/>
  <c r="IU35" i="82" s="1"/>
  <c r="F104" i="62" s="1"/>
  <c r="IT34" i="82"/>
  <c r="IS34" i="82"/>
  <c r="IT33" i="82"/>
  <c r="IS33" i="82"/>
  <c r="IT32" i="82"/>
  <c r="IS32" i="82"/>
  <c r="IT31" i="82"/>
  <c r="IS31" i="82"/>
  <c r="IT30" i="82"/>
  <c r="IS30" i="82"/>
  <c r="IT29" i="82"/>
  <c r="IS29" i="82"/>
  <c r="IT28" i="82"/>
  <c r="IS28" i="82"/>
  <c r="IT27" i="82"/>
  <c r="IS27" i="82"/>
  <c r="IU27" i="82" s="1"/>
  <c r="F96" i="62" s="1"/>
  <c r="IT26" i="82"/>
  <c r="IS26" i="82"/>
  <c r="IT25" i="82"/>
  <c r="IS25" i="82"/>
  <c r="IT24" i="82"/>
  <c r="IS24" i="82"/>
  <c r="IT23" i="82"/>
  <c r="IS23" i="82"/>
  <c r="IU23" i="82" s="1"/>
  <c r="F92" i="62" s="1"/>
  <c r="IT22" i="82"/>
  <c r="IS22" i="82"/>
  <c r="IT21" i="82"/>
  <c r="IS21" i="82"/>
  <c r="IT20" i="82"/>
  <c r="IS20" i="82"/>
  <c r="IT18" i="82"/>
  <c r="IS18" i="82"/>
  <c r="IU18" i="82" s="1"/>
  <c r="F88" i="62" s="1"/>
  <c r="IT17" i="82"/>
  <c r="IS17" i="82"/>
  <c r="IT16" i="82"/>
  <c r="IS16" i="82"/>
  <c r="IT15" i="82"/>
  <c r="IS15" i="82"/>
  <c r="IT14" i="82"/>
  <c r="IS14" i="82"/>
  <c r="IT13" i="82"/>
  <c r="IS13" i="82"/>
  <c r="IT12" i="82"/>
  <c r="IS12" i="82"/>
  <c r="D11" i="82"/>
  <c r="IJ11" i="82" s="1"/>
  <c r="B9" i="82"/>
  <c r="A21" i="80"/>
  <c r="B21" i="80"/>
  <c r="C21" i="80"/>
  <c r="I21" i="80" s="1"/>
  <c r="A22" i="80"/>
  <c r="B22" i="80"/>
  <c r="C22" i="80"/>
  <c r="E22" i="80" s="1"/>
  <c r="A23" i="80"/>
  <c r="B23" i="80"/>
  <c r="C23" i="80"/>
  <c r="H23" i="80" s="1"/>
  <c r="D23" i="80"/>
  <c r="F23" i="80"/>
  <c r="G23" i="80"/>
  <c r="J23" i="80"/>
  <c r="K23" i="80"/>
  <c r="L23" i="80"/>
  <c r="M23" i="80"/>
  <c r="N23" i="80"/>
  <c r="Q23" i="80"/>
  <c r="R23" i="80"/>
  <c r="S23" i="80"/>
  <c r="T23" i="80"/>
  <c r="U23" i="80"/>
  <c r="V23" i="80"/>
  <c r="W23" i="80"/>
  <c r="Z23" i="80"/>
  <c r="AA23" i="80"/>
  <c r="AB23" i="80"/>
  <c r="AC23" i="80"/>
  <c r="AD23" i="80"/>
  <c r="AE23" i="80"/>
  <c r="AG23" i="80"/>
  <c r="A24" i="80"/>
  <c r="B24" i="80"/>
  <c r="C24" i="80"/>
  <c r="F24" i="80" s="1"/>
  <c r="A25" i="80"/>
  <c r="B25" i="80"/>
  <c r="C25" i="80"/>
  <c r="H25" i="80" s="1"/>
  <c r="S25" i="80"/>
  <c r="A26" i="80"/>
  <c r="B26" i="80"/>
  <c r="C26" i="80"/>
  <c r="E26" i="80" s="1"/>
  <c r="I26" i="80"/>
  <c r="O26" i="80"/>
  <c r="R26" i="80"/>
  <c r="S26" i="80"/>
  <c r="W26" i="80"/>
  <c r="AA26" i="80"/>
  <c r="AB26" i="80"/>
  <c r="AD26" i="80"/>
  <c r="AE26" i="80"/>
  <c r="AF26" i="80"/>
  <c r="A27" i="80"/>
  <c r="B27" i="80"/>
  <c r="C27" i="80"/>
  <c r="O27" i="80" s="1"/>
  <c r="A28" i="80"/>
  <c r="B28" i="80"/>
  <c r="C28" i="80"/>
  <c r="F28" i="80" s="1"/>
  <c r="AA28" i="80"/>
  <c r="A29" i="80"/>
  <c r="B29" i="80"/>
  <c r="C29" i="80"/>
  <c r="A30" i="80"/>
  <c r="B30" i="80"/>
  <c r="C30" i="80"/>
  <c r="L30" i="80" s="1"/>
  <c r="A31" i="80"/>
  <c r="B31" i="80"/>
  <c r="C31" i="80"/>
  <c r="F31" i="80" s="1"/>
  <c r="E31" i="80"/>
  <c r="J31" i="80"/>
  <c r="O31" i="80"/>
  <c r="P31" i="80"/>
  <c r="S31" i="80"/>
  <c r="X31" i="80"/>
  <c r="Y31" i="80"/>
  <c r="AC31" i="80"/>
  <c r="AG31" i="80"/>
  <c r="AH31" i="80"/>
  <c r="A32" i="80"/>
  <c r="B32" i="80"/>
  <c r="C32" i="80"/>
  <c r="S32" i="80" s="1"/>
  <c r="A33" i="80"/>
  <c r="B33" i="80"/>
  <c r="C33" i="80"/>
  <c r="P33" i="80" s="1"/>
  <c r="A34" i="80"/>
  <c r="B34" i="80"/>
  <c r="C34" i="80"/>
  <c r="J34" i="80" s="1"/>
  <c r="I34" i="80"/>
  <c r="X34" i="80"/>
  <c r="AB34" i="80"/>
  <c r="AE34" i="80"/>
  <c r="A35" i="80"/>
  <c r="B35" i="80"/>
  <c r="C35" i="80"/>
  <c r="H35" i="80" s="1"/>
  <c r="G35" i="80"/>
  <c r="I35" i="80"/>
  <c r="K35" i="80"/>
  <c r="L35" i="80"/>
  <c r="M35" i="80"/>
  <c r="N35" i="80"/>
  <c r="O35" i="80"/>
  <c r="P35" i="80"/>
  <c r="Q35" i="80"/>
  <c r="S35" i="80"/>
  <c r="T35" i="80"/>
  <c r="U35" i="80"/>
  <c r="V35" i="80"/>
  <c r="W35" i="80"/>
  <c r="X35" i="80"/>
  <c r="Y35" i="80"/>
  <c r="Z35" i="80"/>
  <c r="AA35" i="80"/>
  <c r="AB35" i="80"/>
  <c r="AC35" i="80"/>
  <c r="AD35" i="80"/>
  <c r="AE35" i="80"/>
  <c r="AF35" i="80"/>
  <c r="AG35" i="80"/>
  <c r="AH35" i="80"/>
  <c r="A36" i="80"/>
  <c r="B36" i="80"/>
  <c r="C36" i="80"/>
  <c r="M36" i="80" s="1"/>
  <c r="D36" i="80"/>
  <c r="U36" i="80"/>
  <c r="Z36" i="80"/>
  <c r="AA36" i="80"/>
  <c r="AB36" i="80"/>
  <c r="A37" i="80"/>
  <c r="B37" i="80"/>
  <c r="C37" i="80"/>
  <c r="H37" i="80" s="1"/>
  <c r="J37" i="80"/>
  <c r="A38" i="80"/>
  <c r="B38" i="80"/>
  <c r="C38" i="80"/>
  <c r="J38" i="80" s="1"/>
  <c r="G38" i="80"/>
  <c r="T38" i="80"/>
  <c r="AE38" i="80"/>
  <c r="A39" i="80"/>
  <c r="B39" i="80"/>
  <c r="C39" i="80"/>
  <c r="J39" i="80" s="1"/>
  <c r="A40" i="80"/>
  <c r="B40" i="80"/>
  <c r="C40" i="80"/>
  <c r="L40" i="80" s="1"/>
  <c r="J40" i="80"/>
  <c r="R40" i="80"/>
  <c r="S40" i="80"/>
  <c r="T40" i="80"/>
  <c r="U40" i="80"/>
  <c r="X40" i="80"/>
  <c r="AF40" i="80"/>
  <c r="AH40" i="80"/>
  <c r="A41" i="80"/>
  <c r="B41" i="80"/>
  <c r="C41" i="80"/>
  <c r="A42" i="80"/>
  <c r="B42" i="80"/>
  <c r="C42" i="80"/>
  <c r="J42" i="80" s="1"/>
  <c r="K42" i="80"/>
  <c r="X42" i="80"/>
  <c r="AF42" i="80"/>
  <c r="A43" i="80"/>
  <c r="B43" i="80"/>
  <c r="C43" i="80"/>
  <c r="H43" i="80" s="1"/>
  <c r="L43" i="80"/>
  <c r="O43" i="80"/>
  <c r="Q43" i="80"/>
  <c r="R43" i="80"/>
  <c r="W43" i="80"/>
  <c r="Y43" i="80"/>
  <c r="Z43" i="80"/>
  <c r="AA43" i="80"/>
  <c r="AB43" i="80"/>
  <c r="AE43" i="80"/>
  <c r="AH43" i="80"/>
  <c r="A44" i="80"/>
  <c r="B44" i="80"/>
  <c r="C44" i="80"/>
  <c r="E44" i="80" s="1"/>
  <c r="A45" i="80"/>
  <c r="B45" i="80"/>
  <c r="C45" i="80"/>
  <c r="E45" i="80" s="1"/>
  <c r="A46" i="80"/>
  <c r="B46" i="80"/>
  <c r="C46" i="80"/>
  <c r="A47" i="80"/>
  <c r="B47" i="80"/>
  <c r="C47" i="80"/>
  <c r="G47" i="80" s="1"/>
  <c r="AA47" i="80"/>
  <c r="A48" i="80"/>
  <c r="B48" i="80"/>
  <c r="C48" i="80"/>
  <c r="E48" i="80" s="1"/>
  <c r="U48" i="80"/>
  <c r="A49" i="80"/>
  <c r="B49" i="80"/>
  <c r="C49" i="80"/>
  <c r="G49" i="80" s="1"/>
  <c r="E49" i="80"/>
  <c r="F49" i="80"/>
  <c r="X49" i="80"/>
  <c r="AB49" i="80"/>
  <c r="AD49" i="80"/>
  <c r="AF49" i="80"/>
  <c r="A50" i="80"/>
  <c r="B50" i="80"/>
  <c r="C50" i="80"/>
  <c r="I50" i="80" s="1"/>
  <c r="E50" i="80"/>
  <c r="H50" i="80"/>
  <c r="J50" i="80"/>
  <c r="S50" i="80"/>
  <c r="U50" i="80"/>
  <c r="X50" i="80"/>
  <c r="Z50" i="80"/>
  <c r="AH50" i="80"/>
  <c r="A51" i="80"/>
  <c r="B51" i="80"/>
  <c r="C51" i="80"/>
  <c r="K51" i="80" s="1"/>
  <c r="A52" i="80"/>
  <c r="B52" i="80"/>
  <c r="C52" i="80"/>
  <c r="D52" i="80" s="1"/>
  <c r="AD52" i="80"/>
  <c r="A53" i="80"/>
  <c r="B53" i="80"/>
  <c r="C53" i="80"/>
  <c r="J53" i="80" s="1"/>
  <c r="L53" i="80"/>
  <c r="P53" i="80"/>
  <c r="AB53" i="80"/>
  <c r="A54" i="80"/>
  <c r="B54" i="80"/>
  <c r="C54" i="80"/>
  <c r="U54" i="80" s="1"/>
  <c r="E54" i="80"/>
  <c r="A55" i="80"/>
  <c r="B55" i="80"/>
  <c r="C55" i="80"/>
  <c r="K55" i="80" s="1"/>
  <c r="A56" i="80"/>
  <c r="B56" i="80"/>
  <c r="C56" i="80"/>
  <c r="AA56" i="80" s="1"/>
  <c r="A57" i="80"/>
  <c r="B57" i="80"/>
  <c r="C57" i="80"/>
  <c r="J57" i="80" s="1"/>
  <c r="F57" i="80"/>
  <c r="G57" i="80"/>
  <c r="H57" i="80"/>
  <c r="L57" i="80"/>
  <c r="N57" i="80"/>
  <c r="O57" i="80"/>
  <c r="P57" i="80"/>
  <c r="Q57" i="80"/>
  <c r="S57" i="80"/>
  <c r="W57" i="80"/>
  <c r="X57" i="80"/>
  <c r="Y57" i="80"/>
  <c r="AA57" i="80"/>
  <c r="AB57" i="80"/>
  <c r="AD57" i="80"/>
  <c r="AG57" i="80"/>
  <c r="A58" i="80"/>
  <c r="B58" i="80"/>
  <c r="C58" i="80"/>
  <c r="L58" i="80" s="1"/>
  <c r="A59" i="80"/>
  <c r="B59" i="80"/>
  <c r="C59" i="80"/>
  <c r="K59" i="80" s="1"/>
  <c r="A60" i="80"/>
  <c r="B60" i="80"/>
  <c r="C60" i="80"/>
  <c r="F60" i="80" s="1"/>
  <c r="A61" i="80"/>
  <c r="B61" i="80"/>
  <c r="C61" i="80"/>
  <c r="D61" i="80" s="1"/>
  <c r="I61" i="80"/>
  <c r="L61" i="80"/>
  <c r="N61" i="80"/>
  <c r="O61" i="80"/>
  <c r="Q61" i="80"/>
  <c r="W61" i="80"/>
  <c r="X61" i="80"/>
  <c r="Y61" i="80"/>
  <c r="AA61" i="80"/>
  <c r="AB61" i="80"/>
  <c r="AD61" i="80"/>
  <c r="A62" i="80"/>
  <c r="B62" i="80"/>
  <c r="C62" i="80"/>
  <c r="G62" i="80" s="1"/>
  <c r="A63" i="80"/>
  <c r="B63" i="80"/>
  <c r="C63" i="80"/>
  <c r="D63" i="80" s="1"/>
  <c r="A64" i="80"/>
  <c r="B64" i="80"/>
  <c r="C64" i="80"/>
  <c r="AG64" i="80"/>
  <c r="A65" i="80"/>
  <c r="B65" i="80"/>
  <c r="C65" i="80"/>
  <c r="J65" i="80" s="1"/>
  <c r="K65" i="80"/>
  <c r="L65" i="80"/>
  <c r="O65" i="80"/>
  <c r="P65" i="80"/>
  <c r="T65" i="80"/>
  <c r="V65" i="80"/>
  <c r="W65" i="80"/>
  <c r="X65" i="80"/>
  <c r="Y65" i="80"/>
  <c r="AA65" i="80"/>
  <c r="AE65" i="80"/>
  <c r="AF65" i="80"/>
  <c r="AG65" i="80"/>
  <c r="A66" i="80"/>
  <c r="B66" i="80"/>
  <c r="C66" i="80"/>
  <c r="B20" i="62"/>
  <c r="C20" i="62"/>
  <c r="D20" i="62"/>
  <c r="B21" i="62"/>
  <c r="C21" i="62"/>
  <c r="D21" i="62"/>
  <c r="B22" i="62"/>
  <c r="C22" i="62"/>
  <c r="D22" i="62"/>
  <c r="B23" i="62"/>
  <c r="C23" i="62"/>
  <c r="D23" i="62"/>
  <c r="B24" i="62"/>
  <c r="C24" i="62"/>
  <c r="D24" i="62"/>
  <c r="B25" i="62"/>
  <c r="C25" i="62"/>
  <c r="D25" i="62"/>
  <c r="B26" i="62"/>
  <c r="C26" i="62"/>
  <c r="D26" i="62"/>
  <c r="B27" i="62"/>
  <c r="C27" i="62"/>
  <c r="D27" i="62"/>
  <c r="B28" i="62"/>
  <c r="C28" i="62"/>
  <c r="D28" i="62"/>
  <c r="B29" i="62"/>
  <c r="C29" i="62"/>
  <c r="D29" i="62"/>
  <c r="B30" i="62"/>
  <c r="C30" i="62"/>
  <c r="D30" i="62"/>
  <c r="B31" i="62"/>
  <c r="C31" i="62"/>
  <c r="D31" i="62"/>
  <c r="B32" i="62"/>
  <c r="C32" i="62"/>
  <c r="D32" i="62"/>
  <c r="M32" i="62" s="1"/>
  <c r="B33" i="62"/>
  <c r="C33" i="62"/>
  <c r="D33" i="62"/>
  <c r="M33" i="62" s="1"/>
  <c r="B34" i="62"/>
  <c r="C34" i="62"/>
  <c r="D34" i="62"/>
  <c r="B35" i="62"/>
  <c r="C35" i="62"/>
  <c r="D35" i="62"/>
  <c r="M35" i="62" s="1"/>
  <c r="B36" i="62"/>
  <c r="C36" i="62"/>
  <c r="D36" i="62"/>
  <c r="B37" i="62"/>
  <c r="C37" i="62"/>
  <c r="D37" i="62"/>
  <c r="M37" i="62" s="1"/>
  <c r="B38" i="62"/>
  <c r="C38" i="62"/>
  <c r="D38" i="62"/>
  <c r="M38" i="62" s="1"/>
  <c r="B39" i="62"/>
  <c r="C39" i="62"/>
  <c r="D39" i="62"/>
  <c r="M39" i="62" s="1"/>
  <c r="B40" i="62"/>
  <c r="C40" i="62"/>
  <c r="D40" i="62"/>
  <c r="M40" i="62" s="1"/>
  <c r="B41" i="62"/>
  <c r="C41" i="62"/>
  <c r="D41" i="62"/>
  <c r="M41" i="62" s="1"/>
  <c r="B42" i="62"/>
  <c r="C42" i="62"/>
  <c r="D42" i="62"/>
  <c r="M42" i="62" s="1"/>
  <c r="B43" i="62"/>
  <c r="C43" i="62"/>
  <c r="D43" i="62"/>
  <c r="M43" i="62" s="1"/>
  <c r="B44" i="62"/>
  <c r="C44" i="62"/>
  <c r="D44" i="62"/>
  <c r="M44" i="62" s="1"/>
  <c r="B45" i="62"/>
  <c r="C45" i="62"/>
  <c r="D45" i="62"/>
  <c r="M45" i="62" s="1"/>
  <c r="B46" i="62"/>
  <c r="C46" i="62"/>
  <c r="D46" i="62"/>
  <c r="M46" i="62" s="1"/>
  <c r="B47" i="62"/>
  <c r="C47" i="62"/>
  <c r="D47" i="62"/>
  <c r="M47" i="62" s="1"/>
  <c r="B48" i="62"/>
  <c r="C48" i="62"/>
  <c r="D48" i="62"/>
  <c r="M48" i="62" s="1"/>
  <c r="B49" i="62"/>
  <c r="C49" i="62"/>
  <c r="D49" i="62"/>
  <c r="M49" i="62" s="1"/>
  <c r="B50" i="62"/>
  <c r="C50" i="62"/>
  <c r="D50" i="62"/>
  <c r="M50" i="62" s="1"/>
  <c r="B51" i="62"/>
  <c r="C51" i="62"/>
  <c r="D51" i="62"/>
  <c r="M51" i="62" s="1"/>
  <c r="B52" i="62"/>
  <c r="C52" i="62"/>
  <c r="D52" i="62"/>
  <c r="M52" i="62" s="1"/>
  <c r="B53" i="62"/>
  <c r="C53" i="62"/>
  <c r="D53" i="62"/>
  <c r="M53" i="62" s="1"/>
  <c r="B54" i="62"/>
  <c r="C54" i="62"/>
  <c r="D54" i="62"/>
  <c r="M54" i="62" s="1"/>
  <c r="B55" i="62"/>
  <c r="C55" i="62"/>
  <c r="D55" i="62"/>
  <c r="M55" i="62" s="1"/>
  <c r="B56" i="62"/>
  <c r="C56" i="62"/>
  <c r="D56" i="62"/>
  <c r="M56" i="62" s="1"/>
  <c r="B57" i="62"/>
  <c r="C57" i="62"/>
  <c r="D57" i="62"/>
  <c r="M57" i="62" s="1"/>
  <c r="B58" i="62"/>
  <c r="C58" i="62"/>
  <c r="D58" i="62"/>
  <c r="M58" i="62" s="1"/>
  <c r="B59" i="62"/>
  <c r="C59" i="62"/>
  <c r="D59" i="62"/>
  <c r="M59" i="62" s="1"/>
  <c r="B60" i="62"/>
  <c r="C60" i="62"/>
  <c r="D60" i="62"/>
  <c r="M60" i="62" s="1"/>
  <c r="B61" i="62"/>
  <c r="C61" i="62"/>
  <c r="D61" i="62"/>
  <c r="M61" i="62"/>
  <c r="B62" i="62"/>
  <c r="C62" i="62"/>
  <c r="D62" i="62"/>
  <c r="M62" i="62" s="1"/>
  <c r="B63" i="62"/>
  <c r="C63" i="62"/>
  <c r="D63" i="62"/>
  <c r="M63" i="62" s="1"/>
  <c r="B64" i="62"/>
  <c r="C64" i="62"/>
  <c r="D64" i="62"/>
  <c r="M64" i="62" s="1"/>
  <c r="B65" i="62"/>
  <c r="C65" i="62"/>
  <c r="D65" i="62"/>
  <c r="M65" i="62" s="1"/>
  <c r="B66" i="62"/>
  <c r="C66" i="62"/>
  <c r="D66" i="62"/>
  <c r="M66" i="62" s="1"/>
  <c r="B67" i="62"/>
  <c r="C67" i="62"/>
  <c r="D67" i="62"/>
  <c r="M67" i="62" s="1"/>
  <c r="B68" i="62"/>
  <c r="C68" i="62"/>
  <c r="D68" i="62"/>
  <c r="M68" i="62" s="1"/>
  <c r="B69" i="62"/>
  <c r="C69" i="62"/>
  <c r="D69" i="62"/>
  <c r="M69" i="62" s="1"/>
  <c r="B70" i="62"/>
  <c r="C70" i="62"/>
  <c r="D70" i="62"/>
  <c r="M70" i="62" s="1"/>
  <c r="B71" i="62"/>
  <c r="C71" i="62"/>
  <c r="D71" i="62"/>
  <c r="M71" i="62" s="1"/>
  <c r="B72" i="62"/>
  <c r="C72" i="62"/>
  <c r="D72" i="62"/>
  <c r="M72" i="62" s="1"/>
  <c r="B73" i="62"/>
  <c r="C73" i="62"/>
  <c r="D73" i="62"/>
  <c r="M73" i="62" s="1"/>
  <c r="A56" i="76"/>
  <c r="B56" i="76"/>
  <c r="C56" i="76"/>
  <c r="A57" i="76"/>
  <c r="B57" i="76"/>
  <c r="C57" i="76"/>
  <c r="A58" i="76"/>
  <c r="B58" i="76"/>
  <c r="C58" i="76"/>
  <c r="A59" i="76"/>
  <c r="B59" i="76"/>
  <c r="C59" i="76"/>
  <c r="A60" i="76"/>
  <c r="B60" i="76"/>
  <c r="C60" i="76"/>
  <c r="A61" i="76"/>
  <c r="B61" i="76"/>
  <c r="C61" i="76"/>
  <c r="A62" i="76"/>
  <c r="B62" i="76"/>
  <c r="C62" i="76"/>
  <c r="A63" i="76"/>
  <c r="B63" i="76"/>
  <c r="C63" i="76"/>
  <c r="A64" i="76"/>
  <c r="B64" i="76"/>
  <c r="C64" i="76"/>
  <c r="A55" i="73"/>
  <c r="B55" i="73"/>
  <c r="C55" i="73"/>
  <c r="A56" i="73"/>
  <c r="B56" i="73"/>
  <c r="C56" i="73"/>
  <c r="A57" i="73"/>
  <c r="B57" i="73"/>
  <c r="C57" i="73"/>
  <c r="A58" i="73"/>
  <c r="B58" i="73"/>
  <c r="C58" i="73"/>
  <c r="A59" i="73"/>
  <c r="B59" i="73"/>
  <c r="C59" i="73"/>
  <c r="A60" i="73"/>
  <c r="B60" i="73"/>
  <c r="C60" i="73"/>
  <c r="A61" i="73"/>
  <c r="B61" i="73"/>
  <c r="C61" i="73"/>
  <c r="A55" i="72"/>
  <c r="B55" i="72"/>
  <c r="C55" i="72"/>
  <c r="A56" i="72"/>
  <c r="B56" i="72"/>
  <c r="C56" i="72"/>
  <c r="A57" i="72"/>
  <c r="B57" i="72"/>
  <c r="C57" i="72"/>
  <c r="A58" i="72"/>
  <c r="B58" i="72"/>
  <c r="C58" i="72"/>
  <c r="A59" i="72"/>
  <c r="B59" i="72"/>
  <c r="C59" i="72"/>
  <c r="A60" i="72"/>
  <c r="B60" i="72"/>
  <c r="C60" i="72"/>
  <c r="A61" i="72"/>
  <c r="B61" i="72"/>
  <c r="C61" i="72"/>
  <c r="A62" i="72"/>
  <c r="B62" i="72"/>
  <c r="C62" i="72"/>
  <c r="A63" i="72"/>
  <c r="B63" i="72"/>
  <c r="C63" i="72"/>
  <c r="A64" i="72"/>
  <c r="B64" i="72"/>
  <c r="C64" i="72"/>
  <c r="A54" i="71"/>
  <c r="B54" i="71"/>
  <c r="C54" i="71"/>
  <c r="A55" i="71"/>
  <c r="B55" i="71"/>
  <c r="C55" i="71"/>
  <c r="A56" i="71"/>
  <c r="B56" i="71"/>
  <c r="C56" i="71"/>
  <c r="A57" i="71"/>
  <c r="B57" i="71"/>
  <c r="C57" i="71"/>
  <c r="A58" i="71"/>
  <c r="B58" i="71"/>
  <c r="C58" i="71"/>
  <c r="A59" i="71"/>
  <c r="B59" i="71"/>
  <c r="C59" i="71"/>
  <c r="A60" i="71"/>
  <c r="B60" i="71"/>
  <c r="C60" i="71"/>
  <c r="A61" i="71"/>
  <c r="B61" i="71"/>
  <c r="C61" i="71"/>
  <c r="A62" i="71"/>
  <c r="B62" i="71"/>
  <c r="C62" i="71"/>
  <c r="H30" i="78"/>
  <c r="H31" i="78"/>
  <c r="H32" i="78"/>
  <c r="N32" i="78" s="1"/>
  <c r="H33" i="78"/>
  <c r="H34" i="78"/>
  <c r="H35" i="78"/>
  <c r="N35" i="78" s="1"/>
  <c r="H36" i="78"/>
  <c r="N36" i="78" s="1"/>
  <c r="H37" i="78"/>
  <c r="N37" i="78" s="1"/>
  <c r="H38" i="78"/>
  <c r="H39" i="78"/>
  <c r="H40" i="78"/>
  <c r="N40" i="78" s="1"/>
  <c r="H41" i="78"/>
  <c r="H42" i="78"/>
  <c r="H43" i="78"/>
  <c r="N43" i="78" s="1"/>
  <c r="H44" i="78"/>
  <c r="N44" i="78" s="1"/>
  <c r="H45" i="78"/>
  <c r="N45" i="78" s="1"/>
  <c r="H46" i="78"/>
  <c r="H47" i="78"/>
  <c r="H48" i="78"/>
  <c r="N48" i="78" s="1"/>
  <c r="H49" i="78"/>
  <c r="H50" i="78"/>
  <c r="H51" i="78"/>
  <c r="N51" i="78" s="1"/>
  <c r="H52" i="78"/>
  <c r="N52" i="78" s="1"/>
  <c r="H53" i="78"/>
  <c r="H54" i="78"/>
  <c r="H55" i="78"/>
  <c r="H56" i="78"/>
  <c r="N56" i="78" s="1"/>
  <c r="H57" i="78"/>
  <c r="H58" i="78"/>
  <c r="H59" i="78"/>
  <c r="N59" i="78" s="1"/>
  <c r="H60" i="78"/>
  <c r="N60" i="78" s="1"/>
  <c r="H61" i="78"/>
  <c r="N61" i="78" s="1"/>
  <c r="H62" i="78"/>
  <c r="H63" i="78"/>
  <c r="H64" i="78"/>
  <c r="N64" i="78" s="1"/>
  <c r="H65" i="78"/>
  <c r="H66" i="78"/>
  <c r="H67" i="78"/>
  <c r="N67" i="78" s="1"/>
  <c r="H68" i="78"/>
  <c r="N68" i="78" s="1"/>
  <c r="H69" i="78"/>
  <c r="N69" i="78" s="1"/>
  <c r="H70" i="78"/>
  <c r="N30" i="78"/>
  <c r="N31" i="78"/>
  <c r="N33" i="78"/>
  <c r="N34" i="78"/>
  <c r="N38" i="78"/>
  <c r="N39" i="78"/>
  <c r="N41" i="78"/>
  <c r="N42" i="78"/>
  <c r="N46" i="78"/>
  <c r="N47" i="78"/>
  <c r="N49" i="78"/>
  <c r="N50" i="78"/>
  <c r="N53" i="78"/>
  <c r="N54" i="78"/>
  <c r="N55" i="78"/>
  <c r="N57" i="78"/>
  <c r="N58" i="78"/>
  <c r="N62" i="78"/>
  <c r="N63" i="78"/>
  <c r="N65" i="78"/>
  <c r="N66" i="78"/>
  <c r="N70" i="78"/>
  <c r="N54" i="62"/>
  <c r="N53" i="62"/>
  <c r="N52" i="62"/>
  <c r="N51" i="62"/>
  <c r="N50" i="62"/>
  <c r="N49" i="62"/>
  <c r="N48" i="62"/>
  <c r="N47" i="62"/>
  <c r="N46" i="62"/>
  <c r="N45" i="62"/>
  <c r="N44" i="62"/>
  <c r="N43" i="62"/>
  <c r="N42" i="62"/>
  <c r="BQ45" i="61"/>
  <c r="Q54" i="62" s="1"/>
  <c r="BP45" i="61"/>
  <c r="P54" i="62" s="1"/>
  <c r="BO45" i="61"/>
  <c r="Q53" i="62" s="1"/>
  <c r="BN45" i="61"/>
  <c r="P53" i="62" s="1"/>
  <c r="BM45" i="61"/>
  <c r="Q52" i="62" s="1"/>
  <c r="BL45" i="61"/>
  <c r="P52" i="62" s="1"/>
  <c r="BK45" i="61"/>
  <c r="Q51" i="62" s="1"/>
  <c r="BJ45" i="61"/>
  <c r="P51" i="62" s="1"/>
  <c r="BI45" i="61"/>
  <c r="Q50" i="62" s="1"/>
  <c r="BH45" i="61"/>
  <c r="P50" i="62" s="1"/>
  <c r="BG45" i="61"/>
  <c r="Q49" i="62" s="1"/>
  <c r="BF45" i="61"/>
  <c r="P49" i="62" s="1"/>
  <c r="BE45" i="61"/>
  <c r="Q48" i="62" s="1"/>
  <c r="BD45" i="61"/>
  <c r="P48" i="62" s="1"/>
  <c r="BC45" i="61"/>
  <c r="Q47" i="62" s="1"/>
  <c r="BB45" i="61"/>
  <c r="P47" i="62" s="1"/>
  <c r="BA45" i="61"/>
  <c r="Q46" i="62" s="1"/>
  <c r="AZ45" i="61"/>
  <c r="P46" i="62" s="1"/>
  <c r="AY45" i="61"/>
  <c r="Q45" i="62" s="1"/>
  <c r="AX45" i="61"/>
  <c r="P45" i="62" s="1"/>
  <c r="AW45" i="61"/>
  <c r="Q44" i="62" s="1"/>
  <c r="AV45" i="61"/>
  <c r="P44" i="62" s="1"/>
  <c r="AU45" i="61"/>
  <c r="Q43" i="62" s="1"/>
  <c r="AT45" i="61"/>
  <c r="P43" i="62" s="1"/>
  <c r="Y20" i="62"/>
  <c r="Y21" i="62"/>
  <c r="Y22" i="62"/>
  <c r="Y23" i="62"/>
  <c r="Y24" i="62"/>
  <c r="Y25" i="62"/>
  <c r="Y26" i="62"/>
  <c r="Y27" i="62"/>
  <c r="Y28" i="62"/>
  <c r="Y29" i="62"/>
  <c r="Y30" i="62"/>
  <c r="Y31" i="62"/>
  <c r="Y32" i="62"/>
  <c r="Y33" i="62"/>
  <c r="Y34" i="62"/>
  <c r="Y35" i="62"/>
  <c r="Y36" i="62"/>
  <c r="Y37" i="62"/>
  <c r="Y38" i="62"/>
  <c r="Y39" i="62"/>
  <c r="Y40" i="62"/>
  <c r="Y41" i="62"/>
  <c r="Y42" i="62"/>
  <c r="Y43" i="62"/>
  <c r="Y44" i="62"/>
  <c r="Y45" i="62"/>
  <c r="Y46" i="62"/>
  <c r="Y47" i="62"/>
  <c r="Y48" i="62"/>
  <c r="Y49" i="62"/>
  <c r="Y19" i="62"/>
  <c r="A5" i="76"/>
  <c r="A5" i="73"/>
  <c r="A5" i="72"/>
  <c r="A5" i="71"/>
  <c r="V5" i="60"/>
  <c r="J8" i="78"/>
  <c r="A5" i="69"/>
  <c r="A5" i="70"/>
  <c r="A5" i="68"/>
  <c r="K9" i="74"/>
  <c r="K8" i="74"/>
  <c r="K7" i="74"/>
  <c r="K6" i="74"/>
  <c r="K5" i="74"/>
  <c r="J9" i="78"/>
  <c r="J7" i="78"/>
  <c r="J6" i="78"/>
  <c r="J5" i="78"/>
  <c r="F9" i="67"/>
  <c r="F8" i="67"/>
  <c r="F7" i="67"/>
  <c r="F6" i="67"/>
  <c r="F5" i="67"/>
  <c r="D11" i="48"/>
  <c r="HD11" i="48" s="1"/>
  <c r="I9" i="61"/>
  <c r="I8" i="61"/>
  <c r="I7" i="61"/>
  <c r="I6" i="61"/>
  <c r="I5" i="61"/>
  <c r="V9" i="60"/>
  <c r="V8" i="60"/>
  <c r="V7" i="60"/>
  <c r="V6" i="60"/>
  <c r="B7" i="77"/>
  <c r="C20" i="80"/>
  <c r="K20" i="80" s="1"/>
  <c r="B20" i="80"/>
  <c r="A20" i="80"/>
  <c r="C19" i="80"/>
  <c r="AB19" i="80" s="1"/>
  <c r="B19" i="80"/>
  <c r="A19" i="80"/>
  <c r="C18" i="80"/>
  <c r="R18" i="80" s="1"/>
  <c r="B18" i="80"/>
  <c r="A18" i="80"/>
  <c r="C17" i="80"/>
  <c r="P17" i="80" s="1"/>
  <c r="B17" i="80"/>
  <c r="A17" i="80"/>
  <c r="C16" i="80"/>
  <c r="G16" i="80" s="1"/>
  <c r="B16" i="80"/>
  <c r="A16" i="80"/>
  <c r="C15" i="80"/>
  <c r="S15" i="80" s="1"/>
  <c r="B15" i="80"/>
  <c r="A15" i="80"/>
  <c r="C14" i="80"/>
  <c r="F14" i="80" s="1"/>
  <c r="B14" i="80"/>
  <c r="A14" i="80"/>
  <c r="C13" i="80"/>
  <c r="E13" i="80" s="1"/>
  <c r="B13" i="80"/>
  <c r="A13" i="80"/>
  <c r="C12" i="80"/>
  <c r="D12" i="80" s="1"/>
  <c r="B12" i="80"/>
  <c r="A12" i="80"/>
  <c r="C11" i="80"/>
  <c r="Y11" i="80" s="1"/>
  <c r="B11" i="80"/>
  <c r="A11" i="80"/>
  <c r="C10" i="80"/>
  <c r="D10" i="80" s="1"/>
  <c r="B10" i="80"/>
  <c r="A10" i="80"/>
  <c r="C9" i="80"/>
  <c r="L9" i="80" s="1"/>
  <c r="B9" i="80"/>
  <c r="A9" i="80"/>
  <c r="C8" i="80"/>
  <c r="B8" i="80"/>
  <c r="A8" i="80"/>
  <c r="C7" i="80"/>
  <c r="B7" i="80"/>
  <c r="A7" i="80"/>
  <c r="I20" i="80"/>
  <c r="F20" i="80"/>
  <c r="G20" i="80"/>
  <c r="X20" i="80"/>
  <c r="Q20" i="80"/>
  <c r="AC20" i="80"/>
  <c r="V20" i="80"/>
  <c r="AH20" i="80"/>
  <c r="AA20" i="80"/>
  <c r="S10" i="69"/>
  <c r="T10" i="69"/>
  <c r="U10" i="69"/>
  <c r="V10" i="69"/>
  <c r="W10" i="69"/>
  <c r="X10" i="69"/>
  <c r="Y10" i="69"/>
  <c r="Z10" i="69"/>
  <c r="AA10" i="69"/>
  <c r="AB10" i="69"/>
  <c r="AC10" i="69"/>
  <c r="AD10" i="69"/>
  <c r="Z14" i="80"/>
  <c r="G14" i="80"/>
  <c r="X14" i="80"/>
  <c r="L14" i="80"/>
  <c r="AB14" i="80"/>
  <c r="N18" i="80"/>
  <c r="AE20" i="80"/>
  <c r="AC12" i="80"/>
  <c r="AE12" i="80"/>
  <c r="I9" i="80"/>
  <c r="AE9" i="80"/>
  <c r="Z16" i="79"/>
  <c r="Z17" i="79"/>
  <c r="Z18" i="79"/>
  <c r="Z19" i="79"/>
  <c r="Z20" i="79"/>
  <c r="Z21" i="79"/>
  <c r="Z22" i="79"/>
  <c r="Z23" i="79"/>
  <c r="Z24" i="79"/>
  <c r="Z25" i="79"/>
  <c r="Z26" i="79"/>
  <c r="Z27" i="79"/>
  <c r="Z28" i="79"/>
  <c r="Z29" i="79"/>
  <c r="Z30" i="79"/>
  <c r="Z31" i="79"/>
  <c r="Z32" i="79"/>
  <c r="Z33" i="79"/>
  <c r="Z34" i="79"/>
  <c r="Z35" i="79"/>
  <c r="Z36" i="79"/>
  <c r="Z37" i="79"/>
  <c r="Z38" i="79"/>
  <c r="Z39" i="79"/>
  <c r="Z40" i="79"/>
  <c r="Z41" i="79"/>
  <c r="Z42" i="79"/>
  <c r="Z43" i="79"/>
  <c r="Z44" i="79"/>
  <c r="Z45" i="79"/>
  <c r="Z46" i="79"/>
  <c r="Z47" i="79"/>
  <c r="Z48" i="79"/>
  <c r="Z49" i="79"/>
  <c r="Z50" i="79"/>
  <c r="Z51" i="79"/>
  <c r="Z52" i="79"/>
  <c r="Z53" i="79"/>
  <c r="Z54" i="79"/>
  <c r="Z55" i="79"/>
  <c r="Z56" i="79"/>
  <c r="Z57" i="79"/>
  <c r="Z58" i="79"/>
  <c r="Z59" i="79"/>
  <c r="Z60" i="79"/>
  <c r="Z61" i="79"/>
  <c r="Z62" i="79"/>
  <c r="Z63" i="79"/>
  <c r="Z64" i="79"/>
  <c r="Z65" i="79"/>
  <c r="Z66" i="79"/>
  <c r="Z67" i="79"/>
  <c r="Z68" i="79"/>
  <c r="Z69" i="79"/>
  <c r="Z70" i="79"/>
  <c r="Z71" i="79"/>
  <c r="Z72" i="79"/>
  <c r="Z73" i="79"/>
  <c r="Z15" i="79"/>
  <c r="Y16" i="79"/>
  <c r="Y17" i="79"/>
  <c r="Y18" i="79"/>
  <c r="Y19" i="79"/>
  <c r="Y20" i="79"/>
  <c r="Y21" i="79"/>
  <c r="Y22" i="79"/>
  <c r="Y23" i="79"/>
  <c r="Y24" i="79"/>
  <c r="Y25" i="79"/>
  <c r="Y26" i="79"/>
  <c r="Y27" i="79"/>
  <c r="Y28" i="79"/>
  <c r="Y29" i="79"/>
  <c r="Y30" i="79"/>
  <c r="Y31" i="79"/>
  <c r="Y32" i="79"/>
  <c r="Y33" i="79"/>
  <c r="Y34" i="79"/>
  <c r="Y35" i="79"/>
  <c r="Y36" i="79"/>
  <c r="Y37" i="79"/>
  <c r="Y38" i="79"/>
  <c r="Y39" i="79"/>
  <c r="Y40" i="79"/>
  <c r="Y41" i="79"/>
  <c r="Y42" i="79"/>
  <c r="Y43" i="79"/>
  <c r="Y44" i="79"/>
  <c r="Y45" i="79"/>
  <c r="Y46" i="79"/>
  <c r="Y47" i="79"/>
  <c r="Y48" i="79"/>
  <c r="Y49" i="79"/>
  <c r="Y50" i="79"/>
  <c r="Y51" i="79"/>
  <c r="Y52" i="79"/>
  <c r="Y53" i="79"/>
  <c r="Y54" i="79"/>
  <c r="Y55" i="79"/>
  <c r="Y56" i="79"/>
  <c r="Y57" i="79"/>
  <c r="Y58" i="79"/>
  <c r="Y59" i="79"/>
  <c r="Y60" i="79"/>
  <c r="Y61" i="79"/>
  <c r="Y62" i="79"/>
  <c r="Y63" i="79"/>
  <c r="Y64" i="79"/>
  <c r="Y65" i="79"/>
  <c r="Y66" i="79"/>
  <c r="Y67" i="79"/>
  <c r="Y68" i="79"/>
  <c r="Y69" i="79"/>
  <c r="Y70" i="79"/>
  <c r="Y71" i="79"/>
  <c r="Y72" i="79"/>
  <c r="Y73" i="79"/>
  <c r="Y15" i="79"/>
  <c r="X15" i="79"/>
  <c r="X16" i="79"/>
  <c r="X17" i="79"/>
  <c r="X18" i="79"/>
  <c r="X19" i="79"/>
  <c r="X20" i="79"/>
  <c r="X21" i="79"/>
  <c r="X22" i="79"/>
  <c r="X23" i="79"/>
  <c r="X24" i="79"/>
  <c r="X25" i="79"/>
  <c r="X26" i="79"/>
  <c r="X27" i="79"/>
  <c r="X28" i="79"/>
  <c r="X29" i="79"/>
  <c r="X30" i="79"/>
  <c r="X31" i="79"/>
  <c r="X32" i="79"/>
  <c r="X33" i="79"/>
  <c r="X34" i="79"/>
  <c r="X35" i="79"/>
  <c r="X36" i="79"/>
  <c r="X37" i="79"/>
  <c r="X38" i="79"/>
  <c r="X39" i="79"/>
  <c r="X40" i="79"/>
  <c r="X41" i="79"/>
  <c r="X42" i="79"/>
  <c r="X43" i="79"/>
  <c r="X44" i="79"/>
  <c r="X45" i="79"/>
  <c r="X46" i="79"/>
  <c r="X47" i="79"/>
  <c r="X48" i="79"/>
  <c r="X49" i="79"/>
  <c r="X50" i="79"/>
  <c r="X51" i="79"/>
  <c r="X52" i="79"/>
  <c r="X53" i="79"/>
  <c r="X54" i="79"/>
  <c r="X55" i="79"/>
  <c r="X56" i="79"/>
  <c r="X57" i="79"/>
  <c r="X58" i="79"/>
  <c r="X59" i="79"/>
  <c r="X60" i="79"/>
  <c r="X61" i="79"/>
  <c r="X62" i="79"/>
  <c r="X63" i="79"/>
  <c r="X64" i="79"/>
  <c r="X65" i="79"/>
  <c r="X66" i="79"/>
  <c r="X67" i="79"/>
  <c r="X68" i="79"/>
  <c r="X69" i="79"/>
  <c r="X70" i="79"/>
  <c r="X71" i="79"/>
  <c r="X72" i="79"/>
  <c r="X73" i="79"/>
  <c r="M17" i="79"/>
  <c r="M18" i="79"/>
  <c r="M19" i="79"/>
  <c r="M20" i="79"/>
  <c r="M21" i="79"/>
  <c r="M22" i="79"/>
  <c r="M23" i="79"/>
  <c r="M24" i="79"/>
  <c r="M25" i="79"/>
  <c r="M26" i="79"/>
  <c r="M27" i="79"/>
  <c r="M16" i="79"/>
  <c r="M15" i="79"/>
  <c r="H12" i="78"/>
  <c r="N12" i="78" s="1"/>
  <c r="H13" i="78"/>
  <c r="N13" i="78" s="1"/>
  <c r="H14" i="78"/>
  <c r="N14" i="78" s="1"/>
  <c r="H15" i="78"/>
  <c r="N15" i="78" s="1"/>
  <c r="H16" i="78"/>
  <c r="N16" i="78" s="1"/>
  <c r="H17" i="78"/>
  <c r="N17" i="78" s="1"/>
  <c r="H18" i="78"/>
  <c r="N18" i="78" s="1"/>
  <c r="H19" i="78"/>
  <c r="N19" i="78" s="1"/>
  <c r="H20" i="78"/>
  <c r="N20" i="78" s="1"/>
  <c r="H21" i="78"/>
  <c r="N21" i="78" s="1"/>
  <c r="H22" i="78"/>
  <c r="N22" i="78" s="1"/>
  <c r="H23" i="78"/>
  <c r="N23" i="78" s="1"/>
  <c r="H24" i="78"/>
  <c r="N24" i="78" s="1"/>
  <c r="H25" i="78"/>
  <c r="N25" i="78" s="1"/>
  <c r="H26" i="78"/>
  <c r="N26" i="78" s="1"/>
  <c r="H27" i="78"/>
  <c r="N27" i="78" s="1"/>
  <c r="H28" i="78"/>
  <c r="N28" i="78" s="1"/>
  <c r="H29" i="78"/>
  <c r="N29" i="78" s="1"/>
  <c r="C55" i="76"/>
  <c r="C54" i="76"/>
  <c r="C53" i="76"/>
  <c r="C52" i="76"/>
  <c r="C51" i="76"/>
  <c r="C50" i="76"/>
  <c r="C49" i="76"/>
  <c r="C48" i="76"/>
  <c r="C47" i="76"/>
  <c r="C46" i="76"/>
  <c r="C45" i="76"/>
  <c r="C44" i="76"/>
  <c r="C43" i="76"/>
  <c r="C42" i="76"/>
  <c r="C41" i="76"/>
  <c r="C40" i="76"/>
  <c r="C39" i="76"/>
  <c r="C38" i="76"/>
  <c r="C37" i="76"/>
  <c r="C36" i="76"/>
  <c r="C35" i="76"/>
  <c r="C34" i="76"/>
  <c r="C33" i="76"/>
  <c r="C32" i="76"/>
  <c r="C31" i="76"/>
  <c r="C30" i="76"/>
  <c r="C29" i="76"/>
  <c r="C28" i="76"/>
  <c r="C27" i="76"/>
  <c r="C26" i="76"/>
  <c r="C25" i="76"/>
  <c r="C24" i="76"/>
  <c r="C23" i="76"/>
  <c r="C22" i="76"/>
  <c r="C21" i="76"/>
  <c r="C20" i="76"/>
  <c r="C19" i="76"/>
  <c r="C18" i="76"/>
  <c r="C17" i="76"/>
  <c r="C16" i="76"/>
  <c r="C15" i="76"/>
  <c r="C14" i="76"/>
  <c r="C13" i="76"/>
  <c r="C12" i="76"/>
  <c r="C11" i="76"/>
  <c r="C10" i="76"/>
  <c r="C9" i="76"/>
  <c r="C8" i="76"/>
  <c r="C7" i="76"/>
  <c r="C54" i="73"/>
  <c r="C53" i="73"/>
  <c r="C52" i="73"/>
  <c r="C51" i="73"/>
  <c r="C50" i="73"/>
  <c r="C49" i="73"/>
  <c r="C48" i="73"/>
  <c r="C47" i="73"/>
  <c r="C46" i="73"/>
  <c r="C45" i="73"/>
  <c r="C44" i="73"/>
  <c r="C43" i="73"/>
  <c r="C42" i="73"/>
  <c r="C41" i="73"/>
  <c r="C40" i="73"/>
  <c r="C39" i="73"/>
  <c r="C38" i="73"/>
  <c r="C37" i="73"/>
  <c r="C36" i="73"/>
  <c r="C35" i="73"/>
  <c r="C34" i="73"/>
  <c r="C33" i="73"/>
  <c r="C32" i="73"/>
  <c r="C31" i="73"/>
  <c r="C30" i="73"/>
  <c r="C29" i="73"/>
  <c r="C28" i="73"/>
  <c r="C27" i="73"/>
  <c r="C26" i="73"/>
  <c r="C25" i="73"/>
  <c r="C24" i="73"/>
  <c r="C23" i="73"/>
  <c r="C22" i="73"/>
  <c r="C21" i="73"/>
  <c r="C20" i="73"/>
  <c r="C19" i="73"/>
  <c r="C18" i="73"/>
  <c r="C17" i="73"/>
  <c r="C16" i="73"/>
  <c r="C15" i="73"/>
  <c r="C14" i="73"/>
  <c r="C13" i="73"/>
  <c r="C12" i="73"/>
  <c r="C11" i="73"/>
  <c r="C10" i="73"/>
  <c r="C9" i="73"/>
  <c r="C8" i="73"/>
  <c r="C7" i="73"/>
  <c r="C54" i="72"/>
  <c r="C53" i="72"/>
  <c r="C52" i="72"/>
  <c r="C51" i="72"/>
  <c r="C50" i="72"/>
  <c r="C49" i="72"/>
  <c r="C48" i="72"/>
  <c r="C47" i="72"/>
  <c r="C46" i="72"/>
  <c r="C45" i="72"/>
  <c r="C44" i="72"/>
  <c r="C43" i="72"/>
  <c r="C42" i="72"/>
  <c r="C41" i="72"/>
  <c r="C40" i="72"/>
  <c r="C39" i="72"/>
  <c r="C38" i="72"/>
  <c r="C37" i="72"/>
  <c r="C36" i="72"/>
  <c r="C35" i="72"/>
  <c r="C34" i="72"/>
  <c r="C33" i="72"/>
  <c r="C32" i="72"/>
  <c r="C31" i="72"/>
  <c r="C30" i="72"/>
  <c r="C29" i="72"/>
  <c r="C28" i="72"/>
  <c r="C27" i="72"/>
  <c r="C26" i="72"/>
  <c r="C25" i="72"/>
  <c r="C24" i="72"/>
  <c r="C23" i="72"/>
  <c r="C22" i="72"/>
  <c r="C21" i="72"/>
  <c r="C20" i="72"/>
  <c r="C19" i="72"/>
  <c r="C18" i="72"/>
  <c r="C17" i="72"/>
  <c r="C16" i="72"/>
  <c r="C15" i="72"/>
  <c r="C14" i="72"/>
  <c r="C13" i="72"/>
  <c r="C12" i="72"/>
  <c r="C11" i="72"/>
  <c r="C10" i="72"/>
  <c r="C9" i="72"/>
  <c r="C8" i="72"/>
  <c r="C7" i="72"/>
  <c r="C53" i="71"/>
  <c r="C52" i="71"/>
  <c r="C51" i="71"/>
  <c r="C50" i="71"/>
  <c r="C49" i="71"/>
  <c r="C48" i="71"/>
  <c r="C47" i="71"/>
  <c r="C46" i="71"/>
  <c r="C45" i="71"/>
  <c r="C44" i="71"/>
  <c r="C43" i="71"/>
  <c r="C42" i="71"/>
  <c r="C41" i="71"/>
  <c r="C40" i="71"/>
  <c r="C39" i="71"/>
  <c r="C38" i="71"/>
  <c r="C37" i="71"/>
  <c r="C36" i="71"/>
  <c r="C35" i="71"/>
  <c r="C34" i="71"/>
  <c r="C33" i="71"/>
  <c r="C32" i="71"/>
  <c r="C31" i="71"/>
  <c r="C30" i="71"/>
  <c r="C29" i="71"/>
  <c r="C28" i="71"/>
  <c r="C27" i="71"/>
  <c r="C26" i="71"/>
  <c r="C25" i="71"/>
  <c r="C24" i="71"/>
  <c r="C23" i="71"/>
  <c r="C22" i="71"/>
  <c r="C21" i="71"/>
  <c r="C20" i="71"/>
  <c r="C19" i="71"/>
  <c r="C18" i="71"/>
  <c r="C17" i="71"/>
  <c r="C16" i="71"/>
  <c r="C15" i="71"/>
  <c r="C14" i="71"/>
  <c r="C13" i="71"/>
  <c r="C12" i="71"/>
  <c r="C11" i="71"/>
  <c r="C10" i="71"/>
  <c r="C9" i="71"/>
  <c r="C8" i="71"/>
  <c r="C7" i="71"/>
  <c r="C13" i="70"/>
  <c r="C12" i="70"/>
  <c r="C11" i="70"/>
  <c r="C10" i="70"/>
  <c r="C9" i="70"/>
  <c r="C8" i="70"/>
  <c r="C7" i="70"/>
  <c r="C7" i="68"/>
  <c r="D7" i="68"/>
  <c r="D7" i="70"/>
  <c r="D8" i="70"/>
  <c r="D9" i="70"/>
  <c r="D10" i="70"/>
  <c r="D11" i="70"/>
  <c r="D12" i="70"/>
  <c r="D13" i="70"/>
  <c r="D7" i="71"/>
  <c r="D8" i="71"/>
  <c r="D9" i="71"/>
  <c r="D10" i="71"/>
  <c r="D11" i="71"/>
  <c r="D12" i="71"/>
  <c r="D13" i="71"/>
  <c r="D14" i="71"/>
  <c r="D15" i="71"/>
  <c r="D16" i="71"/>
  <c r="D17" i="71"/>
  <c r="D18" i="71"/>
  <c r="D19" i="71"/>
  <c r="D20" i="71"/>
  <c r="D21" i="71"/>
  <c r="D22" i="71"/>
  <c r="D23" i="71"/>
  <c r="D24" i="71"/>
  <c r="D25" i="71"/>
  <c r="D26" i="71"/>
  <c r="D27" i="71"/>
  <c r="D28" i="71"/>
  <c r="D29" i="71"/>
  <c r="D30" i="71"/>
  <c r="D31" i="71"/>
  <c r="D32" i="71"/>
  <c r="D33" i="71"/>
  <c r="D34" i="71"/>
  <c r="D35" i="71"/>
  <c r="D36" i="71"/>
  <c r="D37" i="71"/>
  <c r="D38" i="71"/>
  <c r="D39" i="71"/>
  <c r="D40" i="71"/>
  <c r="D41" i="71"/>
  <c r="D42" i="71"/>
  <c r="D43" i="71"/>
  <c r="D44" i="71"/>
  <c r="D45" i="71"/>
  <c r="D46" i="71"/>
  <c r="D47" i="71"/>
  <c r="D48" i="71"/>
  <c r="D49" i="71"/>
  <c r="D50" i="71"/>
  <c r="D51" i="71"/>
  <c r="D52" i="71"/>
  <c r="D53" i="71"/>
  <c r="D54" i="71"/>
  <c r="D55" i="71"/>
  <c r="D56" i="71"/>
  <c r="D57" i="71"/>
  <c r="D58" i="71"/>
  <c r="D59" i="71"/>
  <c r="D60" i="71"/>
  <c r="D61" i="71"/>
  <c r="D62" i="71"/>
  <c r="C7" i="69"/>
  <c r="C8" i="69"/>
  <c r="C9" i="69"/>
  <c r="C10" i="69"/>
  <c r="C11" i="69"/>
  <c r="C12" i="69"/>
  <c r="C13" i="69"/>
  <c r="C14" i="69"/>
  <c r="C15" i="69"/>
  <c r="C16" i="69"/>
  <c r="C17" i="69"/>
  <c r="C18" i="69"/>
  <c r="C19" i="69"/>
  <c r="C20" i="69"/>
  <c r="C21" i="69"/>
  <c r="C22" i="69"/>
  <c r="C23" i="69"/>
  <c r="C24" i="69"/>
  <c r="C25" i="69"/>
  <c r="C26" i="69"/>
  <c r="C27" i="69"/>
  <c r="C28" i="69"/>
  <c r="C29" i="69"/>
  <c r="C30" i="69"/>
  <c r="C31" i="69"/>
  <c r="C32" i="69"/>
  <c r="C33" i="69"/>
  <c r="C34" i="69"/>
  <c r="C35" i="69"/>
  <c r="C36" i="69"/>
  <c r="C37" i="69"/>
  <c r="C38" i="69"/>
  <c r="C39" i="69"/>
  <c r="C40" i="69"/>
  <c r="C41" i="69"/>
  <c r="C42" i="69"/>
  <c r="C43" i="69"/>
  <c r="C44" i="69"/>
  <c r="C45" i="69"/>
  <c r="C46" i="69"/>
  <c r="C47" i="69"/>
  <c r="C48" i="69"/>
  <c r="IS24" i="48"/>
  <c r="IT24" i="48"/>
  <c r="IU24" i="48" s="1"/>
  <c r="F31" i="62" s="1"/>
  <c r="IS25" i="48"/>
  <c r="IT25" i="48"/>
  <c r="IS26" i="48"/>
  <c r="IT26" i="48"/>
  <c r="IS27" i="48"/>
  <c r="IT27" i="48"/>
  <c r="IS28" i="48"/>
  <c r="IT28" i="48"/>
  <c r="IS29" i="48"/>
  <c r="IT29" i="48"/>
  <c r="IS30" i="48"/>
  <c r="IT30" i="48"/>
  <c r="IS31" i="48"/>
  <c r="IT31" i="48"/>
  <c r="IS32" i="48"/>
  <c r="IT32" i="48"/>
  <c r="IS33" i="48"/>
  <c r="IT33" i="48"/>
  <c r="IS34" i="48"/>
  <c r="IT34" i="48"/>
  <c r="IS35" i="48"/>
  <c r="IT35" i="48"/>
  <c r="IS36" i="48"/>
  <c r="IT36" i="48"/>
  <c r="IS37" i="48"/>
  <c r="IT37" i="48"/>
  <c r="IS38" i="48"/>
  <c r="IT38" i="48"/>
  <c r="IS39" i="48"/>
  <c r="IT39" i="48"/>
  <c r="IS40" i="48"/>
  <c r="IT40" i="48"/>
  <c r="IS41" i="48"/>
  <c r="IT41" i="48"/>
  <c r="IS42" i="48"/>
  <c r="IT42" i="48"/>
  <c r="IS43" i="48"/>
  <c r="IT43" i="48"/>
  <c r="IS44" i="48"/>
  <c r="IT44" i="48"/>
  <c r="IS45" i="48"/>
  <c r="IT45" i="48"/>
  <c r="IS46" i="48"/>
  <c r="IT46" i="48"/>
  <c r="IS47" i="48"/>
  <c r="IT47" i="48"/>
  <c r="IS48" i="48"/>
  <c r="IT48" i="48"/>
  <c r="IS49" i="48"/>
  <c r="IT49" i="48"/>
  <c r="IS50" i="48"/>
  <c r="IT50" i="48"/>
  <c r="IS51" i="48"/>
  <c r="IT51" i="48"/>
  <c r="IS52" i="48"/>
  <c r="IT52" i="48"/>
  <c r="IS53" i="48"/>
  <c r="IT53" i="48"/>
  <c r="IS54" i="48"/>
  <c r="IT54" i="48"/>
  <c r="IS55" i="48"/>
  <c r="IT55" i="48"/>
  <c r="IS56" i="48"/>
  <c r="IT56" i="48"/>
  <c r="IS57" i="48"/>
  <c r="IT57" i="48"/>
  <c r="IS58" i="48"/>
  <c r="IT58" i="48"/>
  <c r="IS59" i="48"/>
  <c r="IT59" i="48"/>
  <c r="IS60" i="48"/>
  <c r="IT60" i="48"/>
  <c r="IS61" i="48"/>
  <c r="IT61" i="48"/>
  <c r="IS62" i="48"/>
  <c r="IT62" i="48"/>
  <c r="IS63" i="48"/>
  <c r="IT63" i="48"/>
  <c r="IS64" i="48"/>
  <c r="IT64" i="48"/>
  <c r="IS65" i="48"/>
  <c r="IT65" i="48"/>
  <c r="IS66" i="48"/>
  <c r="IT66" i="48"/>
  <c r="IS67" i="48"/>
  <c r="IT67" i="48"/>
  <c r="IS68" i="48"/>
  <c r="IT68" i="48"/>
  <c r="IS69" i="48"/>
  <c r="IT69" i="48"/>
  <c r="IS70" i="48"/>
  <c r="IT70" i="48"/>
  <c r="IS71" i="48"/>
  <c r="IT71" i="48"/>
  <c r="IS72" i="48"/>
  <c r="IT72" i="48"/>
  <c r="B24" i="77"/>
  <c r="A42" i="72"/>
  <c r="B42" i="72"/>
  <c r="D42" i="72"/>
  <c r="E42" i="72"/>
  <c r="F42" i="72"/>
  <c r="G42" i="72"/>
  <c r="H42" i="72"/>
  <c r="I42" i="72"/>
  <c r="J42" i="72"/>
  <c r="K42" i="72"/>
  <c r="L42" i="72"/>
  <c r="M42" i="72"/>
  <c r="N42" i="72"/>
  <c r="O42" i="72"/>
  <c r="P42" i="72"/>
  <c r="Q42" i="72"/>
  <c r="R42" i="72"/>
  <c r="S42" i="72"/>
  <c r="T42" i="72"/>
  <c r="U42" i="72"/>
  <c r="V42" i="72"/>
  <c r="W42" i="72"/>
  <c r="X42" i="72"/>
  <c r="Y42" i="72"/>
  <c r="Z42" i="72"/>
  <c r="AA42" i="72"/>
  <c r="AB42" i="72"/>
  <c r="AC42" i="72"/>
  <c r="AD42" i="72"/>
  <c r="AE42" i="72"/>
  <c r="AF42" i="72"/>
  <c r="AG42" i="72"/>
  <c r="AH42" i="72"/>
  <c r="A43" i="72"/>
  <c r="B43" i="72"/>
  <c r="D43" i="72"/>
  <c r="E43" i="72"/>
  <c r="F43" i="72"/>
  <c r="G43" i="72"/>
  <c r="H43" i="72"/>
  <c r="I43" i="72"/>
  <c r="J43" i="72"/>
  <c r="K43" i="72"/>
  <c r="L43" i="72"/>
  <c r="M43" i="72"/>
  <c r="N43" i="72"/>
  <c r="O43" i="72"/>
  <c r="P43" i="72"/>
  <c r="Q43" i="72"/>
  <c r="R43" i="72"/>
  <c r="S43" i="72"/>
  <c r="T43" i="72"/>
  <c r="U43" i="72"/>
  <c r="V43" i="72"/>
  <c r="W43" i="72"/>
  <c r="X43" i="72"/>
  <c r="Y43" i="72"/>
  <c r="Z43" i="72"/>
  <c r="AA43" i="72"/>
  <c r="AB43" i="72"/>
  <c r="AC43" i="72"/>
  <c r="AD43" i="72"/>
  <c r="AE43" i="72"/>
  <c r="AF43" i="72"/>
  <c r="AG43" i="72"/>
  <c r="AH43" i="72"/>
  <c r="A44" i="72"/>
  <c r="B44" i="72"/>
  <c r="D44" i="72"/>
  <c r="E44" i="72"/>
  <c r="F44" i="72"/>
  <c r="G44" i="72"/>
  <c r="H44" i="72"/>
  <c r="I44" i="72"/>
  <c r="J44" i="72"/>
  <c r="K44" i="72"/>
  <c r="L44" i="72"/>
  <c r="M44" i="72"/>
  <c r="N44" i="72"/>
  <c r="O44" i="72"/>
  <c r="P44" i="72"/>
  <c r="Q44" i="72"/>
  <c r="R44" i="72"/>
  <c r="S44" i="72"/>
  <c r="T44" i="72"/>
  <c r="U44" i="72"/>
  <c r="V44" i="72"/>
  <c r="W44" i="72"/>
  <c r="X44" i="72"/>
  <c r="Y44" i="72"/>
  <c r="Z44" i="72"/>
  <c r="AA44" i="72"/>
  <c r="AB44" i="72"/>
  <c r="AC44" i="72"/>
  <c r="AD44" i="72"/>
  <c r="AE44" i="72"/>
  <c r="AF44" i="72"/>
  <c r="AG44" i="72"/>
  <c r="AH44" i="72"/>
  <c r="A45" i="72"/>
  <c r="B45" i="72"/>
  <c r="D45" i="72"/>
  <c r="E45" i="72"/>
  <c r="F45" i="72"/>
  <c r="G45" i="72"/>
  <c r="H45" i="72"/>
  <c r="I45" i="72"/>
  <c r="J45" i="72"/>
  <c r="K45" i="72"/>
  <c r="L45" i="72"/>
  <c r="M45" i="72"/>
  <c r="N45" i="72"/>
  <c r="O45" i="72"/>
  <c r="P45" i="72"/>
  <c r="Q45" i="72"/>
  <c r="R45" i="72"/>
  <c r="S45" i="72"/>
  <c r="T45" i="72"/>
  <c r="U45" i="72"/>
  <c r="V45" i="72"/>
  <c r="W45" i="72"/>
  <c r="X45" i="72"/>
  <c r="Y45" i="72"/>
  <c r="Z45" i="72"/>
  <c r="AA45" i="72"/>
  <c r="AB45" i="72"/>
  <c r="AC45" i="72"/>
  <c r="AD45" i="72"/>
  <c r="AE45" i="72"/>
  <c r="AF45" i="72"/>
  <c r="AG45" i="72"/>
  <c r="AH45" i="72"/>
  <c r="A46" i="72"/>
  <c r="B46" i="72"/>
  <c r="D46" i="72"/>
  <c r="E46" i="72"/>
  <c r="F46" i="72"/>
  <c r="G46" i="72"/>
  <c r="H46" i="72"/>
  <c r="I46" i="72"/>
  <c r="J46" i="72"/>
  <c r="K46" i="72"/>
  <c r="L46" i="72"/>
  <c r="M46" i="72"/>
  <c r="N46" i="72"/>
  <c r="O46" i="72"/>
  <c r="P46" i="72"/>
  <c r="Q46" i="72"/>
  <c r="R46" i="72"/>
  <c r="S46" i="72"/>
  <c r="T46" i="72"/>
  <c r="U46" i="72"/>
  <c r="V46" i="72"/>
  <c r="W46" i="72"/>
  <c r="X46" i="72"/>
  <c r="Y46" i="72"/>
  <c r="Z46" i="72"/>
  <c r="AA46" i="72"/>
  <c r="AB46" i="72"/>
  <c r="AC46" i="72"/>
  <c r="AD46" i="72"/>
  <c r="AE46" i="72"/>
  <c r="AF46" i="72"/>
  <c r="AG46" i="72"/>
  <c r="AH46" i="72"/>
  <c r="A47" i="72"/>
  <c r="B47" i="72"/>
  <c r="D47" i="72"/>
  <c r="E47" i="72"/>
  <c r="F47" i="72"/>
  <c r="G47" i="72"/>
  <c r="H47" i="72"/>
  <c r="I47" i="72"/>
  <c r="J47" i="72"/>
  <c r="K47" i="72"/>
  <c r="L47" i="72"/>
  <c r="M47" i="72"/>
  <c r="N47" i="72"/>
  <c r="O47" i="72"/>
  <c r="P47" i="72"/>
  <c r="Q47" i="72"/>
  <c r="R47" i="72"/>
  <c r="S47" i="72"/>
  <c r="T47" i="72"/>
  <c r="U47" i="72"/>
  <c r="V47" i="72"/>
  <c r="W47" i="72"/>
  <c r="X47" i="72"/>
  <c r="Y47" i="72"/>
  <c r="Z47" i="72"/>
  <c r="AA47" i="72"/>
  <c r="AB47" i="72"/>
  <c r="AC47" i="72"/>
  <c r="AD47" i="72"/>
  <c r="AE47" i="72"/>
  <c r="AF47" i="72"/>
  <c r="AG47" i="72"/>
  <c r="AH47" i="72"/>
  <c r="A48" i="72"/>
  <c r="B48" i="72"/>
  <c r="D48" i="72"/>
  <c r="E48" i="72"/>
  <c r="F48" i="72"/>
  <c r="G48" i="72"/>
  <c r="H48" i="72"/>
  <c r="I48" i="72"/>
  <c r="J48" i="72"/>
  <c r="K48" i="72"/>
  <c r="L48" i="72"/>
  <c r="M48" i="72"/>
  <c r="N48" i="72"/>
  <c r="O48" i="72"/>
  <c r="P48" i="72"/>
  <c r="Q48" i="72"/>
  <c r="R48" i="72"/>
  <c r="S48" i="72"/>
  <c r="T48" i="72"/>
  <c r="U48" i="72"/>
  <c r="V48" i="72"/>
  <c r="W48" i="72"/>
  <c r="X48" i="72"/>
  <c r="Y48" i="72"/>
  <c r="Z48" i="72"/>
  <c r="AA48" i="72"/>
  <c r="AB48" i="72"/>
  <c r="AC48" i="72"/>
  <c r="AD48" i="72"/>
  <c r="AE48" i="72"/>
  <c r="AF48" i="72"/>
  <c r="AG48" i="72"/>
  <c r="AH48" i="72"/>
  <c r="A49" i="72"/>
  <c r="B49" i="72"/>
  <c r="D49" i="72"/>
  <c r="E49" i="72"/>
  <c r="F49" i="72"/>
  <c r="G49" i="72"/>
  <c r="H49" i="72"/>
  <c r="I49" i="72"/>
  <c r="J49" i="72"/>
  <c r="K49" i="72"/>
  <c r="L49" i="72"/>
  <c r="M49" i="72"/>
  <c r="N49" i="72"/>
  <c r="O49" i="72"/>
  <c r="P49" i="72"/>
  <c r="Q49" i="72"/>
  <c r="R49" i="72"/>
  <c r="S49" i="72"/>
  <c r="T49" i="72"/>
  <c r="U49" i="72"/>
  <c r="V49" i="72"/>
  <c r="W49" i="72"/>
  <c r="X49" i="72"/>
  <c r="Y49" i="72"/>
  <c r="Z49" i="72"/>
  <c r="AA49" i="72"/>
  <c r="AB49" i="72"/>
  <c r="AC49" i="72"/>
  <c r="AD49" i="72"/>
  <c r="AE49" i="72"/>
  <c r="AF49" i="72"/>
  <c r="AG49" i="72"/>
  <c r="AH49" i="72"/>
  <c r="A50" i="72"/>
  <c r="B50" i="72"/>
  <c r="D50" i="72"/>
  <c r="E50" i="72"/>
  <c r="F50" i="72"/>
  <c r="G50" i="72"/>
  <c r="H50" i="72"/>
  <c r="I50" i="72"/>
  <c r="J50" i="72"/>
  <c r="K50" i="72"/>
  <c r="L50" i="72"/>
  <c r="M50" i="72"/>
  <c r="N50" i="72"/>
  <c r="O50" i="72"/>
  <c r="P50" i="72"/>
  <c r="Q50" i="72"/>
  <c r="R50" i="72"/>
  <c r="S50" i="72"/>
  <c r="T50" i="72"/>
  <c r="U50" i="72"/>
  <c r="V50" i="72"/>
  <c r="W50" i="72"/>
  <c r="X50" i="72"/>
  <c r="Y50" i="72"/>
  <c r="Z50" i="72"/>
  <c r="AA50" i="72"/>
  <c r="AB50" i="72"/>
  <c r="AC50" i="72"/>
  <c r="AD50" i="72"/>
  <c r="AE50" i="72"/>
  <c r="AF50" i="72"/>
  <c r="AG50" i="72"/>
  <c r="AH50" i="72"/>
  <c r="A51" i="72"/>
  <c r="B51" i="72"/>
  <c r="D51" i="72"/>
  <c r="E51" i="72"/>
  <c r="F51" i="72"/>
  <c r="G51" i="72"/>
  <c r="H51" i="72"/>
  <c r="I51" i="72"/>
  <c r="J51" i="72"/>
  <c r="K51" i="72"/>
  <c r="L51" i="72"/>
  <c r="M51" i="72"/>
  <c r="N51" i="72"/>
  <c r="O51" i="72"/>
  <c r="P51" i="72"/>
  <c r="Q51" i="72"/>
  <c r="R51" i="72"/>
  <c r="S51" i="72"/>
  <c r="T51" i="72"/>
  <c r="U51" i="72"/>
  <c r="V51" i="72"/>
  <c r="W51" i="72"/>
  <c r="X51" i="72"/>
  <c r="Y51" i="72"/>
  <c r="Z51" i="72"/>
  <c r="AA51" i="72"/>
  <c r="AB51" i="72"/>
  <c r="AC51" i="72"/>
  <c r="AD51" i="72"/>
  <c r="AE51" i="72"/>
  <c r="AF51" i="72"/>
  <c r="AG51" i="72"/>
  <c r="AH51" i="72"/>
  <c r="A52" i="72"/>
  <c r="B52" i="72"/>
  <c r="D52" i="72"/>
  <c r="E52" i="72"/>
  <c r="F52" i="72"/>
  <c r="G52" i="72"/>
  <c r="H52" i="72"/>
  <c r="I52" i="72"/>
  <c r="J52" i="72"/>
  <c r="K52" i="72"/>
  <c r="L52" i="72"/>
  <c r="M52" i="72"/>
  <c r="N52" i="72"/>
  <c r="O52" i="72"/>
  <c r="P52" i="72"/>
  <c r="Q52" i="72"/>
  <c r="R52" i="72"/>
  <c r="S52" i="72"/>
  <c r="T52" i="72"/>
  <c r="U52" i="72"/>
  <c r="V52" i="72"/>
  <c r="W52" i="72"/>
  <c r="X52" i="72"/>
  <c r="Y52" i="72"/>
  <c r="Z52" i="72"/>
  <c r="AA52" i="72"/>
  <c r="AB52" i="72"/>
  <c r="AC52" i="72"/>
  <c r="AD52" i="72"/>
  <c r="AE52" i="72"/>
  <c r="AF52" i="72"/>
  <c r="AG52" i="72"/>
  <c r="AH52" i="72"/>
  <c r="A53" i="72"/>
  <c r="B53" i="72"/>
  <c r="D53" i="72"/>
  <c r="E53" i="72"/>
  <c r="F53" i="72"/>
  <c r="G53" i="72"/>
  <c r="H53" i="72"/>
  <c r="I53" i="72"/>
  <c r="J53" i="72"/>
  <c r="K53" i="72"/>
  <c r="L53" i="72"/>
  <c r="M53" i="72"/>
  <c r="N53" i="72"/>
  <c r="O53" i="72"/>
  <c r="P53" i="72"/>
  <c r="Q53" i="72"/>
  <c r="R53" i="72"/>
  <c r="S53" i="72"/>
  <c r="T53" i="72"/>
  <c r="U53" i="72"/>
  <c r="V53" i="72"/>
  <c r="W53" i="72"/>
  <c r="X53" i="72"/>
  <c r="Y53" i="72"/>
  <c r="Z53" i="72"/>
  <c r="AA53" i="72"/>
  <c r="AB53" i="72"/>
  <c r="AC53" i="72"/>
  <c r="AD53" i="72"/>
  <c r="AE53" i="72"/>
  <c r="AF53" i="72"/>
  <c r="AG53" i="72"/>
  <c r="AH53" i="72"/>
  <c r="A54" i="72"/>
  <c r="B54" i="72"/>
  <c r="D54" i="72"/>
  <c r="E54" i="72"/>
  <c r="F54" i="72"/>
  <c r="G54" i="72"/>
  <c r="H54" i="72"/>
  <c r="I54" i="72"/>
  <c r="J54" i="72"/>
  <c r="K54" i="72"/>
  <c r="L54" i="72"/>
  <c r="M54" i="72"/>
  <c r="N54" i="72"/>
  <c r="O54" i="72"/>
  <c r="P54" i="72"/>
  <c r="Q54" i="72"/>
  <c r="R54" i="72"/>
  <c r="S54" i="72"/>
  <c r="T54" i="72"/>
  <c r="U54" i="72"/>
  <c r="V54" i="72"/>
  <c r="W54" i="72"/>
  <c r="X54" i="72"/>
  <c r="Y54" i="72"/>
  <c r="Z54" i="72"/>
  <c r="AA54" i="72"/>
  <c r="AB54" i="72"/>
  <c r="AC54" i="72"/>
  <c r="AD54" i="72"/>
  <c r="AE54" i="72"/>
  <c r="AF54" i="72"/>
  <c r="AG54" i="72"/>
  <c r="AH54" i="72"/>
  <c r="D55" i="72"/>
  <c r="E55" i="72"/>
  <c r="F55" i="72"/>
  <c r="G55" i="72"/>
  <c r="H55" i="72"/>
  <c r="I55" i="72"/>
  <c r="J55" i="72"/>
  <c r="K55" i="72"/>
  <c r="L55" i="72"/>
  <c r="M55" i="72"/>
  <c r="N55" i="72"/>
  <c r="O55" i="72"/>
  <c r="P55" i="72"/>
  <c r="Q55" i="72"/>
  <c r="R55" i="72"/>
  <c r="S55" i="72"/>
  <c r="T55" i="72"/>
  <c r="U55" i="72"/>
  <c r="V55" i="72"/>
  <c r="W55" i="72"/>
  <c r="X55" i="72"/>
  <c r="Y55" i="72"/>
  <c r="Z55" i="72"/>
  <c r="AA55" i="72"/>
  <c r="AB55" i="72"/>
  <c r="AC55" i="72"/>
  <c r="AD55" i="72"/>
  <c r="AE55" i="72"/>
  <c r="AF55" i="72"/>
  <c r="AG55" i="72"/>
  <c r="AH55" i="72"/>
  <c r="D56" i="72"/>
  <c r="E56" i="72"/>
  <c r="F56" i="72"/>
  <c r="G56" i="72"/>
  <c r="H56" i="72"/>
  <c r="I56" i="72"/>
  <c r="J56" i="72"/>
  <c r="K56" i="72"/>
  <c r="L56" i="72"/>
  <c r="M56" i="72"/>
  <c r="N56" i="72"/>
  <c r="O56" i="72"/>
  <c r="P56" i="72"/>
  <c r="Q56" i="72"/>
  <c r="R56" i="72"/>
  <c r="S56" i="72"/>
  <c r="T56" i="72"/>
  <c r="U56" i="72"/>
  <c r="V56" i="72"/>
  <c r="W56" i="72"/>
  <c r="X56" i="72"/>
  <c r="Y56" i="72"/>
  <c r="Z56" i="72"/>
  <c r="AA56" i="72"/>
  <c r="AB56" i="72"/>
  <c r="AC56" i="72"/>
  <c r="AD56" i="72"/>
  <c r="AE56" i="72"/>
  <c r="AF56" i="72"/>
  <c r="AG56" i="72"/>
  <c r="AH56" i="72"/>
  <c r="D57" i="72"/>
  <c r="E57" i="72"/>
  <c r="F57" i="72"/>
  <c r="G57" i="72"/>
  <c r="H57" i="72"/>
  <c r="I57" i="72"/>
  <c r="J57" i="72"/>
  <c r="K57" i="72"/>
  <c r="L57" i="72"/>
  <c r="M57" i="72"/>
  <c r="N57" i="72"/>
  <c r="O57" i="72"/>
  <c r="P57" i="72"/>
  <c r="Q57" i="72"/>
  <c r="R57" i="72"/>
  <c r="S57" i="72"/>
  <c r="T57" i="72"/>
  <c r="U57" i="72"/>
  <c r="V57" i="72"/>
  <c r="W57" i="72"/>
  <c r="X57" i="72"/>
  <c r="Y57" i="72"/>
  <c r="Z57" i="72"/>
  <c r="AA57" i="72"/>
  <c r="AB57" i="72"/>
  <c r="AC57" i="72"/>
  <c r="AD57" i="72"/>
  <c r="AE57" i="72"/>
  <c r="AF57" i="72"/>
  <c r="AG57" i="72"/>
  <c r="AH57" i="72"/>
  <c r="D58" i="72"/>
  <c r="E58" i="72"/>
  <c r="F58" i="72"/>
  <c r="G58" i="72"/>
  <c r="H58" i="72"/>
  <c r="I58" i="72"/>
  <c r="J58" i="72"/>
  <c r="K58" i="72"/>
  <c r="L58" i="72"/>
  <c r="M58" i="72"/>
  <c r="N58" i="72"/>
  <c r="O58" i="72"/>
  <c r="P58" i="72"/>
  <c r="Q58" i="72"/>
  <c r="R58" i="72"/>
  <c r="S58" i="72"/>
  <c r="T58" i="72"/>
  <c r="U58" i="72"/>
  <c r="V58" i="72"/>
  <c r="W58" i="72"/>
  <c r="X58" i="72"/>
  <c r="Y58" i="72"/>
  <c r="Z58" i="72"/>
  <c r="AA58" i="72"/>
  <c r="AB58" i="72"/>
  <c r="AC58" i="72"/>
  <c r="AD58" i="72"/>
  <c r="AE58" i="72"/>
  <c r="AF58" i="72"/>
  <c r="AG58" i="72"/>
  <c r="AH58" i="72"/>
  <c r="D59" i="72"/>
  <c r="E59" i="72"/>
  <c r="F59" i="72"/>
  <c r="G59" i="72"/>
  <c r="H59" i="72"/>
  <c r="I59" i="72"/>
  <c r="J59" i="72"/>
  <c r="K59" i="72"/>
  <c r="L59" i="72"/>
  <c r="M59" i="72"/>
  <c r="N59" i="72"/>
  <c r="O59" i="72"/>
  <c r="P59" i="72"/>
  <c r="Q59" i="72"/>
  <c r="R59" i="72"/>
  <c r="S59" i="72"/>
  <c r="T59" i="72"/>
  <c r="U59" i="72"/>
  <c r="V59" i="72"/>
  <c r="W59" i="72"/>
  <c r="X59" i="72"/>
  <c r="Y59" i="72"/>
  <c r="Z59" i="72"/>
  <c r="AA59" i="72"/>
  <c r="AB59" i="72"/>
  <c r="AC59" i="72"/>
  <c r="AD59" i="72"/>
  <c r="AE59" i="72"/>
  <c r="AF59" i="72"/>
  <c r="AG59" i="72"/>
  <c r="AH59" i="72"/>
  <c r="D60" i="72"/>
  <c r="E60" i="72"/>
  <c r="F60" i="72"/>
  <c r="G60" i="72"/>
  <c r="H60" i="72"/>
  <c r="I60" i="72"/>
  <c r="J60" i="72"/>
  <c r="K60" i="72"/>
  <c r="L60" i="72"/>
  <c r="M60" i="72"/>
  <c r="N60" i="72"/>
  <c r="O60" i="72"/>
  <c r="P60" i="72"/>
  <c r="Q60" i="72"/>
  <c r="R60" i="72"/>
  <c r="S60" i="72"/>
  <c r="T60" i="72"/>
  <c r="U60" i="72"/>
  <c r="V60" i="72"/>
  <c r="W60" i="72"/>
  <c r="X60" i="72"/>
  <c r="Y60" i="72"/>
  <c r="Z60" i="72"/>
  <c r="AA60" i="72"/>
  <c r="AB60" i="72"/>
  <c r="AC60" i="72"/>
  <c r="AD60" i="72"/>
  <c r="AE60" i="72"/>
  <c r="AF60" i="72"/>
  <c r="AG60" i="72"/>
  <c r="AH60" i="72"/>
  <c r="D61" i="72"/>
  <c r="E61" i="72"/>
  <c r="F61" i="72"/>
  <c r="G61" i="72"/>
  <c r="H61" i="72"/>
  <c r="I61" i="72"/>
  <c r="J61" i="72"/>
  <c r="K61" i="72"/>
  <c r="L61" i="72"/>
  <c r="M61" i="72"/>
  <c r="N61" i="72"/>
  <c r="O61" i="72"/>
  <c r="P61" i="72"/>
  <c r="Q61" i="72"/>
  <c r="R61" i="72"/>
  <c r="S61" i="72"/>
  <c r="T61" i="72"/>
  <c r="U61" i="72"/>
  <c r="V61" i="72"/>
  <c r="W61" i="72"/>
  <c r="X61" i="72"/>
  <c r="Y61" i="72"/>
  <c r="Z61" i="72"/>
  <c r="AA61" i="72"/>
  <c r="AB61" i="72"/>
  <c r="AC61" i="72"/>
  <c r="AD61" i="72"/>
  <c r="AE61" i="72"/>
  <c r="AF61" i="72"/>
  <c r="AG61" i="72"/>
  <c r="AH61" i="72"/>
  <c r="D62" i="72"/>
  <c r="E62" i="72"/>
  <c r="F62" i="72"/>
  <c r="G62" i="72"/>
  <c r="H62" i="72"/>
  <c r="I62" i="72"/>
  <c r="J62" i="72"/>
  <c r="K62" i="72"/>
  <c r="L62" i="72"/>
  <c r="M62" i="72"/>
  <c r="N62" i="72"/>
  <c r="O62" i="72"/>
  <c r="P62" i="72"/>
  <c r="Q62" i="72"/>
  <c r="R62" i="72"/>
  <c r="S62" i="72"/>
  <c r="T62" i="72"/>
  <c r="U62" i="72"/>
  <c r="V62" i="72"/>
  <c r="W62" i="72"/>
  <c r="X62" i="72"/>
  <c r="Y62" i="72"/>
  <c r="Z62" i="72"/>
  <c r="AA62" i="72"/>
  <c r="AB62" i="72"/>
  <c r="AC62" i="72"/>
  <c r="AD62" i="72"/>
  <c r="AE62" i="72"/>
  <c r="AF62" i="72"/>
  <c r="AG62" i="72"/>
  <c r="AH62" i="72"/>
  <c r="D63" i="72"/>
  <c r="E63" i="72"/>
  <c r="F63" i="72"/>
  <c r="G63" i="72"/>
  <c r="H63" i="72"/>
  <c r="I63" i="72"/>
  <c r="J63" i="72"/>
  <c r="K63" i="72"/>
  <c r="L63" i="72"/>
  <c r="M63" i="72"/>
  <c r="N63" i="72"/>
  <c r="O63" i="72"/>
  <c r="P63" i="72"/>
  <c r="Q63" i="72"/>
  <c r="R63" i="72"/>
  <c r="S63" i="72"/>
  <c r="T63" i="72"/>
  <c r="U63" i="72"/>
  <c r="V63" i="72"/>
  <c r="W63" i="72"/>
  <c r="X63" i="72"/>
  <c r="Y63" i="72"/>
  <c r="Z63" i="72"/>
  <c r="AA63" i="72"/>
  <c r="AB63" i="72"/>
  <c r="AC63" i="72"/>
  <c r="AD63" i="72"/>
  <c r="AE63" i="72"/>
  <c r="AF63" i="72"/>
  <c r="AG63" i="72"/>
  <c r="AH63" i="72"/>
  <c r="D64" i="72"/>
  <c r="E64" i="72"/>
  <c r="F64" i="72"/>
  <c r="G64" i="72"/>
  <c r="H64" i="72"/>
  <c r="I64" i="72"/>
  <c r="J64" i="72"/>
  <c r="K64" i="72"/>
  <c r="L64" i="72"/>
  <c r="M64" i="72"/>
  <c r="N64" i="72"/>
  <c r="O64" i="72"/>
  <c r="P64" i="72"/>
  <c r="Q64" i="72"/>
  <c r="R64" i="72"/>
  <c r="S64" i="72"/>
  <c r="T64" i="72"/>
  <c r="U64" i="72"/>
  <c r="V64" i="72"/>
  <c r="W64" i="72"/>
  <c r="X64" i="72"/>
  <c r="Y64" i="72"/>
  <c r="Z64" i="72"/>
  <c r="AA64" i="72"/>
  <c r="AB64" i="72"/>
  <c r="AC64" i="72"/>
  <c r="AD64" i="72"/>
  <c r="AE64" i="72"/>
  <c r="AF64" i="72"/>
  <c r="AG64" i="72"/>
  <c r="AH64" i="72"/>
  <c r="E57" i="71"/>
  <c r="F57" i="71"/>
  <c r="G57" i="71"/>
  <c r="H57" i="71"/>
  <c r="I57" i="71"/>
  <c r="J57" i="71"/>
  <c r="K57" i="71"/>
  <c r="L57" i="71"/>
  <c r="M57" i="71"/>
  <c r="N57" i="71"/>
  <c r="O57" i="71"/>
  <c r="P57" i="71"/>
  <c r="Q57" i="71"/>
  <c r="R57" i="71"/>
  <c r="S57" i="71"/>
  <c r="T57" i="71"/>
  <c r="U57" i="71"/>
  <c r="V57" i="71"/>
  <c r="W57" i="71"/>
  <c r="X57" i="71"/>
  <c r="Y57" i="71"/>
  <c r="Z57" i="71"/>
  <c r="AA57" i="71"/>
  <c r="AB57" i="71"/>
  <c r="AC57" i="71"/>
  <c r="AD57" i="71"/>
  <c r="AE57" i="71"/>
  <c r="AF57" i="71"/>
  <c r="AG57" i="71"/>
  <c r="AH57" i="71"/>
  <c r="E58" i="71"/>
  <c r="F58" i="71"/>
  <c r="G58" i="71"/>
  <c r="H58" i="71"/>
  <c r="I58" i="71"/>
  <c r="J58" i="71"/>
  <c r="K58" i="71"/>
  <c r="L58" i="71"/>
  <c r="M58" i="71"/>
  <c r="N58" i="71"/>
  <c r="O58" i="71"/>
  <c r="P58" i="71"/>
  <c r="Q58" i="71"/>
  <c r="R58" i="71"/>
  <c r="S58" i="71"/>
  <c r="T58" i="71"/>
  <c r="U58" i="71"/>
  <c r="V58" i="71"/>
  <c r="W58" i="71"/>
  <c r="X58" i="71"/>
  <c r="Y58" i="71"/>
  <c r="Z58" i="71"/>
  <c r="AA58" i="71"/>
  <c r="AB58" i="71"/>
  <c r="AC58" i="71"/>
  <c r="AD58" i="71"/>
  <c r="AE58" i="71"/>
  <c r="AF58" i="71"/>
  <c r="AG58" i="71"/>
  <c r="AH58" i="71"/>
  <c r="E59" i="71"/>
  <c r="F59" i="71"/>
  <c r="G59" i="71"/>
  <c r="H59" i="71"/>
  <c r="I59" i="71"/>
  <c r="J59" i="71"/>
  <c r="K59" i="71"/>
  <c r="L59" i="71"/>
  <c r="M59" i="71"/>
  <c r="N59" i="71"/>
  <c r="O59" i="71"/>
  <c r="P59" i="71"/>
  <c r="Q59" i="71"/>
  <c r="R59" i="71"/>
  <c r="S59" i="71"/>
  <c r="T59" i="71"/>
  <c r="U59" i="71"/>
  <c r="V59" i="71"/>
  <c r="W59" i="71"/>
  <c r="X59" i="71"/>
  <c r="Y59" i="71"/>
  <c r="Z59" i="71"/>
  <c r="AA59" i="71"/>
  <c r="AB59" i="71"/>
  <c r="AC59" i="71"/>
  <c r="AD59" i="71"/>
  <c r="AE59" i="71"/>
  <c r="AF59" i="71"/>
  <c r="AG59" i="71"/>
  <c r="AH59" i="71"/>
  <c r="E60" i="71"/>
  <c r="F60" i="71"/>
  <c r="G60" i="71"/>
  <c r="H60" i="71"/>
  <c r="I60" i="71"/>
  <c r="J60" i="71"/>
  <c r="K60" i="71"/>
  <c r="L60" i="71"/>
  <c r="M60" i="71"/>
  <c r="N60" i="71"/>
  <c r="O60" i="71"/>
  <c r="P60" i="71"/>
  <c r="Q60" i="71"/>
  <c r="R60" i="71"/>
  <c r="S60" i="71"/>
  <c r="T60" i="71"/>
  <c r="U60" i="71"/>
  <c r="V60" i="71"/>
  <c r="W60" i="71"/>
  <c r="X60" i="71"/>
  <c r="Y60" i="71"/>
  <c r="Z60" i="71"/>
  <c r="AA60" i="71"/>
  <c r="AB60" i="71"/>
  <c r="AC60" i="71"/>
  <c r="AD60" i="71"/>
  <c r="AE60" i="71"/>
  <c r="AF60" i="71"/>
  <c r="AG60" i="71"/>
  <c r="AH60" i="71"/>
  <c r="E61" i="71"/>
  <c r="F61" i="71"/>
  <c r="G61" i="71"/>
  <c r="H61" i="71"/>
  <c r="I61" i="71"/>
  <c r="J61" i="71"/>
  <c r="K61" i="71"/>
  <c r="L61" i="71"/>
  <c r="M61" i="71"/>
  <c r="N61" i="71"/>
  <c r="O61" i="71"/>
  <c r="P61" i="71"/>
  <c r="Q61" i="71"/>
  <c r="R61" i="71"/>
  <c r="S61" i="71"/>
  <c r="T61" i="71"/>
  <c r="U61" i="71"/>
  <c r="V61" i="71"/>
  <c r="W61" i="71"/>
  <c r="X61" i="71"/>
  <c r="Y61" i="71"/>
  <c r="Z61" i="71"/>
  <c r="AA61" i="71"/>
  <c r="AB61" i="71"/>
  <c r="AC61" i="71"/>
  <c r="AD61" i="71"/>
  <c r="AE61" i="71"/>
  <c r="AF61" i="71"/>
  <c r="AG61" i="71"/>
  <c r="AH61" i="71"/>
  <c r="E62" i="71"/>
  <c r="F62" i="71"/>
  <c r="G62" i="71"/>
  <c r="H62" i="71"/>
  <c r="I62" i="71"/>
  <c r="J62" i="71"/>
  <c r="K62" i="71"/>
  <c r="L62" i="71"/>
  <c r="M62" i="71"/>
  <c r="N62" i="71"/>
  <c r="O62" i="71"/>
  <c r="P62" i="71"/>
  <c r="Q62" i="71"/>
  <c r="R62" i="71"/>
  <c r="S62" i="71"/>
  <c r="T62" i="71"/>
  <c r="U62" i="71"/>
  <c r="V62" i="71"/>
  <c r="W62" i="71"/>
  <c r="X62" i="71"/>
  <c r="Y62" i="71"/>
  <c r="Z62" i="71"/>
  <c r="AA62" i="71"/>
  <c r="AB62" i="71"/>
  <c r="AC62" i="71"/>
  <c r="AD62" i="71"/>
  <c r="AE62" i="71"/>
  <c r="AF62" i="71"/>
  <c r="AG62" i="71"/>
  <c r="AH62" i="71"/>
  <c r="A47" i="71"/>
  <c r="B47" i="71"/>
  <c r="E47" i="71"/>
  <c r="F47" i="71"/>
  <c r="G47" i="71"/>
  <c r="H47" i="71"/>
  <c r="I47" i="71"/>
  <c r="J47" i="71"/>
  <c r="K47" i="71"/>
  <c r="L47" i="71"/>
  <c r="M47" i="71"/>
  <c r="N47" i="71"/>
  <c r="O47" i="71"/>
  <c r="P47" i="71"/>
  <c r="Q47" i="71"/>
  <c r="R47" i="71"/>
  <c r="S47" i="71"/>
  <c r="T47" i="71"/>
  <c r="U47" i="71"/>
  <c r="V47" i="71"/>
  <c r="W47" i="71"/>
  <c r="X47" i="71"/>
  <c r="Y47" i="71"/>
  <c r="Z47" i="71"/>
  <c r="AA47" i="71"/>
  <c r="AB47" i="71"/>
  <c r="AC47" i="71"/>
  <c r="AD47" i="71"/>
  <c r="AE47" i="71"/>
  <c r="AF47" i="71"/>
  <c r="AG47" i="71"/>
  <c r="AH47" i="71"/>
  <c r="A48" i="71"/>
  <c r="B48" i="71"/>
  <c r="E48" i="71"/>
  <c r="F48" i="71"/>
  <c r="G48" i="71"/>
  <c r="H48" i="71"/>
  <c r="I48" i="71"/>
  <c r="J48" i="71"/>
  <c r="K48" i="71"/>
  <c r="L48" i="71"/>
  <c r="M48" i="71"/>
  <c r="N48" i="71"/>
  <c r="O48" i="71"/>
  <c r="P48" i="71"/>
  <c r="Q48" i="71"/>
  <c r="R48" i="71"/>
  <c r="S48" i="71"/>
  <c r="T48" i="71"/>
  <c r="U48" i="71"/>
  <c r="V48" i="71"/>
  <c r="W48" i="71"/>
  <c r="X48" i="71"/>
  <c r="Y48" i="71"/>
  <c r="Z48" i="71"/>
  <c r="AA48" i="71"/>
  <c r="AB48" i="71"/>
  <c r="AC48" i="71"/>
  <c r="AD48" i="71"/>
  <c r="AE48" i="71"/>
  <c r="AF48" i="71"/>
  <c r="AG48" i="71"/>
  <c r="AH48" i="71"/>
  <c r="A49" i="71"/>
  <c r="B49" i="71"/>
  <c r="E49" i="71"/>
  <c r="F49" i="71"/>
  <c r="G49" i="71"/>
  <c r="H49" i="71"/>
  <c r="I49" i="71"/>
  <c r="J49" i="71"/>
  <c r="K49" i="71"/>
  <c r="L49" i="71"/>
  <c r="M49" i="71"/>
  <c r="N49" i="71"/>
  <c r="O49" i="71"/>
  <c r="P49" i="71"/>
  <c r="Q49" i="71"/>
  <c r="R49" i="71"/>
  <c r="S49" i="71"/>
  <c r="T49" i="71"/>
  <c r="U49" i="71"/>
  <c r="V49" i="71"/>
  <c r="W49" i="71"/>
  <c r="X49" i="71"/>
  <c r="Y49" i="71"/>
  <c r="Z49" i="71"/>
  <c r="AA49" i="71"/>
  <c r="AB49" i="71"/>
  <c r="AC49" i="71"/>
  <c r="AD49" i="71"/>
  <c r="AE49" i="71"/>
  <c r="AF49" i="71"/>
  <c r="AG49" i="71"/>
  <c r="AH49" i="71"/>
  <c r="A50" i="71"/>
  <c r="B50" i="71"/>
  <c r="E50" i="71"/>
  <c r="F50" i="71"/>
  <c r="G50" i="71"/>
  <c r="H50" i="71"/>
  <c r="I50" i="71"/>
  <c r="J50" i="71"/>
  <c r="K50" i="71"/>
  <c r="L50" i="71"/>
  <c r="M50" i="71"/>
  <c r="N50" i="71"/>
  <c r="O50" i="71"/>
  <c r="P50" i="71"/>
  <c r="Q50" i="71"/>
  <c r="R50" i="71"/>
  <c r="S50" i="71"/>
  <c r="T50" i="71"/>
  <c r="U50" i="71"/>
  <c r="V50" i="71"/>
  <c r="W50" i="71"/>
  <c r="X50" i="71"/>
  <c r="Y50" i="71"/>
  <c r="Z50" i="71"/>
  <c r="AA50" i="71"/>
  <c r="AB50" i="71"/>
  <c r="AC50" i="71"/>
  <c r="AD50" i="71"/>
  <c r="AE50" i="71"/>
  <c r="AF50" i="71"/>
  <c r="AG50" i="71"/>
  <c r="AH50" i="71"/>
  <c r="A51" i="71"/>
  <c r="B51" i="71"/>
  <c r="E51" i="71"/>
  <c r="F51" i="71"/>
  <c r="G51" i="71"/>
  <c r="H51" i="71"/>
  <c r="I51" i="71"/>
  <c r="J51" i="71"/>
  <c r="K51" i="71"/>
  <c r="L51" i="71"/>
  <c r="M51" i="71"/>
  <c r="N51" i="71"/>
  <c r="O51" i="71"/>
  <c r="P51" i="71"/>
  <c r="Q51" i="71"/>
  <c r="R51" i="71"/>
  <c r="S51" i="71"/>
  <c r="T51" i="71"/>
  <c r="U51" i="71"/>
  <c r="V51" i="71"/>
  <c r="W51" i="71"/>
  <c r="X51" i="71"/>
  <c r="Y51" i="71"/>
  <c r="Z51" i="71"/>
  <c r="AA51" i="71"/>
  <c r="AB51" i="71"/>
  <c r="AC51" i="71"/>
  <c r="AD51" i="71"/>
  <c r="AE51" i="71"/>
  <c r="AF51" i="71"/>
  <c r="AG51" i="71"/>
  <c r="AH51" i="71"/>
  <c r="A52" i="71"/>
  <c r="B52" i="71"/>
  <c r="E52" i="71"/>
  <c r="F52" i="71"/>
  <c r="G52" i="71"/>
  <c r="H52" i="71"/>
  <c r="I52" i="71"/>
  <c r="J52" i="71"/>
  <c r="K52" i="71"/>
  <c r="L52" i="71"/>
  <c r="M52" i="71"/>
  <c r="N52" i="71"/>
  <c r="O52" i="71"/>
  <c r="P52" i="71"/>
  <c r="Q52" i="71"/>
  <c r="R52" i="71"/>
  <c r="S52" i="71"/>
  <c r="T52" i="71"/>
  <c r="U52" i="71"/>
  <c r="V52" i="71"/>
  <c r="W52" i="71"/>
  <c r="X52" i="71"/>
  <c r="Y52" i="71"/>
  <c r="Z52" i="71"/>
  <c r="AA52" i="71"/>
  <c r="AB52" i="71"/>
  <c r="AC52" i="71"/>
  <c r="AD52" i="71"/>
  <c r="AE52" i="71"/>
  <c r="AF52" i="71"/>
  <c r="AG52" i="71"/>
  <c r="AH52" i="71"/>
  <c r="A53" i="71"/>
  <c r="B53" i="71"/>
  <c r="E53" i="71"/>
  <c r="F53" i="71"/>
  <c r="G53" i="71"/>
  <c r="H53" i="71"/>
  <c r="I53" i="71"/>
  <c r="J53" i="71"/>
  <c r="K53" i="71"/>
  <c r="L53" i="71"/>
  <c r="M53" i="71"/>
  <c r="N53" i="71"/>
  <c r="O53" i="71"/>
  <c r="P53" i="71"/>
  <c r="Q53" i="71"/>
  <c r="R53" i="71"/>
  <c r="S53" i="71"/>
  <c r="T53" i="71"/>
  <c r="U53" i="71"/>
  <c r="V53" i="71"/>
  <c r="W53" i="71"/>
  <c r="X53" i="71"/>
  <c r="Y53" i="71"/>
  <c r="Z53" i="71"/>
  <c r="AA53" i="71"/>
  <c r="AB53" i="71"/>
  <c r="AC53" i="71"/>
  <c r="AD53" i="71"/>
  <c r="AE53" i="71"/>
  <c r="AF53" i="71"/>
  <c r="AG53" i="71"/>
  <c r="AH53" i="71"/>
  <c r="E54" i="71"/>
  <c r="F54" i="71"/>
  <c r="G54" i="71"/>
  <c r="H54" i="71"/>
  <c r="I54" i="71"/>
  <c r="J54" i="71"/>
  <c r="K54" i="71"/>
  <c r="L54" i="71"/>
  <c r="M54" i="71"/>
  <c r="N54" i="71"/>
  <c r="O54" i="71"/>
  <c r="P54" i="71"/>
  <c r="Q54" i="71"/>
  <c r="R54" i="71"/>
  <c r="S54" i="71"/>
  <c r="T54" i="71"/>
  <c r="U54" i="71"/>
  <c r="V54" i="71"/>
  <c r="W54" i="71"/>
  <c r="X54" i="71"/>
  <c r="Y54" i="71"/>
  <c r="Z54" i="71"/>
  <c r="AA54" i="71"/>
  <c r="AB54" i="71"/>
  <c r="AC54" i="71"/>
  <c r="AD54" i="71"/>
  <c r="AE54" i="71"/>
  <c r="AF54" i="71"/>
  <c r="AG54" i="71"/>
  <c r="AH54" i="71"/>
  <c r="E55" i="71"/>
  <c r="F55" i="71"/>
  <c r="G55" i="71"/>
  <c r="H55" i="71"/>
  <c r="I55" i="71"/>
  <c r="J55" i="71"/>
  <c r="K55" i="71"/>
  <c r="L55" i="71"/>
  <c r="M55" i="71"/>
  <c r="N55" i="71"/>
  <c r="O55" i="71"/>
  <c r="P55" i="71"/>
  <c r="Q55" i="71"/>
  <c r="R55" i="71"/>
  <c r="S55" i="71"/>
  <c r="T55" i="71"/>
  <c r="U55" i="71"/>
  <c r="V55" i="71"/>
  <c r="W55" i="71"/>
  <c r="X55" i="71"/>
  <c r="Y55" i="71"/>
  <c r="Z55" i="71"/>
  <c r="AA55" i="71"/>
  <c r="AB55" i="71"/>
  <c r="AC55" i="71"/>
  <c r="AD55" i="71"/>
  <c r="AE55" i="71"/>
  <c r="AF55" i="71"/>
  <c r="AG55" i="71"/>
  <c r="AH55" i="71"/>
  <c r="E56" i="71"/>
  <c r="F56" i="71"/>
  <c r="G56" i="71"/>
  <c r="H56" i="71"/>
  <c r="I56" i="71"/>
  <c r="J56" i="71"/>
  <c r="K56" i="71"/>
  <c r="L56" i="71"/>
  <c r="M56" i="71"/>
  <c r="N56" i="71"/>
  <c r="O56" i="71"/>
  <c r="P56" i="71"/>
  <c r="Q56" i="71"/>
  <c r="R56" i="71"/>
  <c r="S56" i="71"/>
  <c r="T56" i="71"/>
  <c r="U56" i="71"/>
  <c r="V56" i="71"/>
  <c r="W56" i="71"/>
  <c r="X56" i="71"/>
  <c r="Y56" i="71"/>
  <c r="Z56" i="71"/>
  <c r="AA56" i="71"/>
  <c r="AB56" i="71"/>
  <c r="AC56" i="71"/>
  <c r="AD56" i="71"/>
  <c r="AE56" i="71"/>
  <c r="AF56" i="71"/>
  <c r="AG56" i="71"/>
  <c r="AH56" i="71"/>
  <c r="A46" i="69"/>
  <c r="B46" i="69"/>
  <c r="D46" i="69"/>
  <c r="E46" i="69"/>
  <c r="F46" i="69"/>
  <c r="G46" i="69"/>
  <c r="H46" i="69"/>
  <c r="I46" i="69"/>
  <c r="J46" i="69"/>
  <c r="K46" i="69"/>
  <c r="L46" i="69"/>
  <c r="M46" i="69"/>
  <c r="N46" i="69"/>
  <c r="O46" i="69"/>
  <c r="P46" i="69"/>
  <c r="Q46" i="69"/>
  <c r="R46" i="69"/>
  <c r="S46" i="69"/>
  <c r="T46" i="69"/>
  <c r="U46" i="69"/>
  <c r="V46" i="69"/>
  <c r="W46" i="69"/>
  <c r="X46" i="69"/>
  <c r="Y46" i="69"/>
  <c r="Z46" i="69"/>
  <c r="AA46" i="69"/>
  <c r="AB46" i="69"/>
  <c r="AC46" i="69"/>
  <c r="AD46" i="69"/>
  <c r="AE46" i="69"/>
  <c r="AF46" i="69"/>
  <c r="AG46" i="69"/>
  <c r="AH46" i="69"/>
  <c r="A47" i="69"/>
  <c r="B47" i="69"/>
  <c r="D47" i="69"/>
  <c r="E47" i="69"/>
  <c r="F47" i="69"/>
  <c r="G47" i="69"/>
  <c r="H47" i="69"/>
  <c r="I47" i="69"/>
  <c r="J47" i="69"/>
  <c r="K47" i="69"/>
  <c r="L47" i="69"/>
  <c r="M47" i="69"/>
  <c r="N47" i="69"/>
  <c r="O47" i="69"/>
  <c r="P47" i="69"/>
  <c r="Q47" i="69"/>
  <c r="R47" i="69"/>
  <c r="S47" i="69"/>
  <c r="T47" i="69"/>
  <c r="U47" i="69"/>
  <c r="V47" i="69"/>
  <c r="W47" i="69"/>
  <c r="X47" i="69"/>
  <c r="Y47" i="69"/>
  <c r="Z47" i="69"/>
  <c r="AA47" i="69"/>
  <c r="AB47" i="69"/>
  <c r="AC47" i="69"/>
  <c r="AD47" i="69"/>
  <c r="AE47" i="69"/>
  <c r="AF47" i="69"/>
  <c r="AG47" i="69"/>
  <c r="AH47" i="69"/>
  <c r="A48" i="69"/>
  <c r="B48" i="69"/>
  <c r="D48" i="69"/>
  <c r="E48" i="69"/>
  <c r="F48" i="69"/>
  <c r="G48" i="69"/>
  <c r="H48" i="69"/>
  <c r="I48" i="69"/>
  <c r="J48" i="69"/>
  <c r="K48" i="69"/>
  <c r="L48" i="69"/>
  <c r="M48" i="69"/>
  <c r="N48" i="69"/>
  <c r="O48" i="69"/>
  <c r="P48" i="69"/>
  <c r="Q48" i="69"/>
  <c r="R48" i="69"/>
  <c r="S48" i="69"/>
  <c r="T48" i="69"/>
  <c r="U48" i="69"/>
  <c r="V48" i="69"/>
  <c r="W48" i="69"/>
  <c r="X48" i="69"/>
  <c r="Y48" i="69"/>
  <c r="Z48" i="69"/>
  <c r="AA48" i="69"/>
  <c r="AB48" i="69"/>
  <c r="AC48" i="69"/>
  <c r="AD48" i="69"/>
  <c r="AE48" i="69"/>
  <c r="AF48" i="69"/>
  <c r="AG48" i="69"/>
  <c r="AH48" i="69"/>
  <c r="D6" i="76"/>
  <c r="Y6" i="76" s="1"/>
  <c r="D19" i="62"/>
  <c r="B19" i="62"/>
  <c r="C8" i="77"/>
  <c r="E8" i="77" s="1"/>
  <c r="C9" i="77"/>
  <c r="E9" i="77" s="1"/>
  <c r="C10" i="77"/>
  <c r="E10" i="77" s="1"/>
  <c r="C11" i="77"/>
  <c r="E11" i="77" s="1"/>
  <c r="C12" i="77"/>
  <c r="E12" i="77" s="1"/>
  <c r="C13" i="77"/>
  <c r="E13" i="77" s="1"/>
  <c r="C14" i="77"/>
  <c r="E14" i="77" s="1"/>
  <c r="C15" i="77"/>
  <c r="E15" i="77" s="1"/>
  <c r="C16" i="77"/>
  <c r="E16" i="77" s="1"/>
  <c r="C17" i="77"/>
  <c r="C18" i="77"/>
  <c r="C19" i="77"/>
  <c r="E19" i="77" s="1"/>
  <c r="C20" i="77"/>
  <c r="K20" i="77" s="1"/>
  <c r="B20" i="77"/>
  <c r="C21" i="77"/>
  <c r="E21" i="77" s="1"/>
  <c r="C22" i="77"/>
  <c r="E22" i="77" s="1"/>
  <c r="C23" i="77"/>
  <c r="E23" i="77" s="1"/>
  <c r="C24" i="77"/>
  <c r="K24" i="77" s="1"/>
  <c r="C25" i="77"/>
  <c r="E25" i="77"/>
  <c r="C26" i="77"/>
  <c r="C27" i="77"/>
  <c r="E27" i="77" s="1"/>
  <c r="C28" i="77"/>
  <c r="K28" i="77" s="1"/>
  <c r="C29" i="77"/>
  <c r="C30" i="77"/>
  <c r="C31" i="77"/>
  <c r="C32" i="77"/>
  <c r="K32" i="77"/>
  <c r="C33" i="77"/>
  <c r="C34" i="77"/>
  <c r="C35" i="77"/>
  <c r="E35" i="77" s="1"/>
  <c r="C36" i="77"/>
  <c r="K36" i="77" s="1"/>
  <c r="C37" i="77"/>
  <c r="E37" i="77" s="1"/>
  <c r="C38" i="77"/>
  <c r="C39" i="77"/>
  <c r="E39" i="77" s="1"/>
  <c r="C40" i="77"/>
  <c r="E40" i="77" s="1"/>
  <c r="C41" i="77"/>
  <c r="E41" i="77" s="1"/>
  <c r="C42" i="77"/>
  <c r="C43" i="77"/>
  <c r="E43" i="77" s="1"/>
  <c r="C44" i="77"/>
  <c r="K44" i="77" s="1"/>
  <c r="C45" i="77"/>
  <c r="E45" i="77" s="1"/>
  <c r="C46" i="77"/>
  <c r="E46" i="77" s="1"/>
  <c r="B46" i="77"/>
  <c r="C47" i="77"/>
  <c r="E47" i="77" s="1"/>
  <c r="C48" i="77"/>
  <c r="K48" i="77" s="1"/>
  <c r="B48" i="77"/>
  <c r="C49" i="77"/>
  <c r="E49" i="77" s="1"/>
  <c r="C50" i="77"/>
  <c r="E50" i="77" s="1"/>
  <c r="C51" i="77"/>
  <c r="E51" i="77" s="1"/>
  <c r="C52" i="77"/>
  <c r="C53" i="77"/>
  <c r="B53" i="77"/>
  <c r="C54" i="77"/>
  <c r="E54" i="77" s="1"/>
  <c r="C55" i="77"/>
  <c r="K55" i="77" s="1"/>
  <c r="C56" i="77"/>
  <c r="C57" i="77"/>
  <c r="E57" i="77" s="1"/>
  <c r="B57" i="77"/>
  <c r="C58" i="77"/>
  <c r="C59" i="77"/>
  <c r="E59" i="77" s="1"/>
  <c r="C60" i="77"/>
  <c r="C61" i="77"/>
  <c r="E61" i="77" s="1"/>
  <c r="B61" i="77"/>
  <c r="C62" i="77"/>
  <c r="K62" i="77" s="1"/>
  <c r="B62" i="77"/>
  <c r="C63" i="77"/>
  <c r="E63" i="77" s="1"/>
  <c r="C64" i="77"/>
  <c r="K64" i="77" s="1"/>
  <c r="C65" i="77"/>
  <c r="E65" i="77" s="1"/>
  <c r="C66" i="77"/>
  <c r="C67" i="77"/>
  <c r="E67" i="77" s="1"/>
  <c r="C68" i="77"/>
  <c r="K68" i="77" s="1"/>
  <c r="B68" i="77"/>
  <c r="C7" i="77"/>
  <c r="E7" i="77" s="1"/>
  <c r="A68" i="77"/>
  <c r="B67" i="77"/>
  <c r="A67" i="77"/>
  <c r="B66" i="77"/>
  <c r="A66" i="77"/>
  <c r="B65" i="77"/>
  <c r="A65" i="77"/>
  <c r="B64" i="77"/>
  <c r="A64" i="77"/>
  <c r="B63" i="77"/>
  <c r="A63" i="77"/>
  <c r="A62" i="77"/>
  <c r="A61" i="77"/>
  <c r="B60" i="77"/>
  <c r="A60" i="77"/>
  <c r="B59" i="77"/>
  <c r="A59" i="77"/>
  <c r="B58" i="77"/>
  <c r="A58" i="77"/>
  <c r="A57" i="77"/>
  <c r="B56" i="77"/>
  <c r="A56" i="77"/>
  <c r="B55" i="77"/>
  <c r="A55" i="77"/>
  <c r="B54" i="77"/>
  <c r="A54" i="77"/>
  <c r="A53" i="77"/>
  <c r="B52" i="77"/>
  <c r="A52" i="77"/>
  <c r="B51" i="77"/>
  <c r="A51" i="77"/>
  <c r="B50" i="77"/>
  <c r="A50" i="77"/>
  <c r="B49" i="77"/>
  <c r="A49" i="77"/>
  <c r="A48" i="77"/>
  <c r="B47" i="77"/>
  <c r="A47" i="77"/>
  <c r="A46" i="77"/>
  <c r="B45" i="77"/>
  <c r="A45" i="77"/>
  <c r="B44" i="77"/>
  <c r="D44" i="76"/>
  <c r="E44" i="76"/>
  <c r="F44" i="76"/>
  <c r="G44" i="76"/>
  <c r="H44" i="76"/>
  <c r="I44" i="76"/>
  <c r="J44" i="76"/>
  <c r="K44" i="76"/>
  <c r="L44" i="76"/>
  <c r="M44" i="76"/>
  <c r="N44" i="76"/>
  <c r="O44" i="76"/>
  <c r="P44" i="76"/>
  <c r="Q44" i="76"/>
  <c r="R44" i="76"/>
  <c r="S44" i="76"/>
  <c r="T44" i="76"/>
  <c r="U44" i="76"/>
  <c r="V44" i="76"/>
  <c r="W44" i="76"/>
  <c r="X44" i="76"/>
  <c r="Y44" i="76"/>
  <c r="Z44" i="76"/>
  <c r="AA44" i="76"/>
  <c r="AB44" i="76"/>
  <c r="AC44" i="76"/>
  <c r="AD44" i="76"/>
  <c r="AE44" i="76"/>
  <c r="AF44" i="76"/>
  <c r="AG44" i="76"/>
  <c r="AH44" i="76"/>
  <c r="A44" i="77"/>
  <c r="B43" i="77"/>
  <c r="A43" i="77"/>
  <c r="B42" i="77"/>
  <c r="A42" i="77"/>
  <c r="B41" i="77"/>
  <c r="A41" i="77"/>
  <c r="B40" i="77"/>
  <c r="A40" i="77"/>
  <c r="B39" i="77"/>
  <c r="A39" i="77"/>
  <c r="B38" i="77"/>
  <c r="A38" i="77"/>
  <c r="B37" i="77"/>
  <c r="A37" i="77"/>
  <c r="B36" i="77"/>
  <c r="A36" i="77"/>
  <c r="B35" i="77"/>
  <c r="A35" i="77"/>
  <c r="B34" i="77"/>
  <c r="A34" i="77"/>
  <c r="B33" i="77"/>
  <c r="A33" i="77"/>
  <c r="B32" i="77"/>
  <c r="A32" i="77"/>
  <c r="B31" i="77"/>
  <c r="A31" i="77"/>
  <c r="B30" i="77"/>
  <c r="A30" i="77"/>
  <c r="B29" i="77"/>
  <c r="A29" i="77"/>
  <c r="B28" i="77"/>
  <c r="A28" i="77"/>
  <c r="B27" i="77"/>
  <c r="A27" i="77"/>
  <c r="B26" i="77"/>
  <c r="A26" i="77"/>
  <c r="B25" i="77"/>
  <c r="A25" i="77"/>
  <c r="A24" i="77"/>
  <c r="B23" i="77"/>
  <c r="A23" i="77"/>
  <c r="B22" i="77"/>
  <c r="A22" i="77"/>
  <c r="B21" i="77"/>
  <c r="A21" i="77"/>
  <c r="A20" i="77"/>
  <c r="B19" i="77"/>
  <c r="A19" i="77"/>
  <c r="B18" i="77"/>
  <c r="A18" i="77"/>
  <c r="B17" i="77"/>
  <c r="IS22" i="48"/>
  <c r="A17" i="77"/>
  <c r="B16" i="77"/>
  <c r="A16" i="77"/>
  <c r="B15" i="77"/>
  <c r="A15" i="77"/>
  <c r="B14" i="77"/>
  <c r="IS19" i="48"/>
  <c r="A14" i="77"/>
  <c r="B13" i="77"/>
  <c r="A13" i="77"/>
  <c r="B12" i="77"/>
  <c r="A12" i="77"/>
  <c r="B11" i="77"/>
  <c r="A11" i="77"/>
  <c r="B10" i="77"/>
  <c r="A10" i="77"/>
  <c r="B9" i="77"/>
  <c r="D9" i="69"/>
  <c r="E9" i="69"/>
  <c r="F9" i="69"/>
  <c r="G9" i="69"/>
  <c r="H9" i="69"/>
  <c r="I9" i="69"/>
  <c r="J9" i="69"/>
  <c r="K9" i="69"/>
  <c r="L9" i="69"/>
  <c r="M9" i="69"/>
  <c r="N9" i="69"/>
  <c r="O9" i="69"/>
  <c r="P9" i="69"/>
  <c r="Q9" i="69"/>
  <c r="R9" i="69"/>
  <c r="S9" i="69"/>
  <c r="T9" i="69"/>
  <c r="U9" i="69"/>
  <c r="V9" i="69"/>
  <c r="W9" i="69"/>
  <c r="X9" i="69"/>
  <c r="Y9" i="69"/>
  <c r="Z9" i="69"/>
  <c r="AA9" i="69"/>
  <c r="AB9" i="69"/>
  <c r="AC9" i="69"/>
  <c r="AD9" i="69"/>
  <c r="AE9" i="69"/>
  <c r="AF9" i="69"/>
  <c r="AG9" i="69"/>
  <c r="AH9" i="69"/>
  <c r="A9" i="77"/>
  <c r="B8" i="77"/>
  <c r="A8" i="77"/>
  <c r="D7" i="69"/>
  <c r="E7" i="69"/>
  <c r="F7" i="69"/>
  <c r="G7" i="69"/>
  <c r="H7" i="69"/>
  <c r="I7" i="69"/>
  <c r="J7" i="69"/>
  <c r="K7" i="69"/>
  <c r="L7" i="69"/>
  <c r="M7" i="69"/>
  <c r="N7" i="69"/>
  <c r="O7" i="69"/>
  <c r="P7" i="69"/>
  <c r="Q7" i="69"/>
  <c r="R7" i="69"/>
  <c r="S7" i="69"/>
  <c r="T7" i="69"/>
  <c r="U7" i="69"/>
  <c r="V7" i="69"/>
  <c r="W7" i="69"/>
  <c r="X7" i="69"/>
  <c r="Y7" i="69"/>
  <c r="Z7" i="69"/>
  <c r="AA7" i="69"/>
  <c r="AB7" i="69"/>
  <c r="AC7" i="69"/>
  <c r="AD7" i="69"/>
  <c r="AE7" i="69"/>
  <c r="AF7" i="69"/>
  <c r="AG7" i="69"/>
  <c r="AH7" i="69"/>
  <c r="A7" i="77"/>
  <c r="E13" i="67"/>
  <c r="I14" i="62" s="1"/>
  <c r="D13" i="67"/>
  <c r="E14" i="62"/>
  <c r="BN15" i="43"/>
  <c r="BO15" i="43"/>
  <c r="BP15" i="43"/>
  <c r="BQ15" i="43"/>
  <c r="BR15" i="43"/>
  <c r="BN16" i="43"/>
  <c r="BO16" i="43"/>
  <c r="BP16" i="43"/>
  <c r="BQ16" i="43"/>
  <c r="BR16" i="43"/>
  <c r="BN17" i="43"/>
  <c r="BO17" i="43"/>
  <c r="BP17" i="43"/>
  <c r="BQ17" i="43"/>
  <c r="BR17" i="43"/>
  <c r="BN18" i="43"/>
  <c r="BO18" i="43"/>
  <c r="BP18" i="43"/>
  <c r="BQ18" i="43"/>
  <c r="BR18" i="43"/>
  <c r="BN19" i="43"/>
  <c r="BO19" i="43"/>
  <c r="BP19" i="43"/>
  <c r="BQ19" i="43"/>
  <c r="BR19" i="43"/>
  <c r="BN20" i="43"/>
  <c r="BO20" i="43"/>
  <c r="BP20" i="43"/>
  <c r="BQ20" i="43"/>
  <c r="BR20" i="43"/>
  <c r="BN21" i="43"/>
  <c r="BO21" i="43"/>
  <c r="BP21" i="43"/>
  <c r="BQ21" i="43"/>
  <c r="BR21" i="43"/>
  <c r="BN22" i="43"/>
  <c r="BO22" i="43"/>
  <c r="BP22" i="43"/>
  <c r="BQ22" i="43"/>
  <c r="BR22" i="43"/>
  <c r="BN23" i="43"/>
  <c r="BO23" i="43"/>
  <c r="BP23" i="43"/>
  <c r="BQ23" i="43"/>
  <c r="BR23" i="43"/>
  <c r="BN24" i="43"/>
  <c r="BO24" i="43"/>
  <c r="BP24" i="43"/>
  <c r="BQ24" i="43"/>
  <c r="BR24" i="43"/>
  <c r="BN25" i="43"/>
  <c r="BO25" i="43"/>
  <c r="BP25" i="43"/>
  <c r="BQ25" i="43"/>
  <c r="BR25" i="43"/>
  <c r="BN26" i="43"/>
  <c r="BO26" i="43"/>
  <c r="BP26" i="43"/>
  <c r="BQ26" i="43"/>
  <c r="BR26" i="43"/>
  <c r="BN27" i="43"/>
  <c r="BO27" i="43"/>
  <c r="BP27" i="43"/>
  <c r="BQ27" i="43"/>
  <c r="BR27" i="43"/>
  <c r="BN28" i="43"/>
  <c r="BO28" i="43"/>
  <c r="BP28" i="43"/>
  <c r="BQ28" i="43"/>
  <c r="BR28" i="43"/>
  <c r="BN29" i="43"/>
  <c r="BO29" i="43"/>
  <c r="BP29" i="43"/>
  <c r="BQ29" i="43"/>
  <c r="BR29" i="43"/>
  <c r="BN30" i="43"/>
  <c r="BO30" i="43"/>
  <c r="BP30" i="43"/>
  <c r="BQ30" i="43"/>
  <c r="BR30" i="43"/>
  <c r="BN31" i="43"/>
  <c r="BO31" i="43"/>
  <c r="BP31" i="43"/>
  <c r="BQ31" i="43"/>
  <c r="BR31" i="43"/>
  <c r="BN32" i="43"/>
  <c r="BO32" i="43"/>
  <c r="BP32" i="43"/>
  <c r="BQ32" i="43"/>
  <c r="BR32" i="43"/>
  <c r="BN33" i="43"/>
  <c r="BO33" i="43"/>
  <c r="BP33" i="43"/>
  <c r="BQ33" i="43"/>
  <c r="BR33" i="43"/>
  <c r="BN34" i="43"/>
  <c r="BO34" i="43"/>
  <c r="BP34" i="43"/>
  <c r="BQ34" i="43"/>
  <c r="BR34" i="43"/>
  <c r="BN35" i="43"/>
  <c r="BO35" i="43"/>
  <c r="BP35" i="43"/>
  <c r="BQ35" i="43"/>
  <c r="BR35" i="43"/>
  <c r="BN36" i="43"/>
  <c r="BO36" i="43"/>
  <c r="BP36" i="43"/>
  <c r="BQ36" i="43"/>
  <c r="BR36" i="43"/>
  <c r="BN37" i="43"/>
  <c r="BO37" i="43"/>
  <c r="BP37" i="43"/>
  <c r="BQ37" i="43"/>
  <c r="BR37" i="43"/>
  <c r="BN38" i="43"/>
  <c r="BO38" i="43"/>
  <c r="BP38" i="43"/>
  <c r="BQ38" i="43"/>
  <c r="BR38" i="43"/>
  <c r="BN39" i="43"/>
  <c r="BO39" i="43"/>
  <c r="BP39" i="43"/>
  <c r="BQ39" i="43"/>
  <c r="BR39" i="43"/>
  <c r="BN40" i="43"/>
  <c r="BO40" i="43"/>
  <c r="BP40" i="43"/>
  <c r="BQ40" i="43"/>
  <c r="BR40" i="43"/>
  <c r="BN41" i="43"/>
  <c r="BO41" i="43"/>
  <c r="BP41" i="43"/>
  <c r="BQ41" i="43"/>
  <c r="BR41" i="43"/>
  <c r="BN42" i="43"/>
  <c r="BO42" i="43"/>
  <c r="BP42" i="43"/>
  <c r="BQ42" i="43"/>
  <c r="BR42" i="43"/>
  <c r="BN43" i="43"/>
  <c r="BO43" i="43"/>
  <c r="BP43" i="43"/>
  <c r="BQ43" i="43"/>
  <c r="BR43" i="43"/>
  <c r="BN44" i="43"/>
  <c r="BO44" i="43"/>
  <c r="BP44" i="43"/>
  <c r="BQ44" i="43"/>
  <c r="BR44" i="43"/>
  <c r="BN45" i="43"/>
  <c r="BO45" i="43"/>
  <c r="BP45" i="43"/>
  <c r="BQ45" i="43"/>
  <c r="BR45" i="43"/>
  <c r="BN46" i="43"/>
  <c r="BO46" i="43"/>
  <c r="BP46" i="43"/>
  <c r="BQ46" i="43"/>
  <c r="BR46" i="43"/>
  <c r="BN47" i="43"/>
  <c r="BO47" i="43"/>
  <c r="BP47" i="43"/>
  <c r="BQ47" i="43"/>
  <c r="BR47" i="43"/>
  <c r="BN48" i="43"/>
  <c r="BO48" i="43"/>
  <c r="BP48" i="43"/>
  <c r="BQ48" i="43"/>
  <c r="BR48" i="43"/>
  <c r="BN49" i="43"/>
  <c r="BO49" i="43"/>
  <c r="BP49" i="43"/>
  <c r="BQ49" i="43"/>
  <c r="BR49" i="43"/>
  <c r="BN50" i="43"/>
  <c r="BO50" i="43"/>
  <c r="BP50" i="43"/>
  <c r="BQ50" i="43"/>
  <c r="BR50" i="43"/>
  <c r="BN51" i="43"/>
  <c r="BO51" i="43"/>
  <c r="BP51" i="43"/>
  <c r="BQ51" i="43"/>
  <c r="BR51" i="43"/>
  <c r="BN52" i="43"/>
  <c r="BO52" i="43"/>
  <c r="BP52" i="43"/>
  <c r="BQ52" i="43"/>
  <c r="BR52" i="43"/>
  <c r="BN53" i="43"/>
  <c r="BO53" i="43"/>
  <c r="BP53" i="43"/>
  <c r="BQ53" i="43"/>
  <c r="BR53" i="43"/>
  <c r="BN54" i="43"/>
  <c r="BO54" i="43"/>
  <c r="BP54" i="43"/>
  <c r="BQ54" i="43"/>
  <c r="BR54" i="43"/>
  <c r="BN55" i="43"/>
  <c r="BO55" i="43"/>
  <c r="BP55" i="43"/>
  <c r="BQ55" i="43"/>
  <c r="BR55" i="43"/>
  <c r="BN56" i="43"/>
  <c r="BO56" i="43"/>
  <c r="BP56" i="43"/>
  <c r="BQ56" i="43"/>
  <c r="BR56" i="43"/>
  <c r="BN57" i="43"/>
  <c r="BO57" i="43"/>
  <c r="BP57" i="43"/>
  <c r="BQ57" i="43"/>
  <c r="BR57" i="43"/>
  <c r="BN58" i="43"/>
  <c r="BO58" i="43"/>
  <c r="BP58" i="43"/>
  <c r="BQ58" i="43"/>
  <c r="BR58" i="43"/>
  <c r="BN59" i="43"/>
  <c r="BO59" i="43"/>
  <c r="BP59" i="43"/>
  <c r="BQ59" i="43"/>
  <c r="BR59" i="43"/>
  <c r="BN60" i="43"/>
  <c r="BO60" i="43"/>
  <c r="BP60" i="43"/>
  <c r="BQ60" i="43"/>
  <c r="BR60" i="43"/>
  <c r="BN61" i="43"/>
  <c r="BO61" i="43"/>
  <c r="BP61" i="43"/>
  <c r="BQ61" i="43"/>
  <c r="BR61" i="43"/>
  <c r="BN62" i="43"/>
  <c r="BO62" i="43"/>
  <c r="BP62" i="43"/>
  <c r="BQ62" i="43"/>
  <c r="BR62" i="43"/>
  <c r="BN63" i="43"/>
  <c r="BO63" i="43"/>
  <c r="BP63" i="43"/>
  <c r="BQ63" i="43"/>
  <c r="BR63" i="43"/>
  <c r="BN64" i="43"/>
  <c r="BO64" i="43"/>
  <c r="BP64" i="43"/>
  <c r="BQ64" i="43"/>
  <c r="BR64" i="43"/>
  <c r="BN65" i="43"/>
  <c r="BO65" i="43"/>
  <c r="BP65" i="43"/>
  <c r="BQ65" i="43"/>
  <c r="BR65" i="43"/>
  <c r="BN66" i="43"/>
  <c r="BO66" i="43"/>
  <c r="BP66" i="43"/>
  <c r="BQ66" i="43"/>
  <c r="BR66" i="43"/>
  <c r="BN67" i="43"/>
  <c r="BO67" i="43"/>
  <c r="BP67" i="43"/>
  <c r="BQ67" i="43"/>
  <c r="BR67" i="43"/>
  <c r="BN68" i="43"/>
  <c r="BO68" i="43"/>
  <c r="BP68" i="43"/>
  <c r="BQ68" i="43"/>
  <c r="BR68" i="43"/>
  <c r="BN69" i="43"/>
  <c r="BO69" i="43"/>
  <c r="BP69" i="43"/>
  <c r="BQ69" i="43"/>
  <c r="BR69" i="43"/>
  <c r="BN70" i="43"/>
  <c r="BO70" i="43"/>
  <c r="BP70" i="43"/>
  <c r="BQ70" i="43"/>
  <c r="BR70" i="43"/>
  <c r="BN71" i="43"/>
  <c r="BO71" i="43"/>
  <c r="BP71" i="43"/>
  <c r="BQ71" i="43"/>
  <c r="BR71" i="43"/>
  <c r="BN72" i="43"/>
  <c r="BO72" i="43"/>
  <c r="BP72" i="43"/>
  <c r="BQ72" i="43"/>
  <c r="BR72" i="43"/>
  <c r="BN73" i="43"/>
  <c r="BO73" i="43"/>
  <c r="BP73" i="43"/>
  <c r="BQ73" i="43"/>
  <c r="BR73" i="43"/>
  <c r="BN74" i="43"/>
  <c r="BO74" i="43"/>
  <c r="BP74" i="43"/>
  <c r="BQ74" i="43"/>
  <c r="BR74" i="43"/>
  <c r="BN75" i="43"/>
  <c r="BO75" i="43"/>
  <c r="BP75" i="43"/>
  <c r="BQ75" i="43"/>
  <c r="BR75" i="43"/>
  <c r="BN76" i="43"/>
  <c r="BO76" i="43"/>
  <c r="BP76" i="43"/>
  <c r="BQ76" i="43"/>
  <c r="BR76" i="43"/>
  <c r="BN77" i="43"/>
  <c r="BO77" i="43"/>
  <c r="BP77" i="43"/>
  <c r="BQ77" i="43"/>
  <c r="BR77" i="43"/>
  <c r="BN78" i="43"/>
  <c r="BO78" i="43"/>
  <c r="BP78" i="43"/>
  <c r="BQ78" i="43"/>
  <c r="BR78" i="43"/>
  <c r="BN79" i="43"/>
  <c r="BO79" i="43"/>
  <c r="BP79" i="43"/>
  <c r="BQ79" i="43"/>
  <c r="BR79" i="43"/>
  <c r="BN80" i="43"/>
  <c r="BO80" i="43"/>
  <c r="BP80" i="43"/>
  <c r="BQ80" i="43"/>
  <c r="BR80" i="43"/>
  <c r="BR14" i="43"/>
  <c r="BQ14" i="43"/>
  <c r="BP14" i="43"/>
  <c r="BO14" i="43"/>
  <c r="BN14" i="43"/>
  <c r="A8" i="76"/>
  <c r="B8" i="76"/>
  <c r="D8" i="76"/>
  <c r="E8" i="76"/>
  <c r="F8" i="76"/>
  <c r="G8" i="76"/>
  <c r="H8" i="76"/>
  <c r="I8" i="76"/>
  <c r="J8" i="76"/>
  <c r="K8" i="76"/>
  <c r="L8" i="76"/>
  <c r="M8" i="76"/>
  <c r="N8" i="76"/>
  <c r="O8" i="76"/>
  <c r="P8" i="76"/>
  <c r="Q8" i="76"/>
  <c r="R8" i="76"/>
  <c r="S8" i="76"/>
  <c r="T8" i="76"/>
  <c r="U8" i="76"/>
  <c r="V8" i="76"/>
  <c r="W8" i="76"/>
  <c r="X8" i="76"/>
  <c r="Y8" i="76"/>
  <c r="Z8" i="76"/>
  <c r="AA8" i="76"/>
  <c r="AB8" i="76"/>
  <c r="AC8" i="76"/>
  <c r="AD8" i="76"/>
  <c r="AE8" i="76"/>
  <c r="AF8" i="76"/>
  <c r="AG8" i="76"/>
  <c r="AH8" i="76"/>
  <c r="A9" i="76"/>
  <c r="B9" i="76"/>
  <c r="D9" i="76"/>
  <c r="E9" i="76"/>
  <c r="F9" i="76"/>
  <c r="G9" i="76"/>
  <c r="H9" i="76"/>
  <c r="I9" i="76"/>
  <c r="J9" i="76"/>
  <c r="K9" i="76"/>
  <c r="L9" i="76"/>
  <c r="M9" i="76"/>
  <c r="N9" i="76"/>
  <c r="O9" i="76"/>
  <c r="P9" i="76"/>
  <c r="Q9" i="76"/>
  <c r="R9" i="76"/>
  <c r="S9" i="76"/>
  <c r="T9" i="76"/>
  <c r="U9" i="76"/>
  <c r="V9" i="76"/>
  <c r="W9" i="76"/>
  <c r="X9" i="76"/>
  <c r="Y9" i="76"/>
  <c r="Z9" i="76"/>
  <c r="AA9" i="76"/>
  <c r="AB9" i="76"/>
  <c r="AC9" i="76"/>
  <c r="AD9" i="76"/>
  <c r="AE9" i="76"/>
  <c r="AF9" i="76"/>
  <c r="AG9" i="76"/>
  <c r="AH9" i="76"/>
  <c r="E6" i="76"/>
  <c r="A10" i="76"/>
  <c r="B10" i="76"/>
  <c r="D10" i="76"/>
  <c r="E10" i="76"/>
  <c r="F10" i="76"/>
  <c r="G10" i="76"/>
  <c r="H10" i="76"/>
  <c r="I10" i="76"/>
  <c r="J10" i="76"/>
  <c r="K10" i="76"/>
  <c r="L10" i="76"/>
  <c r="M10" i="76"/>
  <c r="N10" i="76"/>
  <c r="O10" i="76"/>
  <c r="P10" i="76"/>
  <c r="Q10" i="76"/>
  <c r="R10" i="76"/>
  <c r="S10" i="76"/>
  <c r="T10" i="76"/>
  <c r="U10" i="76"/>
  <c r="V10" i="76"/>
  <c r="W10" i="76"/>
  <c r="X10" i="76"/>
  <c r="Y10" i="76"/>
  <c r="Z10" i="76"/>
  <c r="AA10" i="76"/>
  <c r="AB10" i="76"/>
  <c r="AC10" i="76"/>
  <c r="AD10" i="76"/>
  <c r="AE10" i="76"/>
  <c r="AF10" i="76"/>
  <c r="AG10" i="76"/>
  <c r="AH10" i="76"/>
  <c r="A11" i="76"/>
  <c r="B11" i="76"/>
  <c r="D11" i="76"/>
  <c r="E11" i="76"/>
  <c r="F11" i="76"/>
  <c r="G11" i="76"/>
  <c r="H11" i="76"/>
  <c r="I11" i="76"/>
  <c r="J11" i="76"/>
  <c r="K11" i="76"/>
  <c r="L11" i="76"/>
  <c r="M11" i="76"/>
  <c r="N11" i="76"/>
  <c r="O11" i="76"/>
  <c r="P11" i="76"/>
  <c r="Q11" i="76"/>
  <c r="R11" i="76"/>
  <c r="S11" i="76"/>
  <c r="T11" i="76"/>
  <c r="U11" i="76"/>
  <c r="V11" i="76"/>
  <c r="W11" i="76"/>
  <c r="X11" i="76"/>
  <c r="Y11" i="76"/>
  <c r="Z11" i="76"/>
  <c r="AA11" i="76"/>
  <c r="AB11" i="76"/>
  <c r="AC11" i="76"/>
  <c r="AD11" i="76"/>
  <c r="AE11" i="76"/>
  <c r="AF11" i="76"/>
  <c r="AG11" i="76"/>
  <c r="AH11" i="76"/>
  <c r="A12" i="76"/>
  <c r="B12" i="76"/>
  <c r="D12" i="76"/>
  <c r="E12" i="76"/>
  <c r="F12" i="76"/>
  <c r="G12" i="76"/>
  <c r="H12" i="76"/>
  <c r="I12" i="76"/>
  <c r="J12" i="76"/>
  <c r="K12" i="76"/>
  <c r="L12" i="76"/>
  <c r="M12" i="76"/>
  <c r="N12" i="76"/>
  <c r="O12" i="76"/>
  <c r="P12" i="76"/>
  <c r="Q12" i="76"/>
  <c r="R12" i="76"/>
  <c r="S12" i="76"/>
  <c r="T12" i="76"/>
  <c r="U12" i="76"/>
  <c r="V12" i="76"/>
  <c r="W12" i="76"/>
  <c r="X12" i="76"/>
  <c r="Y12" i="76"/>
  <c r="Z12" i="76"/>
  <c r="AA12" i="76"/>
  <c r="AB12" i="76"/>
  <c r="AC12" i="76"/>
  <c r="AD12" i="76"/>
  <c r="AE12" i="76"/>
  <c r="AF12" i="76"/>
  <c r="AG12" i="76"/>
  <c r="AH12" i="76"/>
  <c r="A13" i="76"/>
  <c r="B13" i="76"/>
  <c r="D13" i="76"/>
  <c r="E13" i="76"/>
  <c r="F13" i="76"/>
  <c r="G13" i="76"/>
  <c r="H13" i="76"/>
  <c r="I13" i="76"/>
  <c r="J13" i="76"/>
  <c r="K13" i="76"/>
  <c r="L13" i="76"/>
  <c r="M13" i="76"/>
  <c r="N13" i="76"/>
  <c r="O13" i="76"/>
  <c r="P13" i="76"/>
  <c r="Q13" i="76"/>
  <c r="R13" i="76"/>
  <c r="S13" i="76"/>
  <c r="T13" i="76"/>
  <c r="U13" i="76"/>
  <c r="V13" i="76"/>
  <c r="W13" i="76"/>
  <c r="X13" i="76"/>
  <c r="Y13" i="76"/>
  <c r="Z13" i="76"/>
  <c r="AA13" i="76"/>
  <c r="AB13" i="76"/>
  <c r="AC13" i="76"/>
  <c r="AD13" i="76"/>
  <c r="AE13" i="76"/>
  <c r="AF13" i="76"/>
  <c r="AG13" i="76"/>
  <c r="AH13" i="76"/>
  <c r="A14" i="76"/>
  <c r="B14" i="76"/>
  <c r="D14" i="76"/>
  <c r="E14" i="76"/>
  <c r="F14" i="76"/>
  <c r="G14" i="76"/>
  <c r="H14" i="76"/>
  <c r="I14" i="76"/>
  <c r="J14" i="76"/>
  <c r="K14" i="76"/>
  <c r="L14" i="76"/>
  <c r="M14" i="76"/>
  <c r="N14" i="76"/>
  <c r="O14" i="76"/>
  <c r="P14" i="76"/>
  <c r="Q14" i="76"/>
  <c r="R14" i="76"/>
  <c r="S14" i="76"/>
  <c r="T14" i="76"/>
  <c r="U14" i="76"/>
  <c r="V14" i="76"/>
  <c r="W14" i="76"/>
  <c r="X14" i="76"/>
  <c r="Y14" i="76"/>
  <c r="Z14" i="76"/>
  <c r="AA14" i="76"/>
  <c r="AB14" i="76"/>
  <c r="AC14" i="76"/>
  <c r="AD14" i="76"/>
  <c r="AE14" i="76"/>
  <c r="AF14" i="76"/>
  <c r="AG14" i="76"/>
  <c r="AH14" i="76"/>
  <c r="A15" i="76"/>
  <c r="B15" i="76"/>
  <c r="D15" i="76"/>
  <c r="E15" i="76"/>
  <c r="F15" i="76"/>
  <c r="G15" i="76"/>
  <c r="H15" i="76"/>
  <c r="I15" i="76"/>
  <c r="J15" i="76"/>
  <c r="K15" i="76"/>
  <c r="L15" i="76"/>
  <c r="M15" i="76"/>
  <c r="N15" i="76"/>
  <c r="O15" i="76"/>
  <c r="P15" i="76"/>
  <c r="Q15" i="76"/>
  <c r="R15" i="76"/>
  <c r="S15" i="76"/>
  <c r="T15" i="76"/>
  <c r="U15" i="76"/>
  <c r="V15" i="76"/>
  <c r="W15" i="76"/>
  <c r="X15" i="76"/>
  <c r="Y15" i="76"/>
  <c r="Z15" i="76"/>
  <c r="AA15" i="76"/>
  <c r="AB15" i="76"/>
  <c r="AC15" i="76"/>
  <c r="AD15" i="76"/>
  <c r="AE15" i="76"/>
  <c r="AF15" i="76"/>
  <c r="AG15" i="76"/>
  <c r="AH15" i="76"/>
  <c r="A16" i="76"/>
  <c r="B16" i="76"/>
  <c r="D16" i="76"/>
  <c r="E16" i="76"/>
  <c r="F16" i="76"/>
  <c r="G16" i="76"/>
  <c r="H16" i="76"/>
  <c r="I16" i="76"/>
  <c r="J16" i="76"/>
  <c r="K16" i="76"/>
  <c r="L16" i="76"/>
  <c r="M16" i="76"/>
  <c r="N16" i="76"/>
  <c r="O16" i="76"/>
  <c r="P16" i="76"/>
  <c r="Q16" i="76"/>
  <c r="R16" i="76"/>
  <c r="S16" i="76"/>
  <c r="T16" i="76"/>
  <c r="U16" i="76"/>
  <c r="V16" i="76"/>
  <c r="W16" i="76"/>
  <c r="X16" i="76"/>
  <c r="Y16" i="76"/>
  <c r="Z16" i="76"/>
  <c r="AA16" i="76"/>
  <c r="AB16" i="76"/>
  <c r="AC16" i="76"/>
  <c r="AD16" i="76"/>
  <c r="AE16" i="76"/>
  <c r="AF16" i="76"/>
  <c r="AG16" i="76"/>
  <c r="AH16" i="76"/>
  <c r="A17" i="76"/>
  <c r="B17" i="76"/>
  <c r="D17" i="76"/>
  <c r="E17" i="76"/>
  <c r="F17" i="76"/>
  <c r="G17" i="76"/>
  <c r="H17" i="76"/>
  <c r="I17" i="76"/>
  <c r="J17" i="76"/>
  <c r="K17" i="76"/>
  <c r="L17" i="76"/>
  <c r="M17" i="76"/>
  <c r="N17" i="76"/>
  <c r="O17" i="76"/>
  <c r="P17" i="76"/>
  <c r="Q17" i="76"/>
  <c r="R17" i="76"/>
  <c r="S17" i="76"/>
  <c r="T17" i="76"/>
  <c r="U17" i="76"/>
  <c r="V17" i="76"/>
  <c r="W17" i="76"/>
  <c r="X17" i="76"/>
  <c r="Y17" i="76"/>
  <c r="Z17" i="76"/>
  <c r="AA17" i="76"/>
  <c r="AB17" i="76"/>
  <c r="AC17" i="76"/>
  <c r="AD17" i="76"/>
  <c r="AE17" i="76"/>
  <c r="AF17" i="76"/>
  <c r="AG17" i="76"/>
  <c r="AH17" i="76"/>
  <c r="A18" i="76"/>
  <c r="B18" i="76"/>
  <c r="D18" i="76"/>
  <c r="E18" i="76"/>
  <c r="F18" i="76"/>
  <c r="G18" i="76"/>
  <c r="H18" i="76"/>
  <c r="I18" i="76"/>
  <c r="J18" i="76"/>
  <c r="K18" i="76"/>
  <c r="L18" i="76"/>
  <c r="M18" i="76"/>
  <c r="N18" i="76"/>
  <c r="O18" i="76"/>
  <c r="P18" i="76"/>
  <c r="Q18" i="76"/>
  <c r="R18" i="76"/>
  <c r="S18" i="76"/>
  <c r="T18" i="76"/>
  <c r="U18" i="76"/>
  <c r="V18" i="76"/>
  <c r="W18" i="76"/>
  <c r="X18" i="76"/>
  <c r="Y18" i="76"/>
  <c r="Z18" i="76"/>
  <c r="AA18" i="76"/>
  <c r="AB18" i="76"/>
  <c r="AC18" i="76"/>
  <c r="AD18" i="76"/>
  <c r="AE18" i="76"/>
  <c r="AF18" i="76"/>
  <c r="AG18" i="76"/>
  <c r="AH18" i="76"/>
  <c r="A19" i="76"/>
  <c r="B19" i="76"/>
  <c r="D19" i="76"/>
  <c r="E19" i="76"/>
  <c r="F19" i="76"/>
  <c r="G19" i="76"/>
  <c r="H19" i="76"/>
  <c r="I19" i="76"/>
  <c r="J19" i="76"/>
  <c r="K19" i="76"/>
  <c r="L19" i="76"/>
  <c r="M19" i="76"/>
  <c r="N19" i="76"/>
  <c r="O19" i="76"/>
  <c r="P19" i="76"/>
  <c r="Q19" i="76"/>
  <c r="R19" i="76"/>
  <c r="S19" i="76"/>
  <c r="T19" i="76"/>
  <c r="U19" i="76"/>
  <c r="V19" i="76"/>
  <c r="W19" i="76"/>
  <c r="X19" i="76"/>
  <c r="Y19" i="76"/>
  <c r="Z19" i="76"/>
  <c r="AA19" i="76"/>
  <c r="AB19" i="76"/>
  <c r="AC19" i="76"/>
  <c r="AD19" i="76"/>
  <c r="AE19" i="76"/>
  <c r="AF19" i="76"/>
  <c r="AG19" i="76"/>
  <c r="AH19" i="76"/>
  <c r="A20" i="76"/>
  <c r="B20" i="76"/>
  <c r="D20" i="76"/>
  <c r="E20" i="76"/>
  <c r="F20" i="76"/>
  <c r="G20" i="76"/>
  <c r="H20" i="76"/>
  <c r="I20" i="76"/>
  <c r="J20" i="76"/>
  <c r="K20" i="76"/>
  <c r="L20" i="76"/>
  <c r="M20" i="76"/>
  <c r="N20" i="76"/>
  <c r="O20" i="76"/>
  <c r="P20" i="76"/>
  <c r="Q20" i="76"/>
  <c r="R20" i="76"/>
  <c r="S20" i="76"/>
  <c r="T20" i="76"/>
  <c r="U20" i="76"/>
  <c r="V20" i="76"/>
  <c r="W20" i="76"/>
  <c r="X20" i="76"/>
  <c r="Y20" i="76"/>
  <c r="Z20" i="76"/>
  <c r="AA20" i="76"/>
  <c r="AB20" i="76"/>
  <c r="AC20" i="76"/>
  <c r="AD20" i="76"/>
  <c r="AE20" i="76"/>
  <c r="AF20" i="76"/>
  <c r="AG20" i="76"/>
  <c r="AH20" i="76"/>
  <c r="A21" i="76"/>
  <c r="B21" i="76"/>
  <c r="D21" i="76"/>
  <c r="E21" i="76"/>
  <c r="F21" i="76"/>
  <c r="G21" i="76"/>
  <c r="H21" i="76"/>
  <c r="I21" i="76"/>
  <c r="J21" i="76"/>
  <c r="K21" i="76"/>
  <c r="L21" i="76"/>
  <c r="M21" i="76"/>
  <c r="N21" i="76"/>
  <c r="O21" i="76"/>
  <c r="P21" i="76"/>
  <c r="Q21" i="76"/>
  <c r="R21" i="76"/>
  <c r="S21" i="76"/>
  <c r="T21" i="76"/>
  <c r="U21" i="76"/>
  <c r="V21" i="76"/>
  <c r="W21" i="76"/>
  <c r="X21" i="76"/>
  <c r="Y21" i="76"/>
  <c r="Z21" i="76"/>
  <c r="AA21" i="76"/>
  <c r="AB21" i="76"/>
  <c r="AC21" i="76"/>
  <c r="AD21" i="76"/>
  <c r="AE21" i="76"/>
  <c r="AF21" i="76"/>
  <c r="AG21" i="76"/>
  <c r="AH21" i="76"/>
  <c r="A22" i="76"/>
  <c r="B22" i="76"/>
  <c r="D22" i="76"/>
  <c r="E22" i="76"/>
  <c r="F22" i="76"/>
  <c r="G22" i="76"/>
  <c r="H22" i="76"/>
  <c r="I22" i="76"/>
  <c r="J22" i="76"/>
  <c r="K22" i="76"/>
  <c r="L22" i="76"/>
  <c r="M22" i="76"/>
  <c r="N22" i="76"/>
  <c r="O22" i="76"/>
  <c r="P22" i="76"/>
  <c r="Q22" i="76"/>
  <c r="R22" i="76"/>
  <c r="S22" i="76"/>
  <c r="T22" i="76"/>
  <c r="U22" i="76"/>
  <c r="V22" i="76"/>
  <c r="W22" i="76"/>
  <c r="X22" i="76"/>
  <c r="Y22" i="76"/>
  <c r="Z22" i="76"/>
  <c r="AA22" i="76"/>
  <c r="AB22" i="76"/>
  <c r="AC22" i="76"/>
  <c r="AD22" i="76"/>
  <c r="AE22" i="76"/>
  <c r="AF22" i="76"/>
  <c r="AG22" i="76"/>
  <c r="AH22" i="76"/>
  <c r="A23" i="76"/>
  <c r="B23" i="76"/>
  <c r="D23" i="76"/>
  <c r="E23" i="76"/>
  <c r="F23" i="76"/>
  <c r="G23" i="76"/>
  <c r="H23" i="76"/>
  <c r="I23" i="76"/>
  <c r="J23" i="76"/>
  <c r="K23" i="76"/>
  <c r="L23" i="76"/>
  <c r="M23" i="76"/>
  <c r="N23" i="76"/>
  <c r="O23" i="76"/>
  <c r="P23" i="76"/>
  <c r="Q23" i="76"/>
  <c r="R23" i="76"/>
  <c r="S23" i="76"/>
  <c r="T23" i="76"/>
  <c r="U23" i="76"/>
  <c r="V23" i="76"/>
  <c r="W23" i="76"/>
  <c r="X23" i="76"/>
  <c r="Y23" i="76"/>
  <c r="Z23" i="76"/>
  <c r="AA23" i="76"/>
  <c r="AB23" i="76"/>
  <c r="AC23" i="76"/>
  <c r="AD23" i="76"/>
  <c r="AE23" i="76"/>
  <c r="AF23" i="76"/>
  <c r="AG23" i="76"/>
  <c r="AH23" i="76"/>
  <c r="A24" i="76"/>
  <c r="B24" i="76"/>
  <c r="D24" i="76"/>
  <c r="E24" i="76"/>
  <c r="F24" i="76"/>
  <c r="G24" i="76"/>
  <c r="H24" i="76"/>
  <c r="I24" i="76"/>
  <c r="J24" i="76"/>
  <c r="K24" i="76"/>
  <c r="L24" i="76"/>
  <c r="M24" i="76"/>
  <c r="N24" i="76"/>
  <c r="O24" i="76"/>
  <c r="P24" i="76"/>
  <c r="Q24" i="76"/>
  <c r="R24" i="76"/>
  <c r="S24" i="76"/>
  <c r="T24" i="76"/>
  <c r="U24" i="76"/>
  <c r="V24" i="76"/>
  <c r="W24" i="76"/>
  <c r="X24" i="76"/>
  <c r="Y24" i="76"/>
  <c r="Z24" i="76"/>
  <c r="AA24" i="76"/>
  <c r="AB24" i="76"/>
  <c r="AC24" i="76"/>
  <c r="AD24" i="76"/>
  <c r="AE24" i="76"/>
  <c r="AF24" i="76"/>
  <c r="AG24" i="76"/>
  <c r="AH24" i="76"/>
  <c r="A25" i="76"/>
  <c r="B25" i="76"/>
  <c r="D25" i="76"/>
  <c r="E25" i="76"/>
  <c r="F25" i="76"/>
  <c r="G25" i="76"/>
  <c r="H25" i="76"/>
  <c r="I25" i="76"/>
  <c r="J25" i="76"/>
  <c r="K25" i="76"/>
  <c r="L25" i="76"/>
  <c r="M25" i="76"/>
  <c r="N25" i="76"/>
  <c r="O25" i="76"/>
  <c r="P25" i="76"/>
  <c r="Q25" i="76"/>
  <c r="R25" i="76"/>
  <c r="S25" i="76"/>
  <c r="T25" i="76"/>
  <c r="U25" i="76"/>
  <c r="V25" i="76"/>
  <c r="W25" i="76"/>
  <c r="X25" i="76"/>
  <c r="Y25" i="76"/>
  <c r="Z25" i="76"/>
  <c r="AA25" i="76"/>
  <c r="AB25" i="76"/>
  <c r="AC25" i="76"/>
  <c r="AD25" i="76"/>
  <c r="AE25" i="76"/>
  <c r="AF25" i="76"/>
  <c r="AG25" i="76"/>
  <c r="AH25" i="76"/>
  <c r="A26" i="76"/>
  <c r="B26" i="76"/>
  <c r="D26" i="76"/>
  <c r="E26" i="76"/>
  <c r="F26" i="76"/>
  <c r="G26" i="76"/>
  <c r="H26" i="76"/>
  <c r="I26" i="76"/>
  <c r="J26" i="76"/>
  <c r="K26" i="76"/>
  <c r="L26" i="76"/>
  <c r="M26" i="76"/>
  <c r="N26" i="76"/>
  <c r="O26" i="76"/>
  <c r="P26" i="76"/>
  <c r="Q26" i="76"/>
  <c r="R26" i="76"/>
  <c r="S26" i="76"/>
  <c r="T26" i="76"/>
  <c r="U26" i="76"/>
  <c r="V26" i="76"/>
  <c r="W26" i="76"/>
  <c r="X26" i="76"/>
  <c r="Y26" i="76"/>
  <c r="Z26" i="76"/>
  <c r="AA26" i="76"/>
  <c r="AB26" i="76"/>
  <c r="AC26" i="76"/>
  <c r="AD26" i="76"/>
  <c r="AE26" i="76"/>
  <c r="AF26" i="76"/>
  <c r="AG26" i="76"/>
  <c r="AH26" i="76"/>
  <c r="A27" i="76"/>
  <c r="B27" i="76"/>
  <c r="D27" i="76"/>
  <c r="E27" i="76"/>
  <c r="F27" i="76"/>
  <c r="G27" i="76"/>
  <c r="H27" i="76"/>
  <c r="I27" i="76"/>
  <c r="J27" i="76"/>
  <c r="K27" i="76"/>
  <c r="L27" i="76"/>
  <c r="M27" i="76"/>
  <c r="N27" i="76"/>
  <c r="O27" i="76"/>
  <c r="P27" i="76"/>
  <c r="Q27" i="76"/>
  <c r="R27" i="76"/>
  <c r="S27" i="76"/>
  <c r="T27" i="76"/>
  <c r="U27" i="76"/>
  <c r="V27" i="76"/>
  <c r="W27" i="76"/>
  <c r="X27" i="76"/>
  <c r="Y27" i="76"/>
  <c r="Z27" i="76"/>
  <c r="AA27" i="76"/>
  <c r="AB27" i="76"/>
  <c r="AC27" i="76"/>
  <c r="AD27" i="76"/>
  <c r="AE27" i="76"/>
  <c r="AF27" i="76"/>
  <c r="AG27" i="76"/>
  <c r="AH27" i="76"/>
  <c r="A28" i="76"/>
  <c r="B28" i="76"/>
  <c r="D28" i="76"/>
  <c r="E28" i="76"/>
  <c r="F28" i="76"/>
  <c r="G28" i="76"/>
  <c r="H28" i="76"/>
  <c r="I28" i="76"/>
  <c r="J28" i="76"/>
  <c r="K28" i="76"/>
  <c r="L28" i="76"/>
  <c r="M28" i="76"/>
  <c r="N28" i="76"/>
  <c r="O28" i="76"/>
  <c r="P28" i="76"/>
  <c r="Q28" i="76"/>
  <c r="R28" i="76"/>
  <c r="S28" i="76"/>
  <c r="T28" i="76"/>
  <c r="U28" i="76"/>
  <c r="V28" i="76"/>
  <c r="W28" i="76"/>
  <c r="X28" i="76"/>
  <c r="Y28" i="76"/>
  <c r="Z28" i="76"/>
  <c r="AA28" i="76"/>
  <c r="AB28" i="76"/>
  <c r="AC28" i="76"/>
  <c r="AD28" i="76"/>
  <c r="AE28" i="76"/>
  <c r="AF28" i="76"/>
  <c r="AG28" i="76"/>
  <c r="AH28" i="76"/>
  <c r="A29" i="76"/>
  <c r="B29" i="76"/>
  <c r="D29" i="76"/>
  <c r="E29" i="76"/>
  <c r="F29" i="76"/>
  <c r="G29" i="76"/>
  <c r="H29" i="76"/>
  <c r="I29" i="76"/>
  <c r="J29" i="76"/>
  <c r="K29" i="76"/>
  <c r="L29" i="76"/>
  <c r="M29" i="76"/>
  <c r="N29" i="76"/>
  <c r="O29" i="76"/>
  <c r="P29" i="76"/>
  <c r="Q29" i="76"/>
  <c r="R29" i="76"/>
  <c r="S29" i="76"/>
  <c r="T29" i="76"/>
  <c r="U29" i="76"/>
  <c r="V29" i="76"/>
  <c r="W29" i="76"/>
  <c r="X29" i="76"/>
  <c r="Y29" i="76"/>
  <c r="Z29" i="76"/>
  <c r="AA29" i="76"/>
  <c r="AB29" i="76"/>
  <c r="AC29" i="76"/>
  <c r="AD29" i="76"/>
  <c r="AE29" i="76"/>
  <c r="AF29" i="76"/>
  <c r="AG29" i="76"/>
  <c r="AH29" i="76"/>
  <c r="A30" i="76"/>
  <c r="B30" i="76"/>
  <c r="D30" i="76"/>
  <c r="E30" i="76"/>
  <c r="F30" i="76"/>
  <c r="G30" i="76"/>
  <c r="H30" i="76"/>
  <c r="I30" i="76"/>
  <c r="J30" i="76"/>
  <c r="K30" i="76"/>
  <c r="L30" i="76"/>
  <c r="M30" i="76"/>
  <c r="N30" i="76"/>
  <c r="O30" i="76"/>
  <c r="P30" i="76"/>
  <c r="Q30" i="76"/>
  <c r="R30" i="76"/>
  <c r="S30" i="76"/>
  <c r="T30" i="76"/>
  <c r="U30" i="76"/>
  <c r="V30" i="76"/>
  <c r="W30" i="76"/>
  <c r="X30" i="76"/>
  <c r="Y30" i="76"/>
  <c r="Z30" i="76"/>
  <c r="AA30" i="76"/>
  <c r="AB30" i="76"/>
  <c r="AC30" i="76"/>
  <c r="AD30" i="76"/>
  <c r="AE30" i="76"/>
  <c r="AF30" i="76"/>
  <c r="AG30" i="76"/>
  <c r="AH30" i="76"/>
  <c r="A31" i="76"/>
  <c r="B31" i="76"/>
  <c r="D31" i="76"/>
  <c r="E31" i="76"/>
  <c r="F31" i="76"/>
  <c r="G31" i="76"/>
  <c r="H31" i="76"/>
  <c r="I31" i="76"/>
  <c r="J31" i="76"/>
  <c r="K31" i="76"/>
  <c r="L31" i="76"/>
  <c r="M31" i="76"/>
  <c r="N31" i="76"/>
  <c r="O31" i="76"/>
  <c r="P31" i="76"/>
  <c r="Q31" i="76"/>
  <c r="R31" i="76"/>
  <c r="S31" i="76"/>
  <c r="T31" i="76"/>
  <c r="U31" i="76"/>
  <c r="V31" i="76"/>
  <c r="W31" i="76"/>
  <c r="X31" i="76"/>
  <c r="Y31" i="76"/>
  <c r="Z31" i="76"/>
  <c r="AA31" i="76"/>
  <c r="AB31" i="76"/>
  <c r="AC31" i="76"/>
  <c r="AD31" i="76"/>
  <c r="AE31" i="76"/>
  <c r="AF31" i="76"/>
  <c r="AG31" i="76"/>
  <c r="AH31" i="76"/>
  <c r="A32" i="76"/>
  <c r="B32" i="76"/>
  <c r="D32" i="76"/>
  <c r="E32" i="76"/>
  <c r="F32" i="76"/>
  <c r="G32" i="76"/>
  <c r="H32" i="76"/>
  <c r="I32" i="76"/>
  <c r="J32" i="76"/>
  <c r="K32" i="76"/>
  <c r="L32" i="76"/>
  <c r="M32" i="76"/>
  <c r="N32" i="76"/>
  <c r="O32" i="76"/>
  <c r="P32" i="76"/>
  <c r="Q32" i="76"/>
  <c r="R32" i="76"/>
  <c r="S32" i="76"/>
  <c r="T32" i="76"/>
  <c r="U32" i="76"/>
  <c r="V32" i="76"/>
  <c r="W32" i="76"/>
  <c r="X32" i="76"/>
  <c r="Y32" i="76"/>
  <c r="Z32" i="76"/>
  <c r="AA32" i="76"/>
  <c r="AB32" i="76"/>
  <c r="AC32" i="76"/>
  <c r="AD32" i="76"/>
  <c r="AE32" i="76"/>
  <c r="AF32" i="76"/>
  <c r="AG32" i="76"/>
  <c r="AH32" i="76"/>
  <c r="A33" i="76"/>
  <c r="B33" i="76"/>
  <c r="D33" i="76"/>
  <c r="E33" i="76"/>
  <c r="F33" i="76"/>
  <c r="G33" i="76"/>
  <c r="H33" i="76"/>
  <c r="I33" i="76"/>
  <c r="J33" i="76"/>
  <c r="K33" i="76"/>
  <c r="L33" i="76"/>
  <c r="M33" i="76"/>
  <c r="N33" i="76"/>
  <c r="O33" i="76"/>
  <c r="P33" i="76"/>
  <c r="Q33" i="76"/>
  <c r="R33" i="76"/>
  <c r="S33" i="76"/>
  <c r="T33" i="76"/>
  <c r="U33" i="76"/>
  <c r="V33" i="76"/>
  <c r="W33" i="76"/>
  <c r="X33" i="76"/>
  <c r="Y33" i="76"/>
  <c r="Z33" i="76"/>
  <c r="AA33" i="76"/>
  <c r="AB33" i="76"/>
  <c r="AC33" i="76"/>
  <c r="AD33" i="76"/>
  <c r="AE33" i="76"/>
  <c r="AF33" i="76"/>
  <c r="AG33" i="76"/>
  <c r="AH33" i="76"/>
  <c r="A34" i="76"/>
  <c r="B34" i="76"/>
  <c r="D34" i="76"/>
  <c r="E34" i="76"/>
  <c r="F34" i="76"/>
  <c r="G34" i="76"/>
  <c r="H34" i="76"/>
  <c r="I34" i="76"/>
  <c r="J34" i="76"/>
  <c r="K34" i="76"/>
  <c r="L34" i="76"/>
  <c r="M34" i="76"/>
  <c r="N34" i="76"/>
  <c r="O34" i="76"/>
  <c r="P34" i="76"/>
  <c r="Q34" i="76"/>
  <c r="R34" i="76"/>
  <c r="S34" i="76"/>
  <c r="T34" i="76"/>
  <c r="U34" i="76"/>
  <c r="V34" i="76"/>
  <c r="W34" i="76"/>
  <c r="X34" i="76"/>
  <c r="Y34" i="76"/>
  <c r="Z34" i="76"/>
  <c r="AA34" i="76"/>
  <c r="AB34" i="76"/>
  <c r="AC34" i="76"/>
  <c r="AD34" i="76"/>
  <c r="AE34" i="76"/>
  <c r="AF34" i="76"/>
  <c r="AG34" i="76"/>
  <c r="AH34" i="76"/>
  <c r="A35" i="76"/>
  <c r="B35" i="76"/>
  <c r="D35" i="76"/>
  <c r="E35" i="76"/>
  <c r="F35" i="76"/>
  <c r="G35" i="76"/>
  <c r="H35" i="76"/>
  <c r="I35" i="76"/>
  <c r="J35" i="76"/>
  <c r="K35" i="76"/>
  <c r="L35" i="76"/>
  <c r="M35" i="76"/>
  <c r="N35" i="76"/>
  <c r="O35" i="76"/>
  <c r="P35" i="76"/>
  <c r="Q35" i="76"/>
  <c r="R35" i="76"/>
  <c r="S35" i="76"/>
  <c r="T35" i="76"/>
  <c r="U35" i="76"/>
  <c r="V35" i="76"/>
  <c r="W35" i="76"/>
  <c r="X35" i="76"/>
  <c r="Y35" i="76"/>
  <c r="Z35" i="76"/>
  <c r="AA35" i="76"/>
  <c r="AB35" i="76"/>
  <c r="AC35" i="76"/>
  <c r="AD35" i="76"/>
  <c r="AE35" i="76"/>
  <c r="AF35" i="76"/>
  <c r="AG35" i="76"/>
  <c r="AH35" i="76"/>
  <c r="A36" i="76"/>
  <c r="B36" i="76"/>
  <c r="D36" i="76"/>
  <c r="E36" i="76"/>
  <c r="F36" i="76"/>
  <c r="G36" i="76"/>
  <c r="H36" i="76"/>
  <c r="I36" i="76"/>
  <c r="J36" i="76"/>
  <c r="K36" i="76"/>
  <c r="L36" i="76"/>
  <c r="M36" i="76"/>
  <c r="N36" i="76"/>
  <c r="O36" i="76"/>
  <c r="P36" i="76"/>
  <c r="Q36" i="76"/>
  <c r="R36" i="76"/>
  <c r="S36" i="76"/>
  <c r="T36" i="76"/>
  <c r="U36" i="76"/>
  <c r="V36" i="76"/>
  <c r="W36" i="76"/>
  <c r="X36" i="76"/>
  <c r="Y36" i="76"/>
  <c r="Z36" i="76"/>
  <c r="AA36" i="76"/>
  <c r="AB36" i="76"/>
  <c r="AC36" i="76"/>
  <c r="AD36" i="76"/>
  <c r="AE36" i="76"/>
  <c r="AF36" i="76"/>
  <c r="AG36" i="76"/>
  <c r="AH36" i="76"/>
  <c r="A37" i="76"/>
  <c r="B37" i="76"/>
  <c r="D37" i="76"/>
  <c r="E37" i="76"/>
  <c r="F37" i="76"/>
  <c r="G37" i="76"/>
  <c r="H37" i="76"/>
  <c r="I37" i="76"/>
  <c r="J37" i="76"/>
  <c r="K37" i="76"/>
  <c r="L37" i="76"/>
  <c r="M37" i="76"/>
  <c r="N37" i="76"/>
  <c r="O37" i="76"/>
  <c r="P37" i="76"/>
  <c r="Q37" i="76"/>
  <c r="R37" i="76"/>
  <c r="S37" i="76"/>
  <c r="T37" i="76"/>
  <c r="U37" i="76"/>
  <c r="V37" i="76"/>
  <c r="W37" i="76"/>
  <c r="X37" i="76"/>
  <c r="Y37" i="76"/>
  <c r="Z37" i="76"/>
  <c r="AA37" i="76"/>
  <c r="AB37" i="76"/>
  <c r="AC37" i="76"/>
  <c r="AD37" i="76"/>
  <c r="AE37" i="76"/>
  <c r="AF37" i="76"/>
  <c r="AG37" i="76"/>
  <c r="AH37" i="76"/>
  <c r="A38" i="76"/>
  <c r="B38" i="76"/>
  <c r="D38" i="76"/>
  <c r="E38" i="76"/>
  <c r="F38" i="76"/>
  <c r="G38" i="76"/>
  <c r="H38" i="76"/>
  <c r="I38" i="76"/>
  <c r="J38" i="76"/>
  <c r="K38" i="76"/>
  <c r="L38" i="76"/>
  <c r="M38" i="76"/>
  <c r="N38" i="76"/>
  <c r="O38" i="76"/>
  <c r="P38" i="76"/>
  <c r="Q38" i="76"/>
  <c r="R38" i="76"/>
  <c r="S38" i="76"/>
  <c r="T38" i="76"/>
  <c r="U38" i="76"/>
  <c r="V38" i="76"/>
  <c r="W38" i="76"/>
  <c r="X38" i="76"/>
  <c r="Y38" i="76"/>
  <c r="Z38" i="76"/>
  <c r="AA38" i="76"/>
  <c r="AB38" i="76"/>
  <c r="AC38" i="76"/>
  <c r="AD38" i="76"/>
  <c r="AE38" i="76"/>
  <c r="AF38" i="76"/>
  <c r="AG38" i="76"/>
  <c r="AH38" i="76"/>
  <c r="A39" i="76"/>
  <c r="B39" i="76"/>
  <c r="D39" i="76"/>
  <c r="E39" i="76"/>
  <c r="F39" i="76"/>
  <c r="G39" i="76"/>
  <c r="H39" i="76"/>
  <c r="I39" i="76"/>
  <c r="J39" i="76"/>
  <c r="K39" i="76"/>
  <c r="L39" i="76"/>
  <c r="M39" i="76"/>
  <c r="N39" i="76"/>
  <c r="O39" i="76"/>
  <c r="P39" i="76"/>
  <c r="Q39" i="76"/>
  <c r="R39" i="76"/>
  <c r="S39" i="76"/>
  <c r="T39" i="76"/>
  <c r="U39" i="76"/>
  <c r="V39" i="76"/>
  <c r="W39" i="76"/>
  <c r="X39" i="76"/>
  <c r="Y39" i="76"/>
  <c r="Z39" i="76"/>
  <c r="AA39" i="76"/>
  <c r="AB39" i="76"/>
  <c r="AC39" i="76"/>
  <c r="AD39" i="76"/>
  <c r="AE39" i="76"/>
  <c r="AF39" i="76"/>
  <c r="AG39" i="76"/>
  <c r="AH39" i="76"/>
  <c r="A40" i="76"/>
  <c r="B40" i="76"/>
  <c r="D40" i="76"/>
  <c r="E40" i="76"/>
  <c r="F40" i="76"/>
  <c r="G40" i="76"/>
  <c r="H40" i="76"/>
  <c r="I40" i="76"/>
  <c r="J40" i="76"/>
  <c r="K40" i="76"/>
  <c r="L40" i="76"/>
  <c r="M40" i="76"/>
  <c r="N40" i="76"/>
  <c r="O40" i="76"/>
  <c r="P40" i="76"/>
  <c r="Q40" i="76"/>
  <c r="R40" i="76"/>
  <c r="S40" i="76"/>
  <c r="T40" i="76"/>
  <c r="U40" i="76"/>
  <c r="V40" i="76"/>
  <c r="W40" i="76"/>
  <c r="X40" i="76"/>
  <c r="Y40" i="76"/>
  <c r="Z40" i="76"/>
  <c r="AA40" i="76"/>
  <c r="AB40" i="76"/>
  <c r="AC40" i="76"/>
  <c r="AD40" i="76"/>
  <c r="AE40" i="76"/>
  <c r="AF40" i="76"/>
  <c r="AG40" i="76"/>
  <c r="AH40" i="76"/>
  <c r="A41" i="76"/>
  <c r="B41" i="76"/>
  <c r="D41" i="76"/>
  <c r="E41" i="76"/>
  <c r="F41" i="76"/>
  <c r="G41" i="76"/>
  <c r="H41" i="76"/>
  <c r="I41" i="76"/>
  <c r="J41" i="76"/>
  <c r="K41" i="76"/>
  <c r="L41" i="76"/>
  <c r="M41" i="76"/>
  <c r="N41" i="76"/>
  <c r="O41" i="76"/>
  <c r="P41" i="76"/>
  <c r="Q41" i="76"/>
  <c r="R41" i="76"/>
  <c r="S41" i="76"/>
  <c r="T41" i="76"/>
  <c r="U41" i="76"/>
  <c r="V41" i="76"/>
  <c r="W41" i="76"/>
  <c r="X41" i="76"/>
  <c r="Y41" i="76"/>
  <c r="Z41" i="76"/>
  <c r="AA41" i="76"/>
  <c r="AB41" i="76"/>
  <c r="AC41" i="76"/>
  <c r="AD41" i="76"/>
  <c r="AE41" i="76"/>
  <c r="AF41" i="76"/>
  <c r="AG41" i="76"/>
  <c r="AH41" i="76"/>
  <c r="A42" i="76"/>
  <c r="B42" i="76"/>
  <c r="D42" i="76"/>
  <c r="E42" i="76"/>
  <c r="F42" i="76"/>
  <c r="G42" i="76"/>
  <c r="H42" i="76"/>
  <c r="I42" i="76"/>
  <c r="J42" i="76"/>
  <c r="K42" i="76"/>
  <c r="L42" i="76"/>
  <c r="M42" i="76"/>
  <c r="N42" i="76"/>
  <c r="O42" i="76"/>
  <c r="P42" i="76"/>
  <c r="Q42" i="76"/>
  <c r="R42" i="76"/>
  <c r="S42" i="76"/>
  <c r="T42" i="76"/>
  <c r="U42" i="76"/>
  <c r="V42" i="76"/>
  <c r="W42" i="76"/>
  <c r="X42" i="76"/>
  <c r="Y42" i="76"/>
  <c r="Z42" i="76"/>
  <c r="AA42" i="76"/>
  <c r="AB42" i="76"/>
  <c r="AC42" i="76"/>
  <c r="AD42" i="76"/>
  <c r="AE42" i="76"/>
  <c r="AF42" i="76"/>
  <c r="AG42" i="76"/>
  <c r="AH42" i="76"/>
  <c r="A43" i="76"/>
  <c r="B43" i="76"/>
  <c r="D43" i="76"/>
  <c r="E43" i="76"/>
  <c r="F43" i="76"/>
  <c r="G43" i="76"/>
  <c r="H43" i="76"/>
  <c r="I43" i="76"/>
  <c r="J43" i="76"/>
  <c r="K43" i="76"/>
  <c r="L43" i="76"/>
  <c r="M43" i="76"/>
  <c r="N43" i="76"/>
  <c r="O43" i="76"/>
  <c r="P43" i="76"/>
  <c r="Q43" i="76"/>
  <c r="R43" i="76"/>
  <c r="S43" i="76"/>
  <c r="T43" i="76"/>
  <c r="U43" i="76"/>
  <c r="V43" i="76"/>
  <c r="W43" i="76"/>
  <c r="X43" i="76"/>
  <c r="Y43" i="76"/>
  <c r="Z43" i="76"/>
  <c r="AA43" i="76"/>
  <c r="AB43" i="76"/>
  <c r="AC43" i="76"/>
  <c r="AD43" i="76"/>
  <c r="AE43" i="76"/>
  <c r="AF43" i="76"/>
  <c r="AG43" i="76"/>
  <c r="AH43" i="76"/>
  <c r="A44" i="76"/>
  <c r="B44" i="76"/>
  <c r="A45" i="76"/>
  <c r="B45" i="76"/>
  <c r="D45" i="76"/>
  <c r="E45" i="76"/>
  <c r="F45" i="76"/>
  <c r="G45" i="76"/>
  <c r="H45" i="76"/>
  <c r="I45" i="76"/>
  <c r="J45" i="76"/>
  <c r="K45" i="76"/>
  <c r="L45" i="76"/>
  <c r="M45" i="76"/>
  <c r="N45" i="76"/>
  <c r="O45" i="76"/>
  <c r="P45" i="76"/>
  <c r="Q45" i="76"/>
  <c r="R45" i="76"/>
  <c r="S45" i="76"/>
  <c r="T45" i="76"/>
  <c r="U45" i="76"/>
  <c r="V45" i="76"/>
  <c r="W45" i="76"/>
  <c r="X45" i="76"/>
  <c r="Y45" i="76"/>
  <c r="Z45" i="76"/>
  <c r="AA45" i="76"/>
  <c r="AB45" i="76"/>
  <c r="AC45" i="76"/>
  <c r="AD45" i="76"/>
  <c r="AE45" i="76"/>
  <c r="AF45" i="76"/>
  <c r="AG45" i="76"/>
  <c r="AH45" i="76"/>
  <c r="A46" i="76"/>
  <c r="B46" i="76"/>
  <c r="D46" i="76"/>
  <c r="E46" i="76"/>
  <c r="F46" i="76"/>
  <c r="G46" i="76"/>
  <c r="H46" i="76"/>
  <c r="I46" i="76"/>
  <c r="J46" i="76"/>
  <c r="K46" i="76"/>
  <c r="L46" i="76"/>
  <c r="M46" i="76"/>
  <c r="N46" i="76"/>
  <c r="O46" i="76"/>
  <c r="P46" i="76"/>
  <c r="Q46" i="76"/>
  <c r="R46" i="76"/>
  <c r="S46" i="76"/>
  <c r="T46" i="76"/>
  <c r="U46" i="76"/>
  <c r="V46" i="76"/>
  <c r="W46" i="76"/>
  <c r="X46" i="76"/>
  <c r="Y46" i="76"/>
  <c r="Z46" i="76"/>
  <c r="AA46" i="76"/>
  <c r="AB46" i="76"/>
  <c r="AC46" i="76"/>
  <c r="AD46" i="76"/>
  <c r="AE46" i="76"/>
  <c r="AF46" i="76"/>
  <c r="AG46" i="76"/>
  <c r="AH46" i="76"/>
  <c r="A47" i="76"/>
  <c r="B47" i="76"/>
  <c r="D47" i="76"/>
  <c r="E47" i="76"/>
  <c r="F47" i="76"/>
  <c r="G47" i="76"/>
  <c r="H47" i="76"/>
  <c r="I47" i="76"/>
  <c r="J47" i="76"/>
  <c r="K47" i="76"/>
  <c r="L47" i="76"/>
  <c r="M47" i="76"/>
  <c r="N47" i="76"/>
  <c r="O47" i="76"/>
  <c r="P47" i="76"/>
  <c r="Q47" i="76"/>
  <c r="R47" i="76"/>
  <c r="S47" i="76"/>
  <c r="T47" i="76"/>
  <c r="U47" i="76"/>
  <c r="V47" i="76"/>
  <c r="W47" i="76"/>
  <c r="X47" i="76"/>
  <c r="Y47" i="76"/>
  <c r="Z47" i="76"/>
  <c r="AA47" i="76"/>
  <c r="AB47" i="76"/>
  <c r="AC47" i="76"/>
  <c r="AD47" i="76"/>
  <c r="AE47" i="76"/>
  <c r="AF47" i="76"/>
  <c r="AG47" i="76"/>
  <c r="AH47" i="76"/>
  <c r="A48" i="76"/>
  <c r="B48" i="76"/>
  <c r="D48" i="76"/>
  <c r="E48" i="76"/>
  <c r="F48" i="76"/>
  <c r="G48" i="76"/>
  <c r="H48" i="76"/>
  <c r="I48" i="76"/>
  <c r="J48" i="76"/>
  <c r="K48" i="76"/>
  <c r="L48" i="76"/>
  <c r="M48" i="76"/>
  <c r="N48" i="76"/>
  <c r="O48" i="76"/>
  <c r="P48" i="76"/>
  <c r="Q48" i="76"/>
  <c r="R48" i="76"/>
  <c r="S48" i="76"/>
  <c r="T48" i="76"/>
  <c r="U48" i="76"/>
  <c r="V48" i="76"/>
  <c r="W48" i="76"/>
  <c r="X48" i="76"/>
  <c r="Y48" i="76"/>
  <c r="Z48" i="76"/>
  <c r="AA48" i="76"/>
  <c r="AB48" i="76"/>
  <c r="AC48" i="76"/>
  <c r="AD48" i="76"/>
  <c r="AE48" i="76"/>
  <c r="AF48" i="76"/>
  <c r="AG48" i="76"/>
  <c r="AH48" i="76"/>
  <c r="A49" i="76"/>
  <c r="B49" i="76"/>
  <c r="D49" i="76"/>
  <c r="E49" i="76"/>
  <c r="F49" i="76"/>
  <c r="G49" i="76"/>
  <c r="H49" i="76"/>
  <c r="I49" i="76"/>
  <c r="J49" i="76"/>
  <c r="K49" i="76"/>
  <c r="L49" i="76"/>
  <c r="M49" i="76"/>
  <c r="N49" i="76"/>
  <c r="O49" i="76"/>
  <c r="P49" i="76"/>
  <c r="Q49" i="76"/>
  <c r="R49" i="76"/>
  <c r="S49" i="76"/>
  <c r="T49" i="76"/>
  <c r="U49" i="76"/>
  <c r="V49" i="76"/>
  <c r="W49" i="76"/>
  <c r="X49" i="76"/>
  <c r="Y49" i="76"/>
  <c r="Z49" i="76"/>
  <c r="AA49" i="76"/>
  <c r="AB49" i="76"/>
  <c r="AC49" i="76"/>
  <c r="AD49" i="76"/>
  <c r="AE49" i="76"/>
  <c r="AF49" i="76"/>
  <c r="AG49" i="76"/>
  <c r="AH49" i="76"/>
  <c r="A50" i="76"/>
  <c r="B50" i="76"/>
  <c r="D50" i="76"/>
  <c r="E50" i="76"/>
  <c r="F50" i="76"/>
  <c r="G50" i="76"/>
  <c r="H50" i="76"/>
  <c r="I50" i="76"/>
  <c r="J50" i="76"/>
  <c r="K50" i="76"/>
  <c r="L50" i="76"/>
  <c r="M50" i="76"/>
  <c r="N50" i="76"/>
  <c r="O50" i="76"/>
  <c r="P50" i="76"/>
  <c r="Q50" i="76"/>
  <c r="R50" i="76"/>
  <c r="S50" i="76"/>
  <c r="T50" i="76"/>
  <c r="U50" i="76"/>
  <c r="V50" i="76"/>
  <c r="W50" i="76"/>
  <c r="X50" i="76"/>
  <c r="Y50" i="76"/>
  <c r="Z50" i="76"/>
  <c r="AA50" i="76"/>
  <c r="AB50" i="76"/>
  <c r="AC50" i="76"/>
  <c r="AD50" i="76"/>
  <c r="AE50" i="76"/>
  <c r="AF50" i="76"/>
  <c r="AG50" i="76"/>
  <c r="AH50" i="76"/>
  <c r="I6" i="76"/>
  <c r="A51" i="76"/>
  <c r="B51" i="76"/>
  <c r="D51" i="76"/>
  <c r="E51" i="76"/>
  <c r="F51" i="76"/>
  <c r="G51" i="76"/>
  <c r="H51" i="76"/>
  <c r="I51" i="76"/>
  <c r="J51" i="76"/>
  <c r="K51" i="76"/>
  <c r="L51" i="76"/>
  <c r="M51" i="76"/>
  <c r="N51" i="76"/>
  <c r="O51" i="76"/>
  <c r="P51" i="76"/>
  <c r="Q51" i="76"/>
  <c r="R51" i="76"/>
  <c r="S51" i="76"/>
  <c r="T51" i="76"/>
  <c r="U51" i="76"/>
  <c r="V51" i="76"/>
  <c r="W51" i="76"/>
  <c r="X51" i="76"/>
  <c r="Y51" i="76"/>
  <c r="Z51" i="76"/>
  <c r="AA51" i="76"/>
  <c r="AB51" i="76"/>
  <c r="AC51" i="76"/>
  <c r="AD51" i="76"/>
  <c r="AE51" i="76"/>
  <c r="AF51" i="76"/>
  <c r="AG51" i="76"/>
  <c r="AH51" i="76"/>
  <c r="A52" i="76"/>
  <c r="B52" i="76"/>
  <c r="D52" i="76"/>
  <c r="E52" i="76"/>
  <c r="F52" i="76"/>
  <c r="G52" i="76"/>
  <c r="H52" i="76"/>
  <c r="I52" i="76"/>
  <c r="J52" i="76"/>
  <c r="K52" i="76"/>
  <c r="L52" i="76"/>
  <c r="M52" i="76"/>
  <c r="N52" i="76"/>
  <c r="O52" i="76"/>
  <c r="P52" i="76"/>
  <c r="Q52" i="76"/>
  <c r="R52" i="76"/>
  <c r="S52" i="76"/>
  <c r="T52" i="76"/>
  <c r="U52" i="76"/>
  <c r="V52" i="76"/>
  <c r="W52" i="76"/>
  <c r="X52" i="76"/>
  <c r="Y52" i="76"/>
  <c r="Z52" i="76"/>
  <c r="AA52" i="76"/>
  <c r="AB52" i="76"/>
  <c r="AC52" i="76"/>
  <c r="AD52" i="76"/>
  <c r="AE52" i="76"/>
  <c r="AF52" i="76"/>
  <c r="AG52" i="76"/>
  <c r="AH52" i="76"/>
  <c r="A53" i="76"/>
  <c r="B53" i="76"/>
  <c r="D53" i="76"/>
  <c r="E53" i="76"/>
  <c r="F53" i="76"/>
  <c r="G53" i="76"/>
  <c r="H53" i="76"/>
  <c r="I53" i="76"/>
  <c r="J53" i="76"/>
  <c r="K53" i="76"/>
  <c r="L53" i="76"/>
  <c r="M53" i="76"/>
  <c r="N53" i="76"/>
  <c r="O53" i="76"/>
  <c r="P53" i="76"/>
  <c r="Q53" i="76"/>
  <c r="R53" i="76"/>
  <c r="S53" i="76"/>
  <c r="T53" i="76"/>
  <c r="U53" i="76"/>
  <c r="V53" i="76"/>
  <c r="W53" i="76"/>
  <c r="X53" i="76"/>
  <c r="Y53" i="76"/>
  <c r="Z53" i="76"/>
  <c r="AA53" i="76"/>
  <c r="AB53" i="76"/>
  <c r="AC53" i="76"/>
  <c r="AD53" i="76"/>
  <c r="AE53" i="76"/>
  <c r="AF53" i="76"/>
  <c r="AG53" i="76"/>
  <c r="AH53" i="76"/>
  <c r="A54" i="76"/>
  <c r="B54" i="76"/>
  <c r="D54" i="76"/>
  <c r="E54" i="76"/>
  <c r="F54" i="76"/>
  <c r="G54" i="76"/>
  <c r="H54" i="76"/>
  <c r="I54" i="76"/>
  <c r="J54" i="76"/>
  <c r="K54" i="76"/>
  <c r="L54" i="76"/>
  <c r="M54" i="76"/>
  <c r="N54" i="76"/>
  <c r="O54" i="76"/>
  <c r="P54" i="76"/>
  <c r="Q54" i="76"/>
  <c r="R54" i="76"/>
  <c r="S54" i="76"/>
  <c r="T54" i="76"/>
  <c r="U54" i="76"/>
  <c r="V54" i="76"/>
  <c r="W54" i="76"/>
  <c r="X54" i="76"/>
  <c r="Y54" i="76"/>
  <c r="Z54" i="76"/>
  <c r="AA54" i="76"/>
  <c r="AB54" i="76"/>
  <c r="AC54" i="76"/>
  <c r="AD54" i="76"/>
  <c r="AE54" i="76"/>
  <c r="AF54" i="76"/>
  <c r="AG54" i="76"/>
  <c r="AH54" i="76"/>
  <c r="A55" i="76"/>
  <c r="B55" i="76"/>
  <c r="D55" i="76"/>
  <c r="E55" i="76"/>
  <c r="F55" i="76"/>
  <c r="G55" i="76"/>
  <c r="H55" i="76"/>
  <c r="I55" i="76"/>
  <c r="J55" i="76"/>
  <c r="K55" i="76"/>
  <c r="L55" i="76"/>
  <c r="M55" i="76"/>
  <c r="N55" i="76"/>
  <c r="O55" i="76"/>
  <c r="P55" i="76"/>
  <c r="Q55" i="76"/>
  <c r="R55" i="76"/>
  <c r="S55" i="76"/>
  <c r="T55" i="76"/>
  <c r="U55" i="76"/>
  <c r="V55" i="76"/>
  <c r="W55" i="76"/>
  <c r="X55" i="76"/>
  <c r="Y55" i="76"/>
  <c r="Z55" i="76"/>
  <c r="AA55" i="76"/>
  <c r="AB55" i="76"/>
  <c r="AC55" i="76"/>
  <c r="AD55" i="76"/>
  <c r="AE55" i="76"/>
  <c r="AF55" i="76"/>
  <c r="AG55" i="76"/>
  <c r="AH55" i="76"/>
  <c r="D56" i="76"/>
  <c r="E56" i="76"/>
  <c r="F56" i="76"/>
  <c r="G56" i="76"/>
  <c r="H56" i="76"/>
  <c r="I56" i="76"/>
  <c r="J56" i="76"/>
  <c r="K56" i="76"/>
  <c r="L56" i="76"/>
  <c r="M56" i="76"/>
  <c r="N56" i="76"/>
  <c r="O56" i="76"/>
  <c r="P56" i="76"/>
  <c r="Q56" i="76"/>
  <c r="R56" i="76"/>
  <c r="S56" i="76"/>
  <c r="T56" i="76"/>
  <c r="U56" i="76"/>
  <c r="V56" i="76"/>
  <c r="W56" i="76"/>
  <c r="X56" i="76"/>
  <c r="Y56" i="76"/>
  <c r="Z56" i="76"/>
  <c r="AA56" i="76"/>
  <c r="AB56" i="76"/>
  <c r="AC56" i="76"/>
  <c r="AD56" i="76"/>
  <c r="AE56" i="76"/>
  <c r="AF56" i="76"/>
  <c r="AG56" i="76"/>
  <c r="AH56" i="76"/>
  <c r="D57" i="76"/>
  <c r="E57" i="76"/>
  <c r="F57" i="76"/>
  <c r="G57" i="76"/>
  <c r="H57" i="76"/>
  <c r="I57" i="76"/>
  <c r="J57" i="76"/>
  <c r="K57" i="76"/>
  <c r="L57" i="76"/>
  <c r="M57" i="76"/>
  <c r="N57" i="76"/>
  <c r="O57" i="76"/>
  <c r="P57" i="76"/>
  <c r="Q57" i="76"/>
  <c r="R57" i="76"/>
  <c r="S57" i="76"/>
  <c r="T57" i="76"/>
  <c r="U57" i="76"/>
  <c r="V57" i="76"/>
  <c r="W57" i="76"/>
  <c r="X57" i="76"/>
  <c r="Y57" i="76"/>
  <c r="Z57" i="76"/>
  <c r="AA57" i="76"/>
  <c r="AB57" i="76"/>
  <c r="AC57" i="76"/>
  <c r="AD57" i="76"/>
  <c r="AE57" i="76"/>
  <c r="AF57" i="76"/>
  <c r="AG57" i="76"/>
  <c r="AH57" i="76"/>
  <c r="D58" i="76"/>
  <c r="E58" i="76"/>
  <c r="F58" i="76"/>
  <c r="G58" i="76"/>
  <c r="H58" i="76"/>
  <c r="I58" i="76"/>
  <c r="J58" i="76"/>
  <c r="K58" i="76"/>
  <c r="L58" i="76"/>
  <c r="M58" i="76"/>
  <c r="N58" i="76"/>
  <c r="O58" i="76"/>
  <c r="P58" i="76"/>
  <c r="Q58" i="76"/>
  <c r="R58" i="76"/>
  <c r="S58" i="76"/>
  <c r="T58" i="76"/>
  <c r="U58" i="76"/>
  <c r="V58" i="76"/>
  <c r="W58" i="76"/>
  <c r="X58" i="76"/>
  <c r="Y58" i="76"/>
  <c r="Z58" i="76"/>
  <c r="AA58" i="76"/>
  <c r="AB58" i="76"/>
  <c r="AC58" i="76"/>
  <c r="AD58" i="76"/>
  <c r="AE58" i="76"/>
  <c r="AF58" i="76"/>
  <c r="AG58" i="76"/>
  <c r="AH58" i="76"/>
  <c r="D59" i="76"/>
  <c r="E59" i="76"/>
  <c r="F59" i="76"/>
  <c r="G59" i="76"/>
  <c r="H59" i="76"/>
  <c r="I59" i="76"/>
  <c r="J59" i="76"/>
  <c r="K59" i="76"/>
  <c r="L59" i="76"/>
  <c r="M59" i="76"/>
  <c r="N59" i="76"/>
  <c r="O59" i="76"/>
  <c r="P59" i="76"/>
  <c r="Q59" i="76"/>
  <c r="R59" i="76"/>
  <c r="S59" i="76"/>
  <c r="T59" i="76"/>
  <c r="U59" i="76"/>
  <c r="V59" i="76"/>
  <c r="W59" i="76"/>
  <c r="X59" i="76"/>
  <c r="Y59" i="76"/>
  <c r="Z59" i="76"/>
  <c r="AA59" i="76"/>
  <c r="AB59" i="76"/>
  <c r="AC59" i="76"/>
  <c r="AD59" i="76"/>
  <c r="AE59" i="76"/>
  <c r="AF59" i="76"/>
  <c r="AG59" i="76"/>
  <c r="AH59" i="76"/>
  <c r="D60" i="76"/>
  <c r="E60" i="76"/>
  <c r="F60" i="76"/>
  <c r="G60" i="76"/>
  <c r="H60" i="76"/>
  <c r="I60" i="76"/>
  <c r="J60" i="76"/>
  <c r="K60" i="76"/>
  <c r="L60" i="76"/>
  <c r="M60" i="76"/>
  <c r="N60" i="76"/>
  <c r="O60" i="76"/>
  <c r="P60" i="76"/>
  <c r="Q60" i="76"/>
  <c r="R60" i="76"/>
  <c r="S60" i="76"/>
  <c r="T60" i="76"/>
  <c r="U60" i="76"/>
  <c r="V60" i="76"/>
  <c r="W60" i="76"/>
  <c r="X60" i="76"/>
  <c r="Y60" i="76"/>
  <c r="Z60" i="76"/>
  <c r="AA60" i="76"/>
  <c r="AB60" i="76"/>
  <c r="AC60" i="76"/>
  <c r="AD60" i="76"/>
  <c r="AE60" i="76"/>
  <c r="AF60" i="76"/>
  <c r="AG60" i="76"/>
  <c r="AH60" i="76"/>
  <c r="D61" i="76"/>
  <c r="E61" i="76"/>
  <c r="F61" i="76"/>
  <c r="G61" i="76"/>
  <c r="H61" i="76"/>
  <c r="I61" i="76"/>
  <c r="J61" i="76"/>
  <c r="K61" i="76"/>
  <c r="L61" i="76"/>
  <c r="M61" i="76"/>
  <c r="N61" i="76"/>
  <c r="O61" i="76"/>
  <c r="P61" i="76"/>
  <c r="Q61" i="76"/>
  <c r="R61" i="76"/>
  <c r="S61" i="76"/>
  <c r="T61" i="76"/>
  <c r="U61" i="76"/>
  <c r="V61" i="76"/>
  <c r="W61" i="76"/>
  <c r="X61" i="76"/>
  <c r="Y61" i="76"/>
  <c r="Z61" i="76"/>
  <c r="AA61" i="76"/>
  <c r="AB61" i="76"/>
  <c r="AC61" i="76"/>
  <c r="AD61" i="76"/>
  <c r="AE61" i="76"/>
  <c r="AF61" i="76"/>
  <c r="AG61" i="76"/>
  <c r="AH61" i="76"/>
  <c r="D62" i="76"/>
  <c r="E62" i="76"/>
  <c r="F62" i="76"/>
  <c r="G62" i="76"/>
  <c r="H62" i="76"/>
  <c r="I62" i="76"/>
  <c r="J62" i="76"/>
  <c r="K62" i="76"/>
  <c r="L62" i="76"/>
  <c r="M62" i="76"/>
  <c r="N62" i="76"/>
  <c r="O62" i="76"/>
  <c r="P62" i="76"/>
  <c r="Q62" i="76"/>
  <c r="R62" i="76"/>
  <c r="S62" i="76"/>
  <c r="T62" i="76"/>
  <c r="U62" i="76"/>
  <c r="V62" i="76"/>
  <c r="W62" i="76"/>
  <c r="X62" i="76"/>
  <c r="Y62" i="76"/>
  <c r="Z62" i="76"/>
  <c r="AA62" i="76"/>
  <c r="AB62" i="76"/>
  <c r="AC62" i="76"/>
  <c r="AD62" i="76"/>
  <c r="AE62" i="76"/>
  <c r="AF62" i="76"/>
  <c r="AG62" i="76"/>
  <c r="AH62" i="76"/>
  <c r="D63" i="76"/>
  <c r="E63" i="76"/>
  <c r="F63" i="76"/>
  <c r="G63" i="76"/>
  <c r="H63" i="76"/>
  <c r="I63" i="76"/>
  <c r="J63" i="76"/>
  <c r="K63" i="76"/>
  <c r="L63" i="76"/>
  <c r="M63" i="76"/>
  <c r="N63" i="76"/>
  <c r="O63" i="76"/>
  <c r="P63" i="76"/>
  <c r="Q63" i="76"/>
  <c r="R63" i="76"/>
  <c r="S63" i="76"/>
  <c r="T63" i="76"/>
  <c r="U63" i="76"/>
  <c r="V63" i="76"/>
  <c r="W63" i="76"/>
  <c r="X63" i="76"/>
  <c r="Y63" i="76"/>
  <c r="Z63" i="76"/>
  <c r="AA63" i="76"/>
  <c r="AB63" i="76"/>
  <c r="AC63" i="76"/>
  <c r="AD63" i="76"/>
  <c r="AE63" i="76"/>
  <c r="AF63" i="76"/>
  <c r="AG63" i="76"/>
  <c r="AH63" i="76"/>
  <c r="D64" i="76"/>
  <c r="E64" i="76"/>
  <c r="F64" i="76"/>
  <c r="G64" i="76"/>
  <c r="H64" i="76"/>
  <c r="I64" i="76"/>
  <c r="J64" i="76"/>
  <c r="K64" i="76"/>
  <c r="L64" i="76"/>
  <c r="M64" i="76"/>
  <c r="N64" i="76"/>
  <c r="O64" i="76"/>
  <c r="P64" i="76"/>
  <c r="Q64" i="76"/>
  <c r="R64" i="76"/>
  <c r="S64" i="76"/>
  <c r="T64" i="76"/>
  <c r="U64" i="76"/>
  <c r="V64" i="76"/>
  <c r="W64" i="76"/>
  <c r="X64" i="76"/>
  <c r="Y64" i="76"/>
  <c r="Z64" i="76"/>
  <c r="AA64" i="76"/>
  <c r="AB64" i="76"/>
  <c r="AC64" i="76"/>
  <c r="AD64" i="76"/>
  <c r="AE64" i="76"/>
  <c r="AF64" i="76"/>
  <c r="AG64" i="76"/>
  <c r="AH64" i="76"/>
  <c r="A8" i="73"/>
  <c r="B8" i="73"/>
  <c r="D8" i="73"/>
  <c r="E8" i="73"/>
  <c r="F8" i="73"/>
  <c r="G8" i="73"/>
  <c r="H8" i="73"/>
  <c r="I8" i="73"/>
  <c r="J8" i="73"/>
  <c r="K8" i="73"/>
  <c r="L8" i="73"/>
  <c r="M8" i="73"/>
  <c r="N8" i="73"/>
  <c r="O8" i="73"/>
  <c r="P8" i="73"/>
  <c r="Q8" i="73"/>
  <c r="R8" i="73"/>
  <c r="S8" i="73"/>
  <c r="T8" i="73"/>
  <c r="U8" i="73"/>
  <c r="V8" i="73"/>
  <c r="W8" i="73"/>
  <c r="X8" i="73"/>
  <c r="Y8" i="73"/>
  <c r="Z8" i="73"/>
  <c r="AA8" i="73"/>
  <c r="AB8" i="73"/>
  <c r="AC8" i="73"/>
  <c r="AD8" i="73"/>
  <c r="AE8" i="73"/>
  <c r="AF8" i="73"/>
  <c r="AG8" i="73"/>
  <c r="AH8" i="73"/>
  <c r="A9" i="73"/>
  <c r="B9" i="73"/>
  <c r="D9" i="73"/>
  <c r="E9" i="73"/>
  <c r="F9" i="73"/>
  <c r="G9" i="73"/>
  <c r="H9" i="73"/>
  <c r="H7" i="73"/>
  <c r="H10" i="73"/>
  <c r="H11" i="73"/>
  <c r="H12" i="73"/>
  <c r="H13" i="73"/>
  <c r="H14" i="73"/>
  <c r="H15" i="73"/>
  <c r="H16" i="73"/>
  <c r="H17" i="73"/>
  <c r="H18" i="73"/>
  <c r="H19" i="73"/>
  <c r="H20" i="73"/>
  <c r="H21" i="73"/>
  <c r="H22" i="73"/>
  <c r="H23" i="73"/>
  <c r="H24" i="73"/>
  <c r="H25" i="73"/>
  <c r="H26" i="73"/>
  <c r="H27" i="73"/>
  <c r="H28" i="73"/>
  <c r="H29" i="73"/>
  <c r="H30" i="73"/>
  <c r="H31" i="73"/>
  <c r="H32" i="73"/>
  <c r="H33" i="73"/>
  <c r="H34" i="73"/>
  <c r="H35" i="73"/>
  <c r="H36" i="73"/>
  <c r="H37" i="73"/>
  <c r="H38" i="73"/>
  <c r="H39" i="73"/>
  <c r="H40" i="73"/>
  <c r="H41" i="73"/>
  <c r="H42" i="73"/>
  <c r="H43" i="73"/>
  <c r="H44" i="73"/>
  <c r="H45" i="73"/>
  <c r="H46" i="73"/>
  <c r="H47" i="73"/>
  <c r="H48" i="73"/>
  <c r="H49" i="73"/>
  <c r="H50" i="73"/>
  <c r="H51" i="73"/>
  <c r="H52" i="73"/>
  <c r="H53" i="73"/>
  <c r="H54" i="73"/>
  <c r="H55" i="73"/>
  <c r="H56" i="73"/>
  <c r="H57" i="73"/>
  <c r="H58" i="73"/>
  <c r="H59" i="73"/>
  <c r="H60" i="73"/>
  <c r="H61" i="73"/>
  <c r="I9" i="73"/>
  <c r="J9" i="73"/>
  <c r="K9" i="73"/>
  <c r="L9" i="73"/>
  <c r="M9" i="73"/>
  <c r="N9" i="73"/>
  <c r="O9" i="73"/>
  <c r="P9" i="73"/>
  <c r="Q9" i="73"/>
  <c r="R9" i="73"/>
  <c r="S9" i="73"/>
  <c r="T9" i="73"/>
  <c r="U9" i="73"/>
  <c r="V9" i="73"/>
  <c r="W9" i="73"/>
  <c r="X9" i="73"/>
  <c r="X7" i="73"/>
  <c r="X10" i="73"/>
  <c r="X11" i="73"/>
  <c r="X12" i="73"/>
  <c r="X13" i="73"/>
  <c r="X14" i="73"/>
  <c r="X15" i="73"/>
  <c r="X16" i="73"/>
  <c r="X17" i="73"/>
  <c r="X18" i="73"/>
  <c r="X19" i="73"/>
  <c r="X20" i="73"/>
  <c r="X21" i="73"/>
  <c r="X22" i="73"/>
  <c r="X23" i="73"/>
  <c r="X24" i="73"/>
  <c r="X25" i="73"/>
  <c r="X26" i="73"/>
  <c r="X27" i="73"/>
  <c r="X28" i="73"/>
  <c r="X29" i="73"/>
  <c r="X30" i="73"/>
  <c r="X31" i="73"/>
  <c r="X32" i="73"/>
  <c r="X33" i="73"/>
  <c r="X34" i="73"/>
  <c r="X35" i="73"/>
  <c r="X36" i="73"/>
  <c r="X37" i="73"/>
  <c r="X38" i="73"/>
  <c r="X39" i="73"/>
  <c r="X40" i="73"/>
  <c r="X41" i="73"/>
  <c r="X42" i="73"/>
  <c r="X43" i="73"/>
  <c r="X44" i="73"/>
  <c r="X45" i="73"/>
  <c r="X46" i="73"/>
  <c r="X47" i="73"/>
  <c r="X48" i="73"/>
  <c r="X49" i="73"/>
  <c r="X50" i="73"/>
  <c r="X51" i="73"/>
  <c r="X52" i="73"/>
  <c r="X53" i="73"/>
  <c r="X54" i="73"/>
  <c r="X55" i="73"/>
  <c r="X56" i="73"/>
  <c r="X57" i="73"/>
  <c r="X58" i="73"/>
  <c r="X59" i="73"/>
  <c r="X60" i="73"/>
  <c r="X61" i="73"/>
  <c r="Y9" i="73"/>
  <c r="Z9" i="73"/>
  <c r="AA9" i="73"/>
  <c r="AB9" i="73"/>
  <c r="AC9" i="73"/>
  <c r="AD9" i="73"/>
  <c r="AE9" i="73"/>
  <c r="AF9" i="73"/>
  <c r="AG9" i="73"/>
  <c r="AH9" i="73"/>
  <c r="A10" i="73"/>
  <c r="B10" i="73"/>
  <c r="D10" i="73"/>
  <c r="E10" i="73"/>
  <c r="F10" i="73"/>
  <c r="G10" i="73"/>
  <c r="I10" i="73"/>
  <c r="J10" i="73"/>
  <c r="K10" i="73"/>
  <c r="L10" i="73"/>
  <c r="M10" i="73"/>
  <c r="N10" i="73"/>
  <c r="O10" i="73"/>
  <c r="P10" i="73"/>
  <c r="Q10" i="73"/>
  <c r="R10" i="73"/>
  <c r="S10" i="73"/>
  <c r="T10" i="73"/>
  <c r="U10" i="73"/>
  <c r="V10" i="73"/>
  <c r="W10" i="73"/>
  <c r="Y10" i="73"/>
  <c r="Z10" i="73"/>
  <c r="AA10" i="73"/>
  <c r="AB10" i="73"/>
  <c r="AC10" i="73"/>
  <c r="AD10" i="73"/>
  <c r="AE10" i="73"/>
  <c r="AF10" i="73"/>
  <c r="AG10" i="73"/>
  <c r="AH10" i="73"/>
  <c r="A11" i="73"/>
  <c r="B11" i="73"/>
  <c r="D11" i="73"/>
  <c r="E11" i="73"/>
  <c r="F11" i="73"/>
  <c r="G11" i="73"/>
  <c r="I11" i="73"/>
  <c r="J11" i="73"/>
  <c r="K11" i="73"/>
  <c r="L11" i="73"/>
  <c r="M11" i="73"/>
  <c r="N11" i="73"/>
  <c r="O11" i="73"/>
  <c r="P11" i="73"/>
  <c r="Q11" i="73"/>
  <c r="R11" i="73"/>
  <c r="S11" i="73"/>
  <c r="T11" i="73"/>
  <c r="U11" i="73"/>
  <c r="V11" i="73"/>
  <c r="W11" i="73"/>
  <c r="Y11" i="73"/>
  <c r="Z11" i="73"/>
  <c r="AA11" i="73"/>
  <c r="AB11" i="73"/>
  <c r="AC11" i="73"/>
  <c r="AD11" i="73"/>
  <c r="AE11" i="73"/>
  <c r="AF11" i="73"/>
  <c r="AG11" i="73"/>
  <c r="AH11" i="73"/>
  <c r="A12" i="73"/>
  <c r="B12" i="73"/>
  <c r="D12" i="73"/>
  <c r="E12" i="73"/>
  <c r="F12" i="73"/>
  <c r="G12" i="73"/>
  <c r="I12" i="73"/>
  <c r="J12" i="73"/>
  <c r="K12" i="73"/>
  <c r="L12" i="73"/>
  <c r="M12" i="73"/>
  <c r="N12" i="73"/>
  <c r="O12" i="73"/>
  <c r="P12" i="73"/>
  <c r="Q12" i="73"/>
  <c r="R12" i="73"/>
  <c r="S12" i="73"/>
  <c r="T12" i="73"/>
  <c r="U12" i="73"/>
  <c r="V12" i="73"/>
  <c r="W12" i="73"/>
  <c r="Y12" i="73"/>
  <c r="Z12" i="73"/>
  <c r="AA12" i="73"/>
  <c r="AB12" i="73"/>
  <c r="AC12" i="73"/>
  <c r="AD12" i="73"/>
  <c r="AE12" i="73"/>
  <c r="AF12" i="73"/>
  <c r="AG12" i="73"/>
  <c r="AH12" i="73"/>
  <c r="A13" i="73"/>
  <c r="B13" i="73"/>
  <c r="D13" i="73"/>
  <c r="E13" i="73"/>
  <c r="F13" i="73"/>
  <c r="G13" i="73"/>
  <c r="I13" i="73"/>
  <c r="J13" i="73"/>
  <c r="K13" i="73"/>
  <c r="L13" i="73"/>
  <c r="M13" i="73"/>
  <c r="N13" i="73"/>
  <c r="O13" i="73"/>
  <c r="P13" i="73"/>
  <c r="Q13" i="73"/>
  <c r="R13" i="73"/>
  <c r="S13" i="73"/>
  <c r="T13" i="73"/>
  <c r="U13" i="73"/>
  <c r="V13" i="73"/>
  <c r="W13" i="73"/>
  <c r="Y13" i="73"/>
  <c r="Z13" i="73"/>
  <c r="AA13" i="73"/>
  <c r="AB13" i="73"/>
  <c r="AC13" i="73"/>
  <c r="AD13" i="73"/>
  <c r="AE13" i="73"/>
  <c r="AF13" i="73"/>
  <c r="AG13" i="73"/>
  <c r="AH13" i="73"/>
  <c r="A14" i="73"/>
  <c r="B14" i="73"/>
  <c r="D14" i="73"/>
  <c r="E14" i="73"/>
  <c r="F14" i="73"/>
  <c r="G14" i="73"/>
  <c r="I14" i="73"/>
  <c r="J14" i="73"/>
  <c r="K14" i="73"/>
  <c r="L14" i="73"/>
  <c r="M14" i="73"/>
  <c r="N14" i="73"/>
  <c r="O14" i="73"/>
  <c r="P14" i="73"/>
  <c r="Q14" i="73"/>
  <c r="R14" i="73"/>
  <c r="S14" i="73"/>
  <c r="T14" i="73"/>
  <c r="U14" i="73"/>
  <c r="V14" i="73"/>
  <c r="W14" i="73"/>
  <c r="Y14" i="73"/>
  <c r="Z14" i="73"/>
  <c r="AA14" i="73"/>
  <c r="AB14" i="73"/>
  <c r="AC14" i="73"/>
  <c r="AD14" i="73"/>
  <c r="AE14" i="73"/>
  <c r="AF14" i="73"/>
  <c r="AG14" i="73"/>
  <c r="AH14" i="73"/>
  <c r="A15" i="73"/>
  <c r="B15" i="73"/>
  <c r="D15" i="73"/>
  <c r="E15" i="73"/>
  <c r="F15" i="73"/>
  <c r="G15" i="73"/>
  <c r="I15" i="73"/>
  <c r="J15" i="73"/>
  <c r="K15" i="73"/>
  <c r="L15" i="73"/>
  <c r="M15" i="73"/>
  <c r="N15" i="73"/>
  <c r="O15" i="73"/>
  <c r="P15" i="73"/>
  <c r="P7" i="73"/>
  <c r="P16" i="73"/>
  <c r="P17" i="73"/>
  <c r="P18" i="73"/>
  <c r="P19" i="73"/>
  <c r="P20" i="73"/>
  <c r="P21" i="73"/>
  <c r="P22" i="73"/>
  <c r="P23" i="73"/>
  <c r="P24" i="73"/>
  <c r="P25" i="73"/>
  <c r="P26" i="73"/>
  <c r="P27" i="73"/>
  <c r="P28" i="73"/>
  <c r="P29" i="73"/>
  <c r="P30" i="73"/>
  <c r="P31" i="73"/>
  <c r="P32" i="73"/>
  <c r="P33" i="73"/>
  <c r="P34" i="73"/>
  <c r="P35" i="73"/>
  <c r="P36" i="73"/>
  <c r="P37" i="73"/>
  <c r="P38" i="73"/>
  <c r="P39" i="73"/>
  <c r="P40" i="73"/>
  <c r="P41" i="73"/>
  <c r="P42" i="73"/>
  <c r="P43" i="73"/>
  <c r="P44" i="73"/>
  <c r="P45" i="73"/>
  <c r="P46" i="73"/>
  <c r="P47" i="73"/>
  <c r="P48" i="73"/>
  <c r="P49" i="73"/>
  <c r="P50" i="73"/>
  <c r="P51" i="73"/>
  <c r="P52" i="73"/>
  <c r="P53" i="73"/>
  <c r="P54" i="73"/>
  <c r="P55" i="73"/>
  <c r="P56" i="73"/>
  <c r="P57" i="73"/>
  <c r="P58" i="73"/>
  <c r="P59" i="73"/>
  <c r="P60" i="73"/>
  <c r="P61" i="73"/>
  <c r="Q15" i="73"/>
  <c r="R15" i="73"/>
  <c r="S15" i="73"/>
  <c r="T15" i="73"/>
  <c r="U15" i="73"/>
  <c r="V15" i="73"/>
  <c r="W15" i="73"/>
  <c r="Y15" i="73"/>
  <c r="Z15" i="73"/>
  <c r="AA15" i="73"/>
  <c r="AB15" i="73"/>
  <c r="AC15" i="73"/>
  <c r="AD15" i="73"/>
  <c r="AE15" i="73"/>
  <c r="AF15" i="73"/>
  <c r="AF7" i="73"/>
  <c r="AF16" i="73"/>
  <c r="AF17" i="73"/>
  <c r="AF18" i="73"/>
  <c r="AF19" i="73"/>
  <c r="AF20" i="73"/>
  <c r="AF21" i="73"/>
  <c r="AF22" i="73"/>
  <c r="AF23" i="73"/>
  <c r="AF24" i="73"/>
  <c r="AF25" i="73"/>
  <c r="AF26" i="73"/>
  <c r="AF27" i="73"/>
  <c r="AF28" i="73"/>
  <c r="AF29" i="73"/>
  <c r="AF30" i="73"/>
  <c r="AF31" i="73"/>
  <c r="AF32" i="73"/>
  <c r="AF33" i="73"/>
  <c r="AF34" i="73"/>
  <c r="AF35" i="73"/>
  <c r="AF36" i="73"/>
  <c r="AF37" i="73"/>
  <c r="AF38" i="73"/>
  <c r="AF39" i="73"/>
  <c r="AF40" i="73"/>
  <c r="AF41" i="73"/>
  <c r="AF42" i="73"/>
  <c r="AF43" i="73"/>
  <c r="AF44" i="73"/>
  <c r="AF45" i="73"/>
  <c r="AF46" i="73"/>
  <c r="AF47" i="73"/>
  <c r="AF48" i="73"/>
  <c r="AF49" i="73"/>
  <c r="AF50" i="73"/>
  <c r="AF51" i="73"/>
  <c r="AF52" i="73"/>
  <c r="AF53" i="73"/>
  <c r="AF54" i="73"/>
  <c r="AF55" i="73"/>
  <c r="AF56" i="73"/>
  <c r="AF57" i="73"/>
  <c r="AF58" i="73"/>
  <c r="AF59" i="73"/>
  <c r="AF60" i="73"/>
  <c r="AF61" i="73"/>
  <c r="AG15" i="73"/>
  <c r="AH15" i="73"/>
  <c r="A16" i="73"/>
  <c r="B16" i="73"/>
  <c r="D16" i="73"/>
  <c r="E16" i="73"/>
  <c r="F16" i="73"/>
  <c r="G16" i="73"/>
  <c r="I16" i="73"/>
  <c r="J16" i="73"/>
  <c r="K16" i="73"/>
  <c r="K7" i="73"/>
  <c r="K17" i="73"/>
  <c r="K18" i="73"/>
  <c r="K19" i="73"/>
  <c r="K20" i="73"/>
  <c r="K21" i="73"/>
  <c r="K22" i="73"/>
  <c r="K23" i="73"/>
  <c r="K24" i="73"/>
  <c r="K25" i="73"/>
  <c r="K26" i="73"/>
  <c r="K27" i="73"/>
  <c r="K28" i="73"/>
  <c r="K29" i="73"/>
  <c r="K30" i="73"/>
  <c r="K31" i="73"/>
  <c r="K32" i="73"/>
  <c r="K33" i="73"/>
  <c r="K34" i="73"/>
  <c r="K35" i="73"/>
  <c r="K36" i="73"/>
  <c r="K37" i="73"/>
  <c r="K38" i="73"/>
  <c r="K39" i="73"/>
  <c r="K40" i="73"/>
  <c r="K41" i="73"/>
  <c r="K42" i="73"/>
  <c r="K43" i="73"/>
  <c r="K44" i="73"/>
  <c r="K45" i="73"/>
  <c r="K46" i="73"/>
  <c r="K47" i="73"/>
  <c r="K48" i="73"/>
  <c r="K49" i="73"/>
  <c r="K50" i="73"/>
  <c r="K51" i="73"/>
  <c r="K52" i="73"/>
  <c r="K53" i="73"/>
  <c r="K54" i="73"/>
  <c r="K55" i="73"/>
  <c r="K56" i="73"/>
  <c r="K57" i="73"/>
  <c r="K58" i="73"/>
  <c r="K59" i="73"/>
  <c r="K60" i="73"/>
  <c r="K61" i="73"/>
  <c r="L16" i="73"/>
  <c r="M16" i="73"/>
  <c r="N16" i="73"/>
  <c r="O16" i="73"/>
  <c r="Q16" i="73"/>
  <c r="R16" i="73"/>
  <c r="S16" i="73"/>
  <c r="S7" i="73"/>
  <c r="S17" i="73"/>
  <c r="S18" i="73"/>
  <c r="S19" i="73"/>
  <c r="S20" i="73"/>
  <c r="S21" i="73"/>
  <c r="S22" i="73"/>
  <c r="S23" i="73"/>
  <c r="S24" i="73"/>
  <c r="S25" i="73"/>
  <c r="S26" i="73"/>
  <c r="S27" i="73"/>
  <c r="S28" i="73"/>
  <c r="S29" i="73"/>
  <c r="S30" i="73"/>
  <c r="S31" i="73"/>
  <c r="S32" i="73"/>
  <c r="S33" i="73"/>
  <c r="S34" i="73"/>
  <c r="S35" i="73"/>
  <c r="S36" i="73"/>
  <c r="S37" i="73"/>
  <c r="S38" i="73"/>
  <c r="S39" i="73"/>
  <c r="S40" i="73"/>
  <c r="S41" i="73"/>
  <c r="S42" i="73"/>
  <c r="S43" i="73"/>
  <c r="S44" i="73"/>
  <c r="S45" i="73"/>
  <c r="S46" i="73"/>
  <c r="S47" i="73"/>
  <c r="S48" i="73"/>
  <c r="S49" i="73"/>
  <c r="S50" i="73"/>
  <c r="S51" i="73"/>
  <c r="S52" i="73"/>
  <c r="S53" i="73"/>
  <c r="S54" i="73"/>
  <c r="S55" i="73"/>
  <c r="S56" i="73"/>
  <c r="S57" i="73"/>
  <c r="S58" i="73"/>
  <c r="S59" i="73"/>
  <c r="S60" i="73"/>
  <c r="S61" i="73"/>
  <c r="T16" i="73"/>
  <c r="U16" i="73"/>
  <c r="V16" i="73"/>
  <c r="W16" i="73"/>
  <c r="Y16" i="73"/>
  <c r="Z16" i="73"/>
  <c r="AA16" i="73"/>
  <c r="AA7" i="73"/>
  <c r="AA17" i="73"/>
  <c r="AA18" i="73"/>
  <c r="AA19" i="73"/>
  <c r="AA20" i="73"/>
  <c r="AA21" i="73"/>
  <c r="AA22" i="73"/>
  <c r="AA23" i="73"/>
  <c r="AA24" i="73"/>
  <c r="AA25" i="73"/>
  <c r="AA26" i="73"/>
  <c r="AA27" i="73"/>
  <c r="AA28" i="73"/>
  <c r="AA29" i="73"/>
  <c r="AA30" i="73"/>
  <c r="AA31" i="73"/>
  <c r="AA32" i="73"/>
  <c r="AA33" i="73"/>
  <c r="AA34" i="73"/>
  <c r="AA35" i="73"/>
  <c r="AA36" i="73"/>
  <c r="AA37" i="73"/>
  <c r="AA38" i="73"/>
  <c r="AA39" i="73"/>
  <c r="AA40" i="73"/>
  <c r="AA41" i="73"/>
  <c r="AA42" i="73"/>
  <c r="AA43" i="73"/>
  <c r="AA44" i="73"/>
  <c r="AA45" i="73"/>
  <c r="AA46" i="73"/>
  <c r="AA47" i="73"/>
  <c r="AA48" i="73"/>
  <c r="AA49" i="73"/>
  <c r="AA50" i="73"/>
  <c r="AA51" i="73"/>
  <c r="AA52" i="73"/>
  <c r="AA53" i="73"/>
  <c r="AA54" i="73"/>
  <c r="AA55" i="73"/>
  <c r="AA56" i="73"/>
  <c r="AA57" i="73"/>
  <c r="AA58" i="73"/>
  <c r="AA59" i="73"/>
  <c r="AA60" i="73"/>
  <c r="AA61" i="73"/>
  <c r="AB16" i="73"/>
  <c r="AC16" i="73"/>
  <c r="AD16" i="73"/>
  <c r="AE16" i="73"/>
  <c r="AG16" i="73"/>
  <c r="AH16" i="73"/>
  <c r="A17" i="73"/>
  <c r="B17" i="73"/>
  <c r="D17" i="73"/>
  <c r="E17" i="73"/>
  <c r="F17" i="73"/>
  <c r="G17" i="73"/>
  <c r="I17" i="73"/>
  <c r="J17" i="73"/>
  <c r="L17" i="73"/>
  <c r="M17" i="73"/>
  <c r="N17" i="73"/>
  <c r="O17" i="73"/>
  <c r="Q17" i="73"/>
  <c r="R17" i="73"/>
  <c r="T17" i="73"/>
  <c r="U17" i="73"/>
  <c r="V17" i="73"/>
  <c r="W17" i="73"/>
  <c r="Y17" i="73"/>
  <c r="Z17" i="73"/>
  <c r="AB17" i="73"/>
  <c r="AC17" i="73"/>
  <c r="AD17" i="73"/>
  <c r="AE17" i="73"/>
  <c r="AG17" i="73"/>
  <c r="AH17" i="73"/>
  <c r="A18" i="73"/>
  <c r="B18" i="73"/>
  <c r="D18" i="73"/>
  <c r="E18" i="73"/>
  <c r="F18" i="73"/>
  <c r="G18" i="73"/>
  <c r="I18" i="73"/>
  <c r="J18" i="73"/>
  <c r="L18" i="73"/>
  <c r="M18" i="73"/>
  <c r="N18" i="73"/>
  <c r="O18" i="73"/>
  <c r="Q18" i="73"/>
  <c r="R18" i="73"/>
  <c r="T18" i="73"/>
  <c r="U18" i="73"/>
  <c r="V18" i="73"/>
  <c r="W18" i="73"/>
  <c r="Y18" i="73"/>
  <c r="Z18" i="73"/>
  <c r="AB18" i="73"/>
  <c r="AC18" i="73"/>
  <c r="AD18" i="73"/>
  <c r="AE18" i="73"/>
  <c r="AG18" i="73"/>
  <c r="AH18" i="73"/>
  <c r="A19" i="73"/>
  <c r="B19" i="73"/>
  <c r="D19" i="73"/>
  <c r="E19" i="73"/>
  <c r="F19" i="73"/>
  <c r="G19" i="73"/>
  <c r="I19" i="73"/>
  <c r="J19" i="73"/>
  <c r="L19" i="73"/>
  <c r="M19" i="73"/>
  <c r="N19" i="73"/>
  <c r="O19" i="73"/>
  <c r="Q19" i="73"/>
  <c r="R19" i="73"/>
  <c r="T19" i="73"/>
  <c r="U19" i="73"/>
  <c r="V19" i="73"/>
  <c r="W19" i="73"/>
  <c r="Y19" i="73"/>
  <c r="Z19" i="73"/>
  <c r="AB19" i="73"/>
  <c r="AC19" i="73"/>
  <c r="AD19" i="73"/>
  <c r="AE19" i="73"/>
  <c r="AG19" i="73"/>
  <c r="AH19" i="73"/>
  <c r="A20" i="73"/>
  <c r="B20" i="73"/>
  <c r="D20" i="73"/>
  <c r="E20" i="73"/>
  <c r="F20" i="73"/>
  <c r="G20" i="73"/>
  <c r="I20" i="73"/>
  <c r="J20" i="73"/>
  <c r="L20" i="73"/>
  <c r="M20" i="73"/>
  <c r="N20" i="73"/>
  <c r="O20" i="73"/>
  <c r="Q20" i="73"/>
  <c r="R20" i="73"/>
  <c r="T20" i="73"/>
  <c r="U20" i="73"/>
  <c r="V20" i="73"/>
  <c r="W20" i="73"/>
  <c r="Y20" i="73"/>
  <c r="Z20" i="73"/>
  <c r="AB20" i="73"/>
  <c r="AC20" i="73"/>
  <c r="AD20" i="73"/>
  <c r="AE20" i="73"/>
  <c r="AG20" i="73"/>
  <c r="AH20" i="73"/>
  <c r="A21" i="73"/>
  <c r="B21" i="73"/>
  <c r="D21" i="73"/>
  <c r="E21" i="73"/>
  <c r="F21" i="73"/>
  <c r="G21" i="73"/>
  <c r="I21" i="73"/>
  <c r="J21" i="73"/>
  <c r="L21" i="73"/>
  <c r="M21" i="73"/>
  <c r="N21" i="73"/>
  <c r="O21" i="73"/>
  <c r="Q21" i="73"/>
  <c r="R21" i="73"/>
  <c r="T21" i="73"/>
  <c r="U21" i="73"/>
  <c r="V21" i="73"/>
  <c r="W21" i="73"/>
  <c r="Y21" i="73"/>
  <c r="Z21" i="73"/>
  <c r="AB21" i="73"/>
  <c r="AC21" i="73"/>
  <c r="AD21" i="73"/>
  <c r="AE21" i="73"/>
  <c r="AG21" i="73"/>
  <c r="AH21" i="73"/>
  <c r="A22" i="73"/>
  <c r="B22" i="73"/>
  <c r="D22" i="73"/>
  <c r="E22" i="73"/>
  <c r="F22" i="73"/>
  <c r="G22" i="73"/>
  <c r="I22" i="73"/>
  <c r="J22" i="73"/>
  <c r="L22" i="73"/>
  <c r="M22" i="73"/>
  <c r="N22" i="73"/>
  <c r="O22" i="73"/>
  <c r="Q22" i="73"/>
  <c r="R22" i="73"/>
  <c r="T22" i="73"/>
  <c r="U22" i="73"/>
  <c r="V22" i="73"/>
  <c r="W22" i="73"/>
  <c r="Y22" i="73"/>
  <c r="Z22" i="73"/>
  <c r="AB22" i="73"/>
  <c r="AC22" i="73"/>
  <c r="AD22" i="73"/>
  <c r="AE22" i="73"/>
  <c r="AG22" i="73"/>
  <c r="AH22" i="73"/>
  <c r="A23" i="73"/>
  <c r="B23" i="73"/>
  <c r="D23" i="73"/>
  <c r="E23" i="73"/>
  <c r="F23" i="73"/>
  <c r="G23" i="73"/>
  <c r="I23" i="73"/>
  <c r="J23" i="73"/>
  <c r="L23" i="73"/>
  <c r="M23" i="73"/>
  <c r="N23" i="73"/>
  <c r="O23" i="73"/>
  <c r="Q23" i="73"/>
  <c r="R23" i="73"/>
  <c r="T23" i="73"/>
  <c r="U23" i="73"/>
  <c r="V23" i="73"/>
  <c r="W23" i="73"/>
  <c r="Y23" i="73"/>
  <c r="Z23" i="73"/>
  <c r="AB23" i="73"/>
  <c r="AC23" i="73"/>
  <c r="AD23" i="73"/>
  <c r="AE23" i="73"/>
  <c r="AG23" i="73"/>
  <c r="AH23" i="73"/>
  <c r="A24" i="73"/>
  <c r="B24" i="73"/>
  <c r="D24" i="73"/>
  <c r="E24" i="73"/>
  <c r="F24" i="73"/>
  <c r="G24" i="73"/>
  <c r="I24" i="73"/>
  <c r="J24" i="73"/>
  <c r="L24" i="73"/>
  <c r="M24" i="73"/>
  <c r="N24" i="73"/>
  <c r="O24" i="73"/>
  <c r="Q24" i="73"/>
  <c r="R24" i="73"/>
  <c r="T24" i="73"/>
  <c r="U24" i="73"/>
  <c r="V24" i="73"/>
  <c r="W24" i="73"/>
  <c r="Y24" i="73"/>
  <c r="Z24" i="73"/>
  <c r="AB24" i="73"/>
  <c r="AC24" i="73"/>
  <c r="AD24" i="73"/>
  <c r="AE24" i="73"/>
  <c r="AG24" i="73"/>
  <c r="AH24" i="73"/>
  <c r="A25" i="73"/>
  <c r="B25" i="73"/>
  <c r="D25" i="73"/>
  <c r="E25" i="73"/>
  <c r="F25" i="73"/>
  <c r="G25" i="73"/>
  <c r="I25" i="73"/>
  <c r="J25" i="73"/>
  <c r="L25" i="73"/>
  <c r="M25" i="73"/>
  <c r="N25" i="73"/>
  <c r="O25" i="73"/>
  <c r="Q25" i="73"/>
  <c r="R25" i="73"/>
  <c r="T25" i="73"/>
  <c r="U25" i="73"/>
  <c r="V25" i="73"/>
  <c r="W25" i="73"/>
  <c r="Y25" i="73"/>
  <c r="Z25" i="73"/>
  <c r="AB25" i="73"/>
  <c r="AC25" i="73"/>
  <c r="AD25" i="73"/>
  <c r="AE25" i="73"/>
  <c r="AG25" i="73"/>
  <c r="AH25" i="73"/>
  <c r="A26" i="73"/>
  <c r="B26" i="73"/>
  <c r="D26" i="73"/>
  <c r="E26" i="73"/>
  <c r="F26" i="73"/>
  <c r="G26" i="73"/>
  <c r="I26" i="73"/>
  <c r="J26" i="73"/>
  <c r="L26" i="73"/>
  <c r="M26" i="73"/>
  <c r="N26" i="73"/>
  <c r="O26" i="73"/>
  <c r="Q26" i="73"/>
  <c r="R26" i="73"/>
  <c r="T26" i="73"/>
  <c r="U26" i="73"/>
  <c r="V26" i="73"/>
  <c r="W26" i="73"/>
  <c r="Y26" i="73"/>
  <c r="Z26" i="73"/>
  <c r="AB26" i="73"/>
  <c r="AC26" i="73"/>
  <c r="AD26" i="73"/>
  <c r="AE26" i="73"/>
  <c r="AG26" i="73"/>
  <c r="AH26" i="73"/>
  <c r="A27" i="73"/>
  <c r="B27" i="73"/>
  <c r="D27" i="73"/>
  <c r="E27" i="73"/>
  <c r="F27" i="73"/>
  <c r="G27" i="73"/>
  <c r="I27" i="73"/>
  <c r="J27" i="73"/>
  <c r="L27" i="73"/>
  <c r="M27" i="73"/>
  <c r="N27" i="73"/>
  <c r="O27" i="73"/>
  <c r="Q27" i="73"/>
  <c r="R27" i="73"/>
  <c r="T27" i="73"/>
  <c r="U27" i="73"/>
  <c r="V27" i="73"/>
  <c r="W27" i="73"/>
  <c r="Y27" i="73"/>
  <c r="Z27" i="73"/>
  <c r="AB27" i="73"/>
  <c r="AC27" i="73"/>
  <c r="AD27" i="73"/>
  <c r="AE27" i="73"/>
  <c r="AG27" i="73"/>
  <c r="AH27" i="73"/>
  <c r="A28" i="73"/>
  <c r="B28" i="73"/>
  <c r="D28" i="73"/>
  <c r="E28" i="73"/>
  <c r="F28" i="73"/>
  <c r="G28" i="73"/>
  <c r="I28" i="73"/>
  <c r="J28" i="73"/>
  <c r="L28" i="73"/>
  <c r="M28" i="73"/>
  <c r="N28" i="73"/>
  <c r="O28" i="73"/>
  <c r="Q28" i="73"/>
  <c r="R28" i="73"/>
  <c r="T28" i="73"/>
  <c r="U28" i="73"/>
  <c r="V28" i="73"/>
  <c r="W28" i="73"/>
  <c r="Y28" i="73"/>
  <c r="Z28" i="73"/>
  <c r="AB28" i="73"/>
  <c r="AC28" i="73"/>
  <c r="AD28" i="73"/>
  <c r="AE28" i="73"/>
  <c r="AG28" i="73"/>
  <c r="AH28" i="73"/>
  <c r="A29" i="73"/>
  <c r="B29" i="73"/>
  <c r="D29" i="73"/>
  <c r="E29" i="73"/>
  <c r="F29" i="73"/>
  <c r="G29" i="73"/>
  <c r="I29" i="73"/>
  <c r="J29" i="73"/>
  <c r="L29" i="73"/>
  <c r="M29" i="73"/>
  <c r="N29" i="73"/>
  <c r="O29" i="73"/>
  <c r="Q29" i="73"/>
  <c r="R29" i="73"/>
  <c r="T29" i="73"/>
  <c r="U29" i="73"/>
  <c r="V29" i="73"/>
  <c r="W29" i="73"/>
  <c r="Y29" i="73"/>
  <c r="Z29" i="73"/>
  <c r="AB29" i="73"/>
  <c r="AC29" i="73"/>
  <c r="AD29" i="73"/>
  <c r="AE29" i="73"/>
  <c r="AG29" i="73"/>
  <c r="AH29" i="73"/>
  <c r="A30" i="73"/>
  <c r="B30" i="73"/>
  <c r="D30" i="73"/>
  <c r="E30" i="73"/>
  <c r="F30" i="73"/>
  <c r="G30" i="73"/>
  <c r="I30" i="73"/>
  <c r="J30" i="73"/>
  <c r="L30" i="73"/>
  <c r="M30" i="73"/>
  <c r="N30" i="73"/>
  <c r="O30" i="73"/>
  <c r="Q30" i="73"/>
  <c r="R30" i="73"/>
  <c r="T30" i="73"/>
  <c r="U30" i="73"/>
  <c r="V30" i="73"/>
  <c r="W30" i="73"/>
  <c r="Y30" i="73"/>
  <c r="Z30" i="73"/>
  <c r="AB30" i="73"/>
  <c r="AC30" i="73"/>
  <c r="AD30" i="73"/>
  <c r="AE30" i="73"/>
  <c r="AG30" i="73"/>
  <c r="AH30" i="73"/>
  <c r="A31" i="73"/>
  <c r="B31" i="73"/>
  <c r="D31" i="73"/>
  <c r="E31" i="73"/>
  <c r="F31" i="73"/>
  <c r="G31" i="73"/>
  <c r="I31" i="73"/>
  <c r="J31" i="73"/>
  <c r="L31" i="73"/>
  <c r="M31" i="73"/>
  <c r="N31" i="73"/>
  <c r="O31" i="73"/>
  <c r="Q31" i="73"/>
  <c r="R31" i="73"/>
  <c r="T31" i="73"/>
  <c r="U31" i="73"/>
  <c r="V31" i="73"/>
  <c r="W31" i="73"/>
  <c r="Y31" i="73"/>
  <c r="Z31" i="73"/>
  <c r="AB31" i="73"/>
  <c r="AC31" i="73"/>
  <c r="AD31" i="73"/>
  <c r="AE31" i="73"/>
  <c r="AG31" i="73"/>
  <c r="AH31" i="73"/>
  <c r="A32" i="73"/>
  <c r="B32" i="73"/>
  <c r="D32" i="73"/>
  <c r="E32" i="73"/>
  <c r="F32" i="73"/>
  <c r="G32" i="73"/>
  <c r="I32" i="73"/>
  <c r="J32" i="73"/>
  <c r="L32" i="73"/>
  <c r="M32" i="73"/>
  <c r="N32" i="73"/>
  <c r="O32" i="73"/>
  <c r="Q32" i="73"/>
  <c r="R32" i="73"/>
  <c r="T32" i="73"/>
  <c r="U32" i="73"/>
  <c r="V32" i="73"/>
  <c r="W32" i="73"/>
  <c r="Y32" i="73"/>
  <c r="Z32" i="73"/>
  <c r="AB32" i="73"/>
  <c r="AC32" i="73"/>
  <c r="AD32" i="73"/>
  <c r="AE32" i="73"/>
  <c r="AG32" i="73"/>
  <c r="AH32" i="73"/>
  <c r="A33" i="73"/>
  <c r="B33" i="73"/>
  <c r="D33" i="73"/>
  <c r="E33" i="73"/>
  <c r="F33" i="73"/>
  <c r="G33" i="73"/>
  <c r="I33" i="73"/>
  <c r="J33" i="73"/>
  <c r="L33" i="73"/>
  <c r="M33" i="73"/>
  <c r="N33" i="73"/>
  <c r="O33" i="73"/>
  <c r="Q33" i="73"/>
  <c r="R33" i="73"/>
  <c r="T33" i="73"/>
  <c r="U33" i="73"/>
  <c r="V33" i="73"/>
  <c r="W33" i="73"/>
  <c r="Y33" i="73"/>
  <c r="Z33" i="73"/>
  <c r="AB33" i="73"/>
  <c r="AC33" i="73"/>
  <c r="AD33" i="73"/>
  <c r="AE33" i="73"/>
  <c r="AG33" i="73"/>
  <c r="AH33" i="73"/>
  <c r="A34" i="73"/>
  <c r="B34" i="73"/>
  <c r="D34" i="73"/>
  <c r="E34" i="73"/>
  <c r="F34" i="73"/>
  <c r="G34" i="73"/>
  <c r="I34" i="73"/>
  <c r="J34" i="73"/>
  <c r="L34" i="73"/>
  <c r="M34" i="73"/>
  <c r="N34" i="73"/>
  <c r="O34" i="73"/>
  <c r="Q34" i="73"/>
  <c r="R34" i="73"/>
  <c r="T34" i="73"/>
  <c r="U34" i="73"/>
  <c r="V34" i="73"/>
  <c r="W34" i="73"/>
  <c r="Y34" i="73"/>
  <c r="Z34" i="73"/>
  <c r="AB34" i="73"/>
  <c r="AC34" i="73"/>
  <c r="AD34" i="73"/>
  <c r="AE34" i="73"/>
  <c r="AG34" i="73"/>
  <c r="AH34" i="73"/>
  <c r="A35" i="73"/>
  <c r="B35" i="73"/>
  <c r="D35" i="73"/>
  <c r="E35" i="73"/>
  <c r="F35" i="73"/>
  <c r="G35" i="73"/>
  <c r="I35" i="73"/>
  <c r="J35" i="73"/>
  <c r="L35" i="73"/>
  <c r="M35" i="73"/>
  <c r="N35" i="73"/>
  <c r="O35" i="73"/>
  <c r="Q35" i="73"/>
  <c r="R35" i="73"/>
  <c r="T35" i="73"/>
  <c r="U35" i="73"/>
  <c r="V35" i="73"/>
  <c r="W35" i="73"/>
  <c r="Y35" i="73"/>
  <c r="Z35" i="73"/>
  <c r="AB35" i="73"/>
  <c r="AC35" i="73"/>
  <c r="AD35" i="73"/>
  <c r="AE35" i="73"/>
  <c r="AG35" i="73"/>
  <c r="AH35" i="73"/>
  <c r="A36" i="73"/>
  <c r="B36" i="73"/>
  <c r="D36" i="73"/>
  <c r="E36" i="73"/>
  <c r="F36" i="73"/>
  <c r="G36" i="73"/>
  <c r="I36" i="73"/>
  <c r="J36" i="73"/>
  <c r="L36" i="73"/>
  <c r="M36" i="73"/>
  <c r="N36" i="73"/>
  <c r="O36" i="73"/>
  <c r="Q36" i="73"/>
  <c r="R36" i="73"/>
  <c r="T36" i="73"/>
  <c r="U36" i="73"/>
  <c r="V36" i="73"/>
  <c r="W36" i="73"/>
  <c r="Y36" i="73"/>
  <c r="Z36" i="73"/>
  <c r="AB36" i="73"/>
  <c r="AC36" i="73"/>
  <c r="AD36" i="73"/>
  <c r="AE36" i="73"/>
  <c r="AG36" i="73"/>
  <c r="AH36" i="73"/>
  <c r="A37" i="73"/>
  <c r="B37" i="73"/>
  <c r="D37" i="73"/>
  <c r="E37" i="73"/>
  <c r="F37" i="73"/>
  <c r="G37" i="73"/>
  <c r="I37" i="73"/>
  <c r="J37" i="73"/>
  <c r="L37" i="73"/>
  <c r="M37" i="73"/>
  <c r="N37" i="73"/>
  <c r="O37" i="73"/>
  <c r="Q37" i="73"/>
  <c r="R37" i="73"/>
  <c r="T37" i="73"/>
  <c r="U37" i="73"/>
  <c r="V37" i="73"/>
  <c r="W37" i="73"/>
  <c r="Y37" i="73"/>
  <c r="Z37" i="73"/>
  <c r="AB37" i="73"/>
  <c r="AC37" i="73"/>
  <c r="AD37" i="73"/>
  <c r="AE37" i="73"/>
  <c r="AG37" i="73"/>
  <c r="AH37" i="73"/>
  <c r="A38" i="73"/>
  <c r="B38" i="73"/>
  <c r="D38" i="73"/>
  <c r="E38" i="73"/>
  <c r="F38" i="73"/>
  <c r="G38" i="73"/>
  <c r="I38" i="73"/>
  <c r="J38" i="73"/>
  <c r="L38" i="73"/>
  <c r="M38" i="73"/>
  <c r="N38" i="73"/>
  <c r="O38" i="73"/>
  <c r="Q38" i="73"/>
  <c r="R38" i="73"/>
  <c r="T38" i="73"/>
  <c r="U38" i="73"/>
  <c r="V38" i="73"/>
  <c r="W38" i="73"/>
  <c r="Y38" i="73"/>
  <c r="Z38" i="73"/>
  <c r="AB38" i="73"/>
  <c r="AC38" i="73"/>
  <c r="AD38" i="73"/>
  <c r="AE38" i="73"/>
  <c r="AG38" i="73"/>
  <c r="AH38" i="73"/>
  <c r="A39" i="73"/>
  <c r="B39" i="73"/>
  <c r="D39" i="73"/>
  <c r="E39" i="73"/>
  <c r="F39" i="73"/>
  <c r="G39" i="73"/>
  <c r="I39" i="73"/>
  <c r="J39" i="73"/>
  <c r="L39" i="73"/>
  <c r="M39" i="73"/>
  <c r="N39" i="73"/>
  <c r="O39" i="73"/>
  <c r="Q39" i="73"/>
  <c r="R39" i="73"/>
  <c r="T39" i="73"/>
  <c r="U39" i="73"/>
  <c r="V39" i="73"/>
  <c r="W39" i="73"/>
  <c r="Y39" i="73"/>
  <c r="Z39" i="73"/>
  <c r="AB39" i="73"/>
  <c r="AC39" i="73"/>
  <c r="AD39" i="73"/>
  <c r="AE39" i="73"/>
  <c r="AG39" i="73"/>
  <c r="AH39" i="73"/>
  <c r="A40" i="73"/>
  <c r="B40" i="73"/>
  <c r="D40" i="73"/>
  <c r="E40" i="73"/>
  <c r="F40" i="73"/>
  <c r="G40" i="73"/>
  <c r="I40" i="73"/>
  <c r="J40" i="73"/>
  <c r="L40" i="73"/>
  <c r="M40" i="73"/>
  <c r="N40" i="73"/>
  <c r="O40" i="73"/>
  <c r="Q40" i="73"/>
  <c r="R40" i="73"/>
  <c r="T40" i="73"/>
  <c r="U40" i="73"/>
  <c r="V40" i="73"/>
  <c r="W40" i="73"/>
  <c r="Y40" i="73"/>
  <c r="Z40" i="73"/>
  <c r="AB40" i="73"/>
  <c r="AC40" i="73"/>
  <c r="AD40" i="73"/>
  <c r="AE40" i="73"/>
  <c r="AG40" i="73"/>
  <c r="AH40" i="73"/>
  <c r="A41" i="73"/>
  <c r="B41" i="73"/>
  <c r="D41" i="73"/>
  <c r="E41" i="73"/>
  <c r="F41" i="73"/>
  <c r="G41" i="73"/>
  <c r="I41" i="73"/>
  <c r="J41" i="73"/>
  <c r="L41" i="73"/>
  <c r="M41" i="73"/>
  <c r="N41" i="73"/>
  <c r="O41" i="73"/>
  <c r="Q41" i="73"/>
  <c r="R41" i="73"/>
  <c r="T41" i="73"/>
  <c r="U41" i="73"/>
  <c r="V41" i="73"/>
  <c r="W41" i="73"/>
  <c r="Y41" i="73"/>
  <c r="Z41" i="73"/>
  <c r="AB41" i="73"/>
  <c r="AC41" i="73"/>
  <c r="AD41" i="73"/>
  <c r="AE41" i="73"/>
  <c r="AG41" i="73"/>
  <c r="AH41" i="73"/>
  <c r="A42" i="73"/>
  <c r="B42" i="73"/>
  <c r="D42" i="73"/>
  <c r="E42" i="73"/>
  <c r="F42" i="73"/>
  <c r="G42" i="73"/>
  <c r="I42" i="73"/>
  <c r="J42" i="73"/>
  <c r="L42" i="73"/>
  <c r="M42" i="73"/>
  <c r="N42" i="73"/>
  <c r="O42" i="73"/>
  <c r="Q42" i="73"/>
  <c r="R42" i="73"/>
  <c r="T42" i="73"/>
  <c r="U42" i="73"/>
  <c r="V42" i="73"/>
  <c r="W42" i="73"/>
  <c r="Y42" i="73"/>
  <c r="Z42" i="73"/>
  <c r="AB42" i="73"/>
  <c r="AC42" i="73"/>
  <c r="AD42" i="73"/>
  <c r="AE42" i="73"/>
  <c r="AG42" i="73"/>
  <c r="AH42" i="73"/>
  <c r="A43" i="73"/>
  <c r="B43" i="73"/>
  <c r="D43" i="73"/>
  <c r="E43" i="73"/>
  <c r="F43" i="73"/>
  <c r="G43" i="73"/>
  <c r="I43" i="73"/>
  <c r="J43" i="73"/>
  <c r="L43" i="73"/>
  <c r="M43" i="73"/>
  <c r="N43" i="73"/>
  <c r="O43" i="73"/>
  <c r="Q43" i="73"/>
  <c r="R43" i="73"/>
  <c r="T43" i="73"/>
  <c r="U43" i="73"/>
  <c r="V43" i="73"/>
  <c r="W43" i="73"/>
  <c r="Y43" i="73"/>
  <c r="Z43" i="73"/>
  <c r="AB43" i="73"/>
  <c r="AC43" i="73"/>
  <c r="AD43" i="73"/>
  <c r="AE43" i="73"/>
  <c r="AG43" i="73"/>
  <c r="AH43" i="73"/>
  <c r="A44" i="73"/>
  <c r="B44" i="73"/>
  <c r="D44" i="73"/>
  <c r="E44" i="73"/>
  <c r="F44" i="73"/>
  <c r="G44" i="73"/>
  <c r="I44" i="73"/>
  <c r="J44" i="73"/>
  <c r="L44" i="73"/>
  <c r="M44" i="73"/>
  <c r="N44" i="73"/>
  <c r="O44" i="73"/>
  <c r="Q44" i="73"/>
  <c r="R44" i="73"/>
  <c r="T44" i="73"/>
  <c r="U44" i="73"/>
  <c r="V44" i="73"/>
  <c r="W44" i="73"/>
  <c r="Y44" i="73"/>
  <c r="Z44" i="73"/>
  <c r="AB44" i="73"/>
  <c r="AC44" i="73"/>
  <c r="AD44" i="73"/>
  <c r="AE44" i="73"/>
  <c r="AG44" i="73"/>
  <c r="AH44" i="73"/>
  <c r="A45" i="73"/>
  <c r="B45" i="73"/>
  <c r="D45" i="73"/>
  <c r="E45" i="73"/>
  <c r="F45" i="73"/>
  <c r="G45" i="73"/>
  <c r="I45" i="73"/>
  <c r="J45" i="73"/>
  <c r="L45" i="73"/>
  <c r="M45" i="73"/>
  <c r="N45" i="73"/>
  <c r="O45" i="73"/>
  <c r="Q45" i="73"/>
  <c r="R45" i="73"/>
  <c r="T45" i="73"/>
  <c r="U45" i="73"/>
  <c r="V45" i="73"/>
  <c r="W45" i="73"/>
  <c r="Y45" i="73"/>
  <c r="Z45" i="73"/>
  <c r="AB45" i="73"/>
  <c r="AC45" i="73"/>
  <c r="AD45" i="73"/>
  <c r="AE45" i="73"/>
  <c r="AG45" i="73"/>
  <c r="AH45" i="73"/>
  <c r="A46" i="73"/>
  <c r="B46" i="73"/>
  <c r="D46" i="73"/>
  <c r="E46" i="73"/>
  <c r="F46" i="73"/>
  <c r="G46" i="73"/>
  <c r="I46" i="73"/>
  <c r="J46" i="73"/>
  <c r="L46" i="73"/>
  <c r="M46" i="73"/>
  <c r="N46" i="73"/>
  <c r="O46" i="73"/>
  <c r="Q46" i="73"/>
  <c r="R46" i="73"/>
  <c r="T46" i="73"/>
  <c r="U46" i="73"/>
  <c r="V46" i="73"/>
  <c r="W46" i="73"/>
  <c r="Y46" i="73"/>
  <c r="Z46" i="73"/>
  <c r="AB46" i="73"/>
  <c r="AC46" i="73"/>
  <c r="AD46" i="73"/>
  <c r="AE46" i="73"/>
  <c r="AG46" i="73"/>
  <c r="AH46" i="73"/>
  <c r="A47" i="73"/>
  <c r="B47" i="73"/>
  <c r="D47" i="73"/>
  <c r="E47" i="73"/>
  <c r="F47" i="73"/>
  <c r="G47" i="73"/>
  <c r="I47" i="73"/>
  <c r="J47" i="73"/>
  <c r="L47" i="73"/>
  <c r="M47" i="73"/>
  <c r="N47" i="73"/>
  <c r="O47" i="73"/>
  <c r="Q47" i="73"/>
  <c r="R47" i="73"/>
  <c r="T47" i="73"/>
  <c r="U47" i="73"/>
  <c r="V47" i="73"/>
  <c r="W47" i="73"/>
  <c r="Y47" i="73"/>
  <c r="Z47" i="73"/>
  <c r="AB47" i="73"/>
  <c r="AC47" i="73"/>
  <c r="AD47" i="73"/>
  <c r="AE47" i="73"/>
  <c r="AG47" i="73"/>
  <c r="AH47" i="73"/>
  <c r="A48" i="73"/>
  <c r="B48" i="73"/>
  <c r="D48" i="73"/>
  <c r="E48" i="73"/>
  <c r="F48" i="73"/>
  <c r="G48" i="73"/>
  <c r="I48" i="73"/>
  <c r="J48" i="73"/>
  <c r="L48" i="73"/>
  <c r="M48" i="73"/>
  <c r="N48" i="73"/>
  <c r="O48" i="73"/>
  <c r="Q48" i="73"/>
  <c r="R48" i="73"/>
  <c r="T48" i="73"/>
  <c r="U48" i="73"/>
  <c r="V48" i="73"/>
  <c r="W48" i="73"/>
  <c r="Y48" i="73"/>
  <c r="Z48" i="73"/>
  <c r="AB48" i="73"/>
  <c r="AC48" i="73"/>
  <c r="AD48" i="73"/>
  <c r="AE48" i="73"/>
  <c r="AG48" i="73"/>
  <c r="AH48" i="73"/>
  <c r="A49" i="73"/>
  <c r="B49" i="73"/>
  <c r="D49" i="73"/>
  <c r="E49" i="73"/>
  <c r="F49" i="73"/>
  <c r="G49" i="73"/>
  <c r="I49" i="73"/>
  <c r="J49" i="73"/>
  <c r="L49" i="73"/>
  <c r="M49" i="73"/>
  <c r="N49" i="73"/>
  <c r="O49" i="73"/>
  <c r="Q49" i="73"/>
  <c r="R49" i="73"/>
  <c r="T49" i="73"/>
  <c r="U49" i="73"/>
  <c r="V49" i="73"/>
  <c r="W49" i="73"/>
  <c r="Y49" i="73"/>
  <c r="Z49" i="73"/>
  <c r="AB49" i="73"/>
  <c r="AC49" i="73"/>
  <c r="AD49" i="73"/>
  <c r="AE49" i="73"/>
  <c r="AG49" i="73"/>
  <c r="AH49" i="73"/>
  <c r="A50" i="73"/>
  <c r="B50" i="73"/>
  <c r="D50" i="73"/>
  <c r="E50" i="73"/>
  <c r="F50" i="73"/>
  <c r="G50" i="73"/>
  <c r="I50" i="73"/>
  <c r="J50" i="73"/>
  <c r="L50" i="73"/>
  <c r="M50" i="73"/>
  <c r="N50" i="73"/>
  <c r="O50" i="73"/>
  <c r="Q50" i="73"/>
  <c r="R50" i="73"/>
  <c r="T50" i="73"/>
  <c r="U50" i="73"/>
  <c r="V50" i="73"/>
  <c r="W50" i="73"/>
  <c r="Y50" i="73"/>
  <c r="Z50" i="73"/>
  <c r="AB50" i="73"/>
  <c r="AC50" i="73"/>
  <c r="AD50" i="73"/>
  <c r="AE50" i="73"/>
  <c r="AG50" i="73"/>
  <c r="AH50" i="73"/>
  <c r="A51" i="73"/>
  <c r="B51" i="73"/>
  <c r="D51" i="73"/>
  <c r="E51" i="73"/>
  <c r="F51" i="73"/>
  <c r="G51" i="73"/>
  <c r="I51" i="73"/>
  <c r="J51" i="73"/>
  <c r="L51" i="73"/>
  <c r="M51" i="73"/>
  <c r="N51" i="73"/>
  <c r="O51" i="73"/>
  <c r="Q51" i="73"/>
  <c r="R51" i="73"/>
  <c r="T51" i="73"/>
  <c r="U51" i="73"/>
  <c r="V51" i="73"/>
  <c r="W51" i="73"/>
  <c r="Y51" i="73"/>
  <c r="Z51" i="73"/>
  <c r="AB51" i="73"/>
  <c r="AC51" i="73"/>
  <c r="AD51" i="73"/>
  <c r="AE51" i="73"/>
  <c r="AG51" i="73"/>
  <c r="AH51" i="73"/>
  <c r="A52" i="73"/>
  <c r="B52" i="73"/>
  <c r="D52" i="73"/>
  <c r="E52" i="73"/>
  <c r="F52" i="73"/>
  <c r="G52" i="73"/>
  <c r="I52" i="73"/>
  <c r="J52" i="73"/>
  <c r="L52" i="73"/>
  <c r="M52" i="73"/>
  <c r="N52" i="73"/>
  <c r="O52" i="73"/>
  <c r="Q52" i="73"/>
  <c r="R52" i="73"/>
  <c r="T52" i="73"/>
  <c r="U52" i="73"/>
  <c r="V52" i="73"/>
  <c r="W52" i="73"/>
  <c r="Y52" i="73"/>
  <c r="Z52" i="73"/>
  <c r="AB52" i="73"/>
  <c r="AC52" i="73"/>
  <c r="AD52" i="73"/>
  <c r="AE52" i="73"/>
  <c r="AG52" i="73"/>
  <c r="AH52" i="73"/>
  <c r="A53" i="73"/>
  <c r="B53" i="73"/>
  <c r="D53" i="73"/>
  <c r="E53" i="73"/>
  <c r="F53" i="73"/>
  <c r="G53" i="73"/>
  <c r="I53" i="73"/>
  <c r="J53" i="73"/>
  <c r="L53" i="73"/>
  <c r="M53" i="73"/>
  <c r="N53" i="73"/>
  <c r="O53" i="73"/>
  <c r="Q53" i="73"/>
  <c r="R53" i="73"/>
  <c r="T53" i="73"/>
  <c r="U53" i="73"/>
  <c r="V53" i="73"/>
  <c r="W53" i="73"/>
  <c r="Y53" i="73"/>
  <c r="Z53" i="73"/>
  <c r="AB53" i="73"/>
  <c r="AC53" i="73"/>
  <c r="AD53" i="73"/>
  <c r="AE53" i="73"/>
  <c r="AG53" i="73"/>
  <c r="AH53" i="73"/>
  <c r="A54" i="73"/>
  <c r="B54" i="73"/>
  <c r="D54" i="73"/>
  <c r="E54" i="73"/>
  <c r="F54" i="73"/>
  <c r="G54" i="73"/>
  <c r="I54" i="73"/>
  <c r="J54" i="73"/>
  <c r="L54" i="73"/>
  <c r="M54" i="73"/>
  <c r="N54" i="73"/>
  <c r="O54" i="73"/>
  <c r="Q54" i="73"/>
  <c r="R54" i="73"/>
  <c r="T54" i="73"/>
  <c r="U54" i="73"/>
  <c r="V54" i="73"/>
  <c r="W54" i="73"/>
  <c r="Y54" i="73"/>
  <c r="Z54" i="73"/>
  <c r="AB54" i="73"/>
  <c r="AC54" i="73"/>
  <c r="AD54" i="73"/>
  <c r="AE54" i="73"/>
  <c r="AG54" i="73"/>
  <c r="AH54" i="73"/>
  <c r="D55" i="73"/>
  <c r="E55" i="73"/>
  <c r="F55" i="73"/>
  <c r="G55" i="73"/>
  <c r="I55" i="73"/>
  <c r="J55" i="73"/>
  <c r="L55" i="73"/>
  <c r="M55" i="73"/>
  <c r="N55" i="73"/>
  <c r="O55" i="73"/>
  <c r="Q55" i="73"/>
  <c r="R55" i="73"/>
  <c r="T55" i="73"/>
  <c r="U55" i="73"/>
  <c r="V55" i="73"/>
  <c r="W55" i="73"/>
  <c r="Y55" i="73"/>
  <c r="Z55" i="73"/>
  <c r="AB55" i="73"/>
  <c r="AC55" i="73"/>
  <c r="AD55" i="73"/>
  <c r="AE55" i="73"/>
  <c r="AG55" i="73"/>
  <c r="AH55" i="73"/>
  <c r="D56" i="73"/>
  <c r="E56" i="73"/>
  <c r="F56" i="73"/>
  <c r="G56" i="73"/>
  <c r="I56" i="73"/>
  <c r="J56" i="73"/>
  <c r="L56" i="73"/>
  <c r="M56" i="73"/>
  <c r="N56" i="73"/>
  <c r="O56" i="73"/>
  <c r="Q56" i="73"/>
  <c r="R56" i="73"/>
  <c r="T56" i="73"/>
  <c r="U56" i="73"/>
  <c r="V56" i="73"/>
  <c r="W56" i="73"/>
  <c r="Y56" i="73"/>
  <c r="Z56" i="73"/>
  <c r="AB56" i="73"/>
  <c r="AC56" i="73"/>
  <c r="AD56" i="73"/>
  <c r="AE56" i="73"/>
  <c r="AG56" i="73"/>
  <c r="AH56" i="73"/>
  <c r="D57" i="73"/>
  <c r="E57" i="73"/>
  <c r="F57" i="73"/>
  <c r="G57" i="73"/>
  <c r="I57" i="73"/>
  <c r="J57" i="73"/>
  <c r="L57" i="73"/>
  <c r="M57" i="73"/>
  <c r="N57" i="73"/>
  <c r="O57" i="73"/>
  <c r="Q57" i="73"/>
  <c r="R57" i="73"/>
  <c r="T57" i="73"/>
  <c r="U57" i="73"/>
  <c r="V57" i="73"/>
  <c r="W57" i="73"/>
  <c r="Y57" i="73"/>
  <c r="Z57" i="73"/>
  <c r="AB57" i="73"/>
  <c r="AC57" i="73"/>
  <c r="AD57" i="73"/>
  <c r="AE57" i="73"/>
  <c r="AG57" i="73"/>
  <c r="AH57" i="73"/>
  <c r="D58" i="73"/>
  <c r="E58" i="73"/>
  <c r="F58" i="73"/>
  <c r="G58" i="73"/>
  <c r="I58" i="73"/>
  <c r="J58" i="73"/>
  <c r="L58" i="73"/>
  <c r="M58" i="73"/>
  <c r="N58" i="73"/>
  <c r="O58" i="73"/>
  <c r="Q58" i="73"/>
  <c r="R58" i="73"/>
  <c r="T58" i="73"/>
  <c r="U58" i="73"/>
  <c r="V58" i="73"/>
  <c r="W58" i="73"/>
  <c r="Y58" i="73"/>
  <c r="Z58" i="73"/>
  <c r="AB58" i="73"/>
  <c r="AC58" i="73"/>
  <c r="AD58" i="73"/>
  <c r="AE58" i="73"/>
  <c r="AG58" i="73"/>
  <c r="AH58" i="73"/>
  <c r="D59" i="73"/>
  <c r="E59" i="73"/>
  <c r="F59" i="73"/>
  <c r="G59" i="73"/>
  <c r="I59" i="73"/>
  <c r="J59" i="73"/>
  <c r="L59" i="73"/>
  <c r="M59" i="73"/>
  <c r="N59" i="73"/>
  <c r="O59" i="73"/>
  <c r="Q59" i="73"/>
  <c r="R59" i="73"/>
  <c r="T59" i="73"/>
  <c r="U59" i="73"/>
  <c r="V59" i="73"/>
  <c r="W59" i="73"/>
  <c r="Y59" i="73"/>
  <c r="Z59" i="73"/>
  <c r="AB59" i="73"/>
  <c r="AC59" i="73"/>
  <c r="AD59" i="73"/>
  <c r="AE59" i="73"/>
  <c r="AG59" i="73"/>
  <c r="AH59" i="73"/>
  <c r="D60" i="73"/>
  <c r="E60" i="73"/>
  <c r="F60" i="73"/>
  <c r="G60" i="73"/>
  <c r="I60" i="73"/>
  <c r="J60" i="73"/>
  <c r="L60" i="73"/>
  <c r="M60" i="73"/>
  <c r="N60" i="73"/>
  <c r="O60" i="73"/>
  <c r="Q60" i="73"/>
  <c r="R60" i="73"/>
  <c r="T60" i="73"/>
  <c r="U60" i="73"/>
  <c r="V60" i="73"/>
  <c r="W60" i="73"/>
  <c r="Y60" i="73"/>
  <c r="Z60" i="73"/>
  <c r="AB60" i="73"/>
  <c r="AC60" i="73"/>
  <c r="AD60" i="73"/>
  <c r="AE60" i="73"/>
  <c r="AG60" i="73"/>
  <c r="AH60" i="73"/>
  <c r="D61" i="73"/>
  <c r="E61" i="73"/>
  <c r="F61" i="73"/>
  <c r="G61" i="73"/>
  <c r="I61" i="73"/>
  <c r="J61" i="73"/>
  <c r="L61" i="73"/>
  <c r="M61" i="73"/>
  <c r="N61" i="73"/>
  <c r="O61" i="73"/>
  <c r="Q61" i="73"/>
  <c r="R61" i="73"/>
  <c r="T61" i="73"/>
  <c r="U61" i="73"/>
  <c r="V61" i="73"/>
  <c r="W61" i="73"/>
  <c r="Y61" i="73"/>
  <c r="Z61" i="73"/>
  <c r="AB61" i="73"/>
  <c r="AC61" i="73"/>
  <c r="AD61" i="73"/>
  <c r="AE61" i="73"/>
  <c r="AG61" i="73"/>
  <c r="AH61" i="73"/>
  <c r="A8" i="70"/>
  <c r="B8" i="70"/>
  <c r="E8" i="70"/>
  <c r="F8" i="70"/>
  <c r="G8" i="70"/>
  <c r="H8" i="70"/>
  <c r="I8" i="70"/>
  <c r="J8" i="70"/>
  <c r="K8" i="70"/>
  <c r="L8" i="70"/>
  <c r="M8" i="70"/>
  <c r="N8" i="70"/>
  <c r="O8" i="70"/>
  <c r="P8" i="70"/>
  <c r="Q8" i="70"/>
  <c r="R8" i="70"/>
  <c r="S8" i="70"/>
  <c r="T8" i="70"/>
  <c r="U8" i="70"/>
  <c r="V8" i="70"/>
  <c r="W8" i="70"/>
  <c r="X8" i="70"/>
  <c r="Y8" i="70"/>
  <c r="Z8" i="70"/>
  <c r="AA8" i="70"/>
  <c r="AA7" i="70"/>
  <c r="AA9" i="70"/>
  <c r="AA10" i="70"/>
  <c r="AA11" i="70"/>
  <c r="AA12" i="70"/>
  <c r="AA13" i="70"/>
  <c r="AB8" i="70"/>
  <c r="AC8" i="70"/>
  <c r="AD8" i="70"/>
  <c r="AD7" i="70"/>
  <c r="AD9" i="70"/>
  <c r="AD10" i="70"/>
  <c r="AD11" i="70"/>
  <c r="AD12" i="70"/>
  <c r="AD13" i="70"/>
  <c r="AE8" i="70"/>
  <c r="AF8" i="70"/>
  <c r="AG8" i="70"/>
  <c r="AH8" i="70"/>
  <c r="A9" i="70"/>
  <c r="B9" i="70"/>
  <c r="E9" i="70"/>
  <c r="F9" i="70"/>
  <c r="G9" i="70"/>
  <c r="H9" i="70"/>
  <c r="I9" i="70"/>
  <c r="J9" i="70"/>
  <c r="K9" i="70"/>
  <c r="L9" i="70"/>
  <c r="M9" i="70"/>
  <c r="N9" i="70"/>
  <c r="O9" i="70"/>
  <c r="P9" i="70"/>
  <c r="Q9" i="70"/>
  <c r="R9" i="70"/>
  <c r="S9" i="70"/>
  <c r="T9" i="70"/>
  <c r="U9" i="70"/>
  <c r="V9" i="70"/>
  <c r="W9" i="70"/>
  <c r="X9" i="70"/>
  <c r="Y9" i="70"/>
  <c r="Z9" i="70"/>
  <c r="AB9" i="70"/>
  <c r="AC9" i="70"/>
  <c r="AE9" i="70"/>
  <c r="AF9" i="70"/>
  <c r="AG9" i="70"/>
  <c r="AH9" i="70"/>
  <c r="A10" i="70"/>
  <c r="B10" i="70"/>
  <c r="E10" i="70"/>
  <c r="F10" i="70"/>
  <c r="G10" i="70"/>
  <c r="H10" i="70"/>
  <c r="I10" i="70"/>
  <c r="J10" i="70"/>
  <c r="K10" i="70"/>
  <c r="L10" i="70"/>
  <c r="M10" i="70"/>
  <c r="N10" i="70"/>
  <c r="O10" i="70"/>
  <c r="P10" i="70"/>
  <c r="Q10" i="70"/>
  <c r="R10" i="70"/>
  <c r="S10" i="70"/>
  <c r="T10" i="70"/>
  <c r="U10" i="70"/>
  <c r="V10" i="70"/>
  <c r="W10" i="70"/>
  <c r="X10" i="70"/>
  <c r="Y10" i="70"/>
  <c r="Z10" i="70"/>
  <c r="Z7" i="70"/>
  <c r="Z11" i="70"/>
  <c r="Z12" i="70"/>
  <c r="Z13" i="70"/>
  <c r="AB10" i="70"/>
  <c r="AC10" i="70"/>
  <c r="AE10" i="70"/>
  <c r="AF10" i="70"/>
  <c r="AG10" i="70"/>
  <c r="AH10" i="70"/>
  <c r="A11" i="70"/>
  <c r="B11" i="70"/>
  <c r="E11" i="70"/>
  <c r="F11" i="70"/>
  <c r="G11" i="70"/>
  <c r="H11" i="70"/>
  <c r="I11" i="70"/>
  <c r="J11" i="70"/>
  <c r="K11" i="70"/>
  <c r="L11" i="70"/>
  <c r="M11" i="70"/>
  <c r="N11" i="70"/>
  <c r="O11" i="70"/>
  <c r="P11" i="70"/>
  <c r="Q11" i="70"/>
  <c r="R11" i="70"/>
  <c r="S11" i="70"/>
  <c r="T11" i="70"/>
  <c r="U11" i="70"/>
  <c r="V11" i="70"/>
  <c r="W11" i="70"/>
  <c r="X11" i="70"/>
  <c r="Y11" i="70"/>
  <c r="AB11" i="70"/>
  <c r="AC11" i="70"/>
  <c r="AE11" i="70"/>
  <c r="AF11" i="70"/>
  <c r="AG11" i="70"/>
  <c r="AH11" i="70"/>
  <c r="A12" i="70"/>
  <c r="B12" i="70"/>
  <c r="E12" i="70"/>
  <c r="F12" i="70"/>
  <c r="G12" i="70"/>
  <c r="H12" i="70"/>
  <c r="I12" i="70"/>
  <c r="J12" i="70"/>
  <c r="K12" i="70"/>
  <c r="L12" i="70"/>
  <c r="M12" i="70"/>
  <c r="N12" i="70"/>
  <c r="O12" i="70"/>
  <c r="P12" i="70"/>
  <c r="Q12" i="70"/>
  <c r="R12" i="70"/>
  <c r="S12" i="70"/>
  <c r="T12" i="70"/>
  <c r="U12" i="70"/>
  <c r="V12" i="70"/>
  <c r="W12" i="70"/>
  <c r="X12" i="70"/>
  <c r="Y12" i="70"/>
  <c r="AB12" i="70"/>
  <c r="AC12" i="70"/>
  <c r="AE12" i="70"/>
  <c r="AF12" i="70"/>
  <c r="AG12" i="70"/>
  <c r="AH12" i="70"/>
  <c r="A13" i="70"/>
  <c r="B13" i="70"/>
  <c r="E13" i="70"/>
  <c r="F13" i="70"/>
  <c r="G13" i="70"/>
  <c r="H13" i="70"/>
  <c r="I13" i="70"/>
  <c r="J13" i="70"/>
  <c r="K13" i="70"/>
  <c r="L13" i="70"/>
  <c r="M13" i="70"/>
  <c r="N13" i="70"/>
  <c r="O13" i="70"/>
  <c r="P13" i="70"/>
  <c r="Q13" i="70"/>
  <c r="R13" i="70"/>
  <c r="S13" i="70"/>
  <c r="T13" i="70"/>
  <c r="U13" i="70"/>
  <c r="V13" i="70"/>
  <c r="W13" i="70"/>
  <c r="X13" i="70"/>
  <c r="Y13" i="70"/>
  <c r="AB13" i="70"/>
  <c r="AC13" i="70"/>
  <c r="AE13" i="70"/>
  <c r="AF13" i="70"/>
  <c r="AG13" i="70"/>
  <c r="AH13" i="70"/>
  <c r="Q8" i="69"/>
  <c r="Q10" i="69"/>
  <c r="Q11" i="69"/>
  <c r="Q12" i="69"/>
  <c r="Q13" i="69"/>
  <c r="Q14" i="69"/>
  <c r="Q15" i="69"/>
  <c r="Q16" i="69"/>
  <c r="Q17" i="69"/>
  <c r="Q18" i="69"/>
  <c r="Q19" i="69"/>
  <c r="Q20" i="69"/>
  <c r="Q21" i="69"/>
  <c r="Q22" i="69"/>
  <c r="Q23" i="69"/>
  <c r="Q24" i="69"/>
  <c r="Q25" i="69"/>
  <c r="Q26" i="69"/>
  <c r="Q27" i="69"/>
  <c r="Q28" i="69"/>
  <c r="Q29" i="69"/>
  <c r="Q30" i="69"/>
  <c r="Q31" i="69"/>
  <c r="Q32" i="69"/>
  <c r="Q33" i="69"/>
  <c r="Q34" i="69"/>
  <c r="Q35" i="69"/>
  <c r="Q36" i="69"/>
  <c r="Q37" i="69"/>
  <c r="Q38" i="69"/>
  <c r="Q39" i="69"/>
  <c r="Q40" i="69"/>
  <c r="Q41" i="69"/>
  <c r="Q42" i="69"/>
  <c r="Q43" i="69"/>
  <c r="Q44" i="69"/>
  <c r="Q45" i="69"/>
  <c r="S8" i="69"/>
  <c r="S11" i="69"/>
  <c r="S12" i="69"/>
  <c r="S13" i="69"/>
  <c r="S14" i="69"/>
  <c r="S15" i="69"/>
  <c r="S16" i="69"/>
  <c r="S17" i="69"/>
  <c r="S18" i="69"/>
  <c r="S19" i="69"/>
  <c r="S20" i="69"/>
  <c r="S21" i="69"/>
  <c r="S22" i="69"/>
  <c r="S23" i="69"/>
  <c r="S24" i="69"/>
  <c r="S25" i="69"/>
  <c r="S26" i="69"/>
  <c r="S27" i="69"/>
  <c r="S28" i="69"/>
  <c r="S29" i="69"/>
  <c r="S30" i="69"/>
  <c r="S31" i="69"/>
  <c r="S32" i="69"/>
  <c r="S33" i="69"/>
  <c r="S34" i="69"/>
  <c r="S35" i="69"/>
  <c r="S36" i="69"/>
  <c r="S37" i="69"/>
  <c r="S38" i="69"/>
  <c r="S39" i="69"/>
  <c r="S40" i="69"/>
  <c r="S41" i="69"/>
  <c r="S42" i="69"/>
  <c r="S43" i="69"/>
  <c r="S44" i="69"/>
  <c r="S45" i="69"/>
  <c r="Y8" i="69"/>
  <c r="D8" i="69"/>
  <c r="D8" i="83" s="1"/>
  <c r="E8" i="69"/>
  <c r="F8" i="69"/>
  <c r="G8" i="69"/>
  <c r="H8" i="69"/>
  <c r="I8" i="69"/>
  <c r="J8" i="69"/>
  <c r="K8" i="69"/>
  <c r="L8" i="69"/>
  <c r="M8" i="69"/>
  <c r="N8" i="69"/>
  <c r="O8" i="69"/>
  <c r="P8" i="69"/>
  <c r="R8" i="69"/>
  <c r="T8" i="69"/>
  <c r="U8" i="69"/>
  <c r="V8" i="69"/>
  <c r="W8" i="69"/>
  <c r="X8" i="69"/>
  <c r="Z8" i="69"/>
  <c r="AA8" i="69"/>
  <c r="AB8" i="69"/>
  <c r="AC8" i="69"/>
  <c r="AD8" i="69"/>
  <c r="AE8" i="69"/>
  <c r="AF8" i="69"/>
  <c r="AG8" i="69"/>
  <c r="AH8" i="69"/>
  <c r="Y11" i="69"/>
  <c r="Y12" i="69"/>
  <c r="Y13" i="69"/>
  <c r="Y14" i="69"/>
  <c r="Y15" i="69"/>
  <c r="Y16" i="69"/>
  <c r="Y17" i="69"/>
  <c r="Y18" i="69"/>
  <c r="Y19" i="69"/>
  <c r="Y20" i="69"/>
  <c r="Y21" i="69"/>
  <c r="Y22" i="69"/>
  <c r="Y23" i="69"/>
  <c r="Y24" i="69"/>
  <c r="Y25" i="69"/>
  <c r="Y26" i="69"/>
  <c r="Y27" i="69"/>
  <c r="Y28" i="69"/>
  <c r="Y29" i="69"/>
  <c r="Y30" i="69"/>
  <c r="Y31" i="69"/>
  <c r="Y32" i="69"/>
  <c r="Y33" i="69"/>
  <c r="Y34" i="69"/>
  <c r="Y35" i="69"/>
  <c r="Y36" i="69"/>
  <c r="Y37" i="69"/>
  <c r="Y38" i="69"/>
  <c r="Y39" i="69"/>
  <c r="Y40" i="69"/>
  <c r="Y41" i="69"/>
  <c r="D41" i="69"/>
  <c r="E41" i="69"/>
  <c r="F41" i="69"/>
  <c r="G41" i="69"/>
  <c r="H41" i="69"/>
  <c r="I41" i="69"/>
  <c r="J41" i="69"/>
  <c r="K41" i="69"/>
  <c r="L41" i="69"/>
  <c r="M41" i="69"/>
  <c r="N41" i="69"/>
  <c r="O41" i="69"/>
  <c r="P41" i="69"/>
  <c r="R41" i="69"/>
  <c r="T41" i="69"/>
  <c r="U41" i="69"/>
  <c r="V41" i="69"/>
  <c r="W41" i="69"/>
  <c r="X41" i="69"/>
  <c r="Z41" i="69"/>
  <c r="AA41" i="69"/>
  <c r="AB41" i="69"/>
  <c r="AC41" i="69"/>
  <c r="AD41" i="69"/>
  <c r="AE41" i="69"/>
  <c r="AF41" i="69"/>
  <c r="AG41" i="69"/>
  <c r="AH41" i="69"/>
  <c r="Y42" i="69"/>
  <c r="Y43" i="69"/>
  <c r="Y44" i="69"/>
  <c r="Y45" i="69"/>
  <c r="J10" i="69"/>
  <c r="J11" i="69"/>
  <c r="J12" i="69"/>
  <c r="J13" i="69"/>
  <c r="J14" i="69"/>
  <c r="J15" i="69"/>
  <c r="J16" i="69"/>
  <c r="J17" i="69"/>
  <c r="J18" i="69"/>
  <c r="J19" i="69"/>
  <c r="J20" i="69"/>
  <c r="J21" i="69"/>
  <c r="J22" i="69"/>
  <c r="J23" i="69"/>
  <c r="J24" i="69"/>
  <c r="J25" i="69"/>
  <c r="J26" i="69"/>
  <c r="J27" i="69"/>
  <c r="J28" i="69"/>
  <c r="J29" i="69"/>
  <c r="J30" i="69"/>
  <c r="J31" i="69"/>
  <c r="J32" i="69"/>
  <c r="J33" i="69"/>
  <c r="J34" i="69"/>
  <c r="J35" i="69"/>
  <c r="J36" i="69"/>
  <c r="J37" i="69"/>
  <c r="J38" i="69"/>
  <c r="D38" i="69"/>
  <c r="E38" i="69"/>
  <c r="F38" i="69"/>
  <c r="G38" i="69"/>
  <c r="H38" i="69"/>
  <c r="I38" i="69"/>
  <c r="K38" i="69"/>
  <c r="L38" i="69"/>
  <c r="M38" i="69"/>
  <c r="N38" i="69"/>
  <c r="O38" i="69"/>
  <c r="P38" i="69"/>
  <c r="R38" i="69"/>
  <c r="T38" i="69"/>
  <c r="U38" i="69"/>
  <c r="V38" i="69"/>
  <c r="W38" i="69"/>
  <c r="X38" i="69"/>
  <c r="Z38" i="69"/>
  <c r="AA38" i="69"/>
  <c r="AB38" i="69"/>
  <c r="AC38" i="69"/>
  <c r="AD38" i="69"/>
  <c r="AE38" i="69"/>
  <c r="AF38" i="69"/>
  <c r="AG38" i="69"/>
  <c r="AH38" i="69"/>
  <c r="J39" i="69"/>
  <c r="J40" i="69"/>
  <c r="J42" i="69"/>
  <c r="J43" i="69"/>
  <c r="J44" i="69"/>
  <c r="J45" i="69"/>
  <c r="D12" i="69"/>
  <c r="E12" i="69"/>
  <c r="F12" i="69"/>
  <c r="G12" i="69"/>
  <c r="H12" i="69"/>
  <c r="I12" i="69"/>
  <c r="K12" i="69"/>
  <c r="L12" i="69"/>
  <c r="M12" i="69"/>
  <c r="N12" i="69"/>
  <c r="O12" i="69"/>
  <c r="P12" i="69"/>
  <c r="R12" i="69"/>
  <c r="T12" i="69"/>
  <c r="U12" i="69"/>
  <c r="V12" i="69"/>
  <c r="W12" i="69"/>
  <c r="X12" i="69"/>
  <c r="Z12" i="69"/>
  <c r="AA12" i="69"/>
  <c r="AB12" i="69"/>
  <c r="AC12" i="69"/>
  <c r="AD12" i="69"/>
  <c r="AE12" i="69"/>
  <c r="AF12" i="69"/>
  <c r="AG12" i="69"/>
  <c r="AH12" i="69"/>
  <c r="D24" i="69"/>
  <c r="D24" i="83" s="1"/>
  <c r="E24" i="69"/>
  <c r="F24" i="69"/>
  <c r="G24" i="69"/>
  <c r="H24" i="69"/>
  <c r="I24" i="69"/>
  <c r="K24" i="69"/>
  <c r="L24" i="69"/>
  <c r="M24" i="69"/>
  <c r="N24" i="69"/>
  <c r="O24" i="69"/>
  <c r="P24" i="69"/>
  <c r="R24" i="69"/>
  <c r="T24" i="69"/>
  <c r="U24" i="69"/>
  <c r="V24" i="69"/>
  <c r="W24" i="69"/>
  <c r="X24" i="69"/>
  <c r="Z24" i="69"/>
  <c r="AA24" i="69"/>
  <c r="AB24" i="69"/>
  <c r="AC24" i="69"/>
  <c r="AD24" i="69"/>
  <c r="AE24" i="69"/>
  <c r="AF24" i="69"/>
  <c r="AG24" i="69"/>
  <c r="AH24" i="69"/>
  <c r="D26" i="69"/>
  <c r="E26" i="69"/>
  <c r="F26" i="69"/>
  <c r="G26" i="69"/>
  <c r="H26" i="69"/>
  <c r="I26" i="69"/>
  <c r="K26" i="69"/>
  <c r="L26" i="69"/>
  <c r="M26" i="69"/>
  <c r="N26" i="69"/>
  <c r="O26" i="69"/>
  <c r="P26" i="69"/>
  <c r="R26" i="69"/>
  <c r="T26" i="69"/>
  <c r="U26" i="69"/>
  <c r="V26" i="69"/>
  <c r="W26" i="69"/>
  <c r="X26" i="69"/>
  <c r="Z26" i="69"/>
  <c r="AA26" i="69"/>
  <c r="AB26" i="69"/>
  <c r="AC26" i="69"/>
  <c r="AD26" i="69"/>
  <c r="AE26" i="69"/>
  <c r="AF26" i="69"/>
  <c r="AG26" i="69"/>
  <c r="AH26" i="69"/>
  <c r="D36" i="69"/>
  <c r="E36" i="69"/>
  <c r="F36" i="69"/>
  <c r="G36" i="69"/>
  <c r="H36" i="69"/>
  <c r="I36" i="69"/>
  <c r="K36" i="69"/>
  <c r="L36" i="69"/>
  <c r="M36" i="69"/>
  <c r="N36" i="69"/>
  <c r="O36" i="69"/>
  <c r="P36" i="69"/>
  <c r="R36" i="69"/>
  <c r="T36" i="69"/>
  <c r="U36" i="69"/>
  <c r="V36" i="69"/>
  <c r="W36" i="69"/>
  <c r="X36" i="69"/>
  <c r="Z36" i="69"/>
  <c r="AA36" i="69"/>
  <c r="AB36" i="69"/>
  <c r="AC36" i="69"/>
  <c r="AD36" i="69"/>
  <c r="AE36" i="69"/>
  <c r="AF36" i="69"/>
  <c r="AG36" i="69"/>
  <c r="AH36" i="69"/>
  <c r="D40" i="69"/>
  <c r="E40" i="69"/>
  <c r="F40" i="69"/>
  <c r="G40" i="69"/>
  <c r="H40" i="69"/>
  <c r="I40" i="69"/>
  <c r="K40" i="69"/>
  <c r="L40" i="69"/>
  <c r="M40" i="69"/>
  <c r="N40" i="69"/>
  <c r="O40" i="69"/>
  <c r="P40" i="69"/>
  <c r="R40" i="69"/>
  <c r="T40" i="69"/>
  <c r="U40" i="69"/>
  <c r="V40" i="69"/>
  <c r="W40" i="69"/>
  <c r="X40" i="69"/>
  <c r="Z40" i="69"/>
  <c r="AA40" i="69"/>
  <c r="AB40" i="69"/>
  <c r="AC40" i="69"/>
  <c r="AD40" i="69"/>
  <c r="AE40" i="69"/>
  <c r="AF40" i="69"/>
  <c r="AG40" i="69"/>
  <c r="AH40" i="69"/>
  <c r="T11" i="69"/>
  <c r="D11" i="69"/>
  <c r="E11" i="69"/>
  <c r="F11" i="69"/>
  <c r="G11" i="69"/>
  <c r="H11" i="69"/>
  <c r="I11" i="69"/>
  <c r="K11" i="69"/>
  <c r="L11" i="69"/>
  <c r="M11" i="69"/>
  <c r="N11" i="69"/>
  <c r="O11" i="69"/>
  <c r="P11" i="69"/>
  <c r="R11" i="69"/>
  <c r="U11" i="69"/>
  <c r="V11" i="69"/>
  <c r="W11" i="69"/>
  <c r="X11" i="69"/>
  <c r="Z11" i="69"/>
  <c r="AA11" i="69"/>
  <c r="AB11" i="69"/>
  <c r="AC11" i="69"/>
  <c r="AD11" i="69"/>
  <c r="AE11" i="69"/>
  <c r="AF11" i="69"/>
  <c r="AG11" i="69"/>
  <c r="AH11" i="69"/>
  <c r="T13" i="69"/>
  <c r="T14" i="69"/>
  <c r="T15" i="69"/>
  <c r="T16" i="69"/>
  <c r="T17" i="69"/>
  <c r="T18" i="69"/>
  <c r="T19" i="69"/>
  <c r="T20" i="69"/>
  <c r="T21" i="69"/>
  <c r="T22" i="69"/>
  <c r="T23" i="69"/>
  <c r="T25" i="69"/>
  <c r="T27" i="69"/>
  <c r="T28" i="69"/>
  <c r="T29" i="69"/>
  <c r="T30" i="69"/>
  <c r="T31" i="69"/>
  <c r="T32" i="69"/>
  <c r="T33" i="69"/>
  <c r="T34" i="69"/>
  <c r="T35" i="69"/>
  <c r="T37" i="69"/>
  <c r="T39" i="69"/>
  <c r="D39" i="69"/>
  <c r="E39" i="69"/>
  <c r="F39" i="69"/>
  <c r="G39" i="69"/>
  <c r="H39" i="69"/>
  <c r="I39" i="69"/>
  <c r="K39" i="69"/>
  <c r="L39" i="69"/>
  <c r="M39" i="69"/>
  <c r="N39" i="69"/>
  <c r="O39" i="69"/>
  <c r="P39" i="69"/>
  <c r="R39" i="69"/>
  <c r="U39" i="69"/>
  <c r="V39" i="69"/>
  <c r="W39" i="69"/>
  <c r="X39" i="69"/>
  <c r="Z39" i="69"/>
  <c r="AA39" i="69"/>
  <c r="AB39" i="69"/>
  <c r="AC39" i="69"/>
  <c r="AD39" i="69"/>
  <c r="AE39" i="69"/>
  <c r="AF39" i="69"/>
  <c r="AG39" i="69"/>
  <c r="AH39" i="69"/>
  <c r="T42" i="69"/>
  <c r="T43" i="69"/>
  <c r="T44" i="69"/>
  <c r="T45" i="69"/>
  <c r="AH10" i="69"/>
  <c r="AH13" i="69"/>
  <c r="AH14" i="69"/>
  <c r="AH15" i="69"/>
  <c r="AH16" i="69"/>
  <c r="AH17" i="69"/>
  <c r="AH18" i="69"/>
  <c r="AH19" i="69"/>
  <c r="AH20" i="69"/>
  <c r="AH21" i="69"/>
  <c r="AH22" i="69"/>
  <c r="AH23" i="69"/>
  <c r="AH25" i="69"/>
  <c r="AH27" i="69"/>
  <c r="AH28" i="69"/>
  <c r="AH29" i="69"/>
  <c r="AH30" i="69"/>
  <c r="AH31" i="69"/>
  <c r="AH32" i="69"/>
  <c r="AH33" i="69"/>
  <c r="AH34" i="69"/>
  <c r="AH35" i="69"/>
  <c r="AH37" i="69"/>
  <c r="AH42" i="69"/>
  <c r="AH43" i="69"/>
  <c r="AH44" i="69"/>
  <c r="AH45" i="69"/>
  <c r="E72" i="62"/>
  <c r="L72" i="62" s="1"/>
  <c r="AH7" i="76"/>
  <c r="AG7" i="76"/>
  <c r="AF7" i="76"/>
  <c r="AE7" i="76"/>
  <c r="AD7" i="76"/>
  <c r="AC7" i="76"/>
  <c r="AB7" i="76"/>
  <c r="AA7" i="76"/>
  <c r="Z7" i="76"/>
  <c r="Y7" i="76"/>
  <c r="X7" i="76"/>
  <c r="W7" i="76"/>
  <c r="V7" i="76"/>
  <c r="U7" i="76"/>
  <c r="T7" i="76"/>
  <c r="S7" i="76"/>
  <c r="R7" i="76"/>
  <c r="Q7" i="76"/>
  <c r="P7" i="76"/>
  <c r="O7" i="76"/>
  <c r="N7" i="76"/>
  <c r="M7" i="76"/>
  <c r="L7" i="76"/>
  <c r="K7" i="76"/>
  <c r="J7" i="76"/>
  <c r="I7" i="76"/>
  <c r="H7" i="76"/>
  <c r="G7" i="76"/>
  <c r="F7" i="76"/>
  <c r="E7" i="76"/>
  <c r="D7" i="76"/>
  <c r="B7" i="76"/>
  <c r="A7" i="76"/>
  <c r="B46" i="71"/>
  <c r="A46" i="71"/>
  <c r="B45" i="71"/>
  <c r="A45" i="71"/>
  <c r="B44" i="71"/>
  <c r="A44" i="71"/>
  <c r="B43" i="71"/>
  <c r="A43" i="71"/>
  <c r="B42" i="71"/>
  <c r="A42" i="71"/>
  <c r="B41" i="71"/>
  <c r="A41" i="71"/>
  <c r="B40" i="71"/>
  <c r="A40" i="71"/>
  <c r="B39" i="71"/>
  <c r="A39" i="71"/>
  <c r="B38" i="71"/>
  <c r="A38" i="71"/>
  <c r="B37" i="71"/>
  <c r="A37" i="71"/>
  <c r="B36" i="71"/>
  <c r="A36" i="71"/>
  <c r="B35" i="71"/>
  <c r="A35" i="71"/>
  <c r="B34" i="71"/>
  <c r="A34" i="71"/>
  <c r="B33" i="71"/>
  <c r="A33" i="71"/>
  <c r="B32" i="71"/>
  <c r="A32" i="71"/>
  <c r="B31" i="71"/>
  <c r="A31" i="71"/>
  <c r="B30" i="71"/>
  <c r="A30" i="71"/>
  <c r="B29" i="71"/>
  <c r="A29" i="71"/>
  <c r="B28" i="71"/>
  <c r="A28" i="71"/>
  <c r="B27" i="71"/>
  <c r="A27" i="71"/>
  <c r="B26" i="71"/>
  <c r="A26" i="71"/>
  <c r="B25" i="71"/>
  <c r="A25" i="71"/>
  <c r="B24" i="71"/>
  <c r="A24" i="71"/>
  <c r="B23" i="71"/>
  <c r="A23" i="71"/>
  <c r="B22" i="71"/>
  <c r="A22" i="71"/>
  <c r="B21" i="71"/>
  <c r="A21" i="71"/>
  <c r="B20" i="71"/>
  <c r="A20" i="71"/>
  <c r="B19" i="71"/>
  <c r="A19" i="71"/>
  <c r="B18" i="71"/>
  <c r="A18" i="71"/>
  <c r="B17" i="71"/>
  <c r="A17" i="71"/>
  <c r="B16" i="71"/>
  <c r="A16" i="71"/>
  <c r="B15" i="71"/>
  <c r="A15" i="71"/>
  <c r="B14" i="71"/>
  <c r="A14" i="71"/>
  <c r="B13" i="71"/>
  <c r="A13" i="71"/>
  <c r="B12" i="71"/>
  <c r="A12" i="71"/>
  <c r="B11" i="71"/>
  <c r="A11" i="71"/>
  <c r="B10" i="71"/>
  <c r="A10" i="71"/>
  <c r="B9" i="71"/>
  <c r="A9" i="71"/>
  <c r="B8" i="71"/>
  <c r="A8" i="71"/>
  <c r="B7" i="71"/>
  <c r="A7" i="71"/>
  <c r="B7" i="70"/>
  <c r="A7" i="70"/>
  <c r="B7" i="68"/>
  <c r="A7" i="68"/>
  <c r="AB74" i="48"/>
  <c r="AD74" i="48"/>
  <c r="AE74" i="48"/>
  <c r="AF74" i="48"/>
  <c r="AG74" i="48"/>
  <c r="AH74" i="48"/>
  <c r="AI74" i="48"/>
  <c r="AJ74" i="48"/>
  <c r="AL74" i="48"/>
  <c r="AM74" i="48"/>
  <c r="AN74" i="48"/>
  <c r="AO74" i="48"/>
  <c r="AP74" i="48"/>
  <c r="AQ74" i="48"/>
  <c r="AR74" i="48"/>
  <c r="AT74" i="48"/>
  <c r="AU74" i="48"/>
  <c r="AV74" i="48"/>
  <c r="AW74" i="48"/>
  <c r="AX74" i="48"/>
  <c r="AY74" i="48"/>
  <c r="AZ74" i="48"/>
  <c r="BB74" i="48"/>
  <c r="BC74" i="48"/>
  <c r="BD74" i="48"/>
  <c r="BE74" i="48"/>
  <c r="BF74" i="48"/>
  <c r="BG74" i="48"/>
  <c r="BH74" i="48"/>
  <c r="BJ74" i="48"/>
  <c r="BK74" i="48"/>
  <c r="BL74" i="48"/>
  <c r="BM74" i="48"/>
  <c r="BN74" i="48"/>
  <c r="BO74" i="48"/>
  <c r="BP74" i="48"/>
  <c r="BR74" i="48"/>
  <c r="BS74" i="48"/>
  <c r="BT74" i="48"/>
  <c r="BU74" i="48"/>
  <c r="BV74" i="48"/>
  <c r="BW74" i="48"/>
  <c r="BX74" i="48"/>
  <c r="BZ74" i="48"/>
  <c r="CA74" i="48"/>
  <c r="CB74" i="48"/>
  <c r="CC74" i="48"/>
  <c r="CD74" i="48"/>
  <c r="CE74" i="48"/>
  <c r="CF74" i="48"/>
  <c r="CH74" i="48"/>
  <c r="CI74" i="48"/>
  <c r="CJ74" i="48"/>
  <c r="CK74" i="48"/>
  <c r="CL74" i="48"/>
  <c r="CM74" i="48"/>
  <c r="CN74" i="48"/>
  <c r="CP74" i="48"/>
  <c r="CQ74" i="48"/>
  <c r="CR74" i="48"/>
  <c r="CS74" i="48"/>
  <c r="CT74" i="48"/>
  <c r="CU74" i="48"/>
  <c r="CV74" i="48"/>
  <c r="CX74" i="48"/>
  <c r="CY74" i="48"/>
  <c r="CZ74" i="48"/>
  <c r="DA74" i="48"/>
  <c r="DB74" i="48"/>
  <c r="DC74" i="48"/>
  <c r="DD74" i="48"/>
  <c r="DF74" i="48"/>
  <c r="DG74" i="48"/>
  <c r="DH74" i="48"/>
  <c r="DI74" i="48"/>
  <c r="DJ74" i="48"/>
  <c r="DK74" i="48"/>
  <c r="DL74" i="48"/>
  <c r="DN74" i="48"/>
  <c r="DO74" i="48"/>
  <c r="DP74" i="48"/>
  <c r="DQ74" i="48"/>
  <c r="DR74" i="48"/>
  <c r="DS74" i="48"/>
  <c r="DT74" i="48"/>
  <c r="DV74" i="48"/>
  <c r="DW74" i="48"/>
  <c r="DX74" i="48"/>
  <c r="DY74" i="48"/>
  <c r="DZ74" i="48"/>
  <c r="EA74" i="48"/>
  <c r="EB74" i="48"/>
  <c r="ED74" i="48"/>
  <c r="EE74" i="48"/>
  <c r="EF74" i="48"/>
  <c r="EG74" i="48"/>
  <c r="EH74" i="48"/>
  <c r="EI74" i="48"/>
  <c r="EJ74" i="48"/>
  <c r="EL74" i="48"/>
  <c r="EM74" i="48"/>
  <c r="EN74" i="48"/>
  <c r="EO74" i="48"/>
  <c r="EP74" i="48"/>
  <c r="EQ74" i="48"/>
  <c r="ER74" i="48"/>
  <c r="ET74" i="48"/>
  <c r="EU74" i="48"/>
  <c r="EV74" i="48"/>
  <c r="EW74" i="48"/>
  <c r="EX74" i="48"/>
  <c r="EY74" i="48"/>
  <c r="EZ74" i="48"/>
  <c r="FB74" i="48"/>
  <c r="FC74" i="48"/>
  <c r="FD74" i="48"/>
  <c r="FE74" i="48"/>
  <c r="FF74" i="48"/>
  <c r="FG74" i="48"/>
  <c r="FH74" i="48"/>
  <c r="FJ74" i="48"/>
  <c r="FK74" i="48"/>
  <c r="FL74" i="48"/>
  <c r="FM74" i="48"/>
  <c r="FN74" i="48"/>
  <c r="FO74" i="48"/>
  <c r="FP74" i="48"/>
  <c r="FR74" i="48"/>
  <c r="FS74" i="48"/>
  <c r="FT74" i="48"/>
  <c r="FU74" i="48"/>
  <c r="FV74" i="48"/>
  <c r="FW74" i="48"/>
  <c r="FX74" i="48"/>
  <c r="FZ74" i="48"/>
  <c r="GA74" i="48"/>
  <c r="GB74" i="48"/>
  <c r="GC74" i="48"/>
  <c r="GD74" i="48"/>
  <c r="GE74" i="48"/>
  <c r="GF74" i="48"/>
  <c r="GH74" i="48"/>
  <c r="GI74" i="48"/>
  <c r="GJ74" i="48"/>
  <c r="GK74" i="48"/>
  <c r="GL74" i="48"/>
  <c r="GM74" i="48"/>
  <c r="GN74" i="48"/>
  <c r="GP74" i="48"/>
  <c r="GQ74" i="48"/>
  <c r="GR74" i="48"/>
  <c r="GS74" i="48"/>
  <c r="GT74" i="48"/>
  <c r="GU74" i="48"/>
  <c r="GV74" i="48"/>
  <c r="GX74" i="48"/>
  <c r="GY74" i="48"/>
  <c r="GZ74" i="48"/>
  <c r="HA74" i="48"/>
  <c r="HB74" i="48"/>
  <c r="HC74" i="48"/>
  <c r="HD74" i="48"/>
  <c r="HF74" i="48"/>
  <c r="HG74" i="48"/>
  <c r="HH74" i="48"/>
  <c r="HI74" i="48"/>
  <c r="HJ74" i="48"/>
  <c r="HK74" i="48"/>
  <c r="HL74" i="48"/>
  <c r="HN74" i="48"/>
  <c r="HO74" i="48"/>
  <c r="HP74" i="48"/>
  <c r="HQ74" i="48"/>
  <c r="HR74" i="48"/>
  <c r="HS74" i="48"/>
  <c r="HT74" i="48"/>
  <c r="HV74" i="48"/>
  <c r="HW74" i="48"/>
  <c r="HX74" i="48"/>
  <c r="HY74" i="48"/>
  <c r="HZ74" i="48"/>
  <c r="IA74" i="48"/>
  <c r="IB74" i="48"/>
  <c r="ID74" i="48"/>
  <c r="IE74" i="48"/>
  <c r="IF74" i="48"/>
  <c r="IG74" i="48"/>
  <c r="IH74" i="48"/>
  <c r="II74" i="48"/>
  <c r="IJ74" i="48"/>
  <c r="IL74" i="48"/>
  <c r="IM74" i="48"/>
  <c r="IN74" i="48"/>
  <c r="IO74" i="48"/>
  <c r="IP74" i="48"/>
  <c r="IQ74" i="48"/>
  <c r="B7" i="73"/>
  <c r="A7" i="73"/>
  <c r="B41" i="72"/>
  <c r="A41" i="72"/>
  <c r="B40" i="72"/>
  <c r="A40" i="72"/>
  <c r="B39" i="72"/>
  <c r="A39" i="72"/>
  <c r="B38" i="72"/>
  <c r="A38" i="72"/>
  <c r="B37" i="72"/>
  <c r="A37" i="72"/>
  <c r="B36" i="72"/>
  <c r="A36" i="72"/>
  <c r="B35" i="72"/>
  <c r="A35" i="72"/>
  <c r="B34" i="72"/>
  <c r="A34" i="72"/>
  <c r="B33" i="72"/>
  <c r="A33" i="72"/>
  <c r="B32" i="72"/>
  <c r="A32" i="72"/>
  <c r="B31" i="72"/>
  <c r="A31" i="72"/>
  <c r="B30" i="72"/>
  <c r="A30" i="72"/>
  <c r="B29" i="72"/>
  <c r="A29" i="72"/>
  <c r="B28" i="72"/>
  <c r="A28" i="72"/>
  <c r="B27" i="72"/>
  <c r="A27" i="72"/>
  <c r="B26" i="72"/>
  <c r="A26" i="72"/>
  <c r="B25" i="72"/>
  <c r="A25" i="72"/>
  <c r="B24" i="72"/>
  <c r="A24" i="72"/>
  <c r="B23" i="72"/>
  <c r="A23" i="72"/>
  <c r="B22" i="72"/>
  <c r="A22" i="72"/>
  <c r="B21" i="72"/>
  <c r="A21" i="72"/>
  <c r="B20" i="72"/>
  <c r="A20" i="72"/>
  <c r="B19" i="72"/>
  <c r="A19" i="72"/>
  <c r="B18" i="72"/>
  <c r="A18" i="72"/>
  <c r="B17" i="72"/>
  <c r="A17" i="72"/>
  <c r="B16" i="72"/>
  <c r="A16" i="72"/>
  <c r="B15" i="72"/>
  <c r="A15" i="72"/>
  <c r="B14" i="72"/>
  <c r="A14" i="72"/>
  <c r="B13" i="72"/>
  <c r="A13" i="72"/>
  <c r="B12" i="72"/>
  <c r="A12" i="72"/>
  <c r="B11" i="72"/>
  <c r="A11" i="72"/>
  <c r="B10" i="72"/>
  <c r="A10" i="72"/>
  <c r="B9" i="72"/>
  <c r="A9" i="72"/>
  <c r="B8" i="72"/>
  <c r="A8" i="72"/>
  <c r="B7" i="72"/>
  <c r="A7" i="72"/>
  <c r="B45" i="69"/>
  <c r="A45" i="69"/>
  <c r="B44" i="69"/>
  <c r="A44" i="69"/>
  <c r="B43" i="69"/>
  <c r="A43" i="69"/>
  <c r="B42" i="69"/>
  <c r="A42" i="69"/>
  <c r="B41" i="69"/>
  <c r="A41" i="69"/>
  <c r="B40" i="69"/>
  <c r="A40" i="69"/>
  <c r="B39" i="69"/>
  <c r="A39" i="69"/>
  <c r="B38" i="69"/>
  <c r="A38" i="69"/>
  <c r="B37" i="69"/>
  <c r="A37" i="69"/>
  <c r="B36" i="69"/>
  <c r="A36" i="69"/>
  <c r="B35" i="69"/>
  <c r="A35" i="69"/>
  <c r="B34" i="69"/>
  <c r="A34" i="69"/>
  <c r="B33" i="69"/>
  <c r="A33" i="69"/>
  <c r="B32" i="69"/>
  <c r="A32" i="69"/>
  <c r="B31" i="69"/>
  <c r="A31" i="69"/>
  <c r="B30" i="69"/>
  <c r="A30" i="69"/>
  <c r="B29" i="69"/>
  <c r="A29" i="69"/>
  <c r="B28" i="69"/>
  <c r="A28" i="69"/>
  <c r="B27" i="69"/>
  <c r="A27" i="69"/>
  <c r="B26" i="69"/>
  <c r="A26" i="69"/>
  <c r="B25" i="69"/>
  <c r="A25" i="69"/>
  <c r="B24" i="69"/>
  <c r="A24" i="69"/>
  <c r="B23" i="69"/>
  <c r="A23" i="69"/>
  <c r="B22" i="69"/>
  <c r="A22" i="69"/>
  <c r="B21" i="69"/>
  <c r="A21" i="69"/>
  <c r="B20" i="69"/>
  <c r="A20" i="69"/>
  <c r="B19" i="69"/>
  <c r="A19" i="69"/>
  <c r="B18" i="69"/>
  <c r="A18" i="69"/>
  <c r="B17" i="69"/>
  <c r="A17" i="69"/>
  <c r="B16" i="69"/>
  <c r="A16" i="69"/>
  <c r="B15" i="69"/>
  <c r="A15" i="69"/>
  <c r="B14" i="69"/>
  <c r="A14" i="69"/>
  <c r="B13" i="69"/>
  <c r="A13" i="69"/>
  <c r="B12" i="69"/>
  <c r="A12" i="69"/>
  <c r="B11" i="69"/>
  <c r="A11" i="69"/>
  <c r="B10" i="69"/>
  <c r="A10" i="69"/>
  <c r="B9" i="69"/>
  <c r="A9" i="69"/>
  <c r="B8" i="69"/>
  <c r="A8" i="69"/>
  <c r="B7" i="69"/>
  <c r="A7" i="69"/>
  <c r="AH7" i="73"/>
  <c r="D7" i="73"/>
  <c r="E7" i="73"/>
  <c r="F7" i="73"/>
  <c r="G7" i="73"/>
  <c r="I7" i="73"/>
  <c r="J7" i="73"/>
  <c r="L7" i="73"/>
  <c r="M7" i="73"/>
  <c r="N7" i="73"/>
  <c r="O7" i="73"/>
  <c r="Q7" i="73"/>
  <c r="R7" i="73"/>
  <c r="T7" i="73"/>
  <c r="U7" i="73"/>
  <c r="V7" i="73"/>
  <c r="W7" i="73"/>
  <c r="Y7" i="73"/>
  <c r="Z7" i="73"/>
  <c r="AB7" i="73"/>
  <c r="AC7" i="73"/>
  <c r="AD7" i="73"/>
  <c r="AE7" i="73"/>
  <c r="AG7" i="73"/>
  <c r="G45" i="61"/>
  <c r="P23" i="62" s="1"/>
  <c r="AH41" i="72"/>
  <c r="AG41" i="72"/>
  <c r="AF41" i="72"/>
  <c r="AE41" i="72"/>
  <c r="AD41" i="72"/>
  <c r="AC41" i="72"/>
  <c r="AB41" i="72"/>
  <c r="AA41" i="72"/>
  <c r="Z41" i="72"/>
  <c r="Y41" i="72"/>
  <c r="X41" i="72"/>
  <c r="W41" i="72"/>
  <c r="V41" i="72"/>
  <c r="U41" i="72"/>
  <c r="T41" i="72"/>
  <c r="S41" i="72"/>
  <c r="R41" i="72"/>
  <c r="Q41" i="72"/>
  <c r="P41" i="72"/>
  <c r="O41" i="72"/>
  <c r="N41" i="72"/>
  <c r="M41" i="72"/>
  <c r="L41" i="72"/>
  <c r="K41" i="72"/>
  <c r="J41" i="72"/>
  <c r="I41" i="72"/>
  <c r="H41" i="72"/>
  <c r="G41" i="72"/>
  <c r="F41" i="72"/>
  <c r="E41" i="72"/>
  <c r="D41" i="72"/>
  <c r="AH40" i="72"/>
  <c r="AG40" i="72"/>
  <c r="AF40" i="72"/>
  <c r="AE40" i="72"/>
  <c r="AD40"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H39" i="72"/>
  <c r="AG39" i="72"/>
  <c r="AF39" i="72"/>
  <c r="AE39" i="72"/>
  <c r="AD39"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H38" i="72"/>
  <c r="AG38" i="72"/>
  <c r="AF38" i="72"/>
  <c r="AE38" i="72"/>
  <c r="AD38"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H37" i="72"/>
  <c r="AG37" i="72"/>
  <c r="AF37" i="72"/>
  <c r="AE37" i="72"/>
  <c r="AD37"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H36" i="72"/>
  <c r="AG36" i="72"/>
  <c r="AF36" i="72"/>
  <c r="AE36" i="72"/>
  <c r="AD36"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H35" i="72"/>
  <c r="AG35" i="72"/>
  <c r="AF35" i="72"/>
  <c r="AE35" i="72"/>
  <c r="AD35" i="72"/>
  <c r="AC35" i="72"/>
  <c r="AB35" i="72"/>
  <c r="AA35" i="72"/>
  <c r="Z35" i="72"/>
  <c r="Y35" i="72"/>
  <c r="X35" i="72"/>
  <c r="W35" i="72"/>
  <c r="V35" i="72"/>
  <c r="U35" i="72"/>
  <c r="T35" i="72"/>
  <c r="S35" i="72"/>
  <c r="R35" i="72"/>
  <c r="Q35" i="72"/>
  <c r="P35" i="72"/>
  <c r="O35" i="72"/>
  <c r="N35" i="72"/>
  <c r="M35" i="72"/>
  <c r="L35" i="72"/>
  <c r="K35" i="72"/>
  <c r="J35" i="72"/>
  <c r="I35" i="72"/>
  <c r="H35" i="72"/>
  <c r="G35" i="72"/>
  <c r="F35" i="72"/>
  <c r="E35" i="72"/>
  <c r="D35" i="72"/>
  <c r="AH34" i="72"/>
  <c r="AG34" i="72"/>
  <c r="AF34" i="72"/>
  <c r="AE34" i="72"/>
  <c r="AD34"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H33" i="72"/>
  <c r="AG33" i="72"/>
  <c r="AF33" i="72"/>
  <c r="AE33" i="72"/>
  <c r="AD33"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H32" i="72"/>
  <c r="AG32" i="72"/>
  <c r="AF32" i="72"/>
  <c r="AE32" i="72"/>
  <c r="AD32"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H31" i="72"/>
  <c r="AG31" i="72"/>
  <c r="AF31" i="72"/>
  <c r="AE31" i="72"/>
  <c r="AD31"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H30" i="72"/>
  <c r="AG30" i="72"/>
  <c r="AF30" i="72"/>
  <c r="AE30" i="72"/>
  <c r="AD30" i="72"/>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H29" i="72"/>
  <c r="AG29" i="72"/>
  <c r="AF29" i="72"/>
  <c r="AE29" i="72"/>
  <c r="AD29" i="72"/>
  <c r="AC29" i="72"/>
  <c r="AB29" i="72"/>
  <c r="AA29" i="72"/>
  <c r="Z29" i="72"/>
  <c r="Y29" i="72"/>
  <c r="X29" i="72"/>
  <c r="W29" i="72"/>
  <c r="V29" i="72"/>
  <c r="U29" i="72"/>
  <c r="T29" i="72"/>
  <c r="S29" i="72"/>
  <c r="R29" i="72"/>
  <c r="Q29" i="72"/>
  <c r="P29" i="72"/>
  <c r="O29" i="72"/>
  <c r="N29" i="72"/>
  <c r="M29" i="72"/>
  <c r="L29" i="72"/>
  <c r="K29" i="72"/>
  <c r="J29" i="72"/>
  <c r="I29" i="72"/>
  <c r="H29" i="72"/>
  <c r="G29" i="72"/>
  <c r="F29" i="72"/>
  <c r="E29" i="72"/>
  <c r="D29" i="72"/>
  <c r="AH28" i="72"/>
  <c r="AG28" i="72"/>
  <c r="AF28" i="72"/>
  <c r="AE28" i="72"/>
  <c r="AD28" i="72"/>
  <c r="AC28" i="72"/>
  <c r="AB28" i="72"/>
  <c r="AA28" i="72"/>
  <c r="Z28" i="72"/>
  <c r="Y28" i="72"/>
  <c r="X28" i="72"/>
  <c r="W28" i="72"/>
  <c r="V28" i="72"/>
  <c r="U28" i="72"/>
  <c r="T28" i="72"/>
  <c r="S28" i="72"/>
  <c r="R28" i="72"/>
  <c r="Q28" i="72"/>
  <c r="P28" i="72"/>
  <c r="O28" i="72"/>
  <c r="N28" i="72"/>
  <c r="M28" i="72"/>
  <c r="L28" i="72"/>
  <c r="K28" i="72"/>
  <c r="J28" i="72"/>
  <c r="I28" i="72"/>
  <c r="H28" i="72"/>
  <c r="G28" i="72"/>
  <c r="F28" i="72"/>
  <c r="E28" i="72"/>
  <c r="D28" i="72"/>
  <c r="AH27" i="72"/>
  <c r="AG27" i="72"/>
  <c r="AF27" i="72"/>
  <c r="AE27" i="72"/>
  <c r="AD27" i="72"/>
  <c r="AC27" i="72"/>
  <c r="AB27" i="72"/>
  <c r="AA27" i="72"/>
  <c r="Z27" i="72"/>
  <c r="Y27" i="72"/>
  <c r="X27" i="72"/>
  <c r="W27" i="72"/>
  <c r="V27" i="72"/>
  <c r="U27" i="72"/>
  <c r="T27" i="72"/>
  <c r="S27" i="72"/>
  <c r="R27" i="72"/>
  <c r="Q27" i="72"/>
  <c r="P27" i="72"/>
  <c r="O27" i="72"/>
  <c r="N27" i="72"/>
  <c r="M27" i="72"/>
  <c r="L27" i="72"/>
  <c r="K27" i="72"/>
  <c r="J27" i="72"/>
  <c r="I27" i="72"/>
  <c r="H27" i="72"/>
  <c r="G27" i="72"/>
  <c r="F27" i="72"/>
  <c r="E27" i="72"/>
  <c r="D27" i="72"/>
  <c r="AH26" i="72"/>
  <c r="AG26" i="72"/>
  <c r="AF26" i="72"/>
  <c r="AE26" i="72"/>
  <c r="AD26" i="72"/>
  <c r="AC26" i="72"/>
  <c r="AB26" i="72"/>
  <c r="AA26" i="72"/>
  <c r="Z26" i="72"/>
  <c r="Y26" i="72"/>
  <c r="X26" i="72"/>
  <c r="W26" i="72"/>
  <c r="V26" i="72"/>
  <c r="U26" i="72"/>
  <c r="T26" i="72"/>
  <c r="S26" i="72"/>
  <c r="R26" i="72"/>
  <c r="Q26" i="72"/>
  <c r="P26" i="72"/>
  <c r="O26" i="72"/>
  <c r="N26" i="72"/>
  <c r="M26" i="72"/>
  <c r="L26" i="72"/>
  <c r="K26" i="72"/>
  <c r="J26" i="72"/>
  <c r="I26" i="72"/>
  <c r="H26" i="72"/>
  <c r="G26" i="72"/>
  <c r="F26" i="72"/>
  <c r="E26" i="72"/>
  <c r="D26" i="72"/>
  <c r="AH25" i="72"/>
  <c r="AG25" i="72"/>
  <c r="AF25" i="72"/>
  <c r="AE25" i="72"/>
  <c r="AD25" i="72"/>
  <c r="AC25" i="72"/>
  <c r="AB25" i="72"/>
  <c r="AA25" i="72"/>
  <c r="Z25" i="72"/>
  <c r="Y25" i="72"/>
  <c r="X25" i="72"/>
  <c r="W25" i="72"/>
  <c r="V25" i="72"/>
  <c r="U25" i="72"/>
  <c r="T25" i="72"/>
  <c r="S25" i="72"/>
  <c r="R25" i="72"/>
  <c r="Q25" i="72"/>
  <c r="P25" i="72"/>
  <c r="O25" i="72"/>
  <c r="N25" i="72"/>
  <c r="M25" i="72"/>
  <c r="L25" i="72"/>
  <c r="K25" i="72"/>
  <c r="J25" i="72"/>
  <c r="I25" i="72"/>
  <c r="H25" i="72"/>
  <c r="G25" i="72"/>
  <c r="F25" i="72"/>
  <c r="E25" i="72"/>
  <c r="D25" i="72"/>
  <c r="AH24" i="72"/>
  <c r="AG24" i="72"/>
  <c r="AF24" i="72"/>
  <c r="AE24" i="72"/>
  <c r="AD24" i="72"/>
  <c r="AC24" i="72"/>
  <c r="AB24" i="72"/>
  <c r="AA24" i="72"/>
  <c r="Z24" i="72"/>
  <c r="Y24" i="72"/>
  <c r="X24" i="72"/>
  <c r="W24" i="72"/>
  <c r="V24" i="72"/>
  <c r="U24" i="72"/>
  <c r="T24" i="72"/>
  <c r="S24" i="72"/>
  <c r="R24" i="72"/>
  <c r="Q24" i="72"/>
  <c r="P24" i="72"/>
  <c r="O24" i="72"/>
  <c r="N24" i="72"/>
  <c r="M24" i="72"/>
  <c r="L24" i="72"/>
  <c r="K24" i="72"/>
  <c r="J24" i="72"/>
  <c r="I24" i="72"/>
  <c r="H24" i="72"/>
  <c r="G24" i="72"/>
  <c r="F24" i="72"/>
  <c r="E24" i="72"/>
  <c r="D24" i="72"/>
  <c r="AH23" i="72"/>
  <c r="AG23" i="72"/>
  <c r="AF23" i="72"/>
  <c r="AE23" i="72"/>
  <c r="AD23" i="72"/>
  <c r="AC23" i="72"/>
  <c r="AB23" i="72"/>
  <c r="AA23" i="72"/>
  <c r="Z23" i="72"/>
  <c r="Y23" i="72"/>
  <c r="X23" i="72"/>
  <c r="W23" i="72"/>
  <c r="V23" i="72"/>
  <c r="U23" i="72"/>
  <c r="T23" i="72"/>
  <c r="S23" i="72"/>
  <c r="R23" i="72"/>
  <c r="Q23" i="72"/>
  <c r="P23" i="72"/>
  <c r="O23" i="72"/>
  <c r="N23" i="72"/>
  <c r="M23" i="72"/>
  <c r="L23" i="72"/>
  <c r="K23" i="72"/>
  <c r="J23" i="72"/>
  <c r="I23" i="72"/>
  <c r="H23" i="72"/>
  <c r="G23" i="72"/>
  <c r="F23" i="72"/>
  <c r="E23" i="72"/>
  <c r="D23" i="72"/>
  <c r="AH22" i="72"/>
  <c r="AG22" i="72"/>
  <c r="AF22" i="72"/>
  <c r="AE22" i="72"/>
  <c r="AD22" i="72"/>
  <c r="AC22" i="72"/>
  <c r="AB22" i="72"/>
  <c r="AA22" i="72"/>
  <c r="Z22" i="72"/>
  <c r="Y22" i="72"/>
  <c r="X22" i="72"/>
  <c r="W22" i="72"/>
  <c r="V22" i="72"/>
  <c r="U22" i="72"/>
  <c r="T22" i="72"/>
  <c r="S22" i="72"/>
  <c r="R22" i="72"/>
  <c r="Q22" i="72"/>
  <c r="P22" i="72"/>
  <c r="O22" i="72"/>
  <c r="N22" i="72"/>
  <c r="M22" i="72"/>
  <c r="L22" i="72"/>
  <c r="K22" i="72"/>
  <c r="J22" i="72"/>
  <c r="I22" i="72"/>
  <c r="H22" i="72"/>
  <c r="G22" i="72"/>
  <c r="F22" i="72"/>
  <c r="E22" i="72"/>
  <c r="D22" i="72"/>
  <c r="AH21" i="72"/>
  <c r="AG21" i="72"/>
  <c r="AF21" i="72"/>
  <c r="AE21" i="72"/>
  <c r="AD21" i="72"/>
  <c r="AC21" i="72"/>
  <c r="AB21" i="72"/>
  <c r="AA21" i="72"/>
  <c r="Z21" i="72"/>
  <c r="Y21" i="72"/>
  <c r="X21" i="72"/>
  <c r="W21" i="72"/>
  <c r="V21" i="72"/>
  <c r="U21" i="72"/>
  <c r="T21" i="72"/>
  <c r="S21" i="72"/>
  <c r="R21" i="72"/>
  <c r="Q21" i="72"/>
  <c r="P21" i="72"/>
  <c r="O21" i="72"/>
  <c r="N21" i="72"/>
  <c r="M21" i="72"/>
  <c r="L21" i="72"/>
  <c r="K21" i="72"/>
  <c r="J21" i="72"/>
  <c r="I21" i="72"/>
  <c r="H21" i="72"/>
  <c r="G21" i="72"/>
  <c r="F21" i="72"/>
  <c r="E21" i="72"/>
  <c r="D21" i="72"/>
  <c r="AH20" i="72"/>
  <c r="AG20" i="72"/>
  <c r="AF20" i="72"/>
  <c r="AE20" i="72"/>
  <c r="AD20" i="72"/>
  <c r="AC20" i="72"/>
  <c r="AB20" i="72"/>
  <c r="AA20" i="72"/>
  <c r="Z20" i="72"/>
  <c r="Y20" i="72"/>
  <c r="X20" i="72"/>
  <c r="W20" i="72"/>
  <c r="V20" i="72"/>
  <c r="U20" i="72"/>
  <c r="T20" i="72"/>
  <c r="S20" i="72"/>
  <c r="R20" i="72"/>
  <c r="Q20" i="72"/>
  <c r="P20" i="72"/>
  <c r="O20" i="72"/>
  <c r="N20" i="72"/>
  <c r="M20" i="72"/>
  <c r="L20" i="72"/>
  <c r="K20" i="72"/>
  <c r="J20" i="72"/>
  <c r="I20" i="72"/>
  <c r="H20" i="72"/>
  <c r="G20" i="72"/>
  <c r="F20" i="72"/>
  <c r="E20" i="72"/>
  <c r="D20" i="72"/>
  <c r="AH19" i="72"/>
  <c r="AG19" i="72"/>
  <c r="AF19" i="72"/>
  <c r="AE19" i="72"/>
  <c r="AD19" i="72"/>
  <c r="AC19" i="72"/>
  <c r="AB19" i="72"/>
  <c r="AA19" i="72"/>
  <c r="Z19" i="72"/>
  <c r="Y19" i="72"/>
  <c r="X19" i="72"/>
  <c r="W19" i="72"/>
  <c r="V19" i="72"/>
  <c r="U19" i="72"/>
  <c r="T19" i="72"/>
  <c r="S19" i="72"/>
  <c r="R19" i="72"/>
  <c r="Q19" i="72"/>
  <c r="P19" i="72"/>
  <c r="O19" i="72"/>
  <c r="N19" i="72"/>
  <c r="M19" i="72"/>
  <c r="L19" i="72"/>
  <c r="K19" i="72"/>
  <c r="J19" i="72"/>
  <c r="I19" i="72"/>
  <c r="H19" i="72"/>
  <c r="G19" i="72"/>
  <c r="F19" i="72"/>
  <c r="E19" i="72"/>
  <c r="D19" i="72"/>
  <c r="AH18" i="72"/>
  <c r="AG18" i="72"/>
  <c r="AF18" i="72"/>
  <c r="AE18" i="72"/>
  <c r="AD18" i="72"/>
  <c r="AC18" i="72"/>
  <c r="AB18" i="72"/>
  <c r="AA18" i="72"/>
  <c r="Z18" i="72"/>
  <c r="Y18" i="72"/>
  <c r="X18" i="72"/>
  <c r="W18" i="72"/>
  <c r="V18" i="72"/>
  <c r="U18" i="72"/>
  <c r="T18" i="72"/>
  <c r="S18" i="72"/>
  <c r="R18" i="72"/>
  <c r="Q18" i="72"/>
  <c r="P18" i="72"/>
  <c r="O18" i="72"/>
  <c r="N18" i="72"/>
  <c r="M18" i="72"/>
  <c r="L18" i="72"/>
  <c r="K18" i="72"/>
  <c r="J18" i="72"/>
  <c r="I18" i="72"/>
  <c r="H18" i="72"/>
  <c r="G18" i="72"/>
  <c r="F18" i="72"/>
  <c r="E18" i="72"/>
  <c r="D18" i="72"/>
  <c r="AH17" i="72"/>
  <c r="AG17" i="72"/>
  <c r="AF17" i="72"/>
  <c r="AE17" i="72"/>
  <c r="AD17" i="72"/>
  <c r="AC17" i="72"/>
  <c r="AB17" i="72"/>
  <c r="AA17" i="72"/>
  <c r="Z17" i="72"/>
  <c r="Y17" i="72"/>
  <c r="X17" i="72"/>
  <c r="W17" i="72"/>
  <c r="V17" i="72"/>
  <c r="U17" i="72"/>
  <c r="T17" i="72"/>
  <c r="S17" i="72"/>
  <c r="R17" i="72"/>
  <c r="Q17" i="72"/>
  <c r="P17" i="72"/>
  <c r="O17" i="72"/>
  <c r="N17" i="72"/>
  <c r="M17" i="72"/>
  <c r="L17" i="72"/>
  <c r="K17" i="72"/>
  <c r="J17" i="72"/>
  <c r="I17" i="72"/>
  <c r="H17" i="72"/>
  <c r="G17" i="72"/>
  <c r="F17" i="72"/>
  <c r="E17" i="72"/>
  <c r="D17" i="72"/>
  <c r="AH16" i="72"/>
  <c r="AG16" i="72"/>
  <c r="AF16" i="72"/>
  <c r="AE16" i="72"/>
  <c r="AD16" i="72"/>
  <c r="AC16" i="72"/>
  <c r="AB16" i="72"/>
  <c r="AA16" i="72"/>
  <c r="Z16" i="72"/>
  <c r="Y16" i="72"/>
  <c r="X16" i="72"/>
  <c r="W16" i="72"/>
  <c r="V16" i="72"/>
  <c r="U16" i="72"/>
  <c r="T16" i="72"/>
  <c r="S16" i="72"/>
  <c r="R16" i="72"/>
  <c r="Q16" i="72"/>
  <c r="P16" i="72"/>
  <c r="O16" i="72"/>
  <c r="N16" i="72"/>
  <c r="M16" i="72"/>
  <c r="L16" i="72"/>
  <c r="K16" i="72"/>
  <c r="J16" i="72"/>
  <c r="I16" i="72"/>
  <c r="H16" i="72"/>
  <c r="G16" i="72"/>
  <c r="F16" i="72"/>
  <c r="E16" i="72"/>
  <c r="D16" i="72"/>
  <c r="AH15" i="72"/>
  <c r="AG15" i="72"/>
  <c r="AF15" i="72"/>
  <c r="AE15" i="72"/>
  <c r="AD15" i="72"/>
  <c r="AC15" i="72"/>
  <c r="AB15" i="72"/>
  <c r="AA15" i="72"/>
  <c r="Z15" i="72"/>
  <c r="Y15" i="72"/>
  <c r="X15" i="72"/>
  <c r="W15" i="72"/>
  <c r="V15" i="72"/>
  <c r="U15" i="72"/>
  <c r="T15" i="72"/>
  <c r="S15" i="72"/>
  <c r="R15" i="72"/>
  <c r="Q15" i="72"/>
  <c r="P15" i="72"/>
  <c r="O15" i="72"/>
  <c r="N15" i="72"/>
  <c r="M15" i="72"/>
  <c r="L15" i="72"/>
  <c r="K15" i="72"/>
  <c r="J15" i="72"/>
  <c r="I15" i="72"/>
  <c r="H15" i="72"/>
  <c r="G15" i="72"/>
  <c r="F15" i="72"/>
  <c r="E15" i="72"/>
  <c r="D15" i="72"/>
  <c r="AH14" i="72"/>
  <c r="AG14" i="72"/>
  <c r="AF14" i="72"/>
  <c r="AE14" i="72"/>
  <c r="AD14" i="72"/>
  <c r="AC14" i="72"/>
  <c r="AB14" i="72"/>
  <c r="AA14" i="72"/>
  <c r="Z14" i="72"/>
  <c r="Y14" i="72"/>
  <c r="X14" i="72"/>
  <c r="W14" i="72"/>
  <c r="V14" i="72"/>
  <c r="U14" i="72"/>
  <c r="T14" i="72"/>
  <c r="S14" i="72"/>
  <c r="S7" i="72"/>
  <c r="S8" i="72"/>
  <c r="S9" i="72"/>
  <c r="S10" i="72"/>
  <c r="S11" i="72"/>
  <c r="S12" i="72"/>
  <c r="S13" i="72"/>
  <c r="R14" i="72"/>
  <c r="Q14" i="72"/>
  <c r="P14" i="72"/>
  <c r="O14" i="72"/>
  <c r="N14" i="72"/>
  <c r="M14" i="72"/>
  <c r="L14" i="72"/>
  <c r="K14" i="72"/>
  <c r="J14" i="72"/>
  <c r="I14" i="72"/>
  <c r="H14" i="72"/>
  <c r="G14" i="72"/>
  <c r="F14" i="72"/>
  <c r="E14" i="72"/>
  <c r="D14" i="72"/>
  <c r="AH13" i="72"/>
  <c r="AG13" i="72"/>
  <c r="AF13" i="72"/>
  <c r="AE13" i="72"/>
  <c r="AD13" i="72"/>
  <c r="AC13" i="72"/>
  <c r="AB13" i="72"/>
  <c r="AA13" i="72"/>
  <c r="Z13" i="72"/>
  <c r="Y13" i="72"/>
  <c r="X13" i="72"/>
  <c r="W13" i="72"/>
  <c r="V13" i="72"/>
  <c r="U13" i="72"/>
  <c r="T13" i="72"/>
  <c r="R13" i="72"/>
  <c r="Q13" i="72"/>
  <c r="P13" i="72"/>
  <c r="O13" i="72"/>
  <c r="N13" i="72"/>
  <c r="M13" i="72"/>
  <c r="L13" i="72"/>
  <c r="K13" i="72"/>
  <c r="J13" i="72"/>
  <c r="I13" i="72"/>
  <c r="H13" i="72"/>
  <c r="G13" i="72"/>
  <c r="F13" i="72"/>
  <c r="E13" i="72"/>
  <c r="D13" i="72"/>
  <c r="AH12" i="72"/>
  <c r="AG12" i="72"/>
  <c r="AF12" i="72"/>
  <c r="AE12" i="72"/>
  <c r="AD12" i="72"/>
  <c r="AC12" i="72"/>
  <c r="AB12" i="72"/>
  <c r="AA12" i="72"/>
  <c r="Z12" i="72"/>
  <c r="Y12" i="72"/>
  <c r="X12" i="72"/>
  <c r="W12" i="72"/>
  <c r="V12" i="72"/>
  <c r="U12" i="72"/>
  <c r="T12" i="72"/>
  <c r="R12" i="72"/>
  <c r="Q12" i="72"/>
  <c r="P12" i="72"/>
  <c r="O12" i="72"/>
  <c r="N12" i="72"/>
  <c r="M12" i="72"/>
  <c r="L12" i="72"/>
  <c r="K12" i="72"/>
  <c r="J12" i="72"/>
  <c r="I12" i="72"/>
  <c r="H12" i="72"/>
  <c r="G12" i="72"/>
  <c r="F12" i="72"/>
  <c r="E12" i="72"/>
  <c r="D12" i="72"/>
  <c r="AH11" i="72"/>
  <c r="AG11" i="72"/>
  <c r="AG7" i="72"/>
  <c r="AG8" i="72"/>
  <c r="AG9" i="72"/>
  <c r="AG10" i="72"/>
  <c r="AF11" i="72"/>
  <c r="AE11" i="72"/>
  <c r="AD11" i="72"/>
  <c r="AC11" i="72"/>
  <c r="AB11" i="72"/>
  <c r="AA11" i="72"/>
  <c r="Z11" i="72"/>
  <c r="Y11" i="72"/>
  <c r="Y7" i="72"/>
  <c r="Y8" i="72"/>
  <c r="Y9" i="72"/>
  <c r="Y10" i="72"/>
  <c r="X11" i="72"/>
  <c r="W11" i="72"/>
  <c r="V11" i="72"/>
  <c r="U11" i="72"/>
  <c r="T11" i="72"/>
  <c r="R11" i="72"/>
  <c r="Q11" i="72"/>
  <c r="P11" i="72"/>
  <c r="O11" i="72"/>
  <c r="N11" i="72"/>
  <c r="M11" i="72"/>
  <c r="L11" i="72"/>
  <c r="K11" i="72"/>
  <c r="J11" i="72"/>
  <c r="I11" i="72"/>
  <c r="I7" i="72"/>
  <c r="I8" i="72"/>
  <c r="I9" i="72"/>
  <c r="I10" i="72"/>
  <c r="H11" i="72"/>
  <c r="H7" i="72"/>
  <c r="H8" i="72"/>
  <c r="H9" i="72"/>
  <c r="H10" i="72"/>
  <c r="G11" i="72"/>
  <c r="G7" i="72"/>
  <c r="G8" i="72"/>
  <c r="G9" i="72"/>
  <c r="G10" i="72"/>
  <c r="F11" i="72"/>
  <c r="E11" i="72"/>
  <c r="D11" i="72"/>
  <c r="AH10" i="72"/>
  <c r="AF10" i="72"/>
  <c r="AE10" i="72"/>
  <c r="AD10" i="72"/>
  <c r="AC10" i="72"/>
  <c r="AB10" i="72"/>
  <c r="AA10" i="72"/>
  <c r="Z10" i="72"/>
  <c r="Z7" i="72"/>
  <c r="Z8" i="72"/>
  <c r="Z9" i="72"/>
  <c r="X10" i="72"/>
  <c r="X7" i="72"/>
  <c r="X8" i="72"/>
  <c r="X9" i="72"/>
  <c r="W10" i="72"/>
  <c r="V10" i="72"/>
  <c r="U10" i="72"/>
  <c r="T10" i="72"/>
  <c r="R10" i="72"/>
  <c r="Q10" i="72"/>
  <c r="P10" i="72"/>
  <c r="O10" i="72"/>
  <c r="N10" i="72"/>
  <c r="N7" i="72"/>
  <c r="N8" i="72"/>
  <c r="N9" i="72"/>
  <c r="M10" i="72"/>
  <c r="L10" i="72"/>
  <c r="K10" i="72"/>
  <c r="J10" i="72"/>
  <c r="F10" i="72"/>
  <c r="F7" i="72"/>
  <c r="F8" i="72"/>
  <c r="F9" i="72"/>
  <c r="E10" i="72"/>
  <c r="D10" i="72"/>
  <c r="AH9" i="72"/>
  <c r="AF9" i="72"/>
  <c r="AE9" i="72"/>
  <c r="AD9" i="72"/>
  <c r="AC9" i="72"/>
  <c r="AB9" i="72"/>
  <c r="AA9" i="72"/>
  <c r="W9" i="72"/>
  <c r="W7" i="72"/>
  <c r="W8" i="72"/>
  <c r="V9" i="72"/>
  <c r="U9" i="72"/>
  <c r="T9" i="72"/>
  <c r="R9" i="72"/>
  <c r="Q9" i="72"/>
  <c r="P9" i="72"/>
  <c r="O9" i="72"/>
  <c r="M9" i="72"/>
  <c r="L9" i="72"/>
  <c r="K9" i="72"/>
  <c r="J9" i="72"/>
  <c r="E9" i="72"/>
  <c r="D9" i="72"/>
  <c r="AH8" i="72"/>
  <c r="AH7" i="72"/>
  <c r="AF8" i="72"/>
  <c r="AF7" i="72"/>
  <c r="AE8" i="72"/>
  <c r="AD8" i="72"/>
  <c r="AC8" i="72"/>
  <c r="AB8" i="72"/>
  <c r="AA8" i="72"/>
  <c r="V8" i="72"/>
  <c r="U8" i="72"/>
  <c r="T8" i="72"/>
  <c r="R8" i="72"/>
  <c r="R7" i="72"/>
  <c r="Q8" i="72"/>
  <c r="P8" i="72"/>
  <c r="P7" i="72"/>
  <c r="O8" i="72"/>
  <c r="M8" i="72"/>
  <c r="L8" i="72"/>
  <c r="L7" i="72"/>
  <c r="K8" i="72"/>
  <c r="J8" i="72"/>
  <c r="E8" i="72"/>
  <c r="D8" i="72"/>
  <c r="D7" i="72"/>
  <c r="AE7" i="72"/>
  <c r="AD7" i="72"/>
  <c r="AC7" i="72"/>
  <c r="AB7" i="72"/>
  <c r="AA7" i="72"/>
  <c r="V7" i="72"/>
  <c r="U7" i="72"/>
  <c r="T7" i="72"/>
  <c r="Q7" i="72"/>
  <c r="O7" i="72"/>
  <c r="M7" i="72"/>
  <c r="K7" i="72"/>
  <c r="J7" i="72"/>
  <c r="E7" i="72"/>
  <c r="AH46" i="71"/>
  <c r="AG46" i="71"/>
  <c r="AF46" i="71"/>
  <c r="AE46" i="71"/>
  <c r="AD46" i="71"/>
  <c r="AC46" i="71"/>
  <c r="AB46" i="71"/>
  <c r="AA46" i="71"/>
  <c r="Z46" i="71"/>
  <c r="Y46" i="71"/>
  <c r="X46" i="71"/>
  <c r="W46" i="71"/>
  <c r="V46" i="71"/>
  <c r="U46" i="71"/>
  <c r="T46" i="71"/>
  <c r="S46" i="71"/>
  <c r="R46" i="71"/>
  <c r="Q46" i="71"/>
  <c r="P46" i="71"/>
  <c r="O46" i="71"/>
  <c r="N46" i="71"/>
  <c r="M46" i="71"/>
  <c r="L46" i="71"/>
  <c r="K46" i="71"/>
  <c r="J46" i="71"/>
  <c r="I46" i="71"/>
  <c r="H46" i="71"/>
  <c r="G46" i="71"/>
  <c r="F46" i="71"/>
  <c r="E46" i="71"/>
  <c r="AH45" i="71"/>
  <c r="AG45" i="71"/>
  <c r="AF45" i="71"/>
  <c r="AE45" i="71"/>
  <c r="AD45" i="71"/>
  <c r="AC45" i="71"/>
  <c r="AB45" i="71"/>
  <c r="AA45" i="71"/>
  <c r="Z45" i="71"/>
  <c r="Y45" i="71"/>
  <c r="X45" i="71"/>
  <c r="W45" i="71"/>
  <c r="V45" i="71"/>
  <c r="U45" i="71"/>
  <c r="T45" i="71"/>
  <c r="S45" i="71"/>
  <c r="R45" i="71"/>
  <c r="Q45" i="71"/>
  <c r="P45" i="71"/>
  <c r="O45" i="71"/>
  <c r="N45" i="71"/>
  <c r="M45" i="71"/>
  <c r="L45" i="71"/>
  <c r="K45" i="71"/>
  <c r="J45" i="71"/>
  <c r="I45" i="71"/>
  <c r="H45" i="71"/>
  <c r="G45" i="71"/>
  <c r="F45" i="71"/>
  <c r="E45" i="71"/>
  <c r="AH44" i="71"/>
  <c r="AG44" i="71"/>
  <c r="AF44" i="71"/>
  <c r="AE44" i="71"/>
  <c r="AD44" i="71"/>
  <c r="AC44" i="71"/>
  <c r="AB44" i="71"/>
  <c r="AA44" i="71"/>
  <c r="Z44" i="71"/>
  <c r="Y44" i="71"/>
  <c r="X44" i="71"/>
  <c r="W44" i="71"/>
  <c r="V44" i="71"/>
  <c r="U44" i="71"/>
  <c r="T44" i="71"/>
  <c r="S44" i="71"/>
  <c r="R44" i="71"/>
  <c r="Q44" i="71"/>
  <c r="P44" i="71"/>
  <c r="O44" i="71"/>
  <c r="N44" i="71"/>
  <c r="M44" i="71"/>
  <c r="L44" i="71"/>
  <c r="K44" i="71"/>
  <c r="J44" i="71"/>
  <c r="I44" i="71"/>
  <c r="H44" i="71"/>
  <c r="G44" i="71"/>
  <c r="F44" i="71"/>
  <c r="E44" i="71"/>
  <c r="AH43" i="71"/>
  <c r="AG43" i="71"/>
  <c r="AF43" i="71"/>
  <c r="AE43" i="71"/>
  <c r="AD43" i="71"/>
  <c r="AC43" i="71"/>
  <c r="AB43" i="71"/>
  <c r="AA43" i="71"/>
  <c r="Z43" i="71"/>
  <c r="Y43" i="71"/>
  <c r="X43" i="71"/>
  <c r="W43" i="71"/>
  <c r="V43" i="71"/>
  <c r="U43" i="71"/>
  <c r="T43" i="71"/>
  <c r="S43" i="71"/>
  <c r="R43" i="71"/>
  <c r="Q43" i="71"/>
  <c r="P43" i="71"/>
  <c r="O43" i="71"/>
  <c r="N43" i="71"/>
  <c r="M43" i="71"/>
  <c r="L43" i="71"/>
  <c r="K43" i="71"/>
  <c r="J43" i="71"/>
  <c r="I43" i="71"/>
  <c r="H43" i="71"/>
  <c r="G43" i="71"/>
  <c r="F43" i="71"/>
  <c r="E43" i="71"/>
  <c r="AH42" i="71"/>
  <c r="AG42" i="71"/>
  <c r="AF42" i="71"/>
  <c r="AE42" i="71"/>
  <c r="AD42" i="71"/>
  <c r="AC42" i="71"/>
  <c r="AB42" i="71"/>
  <c r="AA42" i="71"/>
  <c r="Z42" i="71"/>
  <c r="Y42" i="71"/>
  <c r="X42" i="71"/>
  <c r="W42" i="71"/>
  <c r="V42" i="71"/>
  <c r="U42" i="71"/>
  <c r="T42" i="71"/>
  <c r="S42" i="71"/>
  <c r="R42" i="71"/>
  <c r="Q42" i="71"/>
  <c r="P42" i="71"/>
  <c r="O42" i="71"/>
  <c r="N42" i="71"/>
  <c r="M42" i="71"/>
  <c r="L42" i="71"/>
  <c r="K42" i="71"/>
  <c r="J42" i="71"/>
  <c r="I42" i="71"/>
  <c r="H42" i="71"/>
  <c r="G42" i="71"/>
  <c r="F42" i="71"/>
  <c r="E42" i="71"/>
  <c r="AH41" i="71"/>
  <c r="AG41" i="71"/>
  <c r="AF41" i="71"/>
  <c r="AE41" i="71"/>
  <c r="AD41" i="71"/>
  <c r="AC41" i="71"/>
  <c r="AB41" i="71"/>
  <c r="AA41" i="71"/>
  <c r="Z41" i="71"/>
  <c r="Y41" i="71"/>
  <c r="X41" i="71"/>
  <c r="W41" i="71"/>
  <c r="V41" i="71"/>
  <c r="U41" i="71"/>
  <c r="T41" i="71"/>
  <c r="S41" i="71"/>
  <c r="R41" i="71"/>
  <c r="Q41" i="71"/>
  <c r="P41" i="71"/>
  <c r="O41" i="71"/>
  <c r="N41" i="71"/>
  <c r="M41" i="71"/>
  <c r="L41" i="71"/>
  <c r="K41" i="71"/>
  <c r="J41" i="71"/>
  <c r="I41" i="71"/>
  <c r="H41" i="71"/>
  <c r="G41" i="71"/>
  <c r="F41" i="71"/>
  <c r="E41" i="71"/>
  <c r="AH40" i="71"/>
  <c r="AG40" i="71"/>
  <c r="AF40" i="71"/>
  <c r="AE40" i="71"/>
  <c r="AD40" i="71"/>
  <c r="AC40" i="71"/>
  <c r="AB40" i="71"/>
  <c r="AA40" i="71"/>
  <c r="Z40" i="71"/>
  <c r="Z7" i="71"/>
  <c r="Z8" i="71"/>
  <c r="Z9" i="71"/>
  <c r="Z10" i="71"/>
  <c r="Z11" i="71"/>
  <c r="Z12" i="71"/>
  <c r="Z13" i="71"/>
  <c r="Z14" i="71"/>
  <c r="Z15" i="71"/>
  <c r="Z16" i="71"/>
  <c r="Z17" i="71"/>
  <c r="Z18" i="71"/>
  <c r="Z19" i="71"/>
  <c r="Z20" i="71"/>
  <c r="Z21" i="71"/>
  <c r="Z22" i="71"/>
  <c r="Z23" i="71"/>
  <c r="Z24" i="71"/>
  <c r="Z25" i="71"/>
  <c r="Z26" i="71"/>
  <c r="Z27" i="71"/>
  <c r="Z28" i="71"/>
  <c r="Z29" i="71"/>
  <c r="Z30" i="71"/>
  <c r="Z31" i="71"/>
  <c r="Z32" i="71"/>
  <c r="Z33" i="71"/>
  <c r="Z34" i="71"/>
  <c r="Z35" i="71"/>
  <c r="Z36" i="71"/>
  <c r="Z37" i="71"/>
  <c r="Z38" i="71"/>
  <c r="Z39" i="71"/>
  <c r="Y40" i="71"/>
  <c r="X40" i="71"/>
  <c r="W40" i="71"/>
  <c r="V40" i="71"/>
  <c r="U40" i="71"/>
  <c r="T40" i="71"/>
  <c r="S40" i="71"/>
  <c r="R40" i="71"/>
  <c r="Q40" i="71"/>
  <c r="P40" i="71"/>
  <c r="O40" i="71"/>
  <c r="N40" i="71"/>
  <c r="M40" i="71"/>
  <c r="L40" i="71"/>
  <c r="K40" i="71"/>
  <c r="J40" i="71"/>
  <c r="I40" i="71"/>
  <c r="H40" i="71"/>
  <c r="G40" i="71"/>
  <c r="F40" i="71"/>
  <c r="E40" i="71"/>
  <c r="AH39" i="71"/>
  <c r="AG39" i="71"/>
  <c r="AF39" i="71"/>
  <c r="AE39" i="71"/>
  <c r="AD39" i="71"/>
  <c r="AC39" i="71"/>
  <c r="AB39" i="71"/>
  <c r="AB7" i="71"/>
  <c r="AB8" i="71"/>
  <c r="AB9" i="71"/>
  <c r="AB10" i="71"/>
  <c r="AB11" i="71"/>
  <c r="AB12" i="71"/>
  <c r="AB13" i="71"/>
  <c r="AB14" i="71"/>
  <c r="AB15" i="71"/>
  <c r="AB16" i="71"/>
  <c r="AB17" i="71"/>
  <c r="AB18" i="71"/>
  <c r="AB19" i="71"/>
  <c r="AB20" i="71"/>
  <c r="AB21" i="71"/>
  <c r="AB22" i="71"/>
  <c r="AB23" i="71"/>
  <c r="AB24" i="71"/>
  <c r="AB25" i="71"/>
  <c r="AB26" i="71"/>
  <c r="AB27" i="71"/>
  <c r="AB28" i="71"/>
  <c r="AB29" i="71"/>
  <c r="AB30" i="71"/>
  <c r="AB31" i="71"/>
  <c r="AB32" i="71"/>
  <c r="AB33" i="71"/>
  <c r="AB34" i="71"/>
  <c r="AB35" i="71"/>
  <c r="AB36" i="71"/>
  <c r="AB37" i="71"/>
  <c r="AB38" i="71"/>
  <c r="AA39" i="71"/>
  <c r="Y39" i="71"/>
  <c r="X39" i="71"/>
  <c r="X7" i="71"/>
  <c r="X8" i="71"/>
  <c r="X9" i="71"/>
  <c r="X10" i="71"/>
  <c r="X11" i="71"/>
  <c r="X12" i="71"/>
  <c r="X13" i="71"/>
  <c r="X14" i="71"/>
  <c r="X15" i="71"/>
  <c r="X16" i="71"/>
  <c r="X17" i="71"/>
  <c r="X18" i="71"/>
  <c r="X19" i="71"/>
  <c r="X20" i="71"/>
  <c r="X21" i="71"/>
  <c r="X22" i="71"/>
  <c r="X23" i="71"/>
  <c r="X24" i="71"/>
  <c r="X25" i="71"/>
  <c r="X26" i="71"/>
  <c r="X27" i="71"/>
  <c r="X28" i="71"/>
  <c r="X29" i="71"/>
  <c r="X30" i="71"/>
  <c r="X31" i="71"/>
  <c r="X32" i="71"/>
  <c r="X33" i="71"/>
  <c r="X34" i="71"/>
  <c r="X35" i="71"/>
  <c r="X36" i="71"/>
  <c r="X37" i="71"/>
  <c r="X38" i="71"/>
  <c r="W39" i="71"/>
  <c r="V39" i="71"/>
  <c r="V7" i="71"/>
  <c r="V8" i="71"/>
  <c r="V9" i="71"/>
  <c r="V10" i="71"/>
  <c r="V11" i="71"/>
  <c r="V12" i="71"/>
  <c r="V13" i="71"/>
  <c r="V14" i="71"/>
  <c r="V15" i="71"/>
  <c r="V16" i="71"/>
  <c r="V17" i="71"/>
  <c r="V18" i="71"/>
  <c r="V19" i="71"/>
  <c r="V20" i="71"/>
  <c r="V21" i="71"/>
  <c r="E21" i="71"/>
  <c r="F21" i="71"/>
  <c r="G21" i="71"/>
  <c r="H21" i="71"/>
  <c r="I21" i="71"/>
  <c r="J21" i="71"/>
  <c r="K21" i="71"/>
  <c r="L21" i="71"/>
  <c r="M21" i="71"/>
  <c r="N21" i="71"/>
  <c r="O21" i="71"/>
  <c r="P21" i="71"/>
  <c r="Q21" i="71"/>
  <c r="R21" i="71"/>
  <c r="S21" i="71"/>
  <c r="T21" i="71"/>
  <c r="U21" i="71"/>
  <c r="W21" i="71"/>
  <c r="Y21" i="71"/>
  <c r="AA21" i="71"/>
  <c r="AC21" i="71"/>
  <c r="AD21" i="71"/>
  <c r="AE21" i="71"/>
  <c r="AF21" i="71"/>
  <c r="AG21" i="71"/>
  <c r="AH21" i="71"/>
  <c r="V22" i="71"/>
  <c r="V23" i="71"/>
  <c r="V24" i="71"/>
  <c r="V25" i="71"/>
  <c r="V26" i="71"/>
  <c r="V27" i="71"/>
  <c r="V28" i="71"/>
  <c r="V29" i="71"/>
  <c r="V30" i="71"/>
  <c r="V31" i="71"/>
  <c r="E31" i="71"/>
  <c r="F31" i="71"/>
  <c r="G31" i="71"/>
  <c r="H31" i="71"/>
  <c r="I31" i="71"/>
  <c r="J31" i="71"/>
  <c r="K31" i="71"/>
  <c r="L31" i="71"/>
  <c r="M31" i="71"/>
  <c r="N31" i="71"/>
  <c r="O31" i="71"/>
  <c r="P31" i="71"/>
  <c r="Q31" i="71"/>
  <c r="R31" i="71"/>
  <c r="S31" i="71"/>
  <c r="T31" i="71"/>
  <c r="U31" i="71"/>
  <c r="W31" i="71"/>
  <c r="Y31" i="71"/>
  <c r="AA31" i="71"/>
  <c r="AC31" i="71"/>
  <c r="AD31" i="71"/>
  <c r="AE31" i="71"/>
  <c r="AF31" i="71"/>
  <c r="AG31" i="71"/>
  <c r="AH31" i="71"/>
  <c r="V32" i="71"/>
  <c r="V33" i="71"/>
  <c r="V34" i="71"/>
  <c r="V35" i="71"/>
  <c r="V36" i="71"/>
  <c r="V37" i="71"/>
  <c r="V38" i="71"/>
  <c r="U39" i="71"/>
  <c r="T39" i="71"/>
  <c r="T7" i="71"/>
  <c r="T8" i="71"/>
  <c r="T9" i="71"/>
  <c r="T10" i="71"/>
  <c r="T11" i="71"/>
  <c r="T12" i="71"/>
  <c r="E12" i="71"/>
  <c r="F12" i="71"/>
  <c r="G12" i="71"/>
  <c r="H12" i="71"/>
  <c r="I12" i="71"/>
  <c r="J12" i="71"/>
  <c r="K12" i="71"/>
  <c r="L12" i="71"/>
  <c r="M12" i="71"/>
  <c r="N12" i="71"/>
  <c r="O12" i="71"/>
  <c r="P12" i="71"/>
  <c r="Q12" i="71"/>
  <c r="R12" i="71"/>
  <c r="S12" i="71"/>
  <c r="U12" i="71"/>
  <c r="W12" i="71"/>
  <c r="Y12" i="71"/>
  <c r="AA12" i="71"/>
  <c r="AC12" i="71"/>
  <c r="AD12" i="71"/>
  <c r="AE12" i="71"/>
  <c r="AF12" i="71"/>
  <c r="AG12" i="71"/>
  <c r="AH12" i="71"/>
  <c r="T13" i="71"/>
  <c r="T14" i="71"/>
  <c r="T15" i="71"/>
  <c r="T16" i="71"/>
  <c r="T17" i="71"/>
  <c r="T18" i="71"/>
  <c r="T19" i="71"/>
  <c r="T20" i="71"/>
  <c r="T22" i="71"/>
  <c r="T23" i="71"/>
  <c r="T24" i="71"/>
  <c r="T25" i="71"/>
  <c r="T26" i="71"/>
  <c r="T27" i="71"/>
  <c r="T28" i="71"/>
  <c r="T29" i="71"/>
  <c r="T30" i="71"/>
  <c r="T32" i="71"/>
  <c r="T33" i="71"/>
  <c r="T34" i="71"/>
  <c r="E34" i="71"/>
  <c r="F34" i="71"/>
  <c r="G34" i="71"/>
  <c r="H34" i="71"/>
  <c r="I34" i="71"/>
  <c r="J34" i="71"/>
  <c r="K34" i="71"/>
  <c r="L34" i="71"/>
  <c r="M34" i="71"/>
  <c r="N34" i="71"/>
  <c r="O34" i="71"/>
  <c r="P34" i="71"/>
  <c r="Q34" i="71"/>
  <c r="R34" i="71"/>
  <c r="S34" i="71"/>
  <c r="U34" i="71"/>
  <c r="W34" i="71"/>
  <c r="Y34" i="71"/>
  <c r="AA34" i="71"/>
  <c r="AC34" i="71"/>
  <c r="AD34" i="71"/>
  <c r="AE34" i="71"/>
  <c r="AF34" i="71"/>
  <c r="AG34" i="71"/>
  <c r="AH34" i="71"/>
  <c r="T35" i="71"/>
  <c r="T36" i="71"/>
  <c r="T37" i="71"/>
  <c r="T38" i="71"/>
  <c r="S39" i="71"/>
  <c r="R39" i="71"/>
  <c r="Q39" i="71"/>
  <c r="P39" i="71"/>
  <c r="O39" i="71"/>
  <c r="N39" i="71"/>
  <c r="M39" i="71"/>
  <c r="L39" i="71"/>
  <c r="K39" i="71"/>
  <c r="J39" i="71"/>
  <c r="I39" i="71"/>
  <c r="H39" i="71"/>
  <c r="G39" i="71"/>
  <c r="F39" i="71"/>
  <c r="E39" i="71"/>
  <c r="AH38" i="71"/>
  <c r="AG38" i="71"/>
  <c r="AF38" i="71"/>
  <c r="AE38" i="71"/>
  <c r="AD38" i="71"/>
  <c r="AC38" i="71"/>
  <c r="AA38" i="71"/>
  <c r="Y38" i="71"/>
  <c r="W38" i="71"/>
  <c r="U38" i="71"/>
  <c r="S38" i="71"/>
  <c r="R38" i="71"/>
  <c r="Q38" i="71"/>
  <c r="P38" i="71"/>
  <c r="O38" i="71"/>
  <c r="N38" i="71"/>
  <c r="M38" i="71"/>
  <c r="L38" i="71"/>
  <c r="K38" i="71"/>
  <c r="J38" i="71"/>
  <c r="I38" i="71"/>
  <c r="H38" i="71"/>
  <c r="G38" i="71"/>
  <c r="F38" i="71"/>
  <c r="E38" i="71"/>
  <c r="AH37" i="71"/>
  <c r="AG37" i="71"/>
  <c r="AF37" i="71"/>
  <c r="AE37" i="71"/>
  <c r="AD37" i="71"/>
  <c r="AC37" i="71"/>
  <c r="AA37" i="71"/>
  <c r="Y37" i="71"/>
  <c r="W37" i="71"/>
  <c r="U37" i="71"/>
  <c r="S37" i="71"/>
  <c r="R37" i="71"/>
  <c r="Q37" i="71"/>
  <c r="P37" i="71"/>
  <c r="O37" i="71"/>
  <c r="N37" i="71"/>
  <c r="M37" i="71"/>
  <c r="L37" i="71"/>
  <c r="K37" i="71"/>
  <c r="J37" i="71"/>
  <c r="I37" i="71"/>
  <c r="H37" i="71"/>
  <c r="G37" i="71"/>
  <c r="F37" i="71"/>
  <c r="E37" i="71"/>
  <c r="AH36" i="71"/>
  <c r="AG36" i="71"/>
  <c r="AF36" i="71"/>
  <c r="AE36" i="71"/>
  <c r="AD36" i="71"/>
  <c r="AC36" i="71"/>
  <c r="AA36" i="71"/>
  <c r="Y36" i="71"/>
  <c r="W36" i="71"/>
  <c r="U36" i="71"/>
  <c r="S36" i="71"/>
  <c r="R36" i="71"/>
  <c r="Q36" i="71"/>
  <c r="P36" i="71"/>
  <c r="O36" i="71"/>
  <c r="N36" i="71"/>
  <c r="M36" i="71"/>
  <c r="L36" i="71"/>
  <c r="K36" i="71"/>
  <c r="J36" i="71"/>
  <c r="I36" i="71"/>
  <c r="H36" i="71"/>
  <c r="G36" i="71"/>
  <c r="F36" i="71"/>
  <c r="E36" i="71"/>
  <c r="AH35" i="71"/>
  <c r="AG35" i="71"/>
  <c r="AF35" i="71"/>
  <c r="AE35" i="71"/>
  <c r="AD35" i="71"/>
  <c r="AC35" i="71"/>
  <c r="AA35" i="71"/>
  <c r="Y35" i="71"/>
  <c r="W35" i="71"/>
  <c r="U35" i="71"/>
  <c r="S35" i="71"/>
  <c r="R35" i="71"/>
  <c r="Q35" i="71"/>
  <c r="P35" i="71"/>
  <c r="O35" i="71"/>
  <c r="N35" i="71"/>
  <c r="M35" i="71"/>
  <c r="L35" i="71"/>
  <c r="K35" i="71"/>
  <c r="J35" i="71"/>
  <c r="I35" i="71"/>
  <c r="H35" i="71"/>
  <c r="G35" i="71"/>
  <c r="F35" i="71"/>
  <c r="E35" i="71"/>
  <c r="AH33" i="71"/>
  <c r="AG33" i="71"/>
  <c r="AF33" i="71"/>
  <c r="AE33" i="71"/>
  <c r="AD33" i="71"/>
  <c r="AC33" i="71"/>
  <c r="AA33" i="71"/>
  <c r="Y33" i="71"/>
  <c r="W33" i="71"/>
  <c r="U33" i="71"/>
  <c r="S33" i="71"/>
  <c r="R33" i="71"/>
  <c r="Q33" i="71"/>
  <c r="P33" i="71"/>
  <c r="O33" i="71"/>
  <c r="N33" i="71"/>
  <c r="M33" i="71"/>
  <c r="L33" i="71"/>
  <c r="K33" i="71"/>
  <c r="J33" i="71"/>
  <c r="I33" i="71"/>
  <c r="H33" i="71"/>
  <c r="G33" i="71"/>
  <c r="F33" i="71"/>
  <c r="E33" i="71"/>
  <c r="AH32" i="71"/>
  <c r="AG32" i="71"/>
  <c r="AF32" i="71"/>
  <c r="AE32" i="71"/>
  <c r="AD32" i="71"/>
  <c r="AC32" i="71"/>
  <c r="AA32" i="71"/>
  <c r="Y32" i="71"/>
  <c r="W32" i="71"/>
  <c r="U32" i="71"/>
  <c r="S32" i="71"/>
  <c r="R32" i="71"/>
  <c r="Q32" i="71"/>
  <c r="P32" i="71"/>
  <c r="O32" i="71"/>
  <c r="N32" i="71"/>
  <c r="M32" i="71"/>
  <c r="L32" i="71"/>
  <c r="K32" i="71"/>
  <c r="J32" i="71"/>
  <c r="I32" i="71"/>
  <c r="H32" i="71"/>
  <c r="G32" i="71"/>
  <c r="F32" i="71"/>
  <c r="E32" i="71"/>
  <c r="AH30" i="71"/>
  <c r="AG30" i="71"/>
  <c r="AF30" i="71"/>
  <c r="AE30" i="71"/>
  <c r="AD30" i="71"/>
  <c r="AC30" i="71"/>
  <c r="AA30" i="71"/>
  <c r="Y30" i="71"/>
  <c r="W30" i="71"/>
  <c r="U30" i="71"/>
  <c r="S30" i="71"/>
  <c r="R30" i="71"/>
  <c r="Q30" i="71"/>
  <c r="P30" i="71"/>
  <c r="O30" i="71"/>
  <c r="N30" i="71"/>
  <c r="M30" i="71"/>
  <c r="L30" i="71"/>
  <c r="K30" i="71"/>
  <c r="J30" i="71"/>
  <c r="I30" i="71"/>
  <c r="H30" i="71"/>
  <c r="G30" i="71"/>
  <c r="F30" i="71"/>
  <c r="E30" i="71"/>
  <c r="AH29" i="71"/>
  <c r="AG29" i="71"/>
  <c r="AF29" i="71"/>
  <c r="AE29" i="71"/>
  <c r="AD29" i="71"/>
  <c r="AC29" i="71"/>
  <c r="AA29" i="71"/>
  <c r="Y29" i="71"/>
  <c r="W29" i="71"/>
  <c r="U29" i="71"/>
  <c r="S29" i="71"/>
  <c r="R29" i="71"/>
  <c r="Q29" i="71"/>
  <c r="P29" i="71"/>
  <c r="O29" i="71"/>
  <c r="N29" i="71"/>
  <c r="M29" i="71"/>
  <c r="L29" i="71"/>
  <c r="K29" i="71"/>
  <c r="J29" i="71"/>
  <c r="I29" i="71"/>
  <c r="H29" i="71"/>
  <c r="G29" i="71"/>
  <c r="F29" i="71"/>
  <c r="E29" i="71"/>
  <c r="AH28" i="71"/>
  <c r="AG28" i="71"/>
  <c r="AF28" i="71"/>
  <c r="AE28" i="71"/>
  <c r="AD28" i="71"/>
  <c r="AC28" i="71"/>
  <c r="AA28" i="71"/>
  <c r="Y28" i="71"/>
  <c r="W28" i="71"/>
  <c r="U28" i="71"/>
  <c r="S28" i="71"/>
  <c r="R28" i="71"/>
  <c r="Q28" i="71"/>
  <c r="P28" i="71"/>
  <c r="O28" i="71"/>
  <c r="N28" i="71"/>
  <c r="M28" i="71"/>
  <c r="L28" i="71"/>
  <c r="K28" i="71"/>
  <c r="J28" i="71"/>
  <c r="I28" i="71"/>
  <c r="H28" i="71"/>
  <c r="G28" i="71"/>
  <c r="F28" i="71"/>
  <c r="E28" i="71"/>
  <c r="AH27" i="71"/>
  <c r="AG27" i="71"/>
  <c r="AF27" i="71"/>
  <c r="AE27" i="71"/>
  <c r="AD27" i="71"/>
  <c r="AC27" i="71"/>
  <c r="AA27" i="71"/>
  <c r="Y27" i="71"/>
  <c r="W27" i="71"/>
  <c r="U27" i="71"/>
  <c r="S27" i="71"/>
  <c r="R27" i="71"/>
  <c r="Q27" i="71"/>
  <c r="P27" i="71"/>
  <c r="O27" i="71"/>
  <c r="N27" i="71"/>
  <c r="M27" i="71"/>
  <c r="L27" i="71"/>
  <c r="K27" i="71"/>
  <c r="J27" i="71"/>
  <c r="I27" i="71"/>
  <c r="H27" i="71"/>
  <c r="G27" i="71"/>
  <c r="F27" i="71"/>
  <c r="E27" i="71"/>
  <c r="AH26" i="71"/>
  <c r="AG26" i="71"/>
  <c r="AF26" i="71"/>
  <c r="AE26" i="71"/>
  <c r="AD26" i="71"/>
  <c r="AC26" i="71"/>
  <c r="AA26" i="71"/>
  <c r="Y26" i="71"/>
  <c r="W26" i="71"/>
  <c r="U26" i="71"/>
  <c r="S26" i="71"/>
  <c r="R26" i="71"/>
  <c r="Q26" i="71"/>
  <c r="P26" i="71"/>
  <c r="O26" i="71"/>
  <c r="N26" i="71"/>
  <c r="M26" i="71"/>
  <c r="L26" i="71"/>
  <c r="K26" i="71"/>
  <c r="J26" i="71"/>
  <c r="I26" i="71"/>
  <c r="H26" i="71"/>
  <c r="G26" i="71"/>
  <c r="F26" i="71"/>
  <c r="E26" i="71"/>
  <c r="AH25" i="71"/>
  <c r="AG25" i="71"/>
  <c r="AF25" i="71"/>
  <c r="AE25" i="71"/>
  <c r="AD25" i="71"/>
  <c r="AC25" i="71"/>
  <c r="AA25" i="71"/>
  <c r="Y25" i="71"/>
  <c r="W25" i="71"/>
  <c r="U25" i="71"/>
  <c r="S25" i="71"/>
  <c r="R25" i="71"/>
  <c r="Q25" i="71"/>
  <c r="P25" i="71"/>
  <c r="O25" i="71"/>
  <c r="N25" i="71"/>
  <c r="M25" i="71"/>
  <c r="L25" i="71"/>
  <c r="K25" i="71"/>
  <c r="J25" i="71"/>
  <c r="I25" i="71"/>
  <c r="H25" i="71"/>
  <c r="G25" i="71"/>
  <c r="F25" i="71"/>
  <c r="E25" i="71"/>
  <c r="AH24" i="71"/>
  <c r="AG24" i="71"/>
  <c r="AF24" i="71"/>
  <c r="AE24" i="71"/>
  <c r="AD24" i="71"/>
  <c r="AC24" i="71"/>
  <c r="AA24" i="71"/>
  <c r="Y24" i="71"/>
  <c r="W24" i="71"/>
  <c r="U24" i="71"/>
  <c r="S24" i="71"/>
  <c r="R24" i="71"/>
  <c r="Q24" i="71"/>
  <c r="P24" i="71"/>
  <c r="O24" i="71"/>
  <c r="N24" i="71"/>
  <c r="M24" i="71"/>
  <c r="L24" i="71"/>
  <c r="K24" i="71"/>
  <c r="J24" i="71"/>
  <c r="I24" i="71"/>
  <c r="H24" i="71"/>
  <c r="G24" i="71"/>
  <c r="F24" i="71"/>
  <c r="E24" i="71"/>
  <c r="AH23" i="71"/>
  <c r="AG23" i="71"/>
  <c r="AF23" i="71"/>
  <c r="AE23" i="71"/>
  <c r="AD23" i="71"/>
  <c r="AC23" i="71"/>
  <c r="AA23" i="71"/>
  <c r="Y23" i="71"/>
  <c r="W23" i="71"/>
  <c r="U23" i="71"/>
  <c r="S23" i="71"/>
  <c r="R23" i="71"/>
  <c r="Q23" i="71"/>
  <c r="P23" i="71"/>
  <c r="O23" i="71"/>
  <c r="N23" i="71"/>
  <c r="M23" i="71"/>
  <c r="L23" i="71"/>
  <c r="K23" i="71"/>
  <c r="J23" i="71"/>
  <c r="I23" i="71"/>
  <c r="H23" i="71"/>
  <c r="G23" i="71"/>
  <c r="F23" i="71"/>
  <c r="E23" i="71"/>
  <c r="AH22" i="71"/>
  <c r="AG22" i="71"/>
  <c r="AF22" i="71"/>
  <c r="AE22" i="71"/>
  <c r="AD22" i="71"/>
  <c r="AC22" i="71"/>
  <c r="AA22" i="71"/>
  <c r="Y22" i="71"/>
  <c r="W22" i="71"/>
  <c r="U22" i="71"/>
  <c r="S22" i="71"/>
  <c r="R22" i="71"/>
  <c r="Q22" i="71"/>
  <c r="P22" i="71"/>
  <c r="O22" i="71"/>
  <c r="N22" i="71"/>
  <c r="M22" i="71"/>
  <c r="L22" i="71"/>
  <c r="K22" i="71"/>
  <c r="J22" i="71"/>
  <c r="I22" i="71"/>
  <c r="H22" i="71"/>
  <c r="G22" i="71"/>
  <c r="F22" i="71"/>
  <c r="E22" i="71"/>
  <c r="AH20" i="71"/>
  <c r="AG20" i="71"/>
  <c r="AF20" i="71"/>
  <c r="AE20" i="71"/>
  <c r="AD20" i="71"/>
  <c r="AC20" i="71"/>
  <c r="AA20" i="71"/>
  <c r="Y20" i="71"/>
  <c r="W20" i="71"/>
  <c r="U20" i="71"/>
  <c r="S20" i="71"/>
  <c r="R20" i="71"/>
  <c r="Q20" i="71"/>
  <c r="P20" i="71"/>
  <c r="O20" i="71"/>
  <c r="N20" i="71"/>
  <c r="M20" i="71"/>
  <c r="L20" i="71"/>
  <c r="K20" i="71"/>
  <c r="J20" i="71"/>
  <c r="I20" i="71"/>
  <c r="H20" i="71"/>
  <c r="G20" i="71"/>
  <c r="F20" i="71"/>
  <c r="E20" i="71"/>
  <c r="AH19" i="71"/>
  <c r="AG19" i="71"/>
  <c r="AF19" i="71"/>
  <c r="AE19" i="71"/>
  <c r="AD19" i="71"/>
  <c r="AC19" i="71"/>
  <c r="AA19" i="71"/>
  <c r="Y19" i="71"/>
  <c r="W19" i="71"/>
  <c r="U19" i="71"/>
  <c r="S19" i="71"/>
  <c r="R19" i="71"/>
  <c r="Q19" i="71"/>
  <c r="P19" i="71"/>
  <c r="O19" i="71"/>
  <c r="N19" i="71"/>
  <c r="M19" i="71"/>
  <c r="L19" i="71"/>
  <c r="K19" i="71"/>
  <c r="J19" i="71"/>
  <c r="I19" i="71"/>
  <c r="H19" i="71"/>
  <c r="G19" i="71"/>
  <c r="F19" i="71"/>
  <c r="E19" i="71"/>
  <c r="AH18" i="71"/>
  <c r="AG18" i="71"/>
  <c r="AF18" i="71"/>
  <c r="AE18" i="71"/>
  <c r="AD18" i="71"/>
  <c r="AC18" i="71"/>
  <c r="AA18" i="71"/>
  <c r="Y18" i="71"/>
  <c r="W18" i="71"/>
  <c r="U18" i="71"/>
  <c r="S18" i="71"/>
  <c r="R18" i="71"/>
  <c r="Q18" i="71"/>
  <c r="P18" i="71"/>
  <c r="O18" i="71"/>
  <c r="N18" i="71"/>
  <c r="M18" i="71"/>
  <c r="L18" i="71"/>
  <c r="K18" i="71"/>
  <c r="J18" i="71"/>
  <c r="I18" i="71"/>
  <c r="H18" i="71"/>
  <c r="G18" i="71"/>
  <c r="F18" i="71"/>
  <c r="E18" i="71"/>
  <c r="AH17" i="71"/>
  <c r="AG17" i="71"/>
  <c r="AF17" i="71"/>
  <c r="AE17" i="71"/>
  <c r="AD17" i="71"/>
  <c r="AC17" i="71"/>
  <c r="AA17" i="71"/>
  <c r="Y17" i="71"/>
  <c r="W17" i="71"/>
  <c r="U17" i="71"/>
  <c r="S17" i="71"/>
  <c r="R17" i="71"/>
  <c r="Q17" i="71"/>
  <c r="P17" i="71"/>
  <c r="O17" i="71"/>
  <c r="N17" i="71"/>
  <c r="M17" i="71"/>
  <c r="L17" i="71"/>
  <c r="K17" i="71"/>
  <c r="J17" i="71"/>
  <c r="I17" i="71"/>
  <c r="H17" i="71"/>
  <c r="G17" i="71"/>
  <c r="F17" i="71"/>
  <c r="E17" i="71"/>
  <c r="AH16" i="71"/>
  <c r="AG16" i="71"/>
  <c r="AF16" i="71"/>
  <c r="AE16" i="71"/>
  <c r="AD16" i="71"/>
  <c r="AC16" i="71"/>
  <c r="AA16" i="71"/>
  <c r="Y16" i="71"/>
  <c r="W16" i="71"/>
  <c r="U16" i="71"/>
  <c r="S16" i="71"/>
  <c r="R16" i="71"/>
  <c r="Q16" i="71"/>
  <c r="P16" i="71"/>
  <c r="O16" i="71"/>
  <c r="N16" i="71"/>
  <c r="M16" i="71"/>
  <c r="L16" i="71"/>
  <c r="K16" i="71"/>
  <c r="J16" i="71"/>
  <c r="I16" i="71"/>
  <c r="H16" i="71"/>
  <c r="G16" i="71"/>
  <c r="F16" i="71"/>
  <c r="E16" i="71"/>
  <c r="AH15" i="71"/>
  <c r="AG15" i="71"/>
  <c r="AF15" i="71"/>
  <c r="AE15" i="71"/>
  <c r="AD15" i="71"/>
  <c r="AC15" i="71"/>
  <c r="AA15" i="71"/>
  <c r="Y15" i="71"/>
  <c r="W15" i="71"/>
  <c r="U15" i="71"/>
  <c r="S15" i="71"/>
  <c r="R15" i="71"/>
  <c r="Q15" i="71"/>
  <c r="P15" i="71"/>
  <c r="O15" i="71"/>
  <c r="N15" i="71"/>
  <c r="M15" i="71"/>
  <c r="L15" i="71"/>
  <c r="K15" i="71"/>
  <c r="J15" i="71"/>
  <c r="I15" i="71"/>
  <c r="H15" i="71"/>
  <c r="G15" i="71"/>
  <c r="F15" i="71"/>
  <c r="E15" i="71"/>
  <c r="AH14" i="71"/>
  <c r="AG14" i="71"/>
  <c r="AF14" i="71"/>
  <c r="AE14" i="71"/>
  <c r="AD14" i="71"/>
  <c r="AC14" i="71"/>
  <c r="AA14" i="71"/>
  <c r="Y14" i="71"/>
  <c r="W14" i="71"/>
  <c r="U14" i="71"/>
  <c r="S14" i="71"/>
  <c r="R14" i="71"/>
  <c r="Q14" i="71"/>
  <c r="P14" i="71"/>
  <c r="O14" i="71"/>
  <c r="N14" i="71"/>
  <c r="M14" i="71"/>
  <c r="L14" i="71"/>
  <c r="K14" i="71"/>
  <c r="J14" i="71"/>
  <c r="I14" i="71"/>
  <c r="H14" i="71"/>
  <c r="G14" i="71"/>
  <c r="F14" i="71"/>
  <c r="F7" i="71"/>
  <c r="F8" i="71"/>
  <c r="F9" i="71"/>
  <c r="F10" i="71"/>
  <c r="F11" i="71"/>
  <c r="F13" i="71"/>
  <c r="E14" i="71"/>
  <c r="AH13" i="71"/>
  <c r="AG13" i="71"/>
  <c r="AF13" i="71"/>
  <c r="AE13" i="71"/>
  <c r="AD13" i="71"/>
  <c r="AC13" i="71"/>
  <c r="AA13" i="71"/>
  <c r="Y13" i="71"/>
  <c r="W13" i="71"/>
  <c r="U13" i="71"/>
  <c r="S13" i="71"/>
  <c r="R13" i="71"/>
  <c r="Q13" i="71"/>
  <c r="P13" i="71"/>
  <c r="O13" i="71"/>
  <c r="N13" i="71"/>
  <c r="M13" i="71"/>
  <c r="L13" i="71"/>
  <c r="K13" i="71"/>
  <c r="J13" i="71"/>
  <c r="I13" i="71"/>
  <c r="H13" i="71"/>
  <c r="G13" i="71"/>
  <c r="E13" i="71"/>
  <c r="AH11" i="71"/>
  <c r="AG11" i="71"/>
  <c r="AF11" i="71"/>
  <c r="AE11" i="71"/>
  <c r="AD11" i="71"/>
  <c r="AC11" i="71"/>
  <c r="AA11" i="71"/>
  <c r="Y11" i="71"/>
  <c r="W11" i="71"/>
  <c r="U11" i="71"/>
  <c r="S11" i="71"/>
  <c r="R11" i="71"/>
  <c r="Q11" i="71"/>
  <c r="P11" i="71"/>
  <c r="O11" i="71"/>
  <c r="N11" i="71"/>
  <c r="M11" i="71"/>
  <c r="L11" i="71"/>
  <c r="K11" i="71"/>
  <c r="J11" i="71"/>
  <c r="I11" i="71"/>
  <c r="I7" i="71"/>
  <c r="I8" i="71"/>
  <c r="I9" i="71"/>
  <c r="I10" i="71"/>
  <c r="H11" i="71"/>
  <c r="G11" i="71"/>
  <c r="E11" i="71"/>
  <c r="AH10" i="71"/>
  <c r="AG10" i="71"/>
  <c r="AF10" i="71"/>
  <c r="AE10" i="71"/>
  <c r="AD10" i="71"/>
  <c r="AC10" i="71"/>
  <c r="AA10" i="71"/>
  <c r="Y10" i="71"/>
  <c r="W10" i="71"/>
  <c r="U10" i="71"/>
  <c r="S10" i="71"/>
  <c r="R10" i="71"/>
  <c r="Q10" i="71"/>
  <c r="P10" i="71"/>
  <c r="O10" i="71"/>
  <c r="N10" i="71"/>
  <c r="M10" i="71"/>
  <c r="L10" i="71"/>
  <c r="K10" i="71"/>
  <c r="J10" i="71"/>
  <c r="H10" i="71"/>
  <c r="G10" i="71"/>
  <c r="E10" i="71"/>
  <c r="E7" i="71"/>
  <c r="E8" i="71"/>
  <c r="E9" i="71"/>
  <c r="AH9" i="71"/>
  <c r="AG9" i="71"/>
  <c r="AG7" i="71"/>
  <c r="AG8" i="71"/>
  <c r="AF9" i="71"/>
  <c r="AE9" i="71"/>
  <c r="AE7" i="71"/>
  <c r="AE8" i="71"/>
  <c r="AD9" i="71"/>
  <c r="AC9" i="71"/>
  <c r="AA9" i="71"/>
  <c r="Y9" i="71"/>
  <c r="W9" i="71"/>
  <c r="U9" i="71"/>
  <c r="S9" i="71"/>
  <c r="R9" i="71"/>
  <c r="Q9" i="71"/>
  <c r="Q7" i="71"/>
  <c r="Q8" i="71"/>
  <c r="P9" i="71"/>
  <c r="O9" i="71"/>
  <c r="O7" i="71"/>
  <c r="O8" i="71"/>
  <c r="N9" i="71"/>
  <c r="M9" i="71"/>
  <c r="M7" i="71"/>
  <c r="M8" i="71"/>
  <c r="L9" i="71"/>
  <c r="K9" i="71"/>
  <c r="J9" i="71"/>
  <c r="H9" i="71"/>
  <c r="G9" i="71"/>
  <c r="AH8" i="71"/>
  <c r="AF8" i="71"/>
  <c r="AD8" i="71"/>
  <c r="AD7" i="71"/>
  <c r="AC8" i="71"/>
  <c r="AC7" i="71"/>
  <c r="AA8" i="71"/>
  <c r="Y8" i="71"/>
  <c r="W8" i="71"/>
  <c r="U8" i="71"/>
  <c r="S8" i="71"/>
  <c r="R8" i="71"/>
  <c r="R7" i="71"/>
  <c r="P8" i="71"/>
  <c r="N8" i="71"/>
  <c r="L8" i="71"/>
  <c r="K8" i="71"/>
  <c r="J8" i="71"/>
  <c r="J7" i="71"/>
  <c r="H8" i="71"/>
  <c r="H7" i="71"/>
  <c r="G8" i="71"/>
  <c r="G7" i="71"/>
  <c r="AH7" i="71"/>
  <c r="AF7" i="71"/>
  <c r="AA7" i="71"/>
  <c r="Y7" i="71"/>
  <c r="W7" i="71"/>
  <c r="U7" i="71"/>
  <c r="S7" i="71"/>
  <c r="P7" i="71"/>
  <c r="N7" i="71"/>
  <c r="L7" i="71"/>
  <c r="K7" i="71"/>
  <c r="AH7" i="70"/>
  <c r="AG7" i="70"/>
  <c r="AF7" i="70"/>
  <c r="AE7" i="70"/>
  <c r="AC7" i="70"/>
  <c r="AB7" i="70"/>
  <c r="Y7" i="70"/>
  <c r="X7" i="70"/>
  <c r="W7" i="70"/>
  <c r="V7" i="70"/>
  <c r="U7" i="70"/>
  <c r="T7" i="70"/>
  <c r="S7" i="70"/>
  <c r="R7" i="70"/>
  <c r="Q7" i="70"/>
  <c r="P7" i="70"/>
  <c r="O7" i="70"/>
  <c r="N7" i="70"/>
  <c r="M7" i="70"/>
  <c r="L7" i="70"/>
  <c r="K7" i="70"/>
  <c r="J7" i="70"/>
  <c r="I7" i="70"/>
  <c r="H7" i="70"/>
  <c r="G7" i="70"/>
  <c r="F7" i="70"/>
  <c r="E7" i="70"/>
  <c r="AG45" i="69"/>
  <c r="AF45" i="69"/>
  <c r="AE45" i="69"/>
  <c r="AD45" i="69"/>
  <c r="AC45" i="69"/>
  <c r="AB45" i="69"/>
  <c r="AA45" i="69"/>
  <c r="Z45" i="69"/>
  <c r="X45" i="69"/>
  <c r="W45" i="69"/>
  <c r="V45" i="69"/>
  <c r="U45" i="69"/>
  <c r="R45" i="69"/>
  <c r="P45" i="69"/>
  <c r="O45" i="69"/>
  <c r="N45" i="69"/>
  <c r="M45" i="69"/>
  <c r="L45" i="69"/>
  <c r="K45" i="69"/>
  <c r="I45" i="69"/>
  <c r="H45" i="69"/>
  <c r="G45" i="69"/>
  <c r="F45" i="69"/>
  <c r="E45" i="69"/>
  <c r="D45" i="69"/>
  <c r="AG44" i="69"/>
  <c r="AF44" i="69"/>
  <c r="AE44" i="69"/>
  <c r="AD44" i="69"/>
  <c r="AC44" i="69"/>
  <c r="AB44" i="69"/>
  <c r="AA44" i="69"/>
  <c r="Z44" i="69"/>
  <c r="X44" i="69"/>
  <c r="W44" i="69"/>
  <c r="V44" i="69"/>
  <c r="U44" i="69"/>
  <c r="R44" i="69"/>
  <c r="P44" i="69"/>
  <c r="O44" i="69"/>
  <c r="N44" i="69"/>
  <c r="M44" i="69"/>
  <c r="L44" i="69"/>
  <c r="K44" i="69"/>
  <c r="I44" i="69"/>
  <c r="H44" i="69"/>
  <c r="G44" i="69"/>
  <c r="F44" i="69"/>
  <c r="E44" i="69"/>
  <c r="D44" i="69"/>
  <c r="AG43" i="69"/>
  <c r="AF43" i="69"/>
  <c r="AE43" i="69"/>
  <c r="AD43" i="69"/>
  <c r="AC43" i="69"/>
  <c r="AB43" i="69"/>
  <c r="AA43" i="69"/>
  <c r="Z43" i="69"/>
  <c r="X43" i="69"/>
  <c r="W43" i="69"/>
  <c r="V43" i="69"/>
  <c r="U43" i="69"/>
  <c r="R43" i="69"/>
  <c r="P43" i="69"/>
  <c r="O43" i="69"/>
  <c r="N43" i="69"/>
  <c r="M43" i="69"/>
  <c r="L43" i="69"/>
  <c r="K43" i="69"/>
  <c r="I43" i="69"/>
  <c r="H43" i="69"/>
  <c r="G43" i="69"/>
  <c r="F43" i="69"/>
  <c r="E43" i="69"/>
  <c r="D43" i="69"/>
  <c r="AG42" i="69"/>
  <c r="AF42" i="69"/>
  <c r="AE42" i="69"/>
  <c r="AD42" i="69"/>
  <c r="AC42" i="69"/>
  <c r="AB42" i="69"/>
  <c r="AA42" i="69"/>
  <c r="Z42" i="69"/>
  <c r="X42" i="69"/>
  <c r="W42" i="69"/>
  <c r="V42" i="69"/>
  <c r="U42" i="69"/>
  <c r="R42" i="69"/>
  <c r="P42" i="69"/>
  <c r="O42" i="69"/>
  <c r="N42" i="69"/>
  <c r="M42" i="69"/>
  <c r="L42" i="69"/>
  <c r="K42" i="69"/>
  <c r="I42" i="69"/>
  <c r="H42" i="69"/>
  <c r="G42" i="69"/>
  <c r="F42" i="69"/>
  <c r="E42" i="69"/>
  <c r="D42" i="69"/>
  <c r="AG37" i="69"/>
  <c r="AF37" i="69"/>
  <c r="AE37" i="69"/>
  <c r="AD37" i="69"/>
  <c r="AC37" i="69"/>
  <c r="AB37" i="69"/>
  <c r="AA37" i="69"/>
  <c r="Z37" i="69"/>
  <c r="X37" i="69"/>
  <c r="W37" i="69"/>
  <c r="V37" i="69"/>
  <c r="U37" i="69"/>
  <c r="R37" i="69"/>
  <c r="P37" i="69"/>
  <c r="O37" i="69"/>
  <c r="N37" i="69"/>
  <c r="M37" i="69"/>
  <c r="L37" i="69"/>
  <c r="K37" i="69"/>
  <c r="I37" i="69"/>
  <c r="H37" i="69"/>
  <c r="G37" i="69"/>
  <c r="F37" i="69"/>
  <c r="E37" i="69"/>
  <c r="D37" i="69"/>
  <c r="AG35" i="69"/>
  <c r="AF35" i="69"/>
  <c r="AE35" i="69"/>
  <c r="AD35" i="69"/>
  <c r="AC35" i="69"/>
  <c r="AB35" i="69"/>
  <c r="AA35" i="69"/>
  <c r="Z35" i="69"/>
  <c r="X35" i="69"/>
  <c r="W35" i="69"/>
  <c r="V35" i="69"/>
  <c r="U35" i="69"/>
  <c r="R35" i="69"/>
  <c r="P35" i="69"/>
  <c r="O35" i="69"/>
  <c r="N35" i="69"/>
  <c r="M35" i="69"/>
  <c r="L35" i="69"/>
  <c r="K35" i="69"/>
  <c r="I35" i="69"/>
  <c r="H35" i="69"/>
  <c r="G35" i="69"/>
  <c r="F35" i="69"/>
  <c r="E35" i="69"/>
  <c r="D35" i="69"/>
  <c r="AG34" i="69"/>
  <c r="AF34" i="69"/>
  <c r="AE34" i="69"/>
  <c r="AD34" i="69"/>
  <c r="AC34" i="69"/>
  <c r="AB34" i="69"/>
  <c r="AA34" i="69"/>
  <c r="Z34" i="69"/>
  <c r="X34" i="69"/>
  <c r="W34" i="69"/>
  <c r="V34" i="69"/>
  <c r="U34" i="69"/>
  <c r="R34" i="69"/>
  <c r="P34" i="69"/>
  <c r="O34" i="69"/>
  <c r="N34" i="69"/>
  <c r="M34" i="69"/>
  <c r="L34" i="69"/>
  <c r="K34" i="69"/>
  <c r="I34" i="69"/>
  <c r="H34" i="69"/>
  <c r="G34" i="69"/>
  <c r="F34" i="69"/>
  <c r="E34" i="69"/>
  <c r="D34" i="69"/>
  <c r="AG33" i="69"/>
  <c r="AF33" i="69"/>
  <c r="AE33" i="69"/>
  <c r="AD33" i="69"/>
  <c r="AC33" i="69"/>
  <c r="AB33" i="69"/>
  <c r="AA33" i="69"/>
  <c r="Z33" i="69"/>
  <c r="X33" i="69"/>
  <c r="W33" i="69"/>
  <c r="V33" i="69"/>
  <c r="U33" i="69"/>
  <c r="R33" i="69"/>
  <c r="P33" i="69"/>
  <c r="O33" i="69"/>
  <c r="N33" i="69"/>
  <c r="M33" i="69"/>
  <c r="L33" i="69"/>
  <c r="K33" i="69"/>
  <c r="I33" i="69"/>
  <c r="H33" i="69"/>
  <c r="H10" i="69"/>
  <c r="H13" i="69"/>
  <c r="H14" i="69"/>
  <c r="H15" i="69"/>
  <c r="H16" i="69"/>
  <c r="H17" i="69"/>
  <c r="H18" i="69"/>
  <c r="H19" i="69"/>
  <c r="H20" i="69"/>
  <c r="H21" i="69"/>
  <c r="H22" i="69"/>
  <c r="H23" i="69"/>
  <c r="H25" i="69"/>
  <c r="H27" i="69"/>
  <c r="H28" i="69"/>
  <c r="H29" i="69"/>
  <c r="H30" i="69"/>
  <c r="H31" i="69"/>
  <c r="H32" i="69"/>
  <c r="G33" i="69"/>
  <c r="F33" i="69"/>
  <c r="E33" i="69"/>
  <c r="D33" i="69"/>
  <c r="AG32" i="69"/>
  <c r="AF32" i="69"/>
  <c r="AE32" i="69"/>
  <c r="AD32" i="69"/>
  <c r="AC32" i="69"/>
  <c r="AB32" i="69"/>
  <c r="AA32" i="69"/>
  <c r="Z32" i="69"/>
  <c r="X32" i="69"/>
  <c r="W32" i="69"/>
  <c r="V32" i="69"/>
  <c r="U32" i="69"/>
  <c r="R32" i="69"/>
  <c r="P32" i="69"/>
  <c r="O32" i="69"/>
  <c r="N32" i="69"/>
  <c r="M32" i="69"/>
  <c r="L32" i="69"/>
  <c r="L10" i="69"/>
  <c r="L13" i="69"/>
  <c r="L14" i="69"/>
  <c r="L15" i="69"/>
  <c r="L16" i="69"/>
  <c r="L17" i="69"/>
  <c r="L18" i="69"/>
  <c r="L19" i="69"/>
  <c r="L20" i="69"/>
  <c r="L21" i="69"/>
  <c r="L22" i="69"/>
  <c r="L23" i="69"/>
  <c r="L25" i="69"/>
  <c r="L27" i="69"/>
  <c r="L28" i="69"/>
  <c r="L29" i="69"/>
  <c r="L30" i="69"/>
  <c r="L31" i="69"/>
  <c r="K32" i="69"/>
  <c r="I32" i="69"/>
  <c r="G32" i="69"/>
  <c r="F32" i="69"/>
  <c r="E32" i="69"/>
  <c r="D32" i="69"/>
  <c r="AG31" i="69"/>
  <c r="AF31" i="69"/>
  <c r="AE31" i="69"/>
  <c r="AD31" i="69"/>
  <c r="AC31" i="69"/>
  <c r="AB31" i="69"/>
  <c r="AA31" i="69"/>
  <c r="Z31" i="69"/>
  <c r="X31" i="69"/>
  <c r="W31" i="69"/>
  <c r="V31" i="69"/>
  <c r="U31" i="69"/>
  <c r="R31" i="69"/>
  <c r="P31" i="69"/>
  <c r="O31" i="69"/>
  <c r="N31" i="69"/>
  <c r="M31" i="69"/>
  <c r="K31" i="69"/>
  <c r="I31" i="69"/>
  <c r="G31" i="69"/>
  <c r="F31" i="69"/>
  <c r="E31" i="69"/>
  <c r="D31" i="69"/>
  <c r="AG30" i="69"/>
  <c r="AF30" i="69"/>
  <c r="AE30" i="69"/>
  <c r="AD30" i="69"/>
  <c r="AC30" i="69"/>
  <c r="AB30" i="69"/>
  <c r="AA30" i="69"/>
  <c r="Z30" i="69"/>
  <c r="X30" i="69"/>
  <c r="W30" i="69"/>
  <c r="V30" i="69"/>
  <c r="U30" i="69"/>
  <c r="R30" i="69"/>
  <c r="P30" i="69"/>
  <c r="O30" i="69"/>
  <c r="N30" i="69"/>
  <c r="M30" i="69"/>
  <c r="K30" i="69"/>
  <c r="I30" i="69"/>
  <c r="G30" i="69"/>
  <c r="F30" i="69"/>
  <c r="E30" i="69"/>
  <c r="D30" i="69"/>
  <c r="AG29" i="69"/>
  <c r="AG10" i="69"/>
  <c r="AG13" i="69"/>
  <c r="AG14" i="69"/>
  <c r="AG15" i="69"/>
  <c r="AG16" i="69"/>
  <c r="AG17" i="69"/>
  <c r="AG18" i="69"/>
  <c r="AG19" i="69"/>
  <c r="AG20" i="69"/>
  <c r="AG21" i="69"/>
  <c r="AG22" i="69"/>
  <c r="AG23" i="69"/>
  <c r="AG25" i="69"/>
  <c r="AG27" i="69"/>
  <c r="AG28" i="69"/>
  <c r="AF29" i="69"/>
  <c r="AE29" i="69"/>
  <c r="AD29" i="69"/>
  <c r="AC29" i="69"/>
  <c r="AC13" i="69"/>
  <c r="AC14" i="69"/>
  <c r="AC15" i="69"/>
  <c r="AC16" i="69"/>
  <c r="AC17" i="69"/>
  <c r="AC18" i="69"/>
  <c r="AC19" i="69"/>
  <c r="AC20" i="69"/>
  <c r="AC21" i="69"/>
  <c r="AC22" i="69"/>
  <c r="AC23" i="69"/>
  <c r="AC25" i="69"/>
  <c r="AC27" i="69"/>
  <c r="AC28" i="69"/>
  <c r="AB29" i="69"/>
  <c r="AA29" i="69"/>
  <c r="Z29" i="69"/>
  <c r="X29" i="69"/>
  <c r="W29" i="69"/>
  <c r="V29" i="69"/>
  <c r="U29" i="69"/>
  <c r="R29" i="69"/>
  <c r="P29" i="69"/>
  <c r="O29" i="69"/>
  <c r="O10" i="69"/>
  <c r="O13" i="69"/>
  <c r="O14" i="69"/>
  <c r="O15" i="69"/>
  <c r="O16" i="69"/>
  <c r="O17" i="69"/>
  <c r="O18" i="69"/>
  <c r="O19" i="69"/>
  <c r="O20" i="69"/>
  <c r="O21" i="69"/>
  <c r="O22" i="69"/>
  <c r="O23" i="69"/>
  <c r="O25" i="69"/>
  <c r="O27" i="69"/>
  <c r="O28" i="69"/>
  <c r="N29" i="69"/>
  <c r="M29" i="69"/>
  <c r="K29" i="69"/>
  <c r="I29" i="69"/>
  <c r="G29" i="69"/>
  <c r="F29" i="69"/>
  <c r="E29" i="69"/>
  <c r="D29" i="69"/>
  <c r="AF28" i="69"/>
  <c r="AE28" i="69"/>
  <c r="AD28" i="69"/>
  <c r="AB28" i="69"/>
  <c r="AA28" i="69"/>
  <c r="Z28" i="69"/>
  <c r="X28" i="69"/>
  <c r="W28" i="69"/>
  <c r="V28" i="69"/>
  <c r="U28" i="69"/>
  <c r="R28" i="69"/>
  <c r="P28" i="69"/>
  <c r="N28" i="69"/>
  <c r="M28" i="69"/>
  <c r="K28" i="69"/>
  <c r="I28" i="69"/>
  <c r="G28" i="69"/>
  <c r="F28" i="69"/>
  <c r="E28" i="69"/>
  <c r="D28" i="69"/>
  <c r="AF27" i="69"/>
  <c r="AE27" i="69"/>
  <c r="AD27" i="69"/>
  <c r="AB27" i="69"/>
  <c r="AA27" i="69"/>
  <c r="Z27" i="69"/>
  <c r="X27" i="69"/>
  <c r="W27" i="69"/>
  <c r="V27" i="69"/>
  <c r="U27" i="69"/>
  <c r="R27" i="69"/>
  <c r="P27" i="69"/>
  <c r="N27" i="69"/>
  <c r="M27" i="69"/>
  <c r="K27" i="69"/>
  <c r="I27" i="69"/>
  <c r="G27" i="69"/>
  <c r="F27" i="69"/>
  <c r="E27" i="69"/>
  <c r="D27" i="69"/>
  <c r="AF25" i="69"/>
  <c r="AE25" i="69"/>
  <c r="AD25" i="69"/>
  <c r="AB25" i="69"/>
  <c r="AA25" i="69"/>
  <c r="Z25" i="69"/>
  <c r="X25" i="69"/>
  <c r="W25" i="69"/>
  <c r="V25" i="69"/>
  <c r="U25" i="69"/>
  <c r="R25" i="69"/>
  <c r="P25" i="69"/>
  <c r="N25" i="69"/>
  <c r="M25" i="69"/>
  <c r="K25" i="69"/>
  <c r="I25" i="69"/>
  <c r="G25" i="69"/>
  <c r="F25" i="69"/>
  <c r="E25" i="69"/>
  <c r="D25" i="69"/>
  <c r="AF23" i="69"/>
  <c r="AE23" i="69"/>
  <c r="AD23" i="69"/>
  <c r="AB23" i="69"/>
  <c r="AA23" i="69"/>
  <c r="Z23" i="69"/>
  <c r="X23" i="69"/>
  <c r="W23" i="69"/>
  <c r="V23" i="69"/>
  <c r="U23" i="69"/>
  <c r="R23" i="69"/>
  <c r="P23" i="69"/>
  <c r="N23" i="69"/>
  <c r="M23" i="69"/>
  <c r="K23" i="69"/>
  <c r="I23" i="69"/>
  <c r="G23" i="69"/>
  <c r="F23" i="69"/>
  <c r="E23" i="69"/>
  <c r="D23" i="69"/>
  <c r="AF22" i="69"/>
  <c r="AE22" i="69"/>
  <c r="AD22" i="69"/>
  <c r="AB22" i="69"/>
  <c r="AA22" i="69"/>
  <c r="Z22" i="69"/>
  <c r="X22" i="69"/>
  <c r="W22" i="69"/>
  <c r="V22" i="69"/>
  <c r="U22" i="69"/>
  <c r="R22" i="69"/>
  <c r="P22" i="69"/>
  <c r="N22" i="69"/>
  <c r="M22" i="69"/>
  <c r="K22" i="69"/>
  <c r="I22" i="69"/>
  <c r="G22" i="69"/>
  <c r="F22" i="69"/>
  <c r="E22" i="69"/>
  <c r="D22" i="69"/>
  <c r="AF21" i="69"/>
  <c r="AE21" i="69"/>
  <c r="AD21" i="69"/>
  <c r="AB21" i="69"/>
  <c r="AA21" i="69"/>
  <c r="Z21" i="69"/>
  <c r="X21" i="69"/>
  <c r="W21" i="69"/>
  <c r="V21" i="69"/>
  <c r="U21" i="69"/>
  <c r="R21" i="69"/>
  <c r="P21" i="69"/>
  <c r="N21" i="69"/>
  <c r="M21" i="69"/>
  <c r="K21" i="69"/>
  <c r="I21" i="69"/>
  <c r="G21" i="69"/>
  <c r="F21" i="69"/>
  <c r="E21" i="69"/>
  <c r="D21" i="69"/>
  <c r="AF20" i="69"/>
  <c r="AE20" i="69"/>
  <c r="AD20" i="69"/>
  <c r="AB20" i="69"/>
  <c r="AA20" i="69"/>
  <c r="Z20" i="69"/>
  <c r="X20" i="69"/>
  <c r="W20" i="69"/>
  <c r="V20" i="69"/>
  <c r="U20" i="69"/>
  <c r="R20" i="69"/>
  <c r="P20" i="69"/>
  <c r="N20" i="69"/>
  <c r="M20" i="69"/>
  <c r="K20" i="69"/>
  <c r="I20" i="69"/>
  <c r="G20" i="69"/>
  <c r="F20" i="69"/>
  <c r="E20" i="69"/>
  <c r="D20" i="69"/>
  <c r="AF19" i="69"/>
  <c r="AE19" i="69"/>
  <c r="AD19" i="69"/>
  <c r="AB19" i="69"/>
  <c r="AA19" i="69"/>
  <c r="Z19" i="69"/>
  <c r="X19" i="69"/>
  <c r="W19" i="69"/>
  <c r="V19" i="69"/>
  <c r="U19" i="69"/>
  <c r="R19" i="69"/>
  <c r="P19" i="69"/>
  <c r="N19" i="69"/>
  <c r="M19" i="69"/>
  <c r="K19" i="69"/>
  <c r="I19" i="69"/>
  <c r="G19" i="69"/>
  <c r="F19" i="69"/>
  <c r="E19" i="69"/>
  <c r="D19" i="69"/>
  <c r="AF18" i="69"/>
  <c r="AE18" i="69"/>
  <c r="AD18" i="69"/>
  <c r="AB18" i="69"/>
  <c r="AA18" i="69"/>
  <c r="Z18" i="69"/>
  <c r="X18" i="69"/>
  <c r="W18" i="69"/>
  <c r="V18" i="69"/>
  <c r="U18" i="69"/>
  <c r="R18" i="69"/>
  <c r="P18" i="69"/>
  <c r="N18" i="69"/>
  <c r="M18" i="69"/>
  <c r="K18" i="69"/>
  <c r="I18" i="69"/>
  <c r="G18" i="69"/>
  <c r="F18" i="69"/>
  <c r="E18" i="69"/>
  <c r="D18" i="69"/>
  <c r="AF17" i="69"/>
  <c r="AE17" i="69"/>
  <c r="AD17" i="69"/>
  <c r="AB17" i="69"/>
  <c r="AA17" i="69"/>
  <c r="Z17" i="69"/>
  <c r="X17" i="69"/>
  <c r="W17" i="69"/>
  <c r="V17" i="69"/>
  <c r="U17" i="69"/>
  <c r="R17" i="69"/>
  <c r="P17" i="69"/>
  <c r="N17" i="69"/>
  <c r="M17" i="69"/>
  <c r="K17" i="69"/>
  <c r="I17" i="69"/>
  <c r="G17" i="69"/>
  <c r="F17" i="69"/>
  <c r="E17" i="69"/>
  <c r="D17" i="69"/>
  <c r="IT22" i="48"/>
  <c r="AF16" i="69"/>
  <c r="AE16" i="69"/>
  <c r="AD16" i="69"/>
  <c r="AB16" i="69"/>
  <c r="AA16" i="69"/>
  <c r="Z16" i="69"/>
  <c r="X16" i="69"/>
  <c r="W16" i="69"/>
  <c r="V16" i="69"/>
  <c r="U16" i="69"/>
  <c r="R16" i="69"/>
  <c r="P16" i="69"/>
  <c r="N16" i="69"/>
  <c r="M16" i="69"/>
  <c r="K16" i="69"/>
  <c r="I16" i="69"/>
  <c r="G16" i="69"/>
  <c r="F16" i="69"/>
  <c r="E16" i="69"/>
  <c r="D16" i="69"/>
  <c r="D16" i="83" s="1"/>
  <c r="AF15" i="69"/>
  <c r="AE15" i="69"/>
  <c r="AD15" i="69"/>
  <c r="AB15" i="69"/>
  <c r="AA15" i="69"/>
  <c r="Z15" i="69"/>
  <c r="X15" i="69"/>
  <c r="W15" i="69"/>
  <c r="V15" i="69"/>
  <c r="U15" i="69"/>
  <c r="R15" i="69"/>
  <c r="P15" i="69"/>
  <c r="N15" i="69"/>
  <c r="M15" i="69"/>
  <c r="K15" i="69"/>
  <c r="I15" i="69"/>
  <c r="G15" i="69"/>
  <c r="F15" i="69"/>
  <c r="E15" i="69"/>
  <c r="D15" i="69"/>
  <c r="AF14" i="69"/>
  <c r="AE14" i="69"/>
  <c r="AD14" i="69"/>
  <c r="AB14" i="69"/>
  <c r="AA14" i="69"/>
  <c r="Z14" i="69"/>
  <c r="X14" i="69"/>
  <c r="W14" i="69"/>
  <c r="V14" i="69"/>
  <c r="U14" i="69"/>
  <c r="R14" i="69"/>
  <c r="P14" i="69"/>
  <c r="N14" i="69"/>
  <c r="M14" i="69"/>
  <c r="K14" i="69"/>
  <c r="I14" i="69"/>
  <c r="G14" i="69"/>
  <c r="F14" i="69"/>
  <c r="E14" i="69"/>
  <c r="D14" i="69"/>
  <c r="AF13" i="69"/>
  <c r="AE13" i="69"/>
  <c r="AD13" i="69"/>
  <c r="AB13" i="69"/>
  <c r="AA13" i="69"/>
  <c r="Z13" i="69"/>
  <c r="X13" i="69"/>
  <c r="W13" i="69"/>
  <c r="V13" i="69"/>
  <c r="U13" i="69"/>
  <c r="R13" i="69"/>
  <c r="P13" i="69"/>
  <c r="N13" i="69"/>
  <c r="M13" i="69"/>
  <c r="K13" i="69"/>
  <c r="I13" i="69"/>
  <c r="G13" i="69"/>
  <c r="F13" i="69"/>
  <c r="E13" i="69"/>
  <c r="D13" i="69"/>
  <c r="AE10" i="69"/>
  <c r="N10" i="69"/>
  <c r="F10" i="69"/>
  <c r="E10" i="69"/>
  <c r="AF10" i="69"/>
  <c r="R10" i="69"/>
  <c r="P10" i="69"/>
  <c r="M10" i="69"/>
  <c r="K10" i="69"/>
  <c r="I10" i="69"/>
  <c r="G10" i="69"/>
  <c r="D10" i="69"/>
  <c r="AH7" i="68"/>
  <c r="AG7" i="68"/>
  <c r="AF7" i="68"/>
  <c r="AE7" i="68"/>
  <c r="AD7" i="68"/>
  <c r="AC7" i="68"/>
  <c r="AB7" i="68"/>
  <c r="AA7" i="68"/>
  <c r="Z7" i="68"/>
  <c r="Y7" i="68"/>
  <c r="X7" i="68"/>
  <c r="W7" i="68"/>
  <c r="V7" i="68"/>
  <c r="U7" i="68"/>
  <c r="E7" i="68"/>
  <c r="F7" i="68"/>
  <c r="G7" i="68"/>
  <c r="H7" i="68"/>
  <c r="I7" i="68"/>
  <c r="J7" i="68"/>
  <c r="K7" i="68"/>
  <c r="L7" i="68"/>
  <c r="M7" i="68"/>
  <c r="N7" i="68"/>
  <c r="O7" i="68"/>
  <c r="P7" i="68"/>
  <c r="Q7" i="68"/>
  <c r="R7" i="68"/>
  <c r="S7" i="68"/>
  <c r="T7" i="68"/>
  <c r="B45" i="61"/>
  <c r="P19" i="62" s="1"/>
  <c r="IS20" i="48"/>
  <c r="IT20" i="48"/>
  <c r="IT19" i="48"/>
  <c r="IT13" i="48"/>
  <c r="IT14" i="48"/>
  <c r="IT15" i="48"/>
  <c r="IT16" i="48"/>
  <c r="IT17" i="48"/>
  <c r="IT18" i="48"/>
  <c r="IT21" i="48"/>
  <c r="IT23" i="48"/>
  <c r="IT12" i="48"/>
  <c r="IS12" i="48"/>
  <c r="IS13" i="48"/>
  <c r="IS14" i="48"/>
  <c r="IS15" i="48"/>
  <c r="IS16" i="48"/>
  <c r="IS17" i="48"/>
  <c r="IS18" i="48"/>
  <c r="IS21" i="48"/>
  <c r="IS23" i="48"/>
  <c r="AJ27" i="60"/>
  <c r="AL27" i="60" s="1"/>
  <c r="AN27" i="60" s="1"/>
  <c r="AJ28" i="60"/>
  <c r="AL28" i="60" s="1"/>
  <c r="AN28" i="60" s="1"/>
  <c r="AJ29" i="60"/>
  <c r="AL29" i="60" s="1"/>
  <c r="AN29" i="60" s="1"/>
  <c r="AJ30" i="60"/>
  <c r="AL30" i="60" s="1"/>
  <c r="AN30" i="60" s="1"/>
  <c r="AJ31" i="60"/>
  <c r="AL31" i="60" s="1"/>
  <c r="AN31" i="60" s="1"/>
  <c r="AJ32" i="60"/>
  <c r="AL32" i="60" s="1"/>
  <c r="AN32" i="60" s="1"/>
  <c r="AJ33" i="60"/>
  <c r="AL33" i="60" s="1"/>
  <c r="AN33" i="60" s="1"/>
  <c r="AJ34" i="60"/>
  <c r="AL34" i="60"/>
  <c r="AN34" i="60" s="1"/>
  <c r="AJ35" i="60"/>
  <c r="AL35" i="60" s="1"/>
  <c r="AN35" i="60" s="1"/>
  <c r="AJ36" i="60"/>
  <c r="AL36" i="60" s="1"/>
  <c r="AN36" i="60" s="1"/>
  <c r="AJ37" i="60"/>
  <c r="AL37" i="60" s="1"/>
  <c r="AN37" i="60" s="1"/>
  <c r="AJ38" i="60"/>
  <c r="AL38" i="60" s="1"/>
  <c r="AN38" i="60" s="1"/>
  <c r="AJ39" i="60"/>
  <c r="AL39" i="60" s="1"/>
  <c r="AN39" i="60" s="1"/>
  <c r="AJ40" i="60"/>
  <c r="AL40" i="60" s="1"/>
  <c r="AN40" i="60" s="1"/>
  <c r="AJ41" i="60"/>
  <c r="AL41" i="60" s="1"/>
  <c r="AN41" i="60" s="1"/>
  <c r="AJ42" i="60"/>
  <c r="AL42" i="60"/>
  <c r="AN42" i="60"/>
  <c r="AJ43" i="60"/>
  <c r="AL43" i="60" s="1"/>
  <c r="AN43" i="60" s="1"/>
  <c r="AJ44" i="60"/>
  <c r="AL44" i="60" s="1"/>
  <c r="AN44" i="60" s="1"/>
  <c r="AJ45" i="60"/>
  <c r="AL45" i="60" s="1"/>
  <c r="AN45" i="60" s="1"/>
  <c r="AJ46" i="60"/>
  <c r="AL46" i="60" s="1"/>
  <c r="AN46" i="60" s="1"/>
  <c r="AJ47" i="60"/>
  <c r="AL47" i="60" s="1"/>
  <c r="AN47" i="60" s="1"/>
  <c r="AJ48" i="60"/>
  <c r="AL48" i="60" s="1"/>
  <c r="AN48" i="60" s="1"/>
  <c r="AJ49" i="60"/>
  <c r="AL49" i="60" s="1"/>
  <c r="AN49" i="60" s="1"/>
  <c r="AJ50" i="60"/>
  <c r="AL50" i="60"/>
  <c r="AN50" i="60" s="1"/>
  <c r="AJ51" i="60"/>
  <c r="AL51" i="60"/>
  <c r="AN51" i="60" s="1"/>
  <c r="AJ52" i="60"/>
  <c r="AL52" i="60"/>
  <c r="AN52" i="60" s="1"/>
  <c r="AJ53" i="60"/>
  <c r="AL53" i="60" s="1"/>
  <c r="AN53" i="60" s="1"/>
  <c r="AJ54" i="60"/>
  <c r="AL54" i="60" s="1"/>
  <c r="AN54" i="60" s="1"/>
  <c r="AJ55" i="60"/>
  <c r="AL55" i="60" s="1"/>
  <c r="AN55" i="60" s="1"/>
  <c r="AJ56" i="60"/>
  <c r="AL56" i="60" s="1"/>
  <c r="AN56" i="60" s="1"/>
  <c r="AJ57" i="60"/>
  <c r="AL57" i="60" s="1"/>
  <c r="AN57" i="60" s="1"/>
  <c r="AJ58" i="60"/>
  <c r="AL58" i="60"/>
  <c r="AN58" i="60" s="1"/>
  <c r="AJ59" i="60"/>
  <c r="AL59" i="60"/>
  <c r="AN59" i="60" s="1"/>
  <c r="AJ60" i="60"/>
  <c r="AL60" i="60"/>
  <c r="AN60" i="60" s="1"/>
  <c r="N41" i="62"/>
  <c r="AP45" i="61"/>
  <c r="P41" i="62" s="1"/>
  <c r="AQ45" i="61"/>
  <c r="Q41" i="62" s="1"/>
  <c r="AR45" i="61"/>
  <c r="P42" i="62" s="1"/>
  <c r="AS45" i="61"/>
  <c r="Q42" i="62" s="1"/>
  <c r="N40" i="62"/>
  <c r="N39" i="62"/>
  <c r="N38" i="62"/>
  <c r="AJ45" i="61"/>
  <c r="P38" i="62" s="1"/>
  <c r="AK45" i="61"/>
  <c r="Q38" i="62" s="1"/>
  <c r="AL45" i="61"/>
  <c r="P39" i="62" s="1"/>
  <c r="AM45" i="61"/>
  <c r="Q39" i="62" s="1"/>
  <c r="AN45" i="61"/>
  <c r="P40" i="62" s="1"/>
  <c r="AO45" i="61"/>
  <c r="Q40" i="62" s="1"/>
  <c r="N37" i="62"/>
  <c r="N36" i="62"/>
  <c r="N35" i="62"/>
  <c r="AD45" i="61"/>
  <c r="P35" i="62" s="1"/>
  <c r="AE45" i="61"/>
  <c r="Q35" i="62" s="1"/>
  <c r="AF45" i="61"/>
  <c r="P36" i="62" s="1"/>
  <c r="AG45" i="61"/>
  <c r="Q36" i="62" s="1"/>
  <c r="AH45" i="61"/>
  <c r="P37" i="62" s="1"/>
  <c r="AI45" i="61"/>
  <c r="Q37" i="62" s="1"/>
  <c r="N34" i="62"/>
  <c r="N33" i="62"/>
  <c r="N32" i="62"/>
  <c r="X45" i="61"/>
  <c r="P32" i="62" s="1"/>
  <c r="Y45" i="61"/>
  <c r="Q32" i="62" s="1"/>
  <c r="Z45" i="61"/>
  <c r="P33" i="62" s="1"/>
  <c r="AA45" i="61"/>
  <c r="Q33" i="62" s="1"/>
  <c r="AB45" i="61"/>
  <c r="P34" i="62" s="1"/>
  <c r="AC45" i="61"/>
  <c r="Q34" i="62" s="1"/>
  <c r="N31" i="62"/>
  <c r="N30" i="62"/>
  <c r="N29" i="62"/>
  <c r="N28" i="62"/>
  <c r="N27" i="62"/>
  <c r="N26" i="62"/>
  <c r="N25" i="62"/>
  <c r="N24" i="62"/>
  <c r="N23" i="62"/>
  <c r="N22" i="62"/>
  <c r="N21" i="62"/>
  <c r="N20" i="62"/>
  <c r="N19" i="62"/>
  <c r="E45" i="61"/>
  <c r="P21" i="62" s="1"/>
  <c r="D45" i="61"/>
  <c r="P20" i="62" s="1"/>
  <c r="P45" i="61"/>
  <c r="P28" i="62" s="1"/>
  <c r="Q45" i="61"/>
  <c r="Q28" i="62" s="1"/>
  <c r="R45" i="61"/>
  <c r="P29" i="62" s="1"/>
  <c r="S45" i="61"/>
  <c r="Q29" i="62" s="1"/>
  <c r="T45" i="61"/>
  <c r="P30" i="62" s="1"/>
  <c r="U45" i="61"/>
  <c r="Q30" i="62" s="1"/>
  <c r="V45" i="61"/>
  <c r="P31" i="62" s="1"/>
  <c r="W45" i="61"/>
  <c r="Q31" i="62" s="1"/>
  <c r="F45" i="61"/>
  <c r="P22" i="62" s="1"/>
  <c r="H45" i="61"/>
  <c r="P24" i="62" s="1"/>
  <c r="I45" i="61"/>
  <c r="Q24" i="62" s="1"/>
  <c r="J45" i="61"/>
  <c r="P25" i="62" s="1"/>
  <c r="K45" i="61"/>
  <c r="Q25" i="62" s="1"/>
  <c r="L45" i="61"/>
  <c r="P26" i="62" s="1"/>
  <c r="M45" i="61"/>
  <c r="Q26" i="62" s="1"/>
  <c r="N45" i="61"/>
  <c r="P27" i="62" s="1"/>
  <c r="O45" i="61"/>
  <c r="Q27" i="62" s="1"/>
  <c r="C19" i="62"/>
  <c r="B9" i="48"/>
  <c r="AJ16" i="60"/>
  <c r="AL16" i="60" s="1"/>
  <c r="AN16" i="60" s="1"/>
  <c r="AJ17" i="60"/>
  <c r="AL17" i="60" s="1"/>
  <c r="AN17" i="60" s="1"/>
  <c r="AJ18" i="60"/>
  <c r="AL18" i="60" s="1"/>
  <c r="AN18" i="60" s="1"/>
  <c r="AJ19" i="60"/>
  <c r="AL19" i="60" s="1"/>
  <c r="AN19" i="60" s="1"/>
  <c r="AJ20" i="60"/>
  <c r="AL20" i="60" s="1"/>
  <c r="AN20" i="60" s="1"/>
  <c r="AJ21" i="60"/>
  <c r="AL21" i="60"/>
  <c r="AN21" i="60" s="1"/>
  <c r="AJ22" i="60"/>
  <c r="AL22" i="60"/>
  <c r="AN22" i="60"/>
  <c r="AJ23" i="60"/>
  <c r="AL23" i="60" s="1"/>
  <c r="AN23" i="60" s="1"/>
  <c r="AJ24" i="60"/>
  <c r="AL24" i="60" s="1"/>
  <c r="AN24" i="60" s="1"/>
  <c r="AJ25" i="60"/>
  <c r="AL25" i="60"/>
  <c r="AN25" i="60" s="1"/>
  <c r="AJ26" i="60"/>
  <c r="AL26" i="60"/>
  <c r="AN26" i="60"/>
  <c r="AJ15" i="60"/>
  <c r="AL15" i="60" s="1"/>
  <c r="AN15" i="60" s="1"/>
  <c r="D74" i="48"/>
  <c r="F74" i="48"/>
  <c r="G74" i="48"/>
  <c r="H74" i="48"/>
  <c r="I74" i="48"/>
  <c r="J74" i="48"/>
  <c r="K74" i="48"/>
  <c r="L74" i="48"/>
  <c r="N74" i="48"/>
  <c r="O74" i="48"/>
  <c r="P74" i="48"/>
  <c r="Q74" i="48"/>
  <c r="R74" i="48"/>
  <c r="S74" i="48"/>
  <c r="T74" i="48"/>
  <c r="V74" i="48"/>
  <c r="W74" i="48"/>
  <c r="X74" i="48"/>
  <c r="Y74" i="48"/>
  <c r="Z74" i="48"/>
  <c r="AA74" i="48"/>
  <c r="K47" i="77"/>
  <c r="E60" i="77"/>
  <c r="E68" i="77"/>
  <c r="K45" i="77"/>
  <c r="E44" i="77"/>
  <c r="E52" i="77"/>
  <c r="K43" i="77"/>
  <c r="D31" i="77"/>
  <c r="J31" i="77" s="1"/>
  <c r="E33" i="77"/>
  <c r="E55" i="77"/>
  <c r="K51" i="77"/>
  <c r="E64" i="77"/>
  <c r="K60" i="77"/>
  <c r="E58" i="77"/>
  <c r="IU49" i="48"/>
  <c r="F56" i="62" s="1"/>
  <c r="IU41" i="48"/>
  <c r="F48" i="62" s="1"/>
  <c r="E48" i="77"/>
  <c r="K27" i="77"/>
  <c r="IU36" i="48"/>
  <c r="F43" i="62" s="1"/>
  <c r="IU32" i="48"/>
  <c r="F39" i="62" s="1"/>
  <c r="IU61" i="48"/>
  <c r="F68" i="62" s="1"/>
  <c r="IU57" i="48"/>
  <c r="F64" i="62" s="1"/>
  <c r="E30" i="77"/>
  <c r="K39" i="77"/>
  <c r="E32" i="77"/>
  <c r="E28" i="77"/>
  <c r="K35" i="77"/>
  <c r="E24" i="77"/>
  <c r="IU37" i="48"/>
  <c r="F44" i="62" s="1"/>
  <c r="K56" i="77"/>
  <c r="E56" i="77"/>
  <c r="K41" i="77"/>
  <c r="H6" i="76"/>
  <c r="Z6" i="76"/>
  <c r="G6" i="76"/>
  <c r="T6" i="76"/>
  <c r="AE6" i="76"/>
  <c r="F6" i="76"/>
  <c r="M6" i="76"/>
  <c r="U6" i="76"/>
  <c r="AF6" i="76"/>
  <c r="L6" i="76"/>
  <c r="AA6" i="76"/>
  <c r="P6" i="76"/>
  <c r="X6" i="76"/>
  <c r="J6" i="76"/>
  <c r="Q6" i="76"/>
  <c r="AB6" i="76"/>
  <c r="K19" i="77"/>
  <c r="E31" i="77"/>
  <c r="K6" i="76" l="1"/>
  <c r="N6" i="76"/>
  <c r="X18" i="80"/>
  <c r="F18" i="80"/>
  <c r="D68" i="77"/>
  <c r="J68" i="77" s="1"/>
  <c r="AE127" i="80"/>
  <c r="O127" i="80"/>
  <c r="AE108" i="80"/>
  <c r="AG102" i="80"/>
  <c r="S102" i="80"/>
  <c r="T97" i="80"/>
  <c r="AB88" i="80"/>
  <c r="S88" i="80"/>
  <c r="J88" i="80"/>
  <c r="Y86" i="80"/>
  <c r="AH84" i="80"/>
  <c r="Z84" i="80"/>
  <c r="R84" i="80"/>
  <c r="J84" i="80"/>
  <c r="T18" i="80"/>
  <c r="Q18" i="80"/>
  <c r="O53" i="80"/>
  <c r="AA52" i="80"/>
  <c r="N48" i="80"/>
  <c r="X47" i="80"/>
  <c r="H40" i="80"/>
  <c r="G34" i="80"/>
  <c r="AA31" i="80"/>
  <c r="R31" i="80"/>
  <c r="H31" i="80"/>
  <c r="Z28" i="80"/>
  <c r="V26" i="80"/>
  <c r="F26" i="80"/>
  <c r="D47" i="83"/>
  <c r="D43" i="83"/>
  <c r="D39" i="83"/>
  <c r="D35" i="83"/>
  <c r="D31" i="83"/>
  <c r="D27" i="83"/>
  <c r="AI126" i="69"/>
  <c r="E139" i="62" s="1"/>
  <c r="L139" i="62" s="1"/>
  <c r="AI122" i="69"/>
  <c r="E135" i="62" s="1"/>
  <c r="L135" i="62" s="1"/>
  <c r="AI118" i="69"/>
  <c r="E131" i="62" s="1"/>
  <c r="L131" i="62" s="1"/>
  <c r="AI114" i="69"/>
  <c r="E127" i="62" s="1"/>
  <c r="L127" i="62" s="1"/>
  <c r="AI110" i="69"/>
  <c r="E123" i="62" s="1"/>
  <c r="L123" i="62" s="1"/>
  <c r="AI106" i="69"/>
  <c r="E119" i="62" s="1"/>
  <c r="L119" i="62" s="1"/>
  <c r="AI102" i="69"/>
  <c r="E115" i="62" s="1"/>
  <c r="L115" i="62" s="1"/>
  <c r="AI98" i="69"/>
  <c r="E111" i="62" s="1"/>
  <c r="L111" i="62" s="1"/>
  <c r="AI94" i="69"/>
  <c r="E107" i="62" s="1"/>
  <c r="L107" i="62" s="1"/>
  <c r="AI61" i="70"/>
  <c r="AI53" i="70"/>
  <c r="AI101" i="73"/>
  <c r="K114" i="62" s="1"/>
  <c r="W128" i="80"/>
  <c r="G128" i="80"/>
  <c r="AB127" i="80"/>
  <c r="N127" i="80"/>
  <c r="Q124" i="80"/>
  <c r="AG118" i="80"/>
  <c r="N118" i="80"/>
  <c r="AD114" i="80"/>
  <c r="N114" i="80"/>
  <c r="X108" i="80"/>
  <c r="AG107" i="80"/>
  <c r="AA106" i="80"/>
  <c r="AF102" i="80"/>
  <c r="P102" i="80"/>
  <c r="AD101" i="80"/>
  <c r="S100" i="80"/>
  <c r="AA99" i="80"/>
  <c r="J99" i="80"/>
  <c r="AH97" i="80"/>
  <c r="S97" i="80"/>
  <c r="X91" i="80"/>
  <c r="AA88" i="80"/>
  <c r="R88" i="80"/>
  <c r="I88" i="80"/>
  <c r="V86" i="80"/>
  <c r="AG84" i="80"/>
  <c r="Y84" i="80"/>
  <c r="Q84" i="80"/>
  <c r="I84" i="80"/>
  <c r="AF83" i="80"/>
  <c r="S80" i="80"/>
  <c r="IU67" i="48"/>
  <c r="F74" i="62" s="1"/>
  <c r="IU59" i="48"/>
  <c r="F66" i="62" s="1"/>
  <c r="IU51" i="48"/>
  <c r="F58" i="62" s="1"/>
  <c r="IU47" i="48"/>
  <c r="F54" i="62" s="1"/>
  <c r="IU43" i="48"/>
  <c r="F50" i="62" s="1"/>
  <c r="IU35" i="48"/>
  <c r="F42" i="62" s="1"/>
  <c r="IU27" i="48"/>
  <c r="F34" i="62" s="1"/>
  <c r="AF18" i="80"/>
  <c r="N65" i="80"/>
  <c r="V60" i="80"/>
  <c r="N53" i="80"/>
  <c r="Y52" i="80"/>
  <c r="L48" i="80"/>
  <c r="V47" i="80"/>
  <c r="Z31" i="80"/>
  <c r="Q31" i="80"/>
  <c r="G31" i="80"/>
  <c r="U28" i="80"/>
  <c r="AI21" i="70"/>
  <c r="V128" i="80"/>
  <c r="F128" i="80"/>
  <c r="Z127" i="80"/>
  <c r="L127" i="80"/>
  <c r="Y126" i="80"/>
  <c r="AE124" i="80"/>
  <c r="O124" i="80"/>
  <c r="AF118" i="80"/>
  <c r="F118" i="80"/>
  <c r="AE116" i="80"/>
  <c r="AA114" i="80"/>
  <c r="H114" i="80"/>
  <c r="U108" i="80"/>
  <c r="Y107" i="80"/>
  <c r="S106" i="80"/>
  <c r="AE102" i="80"/>
  <c r="N102" i="80"/>
  <c r="Q101" i="80"/>
  <c r="L100" i="80"/>
  <c r="Z99" i="80"/>
  <c r="I99" i="80"/>
  <c r="AF97" i="80"/>
  <c r="O97" i="80"/>
  <c r="N91" i="80"/>
  <c r="AH88" i="80"/>
  <c r="Z88" i="80"/>
  <c r="Q88" i="80"/>
  <c r="G88" i="80"/>
  <c r="P86" i="80"/>
  <c r="AF84" i="80"/>
  <c r="X84" i="80"/>
  <c r="P84" i="80"/>
  <c r="H84" i="80"/>
  <c r="Q83" i="80"/>
  <c r="O80" i="80"/>
  <c r="AH6" i="76"/>
  <c r="AB18" i="80"/>
  <c r="S52" i="80"/>
  <c r="S47" i="80"/>
  <c r="S28" i="80"/>
  <c r="D46" i="83"/>
  <c r="D42" i="83"/>
  <c r="D38" i="83"/>
  <c r="D34" i="83"/>
  <c r="D30" i="83"/>
  <c r="D26" i="83"/>
  <c r="AI125" i="69"/>
  <c r="E138" i="62" s="1"/>
  <c r="L138" i="62" s="1"/>
  <c r="AI124" i="69"/>
  <c r="E137" i="62" s="1"/>
  <c r="L137" i="62" s="1"/>
  <c r="AI121" i="69"/>
  <c r="E134" i="62" s="1"/>
  <c r="L134" i="62" s="1"/>
  <c r="AI120" i="69"/>
  <c r="E133" i="62" s="1"/>
  <c r="L133" i="62" s="1"/>
  <c r="AI117" i="69"/>
  <c r="E130" i="62" s="1"/>
  <c r="L130" i="62" s="1"/>
  <c r="AI116" i="69"/>
  <c r="E129" i="62" s="1"/>
  <c r="L129" i="62" s="1"/>
  <c r="AI113" i="69"/>
  <c r="E126" i="62" s="1"/>
  <c r="L126" i="62" s="1"/>
  <c r="AI112" i="69"/>
  <c r="E125" i="62" s="1"/>
  <c r="L125" i="62" s="1"/>
  <c r="AI109" i="69"/>
  <c r="E122" i="62" s="1"/>
  <c r="L122" i="62" s="1"/>
  <c r="AI108" i="69"/>
  <c r="E121" i="62" s="1"/>
  <c r="L121" i="62" s="1"/>
  <c r="AI105" i="69"/>
  <c r="E118" i="62" s="1"/>
  <c r="L118" i="62" s="1"/>
  <c r="AI104" i="69"/>
  <c r="E117" i="62" s="1"/>
  <c r="L117" i="62" s="1"/>
  <c r="AI101" i="69"/>
  <c r="E114" i="62" s="1"/>
  <c r="L114" i="62" s="1"/>
  <c r="AI100" i="69"/>
  <c r="E113" i="62" s="1"/>
  <c r="L113" i="62" s="1"/>
  <c r="AI97" i="69"/>
  <c r="E110" i="62" s="1"/>
  <c r="L110" i="62" s="1"/>
  <c r="AI96" i="69"/>
  <c r="E109" i="62" s="1"/>
  <c r="L109" i="62" s="1"/>
  <c r="AI92" i="69"/>
  <c r="E105" i="62" s="1"/>
  <c r="L105" i="62" s="1"/>
  <c r="AI128" i="69"/>
  <c r="E141" i="62" s="1"/>
  <c r="L141" i="62" s="1"/>
  <c r="AI37" i="70"/>
  <c r="X127" i="80"/>
  <c r="J127" i="80"/>
  <c r="N126" i="80"/>
  <c r="AC124" i="80"/>
  <c r="L124" i="80"/>
  <c r="AD118" i="80"/>
  <c r="D118" i="80"/>
  <c r="X116" i="80"/>
  <c r="Y114" i="80"/>
  <c r="F114" i="80"/>
  <c r="T108" i="80"/>
  <c r="V107" i="80"/>
  <c r="K106" i="80"/>
  <c r="AD102" i="80"/>
  <c r="L102" i="80"/>
  <c r="K101" i="80"/>
  <c r="AE97" i="80"/>
  <c r="M97" i="80"/>
  <c r="I91" i="80"/>
  <c r="AB89" i="80"/>
  <c r="AG88" i="80"/>
  <c r="Y88" i="80"/>
  <c r="O88" i="80"/>
  <c r="F88" i="80"/>
  <c r="N86" i="80"/>
  <c r="AE84" i="80"/>
  <c r="W84" i="80"/>
  <c r="O84" i="80"/>
  <c r="G84" i="80"/>
  <c r="K33" i="83"/>
  <c r="T41" i="83"/>
  <c r="G49" i="83"/>
  <c r="J57" i="83"/>
  <c r="F65" i="83"/>
  <c r="AD6" i="76"/>
  <c r="AG6" i="76"/>
  <c r="O18" i="80"/>
  <c r="Q52" i="80"/>
  <c r="N47" i="80"/>
  <c r="R28" i="80"/>
  <c r="AI45" i="70"/>
  <c r="AI93" i="73"/>
  <c r="K106" i="62" s="1"/>
  <c r="AG130" i="80"/>
  <c r="W127" i="80"/>
  <c r="H127" i="80"/>
  <c r="AG119" i="80"/>
  <c r="J108" i="80"/>
  <c r="N107" i="80"/>
  <c r="AA102" i="80"/>
  <c r="H102" i="80"/>
  <c r="AA97" i="80"/>
  <c r="K97" i="80"/>
  <c r="X89" i="80"/>
  <c r="AF88" i="80"/>
  <c r="W88" i="80"/>
  <c r="N88" i="80"/>
  <c r="E88" i="80"/>
  <c r="AH86" i="80"/>
  <c r="K86" i="80"/>
  <c r="AD84" i="80"/>
  <c r="V84" i="80"/>
  <c r="N84" i="80"/>
  <c r="E84" i="80"/>
  <c r="D52" i="77"/>
  <c r="J52" i="77" s="1"/>
  <c r="W6" i="76"/>
  <c r="AC6" i="76"/>
  <c r="G18" i="80"/>
  <c r="I65" i="80"/>
  <c r="U63" i="80"/>
  <c r="AA53" i="80"/>
  <c r="P52" i="80"/>
  <c r="W49" i="80"/>
  <c r="AF48" i="80"/>
  <c r="K47" i="80"/>
  <c r="AC40" i="80"/>
  <c r="P40" i="80"/>
  <c r="AH39" i="80"/>
  <c r="Q38" i="80"/>
  <c r="I37" i="80"/>
  <c r="T36" i="80"/>
  <c r="F35" i="80"/>
  <c r="T34" i="80"/>
  <c r="AF31" i="80"/>
  <c r="W31" i="80"/>
  <c r="N31" i="80"/>
  <c r="AH28" i="80"/>
  <c r="M28" i="80"/>
  <c r="Z26" i="80"/>
  <c r="N26" i="80"/>
  <c r="Z25" i="80"/>
  <c r="AH23" i="80"/>
  <c r="Y23" i="80"/>
  <c r="O23" i="80"/>
  <c r="E23" i="80"/>
  <c r="AH21" i="80"/>
  <c r="IU25" i="82"/>
  <c r="F94" i="62" s="1"/>
  <c r="IU29" i="82"/>
  <c r="F98" i="62" s="1"/>
  <c r="IU37" i="82"/>
  <c r="F106" i="62" s="1"/>
  <c r="IU41" i="82"/>
  <c r="F110" i="62" s="1"/>
  <c r="IU45" i="82"/>
  <c r="F114" i="62" s="1"/>
  <c r="IU57" i="82"/>
  <c r="F126" i="62" s="1"/>
  <c r="IU61" i="82"/>
  <c r="F130" i="62" s="1"/>
  <c r="IU65" i="82"/>
  <c r="F134" i="62" s="1"/>
  <c r="IU69" i="82"/>
  <c r="F138" i="62" s="1"/>
  <c r="D45" i="83"/>
  <c r="D41" i="83"/>
  <c r="D37" i="83"/>
  <c r="D33" i="83"/>
  <c r="D29" i="83"/>
  <c r="D25" i="83"/>
  <c r="Z67" i="80"/>
  <c r="T130" i="80"/>
  <c r="AE128" i="80"/>
  <c r="O128" i="80"/>
  <c r="V127" i="80"/>
  <c r="F127" i="80"/>
  <c r="Y124" i="80"/>
  <c r="I124" i="80"/>
  <c r="V119" i="80"/>
  <c r="W118" i="80"/>
  <c r="V114" i="80"/>
  <c r="E108" i="80"/>
  <c r="K107" i="80"/>
  <c r="X102" i="80"/>
  <c r="F102" i="80"/>
  <c r="S99" i="80"/>
  <c r="Z97" i="80"/>
  <c r="E97" i="80"/>
  <c r="R89" i="80"/>
  <c r="AE88" i="80"/>
  <c r="V88" i="80"/>
  <c r="M88" i="80"/>
  <c r="D88" i="80"/>
  <c r="AD86" i="80"/>
  <c r="I86" i="80"/>
  <c r="AC84" i="80"/>
  <c r="U84" i="80"/>
  <c r="M84" i="80"/>
  <c r="D84" i="80"/>
  <c r="AI60" i="73"/>
  <c r="K72" i="62" s="1"/>
  <c r="AI51" i="73"/>
  <c r="K63" i="62" s="1"/>
  <c r="AI34" i="73"/>
  <c r="AI25" i="73"/>
  <c r="K37" i="62" s="1"/>
  <c r="S6" i="76"/>
  <c r="V6" i="76"/>
  <c r="IU53" i="48"/>
  <c r="F60" i="62" s="1"/>
  <c r="Z18" i="80"/>
  <c r="T59" i="80"/>
  <c r="Y53" i="80"/>
  <c r="K52" i="80"/>
  <c r="V49" i="80"/>
  <c r="AD48" i="80"/>
  <c r="AF47" i="80"/>
  <c r="H47" i="80"/>
  <c r="AB40" i="80"/>
  <c r="M40" i="80"/>
  <c r="S39" i="80"/>
  <c r="N38" i="80"/>
  <c r="S36" i="80"/>
  <c r="E35" i="80"/>
  <c r="Q34" i="80"/>
  <c r="AE31" i="80"/>
  <c r="V31" i="80"/>
  <c r="M31" i="80"/>
  <c r="AC28" i="80"/>
  <c r="K28" i="80"/>
  <c r="AH26" i="80"/>
  <c r="Y26" i="80"/>
  <c r="L26" i="80"/>
  <c r="Z21" i="80"/>
  <c r="AI95" i="72"/>
  <c r="J108" i="62" s="1"/>
  <c r="X97" i="80"/>
  <c r="D97" i="80"/>
  <c r="K89" i="80"/>
  <c r="O6" i="76"/>
  <c r="R6" i="76"/>
  <c r="R59" i="80"/>
  <c r="S54" i="80"/>
  <c r="X53" i="80"/>
  <c r="AG52" i="80"/>
  <c r="H52" i="80"/>
  <c r="H49" i="80"/>
  <c r="W48" i="80"/>
  <c r="AD47" i="80"/>
  <c r="F47" i="80"/>
  <c r="AA40" i="80"/>
  <c r="K40" i="80"/>
  <c r="R39" i="80"/>
  <c r="I38" i="80"/>
  <c r="E36" i="80"/>
  <c r="N34" i="80"/>
  <c r="AD31" i="80"/>
  <c r="U31" i="80"/>
  <c r="K31" i="80"/>
  <c r="AB28" i="80"/>
  <c r="E28" i="80"/>
  <c r="AG26" i="80"/>
  <c r="X26" i="80"/>
  <c r="J26" i="80"/>
  <c r="R21" i="80"/>
  <c r="IU26" i="82"/>
  <c r="F95" i="62" s="1"/>
  <c r="IU30" i="82"/>
  <c r="F99" i="62" s="1"/>
  <c r="IU34" i="82"/>
  <c r="F103" i="62" s="1"/>
  <c r="IU38" i="82"/>
  <c r="F107" i="62" s="1"/>
  <c r="IU42" i="82"/>
  <c r="F111" i="62" s="1"/>
  <c r="IU46" i="82"/>
  <c r="F115" i="62" s="1"/>
  <c r="IU50" i="82"/>
  <c r="F119" i="62" s="1"/>
  <c r="IU54" i="82"/>
  <c r="F123" i="62" s="1"/>
  <c r="IU70" i="82"/>
  <c r="F139" i="62" s="1"/>
  <c r="D44" i="83"/>
  <c r="D36" i="83"/>
  <c r="D28" i="83"/>
  <c r="AI123" i="69"/>
  <c r="E136" i="62" s="1"/>
  <c r="L136" i="62" s="1"/>
  <c r="AI119" i="69"/>
  <c r="E132" i="62" s="1"/>
  <c r="L132" i="62" s="1"/>
  <c r="AI115" i="69"/>
  <c r="E128" i="62" s="1"/>
  <c r="L128" i="62" s="1"/>
  <c r="AI111" i="69"/>
  <c r="E124" i="62" s="1"/>
  <c r="L124" i="62" s="1"/>
  <c r="AI107" i="69"/>
  <c r="E120" i="62" s="1"/>
  <c r="L120" i="62" s="1"/>
  <c r="AI103" i="69"/>
  <c r="E116" i="62" s="1"/>
  <c r="L116" i="62" s="1"/>
  <c r="AI99" i="69"/>
  <c r="E112" i="62" s="1"/>
  <c r="L112" i="62" s="1"/>
  <c r="AI95" i="69"/>
  <c r="E108" i="62" s="1"/>
  <c r="L108" i="62" s="1"/>
  <c r="AI91" i="69"/>
  <c r="E104" i="62" s="1"/>
  <c r="AI127" i="69"/>
  <c r="E140" i="62" s="1"/>
  <c r="L140" i="62" s="1"/>
  <c r="AI93" i="69"/>
  <c r="E106" i="62" s="1"/>
  <c r="L106" i="62" s="1"/>
  <c r="AI85" i="69"/>
  <c r="E98" i="62" s="1"/>
  <c r="AI88" i="69"/>
  <c r="E101" i="62" s="1"/>
  <c r="AI86" i="69"/>
  <c r="E99" i="62" s="1"/>
  <c r="AI90" i="69"/>
  <c r="E103" i="62" s="1"/>
  <c r="AI89" i="69"/>
  <c r="E102" i="62" s="1"/>
  <c r="AI87" i="69"/>
  <c r="E100" i="62" s="1"/>
  <c r="D27" i="77"/>
  <c r="J27" i="77" s="1"/>
  <c r="AI84" i="69"/>
  <c r="E97" i="62" s="1"/>
  <c r="IU28" i="48"/>
  <c r="F35" i="62" s="1"/>
  <c r="AH82" i="83"/>
  <c r="AD82" i="83"/>
  <c r="Z82" i="83"/>
  <c r="V82" i="83"/>
  <c r="R82" i="83"/>
  <c r="N82" i="83"/>
  <c r="E82" i="83"/>
  <c r="AE82" i="83"/>
  <c r="S82" i="83"/>
  <c r="AF82" i="83"/>
  <c r="AB82" i="83"/>
  <c r="X82" i="83"/>
  <c r="T82" i="83"/>
  <c r="P82" i="83"/>
  <c r="G82" i="83"/>
  <c r="W82" i="83"/>
  <c r="F82" i="83"/>
  <c r="AG82" i="83"/>
  <c r="AC82" i="83"/>
  <c r="Y82" i="83"/>
  <c r="U82" i="83"/>
  <c r="Q82" i="83"/>
  <c r="M82" i="83"/>
  <c r="AA82" i="83"/>
  <c r="O82" i="83"/>
  <c r="AE86" i="83"/>
  <c r="AA86" i="83"/>
  <c r="W86" i="83"/>
  <c r="S86" i="83"/>
  <c r="O86" i="83"/>
  <c r="K86" i="83"/>
  <c r="G86" i="83"/>
  <c r="AG86" i="83"/>
  <c r="AC86" i="83"/>
  <c r="Y86" i="83"/>
  <c r="U86" i="83"/>
  <c r="Q86" i="83"/>
  <c r="M86" i="83"/>
  <c r="I86" i="83"/>
  <c r="E86" i="83"/>
  <c r="AH86" i="83"/>
  <c r="AD86" i="83"/>
  <c r="Z86" i="83"/>
  <c r="V86" i="83"/>
  <c r="R86" i="83"/>
  <c r="N86" i="83"/>
  <c r="J86" i="83"/>
  <c r="F86" i="83"/>
  <c r="X86" i="83"/>
  <c r="H86" i="83"/>
  <c r="AB86" i="83"/>
  <c r="AF86" i="83"/>
  <c r="P86" i="83"/>
  <c r="T86" i="83"/>
  <c r="L86" i="83"/>
  <c r="AE90" i="83"/>
  <c r="AA90" i="83"/>
  <c r="W90" i="83"/>
  <c r="S90" i="83"/>
  <c r="O90" i="83"/>
  <c r="K90" i="83"/>
  <c r="G90" i="83"/>
  <c r="AG90" i="83"/>
  <c r="AC90" i="83"/>
  <c r="Y90" i="83"/>
  <c r="U90" i="83"/>
  <c r="Q90" i="83"/>
  <c r="M90" i="83"/>
  <c r="I90" i="83"/>
  <c r="E90" i="83"/>
  <c r="AH90" i="83"/>
  <c r="AD90" i="83"/>
  <c r="Z90" i="83"/>
  <c r="V90" i="83"/>
  <c r="R90" i="83"/>
  <c r="N90" i="83"/>
  <c r="J90" i="83"/>
  <c r="F90" i="83"/>
  <c r="AF90" i="83"/>
  <c r="P90" i="83"/>
  <c r="X90" i="83"/>
  <c r="H90" i="83"/>
  <c r="AB90" i="83"/>
  <c r="L90" i="83"/>
  <c r="T90" i="83"/>
  <c r="AE94" i="83"/>
  <c r="AA94" i="83"/>
  <c r="W94" i="83"/>
  <c r="S94" i="83"/>
  <c r="O94" i="83"/>
  <c r="K94" i="83"/>
  <c r="G94" i="83"/>
  <c r="AG94" i="83"/>
  <c r="AC94" i="83"/>
  <c r="Y94" i="83"/>
  <c r="U94" i="83"/>
  <c r="Q94" i="83"/>
  <c r="M94" i="83"/>
  <c r="I94" i="83"/>
  <c r="E94" i="83"/>
  <c r="AH94" i="83"/>
  <c r="AD94" i="83"/>
  <c r="Z94" i="83"/>
  <c r="V94" i="83"/>
  <c r="R94" i="83"/>
  <c r="N94" i="83"/>
  <c r="J94" i="83"/>
  <c r="F94" i="83"/>
  <c r="X94" i="83"/>
  <c r="H94" i="83"/>
  <c r="AB94" i="83"/>
  <c r="AF94" i="83"/>
  <c r="P94" i="83"/>
  <c r="L94" i="83"/>
  <c r="T94" i="83"/>
  <c r="AE98" i="83"/>
  <c r="AA98" i="83"/>
  <c r="W98" i="83"/>
  <c r="S98" i="83"/>
  <c r="O98" i="83"/>
  <c r="K98" i="83"/>
  <c r="G98" i="83"/>
  <c r="AG98" i="83"/>
  <c r="AC98" i="83"/>
  <c r="Y98" i="83"/>
  <c r="U98" i="83"/>
  <c r="Q98" i="83"/>
  <c r="M98" i="83"/>
  <c r="I98" i="83"/>
  <c r="E98" i="83"/>
  <c r="AH98" i="83"/>
  <c r="AD98" i="83"/>
  <c r="Z98" i="83"/>
  <c r="V98" i="83"/>
  <c r="R98" i="83"/>
  <c r="N98" i="83"/>
  <c r="J98" i="83"/>
  <c r="F98" i="83"/>
  <c r="AF98" i="83"/>
  <c r="P98" i="83"/>
  <c r="T98" i="83"/>
  <c r="X98" i="83"/>
  <c r="H98" i="83"/>
  <c r="AB98" i="83"/>
  <c r="L98" i="83"/>
  <c r="AE102" i="83"/>
  <c r="AA102" i="83"/>
  <c r="W102" i="83"/>
  <c r="S102" i="83"/>
  <c r="O102" i="83"/>
  <c r="K102" i="83"/>
  <c r="G102" i="83"/>
  <c r="AG102" i="83"/>
  <c r="AC102" i="83"/>
  <c r="Y102" i="83"/>
  <c r="U102" i="83"/>
  <c r="Q102" i="83"/>
  <c r="M102" i="83"/>
  <c r="I102" i="83"/>
  <c r="E102" i="83"/>
  <c r="AH102" i="83"/>
  <c r="AD102" i="83"/>
  <c r="Z102" i="83"/>
  <c r="V102" i="83"/>
  <c r="R102" i="83"/>
  <c r="N102" i="83"/>
  <c r="J102" i="83"/>
  <c r="F102" i="83"/>
  <c r="X102" i="83"/>
  <c r="H102" i="83"/>
  <c r="AF102" i="83"/>
  <c r="P102" i="83"/>
  <c r="L102" i="83"/>
  <c r="T102" i="83"/>
  <c r="AB102" i="83"/>
  <c r="AE106" i="83"/>
  <c r="AA106" i="83"/>
  <c r="W106" i="83"/>
  <c r="S106" i="83"/>
  <c r="O106" i="83"/>
  <c r="K106" i="83"/>
  <c r="G106" i="83"/>
  <c r="AG106" i="83"/>
  <c r="AC106" i="83"/>
  <c r="Y106" i="83"/>
  <c r="U106" i="83"/>
  <c r="Q106" i="83"/>
  <c r="M106" i="83"/>
  <c r="I106" i="83"/>
  <c r="E106" i="83"/>
  <c r="AH106" i="83"/>
  <c r="AD106" i="83"/>
  <c r="Z106" i="83"/>
  <c r="V106" i="83"/>
  <c r="R106" i="83"/>
  <c r="N106" i="83"/>
  <c r="J106" i="83"/>
  <c r="F106" i="83"/>
  <c r="AF106" i="83"/>
  <c r="P106" i="83"/>
  <c r="T106" i="83"/>
  <c r="X106" i="83"/>
  <c r="H106" i="83"/>
  <c r="AB106" i="83"/>
  <c r="L106" i="83"/>
  <c r="AH110" i="83"/>
  <c r="AD110" i="83"/>
  <c r="Z110" i="83"/>
  <c r="V110" i="83"/>
  <c r="R110" i="83"/>
  <c r="N110" i="83"/>
  <c r="J110" i="83"/>
  <c r="F110" i="83"/>
  <c r="AF110" i="83"/>
  <c r="AB110" i="83"/>
  <c r="X110" i="83"/>
  <c r="T110" i="83"/>
  <c r="P110" i="83"/>
  <c r="L110" i="83"/>
  <c r="H110" i="83"/>
  <c r="AG110" i="83"/>
  <c r="AC110" i="83"/>
  <c r="Y110" i="83"/>
  <c r="U110" i="83"/>
  <c r="Q110" i="83"/>
  <c r="M110" i="83"/>
  <c r="I110" i="83"/>
  <c r="E110" i="83"/>
  <c r="W110" i="83"/>
  <c r="G110" i="83"/>
  <c r="AE110" i="83"/>
  <c r="O110" i="83"/>
  <c r="S110" i="83"/>
  <c r="K110" i="83"/>
  <c r="AA110" i="83"/>
  <c r="AH114" i="83"/>
  <c r="AD114" i="83"/>
  <c r="Z114" i="83"/>
  <c r="V114" i="83"/>
  <c r="R114" i="83"/>
  <c r="N114" i="83"/>
  <c r="J114" i="83"/>
  <c r="F114" i="83"/>
  <c r="AF114" i="83"/>
  <c r="AB114" i="83"/>
  <c r="X114" i="83"/>
  <c r="T114" i="83"/>
  <c r="P114" i="83"/>
  <c r="L114" i="83"/>
  <c r="H114" i="83"/>
  <c r="AG114" i="83"/>
  <c r="AC114" i="83"/>
  <c r="Y114" i="83"/>
  <c r="U114" i="83"/>
  <c r="Q114" i="83"/>
  <c r="M114" i="83"/>
  <c r="I114" i="83"/>
  <c r="E114" i="83"/>
  <c r="AE114" i="83"/>
  <c r="O114" i="83"/>
  <c r="W114" i="83"/>
  <c r="G114" i="83"/>
  <c r="AA114" i="83"/>
  <c r="K114" i="83"/>
  <c r="S114" i="83"/>
  <c r="AH118" i="83"/>
  <c r="AD118" i="83"/>
  <c r="Z118" i="83"/>
  <c r="V118" i="83"/>
  <c r="R118" i="83"/>
  <c r="N118" i="83"/>
  <c r="J118" i="83"/>
  <c r="F118" i="83"/>
  <c r="AF118" i="83"/>
  <c r="AB118" i="83"/>
  <c r="X118" i="83"/>
  <c r="T118" i="83"/>
  <c r="P118" i="83"/>
  <c r="L118" i="83"/>
  <c r="H118" i="83"/>
  <c r="AG118" i="83"/>
  <c r="AC118" i="83"/>
  <c r="Y118" i="83"/>
  <c r="U118" i="83"/>
  <c r="Q118" i="83"/>
  <c r="M118" i="83"/>
  <c r="I118" i="83"/>
  <c r="E118" i="83"/>
  <c r="W118" i="83"/>
  <c r="G118" i="83"/>
  <c r="AE118" i="83"/>
  <c r="O118" i="83"/>
  <c r="S118" i="83"/>
  <c r="K118" i="83"/>
  <c r="AA118" i="83"/>
  <c r="AH122" i="83"/>
  <c r="AD122" i="83"/>
  <c r="Z122" i="83"/>
  <c r="V122" i="83"/>
  <c r="R122" i="83"/>
  <c r="N122" i="83"/>
  <c r="J122" i="83"/>
  <c r="F122" i="83"/>
  <c r="AF122" i="83"/>
  <c r="AB122" i="83"/>
  <c r="X122" i="83"/>
  <c r="T122" i="83"/>
  <c r="P122" i="83"/>
  <c r="L122" i="83"/>
  <c r="H122" i="83"/>
  <c r="AG122" i="83"/>
  <c r="AC122" i="83"/>
  <c r="Y122" i="83"/>
  <c r="U122" i="83"/>
  <c r="Q122" i="83"/>
  <c r="M122" i="83"/>
  <c r="I122" i="83"/>
  <c r="E122" i="83"/>
  <c r="AE122" i="83"/>
  <c r="O122" i="83"/>
  <c r="W122" i="83"/>
  <c r="G122" i="83"/>
  <c r="AA122" i="83"/>
  <c r="K122" i="83"/>
  <c r="S122" i="83"/>
  <c r="AH126" i="83"/>
  <c r="AD126" i="83"/>
  <c r="Z126" i="83"/>
  <c r="V126" i="83"/>
  <c r="R126" i="83"/>
  <c r="N126" i="83"/>
  <c r="J126" i="83"/>
  <c r="F126" i="83"/>
  <c r="AF126" i="83"/>
  <c r="AB126" i="83"/>
  <c r="X126" i="83"/>
  <c r="T126" i="83"/>
  <c r="P126" i="83"/>
  <c r="L126" i="83"/>
  <c r="H126" i="83"/>
  <c r="AG126" i="83"/>
  <c r="AC126" i="83"/>
  <c r="Y126" i="83"/>
  <c r="U126" i="83"/>
  <c r="Q126" i="83"/>
  <c r="M126" i="83"/>
  <c r="I126" i="83"/>
  <c r="E126" i="83"/>
  <c r="W126" i="83"/>
  <c r="G126" i="83"/>
  <c r="AE126" i="83"/>
  <c r="O126" i="83"/>
  <c r="S126" i="83"/>
  <c r="K126" i="83"/>
  <c r="AA126" i="83"/>
  <c r="J82" i="83"/>
  <c r="K83" i="83"/>
  <c r="I82" i="83"/>
  <c r="AF130" i="80"/>
  <c r="N130" i="80"/>
  <c r="AG126" i="80"/>
  <c r="V126" i="80"/>
  <c r="K126" i="80"/>
  <c r="AG122" i="80"/>
  <c r="Y122" i="80"/>
  <c r="P122" i="80"/>
  <c r="F122" i="80"/>
  <c r="AA120" i="80"/>
  <c r="N120" i="80"/>
  <c r="R119" i="80"/>
  <c r="Y117" i="80"/>
  <c r="U116" i="80"/>
  <c r="AE115" i="80"/>
  <c r="AA115" i="80"/>
  <c r="W115" i="80"/>
  <c r="S115" i="80"/>
  <c r="O115" i="80"/>
  <c r="K115" i="80"/>
  <c r="E115" i="80"/>
  <c r="AC113" i="80"/>
  <c r="AD107" i="80"/>
  <c r="S107" i="80"/>
  <c r="I107" i="80"/>
  <c r="Y106" i="80"/>
  <c r="P106" i="80"/>
  <c r="H106" i="80"/>
  <c r="R105" i="80"/>
  <c r="R104" i="80"/>
  <c r="AG99" i="80"/>
  <c r="AC99" i="80"/>
  <c r="Y99" i="80"/>
  <c r="U99" i="80"/>
  <c r="Q99" i="80"/>
  <c r="L99" i="80"/>
  <c r="G99" i="80"/>
  <c r="AG96" i="80"/>
  <c r="AC96" i="80"/>
  <c r="Y96" i="80"/>
  <c r="U96" i="80"/>
  <c r="Q96" i="80"/>
  <c r="M96" i="80"/>
  <c r="I96" i="80"/>
  <c r="E96" i="80"/>
  <c r="AA94" i="80"/>
  <c r="AC93" i="80"/>
  <c r="U93" i="80"/>
  <c r="O93" i="80"/>
  <c r="H93" i="80"/>
  <c r="Z90" i="80"/>
  <c r="U89" i="80"/>
  <c r="H89" i="80"/>
  <c r="AC85" i="80"/>
  <c r="T85" i="80"/>
  <c r="J85" i="80"/>
  <c r="AB83" i="80"/>
  <c r="N83" i="80"/>
  <c r="Z81" i="80"/>
  <c r="AB80" i="80"/>
  <c r="G80" i="80"/>
  <c r="Y75" i="80"/>
  <c r="AF84" i="83"/>
  <c r="AB84" i="83"/>
  <c r="X84" i="83"/>
  <c r="T84" i="83"/>
  <c r="P84" i="83"/>
  <c r="L84" i="83"/>
  <c r="H84" i="83"/>
  <c r="AC84" i="83"/>
  <c r="Q84" i="83"/>
  <c r="E84" i="83"/>
  <c r="AH84" i="83"/>
  <c r="AD84" i="83"/>
  <c r="Z84" i="83"/>
  <c r="V84" i="83"/>
  <c r="R84" i="83"/>
  <c r="N84" i="83"/>
  <c r="J84" i="83"/>
  <c r="F84" i="83"/>
  <c r="Y84" i="83"/>
  <c r="M84" i="83"/>
  <c r="AE84" i="83"/>
  <c r="AA84" i="83"/>
  <c r="W84" i="83"/>
  <c r="S84" i="83"/>
  <c r="O84" i="83"/>
  <c r="K84" i="83"/>
  <c r="G84" i="83"/>
  <c r="AG84" i="83"/>
  <c r="U84" i="83"/>
  <c r="I84" i="83"/>
  <c r="AE88" i="83"/>
  <c r="AA88" i="83"/>
  <c r="W88" i="83"/>
  <c r="S88" i="83"/>
  <c r="O88" i="83"/>
  <c r="K88" i="83"/>
  <c r="G88" i="83"/>
  <c r="AG88" i="83"/>
  <c r="AC88" i="83"/>
  <c r="Y88" i="83"/>
  <c r="U88" i="83"/>
  <c r="Q88" i="83"/>
  <c r="M88" i="83"/>
  <c r="I88" i="83"/>
  <c r="E88" i="83"/>
  <c r="AH88" i="83"/>
  <c r="AD88" i="83"/>
  <c r="Z88" i="83"/>
  <c r="V88" i="83"/>
  <c r="R88" i="83"/>
  <c r="N88" i="83"/>
  <c r="J88" i="83"/>
  <c r="F88" i="83"/>
  <c r="AB88" i="83"/>
  <c r="L88" i="83"/>
  <c r="P88" i="83"/>
  <c r="T88" i="83"/>
  <c r="X88" i="83"/>
  <c r="H88" i="83"/>
  <c r="AF88" i="83"/>
  <c r="AE92" i="83"/>
  <c r="AA92" i="83"/>
  <c r="W92" i="83"/>
  <c r="S92" i="83"/>
  <c r="O92" i="83"/>
  <c r="K92" i="83"/>
  <c r="G92" i="83"/>
  <c r="AG92" i="83"/>
  <c r="AC92" i="83"/>
  <c r="Y92" i="83"/>
  <c r="U92" i="83"/>
  <c r="Q92" i="83"/>
  <c r="M92" i="83"/>
  <c r="I92" i="83"/>
  <c r="E92" i="83"/>
  <c r="AH92" i="83"/>
  <c r="AD92" i="83"/>
  <c r="Z92" i="83"/>
  <c r="V92" i="83"/>
  <c r="R92" i="83"/>
  <c r="N92" i="83"/>
  <c r="J92" i="83"/>
  <c r="F92" i="83"/>
  <c r="T92" i="83"/>
  <c r="AB92" i="83"/>
  <c r="L92" i="83"/>
  <c r="X92" i="83"/>
  <c r="AF92" i="83"/>
  <c r="P92" i="83"/>
  <c r="H92" i="83"/>
  <c r="AE96" i="83"/>
  <c r="AA96" i="83"/>
  <c r="W96" i="83"/>
  <c r="S96" i="83"/>
  <c r="O96" i="83"/>
  <c r="K96" i="83"/>
  <c r="G96" i="83"/>
  <c r="AG96" i="83"/>
  <c r="AC96" i="83"/>
  <c r="Y96" i="83"/>
  <c r="U96" i="83"/>
  <c r="Q96" i="83"/>
  <c r="M96" i="83"/>
  <c r="I96" i="83"/>
  <c r="E96" i="83"/>
  <c r="AH96" i="83"/>
  <c r="AD96" i="83"/>
  <c r="Z96" i="83"/>
  <c r="V96" i="83"/>
  <c r="R96" i="83"/>
  <c r="N96" i="83"/>
  <c r="J96" i="83"/>
  <c r="F96" i="83"/>
  <c r="AB96" i="83"/>
  <c r="L96" i="83"/>
  <c r="P96" i="83"/>
  <c r="T96" i="83"/>
  <c r="X96" i="83"/>
  <c r="H96" i="83"/>
  <c r="AF96" i="83"/>
  <c r="AE100" i="83"/>
  <c r="AA100" i="83"/>
  <c r="W100" i="83"/>
  <c r="S100" i="83"/>
  <c r="O100" i="83"/>
  <c r="K100" i="83"/>
  <c r="G100" i="83"/>
  <c r="AG100" i="83"/>
  <c r="AC100" i="83"/>
  <c r="Y100" i="83"/>
  <c r="U100" i="83"/>
  <c r="Q100" i="83"/>
  <c r="M100" i="83"/>
  <c r="I100" i="83"/>
  <c r="E100" i="83"/>
  <c r="AH100" i="83"/>
  <c r="AD100" i="83"/>
  <c r="Z100" i="83"/>
  <c r="V100" i="83"/>
  <c r="R100" i="83"/>
  <c r="N100" i="83"/>
  <c r="J100" i="83"/>
  <c r="F100" i="83"/>
  <c r="T100" i="83"/>
  <c r="H100" i="83"/>
  <c r="AB100" i="83"/>
  <c r="L100" i="83"/>
  <c r="X100" i="83"/>
  <c r="AF100" i="83"/>
  <c r="P100" i="83"/>
  <c r="AE104" i="83"/>
  <c r="AA104" i="83"/>
  <c r="W104" i="83"/>
  <c r="S104" i="83"/>
  <c r="O104" i="83"/>
  <c r="K104" i="83"/>
  <c r="G104" i="83"/>
  <c r="AG104" i="83"/>
  <c r="AC104" i="83"/>
  <c r="Y104" i="83"/>
  <c r="U104" i="83"/>
  <c r="Q104" i="83"/>
  <c r="M104" i="83"/>
  <c r="I104" i="83"/>
  <c r="E104" i="83"/>
  <c r="AH104" i="83"/>
  <c r="AD104" i="83"/>
  <c r="Z104" i="83"/>
  <c r="V104" i="83"/>
  <c r="R104" i="83"/>
  <c r="N104" i="83"/>
  <c r="J104" i="83"/>
  <c r="F104" i="83"/>
  <c r="AB104" i="83"/>
  <c r="L104" i="83"/>
  <c r="AF104" i="83"/>
  <c r="T104" i="83"/>
  <c r="X104" i="83"/>
  <c r="H104" i="83"/>
  <c r="P104" i="83"/>
  <c r="AE108" i="83"/>
  <c r="AA108" i="83"/>
  <c r="W108" i="83"/>
  <c r="S108" i="83"/>
  <c r="O108" i="83"/>
  <c r="K108" i="83"/>
  <c r="G108" i="83"/>
  <c r="AG108" i="83"/>
  <c r="AC108" i="83"/>
  <c r="Y108" i="83"/>
  <c r="U108" i="83"/>
  <c r="Q108" i="83"/>
  <c r="M108" i="83"/>
  <c r="I108" i="83"/>
  <c r="E108" i="83"/>
  <c r="AH108" i="83"/>
  <c r="AD108" i="83"/>
  <c r="Z108" i="83"/>
  <c r="V108" i="83"/>
  <c r="R108" i="83"/>
  <c r="N108" i="83"/>
  <c r="J108" i="83"/>
  <c r="F108" i="83"/>
  <c r="T108" i="83"/>
  <c r="X108" i="83"/>
  <c r="AB108" i="83"/>
  <c r="L108" i="83"/>
  <c r="AF108" i="83"/>
  <c r="P108" i="83"/>
  <c r="H108" i="83"/>
  <c r="AH112" i="83"/>
  <c r="AD112" i="83"/>
  <c r="Z112" i="83"/>
  <c r="V112" i="83"/>
  <c r="R112" i="83"/>
  <c r="N112" i="83"/>
  <c r="J112" i="83"/>
  <c r="F112" i="83"/>
  <c r="AF112" i="83"/>
  <c r="AB112" i="83"/>
  <c r="X112" i="83"/>
  <c r="T112" i="83"/>
  <c r="P112" i="83"/>
  <c r="L112" i="83"/>
  <c r="H112" i="83"/>
  <c r="AG112" i="83"/>
  <c r="AC112" i="83"/>
  <c r="Y112" i="83"/>
  <c r="U112" i="83"/>
  <c r="Q112" i="83"/>
  <c r="M112" i="83"/>
  <c r="I112" i="83"/>
  <c r="E112" i="83"/>
  <c r="AA112" i="83"/>
  <c r="K112" i="83"/>
  <c r="S112" i="83"/>
  <c r="W112" i="83"/>
  <c r="G112" i="83"/>
  <c r="O112" i="83"/>
  <c r="AE112" i="83"/>
  <c r="AH116" i="83"/>
  <c r="AD116" i="83"/>
  <c r="Z116" i="83"/>
  <c r="V116" i="83"/>
  <c r="R116" i="83"/>
  <c r="N116" i="83"/>
  <c r="J116" i="83"/>
  <c r="F116" i="83"/>
  <c r="AF116" i="83"/>
  <c r="AB116" i="83"/>
  <c r="X116" i="83"/>
  <c r="T116" i="83"/>
  <c r="P116" i="83"/>
  <c r="L116" i="83"/>
  <c r="H116" i="83"/>
  <c r="AG116" i="83"/>
  <c r="AC116" i="83"/>
  <c r="Y116" i="83"/>
  <c r="U116" i="83"/>
  <c r="Q116" i="83"/>
  <c r="M116" i="83"/>
  <c r="I116" i="83"/>
  <c r="E116" i="83"/>
  <c r="S116" i="83"/>
  <c r="AA116" i="83"/>
  <c r="K116" i="83"/>
  <c r="AE116" i="83"/>
  <c r="O116" i="83"/>
  <c r="W116" i="83"/>
  <c r="G116" i="83"/>
  <c r="AH120" i="83"/>
  <c r="AD120" i="83"/>
  <c r="Z120" i="83"/>
  <c r="V120" i="83"/>
  <c r="R120" i="83"/>
  <c r="N120" i="83"/>
  <c r="J120" i="83"/>
  <c r="F120" i="83"/>
  <c r="AF120" i="83"/>
  <c r="AB120" i="83"/>
  <c r="X120" i="83"/>
  <c r="T120" i="83"/>
  <c r="P120" i="83"/>
  <c r="L120" i="83"/>
  <c r="H120" i="83"/>
  <c r="AG120" i="83"/>
  <c r="AC120" i="83"/>
  <c r="Y120" i="83"/>
  <c r="U120" i="83"/>
  <c r="Q120" i="83"/>
  <c r="M120" i="83"/>
  <c r="I120" i="83"/>
  <c r="E120" i="83"/>
  <c r="AA120" i="83"/>
  <c r="K120" i="83"/>
  <c r="S120" i="83"/>
  <c r="W120" i="83"/>
  <c r="G120" i="83"/>
  <c r="AE120" i="83"/>
  <c r="O120" i="83"/>
  <c r="AH124" i="83"/>
  <c r="AD124" i="83"/>
  <c r="Z124" i="83"/>
  <c r="V124" i="83"/>
  <c r="R124" i="83"/>
  <c r="N124" i="83"/>
  <c r="J124" i="83"/>
  <c r="F124" i="83"/>
  <c r="AF124" i="83"/>
  <c r="AB124" i="83"/>
  <c r="X124" i="83"/>
  <c r="T124" i="83"/>
  <c r="P124" i="83"/>
  <c r="L124" i="83"/>
  <c r="H124" i="83"/>
  <c r="AG124" i="83"/>
  <c r="AC124" i="83"/>
  <c r="Y124" i="83"/>
  <c r="U124" i="83"/>
  <c r="Q124" i="83"/>
  <c r="M124" i="83"/>
  <c r="I124" i="83"/>
  <c r="E124" i="83"/>
  <c r="S124" i="83"/>
  <c r="AA124" i="83"/>
  <c r="K124" i="83"/>
  <c r="AE124" i="83"/>
  <c r="O124" i="83"/>
  <c r="G124" i="83"/>
  <c r="W124" i="83"/>
  <c r="AH128" i="83"/>
  <c r="AD128" i="83"/>
  <c r="Z128" i="83"/>
  <c r="V128" i="83"/>
  <c r="R128" i="83"/>
  <c r="N128" i="83"/>
  <c r="J128" i="83"/>
  <c r="F128" i="83"/>
  <c r="AF128" i="83"/>
  <c r="AB128" i="83"/>
  <c r="X128" i="83"/>
  <c r="T128" i="83"/>
  <c r="P128" i="83"/>
  <c r="L128" i="83"/>
  <c r="H128" i="83"/>
  <c r="AG128" i="83"/>
  <c r="AC128" i="83"/>
  <c r="Y128" i="83"/>
  <c r="U128" i="83"/>
  <c r="Q128" i="83"/>
  <c r="M128" i="83"/>
  <c r="I128" i="83"/>
  <c r="E128" i="83"/>
  <c r="AA128" i="83"/>
  <c r="K128" i="83"/>
  <c r="S128" i="83"/>
  <c r="W128" i="83"/>
  <c r="G128" i="83"/>
  <c r="O128" i="83"/>
  <c r="AE128" i="83"/>
  <c r="L83" i="83"/>
  <c r="AI129" i="69"/>
  <c r="E142" i="62" s="1"/>
  <c r="L142" i="62" s="1"/>
  <c r="K82" i="83"/>
  <c r="AI117" i="73"/>
  <c r="K130" i="62" s="1"/>
  <c r="V130" i="80"/>
  <c r="J130" i="80"/>
  <c r="S129" i="80"/>
  <c r="AB126" i="80"/>
  <c r="R126" i="80"/>
  <c r="H126" i="80"/>
  <c r="S121" i="80"/>
  <c r="AD120" i="80"/>
  <c r="T120" i="80"/>
  <c r="J120" i="80"/>
  <c r="H117" i="80"/>
  <c r="N113" i="80"/>
  <c r="AD106" i="80"/>
  <c r="V106" i="80"/>
  <c r="N106" i="80"/>
  <c r="D106" i="80"/>
  <c r="AC105" i="80"/>
  <c r="H105" i="80"/>
  <c r="T98" i="80"/>
  <c r="N90" i="80"/>
  <c r="V83" i="80"/>
  <c r="G83" i="80"/>
  <c r="R81" i="80"/>
  <c r="AH83" i="83"/>
  <c r="AD83" i="83"/>
  <c r="Z83" i="83"/>
  <c r="V83" i="83"/>
  <c r="R83" i="83"/>
  <c r="N83" i="83"/>
  <c r="H83" i="83"/>
  <c r="W83" i="83"/>
  <c r="O83" i="83"/>
  <c r="AF83" i="83"/>
  <c r="AB83" i="83"/>
  <c r="X83" i="83"/>
  <c r="T83" i="83"/>
  <c r="P83" i="83"/>
  <c r="J83" i="83"/>
  <c r="F83" i="83"/>
  <c r="AE83" i="83"/>
  <c r="S83" i="83"/>
  <c r="E83" i="83"/>
  <c r="AG83" i="83"/>
  <c r="AC83" i="83"/>
  <c r="Y83" i="83"/>
  <c r="U83" i="83"/>
  <c r="Q83" i="83"/>
  <c r="M83" i="83"/>
  <c r="G83" i="83"/>
  <c r="AA83" i="83"/>
  <c r="I83" i="83"/>
  <c r="AG87" i="83"/>
  <c r="AC87" i="83"/>
  <c r="Y87" i="83"/>
  <c r="U87" i="83"/>
  <c r="Q87" i="83"/>
  <c r="M87" i="83"/>
  <c r="I87" i="83"/>
  <c r="E87" i="83"/>
  <c r="AE87" i="83"/>
  <c r="AA87" i="83"/>
  <c r="W87" i="83"/>
  <c r="S87" i="83"/>
  <c r="O87" i="83"/>
  <c r="K87" i="83"/>
  <c r="G87" i="83"/>
  <c r="AF87" i="83"/>
  <c r="AB87" i="83"/>
  <c r="X87" i="83"/>
  <c r="T87" i="83"/>
  <c r="P87" i="83"/>
  <c r="L87" i="83"/>
  <c r="H87" i="83"/>
  <c r="Z87" i="83"/>
  <c r="J87" i="83"/>
  <c r="AH87" i="83"/>
  <c r="R87" i="83"/>
  <c r="N87" i="83"/>
  <c r="V87" i="83"/>
  <c r="F87" i="83"/>
  <c r="AD87" i="83"/>
  <c r="AG91" i="83"/>
  <c r="AC91" i="83"/>
  <c r="Y91" i="83"/>
  <c r="U91" i="83"/>
  <c r="Q91" i="83"/>
  <c r="M91" i="83"/>
  <c r="I91" i="83"/>
  <c r="E91" i="83"/>
  <c r="AE91" i="83"/>
  <c r="AA91" i="83"/>
  <c r="W91" i="83"/>
  <c r="S91" i="83"/>
  <c r="O91" i="83"/>
  <c r="K91" i="83"/>
  <c r="G91" i="83"/>
  <c r="AF91" i="83"/>
  <c r="AB91" i="83"/>
  <c r="X91" i="83"/>
  <c r="T91" i="83"/>
  <c r="P91" i="83"/>
  <c r="L91" i="83"/>
  <c r="H91" i="83"/>
  <c r="AH91" i="83"/>
  <c r="R91" i="83"/>
  <c r="V91" i="83"/>
  <c r="Z91" i="83"/>
  <c r="J91" i="83"/>
  <c r="F91" i="83"/>
  <c r="AD91" i="83"/>
  <c r="N91" i="83"/>
  <c r="AG95" i="83"/>
  <c r="AC95" i="83"/>
  <c r="Y95" i="83"/>
  <c r="U95" i="83"/>
  <c r="Q95" i="83"/>
  <c r="M95" i="83"/>
  <c r="I95" i="83"/>
  <c r="E95" i="83"/>
  <c r="AE95" i="83"/>
  <c r="AA95" i="83"/>
  <c r="W95" i="83"/>
  <c r="S95" i="83"/>
  <c r="O95" i="83"/>
  <c r="K95" i="83"/>
  <c r="G95" i="83"/>
  <c r="AF95" i="83"/>
  <c r="AB95" i="83"/>
  <c r="X95" i="83"/>
  <c r="T95" i="83"/>
  <c r="P95" i="83"/>
  <c r="L95" i="83"/>
  <c r="H95" i="83"/>
  <c r="Z95" i="83"/>
  <c r="J95" i="83"/>
  <c r="AH95" i="83"/>
  <c r="R95" i="83"/>
  <c r="AD95" i="83"/>
  <c r="V95" i="83"/>
  <c r="F95" i="83"/>
  <c r="N95" i="83"/>
  <c r="AG99" i="83"/>
  <c r="AC99" i="83"/>
  <c r="Y99" i="83"/>
  <c r="U99" i="83"/>
  <c r="Q99" i="83"/>
  <c r="M99" i="83"/>
  <c r="I99" i="83"/>
  <c r="E99" i="83"/>
  <c r="AE99" i="83"/>
  <c r="AA99" i="83"/>
  <c r="W99" i="83"/>
  <c r="S99" i="83"/>
  <c r="O99" i="83"/>
  <c r="K99" i="83"/>
  <c r="G99" i="83"/>
  <c r="AF99" i="83"/>
  <c r="AB99" i="83"/>
  <c r="X99" i="83"/>
  <c r="T99" i="83"/>
  <c r="P99" i="83"/>
  <c r="L99" i="83"/>
  <c r="H99" i="83"/>
  <c r="AH99" i="83"/>
  <c r="R99" i="83"/>
  <c r="Z99" i="83"/>
  <c r="J99" i="83"/>
  <c r="F99" i="83"/>
  <c r="AD99" i="83"/>
  <c r="N99" i="83"/>
  <c r="V99" i="83"/>
  <c r="AG103" i="83"/>
  <c r="AC103" i="83"/>
  <c r="Y103" i="83"/>
  <c r="U103" i="83"/>
  <c r="Q103" i="83"/>
  <c r="M103" i="83"/>
  <c r="I103" i="83"/>
  <c r="E103" i="83"/>
  <c r="AE103" i="83"/>
  <c r="AA103" i="83"/>
  <c r="W103" i="83"/>
  <c r="S103" i="83"/>
  <c r="O103" i="83"/>
  <c r="K103" i="83"/>
  <c r="G103" i="83"/>
  <c r="AF103" i="83"/>
  <c r="AB103" i="83"/>
  <c r="X103" i="83"/>
  <c r="T103" i="83"/>
  <c r="P103" i="83"/>
  <c r="L103" i="83"/>
  <c r="H103" i="83"/>
  <c r="Z103" i="83"/>
  <c r="J103" i="83"/>
  <c r="N103" i="83"/>
  <c r="AH103" i="83"/>
  <c r="R103" i="83"/>
  <c r="AD103" i="83"/>
  <c r="V103" i="83"/>
  <c r="F103" i="83"/>
  <c r="AG107" i="83"/>
  <c r="AC107" i="83"/>
  <c r="Y107" i="83"/>
  <c r="U107" i="83"/>
  <c r="Q107" i="83"/>
  <c r="M107" i="83"/>
  <c r="I107" i="83"/>
  <c r="E107" i="83"/>
  <c r="AE107" i="83"/>
  <c r="AA107" i="83"/>
  <c r="W107" i="83"/>
  <c r="S107" i="83"/>
  <c r="O107" i="83"/>
  <c r="K107" i="83"/>
  <c r="G107" i="83"/>
  <c r="AF107" i="83"/>
  <c r="AB107" i="83"/>
  <c r="X107" i="83"/>
  <c r="T107" i="83"/>
  <c r="P107" i="83"/>
  <c r="L107" i="83"/>
  <c r="H107" i="83"/>
  <c r="AH107" i="83"/>
  <c r="R107" i="83"/>
  <c r="V107" i="83"/>
  <c r="Z107" i="83"/>
  <c r="J107" i="83"/>
  <c r="F107" i="83"/>
  <c r="AD107" i="83"/>
  <c r="N107" i="83"/>
  <c r="AF111" i="83"/>
  <c r="AB111" i="83"/>
  <c r="X111" i="83"/>
  <c r="T111" i="83"/>
  <c r="P111" i="83"/>
  <c r="L111" i="83"/>
  <c r="H111" i="83"/>
  <c r="AH111" i="83"/>
  <c r="AD111" i="83"/>
  <c r="Z111" i="83"/>
  <c r="V111" i="83"/>
  <c r="R111" i="83"/>
  <c r="N111" i="83"/>
  <c r="J111" i="83"/>
  <c r="F111" i="83"/>
  <c r="AE111" i="83"/>
  <c r="AA111" i="83"/>
  <c r="W111" i="83"/>
  <c r="S111" i="83"/>
  <c r="O111" i="83"/>
  <c r="K111" i="83"/>
  <c r="G111" i="83"/>
  <c r="Y111" i="83"/>
  <c r="I111" i="83"/>
  <c r="AG111" i="83"/>
  <c r="Q111" i="83"/>
  <c r="U111" i="83"/>
  <c r="E111" i="83"/>
  <c r="M111" i="83"/>
  <c r="AC111" i="83"/>
  <c r="AF115" i="83"/>
  <c r="AB115" i="83"/>
  <c r="X115" i="83"/>
  <c r="T115" i="83"/>
  <c r="P115" i="83"/>
  <c r="L115" i="83"/>
  <c r="H115" i="83"/>
  <c r="AH115" i="83"/>
  <c r="AD115" i="83"/>
  <c r="Z115" i="83"/>
  <c r="V115" i="83"/>
  <c r="R115" i="83"/>
  <c r="N115" i="83"/>
  <c r="J115" i="83"/>
  <c r="F115" i="83"/>
  <c r="AE115" i="83"/>
  <c r="AA115" i="83"/>
  <c r="W115" i="83"/>
  <c r="S115" i="83"/>
  <c r="O115" i="83"/>
  <c r="K115" i="83"/>
  <c r="G115" i="83"/>
  <c r="AG115" i="83"/>
  <c r="Q115" i="83"/>
  <c r="Y115" i="83"/>
  <c r="I115" i="83"/>
  <c r="AC115" i="83"/>
  <c r="M115" i="83"/>
  <c r="U115" i="83"/>
  <c r="E115" i="83"/>
  <c r="AF119" i="83"/>
  <c r="AB119" i="83"/>
  <c r="X119" i="83"/>
  <c r="T119" i="83"/>
  <c r="P119" i="83"/>
  <c r="L119" i="83"/>
  <c r="H119" i="83"/>
  <c r="AH119" i="83"/>
  <c r="AD119" i="83"/>
  <c r="Z119" i="83"/>
  <c r="V119" i="83"/>
  <c r="R119" i="83"/>
  <c r="N119" i="83"/>
  <c r="J119" i="83"/>
  <c r="F119" i="83"/>
  <c r="AE119" i="83"/>
  <c r="AA119" i="83"/>
  <c r="W119" i="83"/>
  <c r="S119" i="83"/>
  <c r="O119" i="83"/>
  <c r="K119" i="83"/>
  <c r="G119" i="83"/>
  <c r="Y119" i="83"/>
  <c r="I119" i="83"/>
  <c r="AG119" i="83"/>
  <c r="Q119" i="83"/>
  <c r="U119" i="83"/>
  <c r="E119" i="83"/>
  <c r="AC119" i="83"/>
  <c r="M119" i="83"/>
  <c r="AF123" i="83"/>
  <c r="AB123" i="83"/>
  <c r="X123" i="83"/>
  <c r="T123" i="83"/>
  <c r="P123" i="83"/>
  <c r="L123" i="83"/>
  <c r="H123" i="83"/>
  <c r="AH123" i="83"/>
  <c r="AD123" i="83"/>
  <c r="Z123" i="83"/>
  <c r="V123" i="83"/>
  <c r="R123" i="83"/>
  <c r="N123" i="83"/>
  <c r="J123" i="83"/>
  <c r="F123" i="83"/>
  <c r="AE123" i="83"/>
  <c r="AA123" i="83"/>
  <c r="W123" i="83"/>
  <c r="S123" i="83"/>
  <c r="O123" i="83"/>
  <c r="K123" i="83"/>
  <c r="G123" i="83"/>
  <c r="AG123" i="83"/>
  <c r="Q123" i="83"/>
  <c r="Y123" i="83"/>
  <c r="I123" i="83"/>
  <c r="AC123" i="83"/>
  <c r="M123" i="83"/>
  <c r="E123" i="83"/>
  <c r="U123" i="83"/>
  <c r="AF127" i="83"/>
  <c r="AB127" i="83"/>
  <c r="X127" i="83"/>
  <c r="T127" i="83"/>
  <c r="P127" i="83"/>
  <c r="L127" i="83"/>
  <c r="H127" i="83"/>
  <c r="AH127" i="83"/>
  <c r="AD127" i="83"/>
  <c r="Z127" i="83"/>
  <c r="V127" i="83"/>
  <c r="R127" i="83"/>
  <c r="N127" i="83"/>
  <c r="J127" i="83"/>
  <c r="F127" i="83"/>
  <c r="AE127" i="83"/>
  <c r="AA127" i="83"/>
  <c r="W127" i="83"/>
  <c r="S127" i="83"/>
  <c r="O127" i="83"/>
  <c r="K127" i="83"/>
  <c r="G127" i="83"/>
  <c r="Y127" i="83"/>
  <c r="I127" i="83"/>
  <c r="AG127" i="83"/>
  <c r="Q127" i="83"/>
  <c r="U127" i="83"/>
  <c r="E127" i="83"/>
  <c r="M127" i="83"/>
  <c r="AC127" i="83"/>
  <c r="AG85" i="83"/>
  <c r="AC85" i="83"/>
  <c r="Y85" i="83"/>
  <c r="U85" i="83"/>
  <c r="Q85" i="83"/>
  <c r="M85" i="83"/>
  <c r="I85" i="83"/>
  <c r="AE85" i="83"/>
  <c r="AA85" i="83"/>
  <c r="W85" i="83"/>
  <c r="S85" i="83"/>
  <c r="O85" i="83"/>
  <c r="K85" i="83"/>
  <c r="G85" i="83"/>
  <c r="AF85" i="83"/>
  <c r="AB85" i="83"/>
  <c r="X85" i="83"/>
  <c r="T85" i="83"/>
  <c r="P85" i="83"/>
  <c r="L85" i="83"/>
  <c r="H85" i="83"/>
  <c r="V85" i="83"/>
  <c r="F85" i="83"/>
  <c r="Z85" i="83"/>
  <c r="AD85" i="83"/>
  <c r="N85" i="83"/>
  <c r="J85" i="83"/>
  <c r="AH85" i="83"/>
  <c r="R85" i="83"/>
  <c r="E85" i="83"/>
  <c r="AG89" i="83"/>
  <c r="AC89" i="83"/>
  <c r="Y89" i="83"/>
  <c r="U89" i="83"/>
  <c r="Q89" i="83"/>
  <c r="M89" i="83"/>
  <c r="I89" i="83"/>
  <c r="E89" i="83"/>
  <c r="AE89" i="83"/>
  <c r="AA89" i="83"/>
  <c r="W89" i="83"/>
  <c r="S89" i="83"/>
  <c r="O89" i="83"/>
  <c r="K89" i="83"/>
  <c r="G89" i="83"/>
  <c r="AF89" i="83"/>
  <c r="AB89" i="83"/>
  <c r="X89" i="83"/>
  <c r="T89" i="83"/>
  <c r="P89" i="83"/>
  <c r="L89" i="83"/>
  <c r="H89" i="83"/>
  <c r="AD89" i="83"/>
  <c r="N89" i="83"/>
  <c r="AH89" i="83"/>
  <c r="V89" i="83"/>
  <c r="F89" i="83"/>
  <c r="R89" i="83"/>
  <c r="Z89" i="83"/>
  <c r="J89" i="83"/>
  <c r="AG93" i="83"/>
  <c r="AC93" i="83"/>
  <c r="Y93" i="83"/>
  <c r="U93" i="83"/>
  <c r="Q93" i="83"/>
  <c r="M93" i="83"/>
  <c r="I93" i="83"/>
  <c r="E93" i="83"/>
  <c r="AE93" i="83"/>
  <c r="AA93" i="83"/>
  <c r="W93" i="83"/>
  <c r="S93" i="83"/>
  <c r="O93" i="83"/>
  <c r="K93" i="83"/>
  <c r="G93" i="83"/>
  <c r="AF93" i="83"/>
  <c r="AB93" i="83"/>
  <c r="X93" i="83"/>
  <c r="T93" i="83"/>
  <c r="P93" i="83"/>
  <c r="L93" i="83"/>
  <c r="H93" i="83"/>
  <c r="V93" i="83"/>
  <c r="F93" i="83"/>
  <c r="J93" i="83"/>
  <c r="AD93" i="83"/>
  <c r="N93" i="83"/>
  <c r="AH93" i="83"/>
  <c r="R93" i="83"/>
  <c r="Z93" i="83"/>
  <c r="AG97" i="83"/>
  <c r="AC97" i="83"/>
  <c r="Y97" i="83"/>
  <c r="U97" i="83"/>
  <c r="Q97" i="83"/>
  <c r="M97" i="83"/>
  <c r="I97" i="83"/>
  <c r="E97" i="83"/>
  <c r="AE97" i="83"/>
  <c r="AA97" i="83"/>
  <c r="W97" i="83"/>
  <c r="S97" i="83"/>
  <c r="O97" i="83"/>
  <c r="K97" i="83"/>
  <c r="G97" i="83"/>
  <c r="AF97" i="83"/>
  <c r="AB97" i="83"/>
  <c r="X97" i="83"/>
  <c r="T97" i="83"/>
  <c r="P97" i="83"/>
  <c r="L97" i="83"/>
  <c r="H97" i="83"/>
  <c r="AD97" i="83"/>
  <c r="N97" i="83"/>
  <c r="V97" i="83"/>
  <c r="F97" i="83"/>
  <c r="R97" i="83"/>
  <c r="Z97" i="83"/>
  <c r="J97" i="83"/>
  <c r="AH97" i="83"/>
  <c r="AG101" i="83"/>
  <c r="AC101" i="83"/>
  <c r="Y101" i="83"/>
  <c r="U101" i="83"/>
  <c r="Q101" i="83"/>
  <c r="M101" i="83"/>
  <c r="I101" i="83"/>
  <c r="E101" i="83"/>
  <c r="AE101" i="83"/>
  <c r="AA101" i="83"/>
  <c r="W101" i="83"/>
  <c r="S101" i="83"/>
  <c r="O101" i="83"/>
  <c r="K101" i="83"/>
  <c r="G101" i="83"/>
  <c r="AF101" i="83"/>
  <c r="AB101" i="83"/>
  <c r="X101" i="83"/>
  <c r="T101" i="83"/>
  <c r="P101" i="83"/>
  <c r="L101" i="83"/>
  <c r="H101" i="83"/>
  <c r="V101" i="83"/>
  <c r="F101" i="83"/>
  <c r="Z101" i="83"/>
  <c r="AD101" i="83"/>
  <c r="N101" i="83"/>
  <c r="AH101" i="83"/>
  <c r="R101" i="83"/>
  <c r="J101" i="83"/>
  <c r="AG105" i="83"/>
  <c r="AC105" i="83"/>
  <c r="Y105" i="83"/>
  <c r="U105" i="83"/>
  <c r="Q105" i="83"/>
  <c r="M105" i="83"/>
  <c r="I105" i="83"/>
  <c r="E105" i="83"/>
  <c r="AE105" i="83"/>
  <c r="AA105" i="83"/>
  <c r="W105" i="83"/>
  <c r="S105" i="83"/>
  <c r="O105" i="83"/>
  <c r="K105" i="83"/>
  <c r="G105" i="83"/>
  <c r="AF105" i="83"/>
  <c r="AB105" i="83"/>
  <c r="X105" i="83"/>
  <c r="T105" i="83"/>
  <c r="P105" i="83"/>
  <c r="L105" i="83"/>
  <c r="H105" i="83"/>
  <c r="AD105" i="83"/>
  <c r="N105" i="83"/>
  <c r="V105" i="83"/>
  <c r="F105" i="83"/>
  <c r="R105" i="83"/>
  <c r="Z105" i="83"/>
  <c r="J105" i="83"/>
  <c r="AH105" i="83"/>
  <c r="AF109" i="83"/>
  <c r="AB109" i="83"/>
  <c r="AH109" i="83"/>
  <c r="AD109" i="83"/>
  <c r="Z109" i="83"/>
  <c r="AE109" i="83"/>
  <c r="Y109" i="83"/>
  <c r="U109" i="83"/>
  <c r="Q109" i="83"/>
  <c r="M109" i="83"/>
  <c r="I109" i="83"/>
  <c r="E109" i="83"/>
  <c r="AC109" i="83"/>
  <c r="W109" i="83"/>
  <c r="S109" i="83"/>
  <c r="O109" i="83"/>
  <c r="K109" i="83"/>
  <c r="G109" i="83"/>
  <c r="AG109" i="83"/>
  <c r="X109" i="83"/>
  <c r="T109" i="83"/>
  <c r="P109" i="83"/>
  <c r="L109" i="83"/>
  <c r="H109" i="83"/>
  <c r="V109" i="83"/>
  <c r="F109" i="83"/>
  <c r="N109" i="83"/>
  <c r="J109" i="83"/>
  <c r="R109" i="83"/>
  <c r="AA109" i="83"/>
  <c r="AF113" i="83"/>
  <c r="AB113" i="83"/>
  <c r="X113" i="83"/>
  <c r="T113" i="83"/>
  <c r="P113" i="83"/>
  <c r="L113" i="83"/>
  <c r="H113" i="83"/>
  <c r="AH113" i="83"/>
  <c r="AD113" i="83"/>
  <c r="Z113" i="83"/>
  <c r="V113" i="83"/>
  <c r="R113" i="83"/>
  <c r="N113" i="83"/>
  <c r="J113" i="83"/>
  <c r="F113" i="83"/>
  <c r="AE113" i="83"/>
  <c r="AA113" i="83"/>
  <c r="W113" i="83"/>
  <c r="S113" i="83"/>
  <c r="O113" i="83"/>
  <c r="K113" i="83"/>
  <c r="G113" i="83"/>
  <c r="AC113" i="83"/>
  <c r="M113" i="83"/>
  <c r="U113" i="83"/>
  <c r="E113" i="83"/>
  <c r="Y113" i="83"/>
  <c r="I113" i="83"/>
  <c r="Q113" i="83"/>
  <c r="AG113" i="83"/>
  <c r="AF117" i="83"/>
  <c r="AB117" i="83"/>
  <c r="X117" i="83"/>
  <c r="T117" i="83"/>
  <c r="P117" i="83"/>
  <c r="L117" i="83"/>
  <c r="H117" i="83"/>
  <c r="AH117" i="83"/>
  <c r="AD117" i="83"/>
  <c r="Z117" i="83"/>
  <c r="V117" i="83"/>
  <c r="R117" i="83"/>
  <c r="N117" i="83"/>
  <c r="J117" i="83"/>
  <c r="F117" i="83"/>
  <c r="AE117" i="83"/>
  <c r="AA117" i="83"/>
  <c r="W117" i="83"/>
  <c r="S117" i="83"/>
  <c r="O117" i="83"/>
  <c r="K117" i="83"/>
  <c r="G117" i="83"/>
  <c r="U117" i="83"/>
  <c r="E117" i="83"/>
  <c r="AC117" i="83"/>
  <c r="M117" i="83"/>
  <c r="AG117" i="83"/>
  <c r="Q117" i="83"/>
  <c r="Y117" i="83"/>
  <c r="I117" i="83"/>
  <c r="AF121" i="83"/>
  <c r="AB121" i="83"/>
  <c r="X121" i="83"/>
  <c r="T121" i="83"/>
  <c r="P121" i="83"/>
  <c r="L121" i="83"/>
  <c r="H121" i="83"/>
  <c r="AH121" i="83"/>
  <c r="AD121" i="83"/>
  <c r="Z121" i="83"/>
  <c r="V121" i="83"/>
  <c r="R121" i="83"/>
  <c r="N121" i="83"/>
  <c r="J121" i="83"/>
  <c r="F121" i="83"/>
  <c r="AE121" i="83"/>
  <c r="AA121" i="83"/>
  <c r="W121" i="83"/>
  <c r="S121" i="83"/>
  <c r="O121" i="83"/>
  <c r="K121" i="83"/>
  <c r="G121" i="83"/>
  <c r="AC121" i="83"/>
  <c r="M121" i="83"/>
  <c r="U121" i="83"/>
  <c r="E121" i="83"/>
  <c r="Y121" i="83"/>
  <c r="I121" i="83"/>
  <c r="AG121" i="83"/>
  <c r="Q121" i="83"/>
  <c r="AF125" i="83"/>
  <c r="AB125" i="83"/>
  <c r="X125" i="83"/>
  <c r="T125" i="83"/>
  <c r="P125" i="83"/>
  <c r="L125" i="83"/>
  <c r="H125" i="83"/>
  <c r="AH125" i="83"/>
  <c r="AD125" i="83"/>
  <c r="Z125" i="83"/>
  <c r="V125" i="83"/>
  <c r="R125" i="83"/>
  <c r="N125" i="83"/>
  <c r="J125" i="83"/>
  <c r="F125" i="83"/>
  <c r="AE125" i="83"/>
  <c r="AA125" i="83"/>
  <c r="W125" i="83"/>
  <c r="S125" i="83"/>
  <c r="O125" i="83"/>
  <c r="K125" i="83"/>
  <c r="G125" i="83"/>
  <c r="U125" i="83"/>
  <c r="E125" i="83"/>
  <c r="AC125" i="83"/>
  <c r="M125" i="83"/>
  <c r="AG125" i="83"/>
  <c r="Q125" i="83"/>
  <c r="I125" i="83"/>
  <c r="Y125" i="83"/>
  <c r="AF129" i="83"/>
  <c r="AB129" i="83"/>
  <c r="X129" i="83"/>
  <c r="T129" i="83"/>
  <c r="P129" i="83"/>
  <c r="L129" i="83"/>
  <c r="H129" i="83"/>
  <c r="AH129" i="83"/>
  <c r="AD129" i="83"/>
  <c r="Z129" i="83"/>
  <c r="V129" i="83"/>
  <c r="R129" i="83"/>
  <c r="N129" i="83"/>
  <c r="J129" i="83"/>
  <c r="F129" i="83"/>
  <c r="AE129" i="83"/>
  <c r="AA129" i="83"/>
  <c r="W129" i="83"/>
  <c r="S129" i="83"/>
  <c r="O129" i="83"/>
  <c r="K129" i="83"/>
  <c r="G129" i="83"/>
  <c r="AC129" i="83"/>
  <c r="M129" i="83"/>
  <c r="U129" i="83"/>
  <c r="E129" i="83"/>
  <c r="Y129" i="83"/>
  <c r="I129" i="83"/>
  <c r="Q129" i="83"/>
  <c r="AG129" i="83"/>
  <c r="AI125" i="73"/>
  <c r="K138" i="62" s="1"/>
  <c r="AI85" i="73"/>
  <c r="K98" i="62" s="1"/>
  <c r="S120" i="80"/>
  <c r="AC117" i="80"/>
  <c r="O130" i="69"/>
  <c r="O130" i="83" s="1"/>
  <c r="L82" i="83"/>
  <c r="H82" i="83"/>
  <c r="AI109" i="73"/>
  <c r="K122" i="62" s="1"/>
  <c r="Y130" i="80"/>
  <c r="K130" i="80"/>
  <c r="AD126" i="80"/>
  <c r="S126" i="80"/>
  <c r="I126" i="80"/>
  <c r="AG124" i="80"/>
  <c r="AA124" i="80"/>
  <c r="T124" i="80"/>
  <c r="M124" i="80"/>
  <c r="G124" i="80"/>
  <c r="AD122" i="80"/>
  <c r="V122" i="80"/>
  <c r="N122" i="80"/>
  <c r="D122" i="80"/>
  <c r="AA121" i="80"/>
  <c r="V120" i="80"/>
  <c r="K120" i="80"/>
  <c r="O119" i="80"/>
  <c r="AH118" i="80"/>
  <c r="AA118" i="80"/>
  <c r="R118" i="80"/>
  <c r="K118" i="80"/>
  <c r="N117" i="80"/>
  <c r="J116" i="80"/>
  <c r="AH115" i="80"/>
  <c r="AD115" i="80"/>
  <c r="Z115" i="80"/>
  <c r="V115" i="80"/>
  <c r="R115" i="80"/>
  <c r="N115" i="80"/>
  <c r="I115" i="80"/>
  <c r="D115" i="80"/>
  <c r="R113" i="80"/>
  <c r="AA108" i="80"/>
  <c r="M108" i="80"/>
  <c r="AA107" i="80"/>
  <c r="Q107" i="80"/>
  <c r="F107" i="80"/>
  <c r="AF106" i="80"/>
  <c r="X106" i="80"/>
  <c r="O106" i="80"/>
  <c r="N105" i="80"/>
  <c r="J104" i="80"/>
  <c r="AF103" i="80"/>
  <c r="P103" i="80"/>
  <c r="Y101" i="80"/>
  <c r="X100" i="80"/>
  <c r="AF99" i="80"/>
  <c r="AB99" i="80"/>
  <c r="X99" i="80"/>
  <c r="T99" i="80"/>
  <c r="P99" i="80"/>
  <c r="K99" i="80"/>
  <c r="D99" i="80"/>
  <c r="AB98" i="80"/>
  <c r="AC97" i="80"/>
  <c r="W97" i="80"/>
  <c r="P97" i="80"/>
  <c r="J97" i="80"/>
  <c r="AF96" i="80"/>
  <c r="AB96" i="80"/>
  <c r="X96" i="80"/>
  <c r="T96" i="80"/>
  <c r="P96" i="80"/>
  <c r="L96" i="80"/>
  <c r="H96" i="80"/>
  <c r="R94" i="80"/>
  <c r="AH93" i="80"/>
  <c r="AA93" i="80"/>
  <c r="T93" i="80"/>
  <c r="L93" i="80"/>
  <c r="D93" i="80"/>
  <c r="AG92" i="80"/>
  <c r="V92" i="80"/>
  <c r="K92" i="80"/>
  <c r="T91" i="80"/>
  <c r="V90" i="80"/>
  <c r="T89" i="80"/>
  <c r="D89" i="80"/>
  <c r="AB85" i="80"/>
  <c r="R85" i="80"/>
  <c r="H85" i="80"/>
  <c r="X83" i="80"/>
  <c r="K83" i="80"/>
  <c r="U81" i="80"/>
  <c r="T80" i="80"/>
  <c r="E80" i="80"/>
  <c r="K23" i="77"/>
  <c r="AI83" i="69"/>
  <c r="E96" i="62" s="1"/>
  <c r="AI75" i="69"/>
  <c r="E88" i="62" s="1"/>
  <c r="IU31" i="48"/>
  <c r="F38" i="62" s="1"/>
  <c r="AI74" i="69"/>
  <c r="E87" i="62" s="1"/>
  <c r="AI82" i="69"/>
  <c r="E95" i="62" s="1"/>
  <c r="AI81" i="69"/>
  <c r="E94" i="62" s="1"/>
  <c r="AI78" i="69"/>
  <c r="E91" i="62" s="1"/>
  <c r="AI76" i="69"/>
  <c r="E89" i="62" s="1"/>
  <c r="AI72" i="69"/>
  <c r="E85" i="62" s="1"/>
  <c r="AI70" i="69"/>
  <c r="E83" i="62" s="1"/>
  <c r="AI77" i="69"/>
  <c r="E90" i="62" s="1"/>
  <c r="AI71" i="69"/>
  <c r="E84" i="62" s="1"/>
  <c r="AH24" i="80"/>
  <c r="E24" i="80"/>
  <c r="F24" i="83" s="1"/>
  <c r="U24" i="80"/>
  <c r="S24" i="80"/>
  <c r="D20" i="77"/>
  <c r="J20" i="77" s="1"/>
  <c r="AI80" i="69"/>
  <c r="E93" i="62" s="1"/>
  <c r="AI79" i="69"/>
  <c r="E92" i="62" s="1"/>
  <c r="D23" i="83"/>
  <c r="D22" i="83"/>
  <c r="D21" i="83"/>
  <c r="D10" i="83"/>
  <c r="D20" i="83"/>
  <c r="D19" i="83"/>
  <c r="D18" i="83"/>
  <c r="AE22" i="80"/>
  <c r="W22" i="80"/>
  <c r="O22" i="80"/>
  <c r="AF22" i="80"/>
  <c r="R22" i="80"/>
  <c r="AD22" i="80"/>
  <c r="V22" i="80"/>
  <c r="N22" i="80"/>
  <c r="X22" i="80"/>
  <c r="F22" i="80"/>
  <c r="F22" i="83" s="1"/>
  <c r="AG22" i="80"/>
  <c r="AA22" i="80"/>
  <c r="T22" i="80"/>
  <c r="L22" i="80"/>
  <c r="D14" i="83"/>
  <c r="T16" i="80"/>
  <c r="N15" i="80"/>
  <c r="K14" i="77"/>
  <c r="O12" i="80"/>
  <c r="R12" i="80"/>
  <c r="U12" i="80"/>
  <c r="G12" i="80"/>
  <c r="Z12" i="80"/>
  <c r="J12" i="80"/>
  <c r="S25" i="62"/>
  <c r="T25" i="62" s="1"/>
  <c r="S30" i="62"/>
  <c r="T30" i="62" s="1"/>
  <c r="S34" i="62"/>
  <c r="T34" i="62" s="1"/>
  <c r="AI84" i="80"/>
  <c r="D17" i="83"/>
  <c r="D13" i="83"/>
  <c r="IU21" i="48"/>
  <c r="F28" i="62" s="1"/>
  <c r="D12" i="83"/>
  <c r="IU14" i="48"/>
  <c r="F21" i="62" s="1"/>
  <c r="D15" i="83"/>
  <c r="D11" i="83"/>
  <c r="F10" i="80"/>
  <c r="G10" i="80" s="1"/>
  <c r="G10" i="83" s="1"/>
  <c r="W80" i="80"/>
  <c r="K80" i="80"/>
  <c r="L79" i="80"/>
  <c r="AF71" i="80"/>
  <c r="AF81" i="80"/>
  <c r="U80" i="80"/>
  <c r="J80" i="80"/>
  <c r="AF79" i="80"/>
  <c r="V79" i="80"/>
  <c r="K79" i="80"/>
  <c r="W71" i="80"/>
  <c r="AF81" i="83"/>
  <c r="X81" i="83"/>
  <c r="P81" i="83"/>
  <c r="H81" i="83"/>
  <c r="AE81" i="83"/>
  <c r="W81" i="83"/>
  <c r="O81" i="83"/>
  <c r="G81" i="83"/>
  <c r="AD81" i="83"/>
  <c r="V81" i="83"/>
  <c r="N81" i="83"/>
  <c r="F81" i="83"/>
  <c r="AC81" i="83"/>
  <c r="U81" i="83"/>
  <c r="M81" i="83"/>
  <c r="E81" i="83"/>
  <c r="K81" i="83"/>
  <c r="AB81" i="83"/>
  <c r="T81" i="83"/>
  <c r="L81" i="83"/>
  <c r="S81" i="83"/>
  <c r="AA81" i="83"/>
  <c r="AH81" i="83"/>
  <c r="Z81" i="83"/>
  <c r="R81" i="83"/>
  <c r="J81" i="83"/>
  <c r="AG81" i="83"/>
  <c r="Y81" i="83"/>
  <c r="Q81" i="83"/>
  <c r="I81" i="83"/>
  <c r="AI73" i="69"/>
  <c r="E86" i="62" s="1"/>
  <c r="T81" i="80"/>
  <c r="AC80" i="80"/>
  <c r="R80" i="80"/>
  <c r="D80" i="80"/>
  <c r="G79" i="80"/>
  <c r="AB79" i="83"/>
  <c r="T79" i="83"/>
  <c r="K79" i="83"/>
  <c r="AA79" i="83"/>
  <c r="AH79" i="83"/>
  <c r="Z79" i="83"/>
  <c r="R79" i="83"/>
  <c r="J79" i="83"/>
  <c r="AG79" i="83"/>
  <c r="Y79" i="83"/>
  <c r="Q79" i="83"/>
  <c r="I79" i="83"/>
  <c r="AE79" i="83"/>
  <c r="G79" i="83"/>
  <c r="L79" i="83"/>
  <c r="AF79" i="83"/>
  <c r="X79" i="83"/>
  <c r="P79" i="83"/>
  <c r="H79" i="83"/>
  <c r="O79" i="83"/>
  <c r="W79" i="83"/>
  <c r="S79" i="83"/>
  <c r="AD79" i="83"/>
  <c r="V79" i="83"/>
  <c r="N79" i="83"/>
  <c r="F79" i="83"/>
  <c r="AC79" i="83"/>
  <c r="U79" i="83"/>
  <c r="M79" i="83"/>
  <c r="E79" i="83"/>
  <c r="IU16" i="82"/>
  <c r="F86" i="62" s="1"/>
  <c r="D69" i="83"/>
  <c r="E81" i="80"/>
  <c r="AA80" i="80"/>
  <c r="M80" i="80"/>
  <c r="Y79" i="80"/>
  <c r="O79" i="80"/>
  <c r="D79" i="80"/>
  <c r="Z80" i="80"/>
  <c r="L80" i="80"/>
  <c r="AD80" i="83"/>
  <c r="V80" i="83"/>
  <c r="N80" i="83"/>
  <c r="F80" i="83"/>
  <c r="AC80" i="83"/>
  <c r="U80" i="83"/>
  <c r="M80" i="83"/>
  <c r="E80" i="83"/>
  <c r="AB80" i="83"/>
  <c r="T80" i="83"/>
  <c r="L80" i="83"/>
  <c r="AA80" i="83"/>
  <c r="S80" i="83"/>
  <c r="K80" i="83"/>
  <c r="Q80" i="83"/>
  <c r="AH80" i="83"/>
  <c r="Z80" i="83"/>
  <c r="R80" i="83"/>
  <c r="J80" i="83"/>
  <c r="AG80" i="83"/>
  <c r="I80" i="83"/>
  <c r="Y80" i="83"/>
  <c r="AF80" i="83"/>
  <c r="X80" i="83"/>
  <c r="P80" i="83"/>
  <c r="H80" i="83"/>
  <c r="AE80" i="83"/>
  <c r="W80" i="83"/>
  <c r="O80" i="83"/>
  <c r="G80" i="83"/>
  <c r="AG78" i="83"/>
  <c r="Y78" i="83"/>
  <c r="Q78" i="83"/>
  <c r="I78" i="83"/>
  <c r="AC78" i="83"/>
  <c r="E78" i="83"/>
  <c r="AI78" i="83" s="1"/>
  <c r="K78" i="83"/>
  <c r="AH78" i="83"/>
  <c r="J78" i="83"/>
  <c r="AF78" i="83"/>
  <c r="X78" i="83"/>
  <c r="P78" i="83"/>
  <c r="H78" i="83"/>
  <c r="S78" i="83"/>
  <c r="Z78" i="83"/>
  <c r="AE78" i="83"/>
  <c r="W78" i="83"/>
  <c r="O78" i="83"/>
  <c r="G78" i="83"/>
  <c r="M78" i="83"/>
  <c r="AD78" i="83"/>
  <c r="V78" i="83"/>
  <c r="N78" i="83"/>
  <c r="F78" i="83"/>
  <c r="U78" i="83"/>
  <c r="R78" i="83"/>
  <c r="AB78" i="83"/>
  <c r="T78" i="83"/>
  <c r="L78" i="83"/>
  <c r="AA78" i="83"/>
  <c r="AH77" i="80"/>
  <c r="T77" i="80"/>
  <c r="AF77" i="83"/>
  <c r="X77" i="83"/>
  <c r="P77" i="83"/>
  <c r="H77" i="83"/>
  <c r="AE77" i="83"/>
  <c r="W77" i="83"/>
  <c r="O77" i="83"/>
  <c r="G77" i="83"/>
  <c r="AD77" i="83"/>
  <c r="N77" i="83"/>
  <c r="V77" i="83"/>
  <c r="F77" i="83"/>
  <c r="AC77" i="83"/>
  <c r="U77" i="83"/>
  <c r="M77" i="83"/>
  <c r="E77" i="83"/>
  <c r="AI77" i="83" s="1"/>
  <c r="AB77" i="83"/>
  <c r="T77" i="83"/>
  <c r="L77" i="83"/>
  <c r="AA77" i="83"/>
  <c r="S77" i="83"/>
  <c r="K77" i="83"/>
  <c r="AH77" i="83"/>
  <c r="Z77" i="83"/>
  <c r="R77" i="83"/>
  <c r="J77" i="83"/>
  <c r="AG77" i="83"/>
  <c r="Y77" i="83"/>
  <c r="Q77" i="83"/>
  <c r="I77" i="83"/>
  <c r="Z76" i="80"/>
  <c r="U76" i="80"/>
  <c r="R76" i="80"/>
  <c r="P76" i="80"/>
  <c r="AD76" i="83"/>
  <c r="V76" i="83"/>
  <c r="N76" i="83"/>
  <c r="F76" i="83"/>
  <c r="AC76" i="83"/>
  <c r="U76" i="83"/>
  <c r="M76" i="83"/>
  <c r="E76" i="83"/>
  <c r="O76" i="83"/>
  <c r="AB76" i="83"/>
  <c r="T76" i="83"/>
  <c r="L76" i="83"/>
  <c r="AE76" i="83"/>
  <c r="AA76" i="83"/>
  <c r="S76" i="83"/>
  <c r="K76" i="83"/>
  <c r="AH76" i="83"/>
  <c r="Z76" i="83"/>
  <c r="R76" i="83"/>
  <c r="J76" i="83"/>
  <c r="W76" i="83"/>
  <c r="AG76" i="83"/>
  <c r="Y76" i="83"/>
  <c r="Q76" i="83"/>
  <c r="I76" i="83"/>
  <c r="G76" i="83"/>
  <c r="AF76" i="83"/>
  <c r="X76" i="83"/>
  <c r="P76" i="83"/>
  <c r="H76" i="83"/>
  <c r="AH76" i="80"/>
  <c r="N76" i="80"/>
  <c r="AD76" i="80"/>
  <c r="M76" i="80"/>
  <c r="AC76" i="80"/>
  <c r="H76" i="80"/>
  <c r="AA76" i="80"/>
  <c r="E76" i="80"/>
  <c r="AB75" i="83"/>
  <c r="T75" i="83"/>
  <c r="L75" i="83"/>
  <c r="AA75" i="83"/>
  <c r="S75" i="83"/>
  <c r="K75" i="83"/>
  <c r="X75" i="83"/>
  <c r="AH75" i="83"/>
  <c r="Z75" i="83"/>
  <c r="R75" i="83"/>
  <c r="J75" i="83"/>
  <c r="H75" i="83"/>
  <c r="AG75" i="83"/>
  <c r="Y75" i="83"/>
  <c r="Q75" i="83"/>
  <c r="I75" i="83"/>
  <c r="AF75" i="83"/>
  <c r="AD75" i="83"/>
  <c r="V75" i="83"/>
  <c r="N75" i="83"/>
  <c r="F75" i="83"/>
  <c r="AE75" i="83"/>
  <c r="G75" i="83"/>
  <c r="AC75" i="83"/>
  <c r="U75" i="83"/>
  <c r="M75" i="83"/>
  <c r="E75" i="83"/>
  <c r="P75" i="83"/>
  <c r="W75" i="83"/>
  <c r="O75" i="83"/>
  <c r="AH74" i="83"/>
  <c r="Z74" i="83"/>
  <c r="R74" i="83"/>
  <c r="J74" i="83"/>
  <c r="AG74" i="83"/>
  <c r="Y74" i="83"/>
  <c r="Q74" i="83"/>
  <c r="I74" i="83"/>
  <c r="AF74" i="83"/>
  <c r="X74" i="83"/>
  <c r="P74" i="83"/>
  <c r="H74" i="83"/>
  <c r="AE74" i="83"/>
  <c r="W74" i="83"/>
  <c r="O74" i="83"/>
  <c r="G74" i="83"/>
  <c r="F74" i="83"/>
  <c r="U74" i="83"/>
  <c r="M74" i="83"/>
  <c r="AD74" i="83"/>
  <c r="V74" i="83"/>
  <c r="N74" i="83"/>
  <c r="AC74" i="83"/>
  <c r="E74" i="83"/>
  <c r="S74" i="83"/>
  <c r="AB74" i="83"/>
  <c r="T74" i="83"/>
  <c r="L74" i="83"/>
  <c r="AA74" i="83"/>
  <c r="K74" i="83"/>
  <c r="S73" i="80"/>
  <c r="J73" i="80"/>
  <c r="AF73" i="83"/>
  <c r="X73" i="83"/>
  <c r="P73" i="83"/>
  <c r="H73" i="83"/>
  <c r="AE73" i="83"/>
  <c r="W73" i="83"/>
  <c r="O73" i="83"/>
  <c r="G73" i="83"/>
  <c r="T73" i="83"/>
  <c r="AG73" i="83"/>
  <c r="AD73" i="83"/>
  <c r="V73" i="83"/>
  <c r="N73" i="83"/>
  <c r="F73" i="83"/>
  <c r="AB73" i="83"/>
  <c r="L73" i="83"/>
  <c r="Y73" i="83"/>
  <c r="I73" i="83"/>
  <c r="AC73" i="83"/>
  <c r="U73" i="83"/>
  <c r="M73" i="83"/>
  <c r="E73" i="83"/>
  <c r="AI73" i="83" s="1"/>
  <c r="AA73" i="83"/>
  <c r="S73" i="83"/>
  <c r="K73" i="83"/>
  <c r="AH73" i="83"/>
  <c r="Z73" i="83"/>
  <c r="R73" i="83"/>
  <c r="J73" i="83"/>
  <c r="Q73" i="83"/>
  <c r="AF73" i="80"/>
  <c r="AA73" i="80"/>
  <c r="AG72" i="80"/>
  <c r="X72" i="80"/>
  <c r="AC72" i="83"/>
  <c r="AB72" i="83"/>
  <c r="T72" i="83"/>
  <c r="L72" i="83"/>
  <c r="AA72" i="83"/>
  <c r="S72" i="83"/>
  <c r="K72" i="83"/>
  <c r="AG72" i="83"/>
  <c r="Y72" i="83"/>
  <c r="Q72" i="83"/>
  <c r="I72" i="83"/>
  <c r="G72" i="83"/>
  <c r="AD72" i="83"/>
  <c r="U72" i="83"/>
  <c r="AH72" i="83"/>
  <c r="Z72" i="83"/>
  <c r="R72" i="83"/>
  <c r="J72" i="83"/>
  <c r="F72" i="83"/>
  <c r="E72" i="83"/>
  <c r="V72" i="83"/>
  <c r="AF72" i="83"/>
  <c r="X72" i="83"/>
  <c r="P72" i="83"/>
  <c r="H72" i="83"/>
  <c r="AE72" i="83"/>
  <c r="W72" i="83"/>
  <c r="O72" i="83"/>
  <c r="N72" i="83"/>
  <c r="M72" i="83"/>
  <c r="G71" i="80"/>
  <c r="N71" i="80"/>
  <c r="AB71" i="80"/>
  <c r="Z71" i="80"/>
  <c r="AB71" i="83"/>
  <c r="AH71" i="83"/>
  <c r="Z71" i="83"/>
  <c r="R71" i="83"/>
  <c r="J71" i="83"/>
  <c r="AG71" i="83"/>
  <c r="Y71" i="83"/>
  <c r="Q71" i="83"/>
  <c r="I71" i="83"/>
  <c r="X71" i="83"/>
  <c r="P71" i="83"/>
  <c r="H71" i="83"/>
  <c r="AE71" i="83"/>
  <c r="W71" i="83"/>
  <c r="O71" i="83"/>
  <c r="G71" i="83"/>
  <c r="L71" i="83"/>
  <c r="AF71" i="83"/>
  <c r="T71" i="83"/>
  <c r="S71" i="83"/>
  <c r="K71" i="83"/>
  <c r="AD71" i="83"/>
  <c r="V71" i="83"/>
  <c r="N71" i="83"/>
  <c r="F71" i="83"/>
  <c r="AC71" i="83"/>
  <c r="U71" i="83"/>
  <c r="M71" i="83"/>
  <c r="E71" i="83"/>
  <c r="AA71" i="83"/>
  <c r="S71" i="80"/>
  <c r="Q71" i="80"/>
  <c r="AH70" i="83"/>
  <c r="Z70" i="83"/>
  <c r="R70" i="83"/>
  <c r="J70" i="83"/>
  <c r="AG70" i="83"/>
  <c r="Y70" i="83"/>
  <c r="Q70" i="83"/>
  <c r="I70" i="83"/>
  <c r="AF70" i="83"/>
  <c r="P70" i="83"/>
  <c r="H70" i="83"/>
  <c r="S70" i="83"/>
  <c r="X70" i="83"/>
  <c r="AA70" i="83"/>
  <c r="AE70" i="83"/>
  <c r="W70" i="83"/>
  <c r="O70" i="83"/>
  <c r="G70" i="83"/>
  <c r="AD70" i="83"/>
  <c r="N70" i="83"/>
  <c r="F70" i="83"/>
  <c r="K70" i="83"/>
  <c r="V70" i="83"/>
  <c r="AC70" i="83"/>
  <c r="U70" i="83"/>
  <c r="M70" i="83"/>
  <c r="E70" i="83"/>
  <c r="AI70" i="83" s="1"/>
  <c r="AB70" i="83"/>
  <c r="T70" i="83"/>
  <c r="L70" i="83"/>
  <c r="D54" i="77"/>
  <c r="J54" i="77" s="1"/>
  <c r="D46" i="77"/>
  <c r="J46" i="77" s="1"/>
  <c r="D39" i="77"/>
  <c r="J39" i="77" s="1"/>
  <c r="D35" i="77"/>
  <c r="J35" i="77" s="1"/>
  <c r="D33" i="77"/>
  <c r="J33" i="77" s="1"/>
  <c r="D23" i="77"/>
  <c r="J23" i="77" s="1"/>
  <c r="D22" i="77"/>
  <c r="J22" i="77" s="1"/>
  <c r="D44" i="77"/>
  <c r="J44" i="77" s="1"/>
  <c r="K46" i="62"/>
  <c r="AI52" i="73"/>
  <c r="AI50" i="73"/>
  <c r="AI48" i="73"/>
  <c r="AI47" i="73"/>
  <c r="AI46" i="73"/>
  <c r="AI44" i="73"/>
  <c r="AI43" i="73"/>
  <c r="AI39" i="73"/>
  <c r="AI36" i="73"/>
  <c r="AI35" i="73"/>
  <c r="AI32" i="73"/>
  <c r="AI31" i="73"/>
  <c r="AI30" i="73"/>
  <c r="AI27" i="73"/>
  <c r="AI26" i="73"/>
  <c r="AI24" i="73"/>
  <c r="AI23" i="73"/>
  <c r="AI22" i="73"/>
  <c r="AI20" i="73"/>
  <c r="AI130" i="73"/>
  <c r="AI121" i="73"/>
  <c r="K134" i="62" s="1"/>
  <c r="AI103" i="73"/>
  <c r="K116" i="62" s="1"/>
  <c r="AI96" i="73"/>
  <c r="K109" i="62" s="1"/>
  <c r="AI94" i="73"/>
  <c r="K107" i="62" s="1"/>
  <c r="AI84" i="73"/>
  <c r="K97" i="62" s="1"/>
  <c r="AI81" i="73"/>
  <c r="K94" i="62" s="1"/>
  <c r="AI77" i="73"/>
  <c r="K90" i="62" s="1"/>
  <c r="AI73" i="73"/>
  <c r="K86" i="62" s="1"/>
  <c r="AI122" i="73"/>
  <c r="K135" i="62" s="1"/>
  <c r="AI113" i="73"/>
  <c r="K126" i="62" s="1"/>
  <c r="AI95" i="73"/>
  <c r="K108" i="62" s="1"/>
  <c r="AI88" i="73"/>
  <c r="K101" i="62" s="1"/>
  <c r="AI86" i="73"/>
  <c r="K99" i="62" s="1"/>
  <c r="AI56" i="73"/>
  <c r="AI123" i="73"/>
  <c r="K136" i="62" s="1"/>
  <c r="AI114" i="73"/>
  <c r="K127" i="62" s="1"/>
  <c r="AI87" i="73"/>
  <c r="K100" i="62" s="1"/>
  <c r="AI80" i="73"/>
  <c r="K93" i="62" s="1"/>
  <c r="AI72" i="73"/>
  <c r="K85" i="62" s="1"/>
  <c r="AI70" i="73"/>
  <c r="K83" i="62" s="1"/>
  <c r="AI66" i="73"/>
  <c r="AI124" i="73"/>
  <c r="K137" i="62" s="1"/>
  <c r="AI115" i="73"/>
  <c r="K128" i="62" s="1"/>
  <c r="AI106" i="73"/>
  <c r="K119" i="62" s="1"/>
  <c r="AI79" i="73"/>
  <c r="K92" i="62" s="1"/>
  <c r="AI67" i="73"/>
  <c r="AI65" i="73"/>
  <c r="AI54" i="73"/>
  <c r="AI128" i="73"/>
  <c r="K141" i="62" s="1"/>
  <c r="AI126" i="73"/>
  <c r="K139" i="62" s="1"/>
  <c r="AI116" i="73"/>
  <c r="K129" i="62" s="1"/>
  <c r="AI107" i="73"/>
  <c r="K120" i="62" s="1"/>
  <c r="AI98" i="73"/>
  <c r="K111" i="62" s="1"/>
  <c r="AI127" i="73"/>
  <c r="K140" i="62" s="1"/>
  <c r="AI120" i="73"/>
  <c r="K133" i="62" s="1"/>
  <c r="AI118" i="73"/>
  <c r="K131" i="62" s="1"/>
  <c r="AI108" i="73"/>
  <c r="K121" i="62" s="1"/>
  <c r="AI105" i="73"/>
  <c r="K118" i="62" s="1"/>
  <c r="AI99" i="73"/>
  <c r="K112" i="62" s="1"/>
  <c r="AI90" i="73"/>
  <c r="K103" i="62" s="1"/>
  <c r="AI119" i="73"/>
  <c r="K132" i="62" s="1"/>
  <c r="AI112" i="73"/>
  <c r="K125" i="62" s="1"/>
  <c r="AI110" i="73"/>
  <c r="K123" i="62" s="1"/>
  <c r="AI100" i="73"/>
  <c r="K113" i="62" s="1"/>
  <c r="AI97" i="73"/>
  <c r="K110" i="62" s="1"/>
  <c r="AI91" i="73"/>
  <c r="K104" i="62" s="1"/>
  <c r="AI82" i="73"/>
  <c r="K95" i="62" s="1"/>
  <c r="AI74" i="73"/>
  <c r="K87" i="62" s="1"/>
  <c r="AI64" i="73"/>
  <c r="AI62" i="73"/>
  <c r="AI129" i="73"/>
  <c r="K142" i="62" s="1"/>
  <c r="AI111" i="73"/>
  <c r="K124" i="62" s="1"/>
  <c r="AI104" i="73"/>
  <c r="K117" i="62" s="1"/>
  <c r="AI102" i="73"/>
  <c r="K115" i="62" s="1"/>
  <c r="AI92" i="73"/>
  <c r="K105" i="62" s="1"/>
  <c r="AI89" i="73"/>
  <c r="K102" i="62" s="1"/>
  <c r="AI83" i="73"/>
  <c r="K96" i="62" s="1"/>
  <c r="AI63" i="73"/>
  <c r="AI79" i="72"/>
  <c r="J92" i="62" s="1"/>
  <c r="AI77" i="72"/>
  <c r="J90" i="62" s="1"/>
  <c r="AI87" i="72"/>
  <c r="J100" i="62" s="1"/>
  <c r="AI86" i="72"/>
  <c r="J99" i="62" s="1"/>
  <c r="AI103" i="72"/>
  <c r="J116" i="62" s="1"/>
  <c r="AI96" i="72"/>
  <c r="J109" i="62" s="1"/>
  <c r="AI119" i="72"/>
  <c r="J132" i="62" s="1"/>
  <c r="AI113" i="72"/>
  <c r="J126" i="62" s="1"/>
  <c r="AI105" i="72"/>
  <c r="J118" i="62" s="1"/>
  <c r="AI122" i="72"/>
  <c r="J135" i="62" s="1"/>
  <c r="AI129" i="72"/>
  <c r="J142" i="62" s="1"/>
  <c r="AI127" i="72"/>
  <c r="J140" i="62" s="1"/>
  <c r="AI128" i="72"/>
  <c r="J141" i="62" s="1"/>
  <c r="AI66" i="71"/>
  <c r="AI76" i="71"/>
  <c r="I89" i="62" s="1"/>
  <c r="AI85" i="71"/>
  <c r="I98" i="62" s="1"/>
  <c r="AI79" i="71"/>
  <c r="I92" i="62" s="1"/>
  <c r="AI93" i="71"/>
  <c r="I106" i="62" s="1"/>
  <c r="AI88" i="71"/>
  <c r="I101" i="62" s="1"/>
  <c r="AI64" i="71"/>
  <c r="AI109" i="71"/>
  <c r="I122" i="62" s="1"/>
  <c r="AI106" i="71"/>
  <c r="I119" i="62" s="1"/>
  <c r="AI63" i="71"/>
  <c r="AI117" i="71"/>
  <c r="I130" i="62" s="1"/>
  <c r="AI113" i="71"/>
  <c r="I126" i="62" s="1"/>
  <c r="AI101" i="71"/>
  <c r="I114" i="62" s="1"/>
  <c r="AI125" i="71"/>
  <c r="I138" i="62" s="1"/>
  <c r="AI67" i="71"/>
  <c r="AI65" i="71"/>
  <c r="AI76" i="70"/>
  <c r="H89" i="62" s="1"/>
  <c r="AI66" i="70"/>
  <c r="AI57" i="70"/>
  <c r="AI39" i="70"/>
  <c r="AI32" i="70"/>
  <c r="AI30" i="70"/>
  <c r="AI93" i="70"/>
  <c r="H106" i="62" s="1"/>
  <c r="AI87" i="70"/>
  <c r="H100" i="62" s="1"/>
  <c r="AI79" i="70"/>
  <c r="H92" i="62" s="1"/>
  <c r="AI67" i="70"/>
  <c r="AI58" i="70"/>
  <c r="AI49" i="70"/>
  <c r="AI31" i="70"/>
  <c r="AI28" i="70"/>
  <c r="AI24" i="70"/>
  <c r="AI22" i="70"/>
  <c r="AI101" i="70"/>
  <c r="H114" i="62" s="1"/>
  <c r="AI96" i="70"/>
  <c r="H109" i="62" s="1"/>
  <c r="AI59" i="70"/>
  <c r="AI50" i="70"/>
  <c r="AI41" i="70"/>
  <c r="AI23" i="70"/>
  <c r="AI20" i="70"/>
  <c r="AI16" i="70"/>
  <c r="AI14" i="70"/>
  <c r="AI105" i="70"/>
  <c r="H118" i="62" s="1"/>
  <c r="AI60" i="70"/>
  <c r="AI51" i="70"/>
  <c r="AI42" i="70"/>
  <c r="AI15" i="70"/>
  <c r="AI64" i="70"/>
  <c r="AI62" i="70"/>
  <c r="AI52" i="70"/>
  <c r="AI43" i="70"/>
  <c r="AI34" i="70"/>
  <c r="AI125" i="70"/>
  <c r="H138" i="62" s="1"/>
  <c r="AI123" i="70"/>
  <c r="H136" i="62" s="1"/>
  <c r="AI109" i="70"/>
  <c r="H122" i="62" s="1"/>
  <c r="AI63" i="70"/>
  <c r="AI56" i="70"/>
  <c r="AI54" i="70"/>
  <c r="AI44" i="70"/>
  <c r="AI35" i="70"/>
  <c r="AI33" i="70"/>
  <c r="AI26" i="70"/>
  <c r="AI117" i="70"/>
  <c r="H130" i="62" s="1"/>
  <c r="AI55" i="70"/>
  <c r="AI48" i="70"/>
  <c r="AI46" i="70"/>
  <c r="AI36" i="70"/>
  <c r="AI27" i="70"/>
  <c r="AI25" i="70"/>
  <c r="AI18" i="70"/>
  <c r="AI65" i="70"/>
  <c r="AI47" i="70"/>
  <c r="AI40" i="70"/>
  <c r="AI38" i="70"/>
  <c r="AI19" i="70"/>
  <c r="AI17" i="70"/>
  <c r="W12" i="80"/>
  <c r="H18" i="80"/>
  <c r="H18" i="83" s="1"/>
  <c r="AA18" i="80"/>
  <c r="AA18" i="83" s="1"/>
  <c r="I18" i="80"/>
  <c r="E15" i="80"/>
  <c r="P20" i="80"/>
  <c r="U44" i="80"/>
  <c r="Z39" i="80"/>
  <c r="N30" i="80"/>
  <c r="Q27" i="80"/>
  <c r="H15" i="80"/>
  <c r="E63" i="80"/>
  <c r="J63" i="80"/>
  <c r="Z63" i="80"/>
  <c r="K63" i="80"/>
  <c r="AA63" i="80"/>
  <c r="L63" i="80"/>
  <c r="AB63" i="80"/>
  <c r="M63" i="80"/>
  <c r="AC63" i="80"/>
  <c r="R63" i="80"/>
  <c r="AH63" i="80"/>
  <c r="S63" i="80"/>
  <c r="K60" i="80"/>
  <c r="H60" i="80"/>
  <c r="Y60" i="80"/>
  <c r="I60" i="80"/>
  <c r="Z60" i="80"/>
  <c r="N60" i="80"/>
  <c r="AA60" i="80"/>
  <c r="P60" i="80"/>
  <c r="AD60" i="80"/>
  <c r="Q60" i="80"/>
  <c r="AF60" i="80"/>
  <c r="R60" i="80"/>
  <c r="AG60" i="80"/>
  <c r="AH58" i="80"/>
  <c r="AE46" i="80"/>
  <c r="L46" i="80"/>
  <c r="X46" i="80"/>
  <c r="AG46" i="80"/>
  <c r="Y58" i="80"/>
  <c r="G44" i="80"/>
  <c r="J44" i="80"/>
  <c r="X44" i="80"/>
  <c r="K44" i="80"/>
  <c r="Z44" i="80"/>
  <c r="L44" i="80"/>
  <c r="AA44" i="80"/>
  <c r="M44" i="80"/>
  <c r="AE44" i="80"/>
  <c r="O44" i="80"/>
  <c r="AF44" i="80"/>
  <c r="S44" i="80"/>
  <c r="AH44" i="80"/>
  <c r="J30" i="80"/>
  <c r="D30" i="80"/>
  <c r="O30" i="80"/>
  <c r="X30" i="80"/>
  <c r="AG30" i="80"/>
  <c r="F30" i="80"/>
  <c r="P30" i="80"/>
  <c r="Y30" i="80"/>
  <c r="AH30" i="80"/>
  <c r="G30" i="80"/>
  <c r="Q30" i="80"/>
  <c r="Z30" i="80"/>
  <c r="H30" i="80"/>
  <c r="R30" i="80"/>
  <c r="AA30" i="80"/>
  <c r="I30" i="80"/>
  <c r="S30" i="80"/>
  <c r="AB30" i="80"/>
  <c r="K30" i="80"/>
  <c r="T30" i="80"/>
  <c r="AD30" i="80"/>
  <c r="H27" i="80"/>
  <c r="D27" i="80"/>
  <c r="R27" i="80"/>
  <c r="AE27" i="80"/>
  <c r="G27" i="80"/>
  <c r="S27" i="80"/>
  <c r="AG27" i="80"/>
  <c r="I27" i="80"/>
  <c r="T27" i="80"/>
  <c r="AH27" i="80"/>
  <c r="J27" i="80"/>
  <c r="W27" i="80"/>
  <c r="K27" i="80"/>
  <c r="Y27" i="80"/>
  <c r="L27" i="80"/>
  <c r="Z27" i="80"/>
  <c r="D64" i="80"/>
  <c r="H64" i="80"/>
  <c r="K64" i="80"/>
  <c r="Q64" i="80"/>
  <c r="S64" i="80"/>
  <c r="X64" i="80"/>
  <c r="AA64" i="80"/>
  <c r="X58" i="80"/>
  <c r="K39" i="80"/>
  <c r="AH12" i="80"/>
  <c r="M12" i="80"/>
  <c r="S20" i="80"/>
  <c r="K14" i="80"/>
  <c r="L14" i="83" s="1"/>
  <c r="W20" i="80"/>
  <c r="D20" i="80"/>
  <c r="M58" i="80"/>
  <c r="AD56" i="80"/>
  <c r="AF30" i="80"/>
  <c r="S19" i="80"/>
  <c r="AH60" i="80"/>
  <c r="D39" i="80"/>
  <c r="L39" i="80"/>
  <c r="T39" i="80"/>
  <c r="AB39" i="80"/>
  <c r="E39" i="80"/>
  <c r="M39" i="80"/>
  <c r="U39" i="80"/>
  <c r="AC39" i="80"/>
  <c r="F39" i="80"/>
  <c r="N39" i="80"/>
  <c r="V39" i="80"/>
  <c r="AD39" i="80"/>
  <c r="G39" i="80"/>
  <c r="O39" i="80"/>
  <c r="W39" i="80"/>
  <c r="AE39" i="80"/>
  <c r="H39" i="80"/>
  <c r="P39" i="80"/>
  <c r="X39" i="80"/>
  <c r="AF39" i="80"/>
  <c r="I39" i="80"/>
  <c r="Q39" i="80"/>
  <c r="Y39" i="80"/>
  <c r="AG39" i="80"/>
  <c r="AE30" i="80"/>
  <c r="D58" i="80"/>
  <c r="P58" i="80"/>
  <c r="Z58" i="80"/>
  <c r="E58" i="80"/>
  <c r="Q58" i="80"/>
  <c r="AA58" i="80"/>
  <c r="H58" i="80"/>
  <c r="R58" i="80"/>
  <c r="AB58" i="80"/>
  <c r="I58" i="80"/>
  <c r="S58" i="80"/>
  <c r="AC58" i="80"/>
  <c r="J58" i="80"/>
  <c r="T58" i="80"/>
  <c r="AF58" i="80"/>
  <c r="K58" i="80"/>
  <c r="U58" i="80"/>
  <c r="AG58" i="80"/>
  <c r="H56" i="80"/>
  <c r="AG56" i="80"/>
  <c r="K56" i="80"/>
  <c r="P56" i="80"/>
  <c r="Q56" i="80"/>
  <c r="S56" i="80"/>
  <c r="Y56" i="80"/>
  <c r="W30" i="80"/>
  <c r="AB27" i="80"/>
  <c r="AH15" i="80"/>
  <c r="M15" i="80"/>
  <c r="T63" i="80"/>
  <c r="S60" i="80"/>
  <c r="I54" i="80"/>
  <c r="H54" i="80"/>
  <c r="X54" i="80"/>
  <c r="J54" i="80"/>
  <c r="Z54" i="80"/>
  <c r="K54" i="80"/>
  <c r="AA54" i="80"/>
  <c r="M54" i="80"/>
  <c r="AC54" i="80"/>
  <c r="P54" i="80"/>
  <c r="AF54" i="80"/>
  <c r="R54" i="80"/>
  <c r="AH54" i="80"/>
  <c r="W44" i="80"/>
  <c r="AA39" i="80"/>
  <c r="V30" i="80"/>
  <c r="AA27" i="80"/>
  <c r="D112" i="80"/>
  <c r="E112" i="80"/>
  <c r="AA112" i="80"/>
  <c r="J112" i="80"/>
  <c r="AE112" i="80"/>
  <c r="M112" i="80"/>
  <c r="P112" i="80"/>
  <c r="T112" i="80"/>
  <c r="U112" i="80"/>
  <c r="J87" i="80"/>
  <c r="D87" i="80"/>
  <c r="O87" i="80"/>
  <c r="Y87" i="80"/>
  <c r="F87" i="80"/>
  <c r="P87" i="80"/>
  <c r="AA87" i="80"/>
  <c r="G87" i="80"/>
  <c r="Q87" i="80"/>
  <c r="AB87" i="80"/>
  <c r="H87" i="80"/>
  <c r="S87" i="80"/>
  <c r="AD87" i="80"/>
  <c r="I87" i="80"/>
  <c r="T87" i="80"/>
  <c r="AE87" i="80"/>
  <c r="K87" i="80"/>
  <c r="V87" i="80"/>
  <c r="AF87" i="80"/>
  <c r="L87" i="80"/>
  <c r="W87" i="80"/>
  <c r="AG87" i="80"/>
  <c r="AD65" i="80"/>
  <c r="S65" i="80"/>
  <c r="H65" i="80"/>
  <c r="AG61" i="80"/>
  <c r="T61" i="80"/>
  <c r="H61" i="80"/>
  <c r="K43" i="80"/>
  <c r="Q26" i="80"/>
  <c r="H26" i="80"/>
  <c r="R24" i="80"/>
  <c r="K22" i="80"/>
  <c r="X21" i="80"/>
  <c r="X67" i="80"/>
  <c r="AD130" i="80"/>
  <c r="S130" i="80"/>
  <c r="I130" i="80"/>
  <c r="AC128" i="80"/>
  <c r="U128" i="80"/>
  <c r="M128" i="80"/>
  <c r="E128" i="80"/>
  <c r="AA126" i="80"/>
  <c r="Q126" i="80"/>
  <c r="F126" i="80"/>
  <c r="AB123" i="80"/>
  <c r="S123" i="80"/>
  <c r="J123" i="80"/>
  <c r="AH120" i="80"/>
  <c r="Z120" i="80"/>
  <c r="R120" i="80"/>
  <c r="I120" i="80"/>
  <c r="AE119" i="80"/>
  <c r="L119" i="80"/>
  <c r="AB65" i="80"/>
  <c r="Q65" i="80"/>
  <c r="G65" i="80"/>
  <c r="AE61" i="80"/>
  <c r="S61" i="80"/>
  <c r="G61" i="80"/>
  <c r="D57" i="80"/>
  <c r="AH55" i="80"/>
  <c r="W53" i="80"/>
  <c r="H53" i="80"/>
  <c r="AF50" i="80"/>
  <c r="R50" i="80"/>
  <c r="T49" i="80"/>
  <c r="AD45" i="80"/>
  <c r="J43" i="80"/>
  <c r="D35" i="80"/>
  <c r="P26" i="80"/>
  <c r="G26" i="80"/>
  <c r="L24" i="80"/>
  <c r="I22" i="80"/>
  <c r="S21" i="80"/>
  <c r="S67" i="80"/>
  <c r="AB130" i="80"/>
  <c r="R130" i="80"/>
  <c r="H130" i="80"/>
  <c r="AB128" i="80"/>
  <c r="T128" i="80"/>
  <c r="L128" i="80"/>
  <c r="D128" i="80"/>
  <c r="AD127" i="80"/>
  <c r="T127" i="80"/>
  <c r="K127" i="80"/>
  <c r="Z126" i="80"/>
  <c r="P126" i="80"/>
  <c r="D126" i="80"/>
  <c r="AH124" i="80"/>
  <c r="Z124" i="80"/>
  <c r="R124" i="80"/>
  <c r="J124" i="80"/>
  <c r="AA123" i="80"/>
  <c r="R123" i="80"/>
  <c r="I123" i="80"/>
  <c r="AH122" i="80"/>
  <c r="X122" i="80"/>
  <c r="L122" i="80"/>
  <c r="AG120" i="80"/>
  <c r="Y120" i="80"/>
  <c r="Q120" i="80"/>
  <c r="H120" i="80"/>
  <c r="AB119" i="80"/>
  <c r="J119" i="80"/>
  <c r="I72" i="80"/>
  <c r="E72" i="80"/>
  <c r="P72" i="80"/>
  <c r="Z72" i="80"/>
  <c r="AH72" i="80"/>
  <c r="F72" i="80"/>
  <c r="R72" i="80"/>
  <c r="AA72" i="80"/>
  <c r="H72" i="80"/>
  <c r="S72" i="80"/>
  <c r="AB72" i="80"/>
  <c r="J72" i="80"/>
  <c r="T72" i="80"/>
  <c r="AC72" i="80"/>
  <c r="K72" i="80"/>
  <c r="U72" i="80"/>
  <c r="AD72" i="80"/>
  <c r="M72" i="80"/>
  <c r="V72" i="80"/>
  <c r="AE72" i="80"/>
  <c r="N72" i="80"/>
  <c r="W72" i="80"/>
  <c r="AF72" i="80"/>
  <c r="F65" i="80"/>
  <c r="AB62" i="80"/>
  <c r="F61" i="80"/>
  <c r="Z55" i="80"/>
  <c r="AG53" i="80"/>
  <c r="T53" i="80"/>
  <c r="G53" i="80"/>
  <c r="AC50" i="80"/>
  <c r="P50" i="80"/>
  <c r="P49" i="80"/>
  <c r="Y45" i="80"/>
  <c r="T43" i="80"/>
  <c r="I43" i="80"/>
  <c r="V42" i="80"/>
  <c r="E40" i="80"/>
  <c r="AB38" i="80"/>
  <c r="R36" i="80"/>
  <c r="R67" i="80"/>
  <c r="AA130" i="80"/>
  <c r="Q130" i="80"/>
  <c r="F130" i="80"/>
  <c r="Z123" i="80"/>
  <c r="Q123" i="80"/>
  <c r="H123" i="80"/>
  <c r="AF120" i="80"/>
  <c r="X120" i="80"/>
  <c r="P120" i="80"/>
  <c r="G120" i="80"/>
  <c r="AA119" i="80"/>
  <c r="I119" i="80"/>
  <c r="D65" i="80"/>
  <c r="T62" i="80"/>
  <c r="P61" i="80"/>
  <c r="R55" i="80"/>
  <c r="AE53" i="80"/>
  <c r="S53" i="80"/>
  <c r="F53" i="80"/>
  <c r="AB50" i="80"/>
  <c r="M50" i="80"/>
  <c r="N49" i="80"/>
  <c r="P47" i="80"/>
  <c r="Q45" i="80"/>
  <c r="AG43" i="80"/>
  <c r="S43" i="80"/>
  <c r="G43" i="80"/>
  <c r="N42" i="80"/>
  <c r="D40" i="80"/>
  <c r="X38" i="80"/>
  <c r="AH36" i="80"/>
  <c r="L36" i="80"/>
  <c r="R35" i="80"/>
  <c r="J35" i="80"/>
  <c r="D26" i="80"/>
  <c r="K21" i="80"/>
  <c r="P67" i="80"/>
  <c r="Z130" i="80"/>
  <c r="P130" i="80"/>
  <c r="D130" i="80"/>
  <c r="AH128" i="80"/>
  <c r="Z128" i="80"/>
  <c r="R128" i="80"/>
  <c r="J128" i="80"/>
  <c r="AA127" i="80"/>
  <c r="R127" i="80"/>
  <c r="I127" i="80"/>
  <c r="AH126" i="80"/>
  <c r="X126" i="80"/>
  <c r="L126" i="80"/>
  <c r="AF124" i="80"/>
  <c r="X124" i="80"/>
  <c r="P124" i="80"/>
  <c r="H124" i="80"/>
  <c r="AH123" i="80"/>
  <c r="Y123" i="80"/>
  <c r="P123" i="80"/>
  <c r="G123" i="80"/>
  <c r="AF122" i="80"/>
  <c r="T122" i="80"/>
  <c r="J122" i="80"/>
  <c r="AE120" i="80"/>
  <c r="W120" i="80"/>
  <c r="O120" i="80"/>
  <c r="X119" i="80"/>
  <c r="L62" i="80"/>
  <c r="AD53" i="80"/>
  <c r="Q53" i="80"/>
  <c r="D53" i="80"/>
  <c r="R51" i="80"/>
  <c r="AA50" i="80"/>
  <c r="K50" i="80"/>
  <c r="L49" i="80"/>
  <c r="I45" i="80"/>
  <c r="D43" i="80"/>
  <c r="AA37" i="80"/>
  <c r="K36" i="80"/>
  <c r="AH67" i="80"/>
  <c r="K67" i="80"/>
  <c r="AG123" i="80"/>
  <c r="X123" i="80"/>
  <c r="O123" i="80"/>
  <c r="F123" i="80"/>
  <c r="D120" i="80"/>
  <c r="L120" i="80"/>
  <c r="F120" i="80"/>
  <c r="E119" i="80"/>
  <c r="K119" i="80"/>
  <c r="T119" i="80"/>
  <c r="AD119" i="80"/>
  <c r="D119" i="80"/>
  <c r="N119" i="80"/>
  <c r="W119" i="80"/>
  <c r="AF119" i="80"/>
  <c r="G119" i="80"/>
  <c r="P119" i="80"/>
  <c r="Y119" i="80"/>
  <c r="AH119" i="80"/>
  <c r="H119" i="80"/>
  <c r="Q119" i="80"/>
  <c r="Z119" i="80"/>
  <c r="AF112" i="80"/>
  <c r="K74" i="80"/>
  <c r="H74" i="80"/>
  <c r="J74" i="80"/>
  <c r="P74" i="80"/>
  <c r="R74" i="80"/>
  <c r="Z74" i="80"/>
  <c r="AA74" i="80"/>
  <c r="AF74" i="80"/>
  <c r="Y37" i="80"/>
  <c r="J36" i="80"/>
  <c r="I31" i="80"/>
  <c r="L28" i="80"/>
  <c r="T26" i="80"/>
  <c r="K26" i="80"/>
  <c r="AB24" i="80"/>
  <c r="AF67" i="80"/>
  <c r="J67" i="80"/>
  <c r="AH130" i="80"/>
  <c r="X130" i="80"/>
  <c r="L130" i="80"/>
  <c r="AF128" i="80"/>
  <c r="X128" i="80"/>
  <c r="P128" i="80"/>
  <c r="AH127" i="80"/>
  <c r="Y127" i="80"/>
  <c r="P127" i="80"/>
  <c r="G127" i="80"/>
  <c r="AF126" i="80"/>
  <c r="T126" i="80"/>
  <c r="J126" i="80"/>
  <c r="AA125" i="80"/>
  <c r="AD124" i="80"/>
  <c r="V124" i="80"/>
  <c r="N124" i="80"/>
  <c r="AF123" i="80"/>
  <c r="W123" i="80"/>
  <c r="N123" i="80"/>
  <c r="D123" i="80"/>
  <c r="AB122" i="80"/>
  <c r="R122" i="80"/>
  <c r="H122" i="80"/>
  <c r="AC120" i="80"/>
  <c r="U120" i="80"/>
  <c r="M120" i="80"/>
  <c r="S119" i="80"/>
  <c r="X112" i="80"/>
  <c r="X87" i="80"/>
  <c r="AA67" i="80"/>
  <c r="H67" i="80"/>
  <c r="K112" i="80"/>
  <c r="N87" i="80"/>
  <c r="T116" i="80"/>
  <c r="D114" i="80"/>
  <c r="H113" i="80"/>
  <c r="D111" i="80"/>
  <c r="X110" i="80"/>
  <c r="F110" i="80"/>
  <c r="N109" i="80"/>
  <c r="AC107" i="80"/>
  <c r="U107" i="80"/>
  <c r="M107" i="80"/>
  <c r="E107" i="80"/>
  <c r="AB104" i="80"/>
  <c r="E104" i="80"/>
  <c r="AE103" i="80"/>
  <c r="W103" i="80"/>
  <c r="O103" i="80"/>
  <c r="G103" i="80"/>
  <c r="K102" i="80"/>
  <c r="X101" i="80"/>
  <c r="J101" i="80"/>
  <c r="O98" i="80"/>
  <c r="H97" i="80"/>
  <c r="Q94" i="80"/>
  <c r="AC92" i="80"/>
  <c r="U92" i="80"/>
  <c r="M92" i="80"/>
  <c r="E92" i="80"/>
  <c r="AD91" i="80"/>
  <c r="S91" i="80"/>
  <c r="H91" i="80"/>
  <c r="AD90" i="80"/>
  <c r="K90" i="80"/>
  <c r="Z89" i="80"/>
  <c r="J89" i="80"/>
  <c r="X88" i="80"/>
  <c r="P88" i="80"/>
  <c r="Q86" i="80"/>
  <c r="AH85" i="80"/>
  <c r="P85" i="80"/>
  <c r="AA83" i="80"/>
  <c r="P83" i="80"/>
  <c r="F83" i="80"/>
  <c r="X81" i="80"/>
  <c r="D81" i="80"/>
  <c r="AD80" i="80"/>
  <c r="V80" i="80"/>
  <c r="N80" i="80"/>
  <c r="F80" i="80"/>
  <c r="S77" i="80"/>
  <c r="AF76" i="80"/>
  <c r="S76" i="80"/>
  <c r="F76" i="80"/>
  <c r="W75" i="80"/>
  <c r="L73" i="80"/>
  <c r="AA71" i="80"/>
  <c r="R71" i="80"/>
  <c r="D71" i="80"/>
  <c r="P116" i="80"/>
  <c r="J115" i="80"/>
  <c r="V110" i="80"/>
  <c r="D110" i="80"/>
  <c r="H109" i="80"/>
  <c r="AB107" i="80"/>
  <c r="T107" i="80"/>
  <c r="L107" i="80"/>
  <c r="D107" i="80"/>
  <c r="Z104" i="80"/>
  <c r="D104" i="80"/>
  <c r="AD103" i="80"/>
  <c r="V103" i="80"/>
  <c r="N103" i="80"/>
  <c r="F103" i="80"/>
  <c r="T102" i="80"/>
  <c r="I102" i="80"/>
  <c r="AH101" i="80"/>
  <c r="V101" i="80"/>
  <c r="I101" i="80"/>
  <c r="L98" i="80"/>
  <c r="N94" i="80"/>
  <c r="AB92" i="80"/>
  <c r="T92" i="80"/>
  <c r="L92" i="80"/>
  <c r="D92" i="80"/>
  <c r="AB91" i="80"/>
  <c r="Q91" i="80"/>
  <c r="G91" i="80"/>
  <c r="AA90" i="80"/>
  <c r="I90" i="80"/>
  <c r="Y83" i="80"/>
  <c r="O83" i="80"/>
  <c r="D83" i="80"/>
  <c r="L77" i="80"/>
  <c r="P75" i="80"/>
  <c r="M116" i="80"/>
  <c r="AC103" i="80"/>
  <c r="U103" i="80"/>
  <c r="M103" i="80"/>
  <c r="E103" i="80"/>
  <c r="AG101" i="80"/>
  <c r="S101" i="80"/>
  <c r="H101" i="80"/>
  <c r="F98" i="80"/>
  <c r="I94" i="80"/>
  <c r="AA91" i="80"/>
  <c r="P91" i="80"/>
  <c r="F91" i="80"/>
  <c r="J77" i="80"/>
  <c r="N75" i="80"/>
  <c r="AH73" i="80"/>
  <c r="D73" i="80"/>
  <c r="AH71" i="80"/>
  <c r="Y71" i="80"/>
  <c r="P71" i="80"/>
  <c r="AF116" i="80"/>
  <c r="K116" i="80"/>
  <c r="P110" i="80"/>
  <c r="P108" i="80"/>
  <c r="AH107" i="80"/>
  <c r="Z107" i="80"/>
  <c r="R107" i="80"/>
  <c r="J107" i="80"/>
  <c r="S104" i="80"/>
  <c r="AB103" i="80"/>
  <c r="T103" i="80"/>
  <c r="L103" i="80"/>
  <c r="D103" i="80"/>
  <c r="AB102" i="80"/>
  <c r="Q102" i="80"/>
  <c r="G102" i="80"/>
  <c r="AF101" i="80"/>
  <c r="R101" i="80"/>
  <c r="F101" i="80"/>
  <c r="P100" i="80"/>
  <c r="H99" i="80"/>
  <c r="AE98" i="80"/>
  <c r="E98" i="80"/>
  <c r="AD94" i="80"/>
  <c r="F94" i="80"/>
  <c r="AH92" i="80"/>
  <c r="Z92" i="80"/>
  <c r="R92" i="80"/>
  <c r="J92" i="80"/>
  <c r="Y91" i="80"/>
  <c r="O91" i="80"/>
  <c r="D91" i="80"/>
  <c r="Y90" i="80"/>
  <c r="AG83" i="80"/>
  <c r="W83" i="80"/>
  <c r="L83" i="80"/>
  <c r="AH81" i="80"/>
  <c r="S81" i="80"/>
  <c r="D77" i="80"/>
  <c r="F75" i="80"/>
  <c r="AG71" i="80"/>
  <c r="X71" i="80"/>
  <c r="O71" i="80"/>
  <c r="X118" i="80"/>
  <c r="R117" i="80"/>
  <c r="AA116" i="80"/>
  <c r="E116" i="80"/>
  <c r="Y113" i="80"/>
  <c r="O111" i="80"/>
  <c r="AD110" i="80"/>
  <c r="N110" i="80"/>
  <c r="AC109" i="80"/>
  <c r="AF108" i="80"/>
  <c r="K108" i="80"/>
  <c r="AF107" i="80"/>
  <c r="X107" i="80"/>
  <c r="P107" i="80"/>
  <c r="H107" i="80"/>
  <c r="P104" i="80"/>
  <c r="AH103" i="80"/>
  <c r="Z103" i="80"/>
  <c r="R103" i="80"/>
  <c r="J103" i="80"/>
  <c r="Y102" i="80"/>
  <c r="O102" i="80"/>
  <c r="D102" i="80"/>
  <c r="AA101" i="80"/>
  <c r="P101" i="80"/>
  <c r="H100" i="80"/>
  <c r="N99" i="80"/>
  <c r="F99" i="80"/>
  <c r="W98" i="80"/>
  <c r="L97" i="80"/>
  <c r="Y94" i="80"/>
  <c r="AF92" i="80"/>
  <c r="X92" i="80"/>
  <c r="P92" i="80"/>
  <c r="H92" i="80"/>
  <c r="AG91" i="80"/>
  <c r="W91" i="80"/>
  <c r="L91" i="80"/>
  <c r="Q90" i="80"/>
  <c r="AH89" i="80"/>
  <c r="P89" i="80"/>
  <c r="U85" i="80"/>
  <c r="D85" i="80"/>
  <c r="AE83" i="80"/>
  <c r="T83" i="80"/>
  <c r="I83" i="80"/>
  <c r="AC81" i="80"/>
  <c r="K81" i="80"/>
  <c r="AG80" i="80"/>
  <c r="Y80" i="80"/>
  <c r="Q80" i="80"/>
  <c r="I80" i="80"/>
  <c r="AB77" i="80"/>
  <c r="X76" i="80"/>
  <c r="K76" i="80"/>
  <c r="AH75" i="80"/>
  <c r="X73" i="80"/>
  <c r="AE71" i="80"/>
  <c r="V71" i="80"/>
  <c r="L71" i="80"/>
  <c r="AA110" i="80"/>
  <c r="Y109" i="80"/>
  <c r="AE107" i="80"/>
  <c r="W107" i="80"/>
  <c r="O107" i="80"/>
  <c r="AF104" i="80"/>
  <c r="AG103" i="80"/>
  <c r="Y103" i="80"/>
  <c r="Q103" i="80"/>
  <c r="Z101" i="80"/>
  <c r="N101" i="80"/>
  <c r="S94" i="80"/>
  <c r="AE92" i="80"/>
  <c r="W92" i="80"/>
  <c r="O92" i="80"/>
  <c r="AF91" i="80"/>
  <c r="V91" i="80"/>
  <c r="K91" i="80"/>
  <c r="P90" i="80"/>
  <c r="AC89" i="80"/>
  <c r="L89" i="80"/>
  <c r="AD83" i="80"/>
  <c r="S83" i="80"/>
  <c r="H83" i="80"/>
  <c r="AB81" i="80"/>
  <c r="AF80" i="80"/>
  <c r="X80" i="80"/>
  <c r="P80" i="80"/>
  <c r="Z77" i="80"/>
  <c r="V76" i="80"/>
  <c r="J76" i="80"/>
  <c r="AF75" i="80"/>
  <c r="T73" i="80"/>
  <c r="AD71" i="80"/>
  <c r="T71" i="80"/>
  <c r="I71" i="80"/>
  <c r="J78" i="80"/>
  <c r="H78" i="80"/>
  <c r="AF78" i="80"/>
  <c r="K78" i="80"/>
  <c r="AH78" i="80"/>
  <c r="P78" i="80"/>
  <c r="R78" i="80"/>
  <c r="S78" i="80"/>
  <c r="X78" i="80"/>
  <c r="Z78" i="80"/>
  <c r="IU13" i="82"/>
  <c r="F83" i="62" s="1"/>
  <c r="IU22" i="82"/>
  <c r="F91" i="62" s="1"/>
  <c r="AI71" i="72"/>
  <c r="J84" i="62" s="1"/>
  <c r="AI69" i="73"/>
  <c r="K82" i="62" s="1"/>
  <c r="AI71" i="73"/>
  <c r="K84" i="62" s="1"/>
  <c r="U77" i="80"/>
  <c r="E77" i="80"/>
  <c r="AE76" i="80"/>
  <c r="W76" i="80"/>
  <c r="O76" i="80"/>
  <c r="G76" i="80"/>
  <c r="AG75" i="80"/>
  <c r="X75" i="80"/>
  <c r="O75" i="80"/>
  <c r="D75" i="80"/>
  <c r="S74" i="80"/>
  <c r="U73" i="80"/>
  <c r="E73" i="80"/>
  <c r="G72" i="80"/>
  <c r="F71" i="80"/>
  <c r="AE75" i="80"/>
  <c r="V75" i="80"/>
  <c r="L75" i="80"/>
  <c r="AI77" i="70"/>
  <c r="H90" i="62" s="1"/>
  <c r="AI77" i="71"/>
  <c r="I90" i="62" s="1"/>
  <c r="AF77" i="80"/>
  <c r="R77" i="80"/>
  <c r="AB76" i="80"/>
  <c r="T76" i="80"/>
  <c r="L76" i="80"/>
  <c r="D76" i="80"/>
  <c r="AD75" i="80"/>
  <c r="T75" i="80"/>
  <c r="K75" i="80"/>
  <c r="AC73" i="80"/>
  <c r="R73" i="80"/>
  <c r="L72" i="80"/>
  <c r="D72" i="80"/>
  <c r="K71" i="80"/>
  <c r="AI75" i="73"/>
  <c r="K88" i="62" s="1"/>
  <c r="AC77" i="80"/>
  <c r="M77" i="80"/>
  <c r="AB75" i="80"/>
  <c r="S75" i="80"/>
  <c r="I75" i="80"/>
  <c r="AB73" i="80"/>
  <c r="M73" i="80"/>
  <c r="J71" i="80"/>
  <c r="AI70" i="71"/>
  <c r="I83" i="62" s="1"/>
  <c r="AI76" i="73"/>
  <c r="K89" i="62" s="1"/>
  <c r="AA75" i="80"/>
  <c r="R75" i="80"/>
  <c r="H75" i="80"/>
  <c r="AI78" i="73"/>
  <c r="K91" i="62" s="1"/>
  <c r="AA77" i="80"/>
  <c r="K77" i="80"/>
  <c r="AG76" i="80"/>
  <c r="Y76" i="80"/>
  <c r="Q76" i="80"/>
  <c r="Z75" i="80"/>
  <c r="Q75" i="80"/>
  <c r="G75" i="80"/>
  <c r="Z73" i="80"/>
  <c r="K73" i="80"/>
  <c r="Y72" i="80"/>
  <c r="Q72" i="80"/>
  <c r="H71" i="80"/>
  <c r="D9" i="83"/>
  <c r="S43" i="62"/>
  <c r="T43" i="62" s="1"/>
  <c r="S37" i="62"/>
  <c r="T37" i="62" s="1"/>
  <c r="S38" i="62"/>
  <c r="T38" i="62" s="1"/>
  <c r="S29" i="62"/>
  <c r="T29" i="62" s="1"/>
  <c r="S41" i="62"/>
  <c r="T41" i="62" s="1"/>
  <c r="AI128" i="68"/>
  <c r="G141" i="62" s="1"/>
  <c r="AI70" i="68"/>
  <c r="G83" i="62" s="1"/>
  <c r="U20" i="83"/>
  <c r="R36" i="83"/>
  <c r="O44" i="83"/>
  <c r="E52" i="83"/>
  <c r="H60" i="83"/>
  <c r="AI85" i="68"/>
  <c r="G98" i="62" s="1"/>
  <c r="F23" i="83"/>
  <c r="J31" i="83"/>
  <c r="M39" i="83"/>
  <c r="M47" i="83"/>
  <c r="O55" i="83"/>
  <c r="F63" i="83"/>
  <c r="AI93" i="68"/>
  <c r="G106" i="62" s="1"/>
  <c r="I26" i="83"/>
  <c r="X34" i="83"/>
  <c r="E42" i="83"/>
  <c r="K50" i="83"/>
  <c r="M58" i="83"/>
  <c r="N66" i="83"/>
  <c r="AI101" i="68"/>
  <c r="G114" i="62" s="1"/>
  <c r="AG21" i="83"/>
  <c r="O29" i="83"/>
  <c r="Y37" i="83"/>
  <c r="S45" i="83"/>
  <c r="I53" i="83"/>
  <c r="K61" i="83"/>
  <c r="AI109" i="68"/>
  <c r="G122" i="62" s="1"/>
  <c r="AI106" i="68"/>
  <c r="G119" i="62" s="1"/>
  <c r="T32" i="83"/>
  <c r="Q40" i="83"/>
  <c r="P48" i="83"/>
  <c r="G56" i="83"/>
  <c r="H64" i="83"/>
  <c r="E67" i="83"/>
  <c r="AI117" i="68"/>
  <c r="G130" i="62" s="1"/>
  <c r="AI113" i="68"/>
  <c r="G126" i="62" s="1"/>
  <c r="T27" i="83"/>
  <c r="O35" i="83"/>
  <c r="H43" i="83"/>
  <c r="N51" i="83"/>
  <c r="E59" i="83"/>
  <c r="AI125" i="68"/>
  <c r="G138" i="62" s="1"/>
  <c r="AI124" i="68"/>
  <c r="G137" i="62" s="1"/>
  <c r="AI121" i="68"/>
  <c r="G134" i="62" s="1"/>
  <c r="AI77" i="68"/>
  <c r="G90" i="62" s="1"/>
  <c r="AI129" i="68"/>
  <c r="G142" i="62" s="1"/>
  <c r="AI127" i="68"/>
  <c r="G140" i="62" s="1"/>
  <c r="AI66" i="68"/>
  <c r="G78" i="62" s="1"/>
  <c r="AI43" i="68"/>
  <c r="AI28" i="68"/>
  <c r="G52" i="83"/>
  <c r="AF67" i="83"/>
  <c r="X67" i="83"/>
  <c r="P67" i="83"/>
  <c r="H67" i="83"/>
  <c r="X48" i="83"/>
  <c r="AE67" i="83"/>
  <c r="W67" i="83"/>
  <c r="O67" i="83"/>
  <c r="G67" i="83"/>
  <c r="E43" i="83"/>
  <c r="AD67" i="83"/>
  <c r="V67" i="83"/>
  <c r="N67" i="83"/>
  <c r="F67" i="83"/>
  <c r="AE35" i="83"/>
  <c r="AC67" i="83"/>
  <c r="U67" i="83"/>
  <c r="M67" i="83"/>
  <c r="AC66" i="83"/>
  <c r="AG23" i="83"/>
  <c r="AH63" i="83"/>
  <c r="AA59" i="83"/>
  <c r="S66" i="83"/>
  <c r="V63" i="83"/>
  <c r="N59" i="83"/>
  <c r="AE55" i="83"/>
  <c r="W51" i="83"/>
  <c r="J48" i="83"/>
  <c r="M42" i="83"/>
  <c r="E35" i="83"/>
  <c r="X20" i="83"/>
  <c r="H66" i="83"/>
  <c r="H63" i="83"/>
  <c r="AD58" i="83"/>
  <c r="S55" i="83"/>
  <c r="K51" i="83"/>
  <c r="AC47" i="83"/>
  <c r="I34" i="83"/>
  <c r="AA65" i="83"/>
  <c r="AE61" i="83"/>
  <c r="S58" i="83"/>
  <c r="F55" i="83"/>
  <c r="AB50" i="83"/>
  <c r="O47" i="83"/>
  <c r="AE40" i="83"/>
  <c r="Q65" i="83"/>
  <c r="R61" i="83"/>
  <c r="E58" i="83"/>
  <c r="AA53" i="83"/>
  <c r="N50" i="83"/>
  <c r="AB45" i="83"/>
  <c r="I40" i="83"/>
  <c r="J32" i="83"/>
  <c r="AH60" i="83"/>
  <c r="W57" i="83"/>
  <c r="O53" i="83"/>
  <c r="AG49" i="83"/>
  <c r="I45" i="83"/>
  <c r="P39" i="83"/>
  <c r="Y64" i="83"/>
  <c r="W60" i="83"/>
  <c r="AF52" i="83"/>
  <c r="S49" i="83"/>
  <c r="Q44" i="83"/>
  <c r="L37" i="83"/>
  <c r="V29" i="83"/>
  <c r="AD66" i="83"/>
  <c r="O64" i="83"/>
  <c r="I60" i="83"/>
  <c r="Z56" i="83"/>
  <c r="R52" i="83"/>
  <c r="X43" i="83"/>
  <c r="W36" i="83"/>
  <c r="T26" i="83"/>
  <c r="G14" i="83"/>
  <c r="J30" i="83"/>
  <c r="R30" i="83"/>
  <c r="Z30" i="83"/>
  <c r="AH30" i="83"/>
  <c r="L30" i="83"/>
  <c r="T30" i="83"/>
  <c r="AB30" i="83"/>
  <c r="E30" i="83"/>
  <c r="F30" i="83"/>
  <c r="N30" i="83"/>
  <c r="V30" i="83"/>
  <c r="AD30" i="83"/>
  <c r="G30" i="83"/>
  <c r="O30" i="83"/>
  <c r="W30" i="83"/>
  <c r="AE30" i="83"/>
  <c r="I30" i="83"/>
  <c r="Y30" i="83"/>
  <c r="P30" i="83"/>
  <c r="AF30" i="83"/>
  <c r="Q30" i="83"/>
  <c r="AG30" i="83"/>
  <c r="S30" i="83"/>
  <c r="U30" i="83"/>
  <c r="L38" i="83"/>
  <c r="T38" i="83"/>
  <c r="AB38" i="83"/>
  <c r="G38" i="83"/>
  <c r="O38" i="83"/>
  <c r="W38" i="83"/>
  <c r="AE38" i="83"/>
  <c r="H38" i="83"/>
  <c r="P38" i="83"/>
  <c r="X38" i="83"/>
  <c r="AF38" i="83"/>
  <c r="I38" i="83"/>
  <c r="Q38" i="83"/>
  <c r="Y38" i="83"/>
  <c r="AG38" i="83"/>
  <c r="J38" i="83"/>
  <c r="R38" i="83"/>
  <c r="Z38" i="83"/>
  <c r="AH38" i="83"/>
  <c r="L46" i="83"/>
  <c r="G46" i="83"/>
  <c r="O46" i="83"/>
  <c r="W46" i="83"/>
  <c r="AE46" i="83"/>
  <c r="H46" i="83"/>
  <c r="P46" i="83"/>
  <c r="X46" i="83"/>
  <c r="AF46" i="83"/>
  <c r="I46" i="83"/>
  <c r="Q46" i="83"/>
  <c r="J46" i="83"/>
  <c r="R46" i="83"/>
  <c r="Z46" i="83"/>
  <c r="AH46" i="83"/>
  <c r="G54" i="83"/>
  <c r="O54" i="83"/>
  <c r="W54" i="83"/>
  <c r="AE54" i="83"/>
  <c r="H54" i="83"/>
  <c r="P54" i="83"/>
  <c r="X54" i="83"/>
  <c r="AF54" i="83"/>
  <c r="J54" i="83"/>
  <c r="R54" i="83"/>
  <c r="Z54" i="83"/>
  <c r="AH54" i="83"/>
  <c r="G62" i="83"/>
  <c r="O62" i="83"/>
  <c r="W62" i="83"/>
  <c r="AE62" i="83"/>
  <c r="H62" i="83"/>
  <c r="P62" i="83"/>
  <c r="X62" i="83"/>
  <c r="AF62" i="83"/>
  <c r="J62" i="83"/>
  <c r="R62" i="83"/>
  <c r="Z62" i="83"/>
  <c r="AH62" i="83"/>
  <c r="AA62" i="83"/>
  <c r="M62" i="83"/>
  <c r="V54" i="83"/>
  <c r="K54" i="83"/>
  <c r="AG46" i="83"/>
  <c r="T46" i="83"/>
  <c r="AA38" i="83"/>
  <c r="E38" i="83"/>
  <c r="K25" i="83"/>
  <c r="S25" i="83"/>
  <c r="AA25" i="83"/>
  <c r="L25" i="83"/>
  <c r="T25" i="83"/>
  <c r="AB25" i="83"/>
  <c r="F25" i="83"/>
  <c r="N25" i="83"/>
  <c r="V25" i="83"/>
  <c r="AD25" i="83"/>
  <c r="O25" i="83"/>
  <c r="Z25" i="83"/>
  <c r="E25" i="83"/>
  <c r="Q25" i="83"/>
  <c r="AE25" i="83"/>
  <c r="G25" i="83"/>
  <c r="R25" i="83"/>
  <c r="AF25" i="83"/>
  <c r="H25" i="83"/>
  <c r="U25" i="83"/>
  <c r="AG25" i="83"/>
  <c r="I25" i="83"/>
  <c r="W25" i="83"/>
  <c r="AH25" i="83"/>
  <c r="J25" i="83"/>
  <c r="X25" i="83"/>
  <c r="Y25" i="83"/>
  <c r="AC25" i="83"/>
  <c r="H33" i="83"/>
  <c r="P33" i="83"/>
  <c r="X33" i="83"/>
  <c r="AF33" i="83"/>
  <c r="J33" i="83"/>
  <c r="R33" i="83"/>
  <c r="Z33" i="83"/>
  <c r="AH33" i="83"/>
  <c r="I33" i="83"/>
  <c r="T33" i="83"/>
  <c r="AD33" i="83"/>
  <c r="M33" i="83"/>
  <c r="W33" i="83"/>
  <c r="N33" i="83"/>
  <c r="Y33" i="83"/>
  <c r="E33" i="83"/>
  <c r="O33" i="83"/>
  <c r="AA33" i="83"/>
  <c r="F33" i="83"/>
  <c r="Q33" i="83"/>
  <c r="AB33" i="83"/>
  <c r="J41" i="83"/>
  <c r="R41" i="83"/>
  <c r="Z41" i="83"/>
  <c r="AH41" i="83"/>
  <c r="E41" i="83"/>
  <c r="M41" i="83"/>
  <c r="U41" i="83"/>
  <c r="AC41" i="83"/>
  <c r="F41" i="83"/>
  <c r="N41" i="83"/>
  <c r="V41" i="83"/>
  <c r="AD41" i="83"/>
  <c r="G41" i="83"/>
  <c r="O41" i="83"/>
  <c r="W41" i="83"/>
  <c r="AE41" i="83"/>
  <c r="H41" i="83"/>
  <c r="P41" i="83"/>
  <c r="X41" i="83"/>
  <c r="AF41" i="83"/>
  <c r="E49" i="83"/>
  <c r="M49" i="83"/>
  <c r="U49" i="83"/>
  <c r="AC49" i="83"/>
  <c r="F49" i="83"/>
  <c r="N49" i="83"/>
  <c r="V49" i="83"/>
  <c r="AD49" i="83"/>
  <c r="H49" i="83"/>
  <c r="P49" i="83"/>
  <c r="X49" i="83"/>
  <c r="AF49" i="83"/>
  <c r="E57" i="83"/>
  <c r="M57" i="83"/>
  <c r="U57" i="83"/>
  <c r="AC57" i="83"/>
  <c r="F57" i="83"/>
  <c r="N57" i="83"/>
  <c r="V57" i="83"/>
  <c r="AD57" i="83"/>
  <c r="H57" i="83"/>
  <c r="P57" i="83"/>
  <c r="X57" i="83"/>
  <c r="AF57" i="83"/>
  <c r="E65" i="83"/>
  <c r="M65" i="83"/>
  <c r="U65" i="83"/>
  <c r="AC65" i="83"/>
  <c r="H65" i="83"/>
  <c r="P65" i="83"/>
  <c r="X65" i="83"/>
  <c r="AF65" i="83"/>
  <c r="AB66" i="83"/>
  <c r="Q66" i="83"/>
  <c r="F66" i="83"/>
  <c r="Z65" i="83"/>
  <c r="O65" i="83"/>
  <c r="AH64" i="83"/>
  <c r="X64" i="83"/>
  <c r="M64" i="83"/>
  <c r="AF63" i="83"/>
  <c r="U63" i="83"/>
  <c r="G63" i="83"/>
  <c r="Y62" i="83"/>
  <c r="L62" i="83"/>
  <c r="AB61" i="83"/>
  <c r="Q61" i="83"/>
  <c r="AG60" i="83"/>
  <c r="U60" i="83"/>
  <c r="X59" i="83"/>
  <c r="M59" i="83"/>
  <c r="AC58" i="83"/>
  <c r="Q58" i="83"/>
  <c r="AH57" i="83"/>
  <c r="T57" i="83"/>
  <c r="I57" i="83"/>
  <c r="Y56" i="83"/>
  <c r="M56" i="83"/>
  <c r="AD55" i="83"/>
  <c r="P55" i="83"/>
  <c r="E55" i="83"/>
  <c r="U54" i="83"/>
  <c r="I54" i="83"/>
  <c r="Z53" i="83"/>
  <c r="L53" i="83"/>
  <c r="AE52" i="83"/>
  <c r="Q52" i="83"/>
  <c r="V51" i="83"/>
  <c r="H51" i="83"/>
  <c r="AA50" i="83"/>
  <c r="M50" i="83"/>
  <c r="AE49" i="83"/>
  <c r="R49" i="83"/>
  <c r="AH48" i="83"/>
  <c r="W48" i="83"/>
  <c r="I48" i="83"/>
  <c r="AA47" i="83"/>
  <c r="N47" i="83"/>
  <c r="AD46" i="83"/>
  <c r="S46" i="83"/>
  <c r="AA45" i="83"/>
  <c r="AH44" i="83"/>
  <c r="W43" i="83"/>
  <c r="AD42" i="83"/>
  <c r="K42" i="83"/>
  <c r="S41" i="83"/>
  <c r="Z40" i="83"/>
  <c r="G40" i="83"/>
  <c r="O39" i="83"/>
  <c r="V38" i="83"/>
  <c r="AG37" i="83"/>
  <c r="K37" i="83"/>
  <c r="AC35" i="83"/>
  <c r="AG34" i="83"/>
  <c r="AG33" i="83"/>
  <c r="G33" i="83"/>
  <c r="I32" i="83"/>
  <c r="AC30" i="83"/>
  <c r="S26" i="83"/>
  <c r="I23" i="83"/>
  <c r="I20" i="83"/>
  <c r="Q20" i="83"/>
  <c r="Y20" i="83"/>
  <c r="AG20" i="83"/>
  <c r="J20" i="83"/>
  <c r="R20" i="83"/>
  <c r="Z20" i="83"/>
  <c r="AH20" i="83"/>
  <c r="L20" i="83"/>
  <c r="T20" i="83"/>
  <c r="AB20" i="83"/>
  <c r="K20" i="83"/>
  <c r="W20" i="83"/>
  <c r="N20" i="83"/>
  <c r="AA20" i="83"/>
  <c r="O20" i="83"/>
  <c r="AC20" i="83"/>
  <c r="E20" i="83"/>
  <c r="P20" i="83"/>
  <c r="AD20" i="83"/>
  <c r="F20" i="83"/>
  <c r="S20" i="83"/>
  <c r="AE20" i="83"/>
  <c r="V20" i="83"/>
  <c r="G20" i="83"/>
  <c r="H20" i="83"/>
  <c r="M20" i="83"/>
  <c r="I28" i="83"/>
  <c r="Q28" i="83"/>
  <c r="Y28" i="83"/>
  <c r="AG28" i="83"/>
  <c r="J28" i="83"/>
  <c r="R28" i="83"/>
  <c r="Z28" i="83"/>
  <c r="L28" i="83"/>
  <c r="T28" i="83"/>
  <c r="AB28" i="83"/>
  <c r="N28" i="83"/>
  <c r="AA28" i="83"/>
  <c r="E28" i="83"/>
  <c r="P28" i="83"/>
  <c r="AD28" i="83"/>
  <c r="F28" i="83"/>
  <c r="S28" i="83"/>
  <c r="AE28" i="83"/>
  <c r="G28" i="83"/>
  <c r="U28" i="83"/>
  <c r="AF28" i="83"/>
  <c r="H28" i="83"/>
  <c r="V28" i="83"/>
  <c r="AH28" i="83"/>
  <c r="W28" i="83"/>
  <c r="K28" i="83"/>
  <c r="M28" i="83"/>
  <c r="H36" i="83"/>
  <c r="P36" i="83"/>
  <c r="X36" i="83"/>
  <c r="AF36" i="83"/>
  <c r="K36" i="83"/>
  <c r="S36" i="83"/>
  <c r="AA36" i="83"/>
  <c r="L36" i="83"/>
  <c r="T36" i="83"/>
  <c r="AB36" i="83"/>
  <c r="E36" i="83"/>
  <c r="M36" i="83"/>
  <c r="U36" i="83"/>
  <c r="AC36" i="83"/>
  <c r="F36" i="83"/>
  <c r="N36" i="83"/>
  <c r="V36" i="83"/>
  <c r="AD36" i="83"/>
  <c r="H44" i="83"/>
  <c r="P44" i="83"/>
  <c r="X44" i="83"/>
  <c r="AF44" i="83"/>
  <c r="K44" i="83"/>
  <c r="S44" i="83"/>
  <c r="AA44" i="83"/>
  <c r="L44" i="83"/>
  <c r="T44" i="83"/>
  <c r="AB44" i="83"/>
  <c r="E44" i="83"/>
  <c r="M44" i="83"/>
  <c r="U44" i="83"/>
  <c r="AC44" i="83"/>
  <c r="F44" i="83"/>
  <c r="N44" i="83"/>
  <c r="V44" i="83"/>
  <c r="AD44" i="83"/>
  <c r="K52" i="83"/>
  <c r="S52" i="83"/>
  <c r="AA52" i="83"/>
  <c r="L52" i="83"/>
  <c r="T52" i="83"/>
  <c r="AB52" i="83"/>
  <c r="F52" i="83"/>
  <c r="N52" i="83"/>
  <c r="V52" i="83"/>
  <c r="AD52" i="83"/>
  <c r="K60" i="83"/>
  <c r="S60" i="83"/>
  <c r="AA60" i="83"/>
  <c r="L60" i="83"/>
  <c r="T60" i="83"/>
  <c r="AB60" i="83"/>
  <c r="F60" i="83"/>
  <c r="N60" i="83"/>
  <c r="V60" i="83"/>
  <c r="AD60" i="83"/>
  <c r="AA66" i="83"/>
  <c r="P66" i="83"/>
  <c r="E66" i="83"/>
  <c r="Y65" i="83"/>
  <c r="N65" i="83"/>
  <c r="AG64" i="83"/>
  <c r="W64" i="83"/>
  <c r="L64" i="83"/>
  <c r="AE63" i="83"/>
  <c r="S63" i="83"/>
  <c r="V62" i="83"/>
  <c r="K62" i="83"/>
  <c r="AA61" i="83"/>
  <c r="O61" i="83"/>
  <c r="AF60" i="83"/>
  <c r="R60" i="83"/>
  <c r="G60" i="83"/>
  <c r="W59" i="83"/>
  <c r="K59" i="83"/>
  <c r="AB58" i="83"/>
  <c r="N58" i="83"/>
  <c r="AG57" i="83"/>
  <c r="S57" i="83"/>
  <c r="G57" i="83"/>
  <c r="X56" i="83"/>
  <c r="J56" i="83"/>
  <c r="AC55" i="83"/>
  <c r="AG54" i="83"/>
  <c r="T54" i="83"/>
  <c r="F54" i="83"/>
  <c r="Y53" i="83"/>
  <c r="K53" i="83"/>
  <c r="AC52" i="83"/>
  <c r="P52" i="83"/>
  <c r="AF51" i="83"/>
  <c r="U51" i="83"/>
  <c r="G51" i="83"/>
  <c r="Y50" i="83"/>
  <c r="L50" i="83"/>
  <c r="AB49" i="83"/>
  <c r="Q49" i="83"/>
  <c r="AG48" i="83"/>
  <c r="U48" i="83"/>
  <c r="H48" i="83"/>
  <c r="X47" i="83"/>
  <c r="AC46" i="83"/>
  <c r="N46" i="83"/>
  <c r="Y45" i="83"/>
  <c r="AG44" i="83"/>
  <c r="J44" i="83"/>
  <c r="U43" i="83"/>
  <c r="AC42" i="83"/>
  <c r="F42" i="83"/>
  <c r="Q41" i="83"/>
  <c r="Y40" i="83"/>
  <c r="AF39" i="83"/>
  <c r="U38" i="83"/>
  <c r="AB37" i="83"/>
  <c r="I37" i="83"/>
  <c r="Q36" i="83"/>
  <c r="X35" i="83"/>
  <c r="AE34" i="83"/>
  <c r="AE33" i="83"/>
  <c r="AE32" i="83"/>
  <c r="E32" i="83"/>
  <c r="AA30" i="83"/>
  <c r="AC28" i="83"/>
  <c r="G23" i="83"/>
  <c r="O23" i="83"/>
  <c r="W23" i="83"/>
  <c r="AE23" i="83"/>
  <c r="H23" i="83"/>
  <c r="P23" i="83"/>
  <c r="X23" i="83"/>
  <c r="AF23" i="83"/>
  <c r="J23" i="83"/>
  <c r="R23" i="83"/>
  <c r="Z23" i="83"/>
  <c r="AH23" i="83"/>
  <c r="K23" i="83"/>
  <c r="V23" i="83"/>
  <c r="M23" i="83"/>
  <c r="AA23" i="83"/>
  <c r="N23" i="83"/>
  <c r="AB23" i="83"/>
  <c r="Q23" i="83"/>
  <c r="AC23" i="83"/>
  <c r="E23" i="83"/>
  <c r="S23" i="83"/>
  <c r="AD23" i="83"/>
  <c r="L23" i="83"/>
  <c r="T23" i="83"/>
  <c r="U23" i="83"/>
  <c r="Y23" i="83"/>
  <c r="L31" i="83"/>
  <c r="T31" i="83"/>
  <c r="AB31" i="83"/>
  <c r="F31" i="83"/>
  <c r="N31" i="83"/>
  <c r="V31" i="83"/>
  <c r="AD31" i="83"/>
  <c r="H31" i="83"/>
  <c r="P31" i="83"/>
  <c r="I31" i="83"/>
  <c r="Q31" i="83"/>
  <c r="Y31" i="83"/>
  <c r="K31" i="83"/>
  <c r="Z31" i="83"/>
  <c r="R31" i="83"/>
  <c r="AE31" i="83"/>
  <c r="S31" i="83"/>
  <c r="AF31" i="83"/>
  <c r="E31" i="83"/>
  <c r="U31" i="83"/>
  <c r="AG31" i="83"/>
  <c r="G31" i="83"/>
  <c r="W31" i="83"/>
  <c r="AH31" i="83"/>
  <c r="F39" i="83"/>
  <c r="N39" i="83"/>
  <c r="V39" i="83"/>
  <c r="AD39" i="83"/>
  <c r="I39" i="83"/>
  <c r="Q39" i="83"/>
  <c r="Y39" i="83"/>
  <c r="AG39" i="83"/>
  <c r="J39" i="83"/>
  <c r="R39" i="83"/>
  <c r="Z39" i="83"/>
  <c r="AH39" i="83"/>
  <c r="K39" i="83"/>
  <c r="S39" i="83"/>
  <c r="AA39" i="83"/>
  <c r="L39" i="83"/>
  <c r="T39" i="83"/>
  <c r="AB39" i="83"/>
  <c r="I47" i="83"/>
  <c r="Q47" i="83"/>
  <c r="Y47" i="83"/>
  <c r="AG47" i="83"/>
  <c r="J47" i="83"/>
  <c r="R47" i="83"/>
  <c r="Z47" i="83"/>
  <c r="AH47" i="83"/>
  <c r="L47" i="83"/>
  <c r="T47" i="83"/>
  <c r="AB47" i="83"/>
  <c r="I55" i="83"/>
  <c r="Q55" i="83"/>
  <c r="Y55" i="83"/>
  <c r="AG55" i="83"/>
  <c r="J55" i="83"/>
  <c r="R55" i="83"/>
  <c r="Z55" i="83"/>
  <c r="AH55" i="83"/>
  <c r="L55" i="83"/>
  <c r="T55" i="83"/>
  <c r="AB55" i="83"/>
  <c r="I63" i="83"/>
  <c r="Q63" i="83"/>
  <c r="Y63" i="83"/>
  <c r="AG63" i="83"/>
  <c r="J63" i="83"/>
  <c r="R63" i="83"/>
  <c r="Z63" i="83"/>
  <c r="L63" i="83"/>
  <c r="T63" i="83"/>
  <c r="AB63" i="83"/>
  <c r="Y66" i="83"/>
  <c r="AH65" i="83"/>
  <c r="W65" i="83"/>
  <c r="L65" i="83"/>
  <c r="AF64" i="83"/>
  <c r="U64" i="83"/>
  <c r="J64" i="83"/>
  <c r="AD63" i="83"/>
  <c r="P63" i="83"/>
  <c r="E63" i="83"/>
  <c r="U62" i="83"/>
  <c r="I62" i="83"/>
  <c r="Z61" i="83"/>
  <c r="L61" i="83"/>
  <c r="AE60" i="83"/>
  <c r="Q60" i="83"/>
  <c r="E60" i="83"/>
  <c r="V59" i="83"/>
  <c r="H59" i="83"/>
  <c r="AA58" i="83"/>
  <c r="AE57" i="83"/>
  <c r="R57" i="83"/>
  <c r="AH56" i="83"/>
  <c r="W56" i="83"/>
  <c r="I56" i="83"/>
  <c r="AA55" i="83"/>
  <c r="N55" i="83"/>
  <c r="AD54" i="83"/>
  <c r="S54" i="83"/>
  <c r="E54" i="83"/>
  <c r="W53" i="83"/>
  <c r="J53" i="83"/>
  <c r="Z52" i="83"/>
  <c r="O52" i="83"/>
  <c r="AE51" i="83"/>
  <c r="S51" i="83"/>
  <c r="F51" i="83"/>
  <c r="V50" i="83"/>
  <c r="AA49" i="83"/>
  <c r="O49" i="83"/>
  <c r="AF48" i="83"/>
  <c r="R48" i="83"/>
  <c r="G48" i="83"/>
  <c r="W47" i="83"/>
  <c r="K47" i="83"/>
  <c r="AB46" i="83"/>
  <c r="M46" i="83"/>
  <c r="T45" i="83"/>
  <c r="AE44" i="83"/>
  <c r="I44" i="83"/>
  <c r="P43" i="83"/>
  <c r="AA42" i="83"/>
  <c r="L41" i="83"/>
  <c r="W40" i="83"/>
  <c r="AE39" i="83"/>
  <c r="H39" i="83"/>
  <c r="S38" i="83"/>
  <c r="AA37" i="83"/>
  <c r="AH36" i="83"/>
  <c r="O36" i="83"/>
  <c r="W35" i="83"/>
  <c r="AC33" i="83"/>
  <c r="AC32" i="83"/>
  <c r="AC31" i="83"/>
  <c r="X30" i="83"/>
  <c r="X28" i="83"/>
  <c r="P25" i="83"/>
  <c r="G18" i="83"/>
  <c r="O18" i="83"/>
  <c r="E26" i="83"/>
  <c r="M26" i="83"/>
  <c r="U26" i="83"/>
  <c r="AC26" i="83"/>
  <c r="F26" i="83"/>
  <c r="N26" i="83"/>
  <c r="V26" i="83"/>
  <c r="AD26" i="83"/>
  <c r="H26" i="83"/>
  <c r="P26" i="83"/>
  <c r="X26" i="83"/>
  <c r="AF26" i="83"/>
  <c r="J26" i="83"/>
  <c r="W26" i="83"/>
  <c r="L26" i="83"/>
  <c r="Z26" i="83"/>
  <c r="O26" i="83"/>
  <c r="AA26" i="83"/>
  <c r="Q26" i="83"/>
  <c r="AB26" i="83"/>
  <c r="R26" i="83"/>
  <c r="AE26" i="83"/>
  <c r="K26" i="83"/>
  <c r="Y26" i="83"/>
  <c r="AG26" i="83"/>
  <c r="AH26" i="83"/>
  <c r="G26" i="83"/>
  <c r="J34" i="83"/>
  <c r="R34" i="83"/>
  <c r="Z34" i="83"/>
  <c r="AH34" i="83"/>
  <c r="L34" i="83"/>
  <c r="T34" i="83"/>
  <c r="AB34" i="83"/>
  <c r="K34" i="83"/>
  <c r="V34" i="83"/>
  <c r="AF34" i="83"/>
  <c r="E34" i="83"/>
  <c r="O34" i="83"/>
  <c r="Y34" i="83"/>
  <c r="F34" i="83"/>
  <c r="P34" i="83"/>
  <c r="AA34" i="83"/>
  <c r="G34" i="83"/>
  <c r="Q34" i="83"/>
  <c r="AC34" i="83"/>
  <c r="H34" i="83"/>
  <c r="S34" i="83"/>
  <c r="AD34" i="83"/>
  <c r="L42" i="83"/>
  <c r="T42" i="83"/>
  <c r="AB42" i="83"/>
  <c r="G42" i="83"/>
  <c r="O42" i="83"/>
  <c r="W42" i="83"/>
  <c r="AE42" i="83"/>
  <c r="H42" i="83"/>
  <c r="P42" i="83"/>
  <c r="X42" i="83"/>
  <c r="AF42" i="83"/>
  <c r="I42" i="83"/>
  <c r="Q42" i="83"/>
  <c r="Y42" i="83"/>
  <c r="AG42" i="83"/>
  <c r="J42" i="83"/>
  <c r="R42" i="83"/>
  <c r="Z42" i="83"/>
  <c r="AH42" i="83"/>
  <c r="G50" i="83"/>
  <c r="O50" i="83"/>
  <c r="W50" i="83"/>
  <c r="AE50" i="83"/>
  <c r="H50" i="83"/>
  <c r="P50" i="83"/>
  <c r="X50" i="83"/>
  <c r="AF50" i="83"/>
  <c r="J50" i="83"/>
  <c r="R50" i="83"/>
  <c r="Z50" i="83"/>
  <c r="AH50" i="83"/>
  <c r="G58" i="83"/>
  <c r="O58" i="83"/>
  <c r="W58" i="83"/>
  <c r="AE58" i="83"/>
  <c r="H58" i="83"/>
  <c r="P58" i="83"/>
  <c r="X58" i="83"/>
  <c r="AF58" i="83"/>
  <c r="J58" i="83"/>
  <c r="R58" i="83"/>
  <c r="Z58" i="83"/>
  <c r="AH58" i="83"/>
  <c r="G66" i="83"/>
  <c r="O66" i="83"/>
  <c r="W66" i="83"/>
  <c r="AE66" i="83"/>
  <c r="J66" i="83"/>
  <c r="R66" i="83"/>
  <c r="Z66" i="83"/>
  <c r="AH66" i="83"/>
  <c r="X66" i="83"/>
  <c r="M66" i="83"/>
  <c r="AG65" i="83"/>
  <c r="V65" i="83"/>
  <c r="K65" i="83"/>
  <c r="AE64" i="83"/>
  <c r="T64" i="83"/>
  <c r="I64" i="83"/>
  <c r="AC63" i="83"/>
  <c r="O63" i="83"/>
  <c r="AG62" i="83"/>
  <c r="T62" i="83"/>
  <c r="F62" i="83"/>
  <c r="Y61" i="83"/>
  <c r="AC60" i="83"/>
  <c r="P60" i="83"/>
  <c r="AF59" i="83"/>
  <c r="U59" i="83"/>
  <c r="G59" i="83"/>
  <c r="Y58" i="83"/>
  <c r="L58" i="83"/>
  <c r="AB57" i="83"/>
  <c r="Q57" i="83"/>
  <c r="AG56" i="83"/>
  <c r="U56" i="83"/>
  <c r="H56" i="83"/>
  <c r="X55" i="83"/>
  <c r="M55" i="83"/>
  <c r="AC54" i="83"/>
  <c r="Q54" i="83"/>
  <c r="AH53" i="83"/>
  <c r="T53" i="83"/>
  <c r="Y52" i="83"/>
  <c r="M52" i="83"/>
  <c r="AD51" i="83"/>
  <c r="P51" i="83"/>
  <c r="E51" i="83"/>
  <c r="U50" i="83"/>
  <c r="I50" i="83"/>
  <c r="Z49" i="83"/>
  <c r="L49" i="83"/>
  <c r="AE48" i="83"/>
  <c r="Q48" i="83"/>
  <c r="E48" i="83"/>
  <c r="V47" i="83"/>
  <c r="H47" i="83"/>
  <c r="AA46" i="83"/>
  <c r="K46" i="83"/>
  <c r="Z44" i="83"/>
  <c r="G44" i="83"/>
  <c r="O43" i="83"/>
  <c r="V42" i="83"/>
  <c r="AG41" i="83"/>
  <c r="K41" i="83"/>
  <c r="R40" i="83"/>
  <c r="AC39" i="83"/>
  <c r="G39" i="83"/>
  <c r="N38" i="83"/>
  <c r="AG36" i="83"/>
  <c r="J36" i="83"/>
  <c r="U35" i="83"/>
  <c r="W34" i="83"/>
  <c r="V33" i="83"/>
  <c r="AA32" i="83"/>
  <c r="AA31" i="83"/>
  <c r="M30" i="83"/>
  <c r="O28" i="83"/>
  <c r="M25" i="83"/>
  <c r="K21" i="83"/>
  <c r="S21" i="83"/>
  <c r="AA21" i="83"/>
  <c r="L21" i="83"/>
  <c r="T21" i="83"/>
  <c r="AB21" i="83"/>
  <c r="F21" i="83"/>
  <c r="N21" i="83"/>
  <c r="V21" i="83"/>
  <c r="AD21" i="83"/>
  <c r="G21" i="83"/>
  <c r="R21" i="83"/>
  <c r="AF21" i="83"/>
  <c r="I21" i="83"/>
  <c r="W21" i="83"/>
  <c r="AH21" i="83"/>
  <c r="J21" i="83"/>
  <c r="X21" i="83"/>
  <c r="M21" i="83"/>
  <c r="Y21" i="83"/>
  <c r="O21" i="83"/>
  <c r="Z21" i="83"/>
  <c r="AC21" i="83"/>
  <c r="E21" i="83"/>
  <c r="H21" i="83"/>
  <c r="P21" i="83"/>
  <c r="Q21" i="83"/>
  <c r="F29" i="83"/>
  <c r="H29" i="83"/>
  <c r="P29" i="83"/>
  <c r="X29" i="83"/>
  <c r="AF29" i="83"/>
  <c r="J29" i="83"/>
  <c r="R29" i="83"/>
  <c r="Z29" i="83"/>
  <c r="AH29" i="83"/>
  <c r="K29" i="83"/>
  <c r="S29" i="83"/>
  <c r="AA29" i="83"/>
  <c r="L29" i="83"/>
  <c r="T29" i="83"/>
  <c r="AB29" i="83"/>
  <c r="M29" i="83"/>
  <c r="U29" i="83"/>
  <c r="AC29" i="83"/>
  <c r="Q29" i="83"/>
  <c r="E29" i="83"/>
  <c r="Y29" i="83"/>
  <c r="G29" i="83"/>
  <c r="AD29" i="83"/>
  <c r="I29" i="83"/>
  <c r="AE29" i="83"/>
  <c r="N29" i="83"/>
  <c r="AG29" i="83"/>
  <c r="J37" i="83"/>
  <c r="R37" i="83"/>
  <c r="Z37" i="83"/>
  <c r="AH37" i="83"/>
  <c r="E37" i="83"/>
  <c r="M37" i="83"/>
  <c r="U37" i="83"/>
  <c r="AC37" i="83"/>
  <c r="F37" i="83"/>
  <c r="N37" i="83"/>
  <c r="V37" i="83"/>
  <c r="AD37" i="83"/>
  <c r="G37" i="83"/>
  <c r="O37" i="83"/>
  <c r="W37" i="83"/>
  <c r="AE37" i="83"/>
  <c r="H37" i="83"/>
  <c r="P37" i="83"/>
  <c r="X37" i="83"/>
  <c r="AF37" i="83"/>
  <c r="J45" i="83"/>
  <c r="R45" i="83"/>
  <c r="Z45" i="83"/>
  <c r="AH45" i="83"/>
  <c r="E45" i="83"/>
  <c r="M45" i="83"/>
  <c r="U45" i="83"/>
  <c r="AC45" i="83"/>
  <c r="F45" i="83"/>
  <c r="N45" i="83"/>
  <c r="V45" i="83"/>
  <c r="AD45" i="83"/>
  <c r="G45" i="83"/>
  <c r="O45" i="83"/>
  <c r="W45" i="83"/>
  <c r="AE45" i="83"/>
  <c r="H45" i="83"/>
  <c r="P45" i="83"/>
  <c r="X45" i="83"/>
  <c r="AF45" i="83"/>
  <c r="E53" i="83"/>
  <c r="M53" i="83"/>
  <c r="U53" i="83"/>
  <c r="AC53" i="83"/>
  <c r="F53" i="83"/>
  <c r="N53" i="83"/>
  <c r="V53" i="83"/>
  <c r="AD53" i="83"/>
  <c r="H53" i="83"/>
  <c r="P53" i="83"/>
  <c r="X53" i="83"/>
  <c r="AF53" i="83"/>
  <c r="E61" i="83"/>
  <c r="M61" i="83"/>
  <c r="U61" i="83"/>
  <c r="AC61" i="83"/>
  <c r="F61" i="83"/>
  <c r="N61" i="83"/>
  <c r="V61" i="83"/>
  <c r="AD61" i="83"/>
  <c r="H61" i="83"/>
  <c r="P61" i="83"/>
  <c r="X61" i="83"/>
  <c r="AF61" i="83"/>
  <c r="AG66" i="83"/>
  <c r="V66" i="83"/>
  <c r="L66" i="83"/>
  <c r="AE65" i="83"/>
  <c r="T65" i="83"/>
  <c r="J65" i="83"/>
  <c r="AC64" i="83"/>
  <c r="R64" i="83"/>
  <c r="AA63" i="83"/>
  <c r="N63" i="83"/>
  <c r="AD62" i="83"/>
  <c r="S62" i="83"/>
  <c r="E62" i="83"/>
  <c r="W61" i="83"/>
  <c r="J61" i="83"/>
  <c r="Z60" i="83"/>
  <c r="O60" i="83"/>
  <c r="AE59" i="83"/>
  <c r="S59" i="83"/>
  <c r="F59" i="83"/>
  <c r="V58" i="83"/>
  <c r="K58" i="83"/>
  <c r="AA57" i="83"/>
  <c r="O57" i="83"/>
  <c r="AF56" i="83"/>
  <c r="R56" i="83"/>
  <c r="W55" i="83"/>
  <c r="K55" i="83"/>
  <c r="AB54" i="83"/>
  <c r="N54" i="83"/>
  <c r="AG53" i="83"/>
  <c r="S53" i="83"/>
  <c r="G53" i="83"/>
  <c r="X52" i="83"/>
  <c r="J52" i="83"/>
  <c r="AC51" i="83"/>
  <c r="O51" i="83"/>
  <c r="AG50" i="83"/>
  <c r="T50" i="83"/>
  <c r="F50" i="83"/>
  <c r="Y49" i="83"/>
  <c r="K49" i="83"/>
  <c r="AC48" i="83"/>
  <c r="AF47" i="83"/>
  <c r="U47" i="83"/>
  <c r="G47" i="83"/>
  <c r="Y46" i="83"/>
  <c r="F46" i="83"/>
  <c r="Q45" i="83"/>
  <c r="Y44" i="83"/>
  <c r="AF43" i="83"/>
  <c r="M43" i="83"/>
  <c r="U42" i="83"/>
  <c r="AB41" i="83"/>
  <c r="I41" i="83"/>
  <c r="X39" i="83"/>
  <c r="E39" i="83"/>
  <c r="M38" i="83"/>
  <c r="T37" i="83"/>
  <c r="AE36" i="83"/>
  <c r="I36" i="83"/>
  <c r="P35" i="83"/>
  <c r="U34" i="83"/>
  <c r="U33" i="83"/>
  <c r="X31" i="83"/>
  <c r="K30" i="83"/>
  <c r="AB27" i="83"/>
  <c r="AE21" i="83"/>
  <c r="F32" i="83"/>
  <c r="N32" i="83"/>
  <c r="V32" i="83"/>
  <c r="AD32" i="83"/>
  <c r="H32" i="83"/>
  <c r="P32" i="83"/>
  <c r="X32" i="83"/>
  <c r="AF32" i="83"/>
  <c r="G32" i="83"/>
  <c r="R32" i="83"/>
  <c r="AB32" i="83"/>
  <c r="K32" i="83"/>
  <c r="U32" i="83"/>
  <c r="AG32" i="83"/>
  <c r="L32" i="83"/>
  <c r="W32" i="83"/>
  <c r="AH32" i="83"/>
  <c r="M32" i="83"/>
  <c r="Y32" i="83"/>
  <c r="O32" i="83"/>
  <c r="Z32" i="83"/>
  <c r="H40" i="83"/>
  <c r="P40" i="83"/>
  <c r="X40" i="83"/>
  <c r="AF40" i="83"/>
  <c r="K40" i="83"/>
  <c r="S40" i="83"/>
  <c r="AA40" i="83"/>
  <c r="L40" i="83"/>
  <c r="T40" i="83"/>
  <c r="AB40" i="83"/>
  <c r="E40" i="83"/>
  <c r="M40" i="83"/>
  <c r="U40" i="83"/>
  <c r="AC40" i="83"/>
  <c r="F40" i="83"/>
  <c r="N40" i="83"/>
  <c r="V40" i="83"/>
  <c r="AD40" i="83"/>
  <c r="K48" i="83"/>
  <c r="S48" i="83"/>
  <c r="AA48" i="83"/>
  <c r="L48" i="83"/>
  <c r="T48" i="83"/>
  <c r="AB48" i="83"/>
  <c r="F48" i="83"/>
  <c r="N48" i="83"/>
  <c r="V48" i="83"/>
  <c r="AD48" i="83"/>
  <c r="K56" i="83"/>
  <c r="S56" i="83"/>
  <c r="AA56" i="83"/>
  <c r="L56" i="83"/>
  <c r="T56" i="83"/>
  <c r="AB56" i="83"/>
  <c r="F56" i="83"/>
  <c r="N56" i="83"/>
  <c r="V56" i="83"/>
  <c r="AD56" i="83"/>
  <c r="K64" i="83"/>
  <c r="S64" i="83"/>
  <c r="AA64" i="83"/>
  <c r="F64" i="83"/>
  <c r="N64" i="83"/>
  <c r="V64" i="83"/>
  <c r="AD64" i="83"/>
  <c r="AF66" i="83"/>
  <c r="U66" i="83"/>
  <c r="K66" i="83"/>
  <c r="AD65" i="83"/>
  <c r="S65" i="83"/>
  <c r="I65" i="83"/>
  <c r="AB64" i="83"/>
  <c r="Q64" i="83"/>
  <c r="G64" i="83"/>
  <c r="X63" i="83"/>
  <c r="M63" i="83"/>
  <c r="AC62" i="83"/>
  <c r="Q62" i="83"/>
  <c r="AH61" i="83"/>
  <c r="T61" i="83"/>
  <c r="I61" i="83"/>
  <c r="Y60" i="83"/>
  <c r="M60" i="83"/>
  <c r="AD59" i="83"/>
  <c r="P59" i="83"/>
  <c r="U58" i="83"/>
  <c r="I58" i="83"/>
  <c r="Z57" i="83"/>
  <c r="L57" i="83"/>
  <c r="AE56" i="83"/>
  <c r="Q56" i="83"/>
  <c r="E56" i="83"/>
  <c r="V55" i="83"/>
  <c r="H55" i="83"/>
  <c r="AA54" i="83"/>
  <c r="M54" i="83"/>
  <c r="AE53" i="83"/>
  <c r="R53" i="83"/>
  <c r="AH52" i="83"/>
  <c r="W52" i="83"/>
  <c r="I52" i="83"/>
  <c r="AA51" i="83"/>
  <c r="AD50" i="83"/>
  <c r="S50" i="83"/>
  <c r="E50" i="83"/>
  <c r="W49" i="83"/>
  <c r="J49" i="83"/>
  <c r="Z48" i="83"/>
  <c r="O48" i="83"/>
  <c r="AE47" i="83"/>
  <c r="S47" i="83"/>
  <c r="F47" i="83"/>
  <c r="V46" i="83"/>
  <c r="E46" i="83"/>
  <c r="L45" i="83"/>
  <c r="W44" i="83"/>
  <c r="AE43" i="83"/>
  <c r="S42" i="83"/>
  <c r="AA41" i="83"/>
  <c r="AH40" i="83"/>
  <c r="O40" i="83"/>
  <c r="W39" i="83"/>
  <c r="AD38" i="83"/>
  <c r="K38" i="83"/>
  <c r="S37" i="83"/>
  <c r="Z36" i="83"/>
  <c r="G36" i="83"/>
  <c r="N34" i="83"/>
  <c r="S33" i="83"/>
  <c r="S32" i="83"/>
  <c r="O31" i="83"/>
  <c r="H30" i="83"/>
  <c r="U21" i="83"/>
  <c r="R18" i="83"/>
  <c r="G27" i="83"/>
  <c r="O27" i="83"/>
  <c r="W27" i="83"/>
  <c r="AE27" i="83"/>
  <c r="H27" i="83"/>
  <c r="P27" i="83"/>
  <c r="X27" i="83"/>
  <c r="AF27" i="83"/>
  <c r="J27" i="83"/>
  <c r="R27" i="83"/>
  <c r="Z27" i="83"/>
  <c r="AH27" i="83"/>
  <c r="E27" i="83"/>
  <c r="S27" i="83"/>
  <c r="AD27" i="83"/>
  <c r="I27" i="83"/>
  <c r="U27" i="83"/>
  <c r="K27" i="83"/>
  <c r="V27" i="83"/>
  <c r="L27" i="83"/>
  <c r="Y27" i="83"/>
  <c r="M27" i="83"/>
  <c r="AA27" i="83"/>
  <c r="Q27" i="83"/>
  <c r="AC27" i="83"/>
  <c r="AG27" i="83"/>
  <c r="F27" i="83"/>
  <c r="L35" i="83"/>
  <c r="F35" i="83"/>
  <c r="N35" i="83"/>
  <c r="M35" i="83"/>
  <c r="V35" i="83"/>
  <c r="AD35" i="83"/>
  <c r="G35" i="83"/>
  <c r="Q35" i="83"/>
  <c r="Y35" i="83"/>
  <c r="AG35" i="83"/>
  <c r="H35" i="83"/>
  <c r="R35" i="83"/>
  <c r="Z35" i="83"/>
  <c r="AH35" i="83"/>
  <c r="I35" i="83"/>
  <c r="S35" i="83"/>
  <c r="AA35" i="83"/>
  <c r="J35" i="83"/>
  <c r="T35" i="83"/>
  <c r="AB35" i="83"/>
  <c r="F43" i="83"/>
  <c r="N43" i="83"/>
  <c r="V43" i="83"/>
  <c r="AD43" i="83"/>
  <c r="I43" i="83"/>
  <c r="Q43" i="83"/>
  <c r="Y43" i="83"/>
  <c r="AG43" i="83"/>
  <c r="J43" i="83"/>
  <c r="R43" i="83"/>
  <c r="Z43" i="83"/>
  <c r="AH43" i="83"/>
  <c r="K43" i="83"/>
  <c r="S43" i="83"/>
  <c r="AA43" i="83"/>
  <c r="L43" i="83"/>
  <c r="T43" i="83"/>
  <c r="AB43" i="83"/>
  <c r="I51" i="83"/>
  <c r="Q51" i="83"/>
  <c r="Y51" i="83"/>
  <c r="AG51" i="83"/>
  <c r="J51" i="83"/>
  <c r="R51" i="83"/>
  <c r="Z51" i="83"/>
  <c r="AH51" i="83"/>
  <c r="L51" i="83"/>
  <c r="T51" i="83"/>
  <c r="AB51" i="83"/>
  <c r="I59" i="83"/>
  <c r="Q59" i="83"/>
  <c r="Y59" i="83"/>
  <c r="AG59" i="83"/>
  <c r="J59" i="83"/>
  <c r="R59" i="83"/>
  <c r="Z59" i="83"/>
  <c r="AH59" i="83"/>
  <c r="L59" i="83"/>
  <c r="T59" i="83"/>
  <c r="AB59" i="83"/>
  <c r="T66" i="83"/>
  <c r="I66" i="83"/>
  <c r="AB65" i="83"/>
  <c r="R65" i="83"/>
  <c r="G65" i="83"/>
  <c r="Z64" i="83"/>
  <c r="P64" i="83"/>
  <c r="E64" i="83"/>
  <c r="W63" i="83"/>
  <c r="K63" i="83"/>
  <c r="AB62" i="83"/>
  <c r="N62" i="83"/>
  <c r="AG61" i="83"/>
  <c r="S61" i="83"/>
  <c r="G61" i="83"/>
  <c r="X60" i="83"/>
  <c r="J60" i="83"/>
  <c r="AC59" i="83"/>
  <c r="O59" i="83"/>
  <c r="AG58" i="83"/>
  <c r="T58" i="83"/>
  <c r="F58" i="83"/>
  <c r="Y57" i="83"/>
  <c r="K57" i="83"/>
  <c r="AC56" i="83"/>
  <c r="P56" i="83"/>
  <c r="AF55" i="83"/>
  <c r="U55" i="83"/>
  <c r="G55" i="83"/>
  <c r="Y54" i="83"/>
  <c r="L54" i="83"/>
  <c r="AB53" i="83"/>
  <c r="Q53" i="83"/>
  <c r="AG52" i="83"/>
  <c r="U52" i="83"/>
  <c r="H52" i="83"/>
  <c r="X51" i="83"/>
  <c r="M51" i="83"/>
  <c r="AC50" i="83"/>
  <c r="Q50" i="83"/>
  <c r="AH49" i="83"/>
  <c r="T49" i="83"/>
  <c r="I49" i="83"/>
  <c r="Y48" i="83"/>
  <c r="M48" i="83"/>
  <c r="AD47" i="83"/>
  <c r="P47" i="83"/>
  <c r="E47" i="83"/>
  <c r="U46" i="83"/>
  <c r="AG45" i="83"/>
  <c r="K45" i="83"/>
  <c r="R44" i="83"/>
  <c r="AC43" i="83"/>
  <c r="G43" i="83"/>
  <c r="N42" i="83"/>
  <c r="Y41" i="83"/>
  <c r="AG40" i="83"/>
  <c r="J40" i="83"/>
  <c r="U39" i="83"/>
  <c r="AC38" i="83"/>
  <c r="F38" i="83"/>
  <c r="Q37" i="83"/>
  <c r="Y36" i="83"/>
  <c r="AF35" i="83"/>
  <c r="K35" i="83"/>
  <c r="M34" i="83"/>
  <c r="L33" i="83"/>
  <c r="Q32" i="83"/>
  <c r="M31" i="83"/>
  <c r="W29" i="83"/>
  <c r="N27" i="83"/>
  <c r="AF20" i="83"/>
  <c r="F69" i="80"/>
  <c r="M69" i="80"/>
  <c r="N69" i="80"/>
  <c r="N69" i="83" s="1"/>
  <c r="U69" i="80"/>
  <c r="V69" i="80"/>
  <c r="AC69" i="80"/>
  <c r="AD69" i="80"/>
  <c r="AD69" i="83" s="1"/>
  <c r="E69" i="80"/>
  <c r="D7" i="83"/>
  <c r="D8" i="80"/>
  <c r="K16" i="77"/>
  <c r="AI10" i="68"/>
  <c r="V14" i="80"/>
  <c r="AC14" i="80"/>
  <c r="AC14" i="83" s="1"/>
  <c r="Y14" i="80"/>
  <c r="Y14" i="83" s="1"/>
  <c r="H14" i="80"/>
  <c r="H14" i="83" s="1"/>
  <c r="W14" i="80"/>
  <c r="X14" i="83" s="1"/>
  <c r="U14" i="80"/>
  <c r="Q14" i="80"/>
  <c r="I14" i="80"/>
  <c r="N14" i="80"/>
  <c r="IU18" i="48"/>
  <c r="F25" i="62" s="1"/>
  <c r="AI89" i="83"/>
  <c r="AR11" i="82"/>
  <c r="HT11" i="82"/>
  <c r="AI63" i="83"/>
  <c r="BH11" i="82"/>
  <c r="IB11" i="82"/>
  <c r="CV11" i="82"/>
  <c r="DD11" i="82"/>
  <c r="AI36" i="83"/>
  <c r="DT11" i="82"/>
  <c r="D6" i="83"/>
  <c r="FP11" i="82"/>
  <c r="FH11" i="82"/>
  <c r="AI26" i="83"/>
  <c r="AI34" i="83"/>
  <c r="AJ11" i="82"/>
  <c r="GF11" i="82"/>
  <c r="AI42" i="83"/>
  <c r="AI27" i="83"/>
  <c r="AI30" i="83"/>
  <c r="AI35" i="83"/>
  <c r="AI37" i="83"/>
  <c r="AI38" i="83"/>
  <c r="AI41" i="83"/>
  <c r="AI43" i="83"/>
  <c r="AI47" i="83"/>
  <c r="AI52" i="83"/>
  <c r="AI45" i="83"/>
  <c r="AI48" i="83"/>
  <c r="AI53" i="83"/>
  <c r="AI61" i="83"/>
  <c r="AI55" i="83"/>
  <c r="AI49" i="83"/>
  <c r="AI51" i="83"/>
  <c r="AI54" i="83"/>
  <c r="AI57" i="83"/>
  <c r="AI62" i="83"/>
  <c r="AI65" i="83"/>
  <c r="AI96" i="83"/>
  <c r="AI81" i="83"/>
  <c r="AI86" i="83"/>
  <c r="AI90" i="83"/>
  <c r="AI125" i="83"/>
  <c r="AI92" i="83"/>
  <c r="AI97" i="83"/>
  <c r="AI105" i="83"/>
  <c r="AI123" i="83"/>
  <c r="AI106" i="83"/>
  <c r="AI98" i="83"/>
  <c r="AI99" i="83"/>
  <c r="AI107" i="83"/>
  <c r="AI116" i="83"/>
  <c r="AI120" i="83"/>
  <c r="AI121" i="83"/>
  <c r="AI124" i="83"/>
  <c r="AI128" i="83"/>
  <c r="AI112" i="83"/>
  <c r="AI69" i="69"/>
  <c r="E82" i="62" s="1"/>
  <c r="K125" i="80"/>
  <c r="AH129" i="80"/>
  <c r="Z129" i="80"/>
  <c r="R129" i="80"/>
  <c r="J129" i="80"/>
  <c r="AH125" i="80"/>
  <c r="Z125" i="80"/>
  <c r="R125" i="80"/>
  <c r="J125" i="80"/>
  <c r="AH121" i="80"/>
  <c r="Z121" i="80"/>
  <c r="R121" i="80"/>
  <c r="J121" i="80"/>
  <c r="J118" i="80"/>
  <c r="E118" i="80"/>
  <c r="M118" i="80"/>
  <c r="U118" i="80"/>
  <c r="AC118" i="80"/>
  <c r="AA117" i="80"/>
  <c r="Q117" i="80"/>
  <c r="F117" i="80"/>
  <c r="AC116" i="80"/>
  <c r="S116" i="80"/>
  <c r="H116" i="80"/>
  <c r="J114" i="80"/>
  <c r="R114" i="80"/>
  <c r="Z114" i="80"/>
  <c r="AH114" i="80"/>
  <c r="E114" i="80"/>
  <c r="M114" i="80"/>
  <c r="U114" i="80"/>
  <c r="AC114" i="80"/>
  <c r="AA113" i="80"/>
  <c r="Q113" i="80"/>
  <c r="F113" i="80"/>
  <c r="AC112" i="80"/>
  <c r="S112" i="80"/>
  <c r="H112" i="80"/>
  <c r="J110" i="80"/>
  <c r="R110" i="80"/>
  <c r="Z110" i="80"/>
  <c r="AH110" i="80"/>
  <c r="E110" i="80"/>
  <c r="M110" i="80"/>
  <c r="U110" i="80"/>
  <c r="AC110" i="80"/>
  <c r="AA109" i="80"/>
  <c r="Q109" i="80"/>
  <c r="F109" i="80"/>
  <c r="AC108" i="80"/>
  <c r="S108" i="80"/>
  <c r="H108" i="80"/>
  <c r="J106" i="80"/>
  <c r="R106" i="80"/>
  <c r="Z106" i="80"/>
  <c r="AH106" i="80"/>
  <c r="E106" i="80"/>
  <c r="M106" i="80"/>
  <c r="U106" i="80"/>
  <c r="AC106" i="80"/>
  <c r="AA105" i="80"/>
  <c r="Q105" i="80"/>
  <c r="F105" i="80"/>
  <c r="F104" i="80"/>
  <c r="N104" i="80"/>
  <c r="V104" i="80"/>
  <c r="AD104" i="80"/>
  <c r="G104" i="80"/>
  <c r="O104" i="80"/>
  <c r="W104" i="80"/>
  <c r="AE104" i="80"/>
  <c r="I104" i="80"/>
  <c r="Q104" i="80"/>
  <c r="Y104" i="80"/>
  <c r="AG104" i="80"/>
  <c r="AA100" i="80"/>
  <c r="K100" i="80"/>
  <c r="G98" i="80"/>
  <c r="I98" i="80"/>
  <c r="Q98" i="80"/>
  <c r="Y98" i="80"/>
  <c r="AG98" i="80"/>
  <c r="J98" i="80"/>
  <c r="R98" i="80"/>
  <c r="Z98" i="80"/>
  <c r="AH98" i="80"/>
  <c r="K98" i="80"/>
  <c r="S98" i="80"/>
  <c r="AA98" i="80"/>
  <c r="D98" i="80"/>
  <c r="M98" i="80"/>
  <c r="U98" i="80"/>
  <c r="AC98" i="80"/>
  <c r="V95" i="80"/>
  <c r="K129" i="80"/>
  <c r="AE130" i="80"/>
  <c r="W130" i="80"/>
  <c r="O130" i="80"/>
  <c r="G130" i="80"/>
  <c r="AG129" i="80"/>
  <c r="Y129" i="80"/>
  <c r="Q129" i="80"/>
  <c r="I129" i="80"/>
  <c r="AC127" i="80"/>
  <c r="U127" i="80"/>
  <c r="M127" i="80"/>
  <c r="AE126" i="80"/>
  <c r="W126" i="80"/>
  <c r="O126" i="80"/>
  <c r="G126" i="80"/>
  <c r="AG125" i="80"/>
  <c r="Y125" i="80"/>
  <c r="Q125" i="80"/>
  <c r="I125" i="80"/>
  <c r="AC123" i="80"/>
  <c r="U123" i="80"/>
  <c r="M123" i="80"/>
  <c r="AE122" i="80"/>
  <c r="W122" i="80"/>
  <c r="O122" i="80"/>
  <c r="G122" i="80"/>
  <c r="AG121" i="80"/>
  <c r="Y121" i="80"/>
  <c r="Q121" i="80"/>
  <c r="I121" i="80"/>
  <c r="AC119" i="80"/>
  <c r="U119" i="80"/>
  <c r="M119" i="80"/>
  <c r="AE118" i="80"/>
  <c r="V118" i="80"/>
  <c r="L118" i="80"/>
  <c r="Z117" i="80"/>
  <c r="P117" i="80"/>
  <c r="AB116" i="80"/>
  <c r="R116" i="80"/>
  <c r="G116" i="80"/>
  <c r="AG114" i="80"/>
  <c r="W114" i="80"/>
  <c r="L114" i="80"/>
  <c r="Z113" i="80"/>
  <c r="P113" i="80"/>
  <c r="AB112" i="80"/>
  <c r="R112" i="80"/>
  <c r="G112" i="80"/>
  <c r="AG110" i="80"/>
  <c r="W110" i="80"/>
  <c r="L110" i="80"/>
  <c r="Z109" i="80"/>
  <c r="P109" i="80"/>
  <c r="AB108" i="80"/>
  <c r="R108" i="80"/>
  <c r="G108" i="80"/>
  <c r="AG106" i="80"/>
  <c r="W106" i="80"/>
  <c r="L106" i="80"/>
  <c r="Z105" i="80"/>
  <c r="P105" i="80"/>
  <c r="AA104" i="80"/>
  <c r="M104" i="80"/>
  <c r="Z100" i="80"/>
  <c r="J100" i="80"/>
  <c r="AF98" i="80"/>
  <c r="P98" i="80"/>
  <c r="P95" i="80"/>
  <c r="AF129" i="80"/>
  <c r="X129" i="80"/>
  <c r="P129" i="80"/>
  <c r="H129" i="80"/>
  <c r="AF125" i="80"/>
  <c r="X125" i="80"/>
  <c r="P125" i="80"/>
  <c r="H125" i="80"/>
  <c r="AF121" i="80"/>
  <c r="X121" i="80"/>
  <c r="P121" i="80"/>
  <c r="H121" i="80"/>
  <c r="D117" i="80"/>
  <c r="L117" i="80"/>
  <c r="T117" i="80"/>
  <c r="AB117" i="80"/>
  <c r="G117" i="80"/>
  <c r="O117" i="80"/>
  <c r="W117" i="80"/>
  <c r="AE117" i="80"/>
  <c r="D113" i="80"/>
  <c r="L113" i="80"/>
  <c r="T113" i="80"/>
  <c r="AB113" i="80"/>
  <c r="G113" i="80"/>
  <c r="O113" i="80"/>
  <c r="W113" i="80"/>
  <c r="AE113" i="80"/>
  <c r="D109" i="80"/>
  <c r="L109" i="80"/>
  <c r="T109" i="80"/>
  <c r="AB109" i="80"/>
  <c r="G109" i="80"/>
  <c r="O109" i="80"/>
  <c r="W109" i="80"/>
  <c r="AE109" i="80"/>
  <c r="D105" i="80"/>
  <c r="L105" i="80"/>
  <c r="T105" i="80"/>
  <c r="AB105" i="80"/>
  <c r="G105" i="80"/>
  <c r="O105" i="80"/>
  <c r="W105" i="80"/>
  <c r="AE105" i="80"/>
  <c r="O95" i="80"/>
  <c r="AC130" i="80"/>
  <c r="U130" i="80"/>
  <c r="M130" i="80"/>
  <c r="AE129" i="80"/>
  <c r="W129" i="80"/>
  <c r="O129" i="80"/>
  <c r="G129" i="80"/>
  <c r="AC126" i="80"/>
  <c r="U126" i="80"/>
  <c r="M126" i="80"/>
  <c r="AE125" i="80"/>
  <c r="W125" i="80"/>
  <c r="O125" i="80"/>
  <c r="G125" i="80"/>
  <c r="AC122" i="80"/>
  <c r="U122" i="80"/>
  <c r="M122" i="80"/>
  <c r="AE121" i="80"/>
  <c r="W121" i="80"/>
  <c r="O121" i="80"/>
  <c r="G121" i="80"/>
  <c r="AB118" i="80"/>
  <c r="S118" i="80"/>
  <c r="I118" i="80"/>
  <c r="AH117" i="80"/>
  <c r="X117" i="80"/>
  <c r="M117" i="80"/>
  <c r="Z116" i="80"/>
  <c r="O116" i="80"/>
  <c r="AE114" i="80"/>
  <c r="T114" i="80"/>
  <c r="I114" i="80"/>
  <c r="AH113" i="80"/>
  <c r="X113" i="80"/>
  <c r="M113" i="80"/>
  <c r="Z112" i="80"/>
  <c r="O112" i="80"/>
  <c r="AE110" i="80"/>
  <c r="T110" i="80"/>
  <c r="I110" i="80"/>
  <c r="AH109" i="80"/>
  <c r="X109" i="80"/>
  <c r="M109" i="80"/>
  <c r="Z108" i="80"/>
  <c r="O108" i="80"/>
  <c r="AE106" i="80"/>
  <c r="T106" i="80"/>
  <c r="I106" i="80"/>
  <c r="AH105" i="80"/>
  <c r="X105" i="80"/>
  <c r="M105" i="80"/>
  <c r="X104" i="80"/>
  <c r="K104" i="80"/>
  <c r="T100" i="80"/>
  <c r="AD98" i="80"/>
  <c r="N98" i="80"/>
  <c r="N95" i="80"/>
  <c r="AC94" i="80"/>
  <c r="S125" i="80"/>
  <c r="AD129" i="80"/>
  <c r="V129" i="80"/>
  <c r="N129" i="80"/>
  <c r="F129" i="80"/>
  <c r="AD125" i="80"/>
  <c r="V125" i="80"/>
  <c r="N125" i="80"/>
  <c r="F125" i="80"/>
  <c r="AD121" i="80"/>
  <c r="V121" i="80"/>
  <c r="N121" i="80"/>
  <c r="F121" i="80"/>
  <c r="AG117" i="80"/>
  <c r="V117" i="80"/>
  <c r="K117" i="80"/>
  <c r="F116" i="80"/>
  <c r="N116" i="80"/>
  <c r="V116" i="80"/>
  <c r="AD116" i="80"/>
  <c r="I116" i="80"/>
  <c r="Q116" i="80"/>
  <c r="Y116" i="80"/>
  <c r="AG116" i="80"/>
  <c r="AG113" i="80"/>
  <c r="V113" i="80"/>
  <c r="K113" i="80"/>
  <c r="F112" i="80"/>
  <c r="N112" i="80"/>
  <c r="V112" i="80"/>
  <c r="AD112" i="80"/>
  <c r="I112" i="80"/>
  <c r="Q112" i="80"/>
  <c r="Y112" i="80"/>
  <c r="AG112" i="80"/>
  <c r="AG109" i="80"/>
  <c r="V109" i="80"/>
  <c r="K109" i="80"/>
  <c r="F108" i="80"/>
  <c r="N108" i="80"/>
  <c r="V108" i="80"/>
  <c r="AD108" i="80"/>
  <c r="I108" i="80"/>
  <c r="Q108" i="80"/>
  <c r="Y108" i="80"/>
  <c r="AG108" i="80"/>
  <c r="AG105" i="80"/>
  <c r="V105" i="80"/>
  <c r="K105" i="80"/>
  <c r="E100" i="80"/>
  <c r="M100" i="80"/>
  <c r="U100" i="80"/>
  <c r="AC100" i="80"/>
  <c r="F100" i="80"/>
  <c r="N100" i="80"/>
  <c r="V100" i="80"/>
  <c r="AD100" i="80"/>
  <c r="G100" i="80"/>
  <c r="O100" i="80"/>
  <c r="W100" i="80"/>
  <c r="AE100" i="80"/>
  <c r="I100" i="80"/>
  <c r="Q100" i="80"/>
  <c r="Y100" i="80"/>
  <c r="AG100" i="80"/>
  <c r="AF95" i="80"/>
  <c r="AA129" i="80"/>
  <c r="K121" i="80"/>
  <c r="J95" i="80"/>
  <c r="R95" i="80"/>
  <c r="Z95" i="80"/>
  <c r="AH95" i="80"/>
  <c r="E95" i="80"/>
  <c r="M95" i="80"/>
  <c r="U95" i="80"/>
  <c r="AC95" i="80"/>
  <c r="G95" i="80"/>
  <c r="Q95" i="80"/>
  <c r="AB95" i="80"/>
  <c r="H95" i="80"/>
  <c r="S95" i="80"/>
  <c r="AD95" i="80"/>
  <c r="I95" i="80"/>
  <c r="T95" i="80"/>
  <c r="AE95" i="80"/>
  <c r="L95" i="80"/>
  <c r="W95" i="80"/>
  <c r="AG95" i="80"/>
  <c r="AC129" i="80"/>
  <c r="U129" i="80"/>
  <c r="M129" i="80"/>
  <c r="E129" i="80"/>
  <c r="AC125" i="80"/>
  <c r="U125" i="80"/>
  <c r="M125" i="80"/>
  <c r="E125" i="80"/>
  <c r="AC121" i="80"/>
  <c r="U121" i="80"/>
  <c r="M121" i="80"/>
  <c r="E121" i="80"/>
  <c r="Z118" i="80"/>
  <c r="Q118" i="80"/>
  <c r="G118" i="80"/>
  <c r="AF117" i="80"/>
  <c r="U117" i="80"/>
  <c r="J117" i="80"/>
  <c r="AH116" i="80"/>
  <c r="W116" i="80"/>
  <c r="L116" i="80"/>
  <c r="AB114" i="80"/>
  <c r="Q114" i="80"/>
  <c r="G114" i="80"/>
  <c r="AF113" i="80"/>
  <c r="U113" i="80"/>
  <c r="J113" i="80"/>
  <c r="AH112" i="80"/>
  <c r="W112" i="80"/>
  <c r="L112" i="80"/>
  <c r="AB110" i="80"/>
  <c r="Q110" i="80"/>
  <c r="G110" i="80"/>
  <c r="AF109" i="80"/>
  <c r="U109" i="80"/>
  <c r="J109" i="80"/>
  <c r="AH108" i="80"/>
  <c r="W108" i="80"/>
  <c r="L108" i="80"/>
  <c r="AB106" i="80"/>
  <c r="Q106" i="80"/>
  <c r="G106" i="80"/>
  <c r="AF105" i="80"/>
  <c r="U105" i="80"/>
  <c r="J105" i="80"/>
  <c r="AH104" i="80"/>
  <c r="T104" i="80"/>
  <c r="H104" i="80"/>
  <c r="AH100" i="80"/>
  <c r="R100" i="80"/>
  <c r="X98" i="80"/>
  <c r="H98" i="80"/>
  <c r="AA95" i="80"/>
  <c r="F95" i="80"/>
  <c r="D94" i="80"/>
  <c r="L94" i="80"/>
  <c r="T94" i="80"/>
  <c r="AB94" i="80"/>
  <c r="G94" i="80"/>
  <c r="O94" i="80"/>
  <c r="W94" i="80"/>
  <c r="AE94" i="80"/>
  <c r="J94" i="80"/>
  <c r="U94" i="80"/>
  <c r="AF94" i="80"/>
  <c r="K94" i="80"/>
  <c r="V94" i="80"/>
  <c r="AG94" i="80"/>
  <c r="M94" i="80"/>
  <c r="X94" i="80"/>
  <c r="AH94" i="80"/>
  <c r="E94" i="80"/>
  <c r="P94" i="80"/>
  <c r="Z94" i="80"/>
  <c r="X95" i="80"/>
  <c r="AB129" i="80"/>
  <c r="T129" i="80"/>
  <c r="L129" i="80"/>
  <c r="AB125" i="80"/>
  <c r="T125" i="80"/>
  <c r="L125" i="80"/>
  <c r="AB121" i="80"/>
  <c r="T121" i="80"/>
  <c r="L121" i="80"/>
  <c r="AD117" i="80"/>
  <c r="S117" i="80"/>
  <c r="I117" i="80"/>
  <c r="AD113" i="80"/>
  <c r="S113" i="80"/>
  <c r="I113" i="80"/>
  <c r="AD109" i="80"/>
  <c r="S109" i="80"/>
  <c r="I109" i="80"/>
  <c r="AD105" i="80"/>
  <c r="S105" i="80"/>
  <c r="I105" i="80"/>
  <c r="Y95" i="80"/>
  <c r="D95" i="80"/>
  <c r="AC102" i="80"/>
  <c r="U102" i="80"/>
  <c r="M102" i="80"/>
  <c r="E102" i="80"/>
  <c r="AE101" i="80"/>
  <c r="W101" i="80"/>
  <c r="O101" i="80"/>
  <c r="G101" i="80"/>
  <c r="AB97" i="80"/>
  <c r="R97" i="80"/>
  <c r="AB93" i="80"/>
  <c r="R93" i="80"/>
  <c r="X90" i="80"/>
  <c r="J90" i="80"/>
  <c r="AF89" i="80"/>
  <c r="S89" i="80"/>
  <c r="X86" i="80"/>
  <c r="J86" i="80"/>
  <c r="AF85" i="80"/>
  <c r="S85" i="80"/>
  <c r="X82" i="80"/>
  <c r="J82" i="80"/>
  <c r="F81" i="80"/>
  <c r="N81" i="80"/>
  <c r="V81" i="80"/>
  <c r="AD81" i="80"/>
  <c r="G81" i="80"/>
  <c r="O81" i="80"/>
  <c r="W81" i="80"/>
  <c r="AE81" i="80"/>
  <c r="H81" i="80"/>
  <c r="P81" i="80"/>
  <c r="I81" i="80"/>
  <c r="Q81" i="80"/>
  <c r="Y81" i="80"/>
  <c r="AG81" i="80"/>
  <c r="AC101" i="80"/>
  <c r="U101" i="80"/>
  <c r="M101" i="80"/>
  <c r="E101" i="80"/>
  <c r="F93" i="80"/>
  <c r="N93" i="80"/>
  <c r="V93" i="80"/>
  <c r="AD93" i="80"/>
  <c r="G93" i="80"/>
  <c r="I93" i="80"/>
  <c r="Q93" i="80"/>
  <c r="Y93" i="80"/>
  <c r="AG93" i="80"/>
  <c r="AG90" i="80"/>
  <c r="S90" i="80"/>
  <c r="H90" i="80"/>
  <c r="F89" i="80"/>
  <c r="N89" i="80"/>
  <c r="V89" i="80"/>
  <c r="AD89" i="80"/>
  <c r="G89" i="80"/>
  <c r="O89" i="80"/>
  <c r="W89" i="80"/>
  <c r="AE89" i="80"/>
  <c r="I89" i="80"/>
  <c r="Q89" i="80"/>
  <c r="Y89" i="80"/>
  <c r="AG89" i="80"/>
  <c r="AG86" i="80"/>
  <c r="S86" i="80"/>
  <c r="H86" i="80"/>
  <c r="F85" i="80"/>
  <c r="N85" i="80"/>
  <c r="V85" i="80"/>
  <c r="AD85" i="80"/>
  <c r="G85" i="80"/>
  <c r="O85" i="80"/>
  <c r="W85" i="80"/>
  <c r="AE85" i="80"/>
  <c r="I85" i="80"/>
  <c r="Q85" i="80"/>
  <c r="Y85" i="80"/>
  <c r="AG85" i="80"/>
  <c r="AG82" i="80"/>
  <c r="S82" i="80"/>
  <c r="H82" i="80"/>
  <c r="M81" i="80"/>
  <c r="I78" i="80"/>
  <c r="Q78" i="80"/>
  <c r="Y78" i="80"/>
  <c r="AG78" i="80"/>
  <c r="D78" i="80"/>
  <c r="L78" i="80"/>
  <c r="T78" i="80"/>
  <c r="AB78" i="80"/>
  <c r="E78" i="80"/>
  <c r="M78" i="80"/>
  <c r="U78" i="80"/>
  <c r="AC78" i="80"/>
  <c r="F78" i="80"/>
  <c r="N78" i="80"/>
  <c r="V78" i="80"/>
  <c r="AD78" i="80"/>
  <c r="G78" i="80"/>
  <c r="O78" i="80"/>
  <c r="W78" i="80"/>
  <c r="AE78" i="80"/>
  <c r="I74" i="80"/>
  <c r="Q74" i="80"/>
  <c r="Y74" i="80"/>
  <c r="AG74" i="80"/>
  <c r="D74" i="80"/>
  <c r="L74" i="80"/>
  <c r="T74" i="80"/>
  <c r="AB74" i="80"/>
  <c r="E74" i="80"/>
  <c r="M74" i="80"/>
  <c r="U74" i="80"/>
  <c r="AC74" i="80"/>
  <c r="F74" i="80"/>
  <c r="N74" i="80"/>
  <c r="V74" i="80"/>
  <c r="AD74" i="80"/>
  <c r="G74" i="80"/>
  <c r="O74" i="80"/>
  <c r="W74" i="80"/>
  <c r="AE74" i="80"/>
  <c r="AH102" i="80"/>
  <c r="Z102" i="80"/>
  <c r="R102" i="80"/>
  <c r="AB101" i="80"/>
  <c r="T101" i="80"/>
  <c r="L101" i="80"/>
  <c r="F97" i="80"/>
  <c r="N97" i="80"/>
  <c r="V97" i="80"/>
  <c r="AD97" i="80"/>
  <c r="I97" i="80"/>
  <c r="Q97" i="80"/>
  <c r="Y97" i="80"/>
  <c r="AG97" i="80"/>
  <c r="X93" i="80"/>
  <c r="M93" i="80"/>
  <c r="AF90" i="80"/>
  <c r="R90" i="80"/>
  <c r="AA89" i="80"/>
  <c r="M89" i="80"/>
  <c r="AF86" i="80"/>
  <c r="R86" i="80"/>
  <c r="AA85" i="80"/>
  <c r="M85" i="80"/>
  <c r="AF82" i="80"/>
  <c r="R82" i="80"/>
  <c r="AA81" i="80"/>
  <c r="L81" i="80"/>
  <c r="X74" i="80"/>
  <c r="D90" i="80"/>
  <c r="L90" i="80"/>
  <c r="T90" i="80"/>
  <c r="AB90" i="80"/>
  <c r="E90" i="80"/>
  <c r="M90" i="80"/>
  <c r="U90" i="80"/>
  <c r="AC90" i="80"/>
  <c r="G90" i="80"/>
  <c r="O90" i="80"/>
  <c r="W90" i="80"/>
  <c r="AE90" i="80"/>
  <c r="D86" i="80"/>
  <c r="L86" i="80"/>
  <c r="T86" i="80"/>
  <c r="AB86" i="80"/>
  <c r="E86" i="80"/>
  <c r="M86" i="80"/>
  <c r="U86" i="80"/>
  <c r="AC86" i="80"/>
  <c r="G86" i="80"/>
  <c r="O86" i="80"/>
  <c r="W86" i="80"/>
  <c r="AE86" i="80"/>
  <c r="D82" i="80"/>
  <c r="L82" i="80"/>
  <c r="T82" i="80"/>
  <c r="AB82" i="80"/>
  <c r="E82" i="80"/>
  <c r="M82" i="80"/>
  <c r="U82" i="80"/>
  <c r="AC82" i="80"/>
  <c r="G82" i="80"/>
  <c r="O82" i="80"/>
  <c r="W82" i="80"/>
  <c r="AE82" i="80"/>
  <c r="AC91" i="80"/>
  <c r="U91" i="80"/>
  <c r="M91" i="80"/>
  <c r="E91" i="80"/>
  <c r="AC87" i="80"/>
  <c r="U87" i="80"/>
  <c r="M87" i="80"/>
  <c r="E87" i="80"/>
  <c r="AC83" i="80"/>
  <c r="U83" i="80"/>
  <c r="M83" i="80"/>
  <c r="E83" i="80"/>
  <c r="AC79" i="80"/>
  <c r="U79" i="80"/>
  <c r="M79" i="80"/>
  <c r="E79" i="80"/>
  <c r="AG77" i="80"/>
  <c r="Y77" i="80"/>
  <c r="Q77" i="80"/>
  <c r="I77" i="80"/>
  <c r="AC75" i="80"/>
  <c r="U75" i="80"/>
  <c r="M75" i="80"/>
  <c r="E75" i="80"/>
  <c r="AG73" i="80"/>
  <c r="Y73" i="80"/>
  <c r="Q73" i="80"/>
  <c r="I73" i="80"/>
  <c r="AC71" i="80"/>
  <c r="U71" i="80"/>
  <c r="M71" i="80"/>
  <c r="X77" i="80"/>
  <c r="P77" i="80"/>
  <c r="H77" i="80"/>
  <c r="P73" i="80"/>
  <c r="H73" i="80"/>
  <c r="AE77" i="80"/>
  <c r="W77" i="80"/>
  <c r="O77" i="80"/>
  <c r="G77" i="80"/>
  <c r="AE73" i="80"/>
  <c r="W73" i="80"/>
  <c r="O73" i="80"/>
  <c r="G73" i="80"/>
  <c r="AH91" i="80"/>
  <c r="Z91" i="80"/>
  <c r="R91" i="80"/>
  <c r="AH87" i="80"/>
  <c r="Z87" i="80"/>
  <c r="R87" i="80"/>
  <c r="AH83" i="80"/>
  <c r="Z83" i="80"/>
  <c r="R83" i="80"/>
  <c r="AH79" i="80"/>
  <c r="Z79" i="80"/>
  <c r="R79" i="80"/>
  <c r="AD77" i="80"/>
  <c r="V77" i="80"/>
  <c r="N77" i="80"/>
  <c r="AD73" i="80"/>
  <c r="V73" i="80"/>
  <c r="N73" i="80"/>
  <c r="D70" i="80"/>
  <c r="K69" i="80"/>
  <c r="S69" i="80"/>
  <c r="AA69" i="80"/>
  <c r="AA69" i="83" s="1"/>
  <c r="D69" i="80"/>
  <c r="L69" i="80"/>
  <c r="L69" i="83" s="1"/>
  <c r="T69" i="80"/>
  <c r="AB69" i="80"/>
  <c r="AB69" i="83" s="1"/>
  <c r="G69" i="80"/>
  <c r="G69" i="83" s="1"/>
  <c r="O69" i="80"/>
  <c r="O69" i="83" s="1"/>
  <c r="W69" i="80"/>
  <c r="W69" i="83" s="1"/>
  <c r="AE69" i="80"/>
  <c r="AE69" i="83" s="1"/>
  <c r="H69" i="80"/>
  <c r="H69" i="83" s="1"/>
  <c r="P69" i="80"/>
  <c r="P69" i="83" s="1"/>
  <c r="X69" i="80"/>
  <c r="X69" i="83" s="1"/>
  <c r="AF69" i="80"/>
  <c r="I69" i="80"/>
  <c r="I69" i="83" s="1"/>
  <c r="Q69" i="80"/>
  <c r="Q69" i="83" s="1"/>
  <c r="Y69" i="80"/>
  <c r="Y69" i="83" s="1"/>
  <c r="AG69" i="80"/>
  <c r="AH69" i="83" s="1"/>
  <c r="J69" i="80"/>
  <c r="J69" i="83" s="1"/>
  <c r="R69" i="80"/>
  <c r="Z69" i="80"/>
  <c r="Z69" i="83" s="1"/>
  <c r="AE67" i="80"/>
  <c r="W67" i="80"/>
  <c r="O67" i="80"/>
  <c r="G67" i="80"/>
  <c r="AD67" i="80"/>
  <c r="V67" i="80"/>
  <c r="N67" i="80"/>
  <c r="F67" i="80"/>
  <c r="AC67" i="80"/>
  <c r="U67" i="80"/>
  <c r="M67" i="80"/>
  <c r="E67" i="80"/>
  <c r="AB67" i="80"/>
  <c r="T67" i="80"/>
  <c r="L67" i="80"/>
  <c r="D67" i="80"/>
  <c r="AG67" i="80"/>
  <c r="Y67" i="80"/>
  <c r="Q67" i="80"/>
  <c r="AG12" i="80"/>
  <c r="Y12" i="80"/>
  <c r="Q12" i="80"/>
  <c r="I12" i="80"/>
  <c r="AE13" i="80"/>
  <c r="AC19" i="80"/>
  <c r="AC19" i="83" s="1"/>
  <c r="R20" i="80"/>
  <c r="AF20" i="80"/>
  <c r="N20" i="80"/>
  <c r="AD62" i="80"/>
  <c r="V62" i="80"/>
  <c r="N62" i="80"/>
  <c r="E62" i="80"/>
  <c r="AH59" i="80"/>
  <c r="AH51" i="80"/>
  <c r="H29" i="80"/>
  <c r="K29" i="80"/>
  <c r="R29" i="80"/>
  <c r="S29" i="80"/>
  <c r="X29" i="80"/>
  <c r="Z29" i="80"/>
  <c r="AH29" i="80"/>
  <c r="AF12" i="80"/>
  <c r="AF12" i="83" s="1"/>
  <c r="X12" i="80"/>
  <c r="P12" i="80"/>
  <c r="H12" i="80"/>
  <c r="L15" i="80"/>
  <c r="H20" i="80"/>
  <c r="AB20" i="80"/>
  <c r="J20" i="80"/>
  <c r="AH64" i="80"/>
  <c r="R64" i="80"/>
  <c r="AC62" i="80"/>
  <c r="U62" i="80"/>
  <c r="M62" i="80"/>
  <c r="D62" i="80"/>
  <c r="J61" i="80"/>
  <c r="K61" i="80"/>
  <c r="V61" i="80"/>
  <c r="AF61" i="80"/>
  <c r="Z59" i="80"/>
  <c r="F58" i="80"/>
  <c r="N58" i="80"/>
  <c r="V58" i="80"/>
  <c r="AD58" i="80"/>
  <c r="G58" i="80"/>
  <c r="O58" i="80"/>
  <c r="W58" i="80"/>
  <c r="AE58" i="80"/>
  <c r="D56" i="80"/>
  <c r="N56" i="80"/>
  <c r="Z56" i="80"/>
  <c r="F56" i="80"/>
  <c r="R56" i="80"/>
  <c r="AF56" i="80"/>
  <c r="I56" i="80"/>
  <c r="V56" i="80"/>
  <c r="AH56" i="80"/>
  <c r="J56" i="80"/>
  <c r="X56" i="80"/>
  <c r="E55" i="80"/>
  <c r="L55" i="80"/>
  <c r="T55" i="80"/>
  <c r="D55" i="80"/>
  <c r="AA55" i="80"/>
  <c r="J55" i="80"/>
  <c r="AB55" i="80"/>
  <c r="Z51" i="80"/>
  <c r="AD12" i="80"/>
  <c r="AE12" i="83" s="1"/>
  <c r="V12" i="80"/>
  <c r="N12" i="80"/>
  <c r="F12" i="80"/>
  <c r="AD15" i="80"/>
  <c r="O15" i="80"/>
  <c r="AG20" i="80"/>
  <c r="T20" i="80"/>
  <c r="M20" i="80"/>
  <c r="AF64" i="80"/>
  <c r="P64" i="80"/>
  <c r="AA62" i="80"/>
  <c r="S62" i="80"/>
  <c r="K62" i="80"/>
  <c r="S59" i="80"/>
  <c r="F32" i="80"/>
  <c r="D32" i="80"/>
  <c r="T32" i="80"/>
  <c r="E32" i="80"/>
  <c r="U32" i="80"/>
  <c r="J32" i="80"/>
  <c r="Z32" i="80"/>
  <c r="K32" i="80"/>
  <c r="AA32" i="80"/>
  <c r="L32" i="80"/>
  <c r="AB32" i="80"/>
  <c r="M32" i="80"/>
  <c r="AC32" i="80"/>
  <c r="R32" i="80"/>
  <c r="AH32" i="80"/>
  <c r="AH62" i="80"/>
  <c r="Z62" i="80"/>
  <c r="R62" i="80"/>
  <c r="J62" i="80"/>
  <c r="E51" i="80"/>
  <c r="L51" i="80"/>
  <c r="S51" i="80"/>
  <c r="T51" i="80"/>
  <c r="D51" i="80"/>
  <c r="AA51" i="80"/>
  <c r="J51" i="80"/>
  <c r="AB51" i="80"/>
  <c r="AB12" i="80"/>
  <c r="AC12" i="83" s="1"/>
  <c r="T12" i="80"/>
  <c r="L12" i="80"/>
  <c r="AA16" i="80"/>
  <c r="J15" i="80"/>
  <c r="AD20" i="80"/>
  <c r="Y20" i="80"/>
  <c r="O20" i="80"/>
  <c r="E20" i="80"/>
  <c r="Z64" i="80"/>
  <c r="J64" i="80"/>
  <c r="AG62" i="80"/>
  <c r="Y62" i="80"/>
  <c r="Q62" i="80"/>
  <c r="I62" i="80"/>
  <c r="D60" i="80"/>
  <c r="J60" i="80"/>
  <c r="X60" i="80"/>
  <c r="L59" i="80"/>
  <c r="AA12" i="80"/>
  <c r="S12" i="80"/>
  <c r="K12" i="80"/>
  <c r="L20" i="80"/>
  <c r="F16" i="80"/>
  <c r="Q15" i="80"/>
  <c r="Z20" i="80"/>
  <c r="U20" i="80"/>
  <c r="Y64" i="80"/>
  <c r="I64" i="80"/>
  <c r="AF62" i="80"/>
  <c r="X62" i="80"/>
  <c r="P62" i="80"/>
  <c r="H62" i="80"/>
  <c r="S55" i="80"/>
  <c r="AE62" i="80"/>
  <c r="W62" i="80"/>
  <c r="O62" i="80"/>
  <c r="F62" i="80"/>
  <c r="E59" i="80"/>
  <c r="D59" i="80"/>
  <c r="AA59" i="80"/>
  <c r="J59" i="80"/>
  <c r="AB59" i="80"/>
  <c r="AF57" i="80"/>
  <c r="V57" i="80"/>
  <c r="K57" i="80"/>
  <c r="AE54" i="80"/>
  <c r="W54" i="80"/>
  <c r="O54" i="80"/>
  <c r="G54" i="80"/>
  <c r="AF53" i="80"/>
  <c r="V53" i="80"/>
  <c r="K53" i="80"/>
  <c r="X52" i="80"/>
  <c r="J52" i="80"/>
  <c r="AE50" i="80"/>
  <c r="W50" i="80"/>
  <c r="O50" i="80"/>
  <c r="G50" i="80"/>
  <c r="AE49" i="80"/>
  <c r="O49" i="80"/>
  <c r="AC47" i="80"/>
  <c r="U47" i="80"/>
  <c r="M47" i="80"/>
  <c r="E47" i="80"/>
  <c r="V46" i="80"/>
  <c r="AC45" i="80"/>
  <c r="H45" i="80"/>
  <c r="AC44" i="80"/>
  <c r="P44" i="80"/>
  <c r="D44" i="80"/>
  <c r="AD43" i="80"/>
  <c r="V43" i="80"/>
  <c r="N43" i="80"/>
  <c r="F43" i="80"/>
  <c r="AE42" i="80"/>
  <c r="T42" i="80"/>
  <c r="I42" i="80"/>
  <c r="Z40" i="80"/>
  <c r="AA38" i="80"/>
  <c r="P38" i="80"/>
  <c r="F38" i="80"/>
  <c r="S37" i="80"/>
  <c r="AC36" i="80"/>
  <c r="AA34" i="80"/>
  <c r="P34" i="80"/>
  <c r="F34" i="80"/>
  <c r="AB31" i="80"/>
  <c r="T31" i="80"/>
  <c r="L31" i="80"/>
  <c r="D31" i="80"/>
  <c r="T28" i="80"/>
  <c r="D28" i="80"/>
  <c r="AD27" i="80"/>
  <c r="V27" i="80"/>
  <c r="N27" i="80"/>
  <c r="F27" i="80"/>
  <c r="R25" i="80"/>
  <c r="AA24" i="80"/>
  <c r="K24" i="80"/>
  <c r="I23" i="80"/>
  <c r="Z22" i="80"/>
  <c r="Q22" i="80"/>
  <c r="H22" i="80"/>
  <c r="AF21" i="80"/>
  <c r="J21" i="80"/>
  <c r="AE57" i="80"/>
  <c r="T57" i="80"/>
  <c r="I57" i="80"/>
  <c r="AD54" i="80"/>
  <c r="V54" i="80"/>
  <c r="N54" i="80"/>
  <c r="F54" i="80"/>
  <c r="I53" i="80"/>
  <c r="AH52" i="80"/>
  <c r="V52" i="80"/>
  <c r="I52" i="80"/>
  <c r="AD50" i="80"/>
  <c r="V50" i="80"/>
  <c r="N50" i="80"/>
  <c r="F50" i="80"/>
  <c r="AB47" i="80"/>
  <c r="T47" i="80"/>
  <c r="L47" i="80"/>
  <c r="D47" i="80"/>
  <c r="O46" i="80"/>
  <c r="AA45" i="80"/>
  <c r="F45" i="80"/>
  <c r="AC43" i="80"/>
  <c r="U43" i="80"/>
  <c r="M43" i="80"/>
  <c r="E43" i="80"/>
  <c r="AD42" i="80"/>
  <c r="S42" i="80"/>
  <c r="H42" i="80"/>
  <c r="Y38" i="80"/>
  <c r="O38" i="80"/>
  <c r="D38" i="80"/>
  <c r="K37" i="80"/>
  <c r="Y34" i="80"/>
  <c r="O34" i="80"/>
  <c r="D34" i="80"/>
  <c r="AC27" i="80"/>
  <c r="U27" i="80"/>
  <c r="M27" i="80"/>
  <c r="E27" i="80"/>
  <c r="K25" i="80"/>
  <c r="Z24" i="80"/>
  <c r="J24" i="80"/>
  <c r="AF23" i="80"/>
  <c r="X23" i="80"/>
  <c r="P23" i="80"/>
  <c r="AH22" i="80"/>
  <c r="Y22" i="80"/>
  <c r="P22" i="80"/>
  <c r="G22" i="80"/>
  <c r="AA21" i="80"/>
  <c r="H21" i="80"/>
  <c r="AB42" i="80"/>
  <c r="Q42" i="80"/>
  <c r="G42" i="80"/>
  <c r="AB54" i="80"/>
  <c r="T54" i="80"/>
  <c r="L54" i="80"/>
  <c r="D54" i="80"/>
  <c r="AF52" i="80"/>
  <c r="R52" i="80"/>
  <c r="F52" i="80"/>
  <c r="T50" i="80"/>
  <c r="L50" i="80"/>
  <c r="D50" i="80"/>
  <c r="AH47" i="80"/>
  <c r="Z47" i="80"/>
  <c r="R47" i="80"/>
  <c r="J47" i="80"/>
  <c r="F46" i="80"/>
  <c r="S45" i="80"/>
  <c r="AA42" i="80"/>
  <c r="P42" i="80"/>
  <c r="F42" i="80"/>
  <c r="AG38" i="80"/>
  <c r="W38" i="80"/>
  <c r="L38" i="80"/>
  <c r="AG34" i="80"/>
  <c r="W34" i="80"/>
  <c r="L34" i="80"/>
  <c r="T24" i="80"/>
  <c r="D24" i="80"/>
  <c r="D22" i="80"/>
  <c r="E22" i="83" s="1"/>
  <c r="AG47" i="80"/>
  <c r="Y47" i="80"/>
  <c r="Q47" i="80"/>
  <c r="I47" i="80"/>
  <c r="R45" i="80"/>
  <c r="Y42" i="80"/>
  <c r="O42" i="80"/>
  <c r="D42" i="80"/>
  <c r="AF38" i="80"/>
  <c r="V38" i="80"/>
  <c r="K38" i="80"/>
  <c r="AF34" i="80"/>
  <c r="V34" i="80"/>
  <c r="K34" i="80"/>
  <c r="AH25" i="80"/>
  <c r="AG54" i="80"/>
  <c r="Y54" i="80"/>
  <c r="Q54" i="80"/>
  <c r="Z52" i="80"/>
  <c r="N52" i="80"/>
  <c r="AG50" i="80"/>
  <c r="Y50" i="80"/>
  <c r="Q50" i="80"/>
  <c r="AE47" i="80"/>
  <c r="W47" i="80"/>
  <c r="O47" i="80"/>
  <c r="N45" i="80"/>
  <c r="T44" i="80"/>
  <c r="H44" i="80"/>
  <c r="AF43" i="80"/>
  <c r="X43" i="80"/>
  <c r="P43" i="80"/>
  <c r="AG42" i="80"/>
  <c r="W42" i="80"/>
  <c r="L42" i="80"/>
  <c r="AD38" i="80"/>
  <c r="S38" i="80"/>
  <c r="H38" i="80"/>
  <c r="Z37" i="80"/>
  <c r="AD34" i="80"/>
  <c r="S34" i="80"/>
  <c r="H34" i="80"/>
  <c r="J28" i="80"/>
  <c r="AF27" i="80"/>
  <c r="X27" i="80"/>
  <c r="P27" i="80"/>
  <c r="X25" i="80"/>
  <c r="AC24" i="80"/>
  <c r="M24" i="80"/>
  <c r="M24" i="83" s="1"/>
  <c r="AB22" i="80"/>
  <c r="S22" i="80"/>
  <c r="J22" i="80"/>
  <c r="P21" i="80"/>
  <c r="I79" i="62"/>
  <c r="K78" i="62"/>
  <c r="H79" i="62"/>
  <c r="I78" i="62"/>
  <c r="IU12" i="48"/>
  <c r="F19" i="62" s="1"/>
  <c r="S26" i="62"/>
  <c r="T26" i="62" s="1"/>
  <c r="S24" i="62"/>
  <c r="T24" i="62" s="1"/>
  <c r="S33" i="62"/>
  <c r="T33" i="62" s="1"/>
  <c r="S31" i="62"/>
  <c r="T31" i="62" s="1"/>
  <c r="S36" i="62"/>
  <c r="T36" i="62" s="1"/>
  <c r="S32" i="62"/>
  <c r="T32" i="62" s="1"/>
  <c r="S35" i="62"/>
  <c r="T35" i="62" s="1"/>
  <c r="S40" i="62"/>
  <c r="T40" i="62" s="1"/>
  <c r="S39" i="62"/>
  <c r="T39" i="62" s="1"/>
  <c r="D7" i="77"/>
  <c r="J7" i="77" s="1"/>
  <c r="D57" i="77"/>
  <c r="J57" i="77" s="1"/>
  <c r="D67" i="77"/>
  <c r="J67" i="77" s="1"/>
  <c r="D63" i="77"/>
  <c r="J63" i="77" s="1"/>
  <c r="D58" i="77"/>
  <c r="J58" i="77" s="1"/>
  <c r="D53" i="77"/>
  <c r="J53" i="77" s="1"/>
  <c r="D43" i="77"/>
  <c r="J43" i="77" s="1"/>
  <c r="D24" i="77"/>
  <c r="J24" i="77" s="1"/>
  <c r="P131" i="73"/>
  <c r="AE131" i="73"/>
  <c r="M131" i="73"/>
  <c r="AH131" i="73"/>
  <c r="W131" i="73"/>
  <c r="AI57" i="73"/>
  <c r="AI59" i="73"/>
  <c r="AI55" i="73"/>
  <c r="AI58" i="73"/>
  <c r="AI28" i="73"/>
  <c r="AG131" i="73"/>
  <c r="AI45" i="73"/>
  <c r="AI33" i="73"/>
  <c r="AI29" i="73"/>
  <c r="O131" i="73"/>
  <c r="AI40" i="73"/>
  <c r="AI65" i="72"/>
  <c r="AI69" i="72"/>
  <c r="J82" i="62" s="1"/>
  <c r="AI123" i="72"/>
  <c r="J136" i="62" s="1"/>
  <c r="AI114" i="72"/>
  <c r="J127" i="62" s="1"/>
  <c r="AI106" i="72"/>
  <c r="J119" i="62" s="1"/>
  <c r="AI97" i="72"/>
  <c r="J110" i="62" s="1"/>
  <c r="AI88" i="72"/>
  <c r="J101" i="62" s="1"/>
  <c r="AI78" i="72"/>
  <c r="J91" i="62" s="1"/>
  <c r="AI56" i="72"/>
  <c r="AI54" i="72"/>
  <c r="AI66" i="72"/>
  <c r="AI124" i="72"/>
  <c r="J137" i="62" s="1"/>
  <c r="AI115" i="72"/>
  <c r="J128" i="62" s="1"/>
  <c r="AI107" i="72"/>
  <c r="J120" i="62" s="1"/>
  <c r="AI98" i="72"/>
  <c r="J111" i="62" s="1"/>
  <c r="AI89" i="72"/>
  <c r="J102" i="62" s="1"/>
  <c r="AI80" i="72"/>
  <c r="J93" i="62" s="1"/>
  <c r="AI70" i="72"/>
  <c r="J83" i="62" s="1"/>
  <c r="AI67" i="72"/>
  <c r="AI125" i="72"/>
  <c r="J138" i="62" s="1"/>
  <c r="AI116" i="72"/>
  <c r="J129" i="62" s="1"/>
  <c r="AI108" i="72"/>
  <c r="J121" i="62" s="1"/>
  <c r="AI99" i="72"/>
  <c r="J112" i="62" s="1"/>
  <c r="AI90" i="72"/>
  <c r="J103" i="62" s="1"/>
  <c r="AI81" i="72"/>
  <c r="J94" i="62" s="1"/>
  <c r="AI72" i="72"/>
  <c r="J85" i="62" s="1"/>
  <c r="AI126" i="72"/>
  <c r="J139" i="62" s="1"/>
  <c r="AI117" i="72"/>
  <c r="J130" i="62" s="1"/>
  <c r="AI109" i="72"/>
  <c r="J122" i="62" s="1"/>
  <c r="AI100" i="72"/>
  <c r="J113" i="62" s="1"/>
  <c r="AI91" i="72"/>
  <c r="J104" i="62" s="1"/>
  <c r="AI82" i="72"/>
  <c r="J95" i="62" s="1"/>
  <c r="AI73" i="72"/>
  <c r="J86" i="62" s="1"/>
  <c r="AI118" i="72"/>
  <c r="J131" i="62" s="1"/>
  <c r="AI110" i="72"/>
  <c r="J123" i="62" s="1"/>
  <c r="AI101" i="72"/>
  <c r="J114" i="62" s="1"/>
  <c r="AI92" i="72"/>
  <c r="J105" i="62" s="1"/>
  <c r="AI83" i="72"/>
  <c r="J96" i="62" s="1"/>
  <c r="AI74" i="72"/>
  <c r="J87" i="62" s="1"/>
  <c r="AI120" i="72"/>
  <c r="J133" i="62" s="1"/>
  <c r="AI111" i="72"/>
  <c r="J124" i="62" s="1"/>
  <c r="AI102" i="72"/>
  <c r="J115" i="62" s="1"/>
  <c r="AI93" i="72"/>
  <c r="J106" i="62" s="1"/>
  <c r="AI84" i="72"/>
  <c r="J97" i="62" s="1"/>
  <c r="AI75" i="72"/>
  <c r="J88" i="62" s="1"/>
  <c r="AI36" i="72"/>
  <c r="AI121" i="72"/>
  <c r="J134" i="62" s="1"/>
  <c r="AI112" i="72"/>
  <c r="J125" i="62" s="1"/>
  <c r="AI104" i="72"/>
  <c r="J117" i="62" s="1"/>
  <c r="AI94" i="72"/>
  <c r="J107" i="62" s="1"/>
  <c r="AI85" i="72"/>
  <c r="J98" i="62" s="1"/>
  <c r="AI76" i="72"/>
  <c r="J89" i="62" s="1"/>
  <c r="D7" i="80"/>
  <c r="R130" i="72"/>
  <c r="X130" i="72"/>
  <c r="AG130" i="72"/>
  <c r="N130" i="72"/>
  <c r="W130" i="72"/>
  <c r="AI13" i="72"/>
  <c r="J130" i="72"/>
  <c r="S130" i="72"/>
  <c r="AI19" i="72"/>
  <c r="AI20" i="72"/>
  <c r="AH130" i="72"/>
  <c r="AI22" i="72"/>
  <c r="AI23" i="72"/>
  <c r="AI27" i="72"/>
  <c r="AI28" i="72"/>
  <c r="AI30" i="72"/>
  <c r="AI31" i="72"/>
  <c r="AI35" i="72"/>
  <c r="AI38" i="72"/>
  <c r="AI39" i="72"/>
  <c r="AI64" i="72"/>
  <c r="AI62" i="72"/>
  <c r="AI61" i="72"/>
  <c r="AI58" i="72"/>
  <c r="AI55" i="72"/>
  <c r="AI53" i="72"/>
  <c r="AI50" i="72"/>
  <c r="AI48" i="72"/>
  <c r="AI47" i="72"/>
  <c r="AI46" i="72"/>
  <c r="AI45" i="72"/>
  <c r="AI42" i="72"/>
  <c r="AI59" i="72"/>
  <c r="AI49" i="72"/>
  <c r="AI21" i="72"/>
  <c r="AI29" i="72"/>
  <c r="AI60" i="72"/>
  <c r="AI26" i="72"/>
  <c r="AI34" i="72"/>
  <c r="AI25" i="72"/>
  <c r="AI33" i="72"/>
  <c r="AI41" i="72"/>
  <c r="AI52" i="72"/>
  <c r="AI44" i="72"/>
  <c r="AI10" i="72"/>
  <c r="AI24" i="72"/>
  <c r="AI32" i="72"/>
  <c r="AI40" i="72"/>
  <c r="AI57" i="72"/>
  <c r="AI51" i="72"/>
  <c r="AI43" i="72"/>
  <c r="AI126" i="71"/>
  <c r="I139" i="62" s="1"/>
  <c r="AI107" i="71"/>
  <c r="I120" i="62" s="1"/>
  <c r="AI105" i="71"/>
  <c r="I118" i="62" s="1"/>
  <c r="AI98" i="71"/>
  <c r="I111" i="62" s="1"/>
  <c r="AI80" i="71"/>
  <c r="I93" i="62" s="1"/>
  <c r="AI71" i="71"/>
  <c r="I84" i="62" s="1"/>
  <c r="AI127" i="71"/>
  <c r="I140" i="62" s="1"/>
  <c r="AI124" i="71"/>
  <c r="I137" i="62" s="1"/>
  <c r="AI118" i="71"/>
  <c r="I131" i="62" s="1"/>
  <c r="AI99" i="71"/>
  <c r="I112" i="62" s="1"/>
  <c r="AI97" i="71"/>
  <c r="I110" i="62" s="1"/>
  <c r="AI90" i="71"/>
  <c r="I103" i="62" s="1"/>
  <c r="AI72" i="71"/>
  <c r="I85" i="62" s="1"/>
  <c r="AI11" i="71"/>
  <c r="AI45" i="71"/>
  <c r="AI128" i="71"/>
  <c r="I141" i="62" s="1"/>
  <c r="AI119" i="71"/>
  <c r="I132" i="62" s="1"/>
  <c r="AI116" i="71"/>
  <c r="I129" i="62" s="1"/>
  <c r="AI110" i="71"/>
  <c r="I123" i="62" s="1"/>
  <c r="AI91" i="71"/>
  <c r="I104" i="62" s="1"/>
  <c r="AI89" i="71"/>
  <c r="I102" i="62" s="1"/>
  <c r="AI82" i="71"/>
  <c r="I95" i="62" s="1"/>
  <c r="AI120" i="71"/>
  <c r="I133" i="62" s="1"/>
  <c r="AI111" i="71"/>
  <c r="I124" i="62" s="1"/>
  <c r="AI108" i="71"/>
  <c r="I121" i="62" s="1"/>
  <c r="AI102" i="71"/>
  <c r="I115" i="62" s="1"/>
  <c r="AI83" i="71"/>
  <c r="I96" i="62" s="1"/>
  <c r="AI81" i="71"/>
  <c r="I94" i="62" s="1"/>
  <c r="AI74" i="71"/>
  <c r="I87" i="62" s="1"/>
  <c r="AI130" i="71"/>
  <c r="AI112" i="71"/>
  <c r="I125" i="62" s="1"/>
  <c r="AI103" i="71"/>
  <c r="I116" i="62" s="1"/>
  <c r="AI100" i="71"/>
  <c r="I113" i="62" s="1"/>
  <c r="AI94" i="71"/>
  <c r="I107" i="62" s="1"/>
  <c r="AI75" i="71"/>
  <c r="I88" i="62" s="1"/>
  <c r="AI73" i="71"/>
  <c r="I86" i="62" s="1"/>
  <c r="AI115" i="71"/>
  <c r="I128" i="62" s="1"/>
  <c r="AI129" i="71"/>
  <c r="I142" i="62" s="1"/>
  <c r="AI122" i="71"/>
  <c r="I135" i="62" s="1"/>
  <c r="AI104" i="71"/>
  <c r="I117" i="62" s="1"/>
  <c r="AI95" i="71"/>
  <c r="I108" i="62" s="1"/>
  <c r="AI92" i="71"/>
  <c r="I105" i="62" s="1"/>
  <c r="AI86" i="71"/>
  <c r="I99" i="62" s="1"/>
  <c r="AI123" i="71"/>
  <c r="I136" i="62" s="1"/>
  <c r="AI121" i="71"/>
  <c r="I134" i="62" s="1"/>
  <c r="AI114" i="71"/>
  <c r="I127" i="62" s="1"/>
  <c r="AI96" i="71"/>
  <c r="I109" i="62" s="1"/>
  <c r="AI87" i="71"/>
  <c r="I100" i="62" s="1"/>
  <c r="AI84" i="71"/>
  <c r="I97" i="62" s="1"/>
  <c r="AI78" i="71"/>
  <c r="I91" i="62" s="1"/>
  <c r="IU73" i="82"/>
  <c r="F142" i="62" s="1"/>
  <c r="P131" i="71"/>
  <c r="AI17" i="71"/>
  <c r="AI18" i="71"/>
  <c r="AI20" i="71"/>
  <c r="AI24" i="71"/>
  <c r="AI25" i="71"/>
  <c r="AI27" i="71"/>
  <c r="AI28" i="71"/>
  <c r="AI32" i="71"/>
  <c r="AI33" i="71"/>
  <c r="AI35" i="71"/>
  <c r="AI36" i="71"/>
  <c r="AI41" i="71"/>
  <c r="AI43" i="71"/>
  <c r="AI44" i="71"/>
  <c r="AI52" i="71"/>
  <c r="AI69" i="71"/>
  <c r="I82" i="62" s="1"/>
  <c r="AI58" i="71"/>
  <c r="AI50" i="71"/>
  <c r="AI42" i="71"/>
  <c r="AI34" i="71"/>
  <c r="AI26" i="71"/>
  <c r="AI62" i="71"/>
  <c r="AI57" i="71"/>
  <c r="AB131" i="71"/>
  <c r="O131" i="71"/>
  <c r="AF131" i="71"/>
  <c r="AH131" i="71"/>
  <c r="V131" i="71"/>
  <c r="Z131" i="71"/>
  <c r="AI39" i="71"/>
  <c r="AI31" i="71"/>
  <c r="AI23" i="71"/>
  <c r="AI54" i="71"/>
  <c r="AI46" i="71"/>
  <c r="AI30" i="71"/>
  <c r="AI22" i="71"/>
  <c r="AI61" i="71"/>
  <c r="AI37" i="71"/>
  <c r="AI29" i="71"/>
  <c r="AI9" i="71"/>
  <c r="AI124" i="70"/>
  <c r="H137" i="62" s="1"/>
  <c r="AI115" i="70"/>
  <c r="H128" i="62" s="1"/>
  <c r="AI106" i="70"/>
  <c r="H119" i="62" s="1"/>
  <c r="AI97" i="70"/>
  <c r="H110" i="62" s="1"/>
  <c r="AI88" i="70"/>
  <c r="H101" i="62" s="1"/>
  <c r="AI83" i="70"/>
  <c r="H96" i="62" s="1"/>
  <c r="AI80" i="70"/>
  <c r="H93" i="62" s="1"/>
  <c r="AI71" i="70"/>
  <c r="H84" i="62" s="1"/>
  <c r="AI114" i="70"/>
  <c r="H127" i="62" s="1"/>
  <c r="AI126" i="70"/>
  <c r="H139" i="62" s="1"/>
  <c r="AI116" i="70"/>
  <c r="H129" i="62" s="1"/>
  <c r="AI107" i="70"/>
  <c r="H120" i="62" s="1"/>
  <c r="AI98" i="70"/>
  <c r="H111" i="62" s="1"/>
  <c r="AI89" i="70"/>
  <c r="H102" i="62" s="1"/>
  <c r="AI75" i="70"/>
  <c r="H88" i="62" s="1"/>
  <c r="AI70" i="70"/>
  <c r="H83" i="62" s="1"/>
  <c r="H59" i="62"/>
  <c r="H58" i="62"/>
  <c r="H57" i="62"/>
  <c r="H51" i="62"/>
  <c r="H49" i="62"/>
  <c r="H44" i="62"/>
  <c r="H43" i="62"/>
  <c r="H42" i="62"/>
  <c r="H37" i="62"/>
  <c r="H68" i="62"/>
  <c r="H67" i="62"/>
  <c r="H66" i="62"/>
  <c r="H61" i="62"/>
  <c r="H60" i="62"/>
  <c r="AI127" i="70"/>
  <c r="H140" i="62" s="1"/>
  <c r="AI118" i="70"/>
  <c r="H131" i="62" s="1"/>
  <c r="AI108" i="70"/>
  <c r="H121" i="62" s="1"/>
  <c r="AI99" i="70"/>
  <c r="H112" i="62" s="1"/>
  <c r="AI90" i="70"/>
  <c r="H103" i="62" s="1"/>
  <c r="AI82" i="70"/>
  <c r="H95" i="62" s="1"/>
  <c r="AI69" i="70"/>
  <c r="H82" i="62" s="1"/>
  <c r="AI128" i="70"/>
  <c r="H141" i="62" s="1"/>
  <c r="AI119" i="70"/>
  <c r="H132" i="62" s="1"/>
  <c r="AI110" i="70"/>
  <c r="H123" i="62" s="1"/>
  <c r="AI100" i="70"/>
  <c r="H113" i="62" s="1"/>
  <c r="AI91" i="70"/>
  <c r="H104" i="62" s="1"/>
  <c r="AI81" i="70"/>
  <c r="H94" i="62" s="1"/>
  <c r="AI74" i="70"/>
  <c r="H87" i="62" s="1"/>
  <c r="AI129" i="70"/>
  <c r="H142" i="62" s="1"/>
  <c r="AI120" i="70"/>
  <c r="H133" i="62" s="1"/>
  <c r="AI111" i="70"/>
  <c r="H124" i="62" s="1"/>
  <c r="AI102" i="70"/>
  <c r="H115" i="62" s="1"/>
  <c r="AI92" i="70"/>
  <c r="H105" i="62" s="1"/>
  <c r="AI130" i="70"/>
  <c r="AI121" i="70"/>
  <c r="H134" i="62" s="1"/>
  <c r="AI112" i="70"/>
  <c r="H125" i="62" s="1"/>
  <c r="AI103" i="70"/>
  <c r="H116" i="62" s="1"/>
  <c r="AI94" i="70"/>
  <c r="H107" i="62" s="1"/>
  <c r="AI85" i="70"/>
  <c r="H98" i="62" s="1"/>
  <c r="AI84" i="70"/>
  <c r="H97" i="62" s="1"/>
  <c r="AI73" i="70"/>
  <c r="H86" i="62" s="1"/>
  <c r="AI122" i="70"/>
  <c r="H135" i="62" s="1"/>
  <c r="AI113" i="70"/>
  <c r="H126" i="62" s="1"/>
  <c r="AI104" i="70"/>
  <c r="H117" i="62" s="1"/>
  <c r="AI95" i="70"/>
  <c r="H108" i="62" s="1"/>
  <c r="AI86" i="70"/>
  <c r="H99" i="62" s="1"/>
  <c r="AI78" i="70"/>
  <c r="H91" i="62" s="1"/>
  <c r="AI72" i="70"/>
  <c r="H85" i="62" s="1"/>
  <c r="J131" i="70"/>
  <c r="Z131" i="70"/>
  <c r="H71" i="62"/>
  <c r="H63" i="62"/>
  <c r="H46" i="62"/>
  <c r="H53" i="62"/>
  <c r="H52" i="62"/>
  <c r="H50" i="62"/>
  <c r="H45" i="62"/>
  <c r="H41" i="62"/>
  <c r="H36" i="62"/>
  <c r="H35" i="62"/>
  <c r="H33" i="62"/>
  <c r="AF131" i="70"/>
  <c r="AH131" i="70"/>
  <c r="X131" i="70"/>
  <c r="H73" i="62"/>
  <c r="AI42" i="69"/>
  <c r="E54" i="62" s="1"/>
  <c r="L54" i="62" s="1"/>
  <c r="AI45" i="69"/>
  <c r="E57" i="62" s="1"/>
  <c r="L57" i="62" s="1"/>
  <c r="E63" i="62"/>
  <c r="L63" i="62" s="1"/>
  <c r="E70" i="62"/>
  <c r="L70" i="62" s="1"/>
  <c r="E65" i="62"/>
  <c r="L65" i="62" s="1"/>
  <c r="W130" i="69"/>
  <c r="W130" i="83" s="1"/>
  <c r="P130" i="69"/>
  <c r="P130" i="83" s="1"/>
  <c r="AI91" i="68"/>
  <c r="G104" i="62" s="1"/>
  <c r="AI79" i="68"/>
  <c r="G92" i="62" s="1"/>
  <c r="AI76" i="68"/>
  <c r="G89" i="62" s="1"/>
  <c r="AI72" i="68"/>
  <c r="G85" i="62" s="1"/>
  <c r="AI67" i="68"/>
  <c r="AI116" i="68"/>
  <c r="G129" i="62" s="1"/>
  <c r="AI105" i="68"/>
  <c r="G118" i="62" s="1"/>
  <c r="AI98" i="68"/>
  <c r="G111" i="62" s="1"/>
  <c r="AI83" i="68"/>
  <c r="G96" i="62" s="1"/>
  <c r="AI71" i="68"/>
  <c r="G84" i="62" s="1"/>
  <c r="AI120" i="68"/>
  <c r="G133" i="62" s="1"/>
  <c r="AI118" i="68"/>
  <c r="G131" i="62" s="1"/>
  <c r="AI112" i="68"/>
  <c r="G125" i="62" s="1"/>
  <c r="AI97" i="68"/>
  <c r="G110" i="62" s="1"/>
  <c r="AI90" i="68"/>
  <c r="G103" i="62" s="1"/>
  <c r="AI69" i="68"/>
  <c r="G82" i="62" s="1"/>
  <c r="AI126" i="68"/>
  <c r="G139" i="62" s="1"/>
  <c r="AI119" i="68"/>
  <c r="G132" i="62" s="1"/>
  <c r="AI110" i="68"/>
  <c r="G123" i="62" s="1"/>
  <c r="AI104" i="68"/>
  <c r="G117" i="62" s="1"/>
  <c r="AI89" i="68"/>
  <c r="G102" i="62" s="1"/>
  <c r="AI82" i="68"/>
  <c r="G95" i="62" s="1"/>
  <c r="AE131" i="68"/>
  <c r="AE132" i="68" s="1"/>
  <c r="W131" i="68"/>
  <c r="W132" i="68" s="1"/>
  <c r="O131" i="68"/>
  <c r="O132" i="68" s="1"/>
  <c r="AI60" i="68"/>
  <c r="AI52" i="68"/>
  <c r="AI44" i="68"/>
  <c r="AI36" i="68"/>
  <c r="AI20" i="68"/>
  <c r="AI111" i="68"/>
  <c r="G124" i="62" s="1"/>
  <c r="AI108" i="68"/>
  <c r="G121" i="62" s="1"/>
  <c r="AI102" i="68"/>
  <c r="G115" i="62" s="1"/>
  <c r="AI81" i="68"/>
  <c r="G94" i="62" s="1"/>
  <c r="AI74" i="68"/>
  <c r="G87" i="62" s="1"/>
  <c r="AI103" i="68"/>
  <c r="G116" i="62" s="1"/>
  <c r="AI100" i="68"/>
  <c r="G113" i="62" s="1"/>
  <c r="AI96" i="68"/>
  <c r="G109" i="62" s="1"/>
  <c r="AI94" i="68"/>
  <c r="G107" i="62" s="1"/>
  <c r="AI75" i="68"/>
  <c r="G88" i="62" s="1"/>
  <c r="AI73" i="68"/>
  <c r="G86" i="62" s="1"/>
  <c r="AI115" i="68"/>
  <c r="G128" i="62" s="1"/>
  <c r="AI62" i="68"/>
  <c r="AI61" i="68"/>
  <c r="AI59" i="68"/>
  <c r="AI58" i="68"/>
  <c r="AI54" i="68"/>
  <c r="AI51" i="68"/>
  <c r="AI50" i="68"/>
  <c r="AI46" i="68"/>
  <c r="AI45" i="68"/>
  <c r="AI42" i="68"/>
  <c r="AI38" i="68"/>
  <c r="AI37" i="68"/>
  <c r="AI35" i="68"/>
  <c r="AI34" i="68"/>
  <c r="AI30" i="68"/>
  <c r="AI29" i="68"/>
  <c r="AI27" i="68"/>
  <c r="AI26" i="68"/>
  <c r="AI23" i="68"/>
  <c r="AI22" i="68"/>
  <c r="AI21" i="68"/>
  <c r="AI19" i="68"/>
  <c r="AI122" i="68"/>
  <c r="G135" i="62" s="1"/>
  <c r="AI107" i="68"/>
  <c r="G120" i="62" s="1"/>
  <c r="AI95" i="68"/>
  <c r="G108" i="62" s="1"/>
  <c r="AI92" i="68"/>
  <c r="G105" i="62" s="1"/>
  <c r="AI88" i="68"/>
  <c r="G101" i="62" s="1"/>
  <c r="AI86" i="68"/>
  <c r="G99" i="62" s="1"/>
  <c r="N131" i="68"/>
  <c r="N132" i="68" s="1"/>
  <c r="AI123" i="68"/>
  <c r="G136" i="62" s="1"/>
  <c r="AI114" i="68"/>
  <c r="G127" i="62" s="1"/>
  <c r="AI99" i="68"/>
  <c r="G112" i="62" s="1"/>
  <c r="AI87" i="68"/>
  <c r="G100" i="62" s="1"/>
  <c r="AI84" i="68"/>
  <c r="G97" i="62" s="1"/>
  <c r="AI80" i="68"/>
  <c r="G93" i="62" s="1"/>
  <c r="AI78" i="68"/>
  <c r="G91" i="62" s="1"/>
  <c r="AB131" i="68"/>
  <c r="AB132" i="68" s="1"/>
  <c r="R131" i="68"/>
  <c r="R132" i="68" s="1"/>
  <c r="T131" i="68"/>
  <c r="T132" i="68" s="1"/>
  <c r="Z131" i="68"/>
  <c r="Z132" i="68" s="1"/>
  <c r="X131" i="68"/>
  <c r="X132" i="68" s="1"/>
  <c r="P131" i="68"/>
  <c r="P132" i="68" s="1"/>
  <c r="H131" i="68"/>
  <c r="H132" i="68" s="1"/>
  <c r="AD131" i="68"/>
  <c r="AD132" i="68" s="1"/>
  <c r="V131" i="68"/>
  <c r="V132" i="68" s="1"/>
  <c r="F131" i="68"/>
  <c r="F132" i="68" s="1"/>
  <c r="AA131" i="68"/>
  <c r="AA132" i="68" s="1"/>
  <c r="Y131" i="68"/>
  <c r="Y132" i="68" s="1"/>
  <c r="Q131" i="68"/>
  <c r="Q132" i="68" s="1"/>
  <c r="I131" i="68"/>
  <c r="I132" i="68" s="1"/>
  <c r="S131" i="68"/>
  <c r="S132" i="68" s="1"/>
  <c r="L131" i="68"/>
  <c r="L132" i="68" s="1"/>
  <c r="K131" i="68"/>
  <c r="K132" i="68" s="1"/>
  <c r="J131" i="68"/>
  <c r="J132" i="68" s="1"/>
  <c r="AI65" i="68"/>
  <c r="AI57" i="68"/>
  <c r="AI49" i="68"/>
  <c r="AI41" i="68"/>
  <c r="AI33" i="68"/>
  <c r="AF131" i="68"/>
  <c r="AF132" i="68" s="1"/>
  <c r="AH131" i="68"/>
  <c r="AH132" i="68" s="1"/>
  <c r="AI64" i="68"/>
  <c r="AI56" i="68"/>
  <c r="AI48" i="68"/>
  <c r="AI40" i="68"/>
  <c r="AI32" i="68"/>
  <c r="AI24" i="68"/>
  <c r="AI7" i="68"/>
  <c r="AI63" i="68"/>
  <c r="AI47" i="68"/>
  <c r="AI39" i="68"/>
  <c r="AI31" i="68"/>
  <c r="AC130" i="69"/>
  <c r="AC130" i="83" s="1"/>
  <c r="IU17" i="82"/>
  <c r="F87" i="62" s="1"/>
  <c r="IU33" i="82"/>
  <c r="F102" i="62" s="1"/>
  <c r="IU53" i="82"/>
  <c r="F122" i="62" s="1"/>
  <c r="IU20" i="82"/>
  <c r="F89" i="62" s="1"/>
  <c r="IU51" i="82"/>
  <c r="F120" i="62" s="1"/>
  <c r="IU62" i="82"/>
  <c r="F131" i="62" s="1"/>
  <c r="IU12" i="82"/>
  <c r="F82" i="62" s="1"/>
  <c r="IU28" i="82"/>
  <c r="F97" i="62" s="1"/>
  <c r="IU36" i="82"/>
  <c r="F105" i="62" s="1"/>
  <c r="IU44" i="82"/>
  <c r="F113" i="62" s="1"/>
  <c r="IU55" i="82"/>
  <c r="F124" i="62" s="1"/>
  <c r="IU59" i="82"/>
  <c r="F128" i="62" s="1"/>
  <c r="IU67" i="82"/>
  <c r="F136" i="62" s="1"/>
  <c r="IU71" i="82"/>
  <c r="F140" i="62" s="1"/>
  <c r="IU21" i="82"/>
  <c r="F90" i="62" s="1"/>
  <c r="IU48" i="82"/>
  <c r="F117" i="62" s="1"/>
  <c r="IU52" i="82"/>
  <c r="F121" i="62" s="1"/>
  <c r="IU14" i="82"/>
  <c r="F84" i="62" s="1"/>
  <c r="IU40" i="82"/>
  <c r="F109" i="62" s="1"/>
  <c r="IU47" i="82"/>
  <c r="F116" i="62" s="1"/>
  <c r="IU72" i="82"/>
  <c r="F141" i="62" s="1"/>
  <c r="IU58" i="82"/>
  <c r="F127" i="62" s="1"/>
  <c r="IU15" i="82"/>
  <c r="F85" i="62" s="1"/>
  <c r="IU66" i="82"/>
  <c r="F135" i="62" s="1"/>
  <c r="IU24" i="82"/>
  <c r="F93" i="62" s="1"/>
  <c r="IU31" i="82"/>
  <c r="F100" i="62" s="1"/>
  <c r="IU56" i="82"/>
  <c r="F125" i="62" s="1"/>
  <c r="IU63" i="82"/>
  <c r="F132" i="62" s="1"/>
  <c r="IU32" i="82"/>
  <c r="F101" i="62" s="1"/>
  <c r="IU39" i="82"/>
  <c r="F108" i="62" s="1"/>
  <c r="IU64" i="82"/>
  <c r="F133" i="62" s="1"/>
  <c r="IU68" i="82"/>
  <c r="F137" i="62" s="1"/>
  <c r="D66" i="80"/>
  <c r="E64" i="62"/>
  <c r="L64" i="62" s="1"/>
  <c r="AI21" i="69"/>
  <c r="E33" i="62" s="1"/>
  <c r="AI23" i="69"/>
  <c r="E35" i="62" s="1"/>
  <c r="AI35" i="69"/>
  <c r="E47" i="62" s="1"/>
  <c r="L47" i="62" s="1"/>
  <c r="AI32" i="69"/>
  <c r="E44" i="62" s="1"/>
  <c r="L44" i="62" s="1"/>
  <c r="AI30" i="69"/>
  <c r="E42" i="62" s="1"/>
  <c r="L42" i="62" s="1"/>
  <c r="AI33" i="69"/>
  <c r="E45" i="62" s="1"/>
  <c r="L45" i="62" s="1"/>
  <c r="AI22" i="69"/>
  <c r="E34" i="62" s="1"/>
  <c r="AI44" i="69"/>
  <c r="E56" i="62" s="1"/>
  <c r="L56" i="62" s="1"/>
  <c r="AI47" i="69"/>
  <c r="E59" i="62" s="1"/>
  <c r="L59" i="62" s="1"/>
  <c r="T130" i="69"/>
  <c r="T130" i="83" s="1"/>
  <c r="AD130" i="69"/>
  <c r="AD130" i="83" s="1"/>
  <c r="L130" i="69"/>
  <c r="L130" i="83" s="1"/>
  <c r="BP11" i="82"/>
  <c r="EB11" i="82"/>
  <c r="GN11" i="82"/>
  <c r="L11" i="82"/>
  <c r="BX11" i="82"/>
  <c r="EJ11" i="82"/>
  <c r="GV11" i="82"/>
  <c r="T11" i="82"/>
  <c r="CF11" i="82"/>
  <c r="ER11" i="82"/>
  <c r="HD11" i="82"/>
  <c r="AB11" i="82"/>
  <c r="CN11" i="82"/>
  <c r="EZ11" i="82"/>
  <c r="HL11" i="82"/>
  <c r="AZ11" i="82"/>
  <c r="DL11" i="82"/>
  <c r="FX11" i="82"/>
  <c r="D41" i="80"/>
  <c r="L41" i="80"/>
  <c r="T41" i="80"/>
  <c r="AB41" i="80"/>
  <c r="E41" i="80"/>
  <c r="M41" i="80"/>
  <c r="U41" i="80"/>
  <c r="AC41" i="80"/>
  <c r="G41" i="80"/>
  <c r="O41" i="80"/>
  <c r="W41" i="80"/>
  <c r="AE41" i="80"/>
  <c r="I48" i="80"/>
  <c r="Q48" i="80"/>
  <c r="Y48" i="80"/>
  <c r="AG48" i="80"/>
  <c r="E46" i="80"/>
  <c r="M46" i="80"/>
  <c r="U46" i="80"/>
  <c r="AC46" i="80"/>
  <c r="Z41" i="80"/>
  <c r="N41" i="80"/>
  <c r="S33" i="80"/>
  <c r="AC65" i="80"/>
  <c r="U65" i="80"/>
  <c r="M65" i="80"/>
  <c r="E65" i="80"/>
  <c r="AE64" i="80"/>
  <c r="W64" i="80"/>
  <c r="O64" i="80"/>
  <c r="G64" i="80"/>
  <c r="AG63" i="80"/>
  <c r="Y63" i="80"/>
  <c r="Q63" i="80"/>
  <c r="I63" i="80"/>
  <c r="AC61" i="80"/>
  <c r="U61" i="80"/>
  <c r="M61" i="80"/>
  <c r="E61" i="80"/>
  <c r="AE60" i="80"/>
  <c r="W60" i="80"/>
  <c r="O60" i="80"/>
  <c r="G60" i="80"/>
  <c r="AG59" i="80"/>
  <c r="Y59" i="80"/>
  <c r="Q59" i="80"/>
  <c r="I59" i="80"/>
  <c r="AC57" i="80"/>
  <c r="U57" i="80"/>
  <c r="M57" i="80"/>
  <c r="E57" i="80"/>
  <c r="AE56" i="80"/>
  <c r="W56" i="80"/>
  <c r="O56" i="80"/>
  <c r="G56" i="80"/>
  <c r="AG55" i="80"/>
  <c r="Y55" i="80"/>
  <c r="Q55" i="80"/>
  <c r="I55" i="80"/>
  <c r="AC53" i="80"/>
  <c r="U53" i="80"/>
  <c r="M53" i="80"/>
  <c r="E53" i="80"/>
  <c r="AE52" i="80"/>
  <c r="W52" i="80"/>
  <c r="O52" i="80"/>
  <c r="G52" i="80"/>
  <c r="AG51" i="80"/>
  <c r="Y51" i="80"/>
  <c r="Q51" i="80"/>
  <c r="I51" i="80"/>
  <c r="AC49" i="80"/>
  <c r="U49" i="80"/>
  <c r="M49" i="80"/>
  <c r="D49" i="80"/>
  <c r="AC48" i="80"/>
  <c r="T48" i="80"/>
  <c r="K48" i="80"/>
  <c r="AD46" i="80"/>
  <c r="T46" i="80"/>
  <c r="K46" i="80"/>
  <c r="Z45" i="80"/>
  <c r="P45" i="80"/>
  <c r="AB44" i="80"/>
  <c r="R44" i="80"/>
  <c r="Y41" i="80"/>
  <c r="K41" i="80"/>
  <c r="X37" i="80"/>
  <c r="R33" i="80"/>
  <c r="P29" i="80"/>
  <c r="P25" i="80"/>
  <c r="AD41" i="80"/>
  <c r="AD64" i="80"/>
  <c r="V64" i="80"/>
  <c r="N64" i="80"/>
  <c r="F64" i="80"/>
  <c r="AF63" i="80"/>
  <c r="X63" i="80"/>
  <c r="P63" i="80"/>
  <c r="H63" i="80"/>
  <c r="AF59" i="80"/>
  <c r="X59" i="80"/>
  <c r="P59" i="80"/>
  <c r="H59" i="80"/>
  <c r="AF55" i="80"/>
  <c r="X55" i="80"/>
  <c r="P55" i="80"/>
  <c r="H55" i="80"/>
  <c r="AF51" i="80"/>
  <c r="X51" i="80"/>
  <c r="P51" i="80"/>
  <c r="H51" i="80"/>
  <c r="AB48" i="80"/>
  <c r="S48" i="80"/>
  <c r="J48" i="80"/>
  <c r="AB46" i="80"/>
  <c r="S46" i="80"/>
  <c r="J46" i="80"/>
  <c r="D45" i="80"/>
  <c r="L45" i="80"/>
  <c r="T45" i="80"/>
  <c r="AB45" i="80"/>
  <c r="G45" i="80"/>
  <c r="O45" i="80"/>
  <c r="W45" i="80"/>
  <c r="AE45" i="80"/>
  <c r="X41" i="80"/>
  <c r="J41" i="80"/>
  <c r="D37" i="80"/>
  <c r="L37" i="80"/>
  <c r="T37" i="80"/>
  <c r="AB37" i="80"/>
  <c r="E37" i="80"/>
  <c r="M37" i="80"/>
  <c r="U37" i="80"/>
  <c r="AC37" i="80"/>
  <c r="F37" i="80"/>
  <c r="N37" i="80"/>
  <c r="V37" i="80"/>
  <c r="AD37" i="80"/>
  <c r="G37" i="80"/>
  <c r="O37" i="80"/>
  <c r="W37" i="80"/>
  <c r="AE37" i="80"/>
  <c r="I33" i="80"/>
  <c r="Q33" i="80"/>
  <c r="Y33" i="80"/>
  <c r="AG33" i="80"/>
  <c r="D33" i="80"/>
  <c r="L33" i="80"/>
  <c r="T33" i="80"/>
  <c r="AB33" i="80"/>
  <c r="E33" i="80"/>
  <c r="M33" i="80"/>
  <c r="U33" i="80"/>
  <c r="AC33" i="80"/>
  <c r="F33" i="80"/>
  <c r="N33" i="80"/>
  <c r="V33" i="80"/>
  <c r="AD33" i="80"/>
  <c r="G33" i="80"/>
  <c r="O33" i="80"/>
  <c r="W33" i="80"/>
  <c r="AE33" i="80"/>
  <c r="AC64" i="80"/>
  <c r="U64" i="80"/>
  <c r="M64" i="80"/>
  <c r="E64" i="80"/>
  <c r="AE63" i="80"/>
  <c r="W63" i="80"/>
  <c r="O63" i="80"/>
  <c r="G63" i="80"/>
  <c r="AC60" i="80"/>
  <c r="U60" i="80"/>
  <c r="M60" i="80"/>
  <c r="E60" i="80"/>
  <c r="AE59" i="80"/>
  <c r="W59" i="80"/>
  <c r="O59" i="80"/>
  <c r="G59" i="80"/>
  <c r="AC56" i="80"/>
  <c r="U56" i="80"/>
  <c r="M56" i="80"/>
  <c r="E56" i="80"/>
  <c r="AE55" i="80"/>
  <c r="W55" i="80"/>
  <c r="O55" i="80"/>
  <c r="G55" i="80"/>
  <c r="AC52" i="80"/>
  <c r="U52" i="80"/>
  <c r="M52" i="80"/>
  <c r="E52" i="80"/>
  <c r="AE51" i="80"/>
  <c r="W51" i="80"/>
  <c r="O51" i="80"/>
  <c r="G51" i="80"/>
  <c r="AA49" i="80"/>
  <c r="S49" i="80"/>
  <c r="K49" i="80"/>
  <c r="AA48" i="80"/>
  <c r="R48" i="80"/>
  <c r="H48" i="80"/>
  <c r="AA46" i="80"/>
  <c r="R46" i="80"/>
  <c r="I46" i="80"/>
  <c r="AH45" i="80"/>
  <c r="X45" i="80"/>
  <c r="M45" i="80"/>
  <c r="AH41" i="80"/>
  <c r="V41" i="80"/>
  <c r="I41" i="80"/>
  <c r="AH37" i="80"/>
  <c r="R37" i="80"/>
  <c r="AH33" i="80"/>
  <c r="K33" i="80"/>
  <c r="AF29" i="80"/>
  <c r="J29" i="80"/>
  <c r="AF25" i="80"/>
  <c r="J25" i="80"/>
  <c r="AH65" i="80"/>
  <c r="Z65" i="80"/>
  <c r="R65" i="80"/>
  <c r="AB64" i="80"/>
  <c r="T64" i="80"/>
  <c r="L64" i="80"/>
  <c r="AD63" i="80"/>
  <c r="V63" i="80"/>
  <c r="N63" i="80"/>
  <c r="F63" i="80"/>
  <c r="AH61" i="80"/>
  <c r="Z61" i="80"/>
  <c r="R61" i="80"/>
  <c r="AB60" i="80"/>
  <c r="T60" i="80"/>
  <c r="L60" i="80"/>
  <c r="AD59" i="80"/>
  <c r="V59" i="80"/>
  <c r="N59" i="80"/>
  <c r="F59" i="80"/>
  <c r="AH57" i="80"/>
  <c r="Z57" i="80"/>
  <c r="R57" i="80"/>
  <c r="AB56" i="80"/>
  <c r="T56" i="80"/>
  <c r="L56" i="80"/>
  <c r="AD55" i="80"/>
  <c r="V55" i="80"/>
  <c r="N55" i="80"/>
  <c r="F55" i="80"/>
  <c r="AH53" i="80"/>
  <c r="Z53" i="80"/>
  <c r="R53" i="80"/>
  <c r="AB52" i="80"/>
  <c r="T52" i="80"/>
  <c r="L52" i="80"/>
  <c r="AD51" i="80"/>
  <c r="V51" i="80"/>
  <c r="N51" i="80"/>
  <c r="F51" i="80"/>
  <c r="AH49" i="80"/>
  <c r="Z49" i="80"/>
  <c r="R49" i="80"/>
  <c r="J49" i="80"/>
  <c r="Z48" i="80"/>
  <c r="P48" i="80"/>
  <c r="G48" i="80"/>
  <c r="Z46" i="80"/>
  <c r="Q46" i="80"/>
  <c r="H46" i="80"/>
  <c r="AG45" i="80"/>
  <c r="V45" i="80"/>
  <c r="K45" i="80"/>
  <c r="F44" i="80"/>
  <c r="N44" i="80"/>
  <c r="V44" i="80"/>
  <c r="AD44" i="80"/>
  <c r="I44" i="80"/>
  <c r="Q44" i="80"/>
  <c r="Y44" i="80"/>
  <c r="AG44" i="80"/>
  <c r="AG41" i="80"/>
  <c r="S41" i="80"/>
  <c r="H41" i="80"/>
  <c r="F40" i="80"/>
  <c r="N40" i="80"/>
  <c r="V40" i="80"/>
  <c r="AD40" i="80"/>
  <c r="G40" i="80"/>
  <c r="O40" i="80"/>
  <c r="W40" i="80"/>
  <c r="AE40" i="80"/>
  <c r="I40" i="80"/>
  <c r="Q40" i="80"/>
  <c r="Y40" i="80"/>
  <c r="AG40" i="80"/>
  <c r="AG37" i="80"/>
  <c r="Q37" i="80"/>
  <c r="F36" i="80"/>
  <c r="N36" i="80"/>
  <c r="V36" i="80"/>
  <c r="AD36" i="80"/>
  <c r="G36" i="80"/>
  <c r="O36" i="80"/>
  <c r="W36" i="80"/>
  <c r="AE36" i="80"/>
  <c r="H36" i="80"/>
  <c r="P36" i="80"/>
  <c r="X36" i="80"/>
  <c r="AF36" i="80"/>
  <c r="I36" i="80"/>
  <c r="Q36" i="80"/>
  <c r="Y36" i="80"/>
  <c r="AG36" i="80"/>
  <c r="AF33" i="80"/>
  <c r="J33" i="80"/>
  <c r="AA29" i="80"/>
  <c r="AA25" i="80"/>
  <c r="Q41" i="80"/>
  <c r="AC59" i="80"/>
  <c r="U59" i="80"/>
  <c r="M59" i="80"/>
  <c r="AC55" i="80"/>
  <c r="U55" i="80"/>
  <c r="M55" i="80"/>
  <c r="AC51" i="80"/>
  <c r="U51" i="80"/>
  <c r="M51" i="80"/>
  <c r="AG49" i="80"/>
  <c r="Y49" i="80"/>
  <c r="Q49" i="80"/>
  <c r="I49" i="80"/>
  <c r="AH48" i="80"/>
  <c r="X48" i="80"/>
  <c r="O48" i="80"/>
  <c r="F48" i="80"/>
  <c r="AH46" i="80"/>
  <c r="Y46" i="80"/>
  <c r="P46" i="80"/>
  <c r="G46" i="80"/>
  <c r="AF45" i="80"/>
  <c r="U45" i="80"/>
  <c r="J45" i="80"/>
  <c r="AF41" i="80"/>
  <c r="R41" i="80"/>
  <c r="F41" i="80"/>
  <c r="AF37" i="80"/>
  <c r="P37" i="80"/>
  <c r="AA33" i="80"/>
  <c r="H33" i="80"/>
  <c r="I29" i="80"/>
  <c r="Q29" i="80"/>
  <c r="Y29" i="80"/>
  <c r="AG29" i="80"/>
  <c r="D29" i="80"/>
  <c r="L29" i="80"/>
  <c r="T29" i="80"/>
  <c r="AB29" i="80"/>
  <c r="E29" i="80"/>
  <c r="M29" i="80"/>
  <c r="U29" i="80"/>
  <c r="AC29" i="80"/>
  <c r="F29" i="80"/>
  <c r="N29" i="80"/>
  <c r="V29" i="80"/>
  <c r="AD29" i="80"/>
  <c r="G29" i="80"/>
  <c r="O29" i="80"/>
  <c r="W29" i="80"/>
  <c r="AE29" i="80"/>
  <c r="I25" i="80"/>
  <c r="Q25" i="80"/>
  <c r="Y25" i="80"/>
  <c r="AG25" i="80"/>
  <c r="D25" i="80"/>
  <c r="L25" i="80"/>
  <c r="T25" i="80"/>
  <c r="AB25" i="80"/>
  <c r="E25" i="80"/>
  <c r="M25" i="80"/>
  <c r="U25" i="80"/>
  <c r="AC25" i="80"/>
  <c r="F25" i="80"/>
  <c r="N25" i="80"/>
  <c r="V25" i="80"/>
  <c r="AD25" i="80"/>
  <c r="G25" i="80"/>
  <c r="O25" i="80"/>
  <c r="W25" i="80"/>
  <c r="AE25" i="80"/>
  <c r="Z33" i="80"/>
  <c r="AE48" i="80"/>
  <c r="V48" i="80"/>
  <c r="M48" i="80"/>
  <c r="D48" i="80"/>
  <c r="AF46" i="80"/>
  <c r="W46" i="80"/>
  <c r="N46" i="80"/>
  <c r="D46" i="80"/>
  <c r="AA41" i="80"/>
  <c r="P41" i="80"/>
  <c r="X33" i="80"/>
  <c r="AC42" i="80"/>
  <c r="U42" i="80"/>
  <c r="M42" i="80"/>
  <c r="E42" i="80"/>
  <c r="AC38" i="80"/>
  <c r="U38" i="80"/>
  <c r="M38" i="80"/>
  <c r="E38" i="80"/>
  <c r="AC34" i="80"/>
  <c r="U34" i="80"/>
  <c r="M34" i="80"/>
  <c r="E34" i="80"/>
  <c r="AG32" i="80"/>
  <c r="Y32" i="80"/>
  <c r="Q32" i="80"/>
  <c r="I32" i="80"/>
  <c r="AC30" i="80"/>
  <c r="U30" i="80"/>
  <c r="M30" i="80"/>
  <c r="E30" i="80"/>
  <c r="AG28" i="80"/>
  <c r="Y28" i="80"/>
  <c r="Q28" i="80"/>
  <c r="I28" i="80"/>
  <c r="AC26" i="80"/>
  <c r="U26" i="80"/>
  <c r="M26" i="80"/>
  <c r="AG24" i="80"/>
  <c r="Y24" i="80"/>
  <c r="Q24" i="80"/>
  <c r="I24" i="80"/>
  <c r="AC22" i="80"/>
  <c r="U22" i="80"/>
  <c r="M22" i="80"/>
  <c r="AE21" i="80"/>
  <c r="W21" i="80"/>
  <c r="O21" i="80"/>
  <c r="G21" i="80"/>
  <c r="AF32" i="80"/>
  <c r="X32" i="80"/>
  <c r="P32" i="80"/>
  <c r="H32" i="80"/>
  <c r="AF28" i="80"/>
  <c r="X28" i="80"/>
  <c r="P28" i="80"/>
  <c r="H28" i="80"/>
  <c r="AF24" i="80"/>
  <c r="X24" i="80"/>
  <c r="P24" i="80"/>
  <c r="H24" i="80"/>
  <c r="AD21" i="80"/>
  <c r="V21" i="80"/>
  <c r="N21" i="80"/>
  <c r="F21" i="80"/>
  <c r="AE32" i="80"/>
  <c r="W32" i="80"/>
  <c r="O32" i="80"/>
  <c r="G32" i="80"/>
  <c r="AE28" i="80"/>
  <c r="W28" i="80"/>
  <c r="O28" i="80"/>
  <c r="G28" i="80"/>
  <c r="AE24" i="80"/>
  <c r="W24" i="80"/>
  <c r="O24" i="80"/>
  <c r="G24" i="80"/>
  <c r="G24" i="83" s="1"/>
  <c r="AC21" i="80"/>
  <c r="U21" i="80"/>
  <c r="M21" i="80"/>
  <c r="E21" i="80"/>
  <c r="AH42" i="80"/>
  <c r="Z42" i="80"/>
  <c r="R42" i="80"/>
  <c r="AH38" i="80"/>
  <c r="Z38" i="80"/>
  <c r="R38" i="80"/>
  <c r="AH34" i="80"/>
  <c r="Z34" i="80"/>
  <c r="R34" i="80"/>
  <c r="AD32" i="80"/>
  <c r="V32" i="80"/>
  <c r="N32" i="80"/>
  <c r="AD28" i="80"/>
  <c r="V28" i="80"/>
  <c r="N28" i="80"/>
  <c r="AD24" i="80"/>
  <c r="V24" i="80"/>
  <c r="N24" i="80"/>
  <c r="AB21" i="80"/>
  <c r="T21" i="80"/>
  <c r="L21" i="80"/>
  <c r="D21" i="80"/>
  <c r="AG21" i="80"/>
  <c r="Y21" i="80"/>
  <c r="Q21" i="80"/>
  <c r="F13" i="67"/>
  <c r="G14" i="62"/>
  <c r="L14" i="62" s="1"/>
  <c r="G131" i="68"/>
  <c r="G132" i="68" s="1"/>
  <c r="IU13" i="48"/>
  <c r="F20" i="62" s="1"/>
  <c r="K67" i="77"/>
  <c r="K25" i="77"/>
  <c r="K33" i="77"/>
  <c r="Z19" i="80"/>
  <c r="W19" i="80"/>
  <c r="AF19" i="80"/>
  <c r="AG19" i="80"/>
  <c r="J19" i="80"/>
  <c r="AA19" i="80"/>
  <c r="D19" i="80"/>
  <c r="N19" i="80"/>
  <c r="AE19" i="80"/>
  <c r="E19" i="80"/>
  <c r="AD19" i="80"/>
  <c r="H19" i="80"/>
  <c r="I19" i="80"/>
  <c r="R19" i="80"/>
  <c r="L19" i="80"/>
  <c r="Q19" i="80"/>
  <c r="AH19" i="80"/>
  <c r="G19" i="80"/>
  <c r="T19" i="80"/>
  <c r="U19" i="80"/>
  <c r="F19" i="80"/>
  <c r="O19" i="80"/>
  <c r="X19" i="80"/>
  <c r="Y19" i="80"/>
  <c r="V19" i="80"/>
  <c r="D47" i="77"/>
  <c r="J47" i="77" s="1"/>
  <c r="AI8" i="69"/>
  <c r="D56" i="77"/>
  <c r="J56" i="77" s="1"/>
  <c r="IU60" i="48"/>
  <c r="F67" i="62" s="1"/>
  <c r="IU56" i="48"/>
  <c r="F63" i="62" s="1"/>
  <c r="IU23" i="48"/>
  <c r="F30" i="62" s="1"/>
  <c r="M30" i="62" s="1"/>
  <c r="AI40" i="71"/>
  <c r="D21" i="77"/>
  <c r="J21" i="77" s="1"/>
  <c r="IU58" i="48"/>
  <c r="F65" i="62" s="1"/>
  <c r="IU46" i="48"/>
  <c r="F53" i="62" s="1"/>
  <c r="IU30" i="48"/>
  <c r="F37" i="62" s="1"/>
  <c r="AB9" i="80"/>
  <c r="G9" i="80"/>
  <c r="Z15" i="80"/>
  <c r="I15" i="80"/>
  <c r="AA15" i="80"/>
  <c r="E36" i="77"/>
  <c r="K15" i="77"/>
  <c r="K52" i="77"/>
  <c r="Y9" i="80"/>
  <c r="W9" i="80"/>
  <c r="V15" i="80"/>
  <c r="AF15" i="80"/>
  <c r="K15" i="80"/>
  <c r="K57" i="77"/>
  <c r="T9" i="80"/>
  <c r="F15" i="80"/>
  <c r="AB15" i="80"/>
  <c r="G15" i="80"/>
  <c r="Q9" i="80"/>
  <c r="AC15" i="80"/>
  <c r="T15" i="80"/>
  <c r="T15" i="83" s="1"/>
  <c r="O9" i="80"/>
  <c r="Y15" i="80"/>
  <c r="P15" i="80"/>
  <c r="AG9" i="80"/>
  <c r="E20" i="77"/>
  <c r="K65" i="77"/>
  <c r="K61" i="77"/>
  <c r="D9" i="80"/>
  <c r="E9" i="80"/>
  <c r="K59" i="77"/>
  <c r="K40" i="77"/>
  <c r="AF9" i="80"/>
  <c r="AF9" i="83" s="1"/>
  <c r="X9" i="80"/>
  <c r="X9" i="83" s="1"/>
  <c r="P9" i="80"/>
  <c r="H9" i="80"/>
  <c r="I9" i="83" s="1"/>
  <c r="AA14" i="80"/>
  <c r="AA14" i="83" s="1"/>
  <c r="R14" i="80"/>
  <c r="M14" i="80"/>
  <c r="M14" i="83" s="1"/>
  <c r="AF16" i="80"/>
  <c r="AD9" i="80"/>
  <c r="V9" i="80"/>
  <c r="N9" i="80"/>
  <c r="F9" i="80"/>
  <c r="S14" i="80"/>
  <c r="J14" i="80"/>
  <c r="K16" i="80"/>
  <c r="X11" i="80"/>
  <c r="Y11" i="83" s="1"/>
  <c r="AG18" i="80"/>
  <c r="AG18" i="83" s="1"/>
  <c r="U18" i="80"/>
  <c r="U18" i="83" s="1"/>
  <c r="S18" i="80"/>
  <c r="S18" i="83" s="1"/>
  <c r="AC18" i="80"/>
  <c r="AC18" i="83" s="1"/>
  <c r="AC9" i="80"/>
  <c r="AC9" i="83" s="1"/>
  <c r="U9" i="80"/>
  <c r="M9" i="80"/>
  <c r="M9" i="83" s="1"/>
  <c r="P14" i="80"/>
  <c r="O14" i="80"/>
  <c r="F11" i="80"/>
  <c r="Q16" i="80"/>
  <c r="E16" i="80"/>
  <c r="D16" i="80"/>
  <c r="M16" i="80"/>
  <c r="AB16" i="80"/>
  <c r="Z16" i="80"/>
  <c r="K58" i="77"/>
  <c r="K50" i="77"/>
  <c r="AA9" i="80"/>
  <c r="S9" i="80"/>
  <c r="K9" i="80"/>
  <c r="Y16" i="80"/>
  <c r="AH9" i="80"/>
  <c r="Z9" i="80"/>
  <c r="R9" i="80"/>
  <c r="J9" i="80"/>
  <c r="J9" i="83" s="1"/>
  <c r="AG14" i="80"/>
  <c r="AD14" i="80"/>
  <c r="AE14" i="80"/>
  <c r="E14" i="80"/>
  <c r="D14" i="80"/>
  <c r="AH14" i="80"/>
  <c r="T14" i="80"/>
  <c r="T14" i="83" s="1"/>
  <c r="AF14" i="80"/>
  <c r="D51" i="77"/>
  <c r="J51" i="77" s="1"/>
  <c r="K42" i="77"/>
  <c r="IU63" i="48"/>
  <c r="F70" i="62" s="1"/>
  <c r="IU33" i="48"/>
  <c r="F40" i="62" s="1"/>
  <c r="IU20" i="48"/>
  <c r="F27" i="62" s="1"/>
  <c r="AI8" i="73"/>
  <c r="K34" i="77"/>
  <c r="K26" i="77"/>
  <c r="K54" i="77"/>
  <c r="IU19" i="48"/>
  <c r="F26" i="62" s="1"/>
  <c r="H56" i="62"/>
  <c r="H48" i="62"/>
  <c r="H40" i="62"/>
  <c r="H32" i="62"/>
  <c r="AI61" i="73"/>
  <c r="AI53" i="73"/>
  <c r="AI49" i="73"/>
  <c r="AI41" i="73"/>
  <c r="AI37" i="73"/>
  <c r="AI21" i="73"/>
  <c r="AI17" i="73"/>
  <c r="D48" i="77"/>
  <c r="J48" i="77" s="1"/>
  <c r="K38" i="77"/>
  <c r="K30" i="77"/>
  <c r="IU55" i="48"/>
  <c r="F62" i="62" s="1"/>
  <c r="IU54" i="48"/>
  <c r="F61" i="62" s="1"/>
  <c r="IU34" i="48"/>
  <c r="F41" i="62" s="1"/>
  <c r="IU26" i="48"/>
  <c r="F33" i="62" s="1"/>
  <c r="IU66" i="48"/>
  <c r="F73" i="62" s="1"/>
  <c r="IU62" i="48"/>
  <c r="F69" i="62" s="1"/>
  <c r="IU65" i="48"/>
  <c r="F72" i="62" s="1"/>
  <c r="IU45" i="48"/>
  <c r="F52" i="62" s="1"/>
  <c r="AI38" i="71"/>
  <c r="AI37" i="72"/>
  <c r="H55" i="62"/>
  <c r="H47" i="62"/>
  <c r="H39" i="62"/>
  <c r="AI11" i="70"/>
  <c r="IU68" i="48"/>
  <c r="F75" i="62" s="1"/>
  <c r="IU52" i="48"/>
  <c r="F59" i="62" s="1"/>
  <c r="IU71" i="48"/>
  <c r="F78" i="62" s="1"/>
  <c r="IU15" i="48"/>
  <c r="F22" i="62" s="1"/>
  <c r="AI8" i="68"/>
  <c r="IU39" i="48"/>
  <c r="F46" i="62" s="1"/>
  <c r="IU38" i="48"/>
  <c r="F45" i="62" s="1"/>
  <c r="D26" i="77"/>
  <c r="J26" i="77" s="1"/>
  <c r="D30" i="77"/>
  <c r="J30" i="77" s="1"/>
  <c r="D42" i="77"/>
  <c r="J42" i="77" s="1"/>
  <c r="IU64" i="48"/>
  <c r="F71" i="62" s="1"/>
  <c r="IU25" i="48"/>
  <c r="F32" i="62" s="1"/>
  <c r="K63" i="77"/>
  <c r="K21" i="77"/>
  <c r="IU70" i="48"/>
  <c r="F77" i="62" s="1"/>
  <c r="IU44" i="48"/>
  <c r="F51" i="62" s="1"/>
  <c r="IU40" i="48"/>
  <c r="F47" i="62" s="1"/>
  <c r="AI55" i="68"/>
  <c r="K53" i="77"/>
  <c r="AI21" i="71"/>
  <c r="IU69" i="48"/>
  <c r="F76" i="62" s="1"/>
  <c r="D8" i="77"/>
  <c r="J8" i="77" s="1"/>
  <c r="K8" i="77" s="1"/>
  <c r="IU17" i="48"/>
  <c r="F24" i="62" s="1"/>
  <c r="H54" i="62"/>
  <c r="H38" i="62"/>
  <c r="AI10" i="70"/>
  <c r="D66" i="77"/>
  <c r="J66" i="77" s="1"/>
  <c r="K66" i="77" s="1"/>
  <c r="D41" i="77"/>
  <c r="J41" i="77" s="1"/>
  <c r="D62" i="77"/>
  <c r="J62" i="77" s="1"/>
  <c r="IU72" i="48"/>
  <c r="F79" i="62" s="1"/>
  <c r="IU50" i="48"/>
  <c r="F57" i="62" s="1"/>
  <c r="AI38" i="69"/>
  <c r="E50" i="62" s="1"/>
  <c r="L50" i="62" s="1"/>
  <c r="E73" i="62"/>
  <c r="L73" i="62" s="1"/>
  <c r="AI39" i="69"/>
  <c r="E51" i="62" s="1"/>
  <c r="L51" i="62" s="1"/>
  <c r="AI40" i="69"/>
  <c r="E52" i="62" s="1"/>
  <c r="L52" i="62" s="1"/>
  <c r="D130" i="69"/>
  <c r="D130" i="83" s="1"/>
  <c r="AI25" i="69"/>
  <c r="E37" i="62" s="1"/>
  <c r="L37" i="62" s="1"/>
  <c r="AI31" i="69"/>
  <c r="E43" i="62" s="1"/>
  <c r="L43" i="62" s="1"/>
  <c r="AI36" i="69"/>
  <c r="E48" i="62" s="1"/>
  <c r="L48" i="62" s="1"/>
  <c r="AI26" i="69"/>
  <c r="E38" i="62" s="1"/>
  <c r="AI34" i="69"/>
  <c r="E46" i="62" s="1"/>
  <c r="L46" i="62" s="1"/>
  <c r="AI41" i="69"/>
  <c r="E53" i="62" s="1"/>
  <c r="L53" i="62" s="1"/>
  <c r="AI29" i="69"/>
  <c r="E41" i="62" s="1"/>
  <c r="L41" i="62" s="1"/>
  <c r="AI28" i="69"/>
  <c r="E40" i="62" s="1"/>
  <c r="AI20" i="69"/>
  <c r="E32" i="62" s="1"/>
  <c r="AI43" i="69"/>
  <c r="E55" i="62" s="1"/>
  <c r="L55" i="62" s="1"/>
  <c r="AI27" i="69"/>
  <c r="E39" i="62" s="1"/>
  <c r="D61" i="77"/>
  <c r="J61" i="77" s="1"/>
  <c r="D55" i="77"/>
  <c r="J55" i="77" s="1"/>
  <c r="D38" i="77"/>
  <c r="J38" i="77" s="1"/>
  <c r="D37" i="77"/>
  <c r="J37" i="77" s="1"/>
  <c r="D34" i="77"/>
  <c r="J34" i="77" s="1"/>
  <c r="D29" i="77"/>
  <c r="J29" i="77" s="1"/>
  <c r="D25" i="77"/>
  <c r="J25" i="77" s="1"/>
  <c r="AG131" i="68"/>
  <c r="AG132" i="68" s="1"/>
  <c r="K12" i="77"/>
  <c r="AI37" i="69"/>
  <c r="E49" i="62" s="1"/>
  <c r="L49" i="62" s="1"/>
  <c r="AI7" i="72"/>
  <c r="AI7" i="73"/>
  <c r="AI7" i="71"/>
  <c r="AI7" i="69"/>
  <c r="IU42" i="48"/>
  <c r="F49" i="62" s="1"/>
  <c r="K37" i="77"/>
  <c r="E29" i="77"/>
  <c r="K29" i="77"/>
  <c r="AI60" i="71"/>
  <c r="H69" i="62"/>
  <c r="R13" i="80"/>
  <c r="AI24" i="69"/>
  <c r="E36" i="62" s="1"/>
  <c r="IU48" i="48"/>
  <c r="F55" i="62" s="1"/>
  <c r="IU29" i="48"/>
  <c r="F36" i="62" s="1"/>
  <c r="M36" i="62" s="1"/>
  <c r="E67" i="62"/>
  <c r="L67" i="62" s="1"/>
  <c r="E66" i="62"/>
  <c r="L66" i="62" s="1"/>
  <c r="E62" i="62"/>
  <c r="L62" i="62" s="1"/>
  <c r="E61" i="62"/>
  <c r="L61" i="62" s="1"/>
  <c r="AI48" i="69"/>
  <c r="E60" i="62" s="1"/>
  <c r="L60" i="62" s="1"/>
  <c r="AI46" i="69"/>
  <c r="E58" i="62" s="1"/>
  <c r="L58" i="62" s="1"/>
  <c r="E68" i="62"/>
  <c r="L68" i="62" s="1"/>
  <c r="E69" i="62"/>
  <c r="L69" i="62" s="1"/>
  <c r="AI56" i="71"/>
  <c r="AI55" i="71"/>
  <c r="AI53" i="71"/>
  <c r="AI51" i="71"/>
  <c r="AI49" i="71"/>
  <c r="AI48" i="71"/>
  <c r="AI47" i="71"/>
  <c r="AI59" i="71"/>
  <c r="H72" i="62"/>
  <c r="H70" i="62"/>
  <c r="H65" i="62"/>
  <c r="H64" i="62"/>
  <c r="H62" i="62"/>
  <c r="AI63" i="72"/>
  <c r="AB17" i="80"/>
  <c r="Z130" i="69"/>
  <c r="Z130" i="83" s="1"/>
  <c r="AC131" i="71"/>
  <c r="E18" i="77"/>
  <c r="K18" i="77"/>
  <c r="E17" i="80"/>
  <c r="F17" i="80"/>
  <c r="R17" i="80"/>
  <c r="AC17" i="80"/>
  <c r="D17" i="80"/>
  <c r="S17" i="80"/>
  <c r="AF17" i="80"/>
  <c r="H17" i="80"/>
  <c r="T17" i="80"/>
  <c r="AH17" i="80"/>
  <c r="J17" i="80"/>
  <c r="U17" i="80"/>
  <c r="K17" i="80"/>
  <c r="X17" i="80"/>
  <c r="L17" i="80"/>
  <c r="Z17" i="80"/>
  <c r="M17" i="80"/>
  <c r="AA17" i="80"/>
  <c r="E71" i="62"/>
  <c r="L71" i="62" s="1"/>
  <c r="AB131" i="70"/>
  <c r="AI42" i="73"/>
  <c r="AI38" i="73"/>
  <c r="N131" i="73"/>
  <c r="AI10" i="73"/>
  <c r="AA131" i="73"/>
  <c r="S131" i="73"/>
  <c r="D65" i="77"/>
  <c r="J65" i="77" s="1"/>
  <c r="D60" i="77"/>
  <c r="J60" i="77" s="1"/>
  <c r="D49" i="77"/>
  <c r="J49" i="77" s="1"/>
  <c r="D18" i="77"/>
  <c r="J18" i="77" s="1"/>
  <c r="D17" i="77"/>
  <c r="J17" i="77" s="1"/>
  <c r="D15" i="77"/>
  <c r="J15" i="77" s="1"/>
  <c r="D14" i="77"/>
  <c r="J14" i="77" s="1"/>
  <c r="D13" i="77"/>
  <c r="J13" i="77" s="1"/>
  <c r="D11" i="77"/>
  <c r="J11" i="77" s="1"/>
  <c r="D10" i="77"/>
  <c r="J10" i="77" s="1"/>
  <c r="D9" i="77"/>
  <c r="J9" i="77" s="1"/>
  <c r="AI53" i="68"/>
  <c r="AI25" i="68"/>
  <c r="AI18" i="68"/>
  <c r="AI17" i="68"/>
  <c r="AI16" i="68"/>
  <c r="AI15" i="68"/>
  <c r="AI14" i="68"/>
  <c r="AI12" i="68"/>
  <c r="AI11" i="68"/>
  <c r="U131" i="68"/>
  <c r="U132" i="68" s="1"/>
  <c r="AI9" i="68"/>
  <c r="AC131" i="68"/>
  <c r="AC132" i="68" s="1"/>
  <c r="N13" i="80"/>
  <c r="D13" i="80"/>
  <c r="H13" i="80"/>
  <c r="I13" i="80"/>
  <c r="AH13" i="80"/>
  <c r="G13" i="80"/>
  <c r="L13" i="80"/>
  <c r="M13" i="80"/>
  <c r="F13" i="80"/>
  <c r="F13" i="83" s="1"/>
  <c r="K13" i="80"/>
  <c r="P13" i="80"/>
  <c r="Q13" i="80"/>
  <c r="V13" i="80"/>
  <c r="O13" i="80"/>
  <c r="T13" i="80"/>
  <c r="U13" i="80"/>
  <c r="J13" i="80"/>
  <c r="S13" i="80"/>
  <c r="X13" i="80"/>
  <c r="Y13" i="80"/>
  <c r="Z13" i="80"/>
  <c r="W13" i="80"/>
  <c r="AB13" i="80"/>
  <c r="AC13" i="80"/>
  <c r="AA13" i="80"/>
  <c r="AF13" i="80"/>
  <c r="AF13" i="83" s="1"/>
  <c r="AG13" i="80"/>
  <c r="AD13" i="80"/>
  <c r="F130" i="69"/>
  <c r="F130" i="83" s="1"/>
  <c r="U130" i="69"/>
  <c r="U130" i="83" s="1"/>
  <c r="AE130" i="69"/>
  <c r="AE130" i="83" s="1"/>
  <c r="M130" i="69"/>
  <c r="M130" i="83" s="1"/>
  <c r="AI15" i="69"/>
  <c r="AI16" i="69"/>
  <c r="AH130" i="69"/>
  <c r="AH130" i="83" s="1"/>
  <c r="N130" i="69"/>
  <c r="N130" i="83" s="1"/>
  <c r="AI11" i="69"/>
  <c r="X130" i="69"/>
  <c r="X130" i="83" s="1"/>
  <c r="AI12" i="69"/>
  <c r="J130" i="69"/>
  <c r="J130" i="83" s="1"/>
  <c r="AB130" i="69"/>
  <c r="AB130" i="83" s="1"/>
  <c r="R130" i="69"/>
  <c r="R130" i="83" s="1"/>
  <c r="AI10" i="69"/>
  <c r="H31" i="62"/>
  <c r="R131" i="70"/>
  <c r="H30" i="62"/>
  <c r="H29" i="62"/>
  <c r="H27" i="62"/>
  <c r="V131" i="70"/>
  <c r="N131" i="70"/>
  <c r="H26" i="62"/>
  <c r="AC131" i="70"/>
  <c r="K131" i="70"/>
  <c r="P131" i="70"/>
  <c r="H131" i="70"/>
  <c r="U131" i="70"/>
  <c r="M131" i="70"/>
  <c r="E131" i="70"/>
  <c r="Y131" i="70"/>
  <c r="Q131" i="70"/>
  <c r="I131" i="70"/>
  <c r="AG131" i="70"/>
  <c r="AI9" i="70"/>
  <c r="AE131" i="70"/>
  <c r="AD131" i="70"/>
  <c r="AA131" i="70"/>
  <c r="W131" i="70"/>
  <c r="O131" i="70"/>
  <c r="G131" i="70"/>
  <c r="AI19" i="73"/>
  <c r="AI18" i="73"/>
  <c r="F131" i="73"/>
  <c r="AI16" i="73"/>
  <c r="AF131" i="73"/>
  <c r="E131" i="73"/>
  <c r="AD131" i="73"/>
  <c r="U131" i="73"/>
  <c r="AI14" i="73"/>
  <c r="AC131" i="73"/>
  <c r="T131" i="73"/>
  <c r="AI13" i="73"/>
  <c r="AB131" i="73"/>
  <c r="AI12" i="73"/>
  <c r="R131" i="73"/>
  <c r="J131" i="73"/>
  <c r="Z131" i="73"/>
  <c r="Q131" i="73"/>
  <c r="I131" i="73"/>
  <c r="Y131" i="73"/>
  <c r="K17" i="77"/>
  <c r="AI19" i="71"/>
  <c r="D131" i="71"/>
  <c r="H28" i="62"/>
  <c r="D131" i="70"/>
  <c r="AI13" i="68"/>
  <c r="W18" i="80"/>
  <c r="X18" i="83" s="1"/>
  <c r="V18" i="80"/>
  <c r="Y18" i="80"/>
  <c r="Y18" i="83" s="1"/>
  <c r="O16" i="80"/>
  <c r="AG16" i="80"/>
  <c r="Q11" i="80"/>
  <c r="M131" i="68"/>
  <c r="M132" i="68" s="1"/>
  <c r="E131" i="68"/>
  <c r="E132" i="68" s="1"/>
  <c r="J131" i="71"/>
  <c r="U131" i="71"/>
  <c r="AD131" i="71"/>
  <c r="M131" i="71"/>
  <c r="Q131" i="71"/>
  <c r="AA131" i="71"/>
  <c r="AG131" i="71"/>
  <c r="AI10" i="71"/>
  <c r="I131" i="71"/>
  <c r="W131" i="71"/>
  <c r="AI13" i="71"/>
  <c r="AI14" i="71"/>
  <c r="N131" i="71"/>
  <c r="Y131" i="71"/>
  <c r="E131" i="71"/>
  <c r="AI16" i="71"/>
  <c r="K131" i="71"/>
  <c r="S131" i="71"/>
  <c r="AE131" i="71"/>
  <c r="R131" i="71"/>
  <c r="AI12" i="71"/>
  <c r="T131" i="71"/>
  <c r="X131" i="71"/>
  <c r="U130" i="72"/>
  <c r="D130" i="72"/>
  <c r="P130" i="72"/>
  <c r="AA130" i="72"/>
  <c r="AI9" i="72"/>
  <c r="L130" i="72"/>
  <c r="Q130" i="72"/>
  <c r="AC130" i="72"/>
  <c r="G130" i="72"/>
  <c r="K130" i="72"/>
  <c r="T130" i="72"/>
  <c r="Y130" i="72"/>
  <c r="AF130" i="72"/>
  <c r="E130" i="72"/>
  <c r="M130" i="72"/>
  <c r="V130" i="72"/>
  <c r="AD130" i="72"/>
  <c r="O130" i="72"/>
  <c r="AI14" i="72"/>
  <c r="Z130" i="72"/>
  <c r="AI15" i="72"/>
  <c r="AI16" i="72"/>
  <c r="AB130" i="72"/>
  <c r="AI17" i="72"/>
  <c r="AI18" i="72"/>
  <c r="AE130" i="72"/>
  <c r="V131" i="73"/>
  <c r="S131" i="70"/>
  <c r="P18" i="80"/>
  <c r="P18" i="83" s="1"/>
  <c r="K18" i="80"/>
  <c r="J18" i="80"/>
  <c r="M18" i="80"/>
  <c r="L16" i="80"/>
  <c r="AH16" i="80"/>
  <c r="AH16" i="83" s="1"/>
  <c r="I16" i="80"/>
  <c r="P11" i="80"/>
  <c r="L131" i="70"/>
  <c r="T131" i="70"/>
  <c r="G131" i="73"/>
  <c r="D19" i="77"/>
  <c r="J19" i="77" s="1"/>
  <c r="D28" i="77"/>
  <c r="J28" i="77" s="1"/>
  <c r="D32" i="77"/>
  <c r="J32" i="77" s="1"/>
  <c r="D36" i="77"/>
  <c r="J36" i="77" s="1"/>
  <c r="D40" i="77"/>
  <c r="J40" i="77" s="1"/>
  <c r="K31" i="77"/>
  <c r="S11" i="80"/>
  <c r="G131" i="71"/>
  <c r="X131" i="73"/>
  <c r="D45" i="77"/>
  <c r="J45" i="77" s="1"/>
  <c r="D50" i="77"/>
  <c r="J50" i="77" s="1"/>
  <c r="D59" i="77"/>
  <c r="J59" i="77" s="1"/>
  <c r="D64" i="77"/>
  <c r="J64" i="77" s="1"/>
  <c r="L18" i="80"/>
  <c r="AH18" i="80"/>
  <c r="D18" i="80"/>
  <c r="E18" i="80"/>
  <c r="F18" i="83" s="1"/>
  <c r="X16" i="80"/>
  <c r="N16" i="80"/>
  <c r="D11" i="80"/>
  <c r="IU22" i="48"/>
  <c r="F29" i="62" s="1"/>
  <c r="AI18" i="69"/>
  <c r="E30" i="62" s="1"/>
  <c r="V130" i="69"/>
  <c r="V130" i="83" s="1"/>
  <c r="AF130" i="69"/>
  <c r="AF130" i="83" s="1"/>
  <c r="AI19" i="69"/>
  <c r="E31" i="62" s="1"/>
  <c r="AI14" i="69"/>
  <c r="F131" i="70"/>
  <c r="AG130" i="69"/>
  <c r="AG130" i="83" s="1"/>
  <c r="Y130" i="69"/>
  <c r="Y130" i="83" s="1"/>
  <c r="Q130" i="69"/>
  <c r="Q130" i="83" s="1"/>
  <c r="AA130" i="69"/>
  <c r="AA130" i="83" s="1"/>
  <c r="S130" i="69"/>
  <c r="S130" i="83" s="1"/>
  <c r="K130" i="69"/>
  <c r="K130" i="83" s="1"/>
  <c r="AE18" i="80"/>
  <c r="AF18" i="83" s="1"/>
  <c r="AD18" i="80"/>
  <c r="H16" i="80"/>
  <c r="H16" i="83" s="1"/>
  <c r="J16" i="80"/>
  <c r="V11" i="80"/>
  <c r="BX11" i="48"/>
  <c r="AJ11" i="48"/>
  <c r="CV11" i="48"/>
  <c r="EJ11" i="48"/>
  <c r="FH11" i="48"/>
  <c r="GV11" i="48"/>
  <c r="HT11" i="48"/>
  <c r="L11" i="48"/>
  <c r="S52" i="62"/>
  <c r="T52" i="62" s="1"/>
  <c r="S49" i="62"/>
  <c r="T49" i="62" s="1"/>
  <c r="S51" i="62"/>
  <c r="T51" i="62" s="1"/>
  <c r="S48" i="62"/>
  <c r="T48" i="62" s="1"/>
  <c r="S44" i="62"/>
  <c r="T44" i="62" s="1"/>
  <c r="S47" i="62"/>
  <c r="T47" i="62" s="1"/>
  <c r="S54" i="62"/>
  <c r="T54" i="62" s="1"/>
  <c r="S50" i="62"/>
  <c r="T50" i="62" s="1"/>
  <c r="S46" i="62"/>
  <c r="T46" i="62" s="1"/>
  <c r="S45" i="62"/>
  <c r="T45" i="62" s="1"/>
  <c r="S53" i="62"/>
  <c r="T53" i="62" s="1"/>
  <c r="S42" i="62"/>
  <c r="T42" i="62" s="1"/>
  <c r="S28" i="62"/>
  <c r="T28" i="62" s="1"/>
  <c r="S27" i="62"/>
  <c r="T27" i="62" s="1"/>
  <c r="H11" i="80"/>
  <c r="O11" i="80"/>
  <c r="R11" i="80"/>
  <c r="M11" i="80"/>
  <c r="T11" i="80"/>
  <c r="K11" i="80"/>
  <c r="N11" i="80"/>
  <c r="I11" i="80"/>
  <c r="AB11" i="80"/>
  <c r="AF11" i="80"/>
  <c r="G11" i="80"/>
  <c r="J11" i="80"/>
  <c r="E11" i="80"/>
  <c r="AE11" i="80"/>
  <c r="AH11" i="80"/>
  <c r="AG11" i="80"/>
  <c r="L11" i="80"/>
  <c r="AA11" i="80"/>
  <c r="AD11" i="80"/>
  <c r="AC11" i="80"/>
  <c r="W11" i="80"/>
  <c r="Z11" i="80"/>
  <c r="Z11" i="83" s="1"/>
  <c r="U11" i="80"/>
  <c r="IU16" i="48"/>
  <c r="F23" i="62" s="1"/>
  <c r="K22" i="77"/>
  <c r="E66" i="77"/>
  <c r="E26" i="77"/>
  <c r="K49" i="77"/>
  <c r="E62" i="77"/>
  <c r="E53" i="77"/>
  <c r="K46" i="77"/>
  <c r="E42" i="77"/>
  <c r="E38" i="77"/>
  <c r="E34" i="77"/>
  <c r="E17" i="77"/>
  <c r="D16" i="77"/>
  <c r="J16" i="77" s="1"/>
  <c r="D12" i="77"/>
  <c r="J12" i="77" s="1"/>
  <c r="AB11" i="48"/>
  <c r="CN11" i="48"/>
  <c r="EZ11" i="48"/>
  <c r="HL11" i="48"/>
  <c r="AR11" i="48"/>
  <c r="DD11" i="48"/>
  <c r="FP11" i="48"/>
  <c r="IB11" i="48"/>
  <c r="AZ11" i="48"/>
  <c r="DL11" i="48"/>
  <c r="FX11" i="48"/>
  <c r="IJ11" i="48"/>
  <c r="D6" i="80"/>
  <c r="BH11" i="48"/>
  <c r="DT11" i="48"/>
  <c r="GF11" i="48"/>
  <c r="F3" i="77"/>
  <c r="BP11" i="48"/>
  <c r="EB11" i="48"/>
  <c r="GN11" i="48"/>
  <c r="T11" i="48"/>
  <c r="CF11" i="48"/>
  <c r="ER11" i="48"/>
  <c r="D131" i="68"/>
  <c r="D132" i="68" s="1"/>
  <c r="AI7" i="70"/>
  <c r="H130" i="72"/>
  <c r="G130" i="69"/>
  <c r="G130" i="83" s="1"/>
  <c r="E130" i="69"/>
  <c r="E130" i="83" s="1"/>
  <c r="H130" i="69"/>
  <c r="H130" i="83" s="1"/>
  <c r="AI12" i="72"/>
  <c r="K11" i="77"/>
  <c r="L131" i="73"/>
  <c r="AI11" i="72"/>
  <c r="AI13" i="69"/>
  <c r="AI11" i="73"/>
  <c r="AI12" i="70"/>
  <c r="AI9" i="73"/>
  <c r="AE16" i="80"/>
  <c r="AD16" i="80"/>
  <c r="AC16" i="80"/>
  <c r="M19" i="80"/>
  <c r="P19" i="80"/>
  <c r="K19" i="80"/>
  <c r="AG15" i="80"/>
  <c r="D15" i="80"/>
  <c r="AE15" i="80"/>
  <c r="F8" i="80"/>
  <c r="G8" i="80" s="1"/>
  <c r="H8" i="80" s="1"/>
  <c r="I8" i="80" s="1"/>
  <c r="J8" i="80" s="1"/>
  <c r="K8" i="80" s="1"/>
  <c r="L8" i="80" s="1"/>
  <c r="M8" i="80" s="1"/>
  <c r="N8" i="80" s="1"/>
  <c r="O8" i="80" s="1"/>
  <c r="P8" i="80" s="1"/>
  <c r="Q8" i="80" s="1"/>
  <c r="R8" i="80" s="1"/>
  <c r="S8" i="80" s="1"/>
  <c r="T8" i="80" s="1"/>
  <c r="U8" i="80" s="1"/>
  <c r="V8" i="80" s="1"/>
  <c r="W8" i="80" s="1"/>
  <c r="X8" i="80" s="1"/>
  <c r="Y8" i="80" s="1"/>
  <c r="Z8" i="80" s="1"/>
  <c r="AA8" i="80" s="1"/>
  <c r="AB8" i="80" s="1"/>
  <c r="AC8" i="80" s="1"/>
  <c r="AD8" i="80" s="1"/>
  <c r="AE8" i="80" s="1"/>
  <c r="AF8" i="80" s="1"/>
  <c r="AG8" i="80" s="1"/>
  <c r="AH8" i="80" s="1"/>
  <c r="AH8" i="83" s="1"/>
  <c r="R15" i="80"/>
  <c r="S15" i="83" s="1"/>
  <c r="AG17" i="80"/>
  <c r="Y17" i="80"/>
  <c r="Q17" i="80"/>
  <c r="Q17" i="83" s="1"/>
  <c r="I17" i="80"/>
  <c r="H131" i="71"/>
  <c r="I130" i="69"/>
  <c r="I130" i="83" s="1"/>
  <c r="AI15" i="73"/>
  <c r="L131" i="71"/>
  <c r="AI8" i="71"/>
  <c r="I130" i="72"/>
  <c r="AI15" i="71"/>
  <c r="AI13" i="70"/>
  <c r="E10" i="80"/>
  <c r="E10" i="83" s="1"/>
  <c r="P16" i="80"/>
  <c r="W16" i="80"/>
  <c r="V16" i="80"/>
  <c r="U16" i="80"/>
  <c r="W15" i="80"/>
  <c r="W15" i="83" s="1"/>
  <c r="AE17" i="80"/>
  <c r="W17" i="80"/>
  <c r="O17" i="80"/>
  <c r="G17" i="80"/>
  <c r="AI8" i="72"/>
  <c r="AI17" i="69"/>
  <c r="AI8" i="70"/>
  <c r="AI9" i="69"/>
  <c r="S16" i="80"/>
  <c r="R16" i="80"/>
  <c r="U15" i="80"/>
  <c r="X15" i="80"/>
  <c r="E12" i="80"/>
  <c r="E12" i="83" s="1"/>
  <c r="AD17" i="80"/>
  <c r="V17" i="80"/>
  <c r="V17" i="83" s="1"/>
  <c r="N17" i="80"/>
  <c r="N17" i="83" s="1"/>
  <c r="D131" i="73"/>
  <c r="K13" i="77"/>
  <c r="K9" i="77"/>
  <c r="H131" i="73"/>
  <c r="F130" i="72"/>
  <c r="F131" i="71"/>
  <c r="K131" i="73"/>
  <c r="H10" i="80"/>
  <c r="I10" i="80" s="1"/>
  <c r="I10" i="83" s="1"/>
  <c r="J11" i="83" l="1"/>
  <c r="X15" i="83"/>
  <c r="L101" i="62"/>
  <c r="L98" i="62"/>
  <c r="L97" i="62"/>
  <c r="AA13" i="83"/>
  <c r="I14" i="83"/>
  <c r="L100" i="62"/>
  <c r="L104" i="62"/>
  <c r="L102" i="62"/>
  <c r="AB15" i="83"/>
  <c r="L94" i="62"/>
  <c r="L103" i="62"/>
  <c r="L99" i="62"/>
  <c r="AD13" i="83"/>
  <c r="AI96" i="80"/>
  <c r="T24" i="83"/>
  <c r="AI115" i="80"/>
  <c r="L95" i="62"/>
  <c r="L96" i="62"/>
  <c r="L93" i="62"/>
  <c r="AC17" i="83"/>
  <c r="L33" i="62"/>
  <c r="V24" i="83"/>
  <c r="S24" i="83"/>
  <c r="L24" i="83"/>
  <c r="AD24" i="83"/>
  <c r="P24" i="83"/>
  <c r="N24" i="83"/>
  <c r="Z24" i="83"/>
  <c r="AB24" i="83"/>
  <c r="W24" i="83"/>
  <c r="U24" i="83"/>
  <c r="AH24" i="83"/>
  <c r="I24" i="83"/>
  <c r="Q24" i="83"/>
  <c r="X24" i="83"/>
  <c r="O24" i="83"/>
  <c r="Y24" i="83"/>
  <c r="AC24" i="83"/>
  <c r="J24" i="83"/>
  <c r="R24" i="83"/>
  <c r="E24" i="83"/>
  <c r="AI24" i="83" s="1"/>
  <c r="H24" i="83"/>
  <c r="AE24" i="83"/>
  <c r="AF24" i="83"/>
  <c r="AA24" i="83"/>
  <c r="AG24" i="83"/>
  <c r="K24" i="83"/>
  <c r="M19" i="83"/>
  <c r="U17" i="83"/>
  <c r="H15" i="83"/>
  <c r="O17" i="83"/>
  <c r="L18" i="83"/>
  <c r="Z17" i="83"/>
  <c r="H17" i="83"/>
  <c r="E19" i="83"/>
  <c r="AI19" i="83" s="1"/>
  <c r="G17" i="83"/>
  <c r="Y17" i="83"/>
  <c r="T17" i="83"/>
  <c r="AE22" i="83"/>
  <c r="AI22" i="83"/>
  <c r="O22" i="83"/>
  <c r="P22" i="83"/>
  <c r="AH22" i="83"/>
  <c r="V14" i="83"/>
  <c r="AE14" i="83"/>
  <c r="H22" i="83"/>
  <c r="R16" i="83"/>
  <c r="V16" i="83"/>
  <c r="AC16" i="83"/>
  <c r="AE19" i="83"/>
  <c r="Z19" i="83"/>
  <c r="AB22" i="83"/>
  <c r="R22" i="83"/>
  <c r="AE13" i="83"/>
  <c r="I22" i="83"/>
  <c r="K22" i="83"/>
  <c r="T22" i="83"/>
  <c r="AA22" i="83"/>
  <c r="U8" i="83"/>
  <c r="L22" i="83"/>
  <c r="AD18" i="83"/>
  <c r="K18" i="83"/>
  <c r="AB18" i="83"/>
  <c r="E18" i="83"/>
  <c r="AI18" i="83" s="1"/>
  <c r="AD22" i="83"/>
  <c r="AH18" i="83"/>
  <c r="AC13" i="83"/>
  <c r="Y13" i="83"/>
  <c r="U13" i="83"/>
  <c r="Q13" i="83"/>
  <c r="M13" i="83"/>
  <c r="I13" i="83"/>
  <c r="X19" i="83"/>
  <c r="AD19" i="83"/>
  <c r="Q8" i="83"/>
  <c r="AG17" i="83"/>
  <c r="AC22" i="83"/>
  <c r="K19" i="83"/>
  <c r="J18" i="83"/>
  <c r="Z13" i="83"/>
  <c r="J13" i="83"/>
  <c r="V13" i="83"/>
  <c r="AH13" i="83"/>
  <c r="N13" i="83"/>
  <c r="R13" i="83"/>
  <c r="F15" i="83"/>
  <c r="Y19" i="83"/>
  <c r="U19" i="83"/>
  <c r="Q19" i="83"/>
  <c r="H19" i="83"/>
  <c r="N19" i="83"/>
  <c r="AG19" i="83"/>
  <c r="S19" i="83"/>
  <c r="Q22" i="83"/>
  <c r="X22" i="83"/>
  <c r="U22" i="83"/>
  <c r="W22" i="83"/>
  <c r="AG22" i="83"/>
  <c r="V22" i="83"/>
  <c r="S22" i="83"/>
  <c r="AF22" i="83"/>
  <c r="M22" i="83"/>
  <c r="Y22" i="83"/>
  <c r="J22" i="83"/>
  <c r="G22" i="83"/>
  <c r="Z22" i="83"/>
  <c r="N22" i="83"/>
  <c r="V19" i="83"/>
  <c r="AH19" i="83"/>
  <c r="P19" i="83"/>
  <c r="G19" i="83"/>
  <c r="R19" i="83"/>
  <c r="AA19" i="83"/>
  <c r="W19" i="83"/>
  <c r="I19" i="83"/>
  <c r="J19" i="83"/>
  <c r="T19" i="83"/>
  <c r="L19" i="83"/>
  <c r="AF19" i="83"/>
  <c r="AB19" i="83"/>
  <c r="O19" i="83"/>
  <c r="F19" i="83"/>
  <c r="V18" i="83"/>
  <c r="M18" i="83"/>
  <c r="Z18" i="83"/>
  <c r="Q18" i="83"/>
  <c r="T18" i="83"/>
  <c r="AE18" i="83"/>
  <c r="N18" i="83"/>
  <c r="I18" i="83"/>
  <c r="W18" i="83"/>
  <c r="AD17" i="83"/>
  <c r="W17" i="83"/>
  <c r="I17" i="83"/>
  <c r="L17" i="83"/>
  <c r="R17" i="83"/>
  <c r="F17" i="83"/>
  <c r="P16" i="83"/>
  <c r="N16" i="83"/>
  <c r="AB16" i="83"/>
  <c r="Z16" i="83"/>
  <c r="K15" i="83"/>
  <c r="AA15" i="83"/>
  <c r="AC11" i="83"/>
  <c r="I11" i="83"/>
  <c r="J14" i="83"/>
  <c r="P15" i="83"/>
  <c r="AC15" i="83"/>
  <c r="AF15" i="83"/>
  <c r="I15" i="83"/>
  <c r="O14" i="83"/>
  <c r="S14" i="83"/>
  <c r="V12" i="83"/>
  <c r="H12" i="83"/>
  <c r="AC8" i="83"/>
  <c r="K12" i="83"/>
  <c r="J12" i="83"/>
  <c r="AE11" i="83"/>
  <c r="K11" i="83"/>
  <c r="O11" i="83"/>
  <c r="V11" i="83"/>
  <c r="F11" i="83"/>
  <c r="E11" i="83"/>
  <c r="U11" i="83"/>
  <c r="AD11" i="83"/>
  <c r="AH11" i="83"/>
  <c r="N11" i="83"/>
  <c r="R11" i="83"/>
  <c r="J17" i="83"/>
  <c r="P17" i="83"/>
  <c r="M17" i="83"/>
  <c r="K17" i="83"/>
  <c r="E17" i="83"/>
  <c r="AE17" i="83"/>
  <c r="AA17" i="83"/>
  <c r="X17" i="83"/>
  <c r="AH17" i="83"/>
  <c r="S17" i="83"/>
  <c r="AF17" i="83"/>
  <c r="AB17" i="83"/>
  <c r="S16" i="83"/>
  <c r="W16" i="83"/>
  <c r="AD16" i="83"/>
  <c r="E16" i="83"/>
  <c r="AI16" i="83" s="1"/>
  <c r="AF16" i="83"/>
  <c r="U16" i="83"/>
  <c r="L16" i="83"/>
  <c r="I16" i="83"/>
  <c r="AE16" i="83"/>
  <c r="AG16" i="83"/>
  <c r="Q16" i="83"/>
  <c r="K16" i="83"/>
  <c r="J16" i="83"/>
  <c r="X16" i="83"/>
  <c r="O16" i="83"/>
  <c r="Y16" i="83"/>
  <c r="M16" i="83"/>
  <c r="F16" i="83"/>
  <c r="AA16" i="83"/>
  <c r="O15" i="83"/>
  <c r="N15" i="83"/>
  <c r="AD15" i="83"/>
  <c r="U15" i="83"/>
  <c r="AH15" i="83"/>
  <c r="AE15" i="83"/>
  <c r="Y15" i="83"/>
  <c r="V15" i="83"/>
  <c r="Z15" i="83"/>
  <c r="Q15" i="83"/>
  <c r="J15" i="83"/>
  <c r="M15" i="83"/>
  <c r="AD14" i="83"/>
  <c r="AG14" i="83"/>
  <c r="Q14" i="83"/>
  <c r="AH14" i="83"/>
  <c r="P14" i="83"/>
  <c r="N14" i="83"/>
  <c r="AF14" i="83"/>
  <c r="E14" i="83"/>
  <c r="R14" i="83"/>
  <c r="U14" i="83"/>
  <c r="S13" i="83"/>
  <c r="K13" i="83"/>
  <c r="AG13" i="83"/>
  <c r="AB13" i="83"/>
  <c r="X13" i="83"/>
  <c r="T13" i="83"/>
  <c r="P13" i="83"/>
  <c r="L13" i="83"/>
  <c r="H13" i="83"/>
  <c r="W13" i="83"/>
  <c r="O13" i="83"/>
  <c r="G13" i="83"/>
  <c r="P12" i="83"/>
  <c r="AA12" i="83"/>
  <c r="Z12" i="83"/>
  <c r="S12" i="83"/>
  <c r="O12" i="83"/>
  <c r="R12" i="83"/>
  <c r="U12" i="83"/>
  <c r="G12" i="83"/>
  <c r="X12" i="83"/>
  <c r="L12" i="83"/>
  <c r="AG12" i="83"/>
  <c r="AF11" i="83"/>
  <c r="G11" i="83"/>
  <c r="AG11" i="83"/>
  <c r="M11" i="83"/>
  <c r="Q11" i="83"/>
  <c r="AA11" i="83"/>
  <c r="S11" i="83"/>
  <c r="W11" i="83"/>
  <c r="L11" i="83"/>
  <c r="AB11" i="83"/>
  <c r="T11" i="83"/>
  <c r="H11" i="83"/>
  <c r="P11" i="83"/>
  <c r="V9" i="83"/>
  <c r="E9" i="83"/>
  <c r="P9" i="83"/>
  <c r="K8" i="83"/>
  <c r="W8" i="83"/>
  <c r="S8" i="83"/>
  <c r="AE8" i="83"/>
  <c r="R8" i="83"/>
  <c r="AB8" i="83"/>
  <c r="AD8" i="83"/>
  <c r="J8" i="83"/>
  <c r="T8" i="83"/>
  <c r="V8" i="83"/>
  <c r="X8" i="83"/>
  <c r="AG8" i="83"/>
  <c r="L8" i="83"/>
  <c r="M8" i="83"/>
  <c r="N8" i="83"/>
  <c r="O8" i="83"/>
  <c r="P8" i="83"/>
  <c r="I8" i="83"/>
  <c r="Y8" i="83"/>
  <c r="Z8" i="83"/>
  <c r="AA8" i="83"/>
  <c r="G8" i="83"/>
  <c r="H8" i="83"/>
  <c r="AF8" i="83"/>
  <c r="AI99" i="80"/>
  <c r="AI36" i="80"/>
  <c r="AI23" i="80"/>
  <c r="AI127" i="80"/>
  <c r="AI125" i="80"/>
  <c r="AI63" i="80"/>
  <c r="AI52" i="80"/>
  <c r="AI89" i="80"/>
  <c r="AI108" i="80"/>
  <c r="AI122" i="80"/>
  <c r="AI106" i="80"/>
  <c r="AI124" i="80"/>
  <c r="AI88" i="80"/>
  <c r="AI116" i="80"/>
  <c r="AI21" i="80"/>
  <c r="AI97" i="80"/>
  <c r="AI121" i="80"/>
  <c r="AI118" i="80"/>
  <c r="AI123" i="80"/>
  <c r="AI120" i="80"/>
  <c r="AI35" i="80"/>
  <c r="AI61" i="80"/>
  <c r="AI93" i="80"/>
  <c r="AI57" i="80"/>
  <c r="AI101" i="80"/>
  <c r="AI100" i="80"/>
  <c r="AI60" i="80"/>
  <c r="AI92" i="80"/>
  <c r="AI44" i="80"/>
  <c r="AI82" i="80"/>
  <c r="AI26" i="80"/>
  <c r="AI49" i="80"/>
  <c r="AI34" i="80"/>
  <c r="AI62" i="80"/>
  <c r="AI95" i="80"/>
  <c r="AI91" i="80"/>
  <c r="AI27" i="80"/>
  <c r="AI107" i="80"/>
  <c r="AI48" i="80"/>
  <c r="AI29" i="80"/>
  <c r="AI42" i="80"/>
  <c r="AI22" i="80"/>
  <c r="AI54" i="80"/>
  <c r="AI47" i="80"/>
  <c r="AI28" i="80"/>
  <c r="AI51" i="80"/>
  <c r="AI128" i="80"/>
  <c r="AI64" i="80"/>
  <c r="AI41" i="80"/>
  <c r="F66" i="80"/>
  <c r="G66" i="80" s="1"/>
  <c r="H66" i="80" s="1"/>
  <c r="I66" i="80" s="1"/>
  <c r="J66" i="80" s="1"/>
  <c r="K66" i="80" s="1"/>
  <c r="L66" i="80" s="1"/>
  <c r="M66" i="80" s="1"/>
  <c r="N66" i="80" s="1"/>
  <c r="O66" i="80" s="1"/>
  <c r="P66" i="80" s="1"/>
  <c r="Q66" i="80" s="1"/>
  <c r="R66" i="80" s="1"/>
  <c r="S66" i="80" s="1"/>
  <c r="T66" i="80" s="1"/>
  <c r="U66" i="80" s="1"/>
  <c r="V66" i="80" s="1"/>
  <c r="W66" i="80" s="1"/>
  <c r="X66" i="80" s="1"/>
  <c r="Y66" i="80" s="1"/>
  <c r="Z66" i="80" s="1"/>
  <c r="AA66" i="80" s="1"/>
  <c r="AB66" i="80" s="1"/>
  <c r="AC66" i="80" s="1"/>
  <c r="AD66" i="80" s="1"/>
  <c r="AE66" i="80" s="1"/>
  <c r="AF66" i="80" s="1"/>
  <c r="AG66" i="80" s="1"/>
  <c r="AH66" i="80" s="1"/>
  <c r="AI24" i="80"/>
  <c r="AI56" i="80"/>
  <c r="AI85" i="80"/>
  <c r="AI130" i="80"/>
  <c r="AI87" i="80"/>
  <c r="AI33" i="80"/>
  <c r="AI114" i="80"/>
  <c r="AI119" i="80"/>
  <c r="AI37" i="80"/>
  <c r="AI50" i="80"/>
  <c r="AI31" i="80"/>
  <c r="AI86" i="80"/>
  <c r="AI94" i="80"/>
  <c r="AI98" i="80"/>
  <c r="AI103" i="80"/>
  <c r="AI126" i="80"/>
  <c r="AI20" i="80"/>
  <c r="AI32" i="80"/>
  <c r="AI67" i="80"/>
  <c r="AI43" i="80"/>
  <c r="AI45" i="80"/>
  <c r="AI38" i="80"/>
  <c r="AI55" i="80"/>
  <c r="AI105" i="80"/>
  <c r="AI109" i="80"/>
  <c r="AI113" i="80"/>
  <c r="AI117" i="80"/>
  <c r="AI110" i="80"/>
  <c r="AI112" i="80"/>
  <c r="AI58" i="80"/>
  <c r="AI59" i="80"/>
  <c r="AI102" i="80"/>
  <c r="AI83" i="80"/>
  <c r="AI90" i="80"/>
  <c r="AI18" i="80"/>
  <c r="AI19" i="80"/>
  <c r="AI46" i="80"/>
  <c r="AI25" i="80"/>
  <c r="AI104" i="80"/>
  <c r="AI111" i="80"/>
  <c r="AI53" i="80"/>
  <c r="AI40" i="80"/>
  <c r="AI65" i="80"/>
  <c r="AI39" i="80"/>
  <c r="AI30" i="80"/>
  <c r="E29" i="62"/>
  <c r="L92" i="62"/>
  <c r="E13" i="83"/>
  <c r="AI13" i="83" s="1"/>
  <c r="AI13" i="80"/>
  <c r="AI11" i="80"/>
  <c r="AI14" i="80"/>
  <c r="AI16" i="80"/>
  <c r="AI9" i="80"/>
  <c r="AI12" i="80"/>
  <c r="AI129" i="80"/>
  <c r="E8" i="80"/>
  <c r="F8" i="83" s="1"/>
  <c r="E15" i="83"/>
  <c r="AI15" i="80"/>
  <c r="E22" i="62"/>
  <c r="L85" i="62"/>
  <c r="AI17" i="80"/>
  <c r="AI80" i="80"/>
  <c r="AI79" i="80"/>
  <c r="AI81" i="80"/>
  <c r="AI78" i="80"/>
  <c r="AI77" i="80"/>
  <c r="AI76" i="80"/>
  <c r="AI75" i="80"/>
  <c r="AI74" i="80"/>
  <c r="AI73" i="80"/>
  <c r="AI72" i="80"/>
  <c r="AI71" i="80"/>
  <c r="F70" i="80"/>
  <c r="S69" i="83"/>
  <c r="V69" i="83"/>
  <c r="K69" i="83"/>
  <c r="AF69" i="83"/>
  <c r="M69" i="83"/>
  <c r="U69" i="83"/>
  <c r="F69" i="83"/>
  <c r="R69" i="83"/>
  <c r="E69" i="83"/>
  <c r="AI69" i="83" s="1"/>
  <c r="AC69" i="83"/>
  <c r="AI69" i="80"/>
  <c r="AG69" i="83"/>
  <c r="T69" i="83"/>
  <c r="K30" i="62"/>
  <c r="K22" i="62"/>
  <c r="K49" i="62"/>
  <c r="K40" i="62"/>
  <c r="K39" i="62"/>
  <c r="K56" i="62"/>
  <c r="K31" i="62"/>
  <c r="K53" i="62"/>
  <c r="K70" i="62"/>
  <c r="K42" i="62"/>
  <c r="K58" i="62"/>
  <c r="K50" i="62"/>
  <c r="K61" i="62"/>
  <c r="K52" i="62"/>
  <c r="K67" i="62"/>
  <c r="K43" i="62"/>
  <c r="K59" i="62"/>
  <c r="K68" i="62"/>
  <c r="K32" i="62"/>
  <c r="K44" i="62"/>
  <c r="K60" i="62"/>
  <c r="K65" i="62"/>
  <c r="K71" i="62"/>
  <c r="K21" i="62"/>
  <c r="K73" i="62"/>
  <c r="K41" i="62"/>
  <c r="K69" i="62"/>
  <c r="K66" i="62"/>
  <c r="K34" i="62"/>
  <c r="K47" i="62"/>
  <c r="K62" i="62"/>
  <c r="K20" i="62"/>
  <c r="K45" i="62"/>
  <c r="K35" i="62"/>
  <c r="K48" i="62"/>
  <c r="K64" i="62"/>
  <c r="K54" i="62"/>
  <c r="K29" i="62"/>
  <c r="K57" i="62"/>
  <c r="K75" i="62"/>
  <c r="K74" i="62"/>
  <c r="K77" i="62"/>
  <c r="K36" i="62"/>
  <c r="K51" i="62"/>
  <c r="K33" i="62"/>
  <c r="K76" i="62"/>
  <c r="K79" i="62"/>
  <c r="K38" i="62"/>
  <c r="K55" i="62"/>
  <c r="J52" i="62"/>
  <c r="J37" i="62"/>
  <c r="J54" i="62"/>
  <c r="J70" i="62"/>
  <c r="J42" i="62"/>
  <c r="J20" i="62"/>
  <c r="J75" i="62"/>
  <c r="J44" i="62"/>
  <c r="J46" i="62"/>
  <c r="J57" i="62"/>
  <c r="J73" i="62"/>
  <c r="J40" i="62"/>
  <c r="J36" i="62"/>
  <c r="J38" i="62"/>
  <c r="J58" i="62"/>
  <c r="J74" i="62"/>
  <c r="J39" i="62"/>
  <c r="J30" i="62"/>
  <c r="J22" i="62"/>
  <c r="J72" i="62"/>
  <c r="J59" i="62"/>
  <c r="J76" i="62"/>
  <c r="J35" i="62"/>
  <c r="J66" i="62"/>
  <c r="J29" i="62"/>
  <c r="J49" i="62"/>
  <c r="J56" i="62"/>
  <c r="J41" i="62"/>
  <c r="J60" i="62"/>
  <c r="J51" i="62"/>
  <c r="J34" i="62"/>
  <c r="J68" i="62"/>
  <c r="J77" i="62"/>
  <c r="J55" i="62"/>
  <c r="J64" i="62"/>
  <c r="J33" i="62"/>
  <c r="J62" i="62"/>
  <c r="J50" i="62"/>
  <c r="J63" i="62"/>
  <c r="J53" i="62"/>
  <c r="J61" i="62"/>
  <c r="J65" i="62"/>
  <c r="J47" i="62"/>
  <c r="J32" i="62"/>
  <c r="J21" i="62"/>
  <c r="J69" i="62"/>
  <c r="J45" i="62"/>
  <c r="J71" i="62"/>
  <c r="J67" i="62"/>
  <c r="J43" i="62"/>
  <c r="J31" i="62"/>
  <c r="J48" i="62"/>
  <c r="I65" i="62"/>
  <c r="I72" i="62"/>
  <c r="I33" i="62"/>
  <c r="I52" i="62"/>
  <c r="I73" i="62"/>
  <c r="I38" i="62"/>
  <c r="I55" i="62"/>
  <c r="I37" i="62"/>
  <c r="I77" i="62"/>
  <c r="I67" i="62"/>
  <c r="I50" i="62"/>
  <c r="I34" i="62"/>
  <c r="I46" i="62"/>
  <c r="I53" i="62"/>
  <c r="I36" i="62"/>
  <c r="I76" i="62"/>
  <c r="I68" i="62"/>
  <c r="I42" i="62"/>
  <c r="I54" i="62"/>
  <c r="I48" i="62"/>
  <c r="I32" i="62"/>
  <c r="I57" i="62"/>
  <c r="I31" i="62"/>
  <c r="I71" i="62"/>
  <c r="I58" i="62"/>
  <c r="I62" i="62"/>
  <c r="I47" i="62"/>
  <c r="I30" i="62"/>
  <c r="I59" i="62"/>
  <c r="I66" i="62"/>
  <c r="I70" i="62"/>
  <c r="I45" i="62"/>
  <c r="I29" i="62"/>
  <c r="I60" i="62"/>
  <c r="I21" i="62"/>
  <c r="I35" i="62"/>
  <c r="I44" i="62"/>
  <c r="I61" i="62"/>
  <c r="I41" i="62"/>
  <c r="I43" i="62"/>
  <c r="I69" i="62"/>
  <c r="I64" i="62"/>
  <c r="I40" i="62"/>
  <c r="I75" i="62"/>
  <c r="I20" i="62"/>
  <c r="I22" i="62"/>
  <c r="I63" i="62"/>
  <c r="I49" i="62"/>
  <c r="I51" i="62"/>
  <c r="I74" i="62"/>
  <c r="I56" i="62"/>
  <c r="I39" i="62"/>
  <c r="H74" i="62"/>
  <c r="H34" i="62"/>
  <c r="H75" i="62"/>
  <c r="H76" i="62"/>
  <c r="H22" i="62"/>
  <c r="H77" i="62"/>
  <c r="H78" i="62"/>
  <c r="H20" i="62"/>
  <c r="H21" i="62"/>
  <c r="AH9" i="83"/>
  <c r="T9" i="83"/>
  <c r="T16" i="83"/>
  <c r="F10" i="83"/>
  <c r="N12" i="83"/>
  <c r="AB12" i="83"/>
  <c r="Y12" i="83"/>
  <c r="K14" i="83"/>
  <c r="F14" i="83"/>
  <c r="G16" i="83"/>
  <c r="L15" i="83"/>
  <c r="R15" i="83"/>
  <c r="T12" i="83"/>
  <c r="Q12" i="83"/>
  <c r="Z14" i="83"/>
  <c r="W14" i="83"/>
  <c r="X11" i="83"/>
  <c r="G15" i="83"/>
  <c r="F12" i="83"/>
  <c r="M12" i="83"/>
  <c r="I12" i="83"/>
  <c r="W12" i="83"/>
  <c r="AH12" i="83"/>
  <c r="AB14" i="83"/>
  <c r="AD12" i="83"/>
  <c r="H10" i="83"/>
  <c r="AG15" i="83"/>
  <c r="AD9" i="83"/>
  <c r="G70" i="80"/>
  <c r="E70" i="80"/>
  <c r="AI71" i="83" s="1"/>
  <c r="R9" i="83"/>
  <c r="AA9" i="83"/>
  <c r="N9" i="83"/>
  <c r="G9" i="83"/>
  <c r="U9" i="83"/>
  <c r="S9" i="83"/>
  <c r="F9" i="83"/>
  <c r="Q9" i="83"/>
  <c r="W9" i="83"/>
  <c r="AB9" i="83"/>
  <c r="AG9" i="83"/>
  <c r="Y9" i="83"/>
  <c r="Z9" i="83"/>
  <c r="O9" i="83"/>
  <c r="K9" i="83"/>
  <c r="E21" i="62"/>
  <c r="AE9" i="83"/>
  <c r="L9" i="83"/>
  <c r="H9" i="83"/>
  <c r="G75" i="62"/>
  <c r="G34" i="62"/>
  <c r="G49" i="62"/>
  <c r="G70" i="62"/>
  <c r="G32" i="62"/>
  <c r="L32" i="62" s="1"/>
  <c r="G52" i="62"/>
  <c r="G64" i="62"/>
  <c r="G36" i="62"/>
  <c r="L36" i="62" s="1"/>
  <c r="G45" i="62"/>
  <c r="G35" i="62"/>
  <c r="L35" i="62" s="1"/>
  <c r="G50" i="62"/>
  <c r="G71" i="62"/>
  <c r="G48" i="62"/>
  <c r="G65" i="62"/>
  <c r="G51" i="62"/>
  <c r="G68" i="62"/>
  <c r="G77" i="62"/>
  <c r="G29" i="62"/>
  <c r="M29" i="62" s="1"/>
  <c r="G44" i="62"/>
  <c r="G53" i="62"/>
  <c r="G38" i="62"/>
  <c r="L38" i="62" s="1"/>
  <c r="G54" i="62"/>
  <c r="G73" i="62"/>
  <c r="G56" i="62"/>
  <c r="G40" i="62"/>
  <c r="L40" i="62" s="1"/>
  <c r="G74" i="62"/>
  <c r="G37" i="62"/>
  <c r="G43" i="62"/>
  <c r="G60" i="62"/>
  <c r="G69" i="62"/>
  <c r="G41" i="62"/>
  <c r="G58" i="62"/>
  <c r="G72" i="62"/>
  <c r="G55" i="62"/>
  <c r="G30" i="62"/>
  <c r="L30" i="62" s="1"/>
  <c r="G61" i="62"/>
  <c r="G57" i="62"/>
  <c r="G42" i="62"/>
  <c r="G62" i="62"/>
  <c r="G39" i="62"/>
  <c r="L39" i="62" s="1"/>
  <c r="G67" i="62"/>
  <c r="G59" i="62"/>
  <c r="G76" i="62"/>
  <c r="G31" i="62"/>
  <c r="G46" i="62"/>
  <c r="G63" i="62"/>
  <c r="G33" i="62"/>
  <c r="G47" i="62"/>
  <c r="G66" i="62"/>
  <c r="AI129" i="83"/>
  <c r="E20" i="62"/>
  <c r="L83" i="62"/>
  <c r="J24" i="62"/>
  <c r="J28" i="62"/>
  <c r="G24" i="62"/>
  <c r="M24" i="62" s="1"/>
  <c r="I23" i="62"/>
  <c r="I24" i="62"/>
  <c r="J27" i="62"/>
  <c r="I26" i="62"/>
  <c r="K24" i="62"/>
  <c r="I25" i="62"/>
  <c r="E28" i="62"/>
  <c r="L91" i="62"/>
  <c r="G27" i="62"/>
  <c r="M27" i="62" s="1"/>
  <c r="H24" i="62"/>
  <c r="H25" i="62"/>
  <c r="K23" i="62"/>
  <c r="J26" i="62"/>
  <c r="K25" i="62"/>
  <c r="K28" i="62"/>
  <c r="E27" i="62"/>
  <c r="L90" i="62"/>
  <c r="G28" i="62"/>
  <c r="M28" i="62" s="1"/>
  <c r="J25" i="62"/>
  <c r="I27" i="62"/>
  <c r="K27" i="62"/>
  <c r="E25" i="62"/>
  <c r="L88" i="62"/>
  <c r="J23" i="62"/>
  <c r="E26" i="62"/>
  <c r="L89" i="62"/>
  <c r="I28" i="62"/>
  <c r="E24" i="62"/>
  <c r="L24" i="62" s="1"/>
  <c r="L87" i="62"/>
  <c r="K26" i="62"/>
  <c r="H23" i="62"/>
  <c r="E23" i="62"/>
  <c r="L86" i="62"/>
  <c r="G23" i="62"/>
  <c r="M23" i="62" s="1"/>
  <c r="G22" i="62"/>
  <c r="M22" i="62" s="1"/>
  <c r="G21" i="62"/>
  <c r="M21" i="62" s="1"/>
  <c r="G26" i="62"/>
  <c r="M26" i="62" s="1"/>
  <c r="G25" i="62"/>
  <c r="M25" i="62" s="1"/>
  <c r="AI102" i="83"/>
  <c r="AI130" i="83"/>
  <c r="AI108" i="83"/>
  <c r="AI111" i="83"/>
  <c r="AI95" i="83"/>
  <c r="AI83" i="83"/>
  <c r="AI126" i="83"/>
  <c r="AI76" i="83"/>
  <c r="AI114" i="83"/>
  <c r="AI94" i="83"/>
  <c r="AI80" i="83"/>
  <c r="AI127" i="83"/>
  <c r="AI119" i="83"/>
  <c r="AI122" i="83"/>
  <c r="AI118" i="83"/>
  <c r="AI109" i="83"/>
  <c r="AI101" i="83"/>
  <c r="AI110" i="83"/>
  <c r="AI91" i="83"/>
  <c r="AI72" i="83"/>
  <c r="AI87" i="83"/>
  <c r="AI82" i="83"/>
  <c r="AI74" i="83"/>
  <c r="AI84" i="83"/>
  <c r="AI79" i="83"/>
  <c r="AI103" i="83"/>
  <c r="AI115" i="83"/>
  <c r="AI117" i="83"/>
  <c r="AI113" i="83"/>
  <c r="AI104" i="83"/>
  <c r="AI85" i="83"/>
  <c r="AI75" i="83"/>
  <c r="AI100" i="83"/>
  <c r="AI93" i="83"/>
  <c r="AI88" i="83"/>
  <c r="AI60" i="83"/>
  <c r="AI20" i="83"/>
  <c r="AI64" i="83"/>
  <c r="AI50" i="83"/>
  <c r="AI59" i="83"/>
  <c r="AI40" i="83"/>
  <c r="AI56" i="83"/>
  <c r="AI58" i="83"/>
  <c r="AI29" i="83"/>
  <c r="AI12" i="83"/>
  <c r="AI33" i="83"/>
  <c r="AI66" i="83"/>
  <c r="AI46" i="83"/>
  <c r="AI32" i="83"/>
  <c r="AI28" i="83"/>
  <c r="AI25" i="83"/>
  <c r="AI10" i="83"/>
  <c r="AI21" i="83"/>
  <c r="AI44" i="83"/>
  <c r="AI39" i="83"/>
  <c r="AI31" i="83"/>
  <c r="AI23" i="83"/>
  <c r="G20" i="62"/>
  <c r="M20" i="62" s="1"/>
  <c r="AI8" i="83"/>
  <c r="AE6" i="83"/>
  <c r="W6" i="83"/>
  <c r="O6" i="83"/>
  <c r="G6" i="83"/>
  <c r="AD6" i="83"/>
  <c r="AC6" i="83"/>
  <c r="U6" i="83"/>
  <c r="M6" i="83"/>
  <c r="E6" i="83"/>
  <c r="AB6" i="83"/>
  <c r="T6" i="83"/>
  <c r="L6" i="83"/>
  <c r="AA6" i="83"/>
  <c r="S6" i="83"/>
  <c r="K6" i="83"/>
  <c r="V6" i="83"/>
  <c r="AH6" i="83"/>
  <c r="Z6" i="83"/>
  <c r="R6" i="83"/>
  <c r="J6" i="83"/>
  <c r="N6" i="83"/>
  <c r="AG6" i="83"/>
  <c r="Y6" i="83"/>
  <c r="Q6" i="83"/>
  <c r="I6" i="83"/>
  <c r="F6" i="83"/>
  <c r="AF6" i="83"/>
  <c r="X6" i="83"/>
  <c r="P6" i="83"/>
  <c r="H6" i="83"/>
  <c r="E78" i="62"/>
  <c r="L78" i="62" s="1"/>
  <c r="E79" i="62"/>
  <c r="L79" i="62" s="1"/>
  <c r="G79" i="62"/>
  <c r="J79" i="62"/>
  <c r="J78" i="62"/>
  <c r="K19" i="62"/>
  <c r="J19" i="62"/>
  <c r="I19" i="62"/>
  <c r="E19" i="62"/>
  <c r="L82" i="62"/>
  <c r="G19" i="62"/>
  <c r="M19" i="62" s="1"/>
  <c r="H19" i="62"/>
  <c r="K7" i="77"/>
  <c r="L7" i="77" s="1"/>
  <c r="M7" i="77" s="1"/>
  <c r="N7" i="77" s="1"/>
  <c r="E7" i="80"/>
  <c r="F7" i="80"/>
  <c r="F7" i="83" s="1"/>
  <c r="E66" i="80"/>
  <c r="P14" i="62"/>
  <c r="L31" i="77"/>
  <c r="M31" i="77" s="1"/>
  <c r="N31" i="77" s="1"/>
  <c r="Q20" i="62"/>
  <c r="S20" i="62" s="1"/>
  <c r="T20" i="62" s="1"/>
  <c r="Q22" i="62"/>
  <c r="S22" i="62" s="1"/>
  <c r="T22" i="62" s="1"/>
  <c r="Q21" i="62"/>
  <c r="S21" i="62" s="1"/>
  <c r="T21" i="62" s="1"/>
  <c r="L44" i="77"/>
  <c r="M44" i="77" s="1"/>
  <c r="N44" i="77" s="1"/>
  <c r="L45" i="77"/>
  <c r="M45" i="77" s="1"/>
  <c r="N45" i="77" s="1"/>
  <c r="L15" i="77"/>
  <c r="M15" i="77" s="1"/>
  <c r="N15" i="77" s="1"/>
  <c r="L30" i="77"/>
  <c r="M30" i="77" s="1"/>
  <c r="N30" i="77" s="1"/>
  <c r="L41" i="77"/>
  <c r="M41" i="77" s="1"/>
  <c r="N41" i="77" s="1"/>
  <c r="L27" i="77"/>
  <c r="M27" i="77" s="1"/>
  <c r="N27" i="77" s="1"/>
  <c r="L51" i="77"/>
  <c r="M51" i="77" s="1"/>
  <c r="N51" i="77" s="1"/>
  <c r="L46" i="77"/>
  <c r="M46" i="77" s="1"/>
  <c r="N46" i="77" s="1"/>
  <c r="L53" i="77"/>
  <c r="M53" i="77" s="1"/>
  <c r="N53" i="77" s="1"/>
  <c r="L25" i="77"/>
  <c r="M25" i="77" s="1"/>
  <c r="N25" i="77" s="1"/>
  <c r="L35" i="77"/>
  <c r="M35" i="77" s="1"/>
  <c r="N35" i="77" s="1"/>
  <c r="L38" i="77"/>
  <c r="M38" i="77" s="1"/>
  <c r="N38" i="77" s="1"/>
  <c r="L22" i="77"/>
  <c r="M22" i="77" s="1"/>
  <c r="N22" i="77" s="1"/>
  <c r="L66" i="77"/>
  <c r="M66" i="77" s="1"/>
  <c r="N66" i="77" s="1"/>
  <c r="L40" i="77"/>
  <c r="M40" i="77" s="1"/>
  <c r="N40" i="77" s="1"/>
  <c r="L62" i="77"/>
  <c r="M62" i="77" s="1"/>
  <c r="N62" i="77" s="1"/>
  <c r="L32" i="77"/>
  <c r="M32" i="77" s="1"/>
  <c r="N32" i="77" s="1"/>
  <c r="L24" i="77"/>
  <c r="M24" i="77" s="1"/>
  <c r="N24" i="77" s="1"/>
  <c r="L36" i="77"/>
  <c r="M36" i="77" s="1"/>
  <c r="N36" i="77" s="1"/>
  <c r="L64" i="77"/>
  <c r="M64" i="77" s="1"/>
  <c r="N64" i="77" s="1"/>
  <c r="L57" i="77"/>
  <c r="M57" i="77" s="1"/>
  <c r="N57" i="77" s="1"/>
  <c r="L28" i="77"/>
  <c r="M28" i="77" s="1"/>
  <c r="N28" i="77" s="1"/>
  <c r="L20" i="77"/>
  <c r="M20" i="77" s="1"/>
  <c r="N20" i="77" s="1"/>
  <c r="L33" i="77"/>
  <c r="M33" i="77" s="1"/>
  <c r="N33" i="77" s="1"/>
  <c r="L42" i="77"/>
  <c r="M42" i="77" s="1"/>
  <c r="N42" i="77" s="1"/>
  <c r="L34" i="77"/>
  <c r="M34" i="77" s="1"/>
  <c r="N34" i="77" s="1"/>
  <c r="L37" i="77"/>
  <c r="M37" i="77" s="1"/>
  <c r="N37" i="77" s="1"/>
  <c r="L61" i="77"/>
  <c r="M61" i="77" s="1"/>
  <c r="N61" i="77" s="1"/>
  <c r="L55" i="77"/>
  <c r="M55" i="77" s="1"/>
  <c r="N55" i="77" s="1"/>
  <c r="L16" i="77"/>
  <c r="M16" i="77" s="1"/>
  <c r="N16" i="77" s="1"/>
  <c r="L59" i="77"/>
  <c r="M59" i="77" s="1"/>
  <c r="N59" i="77" s="1"/>
  <c r="L17" i="77"/>
  <c r="M17" i="77" s="1"/>
  <c r="N17" i="77" s="1"/>
  <c r="L26" i="77"/>
  <c r="M26" i="77" s="1"/>
  <c r="N26" i="77" s="1"/>
  <c r="L52" i="77"/>
  <c r="M52" i="77" s="1"/>
  <c r="N52" i="77" s="1"/>
  <c r="L18" i="77"/>
  <c r="M18" i="77" s="1"/>
  <c r="N18" i="77" s="1"/>
  <c r="L60" i="77"/>
  <c r="M60" i="77" s="1"/>
  <c r="N60" i="77" s="1"/>
  <c r="L11" i="77"/>
  <c r="M11" i="77" s="1"/>
  <c r="N11" i="77" s="1"/>
  <c r="L8" i="77"/>
  <c r="M8" i="77" s="1"/>
  <c r="N8" i="77" s="1"/>
  <c r="L48" i="77"/>
  <c r="M48" i="77" s="1"/>
  <c r="N48" i="77" s="1"/>
  <c r="L23" i="77"/>
  <c r="M23" i="77" s="1"/>
  <c r="N23" i="77" s="1"/>
  <c r="L29" i="77"/>
  <c r="M29" i="77" s="1"/>
  <c r="N29" i="77" s="1"/>
  <c r="AA6" i="80"/>
  <c r="T6" i="80"/>
  <c r="U6" i="80"/>
  <c r="V6" i="80"/>
  <c r="O6" i="80"/>
  <c r="X6" i="80"/>
  <c r="Y6" i="80"/>
  <c r="Z6" i="80"/>
  <c r="AE6" i="80"/>
  <c r="AB6" i="80"/>
  <c r="AC6" i="80"/>
  <c r="AD6" i="80"/>
  <c r="AF6" i="80"/>
  <c r="AG6" i="80"/>
  <c r="AH6" i="80"/>
  <c r="S6" i="80"/>
  <c r="E6" i="80"/>
  <c r="F6" i="80"/>
  <c r="G6" i="80"/>
  <c r="H6" i="80"/>
  <c r="I6" i="80"/>
  <c r="J6" i="80"/>
  <c r="W6" i="80"/>
  <c r="L6" i="80"/>
  <c r="M6" i="80"/>
  <c r="N6" i="80"/>
  <c r="K6" i="80"/>
  <c r="P6" i="80"/>
  <c r="Q6" i="80"/>
  <c r="R6" i="80"/>
  <c r="L67" i="77"/>
  <c r="M67" i="77" s="1"/>
  <c r="N67" i="77" s="1"/>
  <c r="L9" i="77"/>
  <c r="M9" i="77" s="1"/>
  <c r="N9" i="77" s="1"/>
  <c r="L50" i="77"/>
  <c r="M50" i="77" s="1"/>
  <c r="N50" i="77" s="1"/>
  <c r="K10" i="77"/>
  <c r="L10" i="77" s="1"/>
  <c r="M10" i="77" s="1"/>
  <c r="N10" i="77" s="1"/>
  <c r="L56" i="77"/>
  <c r="M56" i="77" s="1"/>
  <c r="N56" i="77" s="1"/>
  <c r="L12" i="77"/>
  <c r="M12" i="77" s="1"/>
  <c r="N12" i="77" s="1"/>
  <c r="L63" i="77"/>
  <c r="M63" i="77" s="1"/>
  <c r="N63" i="77" s="1"/>
  <c r="L68" i="77"/>
  <c r="M68" i="77" s="1"/>
  <c r="N68" i="77" s="1"/>
  <c r="L49" i="77"/>
  <c r="M49" i="77" s="1"/>
  <c r="N49" i="77" s="1"/>
  <c r="L39" i="77"/>
  <c r="M39" i="77" s="1"/>
  <c r="N39" i="77" s="1"/>
  <c r="L13" i="77"/>
  <c r="M13" i="77" s="1"/>
  <c r="N13" i="77" s="1"/>
  <c r="L47" i="77"/>
  <c r="M47" i="77" s="1"/>
  <c r="N47" i="77" s="1"/>
  <c r="L43" i="77"/>
  <c r="M43" i="77" s="1"/>
  <c r="N43" i="77" s="1"/>
  <c r="L65" i="77"/>
  <c r="M65" i="77" s="1"/>
  <c r="N65" i="77" s="1"/>
  <c r="L14" i="77"/>
  <c r="M14" i="77" s="1"/>
  <c r="N14" i="77" s="1"/>
  <c r="L19" i="77"/>
  <c r="M19" i="77" s="1"/>
  <c r="N19" i="77" s="1"/>
  <c r="L21" i="77"/>
  <c r="M21" i="77" s="1"/>
  <c r="N21" i="77" s="1"/>
  <c r="L58" i="77"/>
  <c r="M58" i="77" s="1"/>
  <c r="N58" i="77" s="1"/>
  <c r="L54" i="77"/>
  <c r="M54" i="77" s="1"/>
  <c r="N54" i="77" s="1"/>
  <c r="W19" i="62"/>
  <c r="W20" i="62" s="1"/>
  <c r="W21" i="62" s="1"/>
  <c r="W22" i="62" s="1"/>
  <c r="W23" i="62" s="1"/>
  <c r="W24" i="62" s="1"/>
  <c r="W25" i="62" s="1"/>
  <c r="W26" i="62" s="1"/>
  <c r="W27" i="62" s="1"/>
  <c r="W28" i="62" s="1"/>
  <c r="W29" i="62" s="1"/>
  <c r="W30" i="62" s="1"/>
  <c r="W31" i="62" s="1"/>
  <c r="W32" i="62" s="1"/>
  <c r="W33" i="62" s="1"/>
  <c r="W34" i="62" s="1"/>
  <c r="W35" i="62" s="1"/>
  <c r="W36" i="62" s="1"/>
  <c r="W37" i="62" s="1"/>
  <c r="W38" i="62" s="1"/>
  <c r="W39" i="62" s="1"/>
  <c r="W40" i="62" s="1"/>
  <c r="W41" i="62" s="1"/>
  <c r="W42" i="62" s="1"/>
  <c r="W43" i="62" s="1"/>
  <c r="W44" i="62" s="1"/>
  <c r="W45" i="62" s="1"/>
  <c r="W46" i="62" s="1"/>
  <c r="W47" i="62" s="1"/>
  <c r="W48" i="62" s="1"/>
  <c r="W49" i="62" s="1"/>
  <c r="T14" i="62" s="1"/>
  <c r="Q19" i="62"/>
  <c r="S19" i="62" s="1"/>
  <c r="T19" i="62" s="1"/>
  <c r="Q23" i="62"/>
  <c r="S23" i="62" s="1"/>
  <c r="T23" i="62" s="1"/>
  <c r="J10" i="80"/>
  <c r="J10" i="83" s="1"/>
  <c r="AI17" i="83" l="1"/>
  <c r="L34" i="62"/>
  <c r="M34" i="62"/>
  <c r="L31" i="62"/>
  <c r="M31" i="62"/>
  <c r="L27" i="62"/>
  <c r="L26" i="62"/>
  <c r="L28" i="62"/>
  <c r="L20" i="62"/>
  <c r="L25" i="62"/>
  <c r="L22" i="62"/>
  <c r="AI15" i="83"/>
  <c r="AI14" i="83"/>
  <c r="AI11" i="83"/>
  <c r="L29" i="62"/>
  <c r="L23" i="62"/>
  <c r="L19" i="62"/>
  <c r="AI8" i="80"/>
  <c r="E8" i="83"/>
  <c r="AI66" i="80"/>
  <c r="H70" i="80"/>
  <c r="AI9" i="83"/>
  <c r="L84" i="62"/>
  <c r="L21" i="62"/>
  <c r="E7" i="83"/>
  <c r="G7" i="80"/>
  <c r="G7" i="83" s="1"/>
  <c r="R14" i="62"/>
  <c r="K10" i="80"/>
  <c r="K10" i="83" s="1"/>
  <c r="I70" i="80" l="1"/>
  <c r="H7" i="80"/>
  <c r="H7" i="83" s="1"/>
  <c r="AI7" i="83" s="1"/>
  <c r="L10" i="80"/>
  <c r="L10" i="83" s="1"/>
  <c r="J70" i="80" l="1"/>
  <c r="I7" i="80"/>
  <c r="I7" i="83" s="1"/>
  <c r="M10" i="80"/>
  <c r="M10" i="83" l="1"/>
  <c r="K70" i="80"/>
  <c r="J7" i="80"/>
  <c r="J7" i="83" s="1"/>
  <c r="N10" i="80"/>
  <c r="N10" i="83" s="1"/>
  <c r="L70" i="80" l="1"/>
  <c r="K7" i="80"/>
  <c r="K7" i="83" s="1"/>
  <c r="O10" i="80"/>
  <c r="O10" i="83" s="1"/>
  <c r="M70" i="80" l="1"/>
  <c r="L7" i="80"/>
  <c r="L7" i="83" s="1"/>
  <c r="P10" i="80"/>
  <c r="P10" i="83" s="1"/>
  <c r="N70" i="80" l="1"/>
  <c r="M7" i="80"/>
  <c r="M7" i="83" s="1"/>
  <c r="Q10" i="80"/>
  <c r="Q10" i="83" s="1"/>
  <c r="O70" i="80" l="1"/>
  <c r="N7" i="80"/>
  <c r="N7" i="83" s="1"/>
  <c r="R10" i="80"/>
  <c r="R10" i="83" s="1"/>
  <c r="P70" i="80" l="1"/>
  <c r="O7" i="80"/>
  <c r="O7" i="83" s="1"/>
  <c r="S10" i="80"/>
  <c r="S10" i="83" s="1"/>
  <c r="Q70" i="80" l="1"/>
  <c r="P7" i="80"/>
  <c r="P7" i="83" s="1"/>
  <c r="T10" i="80"/>
  <c r="T10" i="83" s="1"/>
  <c r="R70" i="80" l="1"/>
  <c r="Q7" i="80"/>
  <c r="Q7" i="83" s="1"/>
  <c r="U10" i="80"/>
  <c r="U10" i="83" s="1"/>
  <c r="S70" i="80" l="1"/>
  <c r="R7" i="80"/>
  <c r="R7" i="83" s="1"/>
  <c r="V10" i="80"/>
  <c r="V10" i="83" s="1"/>
  <c r="T70" i="80" l="1"/>
  <c r="S7" i="80"/>
  <c r="S7" i="83" s="1"/>
  <c r="W10" i="80"/>
  <c r="W10" i="83" s="1"/>
  <c r="U70" i="80" l="1"/>
  <c r="T7" i="80"/>
  <c r="T7" i="83" s="1"/>
  <c r="X10" i="80"/>
  <c r="X10" i="83" s="1"/>
  <c r="V70" i="80" l="1"/>
  <c r="U7" i="80"/>
  <c r="U7" i="83" s="1"/>
  <c r="Y10" i="80"/>
  <c r="Y10" i="83" s="1"/>
  <c r="W70" i="80" l="1"/>
  <c r="V7" i="80"/>
  <c r="V7" i="83" s="1"/>
  <c r="Z10" i="80"/>
  <c r="Z10" i="83" s="1"/>
  <c r="X70" i="80" l="1"/>
  <c r="W7" i="80"/>
  <c r="W7" i="83" s="1"/>
  <c r="AA10" i="80"/>
  <c r="AA10" i="83" s="1"/>
  <c r="Y70" i="80" l="1"/>
  <c r="X7" i="80"/>
  <c r="X7" i="83" s="1"/>
  <c r="AB10" i="80"/>
  <c r="AB10" i="83" s="1"/>
  <c r="Z70" i="80" l="1"/>
  <c r="Y7" i="80"/>
  <c r="Y7" i="83" s="1"/>
  <c r="AC10" i="80"/>
  <c r="AC10" i="83" s="1"/>
  <c r="AA70" i="80" l="1"/>
  <c r="Z7" i="80"/>
  <c r="Z7" i="83" s="1"/>
  <c r="AD10" i="80"/>
  <c r="AD10" i="83" s="1"/>
  <c r="AB70" i="80" l="1"/>
  <c r="AA7" i="80"/>
  <c r="AA7" i="83" s="1"/>
  <c r="AE10" i="80"/>
  <c r="AE10" i="83" s="1"/>
  <c r="AC70" i="80" l="1"/>
  <c r="AB7" i="80"/>
  <c r="AB7" i="83" s="1"/>
  <c r="AF10" i="80"/>
  <c r="AF10" i="83" s="1"/>
  <c r="AD70" i="80" l="1"/>
  <c r="AC7" i="80"/>
  <c r="AC7" i="83" s="1"/>
  <c r="AG10" i="80"/>
  <c r="AG10" i="83" s="1"/>
  <c r="AE70" i="80" l="1"/>
  <c r="AD7" i="80"/>
  <c r="AD7" i="83" s="1"/>
  <c r="AH10" i="80"/>
  <c r="AH10" i="83" l="1"/>
  <c r="AI10" i="80"/>
  <c r="AF70" i="80"/>
  <c r="AE7" i="80"/>
  <c r="AE7" i="83" s="1"/>
  <c r="AG70" i="80" l="1"/>
  <c r="AF7" i="80"/>
  <c r="AF7" i="83" s="1"/>
  <c r="AH70" i="80" l="1"/>
  <c r="AI70" i="80" s="1"/>
  <c r="AG7" i="80"/>
  <c r="AG7" i="83" s="1"/>
  <c r="AH7" i="80" l="1"/>
  <c r="AH7" i="83" l="1"/>
  <c r="AI7" i="80"/>
</calcChain>
</file>

<file path=xl/sharedStrings.xml><?xml version="1.0" encoding="utf-8"?>
<sst xmlns="http://schemas.openxmlformats.org/spreadsheetml/2006/main" count="1843" uniqueCount="358">
  <si>
    <t>Date</t>
  </si>
  <si>
    <t>Total</t>
  </si>
  <si>
    <t>TOTAL</t>
  </si>
  <si>
    <t>NàP</t>
  </si>
  <si>
    <t>Avance</t>
  </si>
  <si>
    <t>Mont</t>
  </si>
  <si>
    <t>Hrs</t>
  </si>
  <si>
    <t>Sal/h</t>
  </si>
  <si>
    <t>Fct</t>
  </si>
  <si>
    <t>Nom&amp; Prénom</t>
  </si>
  <si>
    <t>Mois</t>
  </si>
  <si>
    <t>Objet</t>
  </si>
  <si>
    <t>Maitre d'Ouvrage</t>
  </si>
  <si>
    <t>N° Marché</t>
  </si>
  <si>
    <t xml:space="preserve">STE DE TRAVAUX DIVERS </t>
  </si>
  <si>
    <t>Tâche effectuées</t>
  </si>
  <si>
    <t>Bv Med V Lot Rizana Imm 09 Etage 4 N°19-Meknes</t>
  </si>
  <si>
    <t>Tel: 0535469336 /Fax: 0535467005</t>
  </si>
  <si>
    <t>E-mail : Sec.sogto@gmail.com</t>
  </si>
  <si>
    <t>Résponsable de Chantier</t>
  </si>
  <si>
    <t>Code</t>
  </si>
  <si>
    <t>Gasoil (L)</t>
  </si>
  <si>
    <t>Huile 15/40(L)</t>
  </si>
  <si>
    <t>Huile 90 (L)</t>
  </si>
  <si>
    <t>Huile 10 (L)</t>
  </si>
  <si>
    <t>Graisse (kg)</t>
  </si>
  <si>
    <t>Materièl</t>
  </si>
  <si>
    <t>Kilométrage(km) (H)</t>
  </si>
  <si>
    <t>Absent</t>
  </si>
  <si>
    <t>Présent</t>
  </si>
  <si>
    <t>Congé</t>
  </si>
  <si>
    <t>Nom &amp; Prénom</t>
  </si>
  <si>
    <t>A</t>
  </si>
  <si>
    <t>P</t>
  </si>
  <si>
    <t>C</t>
  </si>
  <si>
    <t>Unité (H)</t>
  </si>
  <si>
    <t>Entrées</t>
  </si>
  <si>
    <t>Sorties</t>
  </si>
  <si>
    <t>Valeur Initial</t>
  </si>
  <si>
    <t>Remarque</t>
  </si>
  <si>
    <t>Pu</t>
  </si>
  <si>
    <t>Aujourd'hui</t>
  </si>
  <si>
    <t>Matèriel</t>
  </si>
  <si>
    <t>Sortie</t>
  </si>
  <si>
    <t xml:space="preserve">Entrée </t>
  </si>
  <si>
    <t>Entrée</t>
  </si>
  <si>
    <t xml:space="preserve">Entré </t>
  </si>
  <si>
    <t xml:space="preserve">Sortie </t>
  </si>
  <si>
    <t>Art_12</t>
  </si>
  <si>
    <t>Art_13</t>
  </si>
  <si>
    <t>Art_14</t>
  </si>
  <si>
    <t>Art_15</t>
  </si>
  <si>
    <t>Art_16</t>
  </si>
  <si>
    <t>Art_17</t>
  </si>
  <si>
    <t>Art_18</t>
  </si>
  <si>
    <t>Art_19</t>
  </si>
  <si>
    <t xml:space="preserve">L'état des Stocks </t>
  </si>
  <si>
    <t>Stock</t>
  </si>
  <si>
    <t>Valeur Min</t>
  </si>
  <si>
    <t xml:space="preserve">Max </t>
  </si>
  <si>
    <t>Min</t>
  </si>
  <si>
    <t>Compteur</t>
  </si>
  <si>
    <t>Km / H</t>
  </si>
  <si>
    <t>Désignation</t>
  </si>
  <si>
    <t>Le Reste</t>
  </si>
  <si>
    <t>Montant</t>
  </si>
  <si>
    <t>Recap Mois Précédent</t>
  </si>
  <si>
    <t>Les Sorties</t>
  </si>
  <si>
    <t>Les Entrées</t>
  </si>
  <si>
    <t>Propriétaire</t>
  </si>
  <si>
    <t>I</t>
  </si>
  <si>
    <t>Intemporel</t>
  </si>
  <si>
    <t>Km H (Dist)</t>
  </si>
  <si>
    <t>CODE</t>
  </si>
  <si>
    <t xml:space="preserve">MATERIEL </t>
  </si>
  <si>
    <t>heures suppl</t>
  </si>
  <si>
    <t>GASOIL (L)</t>
  </si>
  <si>
    <t>Huile 15w40 (L)</t>
  </si>
  <si>
    <t>Les heures (H)</t>
  </si>
  <si>
    <t>les heures supplémentaires</t>
  </si>
  <si>
    <t xml:space="preserve">Ecart Gasoil </t>
  </si>
  <si>
    <t>Ecart</t>
  </si>
  <si>
    <t>Stock Calculé</t>
  </si>
  <si>
    <t>Stock Réel</t>
  </si>
  <si>
    <t>TOTAL/Engin</t>
  </si>
  <si>
    <t>Quantité</t>
  </si>
  <si>
    <t>Transport</t>
  </si>
  <si>
    <t>Chauffeur</t>
  </si>
  <si>
    <t>Origine</t>
  </si>
  <si>
    <t xml:space="preserve">Destination </t>
  </si>
  <si>
    <t>Manque Activié</t>
  </si>
  <si>
    <t>En Panne</t>
  </si>
  <si>
    <t>Materiels de Chantier</t>
  </si>
  <si>
    <t>Objets de Chantier</t>
  </si>
  <si>
    <t>Les Transferts</t>
  </si>
  <si>
    <t>Liste des Taches</t>
  </si>
  <si>
    <t xml:space="preserve">L'état de la caisse </t>
  </si>
  <si>
    <t>Caisse</t>
  </si>
  <si>
    <t>Déplacer vers</t>
  </si>
  <si>
    <t>Vidange</t>
  </si>
  <si>
    <t xml:space="preserve">Date </t>
  </si>
  <si>
    <t>Max</t>
  </si>
  <si>
    <t xml:space="preserve">Change de filtre </t>
  </si>
  <si>
    <t>kilométrage départ</t>
  </si>
  <si>
    <t xml:space="preserve">kilométrage actuel </t>
  </si>
  <si>
    <t>Gasoil</t>
  </si>
  <si>
    <t>huile</t>
  </si>
  <si>
    <t>Hydraulique</t>
  </si>
  <si>
    <t>Air</t>
  </si>
  <si>
    <t>Type</t>
  </si>
  <si>
    <t xml:space="preserve">Matèriel </t>
  </si>
  <si>
    <t>Rest km h</t>
  </si>
  <si>
    <t>Km  H</t>
  </si>
  <si>
    <t>Alert</t>
  </si>
  <si>
    <t>P005</t>
  </si>
  <si>
    <t>P006</t>
  </si>
  <si>
    <t>P007</t>
  </si>
  <si>
    <t>P008</t>
  </si>
  <si>
    <t>N001</t>
  </si>
  <si>
    <t>CH001</t>
  </si>
  <si>
    <t>PICK001</t>
  </si>
  <si>
    <t>Vidange de mois  précédent</t>
  </si>
  <si>
    <t>P004</t>
  </si>
  <si>
    <t>C004</t>
  </si>
  <si>
    <t>TR003</t>
  </si>
  <si>
    <t>D8</t>
  </si>
  <si>
    <t>P012</t>
  </si>
  <si>
    <t>P003</t>
  </si>
  <si>
    <t>CONC001</t>
  </si>
  <si>
    <t>CB001</t>
  </si>
  <si>
    <t>P001</t>
  </si>
  <si>
    <t>CH004</t>
  </si>
  <si>
    <t>P014</t>
  </si>
  <si>
    <t>P015</t>
  </si>
  <si>
    <t>P013</t>
  </si>
  <si>
    <t>CH002</t>
  </si>
  <si>
    <t>CH003</t>
  </si>
  <si>
    <t>Sté</t>
  </si>
  <si>
    <t>Unité</t>
  </si>
  <si>
    <t>Prix d'Unité</t>
  </si>
  <si>
    <t>Montant DH</t>
  </si>
  <si>
    <t>Huile 10 L</t>
  </si>
  <si>
    <t>Graisse KG</t>
  </si>
  <si>
    <t>Huile 15w40 L</t>
  </si>
  <si>
    <t>Pièces de Rechange</t>
  </si>
  <si>
    <t>Référence</t>
  </si>
  <si>
    <t>Déstination</t>
  </si>
  <si>
    <t>Matèreil</t>
  </si>
  <si>
    <t>JOURNAL D'ENTRÉES ET SORTIES</t>
  </si>
  <si>
    <t>0937521</t>
  </si>
  <si>
    <t>1106326</t>
  </si>
  <si>
    <t>1106331</t>
  </si>
  <si>
    <t>1174089</t>
  </si>
  <si>
    <t>Séparateur</t>
  </si>
  <si>
    <t>1282686</t>
  </si>
  <si>
    <t>1318821</t>
  </si>
  <si>
    <t>Air joint Radial</t>
  </si>
  <si>
    <t>1318822</t>
  </si>
  <si>
    <t>1328875</t>
  </si>
  <si>
    <t>1328876</t>
  </si>
  <si>
    <t>1383100</t>
  </si>
  <si>
    <t>1421339</t>
  </si>
  <si>
    <t>1421340</t>
  </si>
  <si>
    <t>1421403</t>
  </si>
  <si>
    <t>1421404</t>
  </si>
  <si>
    <t>1596102</t>
  </si>
  <si>
    <t>1799806</t>
  </si>
  <si>
    <t>1G8878</t>
  </si>
  <si>
    <t>1R0716</t>
  </si>
  <si>
    <t>HUILE MOTEUR</t>
  </si>
  <si>
    <t>Les Filtres</t>
  </si>
  <si>
    <t>Engins Compatible</t>
  </si>
  <si>
    <t>Les Sabots et Portes Sabot</t>
  </si>
  <si>
    <t>Autre Pièces de Rechange</t>
  </si>
  <si>
    <t xml:space="preserve">L'ETAT DES STOCKS  </t>
  </si>
  <si>
    <t>Références</t>
  </si>
  <si>
    <t>555</t>
  </si>
  <si>
    <t>GNA</t>
  </si>
  <si>
    <t>AC</t>
  </si>
  <si>
    <t>GNF1</t>
  </si>
  <si>
    <t>TR001</t>
  </si>
  <si>
    <t>CA003</t>
  </si>
  <si>
    <t>N004</t>
  </si>
  <si>
    <t>VL012</t>
  </si>
  <si>
    <t>P011</t>
  </si>
  <si>
    <t>CA002</t>
  </si>
  <si>
    <t>N002</t>
  </si>
  <si>
    <t>CA008</t>
  </si>
  <si>
    <t>Art_20</t>
  </si>
  <si>
    <t>Art_21</t>
  </si>
  <si>
    <t>Art_22</t>
  </si>
  <si>
    <t>Art_23</t>
  </si>
  <si>
    <t>Art_24</t>
  </si>
  <si>
    <t>Art_25</t>
  </si>
  <si>
    <t>Art_26</t>
  </si>
  <si>
    <t>Art_27</t>
  </si>
  <si>
    <t>Art_28</t>
  </si>
  <si>
    <t>Art_29</t>
  </si>
  <si>
    <t>Art_30</t>
  </si>
  <si>
    <t>Art_31</t>
  </si>
  <si>
    <t>CA009</t>
  </si>
  <si>
    <t>CA010</t>
  </si>
  <si>
    <t>C003</t>
  </si>
  <si>
    <t>CR001</t>
  </si>
  <si>
    <t>POMPE2</t>
  </si>
  <si>
    <t>Avance gasoil</t>
  </si>
  <si>
    <t>avance huile</t>
  </si>
  <si>
    <t>Règlement gasoil</t>
  </si>
  <si>
    <t>Nb Jours Rest Estimé</t>
  </si>
  <si>
    <t>Moyenne de Consommation par Jour</t>
  </si>
  <si>
    <t>MATERIEL LOCATION ET SOUS TRAITANT</t>
  </si>
  <si>
    <t>Les Consommations de Gasoil</t>
  </si>
  <si>
    <t>Cons/100km</t>
  </si>
  <si>
    <t xml:space="preserve">Cons/H </t>
  </si>
  <si>
    <t>Matèriel SOGTO</t>
  </si>
  <si>
    <t>Distance</t>
  </si>
  <si>
    <t xml:space="preserve">Scellé de Sécurité </t>
  </si>
  <si>
    <t>Stock Gasoil</t>
  </si>
  <si>
    <t>Fournisseur</t>
  </si>
  <si>
    <t>GNF</t>
  </si>
  <si>
    <t xml:space="preserve">GNB </t>
  </si>
  <si>
    <t>F2</t>
  </si>
  <si>
    <t>BRUT</t>
  </si>
  <si>
    <t>NUMERO DE BONS</t>
  </si>
  <si>
    <t>TRP001</t>
  </si>
  <si>
    <t>OUT011</t>
  </si>
  <si>
    <t>N003</t>
  </si>
  <si>
    <t>OUT010</t>
  </si>
  <si>
    <t>CA001</t>
  </si>
  <si>
    <t>OUT004</t>
  </si>
  <si>
    <t>ZOUHIR MOUMNI</t>
  </si>
  <si>
    <t>CHEF</t>
  </si>
  <si>
    <t>YOUSSEF OUCHAIN</t>
  </si>
  <si>
    <t>POINTEUR</t>
  </si>
  <si>
    <t>AZIZ EL-BENNAOUI</t>
  </si>
  <si>
    <t>COND NIV</t>
  </si>
  <si>
    <t>BRAHIM BOUHTAINE</t>
  </si>
  <si>
    <t>GRAISSEUR</t>
  </si>
  <si>
    <t>AZIZ MAAROUF</t>
  </si>
  <si>
    <t>COND COMPACTEUR</t>
  </si>
  <si>
    <t>SAID OUBBAHA</t>
  </si>
  <si>
    <t>COND TR002</t>
  </si>
  <si>
    <t>AHMED KHALIF</t>
  </si>
  <si>
    <t>COND CA0012</t>
  </si>
  <si>
    <t>COND CA006</t>
  </si>
  <si>
    <t>MHAMED OUBAYACHOU</t>
  </si>
  <si>
    <t>ABDERRAHIM ERRYFI</t>
  </si>
  <si>
    <t>MECANIQUE</t>
  </si>
  <si>
    <t>MOHAMED HAKAM</t>
  </si>
  <si>
    <t>COND CA10</t>
  </si>
  <si>
    <t>MOHAMED SADIK</t>
  </si>
  <si>
    <t>COND CB001</t>
  </si>
  <si>
    <t>LAHCEN OUBABA</t>
  </si>
  <si>
    <t>COND TRANSPORT</t>
  </si>
  <si>
    <t>YOUSSEF BOUTAYEB</t>
  </si>
  <si>
    <t>COND CB002</t>
  </si>
  <si>
    <t>ISMAIL JABIR</t>
  </si>
  <si>
    <t>COND P012</t>
  </si>
  <si>
    <t>KHALID EL - KHOULFI</t>
  </si>
  <si>
    <t>GARDIEN</t>
  </si>
  <si>
    <t>BADER KHALIFAH</t>
  </si>
  <si>
    <t>MOHAMED KABOURI</t>
  </si>
  <si>
    <t>OUVRIER</t>
  </si>
  <si>
    <t>NIVLEUSE</t>
  </si>
  <si>
    <t>NIV001</t>
  </si>
  <si>
    <t>Cpt Panne</t>
  </si>
  <si>
    <t>NIV004</t>
  </si>
  <si>
    <t>Engin</t>
  </si>
  <si>
    <t>TRACTOPELLE</t>
  </si>
  <si>
    <t>TR002</t>
  </si>
  <si>
    <t>COMPACTEUR</t>
  </si>
  <si>
    <t>C006</t>
  </si>
  <si>
    <t>PELLE</t>
  </si>
  <si>
    <t>P0012</t>
  </si>
  <si>
    <t>CAMION</t>
  </si>
  <si>
    <t>CB002</t>
  </si>
  <si>
    <t>CA006</t>
  </si>
  <si>
    <t>CA012</t>
  </si>
  <si>
    <t>PICK UP</t>
  </si>
  <si>
    <t>PICK003</t>
  </si>
  <si>
    <t>FIAT</t>
  </si>
  <si>
    <t>VL004</t>
  </si>
  <si>
    <t>GROUPE ELECROGENE</t>
  </si>
  <si>
    <t>MOTEUR  D'EAU</t>
  </si>
  <si>
    <t>KIA</t>
  </si>
  <si>
    <t>VL017</t>
  </si>
  <si>
    <t>LES ENGINS</t>
  </si>
  <si>
    <t>CHAF TRAVEAU</t>
  </si>
  <si>
    <t>BIBAMO</t>
  </si>
  <si>
    <t>ASSURANCE</t>
  </si>
  <si>
    <t>GM</t>
  </si>
  <si>
    <t>4 COLLIS 3 BOULLONS 17 1 CONTACT</t>
  </si>
  <si>
    <t>TR002 ET COMPAIR</t>
  </si>
  <si>
    <t>SOUDEUR CHAGMENT</t>
  </si>
  <si>
    <t>POURVOIR AU GENDARMERIE</t>
  </si>
  <si>
    <t>TRANSPORT</t>
  </si>
  <si>
    <t>CHANTIER RASE TBOUDA</t>
  </si>
  <si>
    <t>ALLIMENTATION DE CAISSE</t>
  </si>
  <si>
    <t>MUSTAPHA BEN ALI</t>
  </si>
  <si>
    <t>LOUER</t>
  </si>
  <si>
    <t>G1</t>
  </si>
  <si>
    <t>G2</t>
  </si>
  <si>
    <t>SABLE 04 BIB</t>
  </si>
  <si>
    <t>CIMENT 45 CHAF</t>
  </si>
  <si>
    <t>SABLE CHAF</t>
  </si>
  <si>
    <t>LOCATION JCB POUR NETTOYAGE CHANTIER</t>
  </si>
  <si>
    <t>PAIEMENT DEUX OUVRIER</t>
  </si>
  <si>
    <t>EL HOUSSAINE ZAHIRI</t>
  </si>
  <si>
    <t>Déplacer vers HAJIB</t>
  </si>
  <si>
    <t>CA015</t>
  </si>
  <si>
    <t>10 L DE BAHIA</t>
  </si>
  <si>
    <t>Chantier</t>
  </si>
  <si>
    <t>Déplacer vers GERCIF</t>
  </si>
  <si>
    <t>CLEE 17</t>
  </si>
  <si>
    <t>CLEE 19</t>
  </si>
  <si>
    <t>CLEE 6</t>
  </si>
  <si>
    <t>SCOTCH</t>
  </si>
  <si>
    <t>TOURNE FISSER</t>
  </si>
  <si>
    <t>2 EMPOILES</t>
  </si>
  <si>
    <t>AUTOROUTE VERS GERCIF VL004</t>
  </si>
  <si>
    <t>GAZOIL POUR VL004</t>
  </si>
  <si>
    <t>LOCATION HOTEL CHAUFFEUR NIVLEUSE</t>
  </si>
  <si>
    <t>ACHAT DES CROUX AU PANEAUX</t>
  </si>
  <si>
    <t>CREVESON JCB  ET NIVLEUSE</t>
  </si>
  <si>
    <t>CIMENT BIBAMO</t>
  </si>
  <si>
    <t>TRICIEN AU COMPACTEUR</t>
  </si>
  <si>
    <t>BROSSE AU PICK UP</t>
  </si>
  <si>
    <t>DEPNSE DE CAMION CA012</t>
  </si>
  <si>
    <t>REPARATION STOP AU PICK UP</t>
  </si>
  <si>
    <t>REPARATION CONTACT AU PICK UP</t>
  </si>
  <si>
    <t>CANON AU COMPACTEUR</t>
  </si>
  <si>
    <t>CAMION 690A 7</t>
  </si>
  <si>
    <t>CHAUDIERE</t>
  </si>
  <si>
    <t>REPARATION CARDA DE REPONDUSE</t>
  </si>
  <si>
    <t>ACHAT DE CROSEE</t>
  </si>
  <si>
    <t xml:space="preserve">SOUDEUR AU CARDA </t>
  </si>
  <si>
    <t>CHR012</t>
  </si>
  <si>
    <t>TPR003</t>
  </si>
  <si>
    <t>TRANSPORT PERSONNEL</t>
  </si>
  <si>
    <t>PAIEMENT DEUX OCCASIONNEL</t>
  </si>
  <si>
    <t>PERJEUR AU JCB</t>
  </si>
  <si>
    <t>BROSSE AU CAMION</t>
  </si>
  <si>
    <t>G6.10</t>
  </si>
  <si>
    <t>REPARTION POMPE GAZOIL DE TRANSPORT</t>
  </si>
  <si>
    <t>TRP003</t>
  </si>
  <si>
    <t>AVANCE</t>
  </si>
  <si>
    <t>PAIEMENT GARDIEN DE CH009</t>
  </si>
  <si>
    <t>DEPLACEMENT DE ZOUHIR VERS GERCIF</t>
  </si>
  <si>
    <t>LAVAGE VL004</t>
  </si>
  <si>
    <t>D</t>
  </si>
  <si>
    <t>CAMION 6</t>
  </si>
  <si>
    <t>CAMION 8+4</t>
  </si>
  <si>
    <t>CAMION CANADY</t>
  </si>
  <si>
    <t>CAMION FATAH</t>
  </si>
  <si>
    <t>TIGUAN</t>
  </si>
  <si>
    <t>CITROEN</t>
  </si>
  <si>
    <t>MALAXEUR</t>
  </si>
  <si>
    <t>JCB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</si>
</sst>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 _€_-;\-* #,##0\ _€_-;_-* &quot;-&quot;\ _€_-;_-@_-"/>
    <numFmt numFmtId="165" formatCode="_-* #,##0.00\ &quot;€&quot;_-;\-* #,##0.00\ &quot;€&quot;_-;_-* &quot;-&quot;??\ &quot;€&quot;_-;_-@_-"/>
    <numFmt numFmtId="166" formatCode="_-* #,##0.00\ _€_-;\-* #,##0.00\ _€_-;_-* &quot;-&quot;??\ _€_-;_-@_-"/>
    <numFmt numFmtId="167" formatCode="[$-40C]mmm\-yy;@"/>
    <numFmt numFmtId="168" formatCode="[$-F800]dddd\,\ mmmm\ dd\,\ yyyy"/>
    <numFmt numFmtId="169" formatCode="_-* #,##0.00\ [$MAD]_-;\-* #,##0.00\ [$MAD]_-;_-* &quot;-&quot;??\ [$MAD]_-;_-@_-"/>
    <numFmt numFmtId="170" formatCode="0.0"/>
    <numFmt numFmtId="171" formatCode="d/m;@"/>
    <numFmt numFmtId="172" formatCode="_-* #,##0.0\ _€_-;\-* #,##0.0\ _€_-;_-* &quot;-&quot;\ _€_-;_-@_-"/>
    <numFmt numFmtId="173" formatCode="_-* #,##0.0\ _€_-;\-* #,##0.0\ _€_-;_-* &quot;-&quot;??\ _€_-;_-@_-"/>
  </numFmts>
  <fonts count="77">
    <font>
      <sz val="11"/>
      <color theme="1"/>
      <name val="Calibri"/>
      <family val="2"/>
      <scheme val="minor"/>
    </font>
    <font>
      <sz val="11"/>
      <color theme="1"/>
      <name val="Times New Roman"/>
      <family val="1"/>
    </font>
    <font>
      <sz val="10"/>
      <name val="Arial"/>
      <family val="2"/>
    </font>
    <font>
      <b/>
      <sz val="11"/>
      <color theme="1"/>
      <name val="Times New Roman"/>
      <family val="1"/>
    </font>
    <font>
      <b/>
      <i/>
      <sz val="16"/>
      <name val="Algerian"/>
      <family val="5"/>
    </font>
    <font>
      <b/>
      <i/>
      <sz val="11"/>
      <color theme="1"/>
      <name val="Times New Roman"/>
      <family val="1"/>
    </font>
    <font>
      <b/>
      <i/>
      <sz val="18"/>
      <name val="Calibri"/>
      <family val="2"/>
      <scheme val="minor"/>
    </font>
    <font>
      <sz val="11"/>
      <color theme="1"/>
      <name val="Calibri"/>
      <family val="2"/>
      <scheme val="minor"/>
    </font>
    <font>
      <sz val="12"/>
      <color theme="1"/>
      <name val="Times New Roman"/>
      <family val="1"/>
    </font>
    <font>
      <b/>
      <sz val="12"/>
      <color theme="1"/>
      <name val="Times New Roman"/>
      <family val="1"/>
    </font>
    <font>
      <b/>
      <sz val="8"/>
      <color theme="1"/>
      <name val="Times New Roman"/>
      <family val="1"/>
    </font>
    <font>
      <sz val="11"/>
      <color rgb="FF9C0006"/>
      <name val="Calibri"/>
      <family val="2"/>
      <scheme val="minor"/>
    </font>
    <font>
      <b/>
      <sz val="12"/>
      <color theme="1"/>
      <name val="Calibri"/>
      <family val="2"/>
      <scheme val="minor"/>
    </font>
    <font>
      <b/>
      <u/>
      <sz val="20"/>
      <color theme="1"/>
      <name val="Calibri"/>
      <family val="2"/>
      <scheme val="minor"/>
    </font>
    <font>
      <b/>
      <sz val="12"/>
      <color theme="6" tint="0.79998168889431442"/>
      <name val="Times New Roman"/>
      <family val="1"/>
    </font>
    <font>
      <b/>
      <sz val="14"/>
      <color theme="6" tint="0.79998168889431442"/>
      <name val="Times New Roman"/>
      <family val="1"/>
    </font>
    <font>
      <b/>
      <sz val="14"/>
      <color rgb="FF9C0006"/>
      <name val="Calibri"/>
      <family val="2"/>
      <scheme val="minor"/>
    </font>
    <font>
      <b/>
      <sz val="12"/>
      <color theme="0"/>
      <name val="Calibri"/>
      <family val="2"/>
      <scheme val="minor"/>
    </font>
    <font>
      <b/>
      <u/>
      <sz val="16"/>
      <color theme="1"/>
      <name val="Calibri"/>
      <family val="2"/>
      <scheme val="minor"/>
    </font>
    <font>
      <b/>
      <sz val="14"/>
      <color theme="1"/>
      <name val="Calibri"/>
      <family val="2"/>
      <scheme val="minor"/>
    </font>
    <font>
      <b/>
      <sz val="11"/>
      <color theme="1"/>
      <name val="Calibri"/>
      <family val="2"/>
      <scheme val="minor"/>
    </font>
    <font>
      <b/>
      <u/>
      <sz val="11"/>
      <color theme="1"/>
      <name val="Calibri"/>
      <family val="2"/>
      <scheme val="minor"/>
    </font>
    <font>
      <b/>
      <sz val="11"/>
      <color theme="0"/>
      <name val="Times New Roman"/>
      <family val="1"/>
    </font>
    <font>
      <b/>
      <sz val="11"/>
      <color rgb="FF9C0006"/>
      <name val="Calibri"/>
      <family val="2"/>
      <scheme val="minor"/>
    </font>
    <font>
      <b/>
      <sz val="14"/>
      <color theme="1"/>
      <name val="Times New Roman"/>
      <family val="1"/>
    </font>
    <font>
      <b/>
      <sz val="14"/>
      <color theme="0"/>
      <name val="Calibri"/>
      <family val="2"/>
      <scheme val="minor"/>
    </font>
    <font>
      <sz val="12"/>
      <color theme="1"/>
      <name val="Calibri"/>
      <family val="2"/>
      <scheme val="minor"/>
    </font>
    <font>
      <b/>
      <sz val="16"/>
      <color theme="1"/>
      <name val="Calibri"/>
      <family val="2"/>
      <scheme val="minor"/>
    </font>
    <font>
      <b/>
      <sz val="12"/>
      <name val="Calibri"/>
      <family val="2"/>
      <scheme val="minor"/>
    </font>
    <font>
      <b/>
      <sz val="14"/>
      <name val="Calibri"/>
      <family val="2"/>
      <scheme val="minor"/>
    </font>
    <font>
      <sz val="11"/>
      <color theme="0"/>
      <name val="Calibri"/>
      <family val="2"/>
      <scheme val="minor"/>
    </font>
    <font>
      <b/>
      <sz val="14"/>
      <color theme="4" tint="-0.249977111117893"/>
      <name val="Calibri"/>
      <family val="2"/>
      <scheme val="minor"/>
    </font>
    <font>
      <sz val="14"/>
      <color theme="1"/>
      <name val="Calibri"/>
      <family val="2"/>
      <scheme val="minor"/>
    </font>
    <font>
      <b/>
      <sz val="11"/>
      <color theme="0"/>
      <name val="Calibri"/>
      <family val="2"/>
      <scheme val="minor"/>
    </font>
    <font>
      <sz val="11"/>
      <color rgb="FF006100"/>
      <name val="Calibri"/>
      <family val="2"/>
      <scheme val="minor"/>
    </font>
    <font>
      <b/>
      <sz val="9"/>
      <name val="Calibri"/>
      <family val="2"/>
      <scheme val="minor"/>
    </font>
    <font>
      <b/>
      <sz val="12"/>
      <color theme="9" tint="-0.499984740745262"/>
      <name val="Times New Roman"/>
      <family val="1"/>
    </font>
    <font>
      <b/>
      <sz val="12"/>
      <color theme="8" tint="-0.499984740745262"/>
      <name val="Times New Roman"/>
      <family val="1"/>
    </font>
    <font>
      <b/>
      <sz val="12"/>
      <name val="Times New Roman"/>
      <family val="1"/>
    </font>
    <font>
      <b/>
      <sz val="12"/>
      <color theme="8" tint="-0.499984740745262"/>
      <name val="Calibri"/>
      <family val="2"/>
      <scheme val="minor"/>
    </font>
    <font>
      <b/>
      <sz val="12"/>
      <color rgb="FFC00000"/>
      <name val="Times New Roman"/>
      <family val="1"/>
    </font>
    <font>
      <sz val="11"/>
      <color theme="5" tint="0.39997558519241921"/>
      <name val="Calibri"/>
      <family val="2"/>
      <scheme val="minor"/>
    </font>
    <font>
      <b/>
      <sz val="12"/>
      <color theme="9" tint="-0.499984740745262"/>
      <name val="Calibri"/>
      <family val="2"/>
      <scheme val="minor"/>
    </font>
    <font>
      <b/>
      <sz val="12"/>
      <color rgb="FF006100"/>
      <name val="Calibri"/>
      <family val="2"/>
      <scheme val="minor"/>
    </font>
    <font>
      <b/>
      <sz val="11"/>
      <color theme="4" tint="-0.249977111117893"/>
      <name val="Calibri"/>
      <family val="2"/>
      <scheme val="minor"/>
    </font>
    <font>
      <sz val="11"/>
      <color rgb="FF000000"/>
      <name val="Calibri"/>
      <family val="2"/>
    </font>
    <font>
      <sz val="11"/>
      <color rgb="FF9C0006"/>
      <name val="Calibri"/>
      <family val="2"/>
    </font>
    <font>
      <sz val="11"/>
      <name val="Calibri"/>
      <family val="2"/>
    </font>
    <font>
      <sz val="11"/>
      <color rgb="FF9C5700"/>
      <name val="Calibri"/>
      <family val="2"/>
      <scheme val="minor"/>
    </font>
    <font>
      <sz val="11"/>
      <color theme="5" tint="0.39997558519241921"/>
      <name val="Times New Roman"/>
      <family val="1"/>
    </font>
    <font>
      <sz val="12"/>
      <name val="Times New Roman"/>
      <family val="1"/>
    </font>
    <font>
      <b/>
      <sz val="11"/>
      <name val="Times New Roman"/>
      <family val="1"/>
    </font>
    <font>
      <b/>
      <sz val="10"/>
      <color theme="1"/>
      <name val="Times New Roman"/>
      <family val="1"/>
    </font>
    <font>
      <b/>
      <sz val="12"/>
      <color theme="0"/>
      <name val="Times New Roman"/>
      <family val="1"/>
    </font>
    <font>
      <b/>
      <sz val="14"/>
      <color theme="0"/>
      <name val="Times New Roman"/>
      <family val="1"/>
    </font>
    <font>
      <b/>
      <i/>
      <sz val="12"/>
      <color theme="1"/>
      <name val="Times New Roman"/>
      <family val="1"/>
    </font>
    <font>
      <sz val="8"/>
      <name val="Calibri"/>
      <family val="2"/>
      <scheme val="minor"/>
    </font>
    <font>
      <b/>
      <sz val="16"/>
      <color theme="1"/>
      <name val="Times New Roman"/>
      <family val="1"/>
    </font>
    <font>
      <sz val="11"/>
      <color theme="1"/>
      <name val="Calibri"/>
      <family val="2"/>
      <scheme val="minor"/>
    </font>
    <font>
      <sz val="11"/>
      <name val="Calibri"/>
      <family val="2"/>
    </font>
    <font>
      <sz val="11"/>
      <color rgb="FF000000"/>
      <name val="Calibri"/>
      <family val="2"/>
    </font>
    <font>
      <b/>
      <i/>
      <sz val="14"/>
      <color theme="1"/>
      <name val="Times New Roman"/>
      <family val="1"/>
    </font>
    <font>
      <b/>
      <i/>
      <sz val="13"/>
      <color theme="1"/>
      <name val="Times New Roman"/>
      <family val="1"/>
    </font>
    <font>
      <b/>
      <sz val="14"/>
      <color rgb="FF9C5700"/>
      <name val="Calibri"/>
      <family val="2"/>
      <scheme val="minor"/>
    </font>
    <font>
      <b/>
      <sz val="14"/>
      <color theme="5" tint="0.39997558519241921"/>
      <name val="Calibri"/>
      <family val="2"/>
      <scheme val="minor"/>
    </font>
    <font>
      <b/>
      <sz val="12"/>
      <color theme="5" tint="0.39997558519241921"/>
      <name val="Calibri"/>
      <family val="2"/>
      <scheme val="minor"/>
    </font>
    <font>
      <b/>
      <sz val="18"/>
      <color theme="1"/>
      <name val="Calibri"/>
      <family val="2"/>
      <scheme val="minor"/>
    </font>
    <font>
      <sz val="11"/>
      <name val="Calibri"/>
    </font>
    <font>
      <b/>
      <sz val="14"/>
      <name val="Times New Roman"/>
      <family val="1"/>
    </font>
    <font>
      <b/>
      <sz val="11"/>
      <color rgb="FF000000"/>
      <name val="Calibri"/>
      <family val="2"/>
    </font>
    <font>
      <b/>
      <sz val="12"/>
      <color rgb="FF000000"/>
      <name val="Calibri"/>
      <family val="2"/>
    </font>
    <font>
      <sz val="11"/>
      <color rgb="FF000000"/>
      <name val="Calibri"/>
    </font>
    <font>
      <sz val="11"/>
      <color rgb="FF000000"/>
      <name val="Times New Roman"/>
    </font>
    <font>
      <b/>
      <i/>
      <sz val="16"/>
      <name val="Algerian"/>
    </font>
    <font>
      <b/>
      <sz val="11"/>
      <color rgb="FF000000"/>
      <name val="Times New Roman"/>
    </font>
    <font>
      <b/>
      <i/>
      <sz val="11"/>
      <color rgb="FF000000"/>
      <name val="Times New Roman"/>
    </font>
    <font>
      <b/>
      <sz val="12"/>
      <name val="Times New Roman"/>
    </font>
  </fonts>
  <fills count="49">
    <fill>
      <patternFill patternType="none"/>
    </fill>
    <fill>
      <patternFill patternType="gray125"/>
    </fill>
    <fill>
      <patternFill patternType="solid">
        <fgColor theme="0"/>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C7CE"/>
      </patternFill>
    </fill>
    <fill>
      <patternFill patternType="solid">
        <fgColor theme="5" tint="0.79998168889431442"/>
        <bgColor indexed="65"/>
      </patternFill>
    </fill>
    <fill>
      <patternFill patternType="solid">
        <fgColor theme="4"/>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rgb="FFFF0000"/>
        <bgColor indexed="64"/>
      </patternFill>
    </fill>
    <fill>
      <patternFill patternType="solid">
        <fgColor rgb="FF00B05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9" tint="-0.249977111117893"/>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C000"/>
        <bgColor indexed="64"/>
      </patternFill>
    </fill>
    <fill>
      <patternFill patternType="solid">
        <fgColor rgb="FF0070C0"/>
        <bgColor indexed="64"/>
      </patternFill>
    </fill>
    <fill>
      <patternFill patternType="solid">
        <fgColor theme="7" tint="0.59999389629810485"/>
        <bgColor indexed="64"/>
      </patternFill>
    </fill>
    <fill>
      <patternFill patternType="solid">
        <fgColor theme="7" tint="-0.249977111117893"/>
        <bgColor indexed="64"/>
      </patternFill>
    </fill>
    <fill>
      <patternFill patternType="solid">
        <fgColor theme="7"/>
        <bgColor indexed="64"/>
      </patternFill>
    </fill>
    <fill>
      <patternFill patternType="solid">
        <fgColor theme="8"/>
        <bgColor indexed="64"/>
      </patternFill>
    </fill>
    <fill>
      <patternFill patternType="solid">
        <fgColor theme="9" tint="-0.499984740745262"/>
        <bgColor indexed="64"/>
      </patternFill>
    </fill>
    <fill>
      <patternFill patternType="solid">
        <fgColor rgb="FFC000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rgb="FFC6EFCE"/>
      </patternFill>
    </fill>
    <fill>
      <patternFill patternType="solid">
        <fgColor rgb="FFFBE4D5"/>
      </patternFill>
    </fill>
    <fill>
      <patternFill patternType="solid">
        <fgColor rgb="FFFFEB9C"/>
      </patternFill>
    </fill>
    <fill>
      <patternFill patternType="solid">
        <fgColor theme="8" tint="-0.499984740745262"/>
        <bgColor indexed="64"/>
      </patternFill>
    </fill>
    <fill>
      <patternFill patternType="solid">
        <fgColor theme="9"/>
        <bgColor indexed="64"/>
      </patternFill>
    </fill>
    <fill>
      <patternFill patternType="solid">
        <fgColor theme="5"/>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rgb="FFFFE598"/>
        <bgColor indexed="64"/>
      </patternFill>
    </fill>
    <fill>
      <patternFill patternType="solid">
        <fgColor theme="2"/>
        <bgColor indexed="64"/>
      </patternFill>
    </fill>
    <fill>
      <patternFill patternType="solid">
        <fgColor rgb="FFFFFFFF"/>
        <bgColor indexed="64"/>
      </patternFill>
    </fill>
    <fill>
      <patternFill patternType="solid">
        <fgColor rgb="FFD9E3F3"/>
        <bgColor indexed="64"/>
      </patternFill>
    </fill>
  </fills>
  <borders count="10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indexed="64"/>
      </right>
      <top/>
      <bottom style="thin">
        <color indexed="64"/>
      </bottom>
      <diagonal/>
    </border>
    <border>
      <left/>
      <right/>
      <top style="thin">
        <color auto="1"/>
      </top>
      <bottom style="thin">
        <color auto="1"/>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auto="1"/>
      </left>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indexed="64"/>
      </left>
      <right/>
      <top style="thin">
        <color indexed="64"/>
      </top>
      <bottom style="thin">
        <color auto="1"/>
      </bottom>
      <diagonal/>
    </border>
    <border>
      <left/>
      <right style="thin">
        <color auto="1"/>
      </right>
      <top style="medium">
        <color indexed="64"/>
      </top>
      <bottom style="medium">
        <color indexed="64"/>
      </bottom>
      <diagonal/>
    </border>
    <border>
      <left/>
      <right style="thin">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double">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auto="1"/>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thin">
        <color auto="1"/>
      </top>
      <bottom style="thin">
        <color indexed="64"/>
      </bottom>
      <diagonal/>
    </border>
    <border>
      <left style="thin">
        <color auto="1"/>
      </left>
      <right/>
      <top style="medium">
        <color indexed="64"/>
      </top>
      <bottom style="thin">
        <color auto="1"/>
      </bottom>
      <diagonal/>
    </border>
    <border>
      <left/>
      <right style="medium">
        <color indexed="64"/>
      </right>
      <top style="medium">
        <color indexed="64"/>
      </top>
      <bottom style="thin">
        <color auto="1"/>
      </bottom>
      <diagonal/>
    </border>
    <border>
      <left/>
      <right style="thin">
        <color indexed="64"/>
      </right>
      <top style="thick">
        <color indexed="64"/>
      </top>
      <bottom style="thin">
        <color indexed="64"/>
      </bottom>
      <diagonal/>
    </border>
    <border>
      <left/>
      <right/>
      <top/>
      <bottom style="thin">
        <color indexed="64"/>
      </bottom>
      <diagonal/>
    </border>
    <border>
      <left/>
      <right/>
      <top style="thick">
        <color indexed="64"/>
      </top>
      <bottom/>
      <diagonal/>
    </border>
    <border>
      <left style="thin">
        <color auto="1"/>
      </left>
      <right/>
      <top style="thin">
        <color auto="1"/>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thin">
        <color indexed="64"/>
      </left>
      <right style="medium">
        <color indexed="64"/>
      </right>
      <top/>
      <bottom style="thin">
        <color indexed="64"/>
      </bottom>
      <diagonal/>
    </border>
    <border>
      <left style="medium">
        <color auto="1"/>
      </left>
      <right style="medium">
        <color auto="1"/>
      </right>
      <top style="medium">
        <color auto="1"/>
      </top>
      <bottom/>
      <diagonal/>
    </border>
    <border>
      <left style="thin">
        <color auto="1"/>
      </left>
      <right style="medium">
        <color indexed="64"/>
      </right>
      <top style="thin">
        <color auto="1"/>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right style="thin">
        <color auto="1"/>
      </right>
      <top style="thin">
        <color auto="1"/>
      </top>
      <bottom/>
      <diagonal/>
    </border>
    <border>
      <left style="double">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style="thick">
        <color indexed="64"/>
      </right>
      <top style="medium">
        <color indexed="64"/>
      </top>
      <bottom style="medium">
        <color indexed="64"/>
      </bottom>
      <diagonal/>
    </border>
    <border>
      <left style="thin">
        <color indexed="64"/>
      </left>
      <right style="double">
        <color indexed="64"/>
      </right>
      <top style="thick">
        <color indexed="64"/>
      </top>
      <bottom/>
      <diagonal/>
    </border>
    <border>
      <left style="thin">
        <color indexed="64"/>
      </left>
      <right style="double">
        <color indexed="64"/>
      </right>
      <top/>
      <bottom/>
      <diagonal/>
    </border>
    <border>
      <left style="thin">
        <color indexed="64"/>
      </left>
      <right style="double">
        <color indexed="64"/>
      </right>
      <top/>
      <bottom style="medium">
        <color indexed="64"/>
      </bottom>
      <diagonal/>
    </border>
    <border>
      <left/>
      <right/>
      <top style="thin">
        <color indexed="64"/>
      </top>
      <bottom/>
      <diagonal/>
    </border>
    <border>
      <left style="thin">
        <color indexed="64"/>
      </left>
      <right style="medium">
        <color indexed="64"/>
      </right>
      <top style="medium">
        <color indexed="64"/>
      </top>
      <bottom/>
      <diagonal/>
    </border>
    <border>
      <left style="medium">
        <color indexed="64"/>
      </left>
      <right style="thin">
        <color auto="1"/>
      </right>
      <top style="medium">
        <color indexed="64"/>
      </top>
      <bottom/>
      <diagonal/>
    </border>
    <border>
      <left/>
      <right style="thin">
        <color auto="1"/>
      </right>
      <top style="medium">
        <color indexed="64"/>
      </top>
      <bottom/>
      <diagonal/>
    </border>
    <border>
      <left style="thin">
        <color auto="1"/>
      </left>
      <right style="thin">
        <color auto="1"/>
      </right>
      <top style="medium">
        <color indexed="64"/>
      </top>
      <bottom/>
      <diagonal/>
    </border>
    <border>
      <left/>
      <right style="medium">
        <color indexed="64"/>
      </right>
      <top/>
      <bottom style="thin">
        <color indexed="64"/>
      </bottom>
      <diagonal/>
    </border>
    <border>
      <left style="medium">
        <color auto="1"/>
      </left>
      <right style="medium">
        <color auto="1"/>
      </right>
      <top/>
      <bottom style="medium">
        <color indexed="64"/>
      </bottom>
      <diagonal/>
    </border>
    <border>
      <left style="medium">
        <color auto="1"/>
      </left>
      <right style="dashDotDot">
        <color auto="1"/>
      </right>
      <top style="thin">
        <color indexed="64"/>
      </top>
      <bottom style="thin">
        <color auto="1"/>
      </bottom>
      <diagonal/>
    </border>
    <border>
      <left style="dashDotDot">
        <color auto="1"/>
      </left>
      <right style="dashDotDot">
        <color auto="1"/>
      </right>
      <top style="thin">
        <color indexed="64"/>
      </top>
      <bottom style="thin">
        <color auto="1"/>
      </bottom>
      <diagonal/>
    </border>
    <border>
      <left style="dashDotDot">
        <color auto="1"/>
      </left>
      <right style="medium">
        <color auto="1"/>
      </right>
      <top style="thin">
        <color indexed="64"/>
      </top>
      <bottom style="thin">
        <color auto="1"/>
      </bottom>
      <diagonal/>
    </border>
    <border>
      <left/>
      <right style="medium">
        <color indexed="64"/>
      </right>
      <top style="thin">
        <color auto="1"/>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style="medium">
        <color indexed="64"/>
      </right>
      <top/>
      <bottom style="medium">
        <color indexed="64"/>
      </bottom>
      <diagonal/>
    </border>
    <border>
      <left style="thin">
        <color indexed="64"/>
      </left>
      <right style="thin">
        <color indexed="64"/>
      </right>
      <top/>
      <bottom/>
      <diagonal/>
    </border>
    <border>
      <left/>
      <right style="thin">
        <color auto="1"/>
      </right>
      <top/>
      <bottom/>
      <diagonal/>
    </border>
    <border>
      <left style="medium">
        <color auto="1"/>
      </left>
      <right/>
      <top style="medium">
        <color auto="1"/>
      </top>
      <bottom style="double">
        <color indexed="64"/>
      </bottom>
      <diagonal/>
    </border>
    <border>
      <left/>
      <right/>
      <top style="medium">
        <color auto="1"/>
      </top>
      <bottom style="double">
        <color indexed="64"/>
      </bottom>
      <diagonal/>
    </border>
    <border>
      <left/>
      <right style="medium">
        <color indexed="64"/>
      </right>
      <top style="medium">
        <color auto="1"/>
      </top>
      <bottom style="double">
        <color indexed="64"/>
      </bottom>
      <diagonal/>
    </border>
    <border>
      <left/>
      <right style="thin">
        <color auto="1"/>
      </right>
      <top style="thick">
        <color auto="1"/>
      </top>
      <bottom style="thick">
        <color auto="1"/>
      </bottom>
      <diagonal/>
    </border>
  </borders>
  <cellStyleXfs count="23">
    <xf numFmtId="0" fontId="0" fillId="0" borderId="0"/>
    <xf numFmtId="0" fontId="2" fillId="0" borderId="0"/>
    <xf numFmtId="0" fontId="7" fillId="0" borderId="0" applyFont="0" applyFill="0" applyBorder="0" applyAlignment="0" applyProtection="0"/>
    <xf numFmtId="0" fontId="7" fillId="0" borderId="0"/>
    <xf numFmtId="0" fontId="11" fillId="5" borderId="0" applyNumberFormat="0" applyBorder="0" applyAlignment="0" applyProtection="0"/>
    <xf numFmtId="0" fontId="7" fillId="6" borderId="0" applyNumberFormat="0" applyBorder="0" applyAlignment="0" applyProtection="0"/>
    <xf numFmtId="165" fontId="7" fillId="0" borderId="0" applyFont="0" applyFill="0" applyBorder="0" applyAlignment="0" applyProtection="0"/>
    <xf numFmtId="0" fontId="34" fillId="36" borderId="0" applyNumberFormat="0" applyBorder="0" applyAlignment="0" applyProtection="0"/>
    <xf numFmtId="0" fontId="45" fillId="37" borderId="0">
      <protection locked="0"/>
    </xf>
    <xf numFmtId="0" fontId="46" fillId="5" borderId="0">
      <protection locked="0"/>
    </xf>
    <xf numFmtId="165" fontId="45" fillId="0" borderId="0">
      <protection locked="0"/>
    </xf>
    <xf numFmtId="0" fontId="47" fillId="0" borderId="0">
      <alignment vertical="center"/>
    </xf>
    <xf numFmtId="0" fontId="45" fillId="0" borderId="0">
      <protection locked="0"/>
    </xf>
    <xf numFmtId="0" fontId="48" fillId="38" borderId="0" applyNumberFormat="0" applyBorder="0" applyAlignment="0" applyProtection="0"/>
    <xf numFmtId="166" fontId="7" fillId="0" borderId="0" applyFont="0" applyFill="0" applyBorder="0" applyAlignment="0" applyProtection="0"/>
    <xf numFmtId="165" fontId="7" fillId="0" borderId="0" applyFont="0" applyFill="0" applyBorder="0" applyAlignment="0" applyProtection="0"/>
    <xf numFmtId="165" fontId="45" fillId="0" borderId="0">
      <protection locked="0"/>
    </xf>
    <xf numFmtId="166" fontId="7" fillId="0" borderId="0" applyFont="0" applyFill="0" applyBorder="0" applyAlignment="0" applyProtection="0"/>
    <xf numFmtId="0" fontId="59" fillId="0" borderId="0">
      <alignment vertical="center"/>
    </xf>
    <xf numFmtId="166" fontId="60" fillId="0" borderId="0">
      <protection locked="0"/>
    </xf>
    <xf numFmtId="0" fontId="48" fillId="38" borderId="0" applyNumberFormat="0" applyBorder="0" applyAlignment="0" applyProtection="0"/>
    <xf numFmtId="0" fontId="67" fillId="0" borderId="0">
      <alignment vertical="center"/>
    </xf>
    <xf numFmtId="166" fontId="71" fillId="0" borderId="0">
      <protection locked="0"/>
    </xf>
  </cellStyleXfs>
  <cellXfs count="921">
    <xf numFmtId="0" fontId="0" fillId="0" borderId="0" xfId="0"/>
    <xf numFmtId="0" fontId="3" fillId="4" borderId="1" xfId="0" applyFont="1" applyFill="1" applyBorder="1" applyAlignment="1">
      <alignment horizontal="center"/>
    </xf>
    <xf numFmtId="0" fontId="0" fillId="2" borderId="0" xfId="0" applyFill="1"/>
    <xf numFmtId="0" fontId="0" fillId="2" borderId="0" xfId="0" applyFill="1" applyAlignment="1">
      <alignment vertical="center" wrapText="1"/>
    </xf>
    <xf numFmtId="0" fontId="7" fillId="2" borderId="0" xfId="3" applyFont="1" applyFill="1"/>
    <xf numFmtId="0" fontId="1" fillId="2" borderId="0" xfId="0" applyFont="1" applyFill="1"/>
    <xf numFmtId="0" fontId="6" fillId="2" borderId="0" xfId="0" applyFont="1" applyFill="1"/>
    <xf numFmtId="0" fontId="1" fillId="2" borderId="0" xfId="0" applyFont="1" applyFill="1" applyAlignment="1">
      <alignment horizontal="left" vertical="top"/>
    </xf>
    <xf numFmtId="0" fontId="5" fillId="2" borderId="4" xfId="0" applyFont="1" applyFill="1" applyBorder="1" applyAlignment="1"/>
    <xf numFmtId="0" fontId="3" fillId="2" borderId="0" xfId="0" applyFont="1" applyFill="1" applyAlignment="1">
      <alignment horizontal="center"/>
    </xf>
    <xf numFmtId="0" fontId="1" fillId="2" borderId="0" xfId="0" applyFont="1" applyFill="1" applyAlignment="1">
      <alignment horizontal="center"/>
    </xf>
    <xf numFmtId="0" fontId="3" fillId="2" borderId="0" xfId="0" applyFont="1" applyFill="1" applyBorder="1" applyAlignment="1">
      <alignment horizontal="left" vertical="center"/>
    </xf>
    <xf numFmtId="14" fontId="5" fillId="2" borderId="0" xfId="0" applyNumberFormat="1" applyFont="1" applyFill="1" applyBorder="1" applyAlignment="1">
      <alignment horizontal="center"/>
    </xf>
    <xf numFmtId="0" fontId="5" fillId="2" borderId="0" xfId="0" applyFont="1" applyFill="1" applyBorder="1" applyAlignment="1"/>
    <xf numFmtId="0" fontId="3" fillId="2" borderId="0" xfId="0" applyFont="1" applyFill="1" applyBorder="1" applyAlignment="1">
      <alignment horizontal="center"/>
    </xf>
    <xf numFmtId="0" fontId="3" fillId="12" borderId="1" xfId="0" applyFont="1" applyFill="1" applyBorder="1" applyAlignment="1">
      <alignment horizontal="center"/>
    </xf>
    <xf numFmtId="0" fontId="3" fillId="11" borderId="1" xfId="0" applyFont="1" applyFill="1" applyBorder="1" applyAlignment="1">
      <alignment horizontal="center"/>
    </xf>
    <xf numFmtId="0" fontId="1" fillId="2" borderId="0" xfId="0" applyFont="1" applyFill="1" applyBorder="1" applyAlignment="1">
      <alignment horizontal="center" vertical="center"/>
    </xf>
    <xf numFmtId="0" fontId="1" fillId="2" borderId="11" xfId="0" applyFont="1" applyFill="1" applyBorder="1" applyAlignment="1">
      <alignment horizontal="center" vertical="center"/>
    </xf>
    <xf numFmtId="0" fontId="0" fillId="2" borderId="0" xfId="0" applyFill="1" applyAlignment="1">
      <alignment horizontal="center" vertical="center"/>
    </xf>
    <xf numFmtId="0" fontId="12" fillId="2" borderId="0" xfId="0" applyFont="1" applyFill="1" applyBorder="1" applyAlignment="1"/>
    <xf numFmtId="0" fontId="14" fillId="2" borderId="0" xfId="3" applyFont="1" applyFill="1" applyBorder="1" applyAlignment="1">
      <alignment horizontal="center" vertical="center" textRotation="90"/>
    </xf>
    <xf numFmtId="0" fontId="9" fillId="2" borderId="0" xfId="3" applyFont="1" applyFill="1" applyBorder="1" applyAlignment="1">
      <alignment vertical="center"/>
    </xf>
    <xf numFmtId="0" fontId="13" fillId="2" borderId="0" xfId="0" applyFont="1" applyFill="1" applyAlignment="1"/>
    <xf numFmtId="0" fontId="0" fillId="2" borderId="0" xfId="0" applyFill="1" applyAlignment="1"/>
    <xf numFmtId="0" fontId="0" fillId="18" borderId="1" xfId="0" applyFill="1" applyBorder="1" applyAlignment="1">
      <alignment horizontal="center"/>
    </xf>
    <xf numFmtId="0" fontId="0" fillId="2" borderId="0" xfId="0" applyFill="1"/>
    <xf numFmtId="0" fontId="0" fillId="2" borderId="0" xfId="0" applyFill="1" applyAlignment="1">
      <alignment vertical="center" wrapText="1"/>
    </xf>
    <xf numFmtId="0" fontId="3" fillId="3" borderId="19"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30" xfId="0" applyFont="1" applyFill="1" applyBorder="1" applyAlignment="1">
      <alignment horizontal="center" vertical="center"/>
    </xf>
    <xf numFmtId="0" fontId="3" fillId="13" borderId="19" xfId="0" applyFont="1" applyFill="1" applyBorder="1" applyAlignment="1">
      <alignment horizontal="center" vertical="center"/>
    </xf>
    <xf numFmtId="0" fontId="3" fillId="13" borderId="18" xfId="0" applyFont="1" applyFill="1" applyBorder="1" applyAlignment="1">
      <alignment horizontal="center" vertical="center"/>
    </xf>
    <xf numFmtId="0" fontId="3" fillId="13" borderId="17" xfId="0" applyFont="1" applyFill="1" applyBorder="1" applyAlignment="1">
      <alignment horizontal="center" vertical="center"/>
    </xf>
    <xf numFmtId="0" fontId="3" fillId="2" borderId="0" xfId="0" applyFont="1" applyFill="1" applyBorder="1" applyAlignment="1">
      <alignment horizontal="center" vertical="center"/>
    </xf>
    <xf numFmtId="0" fontId="4" fillId="2" borderId="0" xfId="0" applyFont="1" applyFill="1" applyAlignment="1">
      <alignment horizontal="center" vertical="top"/>
    </xf>
    <xf numFmtId="0" fontId="1" fillId="2" borderId="0" xfId="0" applyFont="1" applyFill="1" applyAlignment="1">
      <alignment horizontal="center" vertical="center" wrapText="1"/>
    </xf>
    <xf numFmtId="2" fontId="1" fillId="2" borderId="3" xfId="0" applyNumberFormat="1" applyFont="1" applyFill="1" applyBorder="1" applyAlignment="1">
      <alignment horizontal="center" vertical="center"/>
    </xf>
    <xf numFmtId="2" fontId="1" fillId="2" borderId="1" xfId="0" applyNumberFormat="1" applyFont="1" applyFill="1" applyBorder="1" applyAlignment="1">
      <alignment horizontal="center" vertical="center"/>
    </xf>
    <xf numFmtId="2" fontId="1" fillId="2" borderId="16" xfId="0" applyNumberFormat="1" applyFont="1" applyFill="1" applyBorder="1" applyAlignment="1">
      <alignment horizontal="center" vertical="center"/>
    </xf>
    <xf numFmtId="0" fontId="0" fillId="2" borderId="0" xfId="0" applyFill="1"/>
    <xf numFmtId="0" fontId="21" fillId="2" borderId="0" xfId="0" applyFont="1" applyFill="1"/>
    <xf numFmtId="2" fontId="20" fillId="2" borderId="0" xfId="0" applyNumberFormat="1" applyFont="1" applyFill="1"/>
    <xf numFmtId="2" fontId="21" fillId="2" borderId="0" xfId="0" applyNumberFormat="1" applyFont="1" applyFill="1"/>
    <xf numFmtId="0" fontId="20" fillId="2" borderId="0" xfId="0" applyFont="1" applyFill="1"/>
    <xf numFmtId="14" fontId="15" fillId="13" borderId="22" xfId="3" applyNumberFormat="1" applyFont="1" applyFill="1" applyBorder="1" applyAlignment="1">
      <alignment horizontal="center" vertical="center"/>
    </xf>
    <xf numFmtId="14" fontId="15" fillId="13" borderId="5" xfId="3" applyNumberFormat="1" applyFont="1" applyFill="1" applyBorder="1" applyAlignment="1">
      <alignment horizontal="center" vertical="center"/>
    </xf>
    <xf numFmtId="0" fontId="0" fillId="2" borderId="7" xfId="0" applyFill="1" applyBorder="1"/>
    <xf numFmtId="0" fontId="3" fillId="2" borderId="0" xfId="0" applyFont="1" applyFill="1" applyBorder="1" applyAlignment="1"/>
    <xf numFmtId="0" fontId="0" fillId="2" borderId="0" xfId="0" applyFill="1" applyBorder="1" applyAlignment="1"/>
    <xf numFmtId="0" fontId="0" fillId="2" borderId="0" xfId="0" applyFill="1" applyBorder="1" applyAlignment="1">
      <alignment vertical="center" wrapText="1"/>
    </xf>
    <xf numFmtId="167" fontId="5" fillId="2" borderId="0" xfId="0" applyNumberFormat="1" applyFont="1" applyFill="1" applyBorder="1" applyAlignment="1"/>
    <xf numFmtId="14" fontId="5" fillId="2" borderId="0" xfId="0" applyNumberFormat="1" applyFont="1" applyFill="1" applyBorder="1" applyAlignment="1"/>
    <xf numFmtId="0" fontId="9" fillId="2" borderId="0" xfId="3" applyFont="1" applyFill="1" applyBorder="1" applyAlignment="1">
      <alignment horizontal="left" vertical="center"/>
    </xf>
    <xf numFmtId="0" fontId="9" fillId="2" borderId="0" xfId="3" applyFont="1" applyFill="1" applyBorder="1" applyAlignment="1"/>
    <xf numFmtId="0" fontId="9" fillId="2" borderId="0" xfId="3" applyFont="1" applyFill="1" applyBorder="1" applyAlignment="1">
      <alignment horizontal="center" vertical="center"/>
    </xf>
    <xf numFmtId="0" fontId="3" fillId="18" borderId="26" xfId="0" applyFont="1" applyFill="1" applyBorder="1" applyAlignment="1">
      <alignment vertical="center"/>
    </xf>
    <xf numFmtId="0" fontId="3" fillId="18" borderId="27" xfId="0" applyFont="1" applyFill="1" applyBorder="1" applyAlignment="1">
      <alignment vertical="center"/>
    </xf>
    <xf numFmtId="0" fontId="3" fillId="18" borderId="28" xfId="0" applyFont="1" applyFill="1" applyBorder="1" applyAlignment="1">
      <alignment vertical="center"/>
    </xf>
    <xf numFmtId="0" fontId="3" fillId="18" borderId="10" xfId="0" applyFont="1" applyFill="1" applyBorder="1" applyAlignment="1">
      <alignment vertical="center"/>
    </xf>
    <xf numFmtId="0" fontId="3" fillId="18" borderId="15" xfId="0" applyFont="1" applyFill="1" applyBorder="1" applyAlignment="1">
      <alignment vertical="center"/>
    </xf>
    <xf numFmtId="0" fontId="3" fillId="18" borderId="14" xfId="0" applyFont="1" applyFill="1" applyBorder="1" applyAlignment="1">
      <alignment vertical="center"/>
    </xf>
    <xf numFmtId="0" fontId="22" fillId="16" borderId="6" xfId="0" applyFont="1" applyFill="1" applyBorder="1" applyAlignment="1">
      <alignment horizontal="center" vertical="center"/>
    </xf>
    <xf numFmtId="0" fontId="1" fillId="2" borderId="50"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1" fillId="2" borderId="49" xfId="0" applyFont="1" applyFill="1" applyBorder="1" applyAlignment="1">
      <alignment horizontal="center" vertical="center" wrapText="1"/>
    </xf>
    <xf numFmtId="0" fontId="1" fillId="2" borderId="50" xfId="0" applyFont="1" applyFill="1" applyBorder="1" applyAlignment="1">
      <alignment vertical="center" wrapText="1"/>
    </xf>
    <xf numFmtId="0" fontId="1" fillId="2" borderId="0" xfId="0" applyFont="1" applyFill="1" applyBorder="1" applyAlignment="1">
      <alignment vertical="center" wrapText="1"/>
    </xf>
    <xf numFmtId="0" fontId="1" fillId="2" borderId="49" xfId="0" applyFont="1" applyFill="1" applyBorder="1" applyAlignment="1">
      <alignment vertical="center" wrapText="1"/>
    </xf>
    <xf numFmtId="0" fontId="26" fillId="2" borderId="0" xfId="0" applyFont="1" applyFill="1" applyAlignment="1">
      <alignment horizontal="center"/>
    </xf>
    <xf numFmtId="0" fontId="26" fillId="2" borderId="0" xfId="0" applyFont="1" applyFill="1" applyAlignment="1">
      <alignment horizontal="left"/>
    </xf>
    <xf numFmtId="0" fontId="8" fillId="2" borderId="0" xfId="0" applyFont="1" applyFill="1" applyAlignment="1">
      <alignment horizontal="center"/>
    </xf>
    <xf numFmtId="0" fontId="1" fillId="2" borderId="0" xfId="0" applyFont="1" applyFill="1" applyBorder="1" applyAlignment="1">
      <alignment horizontal="center"/>
    </xf>
    <xf numFmtId="0" fontId="3" fillId="2" borderId="0" xfId="0" applyFont="1" applyFill="1" applyBorder="1" applyAlignment="1">
      <alignment vertical="center"/>
    </xf>
    <xf numFmtId="0" fontId="10" fillId="2" borderId="21" xfId="3" applyFont="1" applyFill="1" applyBorder="1" applyAlignment="1">
      <alignment horizontal="center" vertical="center"/>
    </xf>
    <xf numFmtId="0" fontId="10" fillId="19" borderId="2" xfId="3" applyFont="1" applyFill="1" applyBorder="1" applyAlignment="1">
      <alignment horizontal="center" vertical="center"/>
    </xf>
    <xf numFmtId="0" fontId="10" fillId="19" borderId="60" xfId="3" applyFont="1" applyFill="1" applyBorder="1" applyAlignment="1">
      <alignment horizontal="center" vertical="center"/>
    </xf>
    <xf numFmtId="0" fontId="20" fillId="2" borderId="59" xfId="0" applyFont="1" applyFill="1" applyBorder="1"/>
    <xf numFmtId="0" fontId="0" fillId="2" borderId="59" xfId="0" applyFill="1" applyBorder="1"/>
    <xf numFmtId="0" fontId="8" fillId="2" borderId="59" xfId="0" applyFont="1" applyFill="1" applyBorder="1" applyAlignment="1">
      <alignment horizontal="center" vertical="center"/>
    </xf>
    <xf numFmtId="0" fontId="19" fillId="4" borderId="6" xfId="0" applyFont="1" applyFill="1" applyBorder="1" applyAlignment="1">
      <alignment horizontal="center" vertical="center"/>
    </xf>
    <xf numFmtId="0" fontId="26" fillId="31" borderId="64" xfId="0" applyFont="1" applyFill="1" applyBorder="1"/>
    <xf numFmtId="0" fontId="26" fillId="31" borderId="65" xfId="0" applyFont="1" applyFill="1" applyBorder="1"/>
    <xf numFmtId="0" fontId="26" fillId="32" borderId="65" xfId="0" applyFont="1" applyFill="1" applyBorder="1"/>
    <xf numFmtId="0" fontId="26" fillId="29" borderId="65" xfId="0" applyFont="1" applyFill="1" applyBorder="1"/>
    <xf numFmtId="0" fontId="26" fillId="29" borderId="66" xfId="0" applyFont="1" applyFill="1" applyBorder="1"/>
    <xf numFmtId="2" fontId="23" fillId="22" borderId="5" xfId="4" applyNumberFormat="1" applyFont="1" applyFill="1" applyBorder="1" applyAlignment="1">
      <alignment horizontal="center" vertical="center"/>
    </xf>
    <xf numFmtId="2" fontId="20" fillId="10" borderId="5" xfId="0" applyNumberFormat="1" applyFont="1" applyFill="1" applyBorder="1" applyAlignment="1">
      <alignment horizontal="center" vertical="center"/>
    </xf>
    <xf numFmtId="2" fontId="11" fillId="8" borderId="5" xfId="4" applyNumberFormat="1" applyFont="1" applyFill="1" applyBorder="1" applyAlignment="1">
      <alignment horizontal="center" vertical="center"/>
    </xf>
    <xf numFmtId="0" fontId="1" fillId="2" borderId="0" xfId="0" applyFont="1" applyFill="1" applyAlignment="1">
      <alignment horizontal="center" vertical="center"/>
    </xf>
    <xf numFmtId="2" fontId="22" fillId="27" borderId="6" xfId="0" applyNumberFormat="1" applyFont="1" applyFill="1" applyBorder="1" applyAlignment="1">
      <alignment horizontal="center" vertical="center"/>
    </xf>
    <xf numFmtId="0" fontId="22" fillId="29" borderId="6" xfId="0" applyFont="1" applyFill="1" applyBorder="1" applyAlignment="1">
      <alignment horizontal="center" vertical="center"/>
    </xf>
    <xf numFmtId="2" fontId="11" fillId="8" borderId="6" xfId="4" applyNumberFormat="1" applyFont="1" applyFill="1" applyBorder="1" applyAlignment="1">
      <alignment horizontal="center" vertical="center"/>
    </xf>
    <xf numFmtId="2" fontId="23" fillId="22" borderId="6" xfId="4" applyNumberFormat="1" applyFont="1" applyFill="1" applyBorder="1" applyAlignment="1">
      <alignment horizontal="center" vertical="center"/>
    </xf>
    <xf numFmtId="2" fontId="20" fillId="10" borderId="6" xfId="0" applyNumberFormat="1" applyFont="1" applyFill="1" applyBorder="1" applyAlignment="1">
      <alignment horizontal="center" vertical="center"/>
    </xf>
    <xf numFmtId="0" fontId="0" fillId="2" borderId="59" xfId="0" applyFill="1" applyBorder="1" applyAlignment="1">
      <alignment horizontal="center" vertical="center"/>
    </xf>
    <xf numFmtId="0" fontId="26" fillId="31" borderId="64" xfId="0" applyFont="1" applyFill="1" applyBorder="1" applyAlignment="1">
      <alignment horizontal="center" vertical="center"/>
    </xf>
    <xf numFmtId="0" fontId="26" fillId="32" borderId="65" xfId="0" applyFont="1" applyFill="1" applyBorder="1" applyAlignment="1">
      <alignment horizontal="center" vertical="center"/>
    </xf>
    <xf numFmtId="0" fontId="26" fillId="29" borderId="65" xfId="0" applyFont="1" applyFill="1" applyBorder="1" applyAlignment="1">
      <alignment horizontal="center" vertical="center"/>
    </xf>
    <xf numFmtId="2" fontId="20" fillId="2" borderId="0" xfId="0" applyNumberFormat="1" applyFont="1" applyFill="1" applyAlignment="1">
      <alignment horizontal="center" vertical="center"/>
    </xf>
    <xf numFmtId="2" fontId="21" fillId="2" borderId="0" xfId="0" applyNumberFormat="1" applyFont="1" applyFill="1" applyAlignment="1">
      <alignment horizontal="center" vertical="center"/>
    </xf>
    <xf numFmtId="0" fontId="25" fillId="33" borderId="9" xfId="0" applyFont="1" applyFill="1" applyBorder="1" applyAlignment="1">
      <alignment horizontal="center" vertical="center"/>
    </xf>
    <xf numFmtId="164" fontId="8" fillId="23" borderId="16" xfId="3" applyNumberFormat="1" applyFont="1" applyFill="1" applyBorder="1" applyAlignment="1">
      <alignment horizontal="left" vertical="center"/>
    </xf>
    <xf numFmtId="164" fontId="8" fillId="2" borderId="16" xfId="3" applyNumberFormat="1" applyFont="1" applyFill="1" applyBorder="1" applyAlignment="1">
      <alignment horizontal="left" vertical="center"/>
    </xf>
    <xf numFmtId="2" fontId="28" fillId="28" borderId="1" xfId="0" applyNumberFormat="1" applyFont="1" applyFill="1" applyBorder="1" applyAlignment="1">
      <alignment horizontal="center" vertical="center"/>
    </xf>
    <xf numFmtId="0" fontId="28" fillId="28" borderId="1" xfId="0" applyFont="1" applyFill="1" applyBorder="1" applyAlignment="1">
      <alignment horizontal="center" vertical="center"/>
    </xf>
    <xf numFmtId="0" fontId="1" fillId="21" borderId="11" xfId="0" applyFont="1" applyFill="1" applyBorder="1" applyAlignment="1" applyProtection="1">
      <alignment horizontal="left" vertical="center" wrapText="1"/>
      <protection locked="0"/>
    </xf>
    <xf numFmtId="0" fontId="1" fillId="21" borderId="1" xfId="0" applyFont="1" applyFill="1" applyBorder="1" applyAlignment="1" applyProtection="1">
      <alignment vertical="center" wrapText="1"/>
      <protection locked="0"/>
    </xf>
    <xf numFmtId="0" fontId="1" fillId="21" borderId="1" xfId="0" applyFont="1" applyFill="1" applyBorder="1" applyAlignment="1" applyProtection="1">
      <alignment horizontal="center" vertical="center"/>
      <protection locked="0"/>
    </xf>
    <xf numFmtId="0" fontId="1" fillId="20" borderId="11" xfId="0" applyFont="1" applyFill="1" applyBorder="1" applyAlignment="1" applyProtection="1">
      <alignment horizontal="left" vertical="center" wrapText="1"/>
      <protection locked="0"/>
    </xf>
    <xf numFmtId="0" fontId="1" fillId="20" borderId="1" xfId="0" applyFont="1" applyFill="1" applyBorder="1" applyAlignment="1" applyProtection="1">
      <alignment vertical="center" wrapText="1"/>
      <protection locked="0"/>
    </xf>
    <xf numFmtId="0" fontId="1" fillId="20" borderId="1" xfId="0" applyFont="1" applyFill="1" applyBorder="1" applyAlignment="1" applyProtection="1">
      <alignment horizontal="center" vertical="center"/>
      <protection locked="0"/>
    </xf>
    <xf numFmtId="0" fontId="1" fillId="21" borderId="1" xfId="0" applyFont="1" applyFill="1" applyBorder="1" applyAlignment="1" applyProtection="1">
      <alignment horizontal="left" vertical="center" wrapText="1"/>
      <protection locked="0"/>
    </xf>
    <xf numFmtId="0" fontId="1" fillId="20" borderId="1" xfId="0" applyFont="1" applyFill="1" applyBorder="1" applyAlignment="1" applyProtection="1">
      <alignment horizontal="left" vertical="center" wrapText="1"/>
      <protection locked="0"/>
    </xf>
    <xf numFmtId="0" fontId="8" fillId="21" borderId="1" xfId="0" applyFont="1" applyFill="1" applyBorder="1" applyAlignment="1" applyProtection="1">
      <alignment horizontal="center" vertical="center"/>
      <protection locked="0"/>
    </xf>
    <xf numFmtId="0" fontId="8" fillId="22" borderId="1" xfId="0" applyFont="1" applyFill="1" applyBorder="1" applyAlignment="1" applyProtection="1">
      <alignment horizontal="center" vertical="center"/>
      <protection locked="0"/>
    </xf>
    <xf numFmtId="164" fontId="8" fillId="23" borderId="16" xfId="3" applyNumberFormat="1" applyFont="1" applyFill="1" applyBorder="1" applyAlignment="1" applyProtection="1">
      <alignment horizontal="left" vertical="center"/>
      <protection locked="0"/>
    </xf>
    <xf numFmtId="164" fontId="8" fillId="2" borderId="16" xfId="3" applyNumberFormat="1" applyFont="1" applyFill="1" applyBorder="1" applyAlignment="1" applyProtection="1">
      <alignment horizontal="left" vertical="center"/>
      <protection locked="0"/>
    </xf>
    <xf numFmtId="0" fontId="0" fillId="2" borderId="0" xfId="0" applyFill="1" applyBorder="1"/>
    <xf numFmtId="0" fontId="29" fillId="2" borderId="0" xfId="0" applyFont="1" applyFill="1" applyBorder="1" applyAlignment="1">
      <alignment vertical="center"/>
    </xf>
    <xf numFmtId="0" fontId="1" fillId="2" borderId="0" xfId="0" applyFont="1" applyFill="1" applyAlignment="1"/>
    <xf numFmtId="0" fontId="30" fillId="2" borderId="0" xfId="0" applyFont="1" applyFill="1"/>
    <xf numFmtId="0" fontId="0" fillId="2" borderId="0" xfId="0" applyFont="1" applyFill="1"/>
    <xf numFmtId="0" fontId="19" fillId="23" borderId="5" xfId="0" applyFont="1" applyFill="1" applyBorder="1" applyAlignment="1">
      <alignment horizontal="center" vertical="center"/>
    </xf>
    <xf numFmtId="0" fontId="19" fillId="10" borderId="5" xfId="0" applyFont="1" applyFill="1" applyBorder="1" applyAlignment="1">
      <alignment horizontal="center" vertical="center"/>
    </xf>
    <xf numFmtId="0" fontId="0" fillId="2" borderId="0" xfId="0" applyFill="1" applyBorder="1" applyAlignment="1">
      <alignment vertical="center"/>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1" fillId="2" borderId="0" xfId="0" applyFont="1" applyFill="1" applyBorder="1" applyAlignment="1">
      <alignment horizontal="center" vertical="center"/>
    </xf>
    <xf numFmtId="169" fontId="31" fillId="2" borderId="0" xfId="6" applyNumberFormat="1" applyFont="1" applyFill="1" applyBorder="1" applyAlignment="1">
      <alignment horizontal="center" vertical="center"/>
    </xf>
    <xf numFmtId="0" fontId="25" fillId="14" borderId="5" xfId="0" applyFont="1" applyFill="1" applyBorder="1" applyAlignment="1">
      <alignment horizontal="center" vertical="center"/>
    </xf>
    <xf numFmtId="169" fontId="31" fillId="2" borderId="5" xfId="0" applyNumberFormat="1" applyFont="1" applyFill="1" applyBorder="1" applyAlignment="1">
      <alignment horizontal="center" vertical="center"/>
    </xf>
    <xf numFmtId="169" fontId="31" fillId="2" borderId="5" xfId="6" applyNumberFormat="1" applyFont="1" applyFill="1" applyBorder="1" applyAlignment="1">
      <alignment horizontal="center" vertical="center"/>
    </xf>
    <xf numFmtId="0" fontId="0" fillId="2" borderId="0" xfId="0" applyFont="1" applyFill="1" applyProtection="1">
      <protection locked="0"/>
    </xf>
    <xf numFmtId="0" fontId="0" fillId="2" borderId="0" xfId="0" applyFill="1" applyProtection="1">
      <protection locked="0"/>
    </xf>
    <xf numFmtId="169" fontId="31" fillId="2" borderId="5" xfId="0" applyNumberFormat="1" applyFont="1" applyFill="1" applyBorder="1" applyAlignment="1" applyProtection="1">
      <alignment horizontal="center" vertical="center"/>
      <protection locked="0"/>
    </xf>
    <xf numFmtId="0" fontId="3" fillId="2" borderId="0" xfId="0" applyFont="1" applyFill="1" applyBorder="1" applyAlignment="1">
      <alignment horizontal="right"/>
    </xf>
    <xf numFmtId="0" fontId="3" fillId="27" borderId="1" xfId="0" applyFont="1" applyFill="1" applyBorder="1" applyAlignment="1">
      <alignment horizontal="center"/>
    </xf>
    <xf numFmtId="14" fontId="5" fillId="2" borderId="0" xfId="0" applyNumberFormat="1" applyFont="1" applyFill="1" applyBorder="1" applyAlignment="1" applyProtection="1">
      <protection locked="0"/>
    </xf>
    <xf numFmtId="0" fontId="1" fillId="2" borderId="43" xfId="0" applyFont="1" applyFill="1" applyBorder="1" applyAlignment="1">
      <alignment horizontal="center"/>
    </xf>
    <xf numFmtId="0" fontId="3" fillId="2" borderId="43" xfId="0" applyFont="1" applyFill="1" applyBorder="1" applyAlignment="1">
      <alignment vertical="center"/>
    </xf>
    <xf numFmtId="14" fontId="22" fillId="14" borderId="22" xfId="3" applyNumberFormat="1" applyFont="1" applyFill="1" applyBorder="1" applyAlignment="1">
      <alignment horizontal="left" vertical="center"/>
    </xf>
    <xf numFmtId="14" fontId="22" fillId="14" borderId="5" xfId="3" applyNumberFormat="1" applyFont="1" applyFill="1" applyBorder="1" applyAlignment="1">
      <alignment horizontal="center" vertical="center"/>
    </xf>
    <xf numFmtId="0" fontId="0" fillId="0" borderId="0" xfId="0" applyFill="1"/>
    <xf numFmtId="0" fontId="0" fillId="0" borderId="0" xfId="0" applyNumberFormat="1" applyFill="1" applyAlignment="1">
      <alignment horizontal="center"/>
    </xf>
    <xf numFmtId="0" fontId="26" fillId="10" borderId="1" xfId="0" applyNumberFormat="1" applyFont="1" applyFill="1" applyBorder="1" applyAlignment="1">
      <alignment horizontal="center" vertical="center"/>
    </xf>
    <xf numFmtId="0" fontId="26" fillId="10" borderId="2" xfId="0" applyNumberFormat="1" applyFont="1" applyFill="1" applyBorder="1" applyAlignment="1">
      <alignment horizontal="center" vertical="center"/>
    </xf>
    <xf numFmtId="0" fontId="26" fillId="10" borderId="9" xfId="0" applyNumberFormat="1" applyFont="1" applyFill="1" applyBorder="1" applyAlignment="1">
      <alignment horizontal="center" vertical="center"/>
    </xf>
    <xf numFmtId="170" fontId="35" fillId="2" borderId="60" xfId="0" applyNumberFormat="1" applyFont="1" applyFill="1" applyBorder="1" applyAlignment="1">
      <alignment horizontal="center"/>
    </xf>
    <xf numFmtId="170" fontId="35" fillId="2" borderId="62" xfId="0" applyNumberFormat="1" applyFont="1" applyFill="1" applyBorder="1" applyAlignment="1">
      <alignment horizontal="center"/>
    </xf>
    <xf numFmtId="0" fontId="1" fillId="21" borderId="9" xfId="0" applyFont="1" applyFill="1" applyBorder="1" applyAlignment="1" applyProtection="1">
      <alignment horizontal="left" vertical="center" wrapText="1"/>
      <protection locked="0"/>
    </xf>
    <xf numFmtId="0" fontId="40" fillId="2" borderId="0" xfId="0" applyFont="1" applyFill="1" applyAlignment="1">
      <alignment horizontal="center" vertical="center"/>
    </xf>
    <xf numFmtId="0" fontId="40" fillId="7" borderId="5" xfId="0" applyFont="1" applyFill="1" applyBorder="1" applyAlignment="1">
      <alignment horizontal="center" vertical="center"/>
    </xf>
    <xf numFmtId="0" fontId="40" fillId="3" borderId="5" xfId="0" applyFont="1" applyFill="1" applyBorder="1" applyAlignment="1">
      <alignment horizontal="center" vertical="center"/>
    </xf>
    <xf numFmtId="0" fontId="40" fillId="16" borderId="5" xfId="0" applyFont="1" applyFill="1" applyBorder="1" applyAlignment="1">
      <alignment horizontal="center" vertical="center"/>
    </xf>
    <xf numFmtId="49" fontId="0" fillId="0" borderId="0" xfId="0" applyNumberFormat="1" applyFill="1" applyAlignment="1">
      <alignment horizontal="center"/>
    </xf>
    <xf numFmtId="49" fontId="26" fillId="10" borderId="1" xfId="0" applyNumberFormat="1" applyFont="1" applyFill="1" applyBorder="1" applyAlignment="1">
      <alignment horizontal="center" vertical="center"/>
    </xf>
    <xf numFmtId="49" fontId="41" fillId="3" borderId="62" xfId="0" applyNumberFormat="1" applyFont="1" applyFill="1" applyBorder="1" applyAlignment="1">
      <alignment horizontal="center"/>
    </xf>
    <xf numFmtId="0" fontId="41" fillId="3" borderId="73" xfId="0" applyNumberFormat="1" applyFont="1" applyFill="1" applyBorder="1" applyAlignment="1">
      <alignment horizontal="center"/>
    </xf>
    <xf numFmtId="0" fontId="26" fillId="2" borderId="0" xfId="0" applyFont="1" applyFill="1" applyAlignment="1">
      <alignment horizontal="center" vertical="center"/>
    </xf>
    <xf numFmtId="0" fontId="26" fillId="18" borderId="1" xfId="0" applyFont="1" applyFill="1" applyBorder="1" applyAlignment="1">
      <alignment horizontal="center" vertical="center"/>
    </xf>
    <xf numFmtId="0" fontId="26" fillId="21" borderId="16" xfId="0" applyFont="1" applyFill="1" applyBorder="1" applyAlignment="1">
      <alignment horizontal="center" vertical="center"/>
    </xf>
    <xf numFmtId="0" fontId="26" fillId="23" borderId="11" xfId="0" applyFont="1" applyFill="1" applyBorder="1" applyAlignment="1" applyProtection="1">
      <alignment horizontal="center" vertical="center"/>
    </xf>
    <xf numFmtId="170" fontId="42" fillId="2" borderId="0" xfId="0" applyNumberFormat="1" applyFont="1" applyFill="1" applyAlignment="1">
      <alignment horizontal="center" vertical="center"/>
    </xf>
    <xf numFmtId="0" fontId="39" fillId="2" borderId="0" xfId="0" applyFont="1" applyFill="1" applyAlignment="1">
      <alignment horizontal="center" vertical="center"/>
    </xf>
    <xf numFmtId="170" fontId="42" fillId="7" borderId="5" xfId="0" applyNumberFormat="1" applyFont="1" applyFill="1" applyBorder="1" applyAlignment="1">
      <alignment horizontal="center" vertical="center"/>
    </xf>
    <xf numFmtId="0" fontId="39" fillId="7" borderId="5" xfId="0" applyFont="1" applyFill="1" applyBorder="1" applyAlignment="1">
      <alignment horizontal="center" vertical="center"/>
    </xf>
    <xf numFmtId="0" fontId="26" fillId="7" borderId="5" xfId="0" applyFont="1" applyFill="1" applyBorder="1" applyAlignment="1">
      <alignment horizontal="center" vertical="center"/>
    </xf>
    <xf numFmtId="170" fontId="42" fillId="3" borderId="5" xfId="0" applyNumberFormat="1" applyFont="1" applyFill="1" applyBorder="1" applyAlignment="1">
      <alignment horizontal="center" vertical="center"/>
    </xf>
    <xf numFmtId="0" fontId="39" fillId="3" borderId="5" xfId="0" applyFont="1" applyFill="1" applyBorder="1" applyAlignment="1">
      <alignment horizontal="center" vertical="center"/>
    </xf>
    <xf numFmtId="0" fontId="26" fillId="3" borderId="5" xfId="0" applyFont="1" applyFill="1" applyBorder="1" applyAlignment="1">
      <alignment horizontal="center" vertical="center"/>
    </xf>
    <xf numFmtId="170" fontId="42" fillId="16" borderId="5" xfId="0" applyNumberFormat="1" applyFont="1" applyFill="1" applyBorder="1" applyAlignment="1">
      <alignment horizontal="center" vertical="center"/>
    </xf>
    <xf numFmtId="0" fontId="39" fillId="16" borderId="5" xfId="0" applyFont="1" applyFill="1" applyBorder="1" applyAlignment="1">
      <alignment horizontal="center" vertical="center"/>
    </xf>
    <xf numFmtId="0" fontId="26" fillId="16" borderId="5" xfId="0" applyFont="1" applyFill="1" applyBorder="1" applyAlignment="1">
      <alignment horizontal="center" vertical="center"/>
    </xf>
    <xf numFmtId="1" fontId="38" fillId="24" borderId="9" xfId="3" applyNumberFormat="1" applyFont="1" applyFill="1" applyBorder="1" applyAlignment="1" applyProtection="1">
      <alignment horizontal="center" vertical="center"/>
      <protection locked="0"/>
    </xf>
    <xf numFmtId="1" fontId="38" fillId="23" borderId="9" xfId="3" applyNumberFormat="1" applyFont="1" applyFill="1" applyBorder="1" applyAlignment="1" applyProtection="1">
      <alignment horizontal="center" vertical="center"/>
      <protection locked="0"/>
    </xf>
    <xf numFmtId="1" fontId="38" fillId="21" borderId="9" xfId="3" applyNumberFormat="1" applyFont="1" applyFill="1" applyBorder="1" applyAlignment="1" applyProtection="1">
      <alignment horizontal="center" vertical="center"/>
      <protection locked="0"/>
    </xf>
    <xf numFmtId="1" fontId="38" fillId="25" borderId="1" xfId="3" applyNumberFormat="1" applyFont="1" applyFill="1" applyBorder="1" applyAlignment="1" applyProtection="1">
      <alignment horizontal="center" vertical="center"/>
      <protection locked="0"/>
    </xf>
    <xf numFmtId="1" fontId="38" fillId="15" borderId="1" xfId="3" applyNumberFormat="1" applyFont="1" applyFill="1" applyBorder="1" applyAlignment="1" applyProtection="1">
      <alignment horizontal="center" vertical="center"/>
      <protection locked="0"/>
    </xf>
    <xf numFmtId="1" fontId="38" fillId="22" borderId="1" xfId="3" applyNumberFormat="1" applyFont="1" applyFill="1" applyBorder="1" applyAlignment="1" applyProtection="1">
      <alignment horizontal="center" vertical="center"/>
      <protection locked="0"/>
    </xf>
    <xf numFmtId="1" fontId="9" fillId="9" borderId="32" xfId="0" applyNumberFormat="1" applyFont="1" applyFill="1" applyBorder="1" applyAlignment="1" applyProtection="1">
      <alignment horizontal="center" vertical="center" wrapText="1"/>
      <protection locked="0"/>
    </xf>
    <xf numFmtId="0" fontId="1" fillId="21" borderId="31" xfId="0" applyFont="1" applyFill="1" applyBorder="1" applyAlignment="1" applyProtection="1">
      <alignment horizontal="center" vertical="center"/>
      <protection locked="0"/>
    </xf>
    <xf numFmtId="0" fontId="9" fillId="13" borderId="22" xfId="0" applyFont="1" applyFill="1" applyBorder="1" applyAlignment="1">
      <alignment horizontal="center" vertical="center"/>
    </xf>
    <xf numFmtId="0" fontId="9" fillId="13" borderId="23" xfId="0" applyFont="1" applyFill="1" applyBorder="1" applyAlignment="1">
      <alignment horizontal="center" vertical="center"/>
    </xf>
    <xf numFmtId="0" fontId="9" fillId="13" borderId="24" xfId="0" applyFont="1" applyFill="1" applyBorder="1" applyAlignment="1">
      <alignment horizontal="center" vertical="center"/>
    </xf>
    <xf numFmtId="0" fontId="1" fillId="21" borderId="21" xfId="0" applyFont="1" applyFill="1" applyBorder="1" applyAlignment="1" applyProtection="1">
      <alignment horizontal="left" vertical="center" wrapText="1"/>
      <protection locked="0"/>
    </xf>
    <xf numFmtId="0" fontId="1" fillId="20" borderId="2" xfId="0" applyFont="1" applyFill="1" applyBorder="1" applyAlignment="1" applyProtection="1">
      <alignment horizontal="left" vertical="center" wrapText="1"/>
      <protection locked="0"/>
    </xf>
    <xf numFmtId="0" fontId="1" fillId="21" borderId="2" xfId="0" applyFont="1" applyFill="1" applyBorder="1" applyAlignment="1" applyProtection="1">
      <alignment horizontal="left" vertical="center" wrapText="1"/>
      <protection locked="0"/>
    </xf>
    <xf numFmtId="1" fontId="1" fillId="2" borderId="0" xfId="0" applyNumberFormat="1" applyFont="1" applyFill="1" applyAlignment="1">
      <alignment horizontal="center" vertical="center"/>
    </xf>
    <xf numFmtId="1" fontId="0" fillId="2" borderId="0" xfId="0" applyNumberFormat="1" applyFill="1" applyAlignment="1">
      <alignment horizontal="center" vertical="center"/>
    </xf>
    <xf numFmtId="1" fontId="26" fillId="2" borderId="0" xfId="0" applyNumberFormat="1" applyFont="1" applyFill="1" applyAlignment="1">
      <alignment horizontal="center" vertical="center"/>
    </xf>
    <xf numFmtId="0" fontId="28" fillId="4" borderId="6" xfId="0" applyNumberFormat="1" applyFont="1" applyFill="1" applyBorder="1" applyAlignment="1">
      <alignment horizontal="center"/>
    </xf>
    <xf numFmtId="170" fontId="0" fillId="0" borderId="5" xfId="0" applyNumberFormat="1" applyFill="1" applyBorder="1"/>
    <xf numFmtId="1" fontId="17" fillId="29" borderId="22" xfId="0" applyNumberFormat="1" applyFont="1" applyFill="1" applyBorder="1" applyAlignment="1">
      <alignment horizontal="center" vertical="center"/>
    </xf>
    <xf numFmtId="0" fontId="17" fillId="29" borderId="23" xfId="0" applyFont="1" applyFill="1" applyBorder="1" applyAlignment="1">
      <alignment horizontal="center" vertical="center"/>
    </xf>
    <xf numFmtId="0" fontId="17" fillId="29" borderId="25" xfId="0" applyFont="1" applyFill="1" applyBorder="1" applyAlignment="1">
      <alignment horizontal="center" vertical="center"/>
    </xf>
    <xf numFmtId="0" fontId="17" fillId="29" borderId="81" xfId="0" applyFont="1" applyFill="1" applyBorder="1" applyAlignment="1">
      <alignment horizontal="center" vertical="center"/>
    </xf>
    <xf numFmtId="169" fontId="31" fillId="2" borderId="0" xfId="0" applyNumberFormat="1" applyFont="1" applyFill="1" applyBorder="1" applyAlignment="1">
      <alignment vertical="center"/>
    </xf>
    <xf numFmtId="1" fontId="0" fillId="21" borderId="45" xfId="0" applyNumberFormat="1" applyFill="1" applyBorder="1" applyAlignment="1">
      <alignment horizontal="center" vertical="center"/>
    </xf>
    <xf numFmtId="164" fontId="0" fillId="21" borderId="9" xfId="0" applyNumberFormat="1" applyFill="1" applyBorder="1"/>
    <xf numFmtId="166" fontId="44" fillId="21" borderId="1" xfId="0" applyNumberFormat="1" applyFont="1" applyFill="1" applyBorder="1" applyAlignment="1">
      <alignment vertical="center"/>
    </xf>
    <xf numFmtId="1" fontId="0" fillId="21" borderId="11" xfId="0" applyNumberFormat="1" applyFill="1" applyBorder="1" applyAlignment="1">
      <alignment horizontal="center" vertical="center"/>
    </xf>
    <xf numFmtId="164" fontId="0" fillId="21" borderId="1" xfId="0" applyNumberFormat="1" applyFill="1" applyBorder="1"/>
    <xf numFmtId="0" fontId="26" fillId="23" borderId="45" xfId="0" applyFont="1" applyFill="1" applyBorder="1" applyAlignment="1" applyProtection="1">
      <alignment horizontal="center" vertical="center"/>
    </xf>
    <xf numFmtId="0" fontId="26" fillId="18" borderId="9" xfId="0" applyFont="1" applyFill="1" applyBorder="1" applyAlignment="1">
      <alignment horizontal="center" vertical="center"/>
    </xf>
    <xf numFmtId="0" fontId="26" fillId="21" borderId="67" xfId="0" applyFont="1" applyFill="1" applyBorder="1" applyAlignment="1">
      <alignment horizontal="center" vertical="center"/>
    </xf>
    <xf numFmtId="0" fontId="19" fillId="11" borderId="1" xfId="0" applyFont="1" applyFill="1" applyBorder="1" applyAlignment="1">
      <alignment horizontal="center" vertical="center"/>
    </xf>
    <xf numFmtId="0" fontId="19" fillId="7" borderId="1" xfId="0" applyFont="1" applyFill="1" applyBorder="1" applyAlignment="1">
      <alignment horizontal="center" vertical="center"/>
    </xf>
    <xf numFmtId="0" fontId="19" fillId="34" borderId="1" xfId="0" applyFont="1" applyFill="1" applyBorder="1" applyAlignment="1">
      <alignment horizontal="center" vertical="center"/>
    </xf>
    <xf numFmtId="0" fontId="26" fillId="10" borderId="21" xfId="0" applyNumberFormat="1" applyFont="1" applyFill="1" applyBorder="1" applyAlignment="1">
      <alignment horizontal="center" vertical="center"/>
    </xf>
    <xf numFmtId="170" fontId="0" fillId="0" borderId="1" xfId="0" applyNumberFormat="1" applyBorder="1"/>
    <xf numFmtId="0" fontId="0" fillId="4" borderId="68" xfId="0" applyFill="1" applyBorder="1" applyAlignment="1">
      <alignment horizontal="center" vertical="center"/>
    </xf>
    <xf numFmtId="0" fontId="1" fillId="2" borderId="43" xfId="0"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0" fontId="26" fillId="2" borderId="0" xfId="0" applyFont="1" applyFill="1" applyBorder="1" applyAlignment="1">
      <alignment horizontal="center" vertical="center"/>
    </xf>
    <xf numFmtId="0" fontId="12" fillId="2" borderId="68" xfId="0" applyFont="1" applyFill="1" applyBorder="1" applyAlignment="1">
      <alignment horizontal="center" vertical="center"/>
    </xf>
    <xf numFmtId="14" fontId="0" fillId="0" borderId="0" xfId="0" applyNumberFormat="1" applyAlignment="1">
      <alignment horizontal="center"/>
    </xf>
    <xf numFmtId="0" fontId="3" fillId="18" borderId="56" xfId="0" applyFont="1" applyFill="1" applyBorder="1" applyAlignment="1">
      <alignment vertical="center"/>
    </xf>
    <xf numFmtId="0" fontId="3" fillId="18" borderId="54" xfId="0" applyFont="1" applyFill="1" applyBorder="1" applyAlignment="1">
      <alignment vertical="center"/>
    </xf>
    <xf numFmtId="0" fontId="3" fillId="18" borderId="46" xfId="0" applyFont="1" applyFill="1" applyBorder="1" applyAlignment="1">
      <alignment vertical="center"/>
    </xf>
    <xf numFmtId="0" fontId="0" fillId="0" borderId="0" xfId="0" applyAlignment="1">
      <alignment horizontal="center" vertical="center"/>
    </xf>
    <xf numFmtId="0" fontId="12" fillId="0" borderId="0" xfId="0" applyFont="1" applyAlignment="1">
      <alignment horizontal="center" vertical="center"/>
    </xf>
    <xf numFmtId="0" fontId="12" fillId="3" borderId="22" xfId="0" applyFont="1" applyFill="1" applyBorder="1" applyAlignment="1">
      <alignment horizontal="center" vertical="center"/>
    </xf>
    <xf numFmtId="0" fontId="12" fillId="3" borderId="25" xfId="0" applyFont="1" applyFill="1" applyBorder="1" applyAlignment="1">
      <alignment horizontal="center" vertical="center"/>
    </xf>
    <xf numFmtId="0" fontId="12" fillId="34" borderId="22" xfId="0" applyFont="1" applyFill="1" applyBorder="1" applyAlignment="1">
      <alignment horizontal="center" vertical="center"/>
    </xf>
    <xf numFmtId="0" fontId="12" fillId="34" borderId="25" xfId="0" applyFont="1" applyFill="1" applyBorder="1" applyAlignment="1">
      <alignment horizontal="center" vertical="center"/>
    </xf>
    <xf numFmtId="14" fontId="0" fillId="0" borderId="19" xfId="0" applyNumberFormat="1" applyBorder="1" applyAlignment="1">
      <alignment horizontal="center"/>
    </xf>
    <xf numFmtId="0" fontId="0" fillId="0" borderId="18" xfId="0" applyBorder="1" applyAlignment="1">
      <alignment horizontal="center"/>
    </xf>
    <xf numFmtId="0" fontId="0" fillId="0" borderId="17" xfId="0" applyBorder="1" applyAlignment="1">
      <alignment horizontal="center"/>
    </xf>
    <xf numFmtId="14" fontId="0" fillId="0" borderId="11" xfId="0" applyNumberFormat="1" applyBorder="1" applyAlignment="1">
      <alignment horizontal="center"/>
    </xf>
    <xf numFmtId="0" fontId="0" fillId="0" borderId="16" xfId="0" applyBorder="1" applyAlignment="1">
      <alignment horizontal="center"/>
    </xf>
    <xf numFmtId="14" fontId="0" fillId="0" borderId="12" xfId="0" applyNumberFormat="1" applyBorder="1" applyAlignment="1">
      <alignment horizontal="center"/>
    </xf>
    <xf numFmtId="0" fontId="0" fillId="0" borderId="13" xfId="0" applyBorder="1" applyAlignment="1">
      <alignment horizontal="center"/>
    </xf>
    <xf numFmtId="0" fontId="0" fillId="0" borderId="69" xfId="0" applyBorder="1" applyAlignment="1">
      <alignment horizontal="center"/>
    </xf>
    <xf numFmtId="0" fontId="0" fillId="0" borderId="19"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21" borderId="21" xfId="0" applyFill="1" applyBorder="1" applyProtection="1">
      <protection locked="0"/>
    </xf>
    <xf numFmtId="0" fontId="0" fillId="21" borderId="2" xfId="0" applyFill="1" applyBorder="1" applyProtection="1">
      <protection locked="0"/>
    </xf>
    <xf numFmtId="0" fontId="26" fillId="2" borderId="1" xfId="0" applyFont="1" applyFill="1" applyBorder="1" applyAlignment="1" applyProtection="1">
      <alignment horizontal="center" vertical="center"/>
      <protection locked="0"/>
    </xf>
    <xf numFmtId="0" fontId="28" fillId="4" borderId="1" xfId="0" applyNumberFormat="1" applyFont="1" applyFill="1" applyBorder="1" applyAlignment="1">
      <alignment horizontal="center"/>
    </xf>
    <xf numFmtId="49" fontId="26" fillId="10" borderId="19" xfId="0" applyNumberFormat="1" applyFont="1" applyFill="1" applyBorder="1" applyAlignment="1">
      <alignment horizontal="center" vertical="center"/>
    </xf>
    <xf numFmtId="0" fontId="26" fillId="10" borderId="18" xfId="0" applyNumberFormat="1" applyFont="1" applyFill="1" applyBorder="1" applyAlignment="1">
      <alignment horizontal="center" vertical="center"/>
    </xf>
    <xf numFmtId="14" fontId="41" fillId="3" borderId="61" xfId="0" applyNumberFormat="1" applyFont="1" applyFill="1" applyBorder="1" applyAlignment="1">
      <alignment horizontal="center"/>
    </xf>
    <xf numFmtId="170" fontId="35" fillId="2" borderId="63" xfId="0" applyNumberFormat="1" applyFont="1" applyFill="1" applyBorder="1" applyAlignment="1">
      <alignment horizontal="center"/>
    </xf>
    <xf numFmtId="2" fontId="0" fillId="22" borderId="16" xfId="0" applyNumberFormat="1" applyFont="1" applyFill="1" applyBorder="1" applyProtection="1">
      <protection locked="0"/>
    </xf>
    <xf numFmtId="2" fontId="0" fillId="21" borderId="16" xfId="0" applyNumberFormat="1" applyFont="1" applyFill="1" applyBorder="1" applyProtection="1">
      <protection locked="0"/>
    </xf>
    <xf numFmtId="2" fontId="0" fillId="2" borderId="0" xfId="0" applyNumberFormat="1" applyFill="1" applyProtection="1">
      <protection locked="0"/>
    </xf>
    <xf numFmtId="0" fontId="18" fillId="2" borderId="0" xfId="0" applyFont="1" applyFill="1" applyBorder="1" applyAlignment="1">
      <alignment horizontal="center"/>
    </xf>
    <xf numFmtId="0" fontId="9" fillId="21" borderId="1" xfId="0" applyFont="1" applyFill="1" applyBorder="1" applyAlignment="1" applyProtection="1">
      <alignment horizontal="center" vertical="center"/>
      <protection locked="0"/>
    </xf>
    <xf numFmtId="0" fontId="9" fillId="20" borderId="1" xfId="0" applyFont="1" applyFill="1" applyBorder="1" applyAlignment="1" applyProtection="1">
      <alignment horizontal="center" vertical="center"/>
      <protection locked="0"/>
    </xf>
    <xf numFmtId="0" fontId="19" fillId="34" borderId="5" xfId="0" applyFont="1" applyFill="1" applyBorder="1" applyAlignment="1">
      <alignment horizontal="center" vertical="center"/>
    </xf>
    <xf numFmtId="0" fontId="19" fillId="25" borderId="5" xfId="0" applyFont="1" applyFill="1" applyBorder="1" applyAlignment="1">
      <alignment horizontal="center" vertical="center"/>
    </xf>
    <xf numFmtId="0" fontId="25" fillId="32" borderId="5" xfId="0" applyFont="1" applyFill="1" applyBorder="1" applyAlignment="1">
      <alignment horizontal="center" vertical="center"/>
    </xf>
    <xf numFmtId="0" fontId="25" fillId="32" borderId="8" xfId="0" applyFont="1" applyFill="1" applyBorder="1" applyAlignment="1">
      <alignment horizontal="center" vertical="center"/>
    </xf>
    <xf numFmtId="0" fontId="0" fillId="2" borderId="0" xfId="0" applyFont="1" applyFill="1" applyAlignment="1" applyProtection="1">
      <alignment horizontal="center" vertical="center"/>
      <protection locked="0"/>
    </xf>
    <xf numFmtId="0" fontId="0" fillId="2" borderId="0" xfId="0" applyFont="1" applyFill="1" applyAlignment="1">
      <alignment horizontal="center" vertical="center"/>
    </xf>
    <xf numFmtId="0" fontId="0" fillId="2" borderId="1" xfId="0" applyFill="1" applyBorder="1"/>
    <xf numFmtId="49" fontId="0" fillId="0" borderId="1" xfId="0" applyNumberFormat="1" applyFill="1" applyBorder="1" applyAlignment="1">
      <alignment horizontal="center"/>
    </xf>
    <xf numFmtId="0" fontId="38" fillId="26" borderId="5" xfId="0" applyFont="1" applyFill="1" applyBorder="1" applyAlignment="1" applyProtection="1">
      <alignment horizontal="center" vertical="center"/>
      <protection locked="0"/>
    </xf>
    <xf numFmtId="49" fontId="49" fillId="3" borderId="1" xfId="0" applyNumberFormat="1" applyFont="1" applyFill="1" applyBorder="1" applyAlignment="1">
      <alignment horizontal="center"/>
    </xf>
    <xf numFmtId="0" fontId="49" fillId="3" borderId="1" xfId="0" applyNumberFormat="1" applyFont="1" applyFill="1" applyBorder="1" applyAlignment="1">
      <alignment horizontal="center"/>
    </xf>
    <xf numFmtId="0" fontId="51" fillId="0" borderId="1" xfId="0" applyFont="1" applyBorder="1" applyAlignment="1" applyProtection="1">
      <alignment horizontal="center" vertical="center"/>
    </xf>
    <xf numFmtId="168" fontId="33" fillId="14" borderId="82" xfId="4" applyNumberFormat="1" applyFont="1" applyFill="1" applyBorder="1" applyAlignment="1">
      <alignment horizontal="center" vertical="center"/>
    </xf>
    <xf numFmtId="168" fontId="33" fillId="14" borderId="83" xfId="4" applyNumberFormat="1" applyFont="1" applyFill="1" applyBorder="1" applyAlignment="1">
      <alignment horizontal="center" vertical="center"/>
    </xf>
    <xf numFmtId="168" fontId="33" fillId="14" borderId="84" xfId="4" applyNumberFormat="1" applyFont="1" applyFill="1" applyBorder="1" applyAlignment="1">
      <alignment horizontal="center" vertical="center"/>
    </xf>
    <xf numFmtId="168" fontId="33" fillId="14" borderId="81" xfId="4" applyNumberFormat="1" applyFont="1" applyFill="1" applyBorder="1" applyAlignment="1">
      <alignment horizontal="center" vertical="center"/>
    </xf>
    <xf numFmtId="14" fontId="15" fillId="13" borderId="8" xfId="3" applyNumberFormat="1" applyFont="1" applyFill="1" applyBorder="1" applyAlignment="1">
      <alignment horizontal="center" vertical="center"/>
    </xf>
    <xf numFmtId="14" fontId="8" fillId="2" borderId="45" xfId="3" applyNumberFormat="1" applyFont="1" applyFill="1" applyBorder="1" applyAlignment="1" applyProtection="1">
      <alignment vertical="center"/>
      <protection locked="0"/>
    </xf>
    <xf numFmtId="0" fontId="10" fillId="2" borderId="85" xfId="3" applyFont="1" applyFill="1" applyBorder="1" applyAlignment="1" applyProtection="1">
      <alignment horizontal="center" vertical="center"/>
      <protection locked="0"/>
    </xf>
    <xf numFmtId="14" fontId="22" fillId="14" borderId="53" xfId="3" applyNumberFormat="1" applyFont="1" applyFill="1" applyBorder="1" applyAlignment="1">
      <alignment horizontal="center" vertical="center"/>
    </xf>
    <xf numFmtId="0" fontId="0" fillId="2" borderId="1" xfId="0" applyFill="1" applyBorder="1" applyAlignment="1">
      <alignment horizontal="center" vertical="center"/>
    </xf>
    <xf numFmtId="171" fontId="26" fillId="10" borderId="18" xfId="0" applyNumberFormat="1" applyFont="1" applyFill="1" applyBorder="1" applyAlignment="1">
      <alignment horizontal="center" vertical="center"/>
    </xf>
    <xf numFmtId="0" fontId="1" fillId="2" borderId="1" xfId="0" applyFont="1" applyFill="1" applyBorder="1" applyProtection="1">
      <protection locked="0"/>
    </xf>
    <xf numFmtId="0" fontId="0" fillId="0" borderId="0" xfId="0" applyProtection="1">
      <protection locked="0"/>
    </xf>
    <xf numFmtId="49" fontId="49" fillId="3" borderId="9" xfId="0" applyNumberFormat="1" applyFont="1" applyFill="1" applyBorder="1" applyAlignment="1">
      <alignment horizontal="center"/>
    </xf>
    <xf numFmtId="0" fontId="49" fillId="3" borderId="9" xfId="0" applyNumberFormat="1" applyFont="1" applyFill="1" applyBorder="1" applyAlignment="1">
      <alignment horizontal="center"/>
    </xf>
    <xf numFmtId="14" fontId="50" fillId="0" borderId="9" xfId="0" applyNumberFormat="1" applyFont="1" applyBorder="1" applyAlignment="1" applyProtection="1">
      <alignment horizontal="center" vertical="center"/>
    </xf>
    <xf numFmtId="164" fontId="50" fillId="0" borderId="9" xfId="14" applyNumberFormat="1" applyFont="1" applyBorder="1" applyAlignment="1" applyProtection="1">
      <alignment horizontal="center" vertical="center"/>
    </xf>
    <xf numFmtId="0" fontId="50" fillId="0" borderId="9" xfId="0" applyFont="1" applyBorder="1" applyAlignment="1" applyProtection="1">
      <alignment horizontal="center" vertical="center"/>
      <protection locked="0"/>
    </xf>
    <xf numFmtId="0" fontId="51" fillId="0" borderId="9" xfId="0" applyFont="1" applyBorder="1" applyAlignment="1" applyProtection="1">
      <alignment horizontal="center" vertical="center"/>
    </xf>
    <xf numFmtId="0" fontId="51" fillId="0" borderId="21" xfId="0" applyFont="1" applyBorder="1" applyAlignment="1" applyProtection="1">
      <alignment horizontal="center" vertical="center"/>
    </xf>
    <xf numFmtId="0" fontId="0" fillId="2" borderId="1" xfId="0" applyFill="1" applyBorder="1" applyProtection="1">
      <protection locked="0"/>
    </xf>
    <xf numFmtId="0" fontId="0" fillId="0" borderId="1" xfId="0" applyBorder="1" applyProtection="1">
      <protection locked="0"/>
    </xf>
    <xf numFmtId="168" fontId="33" fillId="39" borderId="81" xfId="4" applyNumberFormat="1" applyFont="1" applyFill="1" applyBorder="1" applyAlignment="1">
      <alignment horizontal="center" vertical="center"/>
    </xf>
    <xf numFmtId="14" fontId="12" fillId="10" borderId="82" xfId="0" applyNumberFormat="1" applyFont="1" applyFill="1" applyBorder="1" applyAlignment="1">
      <alignment horizontal="center" vertical="center"/>
    </xf>
    <xf numFmtId="0" fontId="12" fillId="10" borderId="84" xfId="0" applyFont="1" applyFill="1" applyBorder="1" applyAlignment="1">
      <alignment horizontal="center" vertical="center"/>
    </xf>
    <xf numFmtId="0" fontId="12" fillId="10" borderId="81" xfId="0" applyFont="1" applyFill="1" applyBorder="1" applyAlignment="1">
      <alignment horizontal="center" vertical="center"/>
    </xf>
    <xf numFmtId="0" fontId="0" fillId="22" borderId="3" xfId="0" applyFont="1" applyFill="1" applyBorder="1" applyProtection="1">
      <protection locked="0"/>
    </xf>
    <xf numFmtId="0" fontId="0" fillId="21" borderId="3" xfId="0" applyFont="1" applyFill="1" applyBorder="1" applyProtection="1">
      <protection locked="0"/>
    </xf>
    <xf numFmtId="14" fontId="32" fillId="23" borderId="87" xfId="0" applyNumberFormat="1" applyFont="1" applyFill="1" applyBorder="1" applyAlignment="1" applyProtection="1">
      <alignment horizontal="center" vertical="center"/>
      <protection locked="0"/>
    </xf>
    <xf numFmtId="14" fontId="32" fillId="23" borderId="88" xfId="0" applyNumberFormat="1" applyFont="1" applyFill="1" applyBorder="1" applyAlignment="1" applyProtection="1">
      <alignment horizontal="center" vertical="center"/>
      <protection locked="0"/>
    </xf>
    <xf numFmtId="14" fontId="32" fillId="23" borderId="88" xfId="0" applyNumberFormat="1" applyFont="1" applyFill="1" applyBorder="1" applyAlignment="1" applyProtection="1">
      <alignment horizontal="left" vertical="center"/>
      <protection locked="0"/>
    </xf>
    <xf numFmtId="14" fontId="32" fillId="3" borderId="87" xfId="0" applyNumberFormat="1" applyFont="1" applyFill="1" applyBorder="1" applyAlignment="1" applyProtection="1">
      <alignment horizontal="center" vertical="center"/>
      <protection locked="0"/>
    </xf>
    <xf numFmtId="14" fontId="32" fillId="3" borderId="88" xfId="0" applyNumberFormat="1" applyFont="1" applyFill="1" applyBorder="1" applyAlignment="1" applyProtection="1">
      <alignment horizontal="center" vertical="center"/>
      <protection locked="0"/>
    </xf>
    <xf numFmtId="14" fontId="32" fillId="3" borderId="88" xfId="0" applyNumberFormat="1" applyFont="1" applyFill="1" applyBorder="1" applyAlignment="1" applyProtection="1">
      <alignment horizontal="left" vertical="center"/>
      <protection locked="0"/>
    </xf>
    <xf numFmtId="170" fontId="35" fillId="2" borderId="60" xfId="0" applyNumberFormat="1" applyFont="1" applyFill="1" applyBorder="1" applyAlignment="1">
      <alignment horizontal="center"/>
    </xf>
    <xf numFmtId="170" fontId="35" fillId="2" borderId="62" xfId="0" applyNumberFormat="1" applyFont="1" applyFill="1" applyBorder="1" applyAlignment="1">
      <alignment horizontal="center"/>
    </xf>
    <xf numFmtId="49" fontId="41" fillId="3" borderId="62" xfId="0" applyNumberFormat="1" applyFont="1" applyFill="1" applyBorder="1" applyAlignment="1">
      <alignment horizontal="center"/>
    </xf>
    <xf numFmtId="0" fontId="41" fillId="3" borderId="73" xfId="0" applyNumberFormat="1" applyFont="1" applyFill="1" applyBorder="1" applyAlignment="1">
      <alignment horizontal="center"/>
    </xf>
    <xf numFmtId="170" fontId="0" fillId="0" borderId="1" xfId="0" applyNumberFormat="1" applyBorder="1"/>
    <xf numFmtId="0" fontId="10" fillId="2" borderId="9" xfId="3" applyFont="1" applyFill="1" applyBorder="1" applyAlignment="1" applyProtection="1">
      <alignment horizontal="center" vertical="center"/>
      <protection locked="0"/>
    </xf>
    <xf numFmtId="0" fontId="38" fillId="26" borderId="5" xfId="0" applyFont="1" applyFill="1" applyBorder="1" applyAlignment="1" applyProtection="1">
      <alignment horizontal="center" vertical="center"/>
      <protection locked="0"/>
    </xf>
    <xf numFmtId="171" fontId="26" fillId="10" borderId="27" xfId="0" applyNumberFormat="1" applyFont="1" applyFill="1" applyBorder="1" applyAlignment="1">
      <alignment horizontal="center" vertical="center"/>
    </xf>
    <xf numFmtId="170" fontId="35" fillId="2" borderId="80" xfId="0" applyNumberFormat="1" applyFont="1" applyFill="1" applyBorder="1" applyAlignment="1">
      <alignment horizontal="center"/>
    </xf>
    <xf numFmtId="0" fontId="26" fillId="10" borderId="17" xfId="0" applyNumberFormat="1" applyFont="1" applyFill="1" applyBorder="1" applyAlignment="1">
      <alignment horizontal="center" vertical="center"/>
    </xf>
    <xf numFmtId="0" fontId="41" fillId="3" borderId="90" xfId="0" applyNumberFormat="1" applyFont="1" applyFill="1" applyBorder="1" applyAlignment="1">
      <alignment horizontal="center"/>
    </xf>
    <xf numFmtId="0" fontId="0" fillId="2" borderId="0" xfId="0" applyFill="1" applyAlignment="1" applyProtection="1">
      <alignment horizontal="center" vertical="center"/>
      <protection locked="0"/>
    </xf>
    <xf numFmtId="0" fontId="0" fillId="0" borderId="0" xfId="0" applyAlignment="1" applyProtection="1">
      <alignment horizontal="center" vertical="center"/>
      <protection locked="0"/>
    </xf>
    <xf numFmtId="0" fontId="0" fillId="2" borderId="11" xfId="0" applyFill="1" applyBorder="1" applyAlignment="1" applyProtection="1">
      <alignment horizontal="center" vertical="center"/>
      <protection locked="0"/>
    </xf>
    <xf numFmtId="0" fontId="0" fillId="2" borderId="1" xfId="0" applyFill="1" applyBorder="1" applyAlignment="1" applyProtection="1">
      <alignment horizontal="center" vertical="center"/>
      <protection locked="0"/>
    </xf>
    <xf numFmtId="0" fontId="0" fillId="2" borderId="16" xfId="0" applyFill="1" applyBorder="1" applyProtection="1">
      <protection locked="0"/>
    </xf>
    <xf numFmtId="14" fontId="0" fillId="0" borderId="0" xfId="0" applyNumberFormat="1"/>
    <xf numFmtId="14" fontId="38" fillId="30" borderId="20" xfId="0" applyNumberFormat="1" applyFont="1" applyFill="1" applyBorder="1" applyAlignment="1">
      <alignment horizontal="center" vertical="center"/>
    </xf>
    <xf numFmtId="0" fontId="38" fillId="30" borderId="9" xfId="0" applyFont="1" applyFill="1" applyBorder="1" applyAlignment="1">
      <alignment horizontal="center" vertical="center"/>
    </xf>
    <xf numFmtId="166" fontId="38" fillId="30" borderId="9" xfId="14" applyFont="1" applyFill="1" applyBorder="1" applyAlignment="1">
      <alignment horizontal="center" vertical="center"/>
    </xf>
    <xf numFmtId="2" fontId="38" fillId="30" borderId="9" xfId="0" applyNumberFormat="1" applyFont="1" applyFill="1" applyBorder="1" applyAlignment="1">
      <alignment horizontal="center" vertical="center"/>
    </xf>
    <xf numFmtId="2" fontId="38" fillId="30" borderId="21" xfId="0" applyNumberFormat="1" applyFont="1" applyFill="1" applyBorder="1" applyAlignment="1">
      <alignment horizontal="center" vertical="center"/>
    </xf>
    <xf numFmtId="0" fontId="38" fillId="30" borderId="21" xfId="0" applyFont="1" applyFill="1" applyBorder="1" applyAlignment="1">
      <alignment horizontal="center" vertical="center"/>
    </xf>
    <xf numFmtId="0" fontId="3" fillId="0" borderId="0" xfId="0" applyFont="1" applyFill="1" applyBorder="1" applyAlignment="1">
      <alignment vertical="center"/>
    </xf>
    <xf numFmtId="14" fontId="5" fillId="0" borderId="0" xfId="0" applyNumberFormat="1" applyFont="1" applyFill="1" applyBorder="1" applyAlignment="1" applyProtection="1">
      <alignment horizontal="center"/>
      <protection locked="0"/>
    </xf>
    <xf numFmtId="14" fontId="0" fillId="24" borderId="1" xfId="0" applyNumberFormat="1" applyFill="1" applyBorder="1" applyAlignment="1">
      <alignment horizontal="center" vertical="center"/>
    </xf>
    <xf numFmtId="0" fontId="0" fillId="24" borderId="1" xfId="0" applyFill="1" applyBorder="1" applyAlignment="1">
      <alignment horizontal="center" vertical="center"/>
    </xf>
    <xf numFmtId="166" fontId="0" fillId="24" borderId="1" xfId="14" applyFont="1" applyFill="1" applyBorder="1" applyAlignment="1">
      <alignment horizontal="center" vertical="center"/>
    </xf>
    <xf numFmtId="166" fontId="0" fillId="24" borderId="1" xfId="14" applyNumberFormat="1" applyFont="1" applyFill="1" applyBorder="1" applyAlignment="1">
      <alignment horizontal="center" vertical="center"/>
    </xf>
    <xf numFmtId="166" fontId="53" fillId="40" borderId="1" xfId="14" applyNumberFormat="1" applyFont="1" applyFill="1" applyBorder="1" applyAlignment="1">
      <alignment horizontal="center" vertical="center"/>
    </xf>
    <xf numFmtId="2" fontId="33" fillId="40" borderId="1" xfId="4" applyNumberFormat="1" applyFont="1" applyFill="1" applyBorder="1" applyAlignment="1">
      <alignment horizontal="center" vertical="center"/>
    </xf>
    <xf numFmtId="2" fontId="20" fillId="10" borderId="1" xfId="0" applyNumberFormat="1" applyFont="1" applyFill="1" applyBorder="1" applyAlignment="1">
      <alignment horizontal="center" vertical="center"/>
    </xf>
    <xf numFmtId="14" fontId="53" fillId="7" borderId="1" xfId="0" applyNumberFormat="1" applyFont="1" applyFill="1" applyBorder="1" applyAlignment="1">
      <alignment horizontal="center" vertical="center"/>
    </xf>
    <xf numFmtId="0" fontId="53" fillId="7" borderId="1" xfId="0" applyFont="1" applyFill="1" applyBorder="1" applyAlignment="1">
      <alignment horizontal="center" vertical="center"/>
    </xf>
    <xf numFmtId="166" fontId="53" fillId="7" borderId="1" xfId="14" applyFont="1" applyFill="1" applyBorder="1" applyAlignment="1">
      <alignment horizontal="center" vertical="center"/>
    </xf>
    <xf numFmtId="2" fontId="53" fillId="8" borderId="1" xfId="4" applyNumberFormat="1" applyFont="1" applyFill="1" applyBorder="1" applyAlignment="1">
      <alignment horizontal="center" vertical="center"/>
    </xf>
    <xf numFmtId="0" fontId="9" fillId="22" borderId="1" xfId="3" applyFont="1" applyFill="1" applyBorder="1" applyAlignment="1" applyProtection="1">
      <alignment horizontal="center" vertical="center"/>
      <protection locked="0"/>
    </xf>
    <xf numFmtId="0" fontId="9" fillId="21" borderId="1" xfId="3" applyFont="1" applyFill="1" applyBorder="1" applyAlignment="1" applyProtection="1">
      <alignment horizontal="center" vertical="center"/>
      <protection locked="0"/>
    </xf>
    <xf numFmtId="0" fontId="8" fillId="28" borderId="1" xfId="0" applyFont="1" applyFill="1" applyBorder="1" applyAlignment="1" applyProtection="1">
      <alignment horizontal="center" vertical="center"/>
      <protection locked="0"/>
    </xf>
    <xf numFmtId="0" fontId="8" fillId="25" borderId="1" xfId="0" applyFont="1" applyFill="1" applyBorder="1" applyAlignment="1" applyProtection="1">
      <alignment horizontal="center" vertical="center"/>
      <protection locked="0"/>
    </xf>
    <xf numFmtId="0" fontId="8" fillId="9" borderId="1" xfId="0" applyFont="1" applyFill="1" applyBorder="1" applyAlignment="1" applyProtection="1">
      <alignment horizontal="center" vertical="center"/>
      <protection locked="0"/>
    </xf>
    <xf numFmtId="0" fontId="8" fillId="24" borderId="1" xfId="0" applyFont="1" applyFill="1" applyBorder="1" applyAlignment="1" applyProtection="1">
      <alignment horizontal="center" vertical="center"/>
      <protection locked="0"/>
    </xf>
    <xf numFmtId="49" fontId="8" fillId="22" borderId="1" xfId="0" applyNumberFormat="1" applyFont="1" applyFill="1" applyBorder="1" applyAlignment="1" applyProtection="1">
      <alignment horizontal="center" vertical="center"/>
      <protection locked="0"/>
    </xf>
    <xf numFmtId="49" fontId="26" fillId="0" borderId="0" xfId="0" applyNumberFormat="1" applyFont="1"/>
    <xf numFmtId="49" fontId="55" fillId="0" borderId="0" xfId="0" applyNumberFormat="1" applyFont="1" applyFill="1" applyBorder="1" applyAlignment="1" applyProtection="1">
      <alignment horizontal="center"/>
      <protection locked="0"/>
    </xf>
    <xf numFmtId="49" fontId="53" fillId="40" borderId="1" xfId="14" applyNumberFormat="1" applyFont="1" applyFill="1" applyBorder="1" applyAlignment="1">
      <alignment horizontal="center" vertical="center"/>
    </xf>
    <xf numFmtId="49" fontId="8" fillId="21" borderId="1" xfId="0" applyNumberFormat="1" applyFont="1" applyFill="1" applyBorder="1" applyAlignment="1" applyProtection="1">
      <alignment horizontal="center" vertical="center"/>
      <protection locked="0"/>
    </xf>
    <xf numFmtId="49" fontId="12" fillId="10" borderId="1" xfId="0" applyNumberFormat="1" applyFont="1" applyFill="1" applyBorder="1" applyAlignment="1">
      <alignment horizontal="center" vertical="center"/>
    </xf>
    <xf numFmtId="49" fontId="8" fillId="28" borderId="1" xfId="0" applyNumberFormat="1" applyFont="1" applyFill="1" applyBorder="1" applyAlignment="1" applyProtection="1">
      <alignment horizontal="center" vertical="center"/>
      <protection locked="0"/>
    </xf>
    <xf numFmtId="49" fontId="8" fillId="9" borderId="1" xfId="0" applyNumberFormat="1" applyFont="1" applyFill="1" applyBorder="1" applyAlignment="1" applyProtection="1">
      <alignment horizontal="center" vertical="center"/>
      <protection locked="0"/>
    </xf>
    <xf numFmtId="49" fontId="53" fillId="8" borderId="1" xfId="4" applyNumberFormat="1" applyFont="1" applyFill="1" applyBorder="1" applyAlignment="1">
      <alignment horizontal="center" vertical="center"/>
    </xf>
    <xf numFmtId="49" fontId="8" fillId="25" borderId="1" xfId="0" applyNumberFormat="1" applyFont="1" applyFill="1" applyBorder="1" applyAlignment="1" applyProtection="1">
      <alignment horizontal="center" vertical="center"/>
      <protection locked="0"/>
    </xf>
    <xf numFmtId="49" fontId="8" fillId="24" borderId="1" xfId="0" applyNumberFormat="1" applyFont="1" applyFill="1" applyBorder="1" applyAlignment="1" applyProtection="1">
      <alignment horizontal="center" vertical="center"/>
      <protection locked="0"/>
    </xf>
    <xf numFmtId="49" fontId="0" fillId="0" borderId="0" xfId="0" applyNumberFormat="1"/>
    <xf numFmtId="164" fontId="51" fillId="0" borderId="1" xfId="0" applyNumberFormat="1" applyFont="1" applyBorder="1" applyAlignment="1" applyProtection="1">
      <alignment horizontal="center" vertical="center"/>
    </xf>
    <xf numFmtId="14" fontId="0" fillId="0" borderId="0" xfId="0" applyNumberFormat="1" applyProtection="1">
      <protection locked="0"/>
    </xf>
    <xf numFmtId="0" fontId="20" fillId="25" borderId="45" xfId="0" applyFont="1" applyFill="1" applyBorder="1" applyAlignment="1" applyProtection="1">
      <alignment horizontal="center" vertical="center"/>
      <protection locked="0"/>
    </xf>
    <xf numFmtId="0" fontId="20" fillId="28" borderId="9" xfId="0" applyFont="1" applyFill="1" applyBorder="1" applyAlignment="1" applyProtection="1">
      <alignment horizontal="center" vertical="center"/>
      <protection locked="0"/>
    </xf>
    <xf numFmtId="0" fontId="20" fillId="24" borderId="11" xfId="0" applyFont="1" applyFill="1" applyBorder="1" applyAlignment="1" applyProtection="1">
      <alignment horizontal="center" vertical="center"/>
      <protection locked="0"/>
    </xf>
    <xf numFmtId="0" fontId="20" fillId="9" borderId="1" xfId="0" applyFont="1" applyFill="1" applyBorder="1" applyAlignment="1" applyProtection="1">
      <alignment horizontal="center" vertical="center"/>
      <protection locked="0"/>
    </xf>
    <xf numFmtId="0" fontId="20" fillId="25" borderId="11" xfId="0" applyFont="1" applyFill="1" applyBorder="1" applyAlignment="1" applyProtection="1">
      <alignment horizontal="center" vertical="center"/>
      <protection locked="0"/>
    </xf>
    <xf numFmtId="0" fontId="20" fillId="28" borderId="1" xfId="0" applyFont="1" applyFill="1" applyBorder="1" applyAlignment="1" applyProtection="1">
      <alignment horizontal="center" vertical="center"/>
      <protection locked="0"/>
    </xf>
    <xf numFmtId="0" fontId="20" fillId="25" borderId="61" xfId="0" applyFont="1" applyFill="1" applyBorder="1" applyAlignment="1" applyProtection="1">
      <alignment horizontal="center" vertical="center"/>
      <protection locked="0"/>
    </xf>
    <xf numFmtId="0" fontId="20" fillId="28" borderId="62" xfId="0" applyFont="1" applyFill="1" applyBorder="1" applyAlignment="1" applyProtection="1">
      <alignment horizontal="center" vertical="center"/>
      <protection locked="0"/>
    </xf>
    <xf numFmtId="0" fontId="20" fillId="28" borderId="67" xfId="0" applyFont="1" applyFill="1" applyBorder="1" applyAlignment="1" applyProtection="1">
      <alignment horizontal="center" vertical="center"/>
      <protection locked="0"/>
    </xf>
    <xf numFmtId="0" fontId="20" fillId="25" borderId="9" xfId="0" applyFont="1" applyFill="1" applyBorder="1" applyAlignment="1" applyProtection="1">
      <alignment horizontal="center" vertical="center"/>
      <protection locked="0"/>
    </xf>
    <xf numFmtId="0" fontId="20" fillId="9" borderId="16" xfId="0" applyFont="1" applyFill="1" applyBorder="1" applyAlignment="1" applyProtection="1">
      <alignment horizontal="center" vertical="center"/>
      <protection locked="0"/>
    </xf>
    <xf numFmtId="0" fontId="20" fillId="24" borderId="1" xfId="0" applyFont="1" applyFill="1" applyBorder="1" applyAlignment="1" applyProtection="1">
      <alignment horizontal="center" vertical="center"/>
      <protection locked="0"/>
    </xf>
    <xf numFmtId="0" fontId="20" fillId="28" borderId="16" xfId="0" applyFont="1" applyFill="1" applyBorder="1" applyAlignment="1" applyProtection="1">
      <alignment horizontal="center" vertical="center"/>
      <protection locked="0"/>
    </xf>
    <xf numFmtId="0" fontId="20" fillId="25" borderId="1" xfId="0" applyFont="1" applyFill="1" applyBorder="1" applyAlignment="1" applyProtection="1">
      <alignment horizontal="center" vertical="center"/>
      <protection locked="0"/>
    </xf>
    <xf numFmtId="0" fontId="20" fillId="28" borderId="63" xfId="0" applyFont="1" applyFill="1" applyBorder="1" applyAlignment="1" applyProtection="1">
      <alignment horizontal="center" vertical="center"/>
      <protection locked="0"/>
    </xf>
    <xf numFmtId="0" fontId="20" fillId="25" borderId="62" xfId="0" applyFont="1" applyFill="1" applyBorder="1" applyAlignment="1" applyProtection="1">
      <alignment horizontal="center" vertical="center"/>
      <protection locked="0"/>
    </xf>
    <xf numFmtId="0" fontId="3" fillId="22" borderId="9" xfId="0" applyFont="1" applyFill="1" applyBorder="1" applyAlignment="1" applyProtection="1">
      <alignment horizontal="center" vertical="center"/>
      <protection locked="0"/>
    </xf>
    <xf numFmtId="0" fontId="3" fillId="22" borderId="9" xfId="3" applyFont="1" applyFill="1" applyBorder="1" applyAlignment="1" applyProtection="1">
      <alignment horizontal="center" vertical="center"/>
      <protection locked="0"/>
    </xf>
    <xf numFmtId="0" fontId="3" fillId="21" borderId="1" xfId="0" applyFont="1" applyFill="1" applyBorder="1" applyAlignment="1" applyProtection="1">
      <alignment horizontal="center" vertical="center"/>
      <protection locked="0"/>
    </xf>
    <xf numFmtId="0" fontId="3" fillId="21" borderId="1" xfId="3" applyFont="1" applyFill="1" applyBorder="1" applyAlignment="1" applyProtection="1">
      <alignment horizontal="center" vertical="center"/>
      <protection locked="0"/>
    </xf>
    <xf numFmtId="0" fontId="3" fillId="22" borderId="1" xfId="0" applyFont="1" applyFill="1" applyBorder="1" applyAlignment="1" applyProtection="1">
      <alignment horizontal="center" vertical="center"/>
      <protection locked="0"/>
    </xf>
    <xf numFmtId="0" fontId="3" fillId="22" borderId="1" xfId="3" applyFont="1" applyFill="1" applyBorder="1" applyAlignment="1" applyProtection="1">
      <alignment horizontal="center" vertical="center"/>
      <protection locked="0"/>
    </xf>
    <xf numFmtId="0" fontId="3" fillId="22" borderId="62" xfId="0" applyFont="1" applyFill="1" applyBorder="1" applyAlignment="1" applyProtection="1">
      <alignment horizontal="center" vertical="center"/>
      <protection locked="0"/>
    </xf>
    <xf numFmtId="0" fontId="3" fillId="22" borderId="62" xfId="3" applyFont="1" applyFill="1" applyBorder="1" applyAlignment="1" applyProtection="1">
      <alignment horizontal="center" vertical="center"/>
      <protection locked="0"/>
    </xf>
    <xf numFmtId="14" fontId="30" fillId="0" borderId="0" xfId="0" applyNumberFormat="1" applyFont="1"/>
    <xf numFmtId="14" fontId="0" fillId="2" borderId="0" xfId="0" applyNumberFormat="1" applyFill="1" applyProtection="1">
      <protection locked="0"/>
    </xf>
    <xf numFmtId="0" fontId="0" fillId="0" borderId="0" xfId="0" applyProtection="1"/>
    <xf numFmtId="0" fontId="50" fillId="0" borderId="9" xfId="0" applyFont="1" applyBorder="1" applyAlignment="1" applyProtection="1">
      <alignment horizontal="center" vertical="center"/>
    </xf>
    <xf numFmtId="0" fontId="0" fillId="2" borderId="1" xfId="0" applyFill="1" applyBorder="1" applyProtection="1"/>
    <xf numFmtId="0" fontId="0" fillId="2" borderId="0" xfId="0" applyFill="1" applyProtection="1"/>
    <xf numFmtId="14" fontId="0" fillId="2" borderId="1" xfId="0" applyNumberFormat="1" applyFill="1" applyBorder="1" applyProtection="1">
      <protection locked="0"/>
    </xf>
    <xf numFmtId="0" fontId="0" fillId="18" borderId="71" xfId="0" applyFill="1" applyBorder="1" applyAlignment="1" applyProtection="1">
      <alignment horizontal="center" vertical="center" wrapText="1"/>
      <protection locked="0"/>
    </xf>
    <xf numFmtId="0" fontId="0" fillId="18" borderId="70" xfId="0" applyFill="1" applyBorder="1" applyAlignment="1" applyProtection="1">
      <alignment horizontal="center" vertical="center"/>
      <protection locked="0"/>
    </xf>
    <xf numFmtId="0" fontId="0" fillId="18" borderId="71" xfId="0" applyFill="1" applyBorder="1" applyAlignment="1" applyProtection="1">
      <alignment horizontal="center" vertical="center"/>
      <protection locked="0"/>
    </xf>
    <xf numFmtId="167" fontId="5" fillId="18" borderId="71" xfId="0" applyNumberFormat="1" applyFont="1" applyFill="1" applyBorder="1" applyAlignment="1" applyProtection="1">
      <alignment horizontal="center" vertical="center"/>
      <protection locked="0"/>
    </xf>
    <xf numFmtId="49" fontId="5" fillId="18" borderId="72" xfId="0" applyNumberFormat="1" applyFont="1" applyFill="1" applyBorder="1" applyAlignment="1" applyProtection="1">
      <alignment horizontal="center" vertical="center"/>
      <protection locked="0"/>
    </xf>
    <xf numFmtId="0" fontId="27" fillId="21" borderId="47" xfId="0" applyFont="1" applyFill="1" applyBorder="1" applyAlignment="1">
      <alignment vertical="center"/>
    </xf>
    <xf numFmtId="0" fontId="27" fillId="21" borderId="14" xfId="0" applyFont="1" applyFill="1" applyBorder="1" applyAlignment="1">
      <alignment vertical="center"/>
    </xf>
    <xf numFmtId="0" fontId="27" fillId="21" borderId="44" xfId="0" applyFont="1" applyFill="1" applyBorder="1" applyAlignment="1">
      <alignment vertical="center"/>
    </xf>
    <xf numFmtId="49" fontId="0" fillId="0" borderId="58" xfId="0" applyNumberFormat="1" applyFill="1" applyBorder="1" applyAlignment="1"/>
    <xf numFmtId="170" fontId="36" fillId="24" borderId="20" xfId="0" applyNumberFormat="1" applyFont="1" applyFill="1" applyBorder="1" applyAlignment="1" applyProtection="1">
      <alignment horizontal="center" vertical="center"/>
      <protection locked="0"/>
    </xf>
    <xf numFmtId="170" fontId="37" fillId="24" borderId="9" xfId="3" applyNumberFormat="1" applyFont="1" applyFill="1" applyBorder="1" applyAlignment="1" applyProtection="1">
      <alignment horizontal="center" vertical="center"/>
      <protection locked="0"/>
    </xf>
    <xf numFmtId="170" fontId="40" fillId="24" borderId="9" xfId="3" applyNumberFormat="1" applyFont="1" applyFill="1" applyBorder="1" applyAlignment="1" applyProtection="1">
      <alignment horizontal="center" vertical="center"/>
      <protection locked="0"/>
    </xf>
    <xf numFmtId="170" fontId="40" fillId="24" borderId="9" xfId="0" applyNumberFormat="1" applyFont="1" applyFill="1" applyBorder="1" applyAlignment="1" applyProtection="1">
      <alignment horizontal="center" vertical="center"/>
      <protection locked="0"/>
    </xf>
    <xf numFmtId="170" fontId="26" fillId="24" borderId="9" xfId="0" applyNumberFormat="1" applyFont="1" applyFill="1" applyBorder="1" applyAlignment="1" applyProtection="1">
      <alignment horizontal="center" vertical="center"/>
      <protection locked="0"/>
    </xf>
    <xf numFmtId="170" fontId="26" fillId="24" borderId="21" xfId="0" applyNumberFormat="1" applyFont="1" applyFill="1" applyBorder="1" applyAlignment="1" applyProtection="1">
      <alignment horizontal="center" vertical="center"/>
      <protection locked="0"/>
    </xf>
    <xf numFmtId="170" fontId="36" fillId="23" borderId="35" xfId="0" applyNumberFormat="1" applyFont="1" applyFill="1" applyBorder="1" applyAlignment="1" applyProtection="1">
      <alignment horizontal="center" vertical="center"/>
      <protection locked="0"/>
    </xf>
    <xf numFmtId="170" fontId="37" fillId="23" borderId="9" xfId="3" applyNumberFormat="1" applyFont="1" applyFill="1" applyBorder="1" applyAlignment="1" applyProtection="1">
      <alignment horizontal="center" vertical="center"/>
      <protection locked="0"/>
    </xf>
    <xf numFmtId="170" fontId="40" fillId="23" borderId="9" xfId="3" applyNumberFormat="1" applyFont="1" applyFill="1" applyBorder="1" applyAlignment="1" applyProtection="1">
      <alignment horizontal="center" vertical="center"/>
      <protection locked="0"/>
    </xf>
    <xf numFmtId="170" fontId="40" fillId="23" borderId="9" xfId="0" applyNumberFormat="1" applyFont="1" applyFill="1" applyBorder="1" applyAlignment="1" applyProtection="1">
      <alignment horizontal="center" vertical="center"/>
      <protection locked="0"/>
    </xf>
    <xf numFmtId="170" fontId="26" fillId="23" borderId="9" xfId="0" applyNumberFormat="1" applyFont="1" applyFill="1" applyBorder="1" applyAlignment="1" applyProtection="1">
      <alignment horizontal="center" vertical="center"/>
      <protection locked="0"/>
    </xf>
    <xf numFmtId="170" fontId="26" fillId="23" borderId="36" xfId="0" applyNumberFormat="1" applyFont="1" applyFill="1" applyBorder="1" applyAlignment="1" applyProtection="1">
      <alignment horizontal="center" vertical="center"/>
      <protection locked="0"/>
    </xf>
    <xf numFmtId="170" fontId="36" fillId="21" borderId="35" xfId="0" applyNumberFormat="1" applyFont="1" applyFill="1" applyBorder="1" applyAlignment="1" applyProtection="1">
      <alignment horizontal="center" vertical="center"/>
      <protection locked="0"/>
    </xf>
    <xf numFmtId="170" fontId="37" fillId="21" borderId="9" xfId="3" applyNumberFormat="1" applyFont="1" applyFill="1" applyBorder="1" applyAlignment="1" applyProtection="1">
      <alignment horizontal="center" vertical="center"/>
      <protection locked="0"/>
    </xf>
    <xf numFmtId="170" fontId="40" fillId="21" borderId="9" xfId="3" applyNumberFormat="1" applyFont="1" applyFill="1" applyBorder="1" applyAlignment="1" applyProtection="1">
      <alignment horizontal="center" vertical="center"/>
      <protection locked="0"/>
    </xf>
    <xf numFmtId="170" fontId="40" fillId="21" borderId="9" xfId="0" applyNumberFormat="1" applyFont="1" applyFill="1" applyBorder="1" applyAlignment="1" applyProtection="1">
      <alignment horizontal="center" vertical="center"/>
      <protection locked="0"/>
    </xf>
    <xf numFmtId="170" fontId="26" fillId="21" borderId="9" xfId="0" applyNumberFormat="1" applyFont="1" applyFill="1" applyBorder="1" applyAlignment="1" applyProtection="1">
      <alignment horizontal="center" vertical="center"/>
      <protection locked="0"/>
    </xf>
    <xf numFmtId="170" fontId="26" fillId="21" borderId="36" xfId="0" applyNumberFormat="1" applyFont="1" applyFill="1" applyBorder="1" applyAlignment="1" applyProtection="1">
      <alignment horizontal="center" vertical="center"/>
      <protection locked="0"/>
    </xf>
    <xf numFmtId="170" fontId="36" fillId="25" borderId="3" xfId="0" applyNumberFormat="1" applyFont="1" applyFill="1" applyBorder="1" applyAlignment="1" applyProtection="1">
      <alignment horizontal="center" vertical="center"/>
      <protection locked="0"/>
    </xf>
    <xf numFmtId="170" fontId="37" fillId="25" borderId="1" xfId="3" applyNumberFormat="1" applyFont="1" applyFill="1" applyBorder="1" applyAlignment="1" applyProtection="1">
      <alignment horizontal="center" vertical="center"/>
      <protection locked="0"/>
    </xf>
    <xf numFmtId="170" fontId="40" fillId="25" borderId="1" xfId="3" applyNumberFormat="1" applyFont="1" applyFill="1" applyBorder="1" applyAlignment="1" applyProtection="1">
      <alignment horizontal="center" vertical="center"/>
      <protection locked="0"/>
    </xf>
    <xf numFmtId="170" fontId="40" fillId="25" borderId="1" xfId="0" applyNumberFormat="1" applyFont="1" applyFill="1" applyBorder="1" applyAlignment="1" applyProtection="1">
      <alignment horizontal="center" vertical="center"/>
      <protection locked="0"/>
    </xf>
    <xf numFmtId="170" fontId="26" fillId="25" borderId="1" xfId="0" applyNumberFormat="1" applyFont="1" applyFill="1" applyBorder="1" applyAlignment="1" applyProtection="1">
      <alignment horizontal="center" vertical="center"/>
      <protection locked="0"/>
    </xf>
    <xf numFmtId="170" fontId="26" fillId="25" borderId="2" xfId="0" applyNumberFormat="1" applyFont="1" applyFill="1" applyBorder="1" applyAlignment="1" applyProtection="1">
      <alignment horizontal="center" vertical="center"/>
      <protection locked="0"/>
    </xf>
    <xf numFmtId="170" fontId="36" fillId="15" borderId="31" xfId="0" applyNumberFormat="1" applyFont="1" applyFill="1" applyBorder="1" applyAlignment="1" applyProtection="1">
      <alignment horizontal="center" vertical="center"/>
      <protection locked="0"/>
    </xf>
    <xf numFmtId="170" fontId="37" fillId="15" borderId="1" xfId="3" applyNumberFormat="1" applyFont="1" applyFill="1" applyBorder="1" applyAlignment="1" applyProtection="1">
      <alignment horizontal="center" vertical="center"/>
      <protection locked="0"/>
    </xf>
    <xf numFmtId="170" fontId="40" fillId="15" borderId="1" xfId="3" applyNumberFormat="1" applyFont="1" applyFill="1" applyBorder="1" applyAlignment="1" applyProtection="1">
      <alignment horizontal="center" vertical="center"/>
      <protection locked="0"/>
    </xf>
    <xf numFmtId="170" fontId="40" fillId="15" borderId="1" xfId="0" applyNumberFormat="1" applyFont="1" applyFill="1" applyBorder="1" applyAlignment="1" applyProtection="1">
      <alignment horizontal="center" vertical="center"/>
      <protection locked="0"/>
    </xf>
    <xf numFmtId="170" fontId="26" fillId="15" borderId="1" xfId="0" applyNumberFormat="1" applyFont="1" applyFill="1" applyBorder="1" applyAlignment="1" applyProtection="1">
      <alignment horizontal="center" vertical="center"/>
      <protection locked="0"/>
    </xf>
    <xf numFmtId="170" fontId="26" fillId="15" borderId="32" xfId="0" applyNumberFormat="1" applyFont="1" applyFill="1" applyBorder="1" applyAlignment="1" applyProtection="1">
      <alignment horizontal="center" vertical="center"/>
      <protection locked="0"/>
    </xf>
    <xf numFmtId="170" fontId="36" fillId="22" borderId="31" xfId="0" applyNumberFormat="1" applyFont="1" applyFill="1" applyBorder="1" applyAlignment="1" applyProtection="1">
      <alignment horizontal="center" vertical="center"/>
      <protection locked="0"/>
    </xf>
    <xf numFmtId="170" fontId="37" fillId="22" borderId="1" xfId="3" applyNumberFormat="1" applyFont="1" applyFill="1" applyBorder="1" applyAlignment="1" applyProtection="1">
      <alignment horizontal="center" vertical="center"/>
      <protection locked="0"/>
    </xf>
    <xf numFmtId="170" fontId="40" fillId="22" borderId="1" xfId="3" applyNumberFormat="1" applyFont="1" applyFill="1" applyBorder="1" applyAlignment="1" applyProtection="1">
      <alignment horizontal="center" vertical="center"/>
      <protection locked="0"/>
    </xf>
    <xf numFmtId="170" fontId="40" fillId="22" borderId="1" xfId="0" applyNumberFormat="1" applyFont="1" applyFill="1" applyBorder="1" applyAlignment="1" applyProtection="1">
      <alignment horizontal="center" vertical="center"/>
      <protection locked="0"/>
    </xf>
    <xf numFmtId="170" fontId="26" fillId="22" borderId="1" xfId="0" applyNumberFormat="1" applyFont="1" applyFill="1" applyBorder="1" applyAlignment="1" applyProtection="1">
      <alignment horizontal="center" vertical="center"/>
      <protection locked="0"/>
    </xf>
    <xf numFmtId="170" fontId="26" fillId="22" borderId="32" xfId="0" applyNumberFormat="1" applyFont="1" applyFill="1" applyBorder="1" applyAlignment="1" applyProtection="1">
      <alignment horizontal="center" vertical="center"/>
      <protection locked="0"/>
    </xf>
    <xf numFmtId="1" fontId="28" fillId="2" borderId="0" xfId="0" applyNumberFormat="1" applyFont="1" applyFill="1" applyAlignment="1">
      <alignment horizontal="center" vertical="center"/>
    </xf>
    <xf numFmtId="1" fontId="28" fillId="7" borderId="5" xfId="0" applyNumberFormat="1" applyFont="1" applyFill="1" applyBorder="1" applyAlignment="1">
      <alignment horizontal="center" vertical="center"/>
    </xf>
    <xf numFmtId="1" fontId="28" fillId="3" borderId="5" xfId="0" applyNumberFormat="1" applyFont="1" applyFill="1" applyBorder="1" applyAlignment="1">
      <alignment horizontal="center" vertical="center"/>
    </xf>
    <xf numFmtId="1" fontId="28" fillId="16" borderId="5" xfId="0" applyNumberFormat="1" applyFont="1" applyFill="1" applyBorder="1" applyAlignment="1">
      <alignment horizontal="center" vertical="center"/>
    </xf>
    <xf numFmtId="0" fontId="0" fillId="0" borderId="19" xfId="0" applyBorder="1" applyAlignment="1" applyProtection="1">
      <alignment horizontal="center" vertical="center"/>
      <protection locked="0"/>
    </xf>
    <xf numFmtId="14" fontId="0" fillId="0" borderId="18" xfId="0" applyNumberFormat="1" applyBorder="1" applyProtection="1">
      <protection locked="0"/>
    </xf>
    <xf numFmtId="14" fontId="50" fillId="0" borderId="9" xfId="0" applyNumberFormat="1" applyFont="1" applyBorder="1" applyAlignment="1" applyProtection="1">
      <alignment horizontal="center" vertical="center"/>
      <protection locked="0"/>
    </xf>
    <xf numFmtId="0" fontId="0" fillId="0" borderId="18"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14" fontId="0" fillId="0" borderId="1" xfId="0" applyNumberFormat="1" applyBorder="1" applyProtection="1">
      <protection locked="0"/>
    </xf>
    <xf numFmtId="0" fontId="50" fillId="0" borderId="1" xfId="0" applyFont="1"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0" fillId="0" borderId="16" xfId="0" applyBorder="1" applyProtection="1">
      <protection locked="0"/>
    </xf>
    <xf numFmtId="0" fontId="38" fillId="22" borderId="9" xfId="0" applyFont="1" applyFill="1" applyBorder="1" applyAlignment="1">
      <alignment horizontal="center" vertical="center"/>
    </xf>
    <xf numFmtId="0" fontId="9" fillId="23" borderId="9" xfId="0" applyFont="1" applyFill="1" applyBorder="1" applyAlignment="1">
      <alignment horizontal="center" vertical="center"/>
    </xf>
    <xf numFmtId="0" fontId="9" fillId="9" borderId="9" xfId="0" applyFont="1" applyFill="1" applyBorder="1" applyAlignment="1">
      <alignment horizontal="center" vertical="center"/>
    </xf>
    <xf numFmtId="0" fontId="9" fillId="18" borderId="9" xfId="0" applyFont="1" applyFill="1" applyBorder="1" applyAlignment="1">
      <alignment horizontal="center" vertical="center"/>
    </xf>
    <xf numFmtId="0" fontId="9" fillId="21" borderId="9" xfId="0" applyFont="1" applyFill="1" applyBorder="1" applyAlignment="1">
      <alignment horizontal="center" vertical="center"/>
    </xf>
    <xf numFmtId="0" fontId="3" fillId="12" borderId="91" xfId="0" applyFont="1" applyFill="1" applyBorder="1" applyAlignment="1">
      <alignment horizontal="center" vertical="center"/>
    </xf>
    <xf numFmtId="0" fontId="3" fillId="11" borderId="92" xfId="0" applyFont="1" applyFill="1" applyBorder="1" applyAlignment="1">
      <alignment horizontal="center" vertical="center"/>
    </xf>
    <xf numFmtId="0" fontId="3" fillId="4" borderId="92" xfId="0" applyFont="1" applyFill="1" applyBorder="1" applyAlignment="1">
      <alignment horizontal="center" vertical="center"/>
    </xf>
    <xf numFmtId="0" fontId="3" fillId="27" borderId="92" xfId="0" applyFont="1" applyFill="1" applyBorder="1" applyAlignment="1">
      <alignment horizontal="center" vertical="center"/>
    </xf>
    <xf numFmtId="0" fontId="43" fillId="36" borderId="93" xfId="7" applyFont="1" applyBorder="1" applyAlignment="1">
      <alignment horizontal="left" vertical="center"/>
    </xf>
    <xf numFmtId="166" fontId="0" fillId="0" borderId="1" xfId="14" applyFont="1" applyBorder="1" applyAlignment="1" applyProtection="1">
      <alignment horizontal="center" vertical="center"/>
      <protection locked="0"/>
    </xf>
    <xf numFmtId="166" fontId="0" fillId="0" borderId="1" xfId="14" applyNumberFormat="1" applyFont="1" applyBorder="1" applyAlignment="1">
      <alignment horizontal="center" vertical="center"/>
    </xf>
    <xf numFmtId="14" fontId="0" fillId="0" borderId="1" xfId="0" applyNumberFormat="1" applyBorder="1" applyAlignment="1" applyProtection="1">
      <alignment horizontal="center" vertical="center"/>
      <protection locked="0"/>
    </xf>
    <xf numFmtId="166" fontId="0" fillId="0" borderId="1" xfId="14" applyFont="1" applyBorder="1" applyAlignment="1">
      <alignment horizontal="center" vertical="center"/>
    </xf>
    <xf numFmtId="166" fontId="58" fillId="0" borderId="1" xfId="14" applyFont="1" applyBorder="1" applyAlignment="1" applyProtection="1">
      <alignment horizontal="center" vertical="center"/>
      <protection locked="0"/>
    </xf>
    <xf numFmtId="166" fontId="58" fillId="0" borderId="1" xfId="14" applyNumberFormat="1" applyFont="1" applyBorder="1" applyAlignment="1">
      <alignment horizontal="center" vertical="center"/>
    </xf>
    <xf numFmtId="0" fontId="0" fillId="21" borderId="17" xfId="0" applyFill="1" applyBorder="1" applyProtection="1">
      <protection locked="0"/>
    </xf>
    <xf numFmtId="0" fontId="0" fillId="21" borderId="16" xfId="0" applyFill="1" applyBorder="1" applyProtection="1">
      <protection locked="0"/>
    </xf>
    <xf numFmtId="0" fontId="0" fillId="0" borderId="45" xfId="0" applyBorder="1" applyAlignment="1" applyProtection="1">
      <alignment horizontal="center" vertical="center"/>
      <protection locked="0"/>
    </xf>
    <xf numFmtId="14" fontId="0" fillId="0" borderId="9" xfId="0" applyNumberFormat="1" applyBorder="1" applyProtection="1">
      <protection locked="0"/>
    </xf>
    <xf numFmtId="0" fontId="0" fillId="0" borderId="9" xfId="0" applyBorder="1" applyAlignment="1" applyProtection="1">
      <alignment horizontal="center" vertical="center"/>
      <protection locked="0"/>
    </xf>
    <xf numFmtId="0" fontId="0" fillId="0" borderId="67" xfId="0" applyBorder="1" applyProtection="1">
      <protection locked="0"/>
    </xf>
    <xf numFmtId="14" fontId="50" fillId="0" borderId="18" xfId="0" applyNumberFormat="1" applyFont="1" applyBorder="1" applyAlignment="1" applyProtection="1">
      <alignment horizontal="center" vertical="center"/>
      <protection locked="0"/>
    </xf>
    <xf numFmtId="0" fontId="50" fillId="0" borderId="18" xfId="0" applyFont="1" applyBorder="1" applyAlignment="1" applyProtection="1">
      <alignment horizontal="center" vertical="center"/>
      <protection locked="0"/>
    </xf>
    <xf numFmtId="0" fontId="0" fillId="0" borderId="12" xfId="0" applyBorder="1" applyAlignment="1" applyProtection="1">
      <alignment horizontal="center" vertical="center"/>
      <protection locked="0"/>
    </xf>
    <xf numFmtId="14" fontId="0" fillId="0" borderId="13" xfId="0" applyNumberFormat="1" applyBorder="1" applyProtection="1">
      <protection locked="0"/>
    </xf>
    <xf numFmtId="0" fontId="50" fillId="0" borderId="92" xfId="0" applyFont="1" applyBorder="1" applyAlignment="1" applyProtection="1">
      <alignment horizontal="center" vertical="center"/>
      <protection locked="0"/>
    </xf>
    <xf numFmtId="0" fontId="50" fillId="0" borderId="13" xfId="0" applyFont="1"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21" borderId="69" xfId="0" applyFill="1" applyBorder="1" applyProtection="1">
      <protection locked="0"/>
    </xf>
    <xf numFmtId="0" fontId="0" fillId="0" borderId="11" xfId="0" applyFill="1" applyBorder="1" applyAlignment="1" applyProtection="1">
      <alignment horizontal="center" vertical="center"/>
      <protection locked="0"/>
    </xf>
    <xf numFmtId="14" fontId="0" fillId="0" borderId="1" xfId="0" applyNumberFormat="1" applyFill="1" applyBorder="1" applyProtection="1">
      <protection locked="0"/>
    </xf>
    <xf numFmtId="0" fontId="50" fillId="0" borderId="9" xfId="0" applyFont="1" applyFill="1" applyBorder="1" applyAlignment="1" applyProtection="1">
      <alignment horizontal="center" vertical="center"/>
      <protection locked="0"/>
    </xf>
    <xf numFmtId="0" fontId="1" fillId="0" borderId="1" xfId="0" applyFont="1" applyFill="1" applyBorder="1" applyProtection="1">
      <protection locked="0"/>
    </xf>
    <xf numFmtId="0" fontId="0" fillId="0" borderId="1" xfId="0" applyFill="1" applyBorder="1" applyAlignment="1" applyProtection="1">
      <alignment horizontal="center" vertical="center"/>
      <protection locked="0"/>
    </xf>
    <xf numFmtId="0" fontId="0" fillId="0" borderId="16" xfId="0" applyFill="1" applyBorder="1" applyProtection="1">
      <protection locked="0"/>
    </xf>
    <xf numFmtId="0" fontId="3" fillId="0" borderId="1" xfId="0" applyFont="1" applyFill="1" applyBorder="1" applyAlignment="1" applyProtection="1">
      <alignment horizontal="center" vertical="center"/>
      <protection locked="0"/>
    </xf>
    <xf numFmtId="0" fontId="50" fillId="0" borderId="1" xfId="0" applyFont="1" applyFill="1" applyBorder="1" applyAlignment="1" applyProtection="1">
      <alignment horizontal="center" vertical="center"/>
      <protection locked="0"/>
    </xf>
    <xf numFmtId="14" fontId="50" fillId="0" borderId="9" xfId="0" applyNumberFormat="1" applyFont="1" applyFill="1" applyBorder="1" applyAlignment="1" applyProtection="1">
      <alignment horizontal="center" vertical="center"/>
      <protection locked="0"/>
    </xf>
    <xf numFmtId="164" fontId="8" fillId="24" borderId="11" xfId="3" applyNumberFormat="1" applyFont="1" applyFill="1" applyBorder="1" applyAlignment="1">
      <alignment horizontal="left" vertical="center"/>
    </xf>
    <xf numFmtId="164" fontId="8" fillId="24" borderId="2" xfId="3" applyNumberFormat="1" applyFont="1" applyFill="1" applyBorder="1" applyAlignment="1">
      <alignment horizontal="center" vertical="center"/>
    </xf>
    <xf numFmtId="172" fontId="8" fillId="24" borderId="1" xfId="3" applyNumberFormat="1" applyFont="1" applyFill="1" applyBorder="1" applyAlignment="1">
      <alignment horizontal="center" vertical="center"/>
    </xf>
    <xf numFmtId="10" fontId="8" fillId="24" borderId="16" xfId="14" applyNumberFormat="1" applyFont="1" applyFill="1" applyBorder="1" applyAlignment="1">
      <alignment horizontal="center" vertical="center"/>
    </xf>
    <xf numFmtId="164" fontId="8" fillId="42" borderId="11" xfId="3" applyNumberFormat="1" applyFont="1" applyFill="1" applyBorder="1" applyAlignment="1">
      <alignment horizontal="left" vertical="center"/>
    </xf>
    <xf numFmtId="164" fontId="8" fillId="42" borderId="2" xfId="3" applyNumberFormat="1" applyFont="1" applyFill="1" applyBorder="1" applyAlignment="1">
      <alignment horizontal="center" vertical="center"/>
    </xf>
    <xf numFmtId="172" fontId="8" fillId="42" borderId="1" xfId="3" applyNumberFormat="1" applyFont="1" applyFill="1" applyBorder="1" applyAlignment="1">
      <alignment horizontal="center" vertical="center"/>
    </xf>
    <xf numFmtId="10" fontId="8" fillId="42" borderId="16" xfId="14" applyNumberFormat="1" applyFont="1" applyFill="1" applyBorder="1" applyAlignment="1">
      <alignment horizontal="center" vertical="center"/>
    </xf>
    <xf numFmtId="14" fontId="8" fillId="43" borderId="45" xfId="3" applyNumberFormat="1" applyFont="1" applyFill="1" applyBorder="1" applyAlignment="1" applyProtection="1">
      <alignment vertical="center"/>
      <protection locked="0"/>
    </xf>
    <xf numFmtId="0" fontId="10" fillId="43" borderId="1" xfId="3" applyFont="1" applyFill="1" applyBorder="1" applyAlignment="1" applyProtection="1">
      <alignment horizontal="center" vertical="center"/>
      <protection locked="0"/>
    </xf>
    <xf numFmtId="0" fontId="10" fillId="43" borderId="85" xfId="3" applyFont="1" applyFill="1" applyBorder="1" applyAlignment="1" applyProtection="1">
      <alignment horizontal="center" vertical="center"/>
      <protection locked="0"/>
    </xf>
    <xf numFmtId="14" fontId="5" fillId="2" borderId="0" xfId="0" applyNumberFormat="1" applyFont="1" applyFill="1" applyBorder="1" applyAlignment="1" applyProtection="1"/>
    <xf numFmtId="1" fontId="0" fillId="2" borderId="0" xfId="0" applyNumberFormat="1" applyFill="1" applyBorder="1" applyAlignment="1" applyProtection="1">
      <alignment horizontal="center" vertical="center"/>
    </xf>
    <xf numFmtId="166" fontId="32" fillId="23" borderId="89" xfId="6" applyNumberFormat="1" applyFont="1" applyFill="1" applyBorder="1" applyAlignment="1" applyProtection="1">
      <alignment horizontal="center" vertical="center"/>
      <protection locked="0"/>
    </xf>
    <xf numFmtId="166" fontId="32" fillId="3" borderId="89" xfId="6" applyNumberFormat="1" applyFont="1" applyFill="1" applyBorder="1" applyAlignment="1" applyProtection="1">
      <alignment horizontal="center" vertical="center"/>
      <protection locked="0"/>
    </xf>
    <xf numFmtId="166" fontId="0" fillId="2" borderId="0" xfId="6" applyNumberFormat="1" applyFont="1" applyFill="1" applyProtection="1">
      <protection locked="0"/>
    </xf>
    <xf numFmtId="0" fontId="18" fillId="2" borderId="0" xfId="0" applyFont="1" applyFill="1" applyBorder="1" applyAlignment="1">
      <alignment horizontal="center"/>
    </xf>
    <xf numFmtId="0" fontId="0" fillId="0" borderId="0" xfId="0" applyBorder="1"/>
    <xf numFmtId="49" fontId="41" fillId="3" borderId="1" xfId="0" applyNumberFormat="1" applyFont="1" applyFill="1" applyBorder="1" applyAlignment="1">
      <alignment horizontal="center"/>
    </xf>
    <xf numFmtId="0" fontId="41" fillId="3" borderId="1" xfId="0" applyNumberFormat="1" applyFont="1" applyFill="1" applyBorder="1" applyAlignment="1">
      <alignment horizontal="center"/>
    </xf>
    <xf numFmtId="170" fontId="35" fillId="2" borderId="1" xfId="0" applyNumberFormat="1" applyFont="1" applyFill="1" applyBorder="1" applyAlignment="1">
      <alignment horizontal="center"/>
    </xf>
    <xf numFmtId="170" fontId="36" fillId="9" borderId="20" xfId="0" applyNumberFormat="1" applyFont="1" applyFill="1" applyBorder="1" applyAlignment="1" applyProtection="1">
      <alignment horizontal="center" vertical="center"/>
      <protection locked="0"/>
    </xf>
    <xf numFmtId="1" fontId="38" fillId="9" borderId="9" xfId="3" applyNumberFormat="1" applyFont="1" applyFill="1" applyBorder="1" applyAlignment="1" applyProtection="1">
      <alignment horizontal="center" vertical="center"/>
      <protection locked="0"/>
    </xf>
    <xf numFmtId="170" fontId="37" fillId="9" borderId="9" xfId="3" applyNumberFormat="1" applyFont="1" applyFill="1" applyBorder="1" applyAlignment="1" applyProtection="1">
      <alignment horizontal="center" vertical="center"/>
      <protection locked="0"/>
    </xf>
    <xf numFmtId="170" fontId="40" fillId="9" borderId="9" xfId="3" applyNumberFormat="1" applyFont="1" applyFill="1" applyBorder="1" applyAlignment="1" applyProtection="1">
      <alignment horizontal="center" vertical="center"/>
      <protection locked="0"/>
    </xf>
    <xf numFmtId="170" fontId="40" fillId="9" borderId="9" xfId="0" applyNumberFormat="1" applyFont="1" applyFill="1" applyBorder="1" applyAlignment="1" applyProtection="1">
      <alignment horizontal="center" vertical="center"/>
      <protection locked="0"/>
    </xf>
    <xf numFmtId="170" fontId="26" fillId="9" borderId="9" xfId="0" applyNumberFormat="1" applyFont="1" applyFill="1" applyBorder="1" applyAlignment="1" applyProtection="1">
      <alignment horizontal="center" vertical="center"/>
      <protection locked="0"/>
    </xf>
    <xf numFmtId="170" fontId="26" fillId="9" borderId="21" xfId="0" applyNumberFormat="1" applyFont="1" applyFill="1" applyBorder="1" applyAlignment="1" applyProtection="1">
      <alignment horizontal="center" vertical="center"/>
      <protection locked="0"/>
    </xf>
    <xf numFmtId="170" fontId="36" fillId="10" borderId="3" xfId="0" applyNumberFormat="1" applyFont="1" applyFill="1" applyBorder="1" applyAlignment="1" applyProtection="1">
      <alignment horizontal="center" vertical="center"/>
      <protection locked="0"/>
    </xf>
    <xf numFmtId="1" fontId="38" fillId="10" borderId="1" xfId="3" applyNumberFormat="1" applyFont="1" applyFill="1" applyBorder="1" applyAlignment="1" applyProtection="1">
      <alignment horizontal="center" vertical="center"/>
      <protection locked="0"/>
    </xf>
    <xf numFmtId="170" fontId="37" fillId="10" borderId="1" xfId="3" applyNumberFormat="1" applyFont="1" applyFill="1" applyBorder="1" applyAlignment="1" applyProtection="1">
      <alignment horizontal="center" vertical="center"/>
      <protection locked="0"/>
    </xf>
    <xf numFmtId="170" fontId="40" fillId="10" borderId="1" xfId="3" applyNumberFormat="1" applyFont="1" applyFill="1" applyBorder="1" applyAlignment="1" applyProtection="1">
      <alignment horizontal="center" vertical="center"/>
      <protection locked="0"/>
    </xf>
    <xf numFmtId="170" fontId="40" fillId="10" borderId="1" xfId="0" applyNumberFormat="1" applyFont="1" applyFill="1" applyBorder="1" applyAlignment="1" applyProtection="1">
      <alignment horizontal="center" vertical="center"/>
      <protection locked="0"/>
    </xf>
    <xf numFmtId="170" fontId="26" fillId="10" borderId="1" xfId="0" applyNumberFormat="1" applyFont="1" applyFill="1" applyBorder="1" applyAlignment="1" applyProtection="1">
      <alignment horizontal="center" vertical="center"/>
      <protection locked="0"/>
    </xf>
    <xf numFmtId="170" fontId="26" fillId="10" borderId="2" xfId="0" applyNumberFormat="1" applyFont="1" applyFill="1" applyBorder="1" applyAlignment="1" applyProtection="1">
      <alignment horizontal="center" vertical="center"/>
      <protection locked="0"/>
    </xf>
    <xf numFmtId="14" fontId="15" fillId="44" borderId="22" xfId="3" applyNumberFormat="1" applyFont="1" applyFill="1" applyBorder="1" applyAlignment="1">
      <alignment horizontal="center" vertical="center"/>
    </xf>
    <xf numFmtId="14" fontId="15" fillId="44" borderId="5" xfId="3" applyNumberFormat="1" applyFont="1" applyFill="1" applyBorder="1" applyAlignment="1">
      <alignment horizontal="center" vertical="center"/>
    </xf>
    <xf numFmtId="14" fontId="15" fillId="44" borderId="8" xfId="3" applyNumberFormat="1" applyFont="1" applyFill="1" applyBorder="1" applyAlignment="1">
      <alignment horizontal="center" vertical="center"/>
    </xf>
    <xf numFmtId="14" fontId="8" fillId="18" borderId="45" xfId="3" applyNumberFormat="1" applyFont="1" applyFill="1" applyBorder="1" applyAlignment="1" applyProtection="1">
      <alignment vertical="center"/>
      <protection locked="0"/>
    </xf>
    <xf numFmtId="0" fontId="10" fillId="18" borderId="1" xfId="3" applyFont="1" applyFill="1" applyBorder="1" applyAlignment="1" applyProtection="1">
      <alignment horizontal="center" vertical="center"/>
      <protection locked="0"/>
    </xf>
    <xf numFmtId="0" fontId="10" fillId="18" borderId="85" xfId="3" applyFont="1" applyFill="1" applyBorder="1" applyAlignment="1" applyProtection="1">
      <alignment horizontal="center" vertical="center"/>
      <protection locked="0"/>
    </xf>
    <xf numFmtId="170" fontId="42" fillId="10" borderId="5" xfId="0" applyNumberFormat="1" applyFont="1" applyFill="1" applyBorder="1" applyAlignment="1">
      <alignment horizontal="center" vertical="center"/>
    </xf>
    <xf numFmtId="1" fontId="28" fillId="10" borderId="5" xfId="0" applyNumberFormat="1" applyFont="1" applyFill="1" applyBorder="1" applyAlignment="1">
      <alignment horizontal="center" vertical="center"/>
    </xf>
    <xf numFmtId="0" fontId="39" fillId="10" borderId="5" xfId="0" applyFont="1" applyFill="1" applyBorder="1" applyAlignment="1">
      <alignment horizontal="center" vertical="center"/>
    </xf>
    <xf numFmtId="0" fontId="40" fillId="10" borderId="5" xfId="0" applyFont="1" applyFill="1" applyBorder="1" applyAlignment="1">
      <alignment horizontal="center" vertical="center"/>
    </xf>
    <xf numFmtId="0" fontId="26" fillId="10" borderId="5" xfId="0" applyFont="1" applyFill="1" applyBorder="1" applyAlignment="1">
      <alignment horizontal="center" vertical="center"/>
    </xf>
    <xf numFmtId="14" fontId="41" fillId="3" borderId="62" xfId="0" applyNumberFormat="1" applyFont="1" applyFill="1" applyBorder="1" applyAlignment="1">
      <alignment horizontal="center"/>
    </xf>
    <xf numFmtId="14" fontId="41" fillId="3" borderId="94" xfId="0" applyNumberFormat="1" applyFont="1" applyFill="1" applyBorder="1" applyAlignment="1">
      <alignment horizontal="center"/>
    </xf>
    <xf numFmtId="0" fontId="41" fillId="3" borderId="95" xfId="0" applyNumberFormat="1" applyFont="1" applyFill="1" applyBorder="1" applyAlignment="1">
      <alignment horizontal="center"/>
    </xf>
    <xf numFmtId="170" fontId="35" fillId="2" borderId="4" xfId="0" applyNumberFormat="1" applyFont="1" applyFill="1" applyBorder="1" applyAlignment="1">
      <alignment horizontal="center"/>
    </xf>
    <xf numFmtId="170" fontId="35" fillId="2" borderId="94" xfId="0" applyNumberFormat="1" applyFont="1" applyFill="1" applyBorder="1" applyAlignment="1">
      <alignment horizontal="center"/>
    </xf>
    <xf numFmtId="170" fontId="0" fillId="0" borderId="9" xfId="0" applyNumberFormat="1" applyBorder="1"/>
    <xf numFmtId="0" fontId="0" fillId="0" borderId="0" xfId="0" applyAlignment="1">
      <alignment vertical="center"/>
    </xf>
    <xf numFmtId="49" fontId="41" fillId="3" borderId="94" xfId="0" applyNumberFormat="1" applyFont="1" applyFill="1" applyBorder="1" applyAlignment="1">
      <alignment horizontal="center"/>
    </xf>
    <xf numFmtId="49" fontId="0" fillId="2" borderId="0" xfId="0" applyNumberFormat="1" applyFill="1" applyBorder="1" applyAlignment="1">
      <alignment horizontal="center"/>
    </xf>
    <xf numFmtId="0" fontId="28" fillId="2" borderId="0" xfId="0" applyNumberFormat="1" applyFont="1" applyFill="1" applyBorder="1" applyAlignment="1">
      <alignment horizontal="center"/>
    </xf>
    <xf numFmtId="170" fontId="0" fillId="2" borderId="0" xfId="0" applyNumberFormat="1" applyFill="1" applyBorder="1"/>
    <xf numFmtId="14" fontId="41" fillId="3" borderId="1" xfId="0" applyNumberFormat="1" applyFont="1" applyFill="1" applyBorder="1" applyAlignment="1">
      <alignment horizontal="center"/>
    </xf>
    <xf numFmtId="0" fontId="26" fillId="10" borderId="67" xfId="0" applyNumberFormat="1" applyFont="1" applyFill="1" applyBorder="1" applyAlignment="1">
      <alignment horizontal="center" vertical="center"/>
    </xf>
    <xf numFmtId="171" fontId="26" fillId="10" borderId="58" xfId="0" applyNumberFormat="1" applyFont="1" applyFill="1" applyBorder="1" applyAlignment="1">
      <alignment horizontal="center" vertical="center"/>
    </xf>
    <xf numFmtId="171" fontId="26" fillId="10" borderId="9" xfId="0" applyNumberFormat="1" applyFont="1" applyFill="1" applyBorder="1" applyAlignment="1">
      <alignment horizontal="center" vertical="center"/>
    </xf>
    <xf numFmtId="164" fontId="8" fillId="24" borderId="61" xfId="3" applyNumberFormat="1" applyFont="1" applyFill="1" applyBorder="1" applyAlignment="1">
      <alignment horizontal="left" vertical="center"/>
    </xf>
    <xf numFmtId="164" fontId="8" fillId="24" borderId="60" xfId="3" applyNumberFormat="1" applyFont="1" applyFill="1" applyBorder="1" applyAlignment="1">
      <alignment horizontal="center" vertical="center"/>
    </xf>
    <xf numFmtId="172" fontId="8" fillId="24" borderId="62" xfId="3" applyNumberFormat="1" applyFont="1" applyFill="1" applyBorder="1" applyAlignment="1">
      <alignment horizontal="center" vertical="center"/>
    </xf>
    <xf numFmtId="10" fontId="8" fillId="24" borderId="63" xfId="14" applyNumberFormat="1" applyFont="1" applyFill="1" applyBorder="1" applyAlignment="1">
      <alignment horizontal="center" vertical="center"/>
    </xf>
    <xf numFmtId="166" fontId="8" fillId="24" borderId="16" xfId="14" applyFont="1" applyFill="1" applyBorder="1" applyAlignment="1">
      <alignment horizontal="center" vertical="center"/>
    </xf>
    <xf numFmtId="166" fontId="8" fillId="42" borderId="16" xfId="14" applyFont="1" applyFill="1" applyBorder="1" applyAlignment="1">
      <alignment horizontal="center" vertical="center"/>
    </xf>
    <xf numFmtId="166" fontId="8" fillId="24" borderId="63" xfId="14" applyFont="1" applyFill="1" applyBorder="1" applyAlignment="1">
      <alignment horizontal="center" vertical="center"/>
    </xf>
    <xf numFmtId="0" fontId="0" fillId="28" borderId="5" xfId="0" applyFill="1" applyBorder="1" applyAlignment="1">
      <alignment horizontal="center" vertical="center"/>
    </xf>
    <xf numFmtId="49" fontId="26" fillId="10" borderId="22" xfId="0" applyNumberFormat="1" applyFont="1" applyFill="1" applyBorder="1" applyAlignment="1">
      <alignment horizontal="center" vertical="center"/>
    </xf>
    <xf numFmtId="0" fontId="26" fillId="10" borderId="23" xfId="0" applyNumberFormat="1" applyFont="1" applyFill="1" applyBorder="1" applyAlignment="1">
      <alignment horizontal="center" vertical="center"/>
    </xf>
    <xf numFmtId="0" fontId="26" fillId="10" borderId="25" xfId="0" applyNumberFormat="1" applyFont="1" applyFill="1" applyBorder="1" applyAlignment="1">
      <alignment horizontal="center" vertical="center"/>
    </xf>
    <xf numFmtId="171" fontId="26" fillId="10" borderId="7" xfId="0" applyNumberFormat="1" applyFont="1" applyFill="1" applyBorder="1" applyAlignment="1">
      <alignment horizontal="center" vertical="center"/>
    </xf>
    <xf numFmtId="171" fontId="26" fillId="10" borderId="23" xfId="0" applyNumberFormat="1" applyFont="1" applyFill="1" applyBorder="1" applyAlignment="1">
      <alignment horizontal="center" vertical="center"/>
    </xf>
    <xf numFmtId="171" fontId="26" fillId="10" borderId="24" xfId="0" applyNumberFormat="1" applyFont="1" applyFill="1" applyBorder="1" applyAlignment="1">
      <alignment horizontal="center" vertical="center"/>
    </xf>
    <xf numFmtId="0" fontId="0" fillId="0" borderId="1" xfId="0" applyBorder="1"/>
    <xf numFmtId="0" fontId="65" fillId="3" borderId="6" xfId="0" applyNumberFormat="1" applyFont="1" applyFill="1" applyBorder="1" applyAlignment="1">
      <alignment vertical="center"/>
    </xf>
    <xf numFmtId="0" fontId="65" fillId="3" borderId="7" xfId="0" applyNumberFormat="1" applyFont="1" applyFill="1" applyBorder="1" applyAlignment="1">
      <alignment vertical="center"/>
    </xf>
    <xf numFmtId="0" fontId="65" fillId="3" borderId="8" xfId="0" applyNumberFormat="1" applyFont="1" applyFill="1" applyBorder="1" applyAlignment="1">
      <alignment vertical="center"/>
    </xf>
    <xf numFmtId="0" fontId="64" fillId="3" borderId="6" xfId="0" applyNumberFormat="1" applyFont="1" applyFill="1" applyBorder="1" applyAlignment="1"/>
    <xf numFmtId="0" fontId="64" fillId="3" borderId="7" xfId="0" applyNumberFormat="1" applyFont="1" applyFill="1" applyBorder="1" applyAlignment="1"/>
    <xf numFmtId="0" fontId="64" fillId="3" borderId="8" xfId="0" applyNumberFormat="1" applyFont="1" applyFill="1" applyBorder="1" applyAlignment="1"/>
    <xf numFmtId="49" fontId="63" fillId="10" borderId="96" xfId="20" applyNumberFormat="1" applyFont="1" applyFill="1" applyBorder="1" applyAlignment="1"/>
    <xf numFmtId="49" fontId="63" fillId="10" borderId="97" xfId="20" applyNumberFormat="1" applyFont="1" applyFill="1" applyBorder="1" applyAlignment="1"/>
    <xf numFmtId="49" fontId="63" fillId="10" borderId="98" xfId="20" applyNumberFormat="1" applyFont="1" applyFill="1" applyBorder="1" applyAlignment="1"/>
    <xf numFmtId="49" fontId="64" fillId="3" borderId="6" xfId="0" applyNumberFormat="1" applyFont="1" applyFill="1" applyBorder="1" applyAlignment="1"/>
    <xf numFmtId="49" fontId="64" fillId="3" borderId="7" xfId="0" applyNumberFormat="1" applyFont="1" applyFill="1" applyBorder="1" applyAlignment="1"/>
    <xf numFmtId="49" fontId="64" fillId="3" borderId="8" xfId="0" applyNumberFormat="1" applyFont="1" applyFill="1" applyBorder="1" applyAlignment="1"/>
    <xf numFmtId="0" fontId="64" fillId="10" borderId="6" xfId="0" applyNumberFormat="1" applyFont="1" applyFill="1" applyBorder="1" applyAlignment="1">
      <alignment vertical="center"/>
    </xf>
    <xf numFmtId="0" fontId="64" fillId="10" borderId="7" xfId="0" applyNumberFormat="1" applyFont="1" applyFill="1" applyBorder="1" applyAlignment="1">
      <alignment vertical="center"/>
    </xf>
    <xf numFmtId="0" fontId="64" fillId="10" borderId="8" xfId="0" applyNumberFormat="1" applyFont="1" applyFill="1" applyBorder="1" applyAlignment="1">
      <alignment vertical="center"/>
    </xf>
    <xf numFmtId="0" fontId="20" fillId="25" borderId="20" xfId="0" applyFont="1" applyFill="1" applyBorder="1" applyAlignment="1" applyProtection="1">
      <alignment horizontal="center" vertical="center"/>
      <protection locked="0"/>
    </xf>
    <xf numFmtId="0" fontId="20" fillId="24" borderId="3" xfId="0" applyFont="1" applyFill="1" applyBorder="1" applyAlignment="1" applyProtection="1">
      <alignment horizontal="center" vertical="center"/>
      <protection locked="0"/>
    </xf>
    <xf numFmtId="0" fontId="20" fillId="25" borderId="3" xfId="0" applyFont="1" applyFill="1" applyBorder="1" applyAlignment="1" applyProtection="1">
      <alignment horizontal="center" vertical="center"/>
      <protection locked="0"/>
    </xf>
    <xf numFmtId="0" fontId="20" fillId="25" borderId="73" xfId="0" applyFont="1" applyFill="1" applyBorder="1" applyAlignment="1" applyProtection="1">
      <alignment horizontal="center" vertical="center"/>
      <protection locked="0"/>
    </xf>
    <xf numFmtId="0" fontId="26" fillId="31" borderId="99" xfId="0" applyFont="1" applyFill="1" applyBorder="1" applyAlignment="1">
      <alignment horizontal="center" vertical="center"/>
    </xf>
    <xf numFmtId="0" fontId="67" fillId="0" borderId="0" xfId="21">
      <alignment vertical="center"/>
    </xf>
    <xf numFmtId="0" fontId="67" fillId="0" borderId="58" xfId="21" applyBorder="1">
      <alignment vertical="center"/>
    </xf>
    <xf numFmtId="14" fontId="68" fillId="45" borderId="1" xfId="21" applyNumberFormat="1" applyFont="1" applyFill="1" applyBorder="1" applyAlignment="1">
      <alignment horizontal="center" vertical="center"/>
    </xf>
    <xf numFmtId="0" fontId="68" fillId="45" borderId="1" xfId="21" applyFont="1" applyFill="1" applyBorder="1" applyAlignment="1">
      <alignment horizontal="center" vertical="center"/>
    </xf>
    <xf numFmtId="14" fontId="69" fillId="46" borderId="1" xfId="21" applyNumberFormat="1" applyFont="1" applyFill="1" applyBorder="1" applyAlignment="1" applyProtection="1">
      <alignment horizontal="center" vertical="center"/>
      <protection locked="0"/>
    </xf>
    <xf numFmtId="0" fontId="70" fillId="46" borderId="1" xfId="21" applyFont="1" applyFill="1" applyBorder="1" applyAlignment="1" applyProtection="1">
      <alignment horizontal="center" vertical="center"/>
      <protection locked="0"/>
    </xf>
    <xf numFmtId="166" fontId="70" fillId="46" borderId="1" xfId="22" applyFont="1" applyFill="1" applyBorder="1" applyAlignment="1">
      <alignment horizontal="center" vertical="center"/>
      <protection locked="0"/>
    </xf>
    <xf numFmtId="14" fontId="69" fillId="0" borderId="1" xfId="21" applyNumberFormat="1" applyFont="1" applyBorder="1" applyAlignment="1" applyProtection="1">
      <alignment horizontal="center" vertical="center"/>
      <protection locked="0"/>
    </xf>
    <xf numFmtId="0" fontId="70" fillId="0" borderId="1" xfId="21" applyFont="1" applyBorder="1" applyAlignment="1" applyProtection="1">
      <alignment horizontal="center" vertical="center"/>
      <protection locked="0"/>
    </xf>
    <xf numFmtId="166" fontId="70" fillId="0" borderId="1" xfId="22" applyFont="1" applyBorder="1" applyAlignment="1">
      <alignment horizontal="center" vertical="center"/>
      <protection locked="0"/>
    </xf>
    <xf numFmtId="166" fontId="70" fillId="46" borderId="2" xfId="22" applyFont="1" applyFill="1" applyBorder="1" applyAlignment="1">
      <alignment horizontal="center" vertical="center"/>
      <protection locked="0"/>
    </xf>
    <xf numFmtId="166" fontId="70" fillId="0" borderId="2" xfId="22" applyFont="1" applyBorder="1" applyAlignment="1">
      <alignment horizontal="center" vertical="center"/>
      <protection locked="0"/>
    </xf>
    <xf numFmtId="0" fontId="67" fillId="0" borderId="0" xfId="21" applyAlignment="1">
      <alignment horizontal="center" vertical="center"/>
    </xf>
    <xf numFmtId="0" fontId="38" fillId="45" borderId="1" xfId="21" applyFont="1" applyFill="1" applyBorder="1" applyAlignment="1">
      <alignment horizontal="center" vertical="center"/>
    </xf>
    <xf numFmtId="0" fontId="71" fillId="47" borderId="0" xfId="21" applyFont="1" applyFill="1" applyAlignment="1">
      <alignment horizontal="center" vertical="center"/>
    </xf>
    <xf numFmtId="0" fontId="71" fillId="47" borderId="0" xfId="21" applyFont="1" applyFill="1" applyAlignment="1"/>
    <xf numFmtId="0" fontId="72" fillId="47" borderId="0" xfId="21" applyFont="1" applyFill="1" applyAlignment="1">
      <alignment horizontal="center" vertical="center"/>
    </xf>
    <xf numFmtId="0" fontId="72" fillId="47" borderId="0" xfId="21" applyFont="1" applyFill="1" applyAlignment="1"/>
    <xf numFmtId="0" fontId="73" fillId="47" borderId="0" xfId="21" applyFont="1" applyFill="1" applyAlignment="1">
      <alignment horizontal="center" vertical="top"/>
    </xf>
    <xf numFmtId="0" fontId="74" fillId="48" borderId="26" xfId="21" applyFont="1" applyFill="1" applyBorder="1">
      <alignment vertical="center"/>
    </xf>
    <xf numFmtId="0" fontId="71" fillId="48" borderId="70" xfId="21" applyFont="1" applyFill="1" applyBorder="1" applyAlignment="1" applyProtection="1">
      <alignment horizontal="center" vertical="center"/>
      <protection locked="0"/>
    </xf>
    <xf numFmtId="0" fontId="72" fillId="47" borderId="0" xfId="21" applyFont="1" applyFill="1" applyAlignment="1">
      <alignment horizontal="center" vertical="center" wrapText="1"/>
    </xf>
    <xf numFmtId="0" fontId="74" fillId="48" borderId="28" xfId="21" applyFont="1" applyFill="1" applyBorder="1">
      <alignment vertical="center"/>
    </xf>
    <xf numFmtId="0" fontId="71" fillId="48" borderId="71" xfId="21" applyFont="1" applyFill="1" applyBorder="1" applyAlignment="1" applyProtection="1">
      <alignment horizontal="center" vertical="center"/>
      <protection locked="0"/>
    </xf>
    <xf numFmtId="0" fontId="71" fillId="48" borderId="71" xfId="21" applyFont="1" applyFill="1" applyBorder="1" applyAlignment="1" applyProtection="1">
      <alignment horizontal="center" vertical="center" wrapText="1"/>
      <protection locked="0"/>
    </xf>
    <xf numFmtId="0" fontId="71" fillId="47" borderId="0" xfId="21" applyFont="1" applyFill="1" applyAlignment="1">
      <alignment vertical="center" wrapText="1"/>
    </xf>
    <xf numFmtId="167" fontId="75" fillId="48" borderId="71" xfId="21" applyNumberFormat="1" applyFont="1" applyFill="1" applyBorder="1" applyAlignment="1" applyProtection="1">
      <alignment horizontal="center" vertical="center"/>
      <protection locked="0"/>
    </xf>
    <xf numFmtId="167" fontId="75" fillId="47" borderId="0" xfId="21" applyNumberFormat="1" applyFont="1" applyFill="1" applyAlignment="1"/>
    <xf numFmtId="0" fontId="72" fillId="47" borderId="0" xfId="21" applyFont="1" applyFill="1" applyAlignment="1">
      <alignment horizontal="center"/>
    </xf>
    <xf numFmtId="0" fontId="74" fillId="48" borderId="15" xfId="21" applyFont="1" applyFill="1" applyBorder="1">
      <alignment vertical="center"/>
    </xf>
    <xf numFmtId="49" fontId="75" fillId="48" borderId="72" xfId="21" applyNumberFormat="1" applyFont="1" applyFill="1" applyBorder="1" applyAlignment="1" applyProtection="1">
      <alignment horizontal="center" vertical="center"/>
      <protection locked="0"/>
    </xf>
    <xf numFmtId="14" fontId="75" fillId="47" borderId="0" xfId="21" applyNumberFormat="1" applyFont="1" applyFill="1" applyAlignment="1"/>
    <xf numFmtId="14" fontId="76" fillId="41" borderId="82" xfId="21" applyNumberFormat="1" applyFont="1" applyFill="1" applyBorder="1" applyAlignment="1">
      <alignment horizontal="center" vertical="center"/>
    </xf>
    <xf numFmtId="0" fontId="76" fillId="41" borderId="84" xfId="21" applyFont="1" applyFill="1" applyBorder="1" applyAlignment="1">
      <alignment horizontal="center" vertical="center"/>
    </xf>
    <xf numFmtId="0" fontId="38" fillId="41" borderId="81" xfId="21" applyFont="1" applyFill="1" applyBorder="1" applyAlignment="1">
      <alignment horizontal="center" vertical="center"/>
    </xf>
    <xf numFmtId="14" fontId="71" fillId="23" borderId="11" xfId="21" applyNumberFormat="1" applyFont="1" applyFill="1" applyBorder="1" applyAlignment="1">
      <alignment horizontal="center" vertical="center"/>
    </xf>
    <xf numFmtId="0" fontId="71" fillId="23" borderId="1" xfId="21" applyFont="1" applyFill="1" applyBorder="1" applyAlignment="1" applyProtection="1">
      <alignment horizontal="center" vertical="center"/>
      <protection locked="0"/>
    </xf>
    <xf numFmtId="166" fontId="45" fillId="23" borderId="16" xfId="22" applyFont="1" applyFill="1" applyBorder="1" applyAlignment="1">
      <alignment horizontal="center" vertical="center"/>
      <protection locked="0"/>
    </xf>
    <xf numFmtId="0" fontId="67" fillId="0" borderId="4" xfId="21" applyBorder="1">
      <alignment vertical="center"/>
    </xf>
    <xf numFmtId="0" fontId="67" fillId="0" borderId="95" xfId="21" applyBorder="1">
      <alignment vertical="center"/>
    </xf>
    <xf numFmtId="0" fontId="67" fillId="0" borderId="80" xfId="21" applyBorder="1">
      <alignment vertical="center"/>
    </xf>
    <xf numFmtId="14" fontId="71" fillId="2" borderId="11" xfId="21" applyNumberFormat="1" applyFont="1" applyFill="1" applyBorder="1" applyAlignment="1">
      <alignment horizontal="center" vertical="center"/>
    </xf>
    <xf numFmtId="0" fontId="71" fillId="2" borderId="1" xfId="21" applyFont="1" applyFill="1" applyBorder="1" applyAlignment="1" applyProtection="1">
      <alignment horizontal="center" vertical="center"/>
      <protection locked="0"/>
    </xf>
    <xf numFmtId="166" fontId="45" fillId="2" borderId="16" xfId="22" applyFont="1" applyFill="1" applyBorder="1" applyAlignment="1">
      <alignment horizontal="center" vertical="center"/>
      <protection locked="0"/>
    </xf>
    <xf numFmtId="0" fontId="0" fillId="22" borderId="3" xfId="0" applyFill="1" applyBorder="1" applyProtection="1">
      <protection locked="0"/>
    </xf>
    <xf numFmtId="0" fontId="0" fillId="21" borderId="3" xfId="0" applyFill="1" applyBorder="1" applyProtection="1">
      <protection locked="0"/>
    </xf>
    <xf numFmtId="0" fontId="1" fillId="2" borderId="0" xfId="0" applyFont="1" applyFill="1" applyAlignment="1">
      <alignment horizontal="center"/>
    </xf>
    <xf numFmtId="0" fontId="3" fillId="24" borderId="2" xfId="0" applyFont="1" applyFill="1" applyBorder="1" applyAlignment="1">
      <alignment horizontal="left" vertical="center"/>
    </xf>
    <xf numFmtId="0" fontId="3" fillId="24" borderId="10" xfId="0" applyFont="1" applyFill="1" applyBorder="1" applyAlignment="1">
      <alignment horizontal="left" vertical="center"/>
    </xf>
    <xf numFmtId="14" fontId="5" fillId="24" borderId="1" xfId="0" applyNumberFormat="1" applyFont="1" applyFill="1" applyBorder="1" applyAlignment="1" applyProtection="1">
      <alignment horizontal="center"/>
      <protection locked="0"/>
    </xf>
    <xf numFmtId="0" fontId="1" fillId="2" borderId="0" xfId="0" applyFont="1" applyFill="1" applyAlignment="1">
      <alignment horizontal="center" vertical="center" wrapText="1"/>
    </xf>
    <xf numFmtId="167" fontId="5" fillId="24" borderId="1" xfId="0" applyNumberFormat="1" applyFont="1" applyFill="1" applyBorder="1" applyAlignment="1" applyProtection="1">
      <alignment horizontal="center"/>
    </xf>
    <xf numFmtId="0" fontId="4" fillId="2" borderId="0" xfId="0" applyFont="1" applyFill="1" applyAlignment="1">
      <alignment horizontal="center" vertical="top"/>
    </xf>
    <xf numFmtId="0" fontId="12" fillId="24" borderId="1" xfId="0" applyFont="1" applyFill="1" applyBorder="1" applyAlignment="1" applyProtection="1">
      <alignment horizontal="center"/>
      <protection locked="0"/>
    </xf>
    <xf numFmtId="0" fontId="0" fillId="24" borderId="1" xfId="0" applyFill="1" applyBorder="1" applyAlignment="1" applyProtection="1">
      <alignment horizontal="center"/>
      <protection locked="0"/>
    </xf>
    <xf numFmtId="0" fontId="0" fillId="24" borderId="1" xfId="0" applyFill="1" applyBorder="1" applyAlignment="1" applyProtection="1">
      <alignment horizontal="center" vertical="center" wrapText="1"/>
      <protection locked="0"/>
    </xf>
    <xf numFmtId="0" fontId="9" fillId="13" borderId="53" xfId="0" applyFont="1" applyFill="1" applyBorder="1" applyAlignment="1">
      <alignment horizontal="center" vertical="center"/>
    </xf>
    <xf numFmtId="0" fontId="9" fillId="13" borderId="51" xfId="0" applyFont="1" applyFill="1" applyBorder="1" applyAlignment="1">
      <alignment horizontal="center" vertical="center"/>
    </xf>
    <xf numFmtId="0" fontId="9" fillId="13" borderId="6" xfId="0" applyFont="1" applyFill="1" applyBorder="1" applyAlignment="1">
      <alignment horizontal="center" vertical="center"/>
    </xf>
    <xf numFmtId="0" fontId="9" fillId="13" borderId="8" xfId="0" applyFont="1" applyFill="1" applyBorder="1" applyAlignment="1">
      <alignment horizontal="center" vertical="center"/>
    </xf>
    <xf numFmtId="0" fontId="9" fillId="13" borderId="7" xfId="0" applyFont="1" applyFill="1" applyBorder="1" applyAlignment="1">
      <alignment horizontal="center" vertical="center"/>
    </xf>
    <xf numFmtId="0" fontId="9" fillId="13" borderId="29" xfId="0" applyFont="1" applyFill="1" applyBorder="1" applyAlignment="1">
      <alignment horizontal="center" vertical="center"/>
    </xf>
    <xf numFmtId="0" fontId="9" fillId="13" borderId="24" xfId="0" applyFont="1" applyFill="1" applyBorder="1" applyAlignment="1">
      <alignment horizontal="center" vertical="center"/>
    </xf>
    <xf numFmtId="0" fontId="57" fillId="19" borderId="53" xfId="0" applyFont="1" applyFill="1" applyBorder="1" applyAlignment="1">
      <alignment horizontal="center" vertical="center"/>
    </xf>
    <xf numFmtId="0" fontId="57" fillId="19" borderId="52" xfId="0" applyFont="1" applyFill="1" applyBorder="1" applyAlignment="1">
      <alignment horizontal="center" vertical="center"/>
    </xf>
    <xf numFmtId="0" fontId="57" fillId="19" borderId="51" xfId="0" applyFont="1" applyFill="1" applyBorder="1" applyAlignment="1">
      <alignment horizontal="center" vertical="center"/>
    </xf>
    <xf numFmtId="0" fontId="57" fillId="19" borderId="42" xfId="0" applyFont="1" applyFill="1" applyBorder="1" applyAlignment="1">
      <alignment horizontal="center" vertical="center"/>
    </xf>
    <xf numFmtId="0" fontId="57" fillId="19" borderId="43" xfId="0" applyFont="1" applyFill="1" applyBorder="1" applyAlignment="1">
      <alignment horizontal="center" vertical="center"/>
    </xf>
    <xf numFmtId="0" fontId="57" fillId="19" borderId="48" xfId="0" applyFont="1" applyFill="1" applyBorder="1" applyAlignment="1">
      <alignment horizontal="center" vertical="center"/>
    </xf>
    <xf numFmtId="0" fontId="34" fillId="36" borderId="6" xfId="7" applyBorder="1" applyAlignment="1">
      <alignment horizontal="center"/>
    </xf>
    <xf numFmtId="0" fontId="34" fillId="36" borderId="7" xfId="7" applyBorder="1" applyAlignment="1">
      <alignment horizontal="center"/>
    </xf>
    <xf numFmtId="0" fontId="34" fillId="36" borderId="8" xfId="7" applyBorder="1" applyAlignment="1">
      <alignment horizontal="center"/>
    </xf>
    <xf numFmtId="0" fontId="3" fillId="2" borderId="0" xfId="0" applyFont="1" applyFill="1" applyBorder="1" applyAlignment="1">
      <alignment horizontal="center"/>
    </xf>
    <xf numFmtId="0" fontId="3" fillId="18" borderId="26" xfId="0" applyFont="1" applyFill="1" applyBorder="1" applyAlignment="1">
      <alignment horizontal="left" vertical="center"/>
    </xf>
    <xf numFmtId="0" fontId="3" fillId="18" borderId="27" xfId="0" applyFont="1" applyFill="1" applyBorder="1" applyAlignment="1">
      <alignment horizontal="left" vertical="center"/>
    </xf>
    <xf numFmtId="0" fontId="3" fillId="18" borderId="28" xfId="0" applyFont="1" applyFill="1" applyBorder="1" applyAlignment="1">
      <alignment horizontal="left" vertical="center"/>
    </xf>
    <xf numFmtId="0" fontId="3" fillId="18" borderId="10" xfId="0" applyFont="1" applyFill="1" applyBorder="1" applyAlignment="1">
      <alignment horizontal="left" vertical="center"/>
    </xf>
    <xf numFmtId="0" fontId="0" fillId="18" borderId="55" xfId="0" applyNumberFormat="1" applyFill="1" applyBorder="1" applyAlignment="1" applyProtection="1">
      <alignment horizontal="center"/>
      <protection locked="0"/>
    </xf>
    <xf numFmtId="0" fontId="0" fillId="18" borderId="27" xfId="0" applyNumberFormat="1" applyFill="1" applyBorder="1" applyAlignment="1" applyProtection="1">
      <alignment horizontal="center"/>
      <protection locked="0"/>
    </xf>
    <xf numFmtId="0" fontId="0" fillId="18" borderId="56" xfId="0" applyNumberFormat="1" applyFill="1" applyBorder="1" applyAlignment="1" applyProtection="1">
      <alignment horizontal="center"/>
      <protection locked="0"/>
    </xf>
    <xf numFmtId="0" fontId="3" fillId="18" borderId="15" xfId="0" applyFont="1" applyFill="1" applyBorder="1" applyAlignment="1">
      <alignment horizontal="left" vertical="center"/>
    </xf>
    <xf numFmtId="0" fontId="3" fillId="18" borderId="14" xfId="0" applyFont="1" applyFill="1" applyBorder="1" applyAlignment="1">
      <alignment horizontal="left" vertical="center"/>
    </xf>
    <xf numFmtId="0" fontId="0" fillId="18" borderId="2" xfId="0" applyFill="1" applyBorder="1" applyAlignment="1" applyProtection="1">
      <alignment horizontal="center"/>
      <protection locked="0"/>
    </xf>
    <xf numFmtId="0" fontId="0" fillId="18" borderId="10" xfId="0" applyFill="1" applyBorder="1" applyAlignment="1" applyProtection="1">
      <alignment horizontal="center"/>
      <protection locked="0"/>
    </xf>
    <xf numFmtId="0" fontId="0" fillId="18" borderId="54" xfId="0" applyFill="1" applyBorder="1" applyAlignment="1" applyProtection="1">
      <alignment horizontal="center"/>
      <protection locked="0"/>
    </xf>
    <xf numFmtId="0" fontId="0" fillId="18" borderId="2" xfId="0" applyFill="1" applyBorder="1" applyAlignment="1" applyProtection="1">
      <alignment horizontal="center" vertical="center" wrapText="1"/>
      <protection locked="0"/>
    </xf>
    <xf numFmtId="0" fontId="0" fillId="18" borderId="10" xfId="0" applyFill="1" applyBorder="1" applyAlignment="1" applyProtection="1">
      <alignment horizontal="center" vertical="center" wrapText="1"/>
      <protection locked="0"/>
    </xf>
    <xf numFmtId="0" fontId="0" fillId="18" borderId="54" xfId="0" applyFill="1" applyBorder="1" applyAlignment="1" applyProtection="1">
      <alignment horizontal="center" vertical="center" wrapText="1"/>
      <protection locked="0"/>
    </xf>
    <xf numFmtId="167" fontId="5" fillId="18" borderId="2" xfId="0" applyNumberFormat="1" applyFont="1" applyFill="1" applyBorder="1" applyAlignment="1" applyProtection="1">
      <alignment horizontal="center"/>
      <protection locked="0"/>
    </xf>
    <xf numFmtId="167" fontId="5" fillId="18" borderId="10" xfId="0" applyNumberFormat="1" applyFont="1" applyFill="1" applyBorder="1" applyAlignment="1" applyProtection="1">
      <alignment horizontal="center"/>
      <protection locked="0"/>
    </xf>
    <xf numFmtId="167" fontId="5" fillId="18" borderId="54" xfId="0" applyNumberFormat="1" applyFont="1" applyFill="1" applyBorder="1" applyAlignment="1" applyProtection="1">
      <alignment horizontal="center"/>
      <protection locked="0"/>
    </xf>
    <xf numFmtId="49" fontId="5" fillId="18" borderId="47" xfId="0" applyNumberFormat="1" applyFont="1" applyFill="1" applyBorder="1" applyAlignment="1" applyProtection="1">
      <alignment horizontal="center"/>
      <protection locked="0"/>
    </xf>
    <xf numFmtId="49" fontId="5" fillId="18" borderId="14" xfId="0" applyNumberFormat="1" applyFont="1" applyFill="1" applyBorder="1" applyAlignment="1" applyProtection="1">
      <alignment horizontal="center"/>
      <protection locked="0"/>
    </xf>
    <xf numFmtId="49" fontId="5" fillId="18" borderId="46" xfId="0" applyNumberFormat="1" applyFont="1" applyFill="1" applyBorder="1" applyAlignment="1" applyProtection="1">
      <alignment horizontal="center"/>
      <protection locked="0"/>
    </xf>
    <xf numFmtId="168" fontId="16" fillId="8" borderId="29" xfId="4" applyNumberFormat="1" applyFont="1" applyFill="1" applyBorder="1" applyAlignment="1">
      <alignment horizontal="center" vertical="center"/>
    </xf>
    <xf numFmtId="168" fontId="16" fillId="8" borderId="23" xfId="4" applyNumberFormat="1" applyFont="1" applyFill="1" applyBorder="1" applyAlignment="1">
      <alignment horizontal="center" vertical="center"/>
    </xf>
    <xf numFmtId="168" fontId="16" fillId="8" borderId="24" xfId="4" applyNumberFormat="1" applyFont="1" applyFill="1" applyBorder="1" applyAlignment="1">
      <alignment horizontal="center" vertical="center"/>
    </xf>
    <xf numFmtId="168" fontId="16" fillId="3" borderId="74" xfId="4" applyNumberFormat="1" applyFont="1" applyFill="1" applyBorder="1" applyAlignment="1">
      <alignment horizontal="center" vertical="center"/>
    </xf>
    <xf numFmtId="168" fontId="16" fillId="3" borderId="7" xfId="4" applyNumberFormat="1" applyFont="1" applyFill="1" applyBorder="1" applyAlignment="1">
      <alignment horizontal="center" vertical="center"/>
    </xf>
    <xf numFmtId="168" fontId="16" fillId="3" borderId="75" xfId="4" applyNumberFormat="1" applyFont="1" applyFill="1" applyBorder="1" applyAlignment="1">
      <alignment horizontal="center" vertical="center"/>
    </xf>
    <xf numFmtId="168" fontId="16" fillId="22" borderId="74" xfId="4" applyNumberFormat="1" applyFont="1" applyFill="1" applyBorder="1" applyAlignment="1">
      <alignment horizontal="center" vertical="center"/>
    </xf>
    <xf numFmtId="168" fontId="16" fillId="22" borderId="7" xfId="4" applyNumberFormat="1" applyFont="1" applyFill="1" applyBorder="1" applyAlignment="1">
      <alignment horizontal="center" vertical="center"/>
    </xf>
    <xf numFmtId="168" fontId="16" fillId="22" borderId="75" xfId="4" applyNumberFormat="1" applyFont="1" applyFill="1" applyBorder="1" applyAlignment="1">
      <alignment horizontal="center" vertical="center"/>
    </xf>
    <xf numFmtId="168" fontId="16" fillId="8" borderId="74" xfId="4" applyNumberFormat="1" applyFont="1" applyFill="1" applyBorder="1" applyAlignment="1">
      <alignment horizontal="center" vertical="center"/>
    </xf>
    <xf numFmtId="168" fontId="16" fillId="8" borderId="7" xfId="4" applyNumberFormat="1" applyFont="1" applyFill="1" applyBorder="1" applyAlignment="1">
      <alignment horizontal="center" vertical="center"/>
    </xf>
    <xf numFmtId="168" fontId="16" fillId="8" borderId="75" xfId="4" applyNumberFormat="1" applyFont="1" applyFill="1" applyBorder="1" applyAlignment="1">
      <alignment horizontal="center" vertical="center"/>
    </xf>
    <xf numFmtId="0" fontId="18" fillId="2" borderId="0" xfId="0" applyFont="1" applyFill="1" applyBorder="1" applyAlignment="1">
      <alignment horizontal="center"/>
    </xf>
    <xf numFmtId="0" fontId="17" fillId="16" borderId="38" xfId="5" applyFont="1" applyFill="1" applyBorder="1" applyAlignment="1">
      <alignment horizontal="center" vertical="center" textRotation="90"/>
    </xf>
    <xf numFmtId="0" fontId="17" fillId="16" borderId="1" xfId="5" applyFont="1" applyFill="1" applyBorder="1" applyAlignment="1">
      <alignment horizontal="center" vertical="center" textRotation="90"/>
    </xf>
    <xf numFmtId="0" fontId="17" fillId="16" borderId="13" xfId="5" applyFont="1" applyFill="1" applyBorder="1" applyAlignment="1">
      <alignment horizontal="center" vertical="center" textRotation="90"/>
    </xf>
    <xf numFmtId="0" fontId="17" fillId="16" borderId="39" xfId="5" applyFont="1" applyFill="1" applyBorder="1" applyAlignment="1">
      <alignment horizontal="center" vertical="center"/>
    </xf>
    <xf numFmtId="0" fontId="17" fillId="16" borderId="32" xfId="5" applyFont="1" applyFill="1" applyBorder="1" applyAlignment="1">
      <alignment horizontal="center" vertical="center"/>
    </xf>
    <xf numFmtId="0" fontId="17" fillId="16" borderId="34" xfId="5" applyFont="1" applyFill="1" applyBorder="1" applyAlignment="1">
      <alignment horizontal="center" vertical="center"/>
    </xf>
    <xf numFmtId="0" fontId="17" fillId="17" borderId="37" xfId="5" applyFont="1" applyFill="1" applyBorder="1" applyAlignment="1">
      <alignment horizontal="center" vertical="center" textRotation="90"/>
    </xf>
    <xf numFmtId="0" fontId="17" fillId="17" borderId="31" xfId="5" applyFont="1" applyFill="1" applyBorder="1" applyAlignment="1">
      <alignment horizontal="center" vertical="center" textRotation="90"/>
    </xf>
    <xf numFmtId="0" fontId="17" fillId="17" borderId="33" xfId="5" applyFont="1" applyFill="1" applyBorder="1" applyAlignment="1">
      <alignment horizontal="center" vertical="center" textRotation="90"/>
    </xf>
    <xf numFmtId="0" fontId="17" fillId="17" borderId="57" xfId="5" applyFont="1" applyFill="1" applyBorder="1" applyAlignment="1">
      <alignment horizontal="center" vertical="center" textRotation="90"/>
    </xf>
    <xf numFmtId="0" fontId="17" fillId="17" borderId="3" xfId="5" applyFont="1" applyFill="1" applyBorder="1" applyAlignment="1">
      <alignment horizontal="center" vertical="center" textRotation="90"/>
    </xf>
    <xf numFmtId="0" fontId="17" fillId="17" borderId="38" xfId="5" applyFont="1" applyFill="1" applyBorder="1" applyAlignment="1">
      <alignment horizontal="center" vertical="center" textRotation="90"/>
    </xf>
    <xf numFmtId="0" fontId="17" fillId="17" borderId="1" xfId="5" applyFont="1" applyFill="1" applyBorder="1" applyAlignment="1">
      <alignment horizontal="center" vertical="center" textRotation="90"/>
    </xf>
    <xf numFmtId="0" fontId="17" fillId="17" borderId="13" xfId="5" applyFont="1" applyFill="1" applyBorder="1" applyAlignment="1">
      <alignment horizontal="center" vertical="center" textRotation="90"/>
    </xf>
    <xf numFmtId="0" fontId="17" fillId="17" borderId="39" xfId="5" applyFont="1" applyFill="1" applyBorder="1" applyAlignment="1">
      <alignment horizontal="center" vertical="center"/>
    </xf>
    <xf numFmtId="0" fontId="17" fillId="17" borderId="32" xfId="5" applyFont="1" applyFill="1" applyBorder="1" applyAlignment="1">
      <alignment horizontal="center" vertical="center"/>
    </xf>
    <xf numFmtId="0" fontId="17" fillId="17" borderId="34" xfId="5" applyFont="1" applyFill="1" applyBorder="1" applyAlignment="1">
      <alignment horizontal="center" vertical="center"/>
    </xf>
    <xf numFmtId="0" fontId="17" fillId="14" borderId="37" xfId="5" applyFont="1" applyFill="1" applyBorder="1" applyAlignment="1">
      <alignment horizontal="center" vertical="center" textRotation="90"/>
    </xf>
    <xf numFmtId="0" fontId="17" fillId="14" borderId="31" xfId="5" applyFont="1" applyFill="1" applyBorder="1" applyAlignment="1">
      <alignment horizontal="center" vertical="center" textRotation="90"/>
    </xf>
    <xf numFmtId="0" fontId="17" fillId="14" borderId="33" xfId="5" applyFont="1" applyFill="1" applyBorder="1" applyAlignment="1">
      <alignment horizontal="center" vertical="center" textRotation="90"/>
    </xf>
    <xf numFmtId="0" fontId="17" fillId="14" borderId="38" xfId="5" applyFont="1" applyFill="1" applyBorder="1" applyAlignment="1">
      <alignment horizontal="center" vertical="center" textRotation="90"/>
    </xf>
    <xf numFmtId="0" fontId="17" fillId="14" borderId="1" xfId="5" applyFont="1" applyFill="1" applyBorder="1" applyAlignment="1">
      <alignment horizontal="center" vertical="center" textRotation="90"/>
    </xf>
    <xf numFmtId="0" fontId="17" fillId="14" borderId="13" xfId="5" applyFont="1" applyFill="1" applyBorder="1" applyAlignment="1">
      <alignment horizontal="center" vertical="center" textRotation="90"/>
    </xf>
    <xf numFmtId="0" fontId="17" fillId="16" borderId="37" xfId="5" applyFont="1" applyFill="1" applyBorder="1" applyAlignment="1">
      <alignment horizontal="center" vertical="center" textRotation="90"/>
    </xf>
    <xf numFmtId="0" fontId="17" fillId="16" borderId="31" xfId="5" applyFont="1" applyFill="1" applyBorder="1" applyAlignment="1">
      <alignment horizontal="center" vertical="center" textRotation="90"/>
    </xf>
    <xf numFmtId="0" fontId="17" fillId="16" borderId="33" xfId="5" applyFont="1" applyFill="1" applyBorder="1" applyAlignment="1">
      <alignment horizontal="center" vertical="center" textRotation="90"/>
    </xf>
    <xf numFmtId="0" fontId="17" fillId="14" borderId="39" xfId="5" applyFont="1" applyFill="1" applyBorder="1" applyAlignment="1">
      <alignment horizontal="center" vertical="center"/>
    </xf>
    <xf numFmtId="0" fontId="17" fillId="14" borderId="32" xfId="5" applyFont="1" applyFill="1" applyBorder="1" applyAlignment="1">
      <alignment horizontal="center" vertical="center"/>
    </xf>
    <xf numFmtId="0" fontId="17" fillId="14" borderId="34" xfId="5" applyFont="1" applyFill="1" applyBorder="1" applyAlignment="1">
      <alignment horizontal="center" vertical="center"/>
    </xf>
    <xf numFmtId="0" fontId="17" fillId="14" borderId="77" xfId="5" applyFont="1" applyFill="1" applyBorder="1" applyAlignment="1">
      <alignment horizontal="center" vertical="center"/>
    </xf>
    <xf numFmtId="0" fontId="17" fillId="14" borderId="78" xfId="5" applyFont="1" applyFill="1" applyBorder="1" applyAlignment="1">
      <alignment horizontal="center" vertical="center"/>
    </xf>
    <xf numFmtId="0" fontId="17" fillId="14" borderId="79" xfId="5" applyFont="1" applyFill="1" applyBorder="1" applyAlignment="1">
      <alignment horizontal="center" vertical="center"/>
    </xf>
    <xf numFmtId="0" fontId="17" fillId="14" borderId="39" xfId="5" applyFont="1" applyFill="1" applyBorder="1" applyAlignment="1">
      <alignment horizontal="center" vertical="center" textRotation="90"/>
    </xf>
    <xf numFmtId="0" fontId="17" fillId="14" borderId="32" xfId="5" applyFont="1" applyFill="1" applyBorder="1" applyAlignment="1">
      <alignment horizontal="center" vertical="center" textRotation="90"/>
    </xf>
    <xf numFmtId="0" fontId="17" fillId="14" borderId="34" xfId="5" applyFont="1" applyFill="1" applyBorder="1" applyAlignment="1">
      <alignment horizontal="center" vertical="center" textRotation="90"/>
    </xf>
    <xf numFmtId="0" fontId="17" fillId="17" borderId="77" xfId="5" applyFont="1" applyFill="1" applyBorder="1" applyAlignment="1">
      <alignment horizontal="center" vertical="center"/>
    </xf>
    <xf numFmtId="0" fontId="17" fillId="17" borderId="78" xfId="5" applyFont="1" applyFill="1" applyBorder="1" applyAlignment="1">
      <alignment horizontal="center" vertical="center"/>
    </xf>
    <xf numFmtId="0" fontId="17" fillId="17" borderId="79" xfId="5" applyFont="1" applyFill="1" applyBorder="1" applyAlignment="1">
      <alignment horizontal="center" vertical="center"/>
    </xf>
    <xf numFmtId="0" fontId="12" fillId="4" borderId="6" xfId="0" applyFont="1" applyFill="1" applyBorder="1" applyAlignment="1">
      <alignment horizontal="center" vertical="center"/>
    </xf>
    <xf numFmtId="0" fontId="12" fillId="4" borderId="8" xfId="0" applyFont="1" applyFill="1" applyBorder="1" applyAlignment="1">
      <alignment horizontal="center" vertical="center"/>
    </xf>
    <xf numFmtId="168" fontId="52" fillId="26" borderId="6" xfId="3" applyNumberFormat="1" applyFont="1" applyFill="1" applyBorder="1" applyAlignment="1">
      <alignment horizontal="center" vertical="center"/>
    </xf>
    <xf numFmtId="168" fontId="52" fillId="26" borderId="8" xfId="3" applyNumberFormat="1" applyFont="1" applyFill="1" applyBorder="1" applyAlignment="1">
      <alignment horizontal="center" vertical="center"/>
    </xf>
    <xf numFmtId="0" fontId="19" fillId="10" borderId="53" xfId="0" applyFont="1" applyFill="1" applyBorder="1" applyAlignment="1">
      <alignment horizontal="center" vertical="center"/>
    </xf>
    <xf numFmtId="0" fontId="19" fillId="10" borderId="52" xfId="0" applyFont="1" applyFill="1" applyBorder="1" applyAlignment="1">
      <alignment horizontal="center" vertical="center"/>
    </xf>
    <xf numFmtId="0" fontId="19" fillId="10" borderId="51" xfId="0" applyFont="1" applyFill="1" applyBorder="1" applyAlignment="1">
      <alignment horizontal="center" vertical="center"/>
    </xf>
    <xf numFmtId="0" fontId="19" fillId="10" borderId="50" xfId="0" applyFont="1" applyFill="1" applyBorder="1" applyAlignment="1">
      <alignment horizontal="center" vertical="center"/>
    </xf>
    <xf numFmtId="0" fontId="19" fillId="10" borderId="0" xfId="0" applyFont="1" applyFill="1" applyBorder="1" applyAlignment="1">
      <alignment horizontal="center" vertical="center"/>
    </xf>
    <xf numFmtId="0" fontId="19" fillId="10" borderId="49" xfId="0" applyFont="1" applyFill="1" applyBorder="1" applyAlignment="1">
      <alignment horizontal="center" vertical="center"/>
    </xf>
    <xf numFmtId="0" fontId="17" fillId="17" borderId="40" xfId="5" applyFont="1" applyFill="1" applyBorder="1" applyAlignment="1">
      <alignment horizontal="center" vertical="center"/>
    </xf>
    <xf numFmtId="0" fontId="17" fillId="17" borderId="41" xfId="5" applyFont="1" applyFill="1" applyBorder="1" applyAlignment="1">
      <alignment horizontal="center" vertical="center"/>
    </xf>
    <xf numFmtId="168" fontId="16" fillId="8" borderId="76" xfId="4" applyNumberFormat="1" applyFont="1" applyFill="1" applyBorder="1" applyAlignment="1">
      <alignment horizontal="center" vertical="center"/>
    </xf>
    <xf numFmtId="168" fontId="16" fillId="10" borderId="29" xfId="4" applyNumberFormat="1" applyFont="1" applyFill="1" applyBorder="1" applyAlignment="1">
      <alignment horizontal="center" vertical="center"/>
    </xf>
    <xf numFmtId="168" fontId="16" fillId="10" borderId="23" xfId="4" applyNumberFormat="1" applyFont="1" applyFill="1" applyBorder="1" applyAlignment="1">
      <alignment horizontal="center" vertical="center"/>
    </xf>
    <xf numFmtId="168" fontId="16" fillId="10" borderId="24" xfId="4" applyNumberFormat="1" applyFont="1" applyFill="1" applyBorder="1" applyAlignment="1">
      <alignment horizontal="center" vertical="center"/>
    </xf>
    <xf numFmtId="0" fontId="17" fillId="29" borderId="38" xfId="5" applyFont="1" applyFill="1" applyBorder="1" applyAlignment="1">
      <alignment horizontal="center" vertical="center" textRotation="90"/>
    </xf>
    <xf numFmtId="0" fontId="17" fillId="29" borderId="1" xfId="5" applyFont="1" applyFill="1" applyBorder="1" applyAlignment="1">
      <alignment horizontal="center" vertical="center" textRotation="90"/>
    </xf>
    <xf numFmtId="0" fontId="17" fillId="29" borderId="13" xfId="5" applyFont="1" applyFill="1" applyBorder="1" applyAlignment="1">
      <alignment horizontal="center" vertical="center" textRotation="90"/>
    </xf>
    <xf numFmtId="0" fontId="17" fillId="29" borderId="39" xfId="5" applyFont="1" applyFill="1" applyBorder="1" applyAlignment="1">
      <alignment horizontal="center" vertical="center"/>
    </xf>
    <xf numFmtId="0" fontId="17" fillId="29" borderId="32" xfId="5" applyFont="1" applyFill="1" applyBorder="1" applyAlignment="1">
      <alignment horizontal="center" vertical="center"/>
    </xf>
    <xf numFmtId="0" fontId="17" fillId="29" borderId="34" xfId="5" applyFont="1" applyFill="1" applyBorder="1" applyAlignment="1">
      <alignment horizontal="center" vertical="center"/>
    </xf>
    <xf numFmtId="0" fontId="17" fillId="29" borderId="57" xfId="5" applyFont="1" applyFill="1" applyBorder="1" applyAlignment="1">
      <alignment horizontal="center" vertical="center" textRotation="90"/>
    </xf>
    <xf numFmtId="0" fontId="17" fillId="29" borderId="3" xfId="5" applyFont="1" applyFill="1" applyBorder="1" applyAlignment="1">
      <alignment horizontal="center" vertical="center" textRotation="90"/>
    </xf>
    <xf numFmtId="0" fontId="17" fillId="29" borderId="33" xfId="5" applyFont="1" applyFill="1" applyBorder="1" applyAlignment="1">
      <alignment horizontal="center" vertical="center" textRotation="90"/>
    </xf>
    <xf numFmtId="0" fontId="73" fillId="47" borderId="0" xfId="21" applyFont="1" applyFill="1" applyAlignment="1">
      <alignment horizontal="center" vertical="top"/>
    </xf>
    <xf numFmtId="0" fontId="72" fillId="47" borderId="0" xfId="21" applyFont="1" applyFill="1" applyAlignment="1">
      <alignment horizontal="center" vertical="center" wrapText="1"/>
    </xf>
    <xf numFmtId="0" fontId="72" fillId="47" borderId="0" xfId="21" applyFont="1" applyFill="1" applyAlignment="1">
      <alignment horizontal="center"/>
    </xf>
    <xf numFmtId="0" fontId="22" fillId="16" borderId="6" xfId="0" applyFont="1" applyFill="1" applyBorder="1" applyAlignment="1" applyProtection="1">
      <alignment horizontal="center" vertical="center"/>
      <protection locked="0"/>
    </xf>
    <xf numFmtId="0" fontId="22" fillId="16" borderId="8" xfId="0" applyFont="1" applyFill="1" applyBorder="1" applyAlignment="1" applyProtection="1">
      <alignment horizontal="center" vertical="center"/>
      <protection locked="0"/>
    </xf>
    <xf numFmtId="0" fontId="22" fillId="29" borderId="6" xfId="0" applyFont="1" applyFill="1" applyBorder="1" applyAlignment="1" applyProtection="1">
      <alignment horizontal="center" vertical="center"/>
      <protection locked="0"/>
    </xf>
    <xf numFmtId="0" fontId="22" fillId="29" borderId="8" xfId="0" applyFont="1" applyFill="1" applyBorder="1" applyAlignment="1" applyProtection="1">
      <alignment horizontal="center" vertical="center"/>
      <protection locked="0"/>
    </xf>
    <xf numFmtId="2" fontId="22" fillId="27" borderId="6" xfId="0" applyNumberFormat="1" applyFont="1" applyFill="1" applyBorder="1" applyAlignment="1" applyProtection="1">
      <alignment horizontal="center" vertical="center"/>
      <protection locked="0"/>
    </xf>
    <xf numFmtId="2" fontId="22" fillId="27" borderId="8" xfId="0" applyNumberFormat="1" applyFont="1" applyFill="1" applyBorder="1" applyAlignment="1" applyProtection="1">
      <alignment horizontal="center" vertical="center"/>
      <protection locked="0"/>
    </xf>
    <xf numFmtId="0" fontId="4" fillId="2" borderId="53" xfId="0" applyFont="1" applyFill="1" applyBorder="1" applyAlignment="1">
      <alignment horizontal="center" vertical="center"/>
    </xf>
    <xf numFmtId="0" fontId="4" fillId="2" borderId="52" xfId="0" applyFont="1" applyFill="1" applyBorder="1" applyAlignment="1">
      <alignment horizontal="center" vertical="center"/>
    </xf>
    <xf numFmtId="0" fontId="4" fillId="2" borderId="51" xfId="0" applyFont="1" applyFill="1" applyBorder="1" applyAlignment="1">
      <alignment horizontal="center" vertical="center"/>
    </xf>
    <xf numFmtId="0" fontId="1" fillId="2" borderId="50"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1" fillId="2" borderId="49" xfId="0" applyFont="1" applyFill="1" applyBorder="1" applyAlignment="1">
      <alignment horizontal="center" vertical="center" wrapText="1"/>
    </xf>
    <xf numFmtId="0" fontId="1" fillId="2" borderId="42" xfId="0" applyFont="1" applyFill="1" applyBorder="1" applyAlignment="1">
      <alignment horizontal="center" vertical="center"/>
    </xf>
    <xf numFmtId="0" fontId="1" fillId="2" borderId="43" xfId="0" applyFont="1" applyFill="1" applyBorder="1" applyAlignment="1">
      <alignment horizontal="center" vertical="center"/>
    </xf>
    <xf numFmtId="0" fontId="1" fillId="2" borderId="48" xfId="0" applyFont="1" applyFill="1" applyBorder="1" applyAlignment="1">
      <alignment horizontal="center" vertical="center"/>
    </xf>
    <xf numFmtId="0" fontId="0" fillId="18" borderId="55" xfId="0" applyFill="1" applyBorder="1" applyAlignment="1" applyProtection="1">
      <alignment horizontal="center"/>
      <protection locked="0"/>
    </xf>
    <xf numFmtId="0" fontId="0" fillId="18" borderId="27" xfId="0" applyFill="1" applyBorder="1" applyAlignment="1" applyProtection="1">
      <alignment horizontal="center"/>
      <protection locked="0"/>
    </xf>
    <xf numFmtId="0" fontId="0" fillId="18" borderId="56" xfId="0" applyFill="1" applyBorder="1" applyAlignment="1" applyProtection="1">
      <alignment horizontal="center"/>
      <protection locked="0"/>
    </xf>
    <xf numFmtId="14" fontId="15" fillId="13" borderId="52" xfId="3" applyNumberFormat="1" applyFont="1" applyFill="1" applyBorder="1" applyAlignment="1">
      <alignment horizontal="center" vertical="center"/>
    </xf>
    <xf numFmtId="14" fontId="15" fillId="13" borderId="58" xfId="3" applyNumberFormat="1" applyFont="1" applyFill="1" applyBorder="1" applyAlignment="1">
      <alignment horizontal="center" vertical="center"/>
    </xf>
    <xf numFmtId="2" fontId="22" fillId="27" borderId="6" xfId="0" applyNumberFormat="1" applyFont="1" applyFill="1" applyBorder="1" applyAlignment="1">
      <alignment horizontal="center" vertical="center"/>
    </xf>
    <xf numFmtId="2" fontId="22" fillId="27" borderId="8" xfId="0" applyNumberFormat="1" applyFont="1" applyFill="1" applyBorder="1" applyAlignment="1">
      <alignment horizontal="center" vertical="center"/>
    </xf>
    <xf numFmtId="0" fontId="27" fillId="34" borderId="6" xfId="0" applyFont="1" applyFill="1" applyBorder="1" applyAlignment="1">
      <alignment horizontal="center" vertical="center"/>
    </xf>
    <xf numFmtId="0" fontId="27" fillId="34" borderId="8" xfId="0" applyFont="1" applyFill="1" applyBorder="1" applyAlignment="1">
      <alignment horizontal="center" vertical="center"/>
    </xf>
    <xf numFmtId="0" fontId="4" fillId="2" borderId="49" xfId="0" applyFont="1" applyFill="1" applyBorder="1" applyAlignment="1">
      <alignment horizontal="center" vertical="top"/>
    </xf>
    <xf numFmtId="0" fontId="1" fillId="2" borderId="49" xfId="0" applyFont="1" applyFill="1" applyBorder="1" applyAlignment="1">
      <alignment horizontal="center"/>
    </xf>
    <xf numFmtId="0" fontId="27" fillId="23" borderId="6" xfId="0" applyFont="1" applyFill="1" applyBorder="1" applyAlignment="1">
      <alignment horizontal="center" vertical="center"/>
    </xf>
    <xf numFmtId="0" fontId="27" fillId="23" borderId="7" xfId="0" applyFont="1" applyFill="1" applyBorder="1" applyAlignment="1">
      <alignment horizontal="center" vertical="center"/>
    </xf>
    <xf numFmtId="0" fontId="1" fillId="2" borderId="42" xfId="0" applyFont="1" applyFill="1" applyBorder="1" applyAlignment="1">
      <alignment horizontal="center"/>
    </xf>
    <xf numFmtId="0" fontId="1" fillId="2" borderId="43" xfId="0" applyFont="1" applyFill="1" applyBorder="1" applyAlignment="1">
      <alignment horizontal="center"/>
    </xf>
    <xf numFmtId="0" fontId="1" fillId="2" borderId="48" xfId="0" applyFont="1" applyFill="1" applyBorder="1" applyAlignment="1">
      <alignment horizontal="center"/>
    </xf>
    <xf numFmtId="0" fontId="0" fillId="18" borderId="26" xfId="0" applyFill="1" applyBorder="1" applyAlignment="1" applyProtection="1">
      <alignment horizontal="center"/>
    </xf>
    <xf numFmtId="0" fontId="0" fillId="18" borderId="27" xfId="0" applyFill="1" applyBorder="1" applyAlignment="1" applyProtection="1">
      <alignment horizontal="center"/>
    </xf>
    <xf numFmtId="0" fontId="0" fillId="18" borderId="56" xfId="0" applyFill="1" applyBorder="1" applyAlignment="1" applyProtection="1">
      <alignment horizontal="center"/>
    </xf>
    <xf numFmtId="0" fontId="0" fillId="18" borderId="28" xfId="0" applyFill="1" applyBorder="1" applyAlignment="1" applyProtection="1">
      <alignment horizontal="center"/>
    </xf>
    <xf numFmtId="0" fontId="0" fillId="18" borderId="10" xfId="0" applyFill="1" applyBorder="1" applyAlignment="1" applyProtection="1">
      <alignment horizontal="center"/>
    </xf>
    <xf numFmtId="0" fontId="0" fillId="18" borderId="54" xfId="0" applyFill="1" applyBorder="1" applyAlignment="1" applyProtection="1">
      <alignment horizontal="center"/>
    </xf>
    <xf numFmtId="0" fontId="0" fillId="18" borderId="28" xfId="0" applyFill="1" applyBorder="1" applyAlignment="1" applyProtection="1">
      <alignment horizontal="center" vertical="center" wrapText="1"/>
    </xf>
    <xf numFmtId="0" fontId="0" fillId="18" borderId="10" xfId="0" applyFill="1" applyBorder="1" applyAlignment="1" applyProtection="1">
      <alignment horizontal="center" vertical="center" wrapText="1"/>
    </xf>
    <xf numFmtId="0" fontId="0" fillId="18" borderId="54" xfId="0" applyFill="1" applyBorder="1" applyAlignment="1" applyProtection="1">
      <alignment horizontal="center" vertical="center" wrapText="1"/>
    </xf>
    <xf numFmtId="167" fontId="5" fillId="18" borderId="28" xfId="0" applyNumberFormat="1" applyFont="1" applyFill="1" applyBorder="1" applyAlignment="1" applyProtection="1">
      <alignment horizontal="center"/>
    </xf>
    <xf numFmtId="167" fontId="5" fillId="18" borderId="10" xfId="0" applyNumberFormat="1" applyFont="1" applyFill="1" applyBorder="1" applyAlignment="1" applyProtection="1">
      <alignment horizontal="center"/>
    </xf>
    <xf numFmtId="167" fontId="5" fillId="18" borderId="54" xfId="0" applyNumberFormat="1" applyFont="1" applyFill="1" applyBorder="1" applyAlignment="1" applyProtection="1">
      <alignment horizontal="center"/>
    </xf>
    <xf numFmtId="49" fontId="5" fillId="18" borderId="15" xfId="0" applyNumberFormat="1" applyFont="1" applyFill="1" applyBorder="1" applyAlignment="1" applyProtection="1">
      <alignment horizontal="center"/>
    </xf>
    <xf numFmtId="49" fontId="5" fillId="18" borderId="14" xfId="0" applyNumberFormat="1" applyFont="1" applyFill="1" applyBorder="1" applyAlignment="1" applyProtection="1">
      <alignment horizontal="center"/>
    </xf>
    <xf numFmtId="49" fontId="5" fillId="18" borderId="46" xfId="0" applyNumberFormat="1" applyFont="1" applyFill="1" applyBorder="1" applyAlignment="1" applyProtection="1">
      <alignment horizontal="center"/>
    </xf>
    <xf numFmtId="0" fontId="4" fillId="2" borderId="53" xfId="0" applyFont="1" applyFill="1" applyBorder="1" applyAlignment="1">
      <alignment horizontal="center" vertical="top"/>
    </xf>
    <xf numFmtId="0" fontId="4" fillId="2" borderId="52" xfId="0" applyFont="1" applyFill="1" applyBorder="1" applyAlignment="1">
      <alignment horizontal="center" vertical="top"/>
    </xf>
    <xf numFmtId="0" fontId="4" fillId="2" borderId="51" xfId="0" applyFont="1" applyFill="1" applyBorder="1" applyAlignment="1">
      <alignment horizontal="center" vertical="top"/>
    </xf>
    <xf numFmtId="0" fontId="12" fillId="21" borderId="6" xfId="0" applyFont="1" applyFill="1" applyBorder="1" applyAlignment="1">
      <alignment horizontal="center" vertical="center"/>
    </xf>
    <xf numFmtId="0" fontId="12" fillId="21" borderId="7" xfId="0" applyFont="1" applyFill="1" applyBorder="1" applyAlignment="1">
      <alignment horizontal="center" vertical="center"/>
    </xf>
    <xf numFmtId="0" fontId="12" fillId="21" borderId="8" xfId="0" applyFont="1" applyFill="1" applyBorder="1" applyAlignment="1">
      <alignment horizontal="center" vertical="center"/>
    </xf>
    <xf numFmtId="0" fontId="12" fillId="9" borderId="6" xfId="0" applyFont="1" applyFill="1" applyBorder="1" applyAlignment="1">
      <alignment horizontal="center" vertical="center"/>
    </xf>
    <xf numFmtId="0" fontId="12" fillId="9" borderId="7" xfId="0" applyFont="1" applyFill="1" applyBorder="1" applyAlignment="1">
      <alignment horizontal="center" vertical="center"/>
    </xf>
    <xf numFmtId="0" fontId="12" fillId="9" borderId="8" xfId="0" applyFont="1" applyFill="1" applyBorder="1" applyAlignment="1">
      <alignment horizontal="center" vertical="center"/>
    </xf>
    <xf numFmtId="0" fontId="12" fillId="23" borderId="6" xfId="0" applyFont="1" applyFill="1" applyBorder="1" applyAlignment="1">
      <alignment horizontal="center" vertical="center"/>
    </xf>
    <xf numFmtId="0" fontId="12" fillId="23" borderId="7" xfId="0" applyFont="1" applyFill="1" applyBorder="1" applyAlignment="1">
      <alignment horizontal="center" vertical="center"/>
    </xf>
    <xf numFmtId="0" fontId="12" fillId="23" borderId="8" xfId="0" applyFont="1" applyFill="1" applyBorder="1" applyAlignment="1">
      <alignment horizontal="center" vertical="center"/>
    </xf>
    <xf numFmtId="0" fontId="0" fillId="18" borderId="26" xfId="0" applyFill="1" applyBorder="1" applyAlignment="1" applyProtection="1">
      <alignment horizontal="center"/>
      <protection locked="0"/>
    </xf>
    <xf numFmtId="0" fontId="0" fillId="18" borderId="28" xfId="0" applyFill="1" applyBorder="1" applyAlignment="1" applyProtection="1">
      <alignment horizontal="center"/>
      <protection locked="0"/>
    </xf>
    <xf numFmtId="0" fontId="0" fillId="18" borderId="28" xfId="0" applyFill="1" applyBorder="1" applyAlignment="1" applyProtection="1">
      <alignment horizontal="center" vertical="center" wrapText="1"/>
      <protection locked="0"/>
    </xf>
    <xf numFmtId="167" fontId="5" fillId="18" borderId="28" xfId="0" applyNumberFormat="1" applyFont="1" applyFill="1" applyBorder="1" applyAlignment="1" applyProtection="1">
      <alignment horizontal="center"/>
      <protection locked="0"/>
    </xf>
    <xf numFmtId="49" fontId="5" fillId="18" borderId="15" xfId="0" applyNumberFormat="1" applyFont="1" applyFill="1" applyBorder="1" applyAlignment="1" applyProtection="1">
      <alignment horizontal="center"/>
      <protection locked="0"/>
    </xf>
    <xf numFmtId="169" fontId="31" fillId="2" borderId="6" xfId="0" applyNumberFormat="1" applyFont="1" applyFill="1" applyBorder="1" applyAlignment="1">
      <alignment horizontal="center" vertical="center"/>
    </xf>
    <xf numFmtId="169" fontId="31" fillId="2" borderId="7" xfId="0" applyNumberFormat="1" applyFont="1" applyFill="1" applyBorder="1" applyAlignment="1">
      <alignment horizontal="center" vertical="center"/>
    </xf>
    <xf numFmtId="169" fontId="31" fillId="2" borderId="8" xfId="0" applyNumberFormat="1" applyFont="1" applyFill="1" applyBorder="1" applyAlignment="1">
      <alignment horizontal="center" vertical="center"/>
    </xf>
    <xf numFmtId="0" fontId="19" fillId="35" borderId="6" xfId="0" applyFont="1" applyFill="1" applyBorder="1" applyAlignment="1">
      <alignment horizontal="center" vertical="center"/>
    </xf>
    <xf numFmtId="0" fontId="19" fillId="35" borderId="8" xfId="0" applyFont="1" applyFill="1" applyBorder="1" applyAlignment="1">
      <alignment horizontal="center" vertical="center"/>
    </xf>
    <xf numFmtId="0" fontId="19" fillId="22" borderId="6" xfId="0" applyFont="1" applyFill="1" applyBorder="1" applyAlignment="1">
      <alignment horizontal="center" vertical="center"/>
    </xf>
    <xf numFmtId="0" fontId="19" fillId="22" borderId="8" xfId="0" applyFont="1" applyFill="1" applyBorder="1" applyAlignment="1">
      <alignment horizontal="center" vertical="center"/>
    </xf>
    <xf numFmtId="14" fontId="5" fillId="18" borderId="47" xfId="0" applyNumberFormat="1" applyFont="1" applyFill="1" applyBorder="1" applyAlignment="1" applyProtection="1">
      <alignment horizontal="center"/>
      <protection locked="0"/>
    </xf>
    <xf numFmtId="14" fontId="5" fillId="18" borderId="14" xfId="0" applyNumberFormat="1" applyFont="1" applyFill="1" applyBorder="1" applyAlignment="1" applyProtection="1">
      <alignment horizontal="center"/>
      <protection locked="0"/>
    </xf>
    <xf numFmtId="14" fontId="5" fillId="18" borderId="46" xfId="0" applyNumberFormat="1" applyFont="1" applyFill="1" applyBorder="1" applyAlignment="1" applyProtection="1">
      <alignment horizontal="center"/>
      <protection locked="0"/>
    </xf>
    <xf numFmtId="14" fontId="62" fillId="9" borderId="18" xfId="0" applyNumberFormat="1" applyFont="1" applyFill="1" applyBorder="1" applyAlignment="1" applyProtection="1">
      <alignment horizontal="center" vertical="center"/>
    </xf>
    <xf numFmtId="14" fontId="62" fillId="9" borderId="17" xfId="0" applyNumberFormat="1" applyFont="1" applyFill="1" applyBorder="1" applyAlignment="1" applyProtection="1">
      <alignment horizontal="center" vertical="center"/>
    </xf>
    <xf numFmtId="14" fontId="62" fillId="9" borderId="13" xfId="0" applyNumberFormat="1" applyFont="1" applyFill="1" applyBorder="1" applyAlignment="1" applyProtection="1">
      <alignment horizontal="center" vertical="center"/>
    </xf>
    <xf numFmtId="14" fontId="62" fillId="9" borderId="69" xfId="0" applyNumberFormat="1" applyFont="1" applyFill="1" applyBorder="1" applyAlignment="1" applyProtection="1">
      <alignment horizontal="center" vertical="center"/>
    </xf>
    <xf numFmtId="164" fontId="24" fillId="2" borderId="6" xfId="0" applyNumberFormat="1" applyFont="1" applyFill="1" applyBorder="1" applyAlignment="1">
      <alignment horizontal="center" vertical="center"/>
    </xf>
    <xf numFmtId="0" fontId="24" fillId="2" borderId="8" xfId="0" applyFont="1" applyFill="1" applyBorder="1" applyAlignment="1">
      <alignment horizontal="center" vertical="center"/>
    </xf>
    <xf numFmtId="164" fontId="24" fillId="10" borderId="6" xfId="3" applyNumberFormat="1" applyFont="1" applyFill="1" applyBorder="1" applyAlignment="1">
      <alignment horizontal="center" vertical="center"/>
    </xf>
    <xf numFmtId="164" fontId="24" fillId="10" borderId="7" xfId="3" applyNumberFormat="1" applyFont="1" applyFill="1" applyBorder="1" applyAlignment="1">
      <alignment horizontal="center" vertical="center"/>
    </xf>
    <xf numFmtId="164" fontId="24" fillId="10" borderId="8" xfId="3" applyNumberFormat="1" applyFont="1" applyFill="1" applyBorder="1" applyAlignment="1">
      <alignment horizontal="center" vertical="center"/>
    </xf>
    <xf numFmtId="0" fontId="27" fillId="12" borderId="53" xfId="0" applyFont="1" applyFill="1" applyBorder="1" applyAlignment="1">
      <alignment horizontal="center" vertical="center"/>
    </xf>
    <xf numFmtId="0" fontId="27" fillId="12" borderId="52" xfId="0" applyFont="1" applyFill="1" applyBorder="1" applyAlignment="1">
      <alignment horizontal="center" vertical="center"/>
    </xf>
    <xf numFmtId="0" fontId="27" fillId="12" borderId="51" xfId="0" applyFont="1" applyFill="1" applyBorder="1" applyAlignment="1">
      <alignment horizontal="center" vertical="center"/>
    </xf>
    <xf numFmtId="0" fontId="27" fillId="12" borderId="42" xfId="0" applyFont="1" applyFill="1" applyBorder="1" applyAlignment="1">
      <alignment horizontal="center" vertical="center"/>
    </xf>
    <xf numFmtId="0" fontId="27" fillId="12" borderId="43" xfId="0" applyFont="1" applyFill="1" applyBorder="1" applyAlignment="1">
      <alignment horizontal="center" vertical="center"/>
    </xf>
    <xf numFmtId="0" fontId="27" fillId="12" borderId="48" xfId="0" applyFont="1" applyFill="1" applyBorder="1" applyAlignment="1">
      <alignment horizontal="center" vertical="center"/>
    </xf>
    <xf numFmtId="0" fontId="9" fillId="35" borderId="53" xfId="0" applyFont="1" applyFill="1" applyBorder="1" applyAlignment="1">
      <alignment horizontal="center" vertical="center"/>
    </xf>
    <xf numFmtId="0" fontId="9" fillId="35" borderId="52" xfId="0" applyFont="1" applyFill="1" applyBorder="1" applyAlignment="1">
      <alignment horizontal="center" vertical="center"/>
    </xf>
    <xf numFmtId="0" fontId="9" fillId="35" borderId="51" xfId="0" applyFont="1" applyFill="1" applyBorder="1" applyAlignment="1">
      <alignment horizontal="center" vertical="center"/>
    </xf>
    <xf numFmtId="0" fontId="9" fillId="35" borderId="42" xfId="0" applyFont="1" applyFill="1" applyBorder="1" applyAlignment="1">
      <alignment horizontal="center" vertical="center"/>
    </xf>
    <xf numFmtId="0" fontId="9" fillId="35" borderId="43" xfId="0" applyFont="1" applyFill="1" applyBorder="1" applyAlignment="1">
      <alignment horizontal="center" vertical="center"/>
    </xf>
    <xf numFmtId="0" fontId="9" fillId="35" borderId="48" xfId="0" applyFont="1" applyFill="1" applyBorder="1" applyAlignment="1">
      <alignment horizontal="center" vertical="center"/>
    </xf>
    <xf numFmtId="169" fontId="31" fillId="2" borderId="6" xfId="0" applyNumberFormat="1" applyFont="1" applyFill="1" applyBorder="1" applyAlignment="1" applyProtection="1">
      <alignment horizontal="center" vertical="center"/>
    </xf>
    <xf numFmtId="169" fontId="31" fillId="2" borderId="8" xfId="0" applyNumberFormat="1" applyFont="1" applyFill="1" applyBorder="1" applyAlignment="1" applyProtection="1">
      <alignment horizontal="center" vertical="center"/>
    </xf>
    <xf numFmtId="0" fontId="24" fillId="30" borderId="53" xfId="0" applyFont="1" applyFill="1" applyBorder="1" applyAlignment="1">
      <alignment horizontal="center" vertical="center" wrapText="1"/>
    </xf>
    <xf numFmtId="0" fontId="24" fillId="30" borderId="52" xfId="0" applyFont="1" applyFill="1" applyBorder="1" applyAlignment="1">
      <alignment horizontal="center" vertical="center"/>
    </xf>
    <xf numFmtId="0" fontId="24" fillId="30" borderId="51" xfId="0" applyFont="1" applyFill="1" applyBorder="1" applyAlignment="1">
      <alignment horizontal="center" vertical="center"/>
    </xf>
    <xf numFmtId="0" fontId="24" fillId="30" borderId="42" xfId="0" applyFont="1" applyFill="1" applyBorder="1" applyAlignment="1">
      <alignment horizontal="center" vertical="center"/>
    </xf>
    <xf numFmtId="0" fontId="24" fillId="30" borderId="43" xfId="0" applyFont="1" applyFill="1" applyBorder="1" applyAlignment="1">
      <alignment horizontal="center" vertical="center"/>
    </xf>
    <xf numFmtId="0" fontId="24" fillId="30" borderId="48" xfId="0" applyFont="1" applyFill="1" applyBorder="1" applyAlignment="1">
      <alignment horizontal="center" vertical="center"/>
    </xf>
    <xf numFmtId="169" fontId="31" fillId="2" borderId="6" xfId="6" applyNumberFormat="1" applyFont="1" applyFill="1" applyBorder="1" applyAlignment="1">
      <alignment horizontal="center" vertical="center"/>
    </xf>
    <xf numFmtId="169" fontId="31" fillId="2" borderId="8" xfId="6" applyNumberFormat="1" applyFont="1" applyFill="1" applyBorder="1" applyAlignment="1">
      <alignment horizontal="center" vertical="center"/>
    </xf>
    <xf numFmtId="14" fontId="62" fillId="9" borderId="19" xfId="0" applyNumberFormat="1" applyFont="1" applyFill="1" applyBorder="1" applyAlignment="1" applyProtection="1">
      <alignment horizontal="center" vertical="center" wrapText="1"/>
    </xf>
    <xf numFmtId="14" fontId="62" fillId="9" borderId="18" xfId="0" applyNumberFormat="1" applyFont="1" applyFill="1" applyBorder="1" applyAlignment="1" applyProtection="1">
      <alignment horizontal="center" vertical="center" wrapText="1"/>
    </xf>
    <xf numFmtId="14" fontId="62" fillId="9" borderId="12" xfId="0" applyNumberFormat="1" applyFont="1" applyFill="1" applyBorder="1" applyAlignment="1" applyProtection="1">
      <alignment horizontal="center" vertical="center" wrapText="1"/>
    </xf>
    <xf numFmtId="14" fontId="62" fillId="9" borderId="13" xfId="0" applyNumberFormat="1" applyFont="1" applyFill="1" applyBorder="1" applyAlignment="1" applyProtection="1">
      <alignment horizontal="center" vertical="center" wrapText="1"/>
    </xf>
    <xf numFmtId="2" fontId="61" fillId="2" borderId="22" xfId="0" applyNumberFormat="1" applyFont="1" applyFill="1" applyBorder="1" applyAlignment="1" applyProtection="1">
      <alignment horizontal="center" vertical="center"/>
    </xf>
    <xf numFmtId="2" fontId="61" fillId="2" borderId="23" xfId="0" applyNumberFormat="1" applyFont="1" applyFill="1" applyBorder="1" applyAlignment="1" applyProtection="1">
      <alignment horizontal="center" vertical="center"/>
    </xf>
    <xf numFmtId="173" fontId="61" fillId="2" borderId="23" xfId="14" applyNumberFormat="1" applyFont="1" applyFill="1" applyBorder="1" applyAlignment="1" applyProtection="1">
      <alignment horizontal="center" vertical="center"/>
    </xf>
    <xf numFmtId="173" fontId="61" fillId="2" borderId="25" xfId="14" applyNumberFormat="1" applyFont="1" applyFill="1" applyBorder="1" applyAlignment="1" applyProtection="1">
      <alignment horizontal="center" vertical="center"/>
    </xf>
    <xf numFmtId="0" fontId="24" fillId="15" borderId="6" xfId="0" applyFont="1" applyFill="1" applyBorder="1" applyAlignment="1">
      <alignment horizontal="center" vertical="center"/>
    </xf>
    <xf numFmtId="0" fontId="24" fillId="15" borderId="7" xfId="0" applyFont="1" applyFill="1" applyBorder="1" applyAlignment="1">
      <alignment horizontal="center" vertical="center"/>
    </xf>
    <xf numFmtId="0" fontId="24" fillId="15" borderId="8" xfId="0" applyFont="1" applyFill="1" applyBorder="1" applyAlignment="1">
      <alignment horizontal="center" vertical="center"/>
    </xf>
    <xf numFmtId="0" fontId="19" fillId="23" borderId="6" xfId="0" applyFont="1" applyFill="1" applyBorder="1" applyAlignment="1">
      <alignment horizontal="center" vertical="center"/>
    </xf>
    <xf numFmtId="0" fontId="19" fillId="23" borderId="7" xfId="0" applyFont="1" applyFill="1" applyBorder="1" applyAlignment="1">
      <alignment horizontal="center" vertical="center"/>
    </xf>
    <xf numFmtId="169" fontId="31" fillId="2" borderId="7" xfId="6" applyNumberFormat="1" applyFont="1" applyFill="1" applyBorder="1" applyAlignment="1">
      <alignment horizontal="center" vertical="center"/>
    </xf>
    <xf numFmtId="0" fontId="19" fillId="10" borderId="6" xfId="0" applyFont="1" applyFill="1" applyBorder="1" applyAlignment="1">
      <alignment horizontal="center" vertical="center"/>
    </xf>
    <xf numFmtId="0" fontId="19" fillId="10" borderId="7" xfId="0" applyFont="1" applyFill="1" applyBorder="1" applyAlignment="1">
      <alignment horizontal="center" vertical="center"/>
    </xf>
    <xf numFmtId="0" fontId="19" fillId="10" borderId="8" xfId="0" applyFont="1" applyFill="1" applyBorder="1" applyAlignment="1">
      <alignment horizontal="center" vertical="center"/>
    </xf>
    <xf numFmtId="0" fontId="38" fillId="26" borderId="5" xfId="0" applyFont="1" applyFill="1" applyBorder="1" applyAlignment="1" applyProtection="1">
      <alignment horizontal="center" vertical="center"/>
      <protection locked="0"/>
    </xf>
    <xf numFmtId="14" fontId="38" fillId="26" borderId="5" xfId="0" applyNumberFormat="1" applyFont="1" applyFill="1" applyBorder="1" applyAlignment="1" applyProtection="1">
      <alignment horizontal="center" vertical="center"/>
      <protection locked="0"/>
    </xf>
    <xf numFmtId="0" fontId="32" fillId="18" borderId="6" xfId="0" applyFont="1" applyFill="1" applyBorder="1" applyAlignment="1" applyProtection="1">
      <alignment horizontal="center"/>
      <protection locked="0"/>
    </xf>
    <xf numFmtId="0" fontId="32" fillId="18" borderId="7" xfId="0" applyFont="1" applyFill="1" applyBorder="1" applyAlignment="1" applyProtection="1">
      <alignment horizontal="center"/>
      <protection locked="0"/>
    </xf>
    <xf numFmtId="0" fontId="32" fillId="18" borderId="8" xfId="0" applyFont="1" applyFill="1" applyBorder="1" applyAlignment="1" applyProtection="1">
      <alignment horizontal="center"/>
      <protection locked="0"/>
    </xf>
    <xf numFmtId="0" fontId="38" fillId="26" borderId="6" xfId="0" applyFont="1" applyFill="1" applyBorder="1" applyAlignment="1" applyProtection="1">
      <alignment horizontal="center" vertical="center"/>
      <protection locked="0"/>
    </xf>
    <xf numFmtId="0" fontId="38" fillId="26" borderId="7" xfId="0" applyFont="1" applyFill="1" applyBorder="1" applyAlignment="1" applyProtection="1">
      <alignment horizontal="center" vertical="center"/>
      <protection locked="0"/>
    </xf>
    <xf numFmtId="0" fontId="38" fillId="26" borderId="8" xfId="0" applyFont="1" applyFill="1" applyBorder="1" applyAlignment="1" applyProtection="1">
      <alignment horizontal="center" vertical="center"/>
      <protection locked="0"/>
    </xf>
    <xf numFmtId="0" fontId="38" fillId="26" borderId="68" xfId="0" applyFont="1" applyFill="1" applyBorder="1" applyAlignment="1" applyProtection="1">
      <alignment horizontal="center" vertical="center"/>
      <protection locked="0"/>
    </xf>
    <xf numFmtId="0" fontId="38" fillId="26" borderId="86" xfId="0" applyFont="1" applyFill="1" applyBorder="1" applyAlignment="1" applyProtection="1">
      <alignment horizontal="center" vertical="center"/>
      <protection locked="0"/>
    </xf>
    <xf numFmtId="0" fontId="38" fillId="26" borderId="5" xfId="0" applyFont="1" applyFill="1" applyBorder="1" applyAlignment="1" applyProtection="1">
      <alignment horizontal="center" vertical="center"/>
    </xf>
    <xf numFmtId="0" fontId="27" fillId="21" borderId="60" xfId="0" applyFont="1" applyFill="1" applyBorder="1" applyAlignment="1">
      <alignment horizontal="center" vertical="center"/>
    </xf>
    <xf numFmtId="0" fontId="27" fillId="21" borderId="80" xfId="0" applyFont="1" applyFill="1" applyBorder="1" applyAlignment="1">
      <alignment horizontal="center" vertical="center"/>
    </xf>
    <xf numFmtId="0" fontId="27" fillId="21" borderId="73" xfId="0" applyFont="1" applyFill="1" applyBorder="1" applyAlignment="1">
      <alignment horizontal="center" vertical="center"/>
    </xf>
    <xf numFmtId="0" fontId="19" fillId="0" borderId="58" xfId="0" applyNumberFormat="1" applyFont="1" applyFill="1" applyBorder="1" applyAlignment="1">
      <alignment horizontal="center" vertical="center"/>
    </xf>
    <xf numFmtId="0" fontId="27" fillId="21" borderId="22" xfId="0" applyFont="1" applyFill="1" applyBorder="1" applyAlignment="1">
      <alignment horizontal="center" vertical="center"/>
    </xf>
    <xf numFmtId="0" fontId="27" fillId="21" borderId="23" xfId="0" applyFont="1" applyFill="1" applyBorder="1" applyAlignment="1">
      <alignment horizontal="center" vertical="center"/>
    </xf>
    <xf numFmtId="0" fontId="27" fillId="21" borderId="25" xfId="0" applyFont="1" applyFill="1" applyBorder="1" applyAlignment="1">
      <alignment horizontal="center" vertical="center"/>
    </xf>
    <xf numFmtId="0" fontId="65" fillId="3" borderId="6" xfId="0" applyNumberFormat="1" applyFont="1" applyFill="1" applyBorder="1" applyAlignment="1">
      <alignment horizontal="center" vertical="center"/>
    </xf>
    <xf numFmtId="0" fontId="65" fillId="3" borderId="7" xfId="0" applyNumberFormat="1" applyFont="1" applyFill="1" applyBorder="1" applyAlignment="1">
      <alignment horizontal="center" vertical="center"/>
    </xf>
    <xf numFmtId="0" fontId="65" fillId="3" borderId="8" xfId="0" applyNumberFormat="1" applyFont="1" applyFill="1" applyBorder="1" applyAlignment="1">
      <alignment horizontal="center" vertical="center"/>
    </xf>
    <xf numFmtId="0" fontId="27" fillId="21" borderId="47" xfId="0" applyFont="1" applyFill="1" applyBorder="1" applyAlignment="1">
      <alignment horizontal="center" vertical="center"/>
    </xf>
    <xf numFmtId="0" fontId="27" fillId="21" borderId="14" xfId="0" applyFont="1" applyFill="1" applyBorder="1" applyAlignment="1">
      <alignment horizontal="center" vertical="center"/>
    </xf>
    <xf numFmtId="0" fontId="27" fillId="21" borderId="44" xfId="0" applyFont="1" applyFill="1" applyBorder="1" applyAlignment="1">
      <alignment horizontal="center" vertical="center"/>
    </xf>
    <xf numFmtId="0" fontId="9" fillId="0" borderId="58" xfId="0" applyNumberFormat="1" applyFont="1" applyFill="1" applyBorder="1" applyAlignment="1">
      <alignment horizontal="center" vertical="center"/>
    </xf>
    <xf numFmtId="0" fontId="9" fillId="0" borderId="43" xfId="0" applyNumberFormat="1" applyFont="1" applyFill="1" applyBorder="1" applyAlignment="1">
      <alignment horizontal="center" vertical="center"/>
    </xf>
    <xf numFmtId="0" fontId="64" fillId="3" borderId="6" xfId="0" applyNumberFormat="1" applyFont="1" applyFill="1" applyBorder="1" applyAlignment="1">
      <alignment horizontal="center" vertical="center"/>
    </xf>
    <xf numFmtId="0" fontId="64" fillId="3" borderId="7" xfId="0" applyNumberFormat="1" applyFont="1" applyFill="1" applyBorder="1" applyAlignment="1">
      <alignment horizontal="center" vertical="center"/>
    </xf>
    <xf numFmtId="0" fontId="64" fillId="3" borderId="8" xfId="0" applyNumberFormat="1" applyFont="1" applyFill="1" applyBorder="1" applyAlignment="1">
      <alignment horizontal="center" vertical="center"/>
    </xf>
    <xf numFmtId="0" fontId="66" fillId="0" borderId="6" xfId="0" applyFont="1" applyBorder="1" applyAlignment="1">
      <alignment horizontal="center" vertical="center"/>
    </xf>
    <xf numFmtId="0" fontId="66" fillId="0" borderId="7" xfId="0" applyFont="1" applyBorder="1" applyAlignment="1">
      <alignment horizontal="center" vertical="center"/>
    </xf>
    <xf numFmtId="0" fontId="66" fillId="0" borderId="8" xfId="0" applyFont="1" applyBorder="1" applyAlignment="1">
      <alignment horizontal="center" vertical="center"/>
    </xf>
    <xf numFmtId="49" fontId="5" fillId="18" borderId="10" xfId="0" applyNumberFormat="1" applyFont="1" applyFill="1" applyBorder="1" applyAlignment="1" applyProtection="1">
      <alignment horizontal="center"/>
      <protection locked="0"/>
    </xf>
    <xf numFmtId="49" fontId="0" fillId="0" borderId="6" xfId="0" applyNumberFormat="1" applyBorder="1" applyAlignment="1">
      <alignment horizontal="center"/>
    </xf>
    <xf numFmtId="49" fontId="0" fillId="0" borderId="7" xfId="0" applyNumberFormat="1" applyBorder="1" applyAlignment="1">
      <alignment horizontal="center"/>
    </xf>
    <xf numFmtId="49" fontId="0" fillId="0" borderId="8" xfId="0" applyNumberFormat="1" applyBorder="1" applyAlignment="1">
      <alignment horizontal="center"/>
    </xf>
    <xf numFmtId="49" fontId="0" fillId="18" borderId="27" xfId="0" applyNumberFormat="1" applyFill="1" applyBorder="1" applyAlignment="1" applyProtection="1">
      <alignment horizontal="center"/>
      <protection locked="0"/>
    </xf>
    <xf numFmtId="49" fontId="0" fillId="18" borderId="10" xfId="0" applyNumberFormat="1" applyFill="1" applyBorder="1" applyAlignment="1" applyProtection="1">
      <alignment horizontal="center"/>
      <protection locked="0"/>
    </xf>
    <xf numFmtId="49" fontId="0" fillId="18" borderId="10" xfId="0" applyNumberFormat="1" applyFill="1" applyBorder="1" applyAlignment="1" applyProtection="1">
      <alignment horizontal="center" vertical="center" wrapText="1"/>
      <protection locked="0"/>
    </xf>
    <xf numFmtId="49" fontId="54" fillId="41" borderId="1" xfId="0" applyNumberFormat="1" applyFont="1" applyFill="1" applyBorder="1" applyAlignment="1">
      <alignment horizontal="center" vertical="center"/>
    </xf>
    <xf numFmtId="14" fontId="54" fillId="41" borderId="1" xfId="0" applyNumberFormat="1" applyFont="1" applyFill="1" applyBorder="1" applyAlignment="1">
      <alignment horizontal="center" vertical="center"/>
    </xf>
    <xf numFmtId="49" fontId="22" fillId="27" borderId="1" xfId="0" applyNumberFormat="1" applyFont="1" applyFill="1" applyBorder="1" applyAlignment="1" applyProtection="1">
      <alignment horizontal="center" vertical="center"/>
      <protection locked="0"/>
    </xf>
    <xf numFmtId="2" fontId="22" fillId="27" borderId="1" xfId="0" applyNumberFormat="1" applyFont="1" applyFill="1" applyBorder="1" applyAlignment="1" applyProtection="1">
      <alignment horizontal="center" vertical="center"/>
      <protection locked="0"/>
    </xf>
    <xf numFmtId="14" fontId="5" fillId="18" borderId="15" xfId="0" applyNumberFormat="1" applyFont="1" applyFill="1" applyBorder="1" applyAlignment="1" applyProtection="1">
      <alignment horizontal="center"/>
      <protection locked="0"/>
    </xf>
    <xf numFmtId="14" fontId="54" fillId="17" borderId="1" xfId="0" applyNumberFormat="1" applyFont="1" applyFill="1" applyBorder="1" applyAlignment="1">
      <alignment horizontal="center" vertical="center"/>
    </xf>
    <xf numFmtId="49" fontId="53" fillId="16" borderId="1" xfId="0" applyNumberFormat="1" applyFont="1" applyFill="1" applyBorder="1" applyAlignment="1" applyProtection="1">
      <alignment horizontal="center" vertical="center"/>
      <protection locked="0"/>
    </xf>
    <xf numFmtId="0" fontId="53" fillId="16" borderId="1" xfId="0" applyFont="1" applyFill="1" applyBorder="1" applyAlignment="1" applyProtection="1">
      <alignment horizontal="center" vertical="center"/>
      <protection locked="0"/>
    </xf>
    <xf numFmtId="49" fontId="9" fillId="30" borderId="1" xfId="0" applyNumberFormat="1" applyFont="1" applyFill="1" applyBorder="1" applyAlignment="1">
      <alignment horizontal="center" vertical="center" wrapText="1"/>
    </xf>
    <xf numFmtId="0" fontId="9" fillId="30" borderId="1" xfId="0" applyFont="1" applyFill="1" applyBorder="1" applyAlignment="1">
      <alignment horizontal="center" vertical="center"/>
    </xf>
  </cellXfs>
  <cellStyles count="23">
    <cellStyle name="20 % - Accent2" xfId="5" builtinId="34"/>
    <cellStyle name="20 % - Accent2 2" xfId="8" xr:uid="{00000000-0005-0000-0000-000001000000}"/>
    <cellStyle name="Insatisfaisant" xfId="4" builtinId="27"/>
    <cellStyle name="Insatisfaisant 2" xfId="9" xr:uid="{00000000-0005-0000-0000-000003000000}"/>
    <cellStyle name="Milliers" xfId="14" builtinId="3"/>
    <cellStyle name="Milliers 2" xfId="2" xr:uid="{00000000-0005-0000-0000-000005000000}"/>
    <cellStyle name="Milliers 2 2" xfId="19" xr:uid="{00000000-0005-0000-0000-000006000000}"/>
    <cellStyle name="Milliers 2 2 2" xfId="22" xr:uid="{00000000-0005-0000-0000-000007000000}"/>
    <cellStyle name="Milliers 3" xfId="17" xr:uid="{00000000-0005-0000-0000-000008000000}"/>
    <cellStyle name="Monétaire" xfId="6" builtinId="4"/>
    <cellStyle name="Monétaire 2" xfId="10" xr:uid="{00000000-0005-0000-0000-00000A000000}"/>
    <cellStyle name="Monétaire 2 2" xfId="16" xr:uid="{00000000-0005-0000-0000-00000B000000}"/>
    <cellStyle name="Monétaire 3" xfId="15" xr:uid="{00000000-0005-0000-0000-00000C000000}"/>
    <cellStyle name="Neutre" xfId="20" builtinId="28"/>
    <cellStyle name="Neutre 2" xfId="13" xr:uid="{00000000-0005-0000-0000-00000E000000}"/>
    <cellStyle name="Normal" xfId="0" builtinId="0"/>
    <cellStyle name="Normal 2" xfId="11" xr:uid="{00000000-0005-0000-0000-000010000000}"/>
    <cellStyle name="Normal 2 2" xfId="1" xr:uid="{00000000-0005-0000-0000-000011000000}"/>
    <cellStyle name="Normal 3" xfId="3" xr:uid="{00000000-0005-0000-0000-000012000000}"/>
    <cellStyle name="Normal 3 2" xfId="12" xr:uid="{00000000-0005-0000-0000-000013000000}"/>
    <cellStyle name="Normal 4" xfId="18" xr:uid="{00000000-0005-0000-0000-000014000000}"/>
    <cellStyle name="Normal 4 2" xfId="21" xr:uid="{00000000-0005-0000-0000-000015000000}"/>
    <cellStyle name="Satisfaisant" xfId="7" builtinId="26"/>
  </cellStyles>
  <dxfs count="180">
    <dxf>
      <font>
        <b val="0"/>
        <i val="0"/>
        <strike val="0"/>
        <condense val="0"/>
        <extend val="0"/>
        <outline val="0"/>
        <shadow val="0"/>
        <u val="none"/>
        <vertAlign val="baseline"/>
        <sz val="11"/>
        <color theme="1"/>
        <name val="Calibri"/>
        <scheme val="minor"/>
      </font>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166" formatCode="_-* #,##0.00\ _€_-;\-* #,##0.00\ _€_-;_-* &quot;-&quot;??\ _€_-;_-@_-"/>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solid">
          <fgColor indexed="64"/>
          <bgColor theme="4"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indexed="64"/>
          <bgColor theme="4" tint="0.79998168889431442"/>
        </patternFill>
      </fill>
      <alignment horizontal="center" vertical="center" textRotation="0" wrapText="0" indent="0" justifyLastLine="0" shrinkToFit="0" readingOrder="0"/>
    </dxf>
    <dxf>
      <border>
        <bottom style="thin">
          <color rgb="FF000000"/>
        </bottom>
      </border>
    </dxf>
    <dxf>
      <font>
        <b/>
        <strike val="0"/>
        <outline val="0"/>
        <shadow val="0"/>
        <u val="none"/>
        <vertAlign val="baseline"/>
        <sz val="12"/>
        <color theme="0"/>
        <name val="Times New Roman"/>
        <scheme val="none"/>
      </font>
      <fill>
        <patternFill patternType="solid">
          <fgColor indexed="64"/>
          <bgColor theme="4"/>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ont>
        <color theme="0"/>
      </font>
      <fill>
        <patternFill patternType="none">
          <bgColor auto="1"/>
        </patternFill>
      </fill>
      <border>
        <left/>
        <right/>
        <top/>
        <bottom/>
      </border>
    </dxf>
    <dxf>
      <font>
        <color theme="1"/>
      </font>
      <fill>
        <patternFill>
          <bgColor theme="5" tint="0.39994506668294322"/>
        </patternFill>
      </fill>
    </dxf>
    <dxf>
      <font>
        <color theme="1"/>
      </font>
      <fill>
        <patternFill>
          <bgColor theme="5" tint="0.39994506668294322"/>
        </patternFill>
      </fill>
    </dxf>
    <dxf>
      <font>
        <color theme="1"/>
      </font>
      <fill>
        <patternFill>
          <bgColor theme="5" tint="0.39994506668294322"/>
        </patternFill>
      </fill>
    </dxf>
    <dxf>
      <font>
        <color theme="0"/>
      </font>
    </dxf>
    <dxf>
      <fill>
        <patternFill>
          <bgColor rgb="FF92D050"/>
        </patternFill>
      </fill>
    </dxf>
    <dxf>
      <fill>
        <patternFill>
          <bgColor rgb="FFFF0000"/>
        </patternFill>
      </fill>
    </dxf>
    <dxf>
      <fill>
        <patternFill>
          <bgColor theme="4" tint="0.39994506668294322"/>
        </patternFill>
      </fill>
    </dxf>
    <dxf>
      <fill>
        <patternFill>
          <bgColor theme="7" tint="0.39994506668294322"/>
        </patternFill>
      </fill>
    </dxf>
    <dxf>
      <font>
        <color theme="1"/>
      </font>
      <fill>
        <patternFill>
          <bgColor theme="5" tint="0.39994506668294322"/>
        </patternFill>
      </fill>
    </dxf>
    <dxf>
      <font>
        <color theme="1"/>
      </font>
      <fill>
        <patternFill>
          <bgColor theme="5" tint="0.39994506668294322"/>
        </patternFill>
      </fill>
    </dxf>
    <dxf>
      <font>
        <color theme="0"/>
      </font>
    </dxf>
    <dxf>
      <fill>
        <patternFill>
          <bgColor rgb="FF92D050"/>
        </patternFill>
      </fill>
    </dxf>
    <dxf>
      <fill>
        <patternFill>
          <bgColor rgb="FFFF0000"/>
        </patternFill>
      </fill>
    </dxf>
    <dxf>
      <fill>
        <patternFill>
          <bgColor theme="4" tint="0.39994506668294322"/>
        </patternFill>
      </fill>
    </dxf>
    <dxf>
      <fill>
        <patternFill>
          <bgColor theme="7" tint="0.39994506668294322"/>
        </patternFill>
      </fill>
    </dxf>
    <dxf>
      <font>
        <color theme="1"/>
      </font>
      <fill>
        <patternFill>
          <bgColor theme="5" tint="0.39994506668294322"/>
        </patternFill>
      </fill>
    </dxf>
    <dxf>
      <font>
        <color theme="1"/>
      </font>
      <fill>
        <patternFill>
          <bgColor theme="5" tint="0.39994506668294322"/>
        </patternFill>
      </fill>
    </dxf>
    <dxf>
      <font>
        <color theme="0"/>
      </font>
    </dxf>
    <dxf>
      <font>
        <color theme="1"/>
      </font>
      <fill>
        <patternFill>
          <bgColor theme="5" tint="0.39994506668294322"/>
        </patternFill>
      </fill>
    </dxf>
    <dxf>
      <font>
        <color theme="1"/>
      </font>
      <fill>
        <patternFill>
          <bgColor theme="5" tint="0.39994506668294322"/>
        </patternFill>
      </fill>
    </dxf>
    <dxf>
      <font>
        <color theme="0"/>
      </font>
    </dxf>
    <dxf>
      <font>
        <color theme="1"/>
      </font>
      <fill>
        <patternFill>
          <bgColor theme="5" tint="0.39994506668294322"/>
        </patternFill>
      </fill>
    </dxf>
    <dxf>
      <font>
        <color theme="1"/>
      </font>
      <fill>
        <patternFill>
          <bgColor theme="5" tint="0.39994506668294322"/>
        </patternFill>
      </fill>
    </dxf>
    <dxf>
      <font>
        <color theme="0"/>
      </font>
    </dxf>
    <dxf>
      <font>
        <color theme="1"/>
      </font>
      <fill>
        <patternFill>
          <bgColor theme="5" tint="0.39994506668294322"/>
        </patternFill>
      </fill>
    </dxf>
    <dxf>
      <font>
        <color theme="1"/>
      </font>
      <fill>
        <patternFill>
          <bgColor theme="5" tint="0.39994506668294322"/>
        </patternFill>
      </fill>
    </dxf>
    <dxf>
      <font>
        <color theme="0"/>
      </font>
    </dxf>
    <dxf>
      <font>
        <color theme="1"/>
      </font>
      <fill>
        <patternFill>
          <bgColor theme="5" tint="0.39994506668294322"/>
        </patternFill>
      </fill>
    </dxf>
    <dxf>
      <font>
        <color theme="1"/>
      </font>
      <fill>
        <patternFill>
          <bgColor theme="5" tint="0.39994506668294322"/>
        </patternFill>
      </fill>
    </dxf>
    <dxf>
      <font>
        <color theme="0"/>
      </font>
    </dxf>
    <dxf>
      <font>
        <color theme="1"/>
      </font>
      <fill>
        <patternFill>
          <bgColor theme="5" tint="0.39994506668294322"/>
        </patternFill>
      </fill>
    </dxf>
    <dxf>
      <font>
        <color theme="1"/>
      </font>
      <fill>
        <patternFill>
          <bgColor theme="5" tint="0.39994506668294322"/>
        </patternFill>
      </fill>
    </dxf>
    <dxf>
      <font>
        <color theme="0"/>
      </font>
    </dxf>
    <dxf>
      <font>
        <color theme="1"/>
      </font>
      <fill>
        <patternFill>
          <bgColor theme="5" tint="0.39994506668294322"/>
        </patternFill>
      </fill>
    </dxf>
    <dxf>
      <font>
        <color theme="0"/>
      </font>
    </dxf>
    <dxf>
      <font>
        <color theme="1"/>
      </font>
      <fill>
        <patternFill>
          <bgColor theme="5" tint="0.39994506668294322"/>
        </patternFill>
      </fill>
    </dxf>
    <dxf>
      <font>
        <color theme="1"/>
      </font>
      <fill>
        <patternFill>
          <bgColor theme="5" tint="0.39994506668294322"/>
        </patternFill>
      </fill>
    </dxf>
    <dxf>
      <font>
        <color theme="1"/>
      </font>
      <fill>
        <patternFill>
          <bgColor theme="5" tint="0.39994506668294322"/>
        </patternFill>
      </fill>
    </dxf>
    <dxf>
      <font>
        <color theme="0"/>
      </font>
    </dxf>
    <dxf>
      <font>
        <color theme="0"/>
      </font>
    </dxf>
    <dxf>
      <font>
        <color theme="1"/>
      </font>
      <fill>
        <patternFill>
          <bgColor theme="5" tint="0.39994506668294322"/>
        </patternFill>
      </fill>
    </dxf>
    <dxf>
      <font>
        <color theme="0"/>
      </font>
    </dxf>
    <dxf>
      <font>
        <color theme="1"/>
      </font>
      <fill>
        <patternFill>
          <bgColor theme="5" tint="0.39994506668294322"/>
        </patternFill>
      </fill>
    </dxf>
    <dxf>
      <font>
        <color theme="0"/>
      </font>
    </dxf>
    <dxf>
      <font>
        <color theme="0"/>
      </font>
    </dxf>
    <dxf>
      <font>
        <color theme="0"/>
      </font>
    </dxf>
    <dxf>
      <font>
        <color theme="0"/>
      </font>
    </dxf>
    <dxf>
      <font>
        <color theme="0"/>
      </font>
    </dxf>
    <dxf>
      <font>
        <color theme="1"/>
      </font>
      <fill>
        <patternFill>
          <bgColor theme="5" tint="0.39994506668294322"/>
        </patternFill>
      </fill>
    </dxf>
    <dxf>
      <font>
        <color theme="1"/>
      </font>
      <fill>
        <patternFill>
          <bgColor theme="5" tint="0.39994506668294322"/>
        </patternFill>
      </fill>
    </dxf>
    <dxf>
      <font>
        <color theme="0"/>
      </font>
    </dxf>
    <dxf>
      <font>
        <color theme="0"/>
      </font>
    </dxf>
    <dxf>
      <font>
        <color theme="1"/>
      </font>
      <fill>
        <patternFill>
          <bgColor theme="5" tint="0.39994506668294322"/>
        </patternFill>
      </fill>
    </dxf>
    <dxf>
      <font>
        <color theme="0"/>
      </font>
    </dxf>
    <dxf>
      <font>
        <color theme="1"/>
      </font>
      <fill>
        <patternFill>
          <bgColor theme="5" tint="0.39994506668294322"/>
        </patternFill>
      </fill>
    </dxf>
    <dxf>
      <font>
        <color theme="1"/>
      </font>
      <fill>
        <patternFill>
          <bgColor theme="5" tint="0.39994506668294322"/>
        </patternFill>
      </fill>
    </dxf>
    <dxf>
      <font>
        <color theme="1"/>
      </font>
      <fill>
        <patternFill>
          <bgColor theme="5" tint="0.39994506668294322"/>
        </patternFill>
      </fill>
    </dxf>
    <dxf>
      <font>
        <color theme="0"/>
      </font>
    </dxf>
    <dxf>
      <font>
        <color theme="0"/>
      </font>
    </dxf>
    <dxf>
      <font>
        <color theme="1"/>
      </font>
      <fill>
        <patternFill>
          <bgColor theme="5" tint="0.39994506668294322"/>
        </patternFill>
      </fill>
    </dxf>
    <dxf>
      <font>
        <color theme="1"/>
      </font>
      <fill>
        <patternFill>
          <bgColor theme="5" tint="0.39994506668294322"/>
        </patternFill>
      </fill>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bgColor theme="5" tint="0.39994506668294322"/>
        </patternFill>
      </fill>
    </dxf>
    <dxf>
      <font>
        <color theme="0"/>
      </font>
    </dxf>
    <dxf>
      <font>
        <color rgb="FF9C0006"/>
      </font>
      <fill>
        <patternFill>
          <bgColor rgb="FFFFC7CE"/>
        </patternFill>
      </fill>
    </dxf>
    <dxf>
      <font>
        <color rgb="FF006100"/>
      </font>
      <numFmt numFmtId="2" formatCode="0.00"/>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theme="9" tint="0.59996337778862885"/>
        </patternFill>
      </fill>
    </dxf>
    <dxf>
      <font>
        <color rgb="FF9C0006"/>
      </font>
      <fill>
        <patternFill>
          <bgColor rgb="FFFFCCCC"/>
        </patternFill>
      </fill>
    </dxf>
    <dxf>
      <fill>
        <patternFill>
          <bgColor theme="5" tint="0.59996337778862885"/>
        </patternFill>
      </fill>
    </dxf>
    <dxf>
      <font>
        <color rgb="FF006100"/>
      </font>
      <fill>
        <patternFill>
          <bgColor theme="0"/>
        </patternFill>
      </fill>
    </dxf>
    <dxf>
      <font>
        <color rgb="FF9C0006"/>
      </font>
      <fill>
        <patternFill>
          <bgColor theme="0"/>
        </patternFill>
      </fill>
    </dxf>
    <dxf>
      <font>
        <color rgb="FF006100"/>
      </font>
      <fill>
        <patternFill>
          <bgColor theme="0"/>
        </patternFill>
      </fill>
    </dxf>
    <dxf>
      <font>
        <color rgb="FF9C0006"/>
      </font>
      <fill>
        <patternFill>
          <bgColor theme="0"/>
        </patternFill>
      </fill>
    </dxf>
    <dxf>
      <font>
        <color rgb="FF9C0006"/>
      </font>
      <fill>
        <patternFill>
          <bgColor rgb="FFFFC7CE"/>
        </patternFill>
      </fill>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scheme val="minor"/>
      </font>
      <numFmt numFmtId="166" formatCode="_-* #,##0.00\ _€_-;\-* #,##0.00\ _€_-;_-* &quot;-&quot;??\ _€_-;_-@_-"/>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6" formatCode="_-* #,##0.00\ _€_-;\-* #,##0.00\ _€_-;_-* &quot;-&quot;??\ _€_-;_-@_-"/>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dxf>
    <dxf>
      <border>
        <bottom style="thin">
          <color rgb="FF000000"/>
        </bottom>
      </border>
    </dxf>
    <dxf>
      <font>
        <b/>
        <strike val="0"/>
        <outline val="0"/>
        <shadow val="0"/>
        <u val="none"/>
        <vertAlign val="baseline"/>
        <sz val="12"/>
        <color auto="1"/>
        <name val="Times New Roman"/>
        <scheme val="none"/>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color rgb="FF006100"/>
      </font>
      <fill>
        <patternFill>
          <bgColor theme="0"/>
        </patternFill>
      </fill>
    </dxf>
    <dxf>
      <font>
        <color rgb="FF9C0006"/>
      </font>
      <fill>
        <patternFill>
          <bgColor theme="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1"/>
      </font>
      <fill>
        <patternFill>
          <bgColor theme="9"/>
        </patternFill>
      </fill>
    </dxf>
    <dxf>
      <font>
        <b/>
        <i val="0"/>
        <color rgb="FFFF0000"/>
      </font>
      <fill>
        <patternFill>
          <bgColor theme="9"/>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theme="5" tint="0.39994506668294322"/>
        </patternFill>
      </fill>
    </dxf>
    <dxf>
      <font>
        <color rgb="FF9C0006"/>
      </font>
      <fill>
        <patternFill>
          <bgColor rgb="FFFFC7CE"/>
        </patternFill>
      </fill>
    </dxf>
    <dxf>
      <font>
        <color rgb="FF006100"/>
      </font>
      <fill>
        <patternFill>
          <bgColor rgb="FFC6EFCE"/>
        </patternFill>
      </fill>
    </dxf>
    <dxf>
      <fill>
        <patternFill>
          <bgColor rgb="FF00B050"/>
        </patternFill>
      </fill>
    </dxf>
    <dxf>
      <fill>
        <patternFill>
          <bgColor rgb="FFFF0000"/>
        </patternFill>
      </fill>
    </dxf>
    <dxf>
      <fill>
        <patternFill>
          <bgColor rgb="FFFFFF00"/>
        </patternFill>
      </fill>
    </dxf>
    <dxf>
      <fill>
        <patternFill>
          <bgColor rgb="FF0070C0"/>
        </patternFill>
      </fill>
    </dxf>
    <dxf>
      <fill>
        <patternFill>
          <bgColor theme="5" tint="0.39994506668294322"/>
        </patternFill>
      </fill>
    </dxf>
    <dxf>
      <font>
        <color rgb="FF9C0006"/>
      </font>
      <fill>
        <patternFill>
          <bgColor rgb="FFFFC7CE"/>
        </patternFill>
      </fill>
    </dxf>
    <dxf>
      <font>
        <color rgb="FF006100"/>
      </font>
      <fill>
        <patternFill>
          <bgColor rgb="FFC6EFCE"/>
        </patternFill>
      </fill>
    </dxf>
    <dxf>
      <fill>
        <patternFill>
          <bgColor rgb="FF00B050"/>
        </patternFill>
      </fill>
    </dxf>
    <dxf>
      <fill>
        <patternFill>
          <bgColor rgb="FFFF0000"/>
        </patternFill>
      </fill>
    </dxf>
    <dxf>
      <fill>
        <patternFill>
          <bgColor rgb="FFFFFF00"/>
        </patternFill>
      </fill>
    </dxf>
    <dxf>
      <fill>
        <patternFill>
          <bgColor rgb="FF0070C0"/>
        </patternFill>
      </fill>
    </dxf>
    <dxf>
      <fill>
        <patternFill>
          <bgColor rgb="FF00B05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70C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s>
  <tableStyles count="0" defaultTableStyle="TableStyleMedium2" defaultPivotStyle="PivotStyleLight16"/>
  <colors>
    <mruColors>
      <color rgb="FFFF5050"/>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Personnel OCCA '!A1"/><Relationship Id="rId2" Type="http://schemas.openxmlformats.org/officeDocument/2006/relationships/hyperlink" Target="#'Personnel Fixe'!A1"/><Relationship Id="rId1" Type="http://schemas.openxmlformats.org/officeDocument/2006/relationships/image" Target="../media/image1.jpeg"/><Relationship Id="rId6" Type="http://schemas.openxmlformats.org/officeDocument/2006/relationships/hyperlink" Target="#Stock2!A1"/><Relationship Id="rId5" Type="http://schemas.openxmlformats.org/officeDocument/2006/relationships/hyperlink" Target="#Stock!A1"/><Relationship Id="rId4" Type="http://schemas.openxmlformats.org/officeDocument/2006/relationships/hyperlink" Target="#Mat&#233;riel!A1"/></Relationships>
</file>

<file path=xl/drawings/_rels/drawing10.xml.rels><?xml version="1.0" encoding="UTF-8" standalone="yes"?>
<Relationships xmlns="http://schemas.openxmlformats.org/package/2006/relationships"><Relationship Id="rId3" Type="http://schemas.openxmlformats.org/officeDocument/2006/relationships/hyperlink" Target="#'Personnel OCCA '!A1"/><Relationship Id="rId2" Type="http://schemas.openxmlformats.org/officeDocument/2006/relationships/hyperlink" Target="#'Personnel Fixe'!A1"/><Relationship Id="rId1" Type="http://schemas.openxmlformats.org/officeDocument/2006/relationships/image" Target="../media/image1.jpeg"/><Relationship Id="rId6" Type="http://schemas.openxmlformats.org/officeDocument/2006/relationships/hyperlink" Target="#R&#233;sultat!A1"/><Relationship Id="rId5" Type="http://schemas.openxmlformats.org/officeDocument/2006/relationships/hyperlink" Target="#Stock!A1"/><Relationship Id="rId4" Type="http://schemas.openxmlformats.org/officeDocument/2006/relationships/hyperlink" Target="#Mat&#233;riel!A1"/></Relationships>
</file>

<file path=xl/drawings/_rels/drawing11.xml.rels><?xml version="1.0" encoding="UTF-8" standalone="yes"?>
<Relationships xmlns="http://schemas.openxmlformats.org/package/2006/relationships"><Relationship Id="rId3" Type="http://schemas.openxmlformats.org/officeDocument/2006/relationships/hyperlink" Target="#'Personnel OCCA '!A1"/><Relationship Id="rId2" Type="http://schemas.openxmlformats.org/officeDocument/2006/relationships/hyperlink" Target="#'Personnel Fixe'!A1"/><Relationship Id="rId1" Type="http://schemas.openxmlformats.org/officeDocument/2006/relationships/image" Target="../media/image1.jpeg"/><Relationship Id="rId6" Type="http://schemas.openxmlformats.org/officeDocument/2006/relationships/hyperlink" Target="#R&#233;sultat!A1"/><Relationship Id="rId5" Type="http://schemas.openxmlformats.org/officeDocument/2006/relationships/hyperlink" Target="#Stock!A1"/><Relationship Id="rId4" Type="http://schemas.openxmlformats.org/officeDocument/2006/relationships/hyperlink" Target="#Mat&#233;riel!A1"/></Relationships>
</file>

<file path=xl/drawings/_rels/drawing2.xml.rels><?xml version="1.0" encoding="UTF-8" standalone="yes"?>
<Relationships xmlns="http://schemas.openxmlformats.org/package/2006/relationships"><Relationship Id="rId3" Type="http://schemas.openxmlformats.org/officeDocument/2006/relationships/hyperlink" Target="#'Personnel OCCA '!A1"/><Relationship Id="rId2" Type="http://schemas.openxmlformats.org/officeDocument/2006/relationships/hyperlink" Target="#'Personnel Fixe'!A1"/><Relationship Id="rId1" Type="http://schemas.openxmlformats.org/officeDocument/2006/relationships/image" Target="../media/image1.jpeg"/><Relationship Id="rId6" Type="http://schemas.openxmlformats.org/officeDocument/2006/relationships/hyperlink" Target="#R&#233;sultat!A1"/><Relationship Id="rId5" Type="http://schemas.openxmlformats.org/officeDocument/2006/relationships/hyperlink" Target="#Stock!A1"/><Relationship Id="rId4" Type="http://schemas.openxmlformats.org/officeDocument/2006/relationships/hyperlink" Target="#Mat&#233;riel!A1"/></Relationships>
</file>

<file path=xl/drawings/_rels/drawing3.xml.rels><?xml version="1.0" encoding="UTF-8" standalone="yes"?>
<Relationships xmlns="http://schemas.openxmlformats.org/package/2006/relationships"><Relationship Id="rId3" Type="http://schemas.openxmlformats.org/officeDocument/2006/relationships/hyperlink" Target="#Stock!A1"/><Relationship Id="rId2" Type="http://schemas.openxmlformats.org/officeDocument/2006/relationships/hyperlink" Target="#'Personnel Fixe'!A1"/><Relationship Id="rId1" Type="http://schemas.openxmlformats.org/officeDocument/2006/relationships/image" Target="../media/image1.jpeg"/><Relationship Id="rId6" Type="http://schemas.openxmlformats.org/officeDocument/2006/relationships/hyperlink" Target="#Mat&#233;riel!A1"/><Relationship Id="rId5" Type="http://schemas.openxmlformats.org/officeDocument/2006/relationships/hyperlink" Target="#R&#233;sultat!A1"/><Relationship Id="rId4" Type="http://schemas.openxmlformats.org/officeDocument/2006/relationships/hyperlink" Target="#'Personnel OCCA '!A1"/></Relationships>
</file>

<file path=xl/drawings/_rels/drawing4.xml.rels><?xml version="1.0" encoding="UTF-8" standalone="yes"?>
<Relationships xmlns="http://schemas.openxmlformats.org/package/2006/relationships"><Relationship Id="rId3" Type="http://schemas.openxmlformats.org/officeDocument/2006/relationships/hyperlink" Target="#Stock!A1"/><Relationship Id="rId2" Type="http://schemas.openxmlformats.org/officeDocument/2006/relationships/hyperlink" Target="#'Personnel Fixe'!A1"/><Relationship Id="rId1" Type="http://schemas.openxmlformats.org/officeDocument/2006/relationships/image" Target="../media/image1.jpeg"/><Relationship Id="rId6" Type="http://schemas.openxmlformats.org/officeDocument/2006/relationships/hyperlink" Target="#Mat&#233;riel!A1"/><Relationship Id="rId5" Type="http://schemas.openxmlformats.org/officeDocument/2006/relationships/hyperlink" Target="#R&#233;sultat!A1"/><Relationship Id="rId4" Type="http://schemas.openxmlformats.org/officeDocument/2006/relationships/hyperlink" Target="#'Personnel OCCA '!A1"/></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hyperlink" Target="#'Personnel OCCA '!A1"/><Relationship Id="rId2" Type="http://schemas.openxmlformats.org/officeDocument/2006/relationships/hyperlink" Target="#'Personnel Fixe'!A1"/><Relationship Id="rId1" Type="http://schemas.openxmlformats.org/officeDocument/2006/relationships/image" Target="../media/image1.jpeg"/><Relationship Id="rId6" Type="http://schemas.openxmlformats.org/officeDocument/2006/relationships/hyperlink" Target="#R&#233;sultat!A1"/><Relationship Id="rId5" Type="http://schemas.openxmlformats.org/officeDocument/2006/relationships/hyperlink" Target="#Stock!A1"/><Relationship Id="rId4" Type="http://schemas.openxmlformats.org/officeDocument/2006/relationships/hyperlink" Target="#Mat&#233;riel!A1"/></Relationships>
</file>

<file path=xl/drawings/_rels/drawing7.xml.rels><?xml version="1.0" encoding="UTF-8" standalone="yes"?>
<Relationships xmlns="http://schemas.openxmlformats.org/package/2006/relationships"><Relationship Id="rId3" Type="http://schemas.openxmlformats.org/officeDocument/2006/relationships/hyperlink" Target="#'Personnel OCCA '!A1"/><Relationship Id="rId2" Type="http://schemas.openxmlformats.org/officeDocument/2006/relationships/hyperlink" Target="#'Personnel Fixe'!A1"/><Relationship Id="rId1" Type="http://schemas.openxmlformats.org/officeDocument/2006/relationships/image" Target="../media/image1.jpeg"/><Relationship Id="rId6" Type="http://schemas.openxmlformats.org/officeDocument/2006/relationships/hyperlink" Target="#R&#233;sultat!A1"/><Relationship Id="rId5" Type="http://schemas.openxmlformats.org/officeDocument/2006/relationships/hyperlink" Target="#Stock!A1"/><Relationship Id="rId4" Type="http://schemas.openxmlformats.org/officeDocument/2006/relationships/hyperlink" Target="#Mat&#233;riel!A1"/></Relationships>
</file>

<file path=xl/drawings/_rels/drawing8.xml.rels><?xml version="1.0" encoding="UTF-8" standalone="yes"?>
<Relationships xmlns="http://schemas.openxmlformats.org/package/2006/relationships"><Relationship Id="rId3" Type="http://schemas.openxmlformats.org/officeDocument/2006/relationships/hyperlink" Target="#'Personnel OCCA '!A1"/><Relationship Id="rId2" Type="http://schemas.openxmlformats.org/officeDocument/2006/relationships/hyperlink" Target="#'Personnel Fixe'!A1"/><Relationship Id="rId1" Type="http://schemas.openxmlformats.org/officeDocument/2006/relationships/image" Target="../media/image1.jpeg"/><Relationship Id="rId6" Type="http://schemas.openxmlformats.org/officeDocument/2006/relationships/hyperlink" Target="#R&#233;sultat!A1"/><Relationship Id="rId5" Type="http://schemas.openxmlformats.org/officeDocument/2006/relationships/hyperlink" Target="#Stock!A1"/><Relationship Id="rId4" Type="http://schemas.openxmlformats.org/officeDocument/2006/relationships/hyperlink" Target="#Mat&#233;riel!A1"/></Relationships>
</file>

<file path=xl/drawings/_rels/drawing9.xml.rels><?xml version="1.0" encoding="UTF-8" standalone="yes"?>
<Relationships xmlns="http://schemas.openxmlformats.org/package/2006/relationships"><Relationship Id="rId3" Type="http://schemas.openxmlformats.org/officeDocument/2006/relationships/hyperlink" Target="#'Personnel OCCA '!A1"/><Relationship Id="rId2" Type="http://schemas.openxmlformats.org/officeDocument/2006/relationships/hyperlink" Target="#'Personnel Fixe'!A1"/><Relationship Id="rId1" Type="http://schemas.openxmlformats.org/officeDocument/2006/relationships/image" Target="../media/image1.jpeg"/><Relationship Id="rId6" Type="http://schemas.openxmlformats.org/officeDocument/2006/relationships/hyperlink" Target="#R&#233;sultat!A1"/><Relationship Id="rId5" Type="http://schemas.openxmlformats.org/officeDocument/2006/relationships/hyperlink" Target="#Stock!A1"/><Relationship Id="rId4" Type="http://schemas.openxmlformats.org/officeDocument/2006/relationships/hyperlink" Target="#Mat&#233;riel!A1"/></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123825</xdr:rowOff>
    </xdr:from>
    <xdr:to>
      <xdr:col>1</xdr:col>
      <xdr:colOff>1746560</xdr:colOff>
      <xdr:row>2</xdr:row>
      <xdr:rowOff>171451</xdr:rowOff>
    </xdr:to>
    <xdr:pic>
      <xdr:nvPicPr>
        <xdr:cNvPr id="4" name="Imag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1" y="123825"/>
          <a:ext cx="1876424" cy="428626"/>
        </a:xfrm>
        <a:prstGeom prst="rect">
          <a:avLst/>
        </a:prstGeom>
      </xdr:spPr>
    </xdr:pic>
    <xdr:clientData/>
  </xdr:twoCellAnchor>
  <xdr:twoCellAnchor>
    <xdr:from>
      <xdr:col>0</xdr:col>
      <xdr:colOff>338138</xdr:colOff>
      <xdr:row>4</xdr:row>
      <xdr:rowOff>0</xdr:rowOff>
    </xdr:from>
    <xdr:to>
      <xdr:col>1</xdr:col>
      <xdr:colOff>1036617</xdr:colOff>
      <xdr:row>4</xdr:row>
      <xdr:rowOff>288000</xdr:rowOff>
    </xdr:to>
    <xdr:sp macro="" textlink="">
      <xdr:nvSpPr>
        <xdr:cNvPr id="3" name="Rectangle à coins arrondis 2">
          <a:hlinkClick xmlns:r="http://schemas.openxmlformats.org/officeDocument/2006/relationships" r:id="rId2"/>
          <a:extLst>
            <a:ext uri="{FF2B5EF4-FFF2-40B4-BE49-F238E27FC236}">
              <a16:creationId xmlns:a16="http://schemas.microsoft.com/office/drawing/2014/main" id="{00000000-0008-0000-0000-000003000000}"/>
            </a:ext>
          </a:extLst>
        </xdr:cNvPr>
        <xdr:cNvSpPr/>
      </xdr:nvSpPr>
      <xdr:spPr>
        <a:xfrm>
          <a:off x="338138" y="762000"/>
          <a:ext cx="1460479" cy="2880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fr-FR" sz="1400" b="1">
              <a:solidFill>
                <a:schemeClr val="tx1"/>
              </a:solidFill>
            </a:rPr>
            <a:t>Personnel</a:t>
          </a:r>
          <a:r>
            <a:rPr lang="fr-FR" sz="1400" b="1" baseline="0">
              <a:solidFill>
                <a:schemeClr val="tx1"/>
              </a:solidFill>
            </a:rPr>
            <a:t> Fixe</a:t>
          </a:r>
          <a:endParaRPr lang="fr-FR" sz="1400" b="1">
            <a:solidFill>
              <a:schemeClr val="tx1"/>
            </a:solidFill>
          </a:endParaRPr>
        </a:p>
      </xdr:txBody>
    </xdr:sp>
    <xdr:clientData/>
  </xdr:twoCellAnchor>
  <xdr:twoCellAnchor>
    <xdr:from>
      <xdr:col>1</xdr:col>
      <xdr:colOff>1105714</xdr:colOff>
      <xdr:row>4</xdr:row>
      <xdr:rowOff>4123</xdr:rowOff>
    </xdr:from>
    <xdr:to>
      <xdr:col>1</xdr:col>
      <xdr:colOff>2151739</xdr:colOff>
      <xdr:row>5</xdr:row>
      <xdr:rowOff>7535</xdr:rowOff>
    </xdr:to>
    <xdr:sp macro="" textlink="">
      <xdr:nvSpPr>
        <xdr:cNvPr id="6" name="Rectangle à coins arrondis 5">
          <a:hlinkClick xmlns:r="http://schemas.openxmlformats.org/officeDocument/2006/relationships" r:id="rId3"/>
          <a:extLst>
            <a:ext uri="{FF2B5EF4-FFF2-40B4-BE49-F238E27FC236}">
              <a16:creationId xmlns:a16="http://schemas.microsoft.com/office/drawing/2014/main" id="{00000000-0008-0000-0000-000006000000}"/>
            </a:ext>
          </a:extLst>
        </xdr:cNvPr>
        <xdr:cNvSpPr/>
      </xdr:nvSpPr>
      <xdr:spPr>
        <a:xfrm>
          <a:off x="1396110" y="747538"/>
          <a:ext cx="1046025" cy="29380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fr-FR" sz="1400" b="1">
              <a:solidFill>
                <a:schemeClr val="bg1"/>
              </a:solidFill>
            </a:rPr>
            <a:t>Personnel</a:t>
          </a:r>
          <a:r>
            <a:rPr lang="fr-FR" sz="1400" b="1" baseline="0">
              <a:solidFill>
                <a:schemeClr val="bg1"/>
              </a:solidFill>
            </a:rPr>
            <a:t> OCCA</a:t>
          </a:r>
          <a:endParaRPr lang="fr-FR" sz="1400" b="1">
            <a:solidFill>
              <a:schemeClr val="bg1"/>
            </a:solidFill>
          </a:endParaRPr>
        </a:p>
      </xdr:txBody>
    </xdr:sp>
    <xdr:clientData/>
  </xdr:twoCellAnchor>
  <xdr:twoCellAnchor>
    <xdr:from>
      <xdr:col>0</xdr:col>
      <xdr:colOff>269372</xdr:colOff>
      <xdr:row>5</xdr:row>
      <xdr:rowOff>77014</xdr:rowOff>
    </xdr:from>
    <xdr:to>
      <xdr:col>1</xdr:col>
      <xdr:colOff>1025001</xdr:colOff>
      <xdr:row>6</xdr:row>
      <xdr:rowOff>119222</xdr:rowOff>
    </xdr:to>
    <xdr:sp macro="" textlink="">
      <xdr:nvSpPr>
        <xdr:cNvPr id="8" name="Rectangle à coins arrondis 7">
          <a:hlinkClick xmlns:r="http://schemas.openxmlformats.org/officeDocument/2006/relationships" r:id="rId4"/>
          <a:extLst>
            <a:ext uri="{FF2B5EF4-FFF2-40B4-BE49-F238E27FC236}">
              <a16:creationId xmlns:a16="http://schemas.microsoft.com/office/drawing/2014/main" id="{00000000-0008-0000-0000-000008000000}"/>
            </a:ext>
          </a:extLst>
        </xdr:cNvPr>
        <xdr:cNvSpPr/>
      </xdr:nvSpPr>
      <xdr:spPr>
        <a:xfrm>
          <a:off x="269372" y="1110825"/>
          <a:ext cx="1046025" cy="286141"/>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fr-FR" sz="1400" b="1">
              <a:solidFill>
                <a:schemeClr val="tx1"/>
              </a:solidFill>
            </a:rPr>
            <a:t>Matèriels</a:t>
          </a:r>
        </a:p>
      </xdr:txBody>
    </xdr:sp>
    <xdr:clientData/>
  </xdr:twoCellAnchor>
  <xdr:twoCellAnchor>
    <xdr:from>
      <xdr:col>1</xdr:col>
      <xdr:colOff>1105714</xdr:colOff>
      <xdr:row>5</xdr:row>
      <xdr:rowOff>72542</xdr:rowOff>
    </xdr:from>
    <xdr:to>
      <xdr:col>1</xdr:col>
      <xdr:colOff>2151739</xdr:colOff>
      <xdr:row>6</xdr:row>
      <xdr:rowOff>139390</xdr:rowOff>
    </xdr:to>
    <xdr:sp macro="" textlink="">
      <xdr:nvSpPr>
        <xdr:cNvPr id="9" name="Rectangle à coins arrondis 8">
          <a:hlinkClick xmlns:r="http://schemas.openxmlformats.org/officeDocument/2006/relationships" r:id="rId5"/>
          <a:extLst>
            <a:ext uri="{FF2B5EF4-FFF2-40B4-BE49-F238E27FC236}">
              <a16:creationId xmlns:a16="http://schemas.microsoft.com/office/drawing/2014/main" id="{00000000-0008-0000-0000-000009000000}"/>
            </a:ext>
          </a:extLst>
        </xdr:cNvPr>
        <xdr:cNvSpPr/>
      </xdr:nvSpPr>
      <xdr:spPr>
        <a:xfrm>
          <a:off x="1396110" y="1106353"/>
          <a:ext cx="1046025" cy="310781"/>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fr-FR" sz="1400" b="1">
              <a:solidFill>
                <a:schemeClr val="tx1"/>
              </a:solidFill>
            </a:rPr>
            <a:t>Stock</a:t>
          </a:r>
        </a:p>
      </xdr:txBody>
    </xdr:sp>
    <xdr:clientData/>
  </xdr:twoCellAnchor>
  <xdr:twoCellAnchor>
    <xdr:from>
      <xdr:col>0</xdr:col>
      <xdr:colOff>257756</xdr:colOff>
      <xdr:row>6</xdr:row>
      <xdr:rowOff>222095</xdr:rowOff>
    </xdr:from>
    <xdr:to>
      <xdr:col>1</xdr:col>
      <xdr:colOff>1013385</xdr:colOff>
      <xdr:row>7</xdr:row>
      <xdr:rowOff>144893</xdr:rowOff>
    </xdr:to>
    <xdr:sp macro="" textlink="">
      <xdr:nvSpPr>
        <xdr:cNvPr id="11" name="Rectangle à coins arrondis 10">
          <a:hlinkClick xmlns:r="http://schemas.openxmlformats.org/officeDocument/2006/relationships" r:id="rId6"/>
          <a:extLst>
            <a:ext uri="{FF2B5EF4-FFF2-40B4-BE49-F238E27FC236}">
              <a16:creationId xmlns:a16="http://schemas.microsoft.com/office/drawing/2014/main" id="{00000000-0008-0000-0000-00000B000000}"/>
            </a:ext>
          </a:extLst>
        </xdr:cNvPr>
        <xdr:cNvSpPr/>
      </xdr:nvSpPr>
      <xdr:spPr>
        <a:xfrm>
          <a:off x="257756" y="1499839"/>
          <a:ext cx="1046025" cy="282889"/>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fr-FR" sz="1400" b="1">
              <a:solidFill>
                <a:schemeClr val="tx1"/>
              </a:solidFill>
            </a:rPr>
            <a:t>Résultat</a:t>
          </a:r>
        </a:p>
      </xdr:txBody>
    </xdr:sp>
    <xdr:clientData/>
  </xdr:twoCellAnchor>
  <xdr:twoCellAnchor>
    <xdr:from>
      <xdr:col>2</xdr:col>
      <xdr:colOff>190500</xdr:colOff>
      <xdr:row>0</xdr:row>
      <xdr:rowOff>85725</xdr:rowOff>
    </xdr:from>
    <xdr:to>
      <xdr:col>38</xdr:col>
      <xdr:colOff>28575</xdr:colOff>
      <xdr:row>3</xdr:row>
      <xdr:rowOff>85725</xdr:rowOff>
    </xdr:to>
    <xdr:sp macro="" textlink="">
      <xdr:nvSpPr>
        <xdr:cNvPr id="12" name="Rectangle 11">
          <a:extLst>
            <a:ext uri="{FF2B5EF4-FFF2-40B4-BE49-F238E27FC236}">
              <a16:creationId xmlns:a16="http://schemas.microsoft.com/office/drawing/2014/main" id="{00000000-0008-0000-0000-00000C000000}"/>
            </a:ext>
          </a:extLst>
        </xdr:cNvPr>
        <xdr:cNvSpPr/>
      </xdr:nvSpPr>
      <xdr:spPr>
        <a:xfrm>
          <a:off x="2371725" y="85725"/>
          <a:ext cx="10629900" cy="57150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2400">
              <a:solidFill>
                <a:sysClr val="windowText" lastClr="000000"/>
              </a:solidFill>
              <a:latin typeface="+mn-lt"/>
              <a:ea typeface="+mn-ea"/>
              <a:cs typeface="+mn-cs"/>
            </a:rPr>
            <a:t>FICHE POINTAGE PERSONNEL FIXE</a:t>
          </a:r>
          <a:endParaRPr lang="fr-FR" sz="600">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95252</xdr:colOff>
      <xdr:row>0</xdr:row>
      <xdr:rowOff>66675</xdr:rowOff>
    </xdr:from>
    <xdr:to>
      <xdr:col>1</xdr:col>
      <xdr:colOff>1666875</xdr:colOff>
      <xdr:row>2</xdr:row>
      <xdr:rowOff>76200</xdr:rowOff>
    </xdr:to>
    <xdr:pic>
      <xdr:nvPicPr>
        <xdr:cNvPr id="2" name="Image 1">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2" y="66675"/>
          <a:ext cx="1571623" cy="409575"/>
        </a:xfrm>
        <a:prstGeom prst="rect">
          <a:avLst/>
        </a:prstGeom>
      </xdr:spPr>
    </xdr:pic>
    <xdr:clientData/>
  </xdr:twoCellAnchor>
  <xdr:twoCellAnchor>
    <xdr:from>
      <xdr:col>1</xdr:col>
      <xdr:colOff>152399</xdr:colOff>
      <xdr:row>2</xdr:row>
      <xdr:rowOff>161925</xdr:rowOff>
    </xdr:from>
    <xdr:to>
      <xdr:col>2</xdr:col>
      <xdr:colOff>340724</xdr:colOff>
      <xdr:row>4</xdr:row>
      <xdr:rowOff>59400</xdr:rowOff>
    </xdr:to>
    <xdr:sp macro="" textlink="">
      <xdr:nvSpPr>
        <xdr:cNvPr id="3" name="Rectangle à coins arrondis 2">
          <a:hlinkClick xmlns:r="http://schemas.openxmlformats.org/officeDocument/2006/relationships" r:id="rId2"/>
          <a:extLst>
            <a:ext uri="{FF2B5EF4-FFF2-40B4-BE49-F238E27FC236}">
              <a16:creationId xmlns:a16="http://schemas.microsoft.com/office/drawing/2014/main" id="{00000000-0008-0000-0700-000003000000}"/>
            </a:ext>
          </a:extLst>
        </xdr:cNvPr>
        <xdr:cNvSpPr/>
      </xdr:nvSpPr>
      <xdr:spPr>
        <a:xfrm>
          <a:off x="152399" y="561975"/>
          <a:ext cx="2160000" cy="2880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fr-FR" sz="1400" b="1">
              <a:solidFill>
                <a:schemeClr val="tx1"/>
              </a:solidFill>
            </a:rPr>
            <a:t>Personnel</a:t>
          </a:r>
          <a:r>
            <a:rPr lang="fr-FR" sz="1400" b="1" baseline="0">
              <a:solidFill>
                <a:schemeClr val="tx1"/>
              </a:solidFill>
            </a:rPr>
            <a:t> Fixe</a:t>
          </a:r>
          <a:endParaRPr lang="fr-FR" sz="1400" b="1">
            <a:solidFill>
              <a:schemeClr val="tx1"/>
            </a:solidFill>
          </a:endParaRPr>
        </a:p>
      </xdr:txBody>
    </xdr:sp>
    <xdr:clientData/>
  </xdr:twoCellAnchor>
  <xdr:twoCellAnchor>
    <xdr:from>
      <xdr:col>1</xdr:col>
      <xdr:colOff>152399</xdr:colOff>
      <xdr:row>4</xdr:row>
      <xdr:rowOff>150019</xdr:rowOff>
    </xdr:from>
    <xdr:to>
      <xdr:col>2</xdr:col>
      <xdr:colOff>340724</xdr:colOff>
      <xdr:row>5</xdr:row>
      <xdr:rowOff>161794</xdr:rowOff>
    </xdr:to>
    <xdr:sp macro="" textlink="">
      <xdr:nvSpPr>
        <xdr:cNvPr id="4" name="Rectangle à coins arrondis 3">
          <a:hlinkClick xmlns:r="http://schemas.openxmlformats.org/officeDocument/2006/relationships" r:id="rId3"/>
          <a:extLst>
            <a:ext uri="{FF2B5EF4-FFF2-40B4-BE49-F238E27FC236}">
              <a16:creationId xmlns:a16="http://schemas.microsoft.com/office/drawing/2014/main" id="{00000000-0008-0000-0700-000004000000}"/>
            </a:ext>
          </a:extLst>
        </xdr:cNvPr>
        <xdr:cNvSpPr/>
      </xdr:nvSpPr>
      <xdr:spPr>
        <a:xfrm>
          <a:off x="152399" y="940594"/>
          <a:ext cx="2160000" cy="288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fr-FR" sz="1400" b="1">
              <a:solidFill>
                <a:schemeClr val="bg1"/>
              </a:solidFill>
            </a:rPr>
            <a:t>Personnel</a:t>
          </a:r>
          <a:r>
            <a:rPr lang="fr-FR" sz="1400" b="1" baseline="0">
              <a:solidFill>
                <a:schemeClr val="bg1"/>
              </a:solidFill>
            </a:rPr>
            <a:t> OCCA</a:t>
          </a:r>
          <a:endParaRPr lang="fr-FR" sz="1400" b="1">
            <a:solidFill>
              <a:schemeClr val="bg1"/>
            </a:solidFill>
          </a:endParaRPr>
        </a:p>
      </xdr:txBody>
    </xdr:sp>
    <xdr:clientData/>
  </xdr:twoCellAnchor>
  <xdr:twoCellAnchor>
    <xdr:from>
      <xdr:col>1</xdr:col>
      <xdr:colOff>152399</xdr:colOff>
      <xdr:row>5</xdr:row>
      <xdr:rowOff>242888</xdr:rowOff>
    </xdr:from>
    <xdr:to>
      <xdr:col>2</xdr:col>
      <xdr:colOff>340724</xdr:colOff>
      <xdr:row>6</xdr:row>
      <xdr:rowOff>178463</xdr:rowOff>
    </xdr:to>
    <xdr:sp macro="" textlink="">
      <xdr:nvSpPr>
        <xdr:cNvPr id="5" name="Rectangle à coins arrondis 4">
          <a:hlinkClick xmlns:r="http://schemas.openxmlformats.org/officeDocument/2006/relationships" r:id="rId4"/>
          <a:extLst>
            <a:ext uri="{FF2B5EF4-FFF2-40B4-BE49-F238E27FC236}">
              <a16:creationId xmlns:a16="http://schemas.microsoft.com/office/drawing/2014/main" id="{00000000-0008-0000-0700-000005000000}"/>
            </a:ext>
          </a:extLst>
        </xdr:cNvPr>
        <xdr:cNvSpPr/>
      </xdr:nvSpPr>
      <xdr:spPr>
        <a:xfrm>
          <a:off x="152399" y="1309688"/>
          <a:ext cx="2160000" cy="2880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fr-FR" sz="1400" b="1">
              <a:solidFill>
                <a:schemeClr val="tx1"/>
              </a:solidFill>
            </a:rPr>
            <a:t>Matèriels</a:t>
          </a:r>
        </a:p>
      </xdr:txBody>
    </xdr:sp>
    <xdr:clientData/>
  </xdr:twoCellAnchor>
  <xdr:twoCellAnchor>
    <xdr:from>
      <xdr:col>1</xdr:col>
      <xdr:colOff>152399</xdr:colOff>
      <xdr:row>6</xdr:row>
      <xdr:rowOff>259557</xdr:rowOff>
    </xdr:from>
    <xdr:to>
      <xdr:col>2</xdr:col>
      <xdr:colOff>340724</xdr:colOff>
      <xdr:row>7</xdr:row>
      <xdr:rowOff>185607</xdr:rowOff>
    </xdr:to>
    <xdr:sp macro="" textlink="">
      <xdr:nvSpPr>
        <xdr:cNvPr id="6" name="Rectangle à coins arrondis 5">
          <a:hlinkClick xmlns:r="http://schemas.openxmlformats.org/officeDocument/2006/relationships" r:id="rId5"/>
          <a:extLst>
            <a:ext uri="{FF2B5EF4-FFF2-40B4-BE49-F238E27FC236}">
              <a16:creationId xmlns:a16="http://schemas.microsoft.com/office/drawing/2014/main" id="{00000000-0008-0000-0700-000006000000}"/>
            </a:ext>
          </a:extLst>
        </xdr:cNvPr>
        <xdr:cNvSpPr/>
      </xdr:nvSpPr>
      <xdr:spPr>
        <a:xfrm>
          <a:off x="152399" y="1678782"/>
          <a:ext cx="2160000" cy="2880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fr-FR" sz="1400" b="1">
              <a:solidFill>
                <a:schemeClr val="tx1"/>
              </a:solidFill>
            </a:rPr>
            <a:t>Stock</a:t>
          </a:r>
        </a:p>
      </xdr:txBody>
    </xdr:sp>
    <xdr:clientData/>
  </xdr:twoCellAnchor>
  <xdr:twoCellAnchor>
    <xdr:from>
      <xdr:col>1</xdr:col>
      <xdr:colOff>152399</xdr:colOff>
      <xdr:row>8</xdr:row>
      <xdr:rowOff>28576</xdr:rowOff>
    </xdr:from>
    <xdr:to>
      <xdr:col>2</xdr:col>
      <xdr:colOff>340724</xdr:colOff>
      <xdr:row>9</xdr:row>
      <xdr:rowOff>59401</xdr:rowOff>
    </xdr:to>
    <xdr:sp macro="" textlink="">
      <xdr:nvSpPr>
        <xdr:cNvPr id="7" name="Rectangle à coins arrondis 6">
          <a:hlinkClick xmlns:r="http://schemas.openxmlformats.org/officeDocument/2006/relationships" r:id="rId6"/>
          <a:extLst>
            <a:ext uri="{FF2B5EF4-FFF2-40B4-BE49-F238E27FC236}">
              <a16:creationId xmlns:a16="http://schemas.microsoft.com/office/drawing/2014/main" id="{00000000-0008-0000-0700-000007000000}"/>
            </a:ext>
          </a:extLst>
        </xdr:cNvPr>
        <xdr:cNvSpPr/>
      </xdr:nvSpPr>
      <xdr:spPr>
        <a:xfrm>
          <a:off x="152399" y="2047876"/>
          <a:ext cx="2160000" cy="288000"/>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fr-FR" sz="1400" b="1">
              <a:solidFill>
                <a:schemeClr val="tx1"/>
              </a:solidFill>
            </a:rPr>
            <a:t>Résultat</a:t>
          </a:r>
        </a:p>
      </xdr:txBody>
    </xdr:sp>
    <xdr:clientData/>
  </xdr:twoCellAnchor>
  <xdr:twoCellAnchor>
    <xdr:from>
      <xdr:col>2</xdr:col>
      <xdr:colOff>781050</xdr:colOff>
      <xdr:row>0</xdr:row>
      <xdr:rowOff>104775</xdr:rowOff>
    </xdr:from>
    <xdr:to>
      <xdr:col>15</xdr:col>
      <xdr:colOff>9526</xdr:colOff>
      <xdr:row>3</xdr:row>
      <xdr:rowOff>104775</xdr:rowOff>
    </xdr:to>
    <xdr:sp macro="" textlink="">
      <xdr:nvSpPr>
        <xdr:cNvPr id="8" name="Rectangle 7">
          <a:extLst>
            <a:ext uri="{FF2B5EF4-FFF2-40B4-BE49-F238E27FC236}">
              <a16:creationId xmlns:a16="http://schemas.microsoft.com/office/drawing/2014/main" id="{00000000-0008-0000-0700-000008000000}"/>
            </a:ext>
          </a:extLst>
        </xdr:cNvPr>
        <xdr:cNvSpPr/>
      </xdr:nvSpPr>
      <xdr:spPr>
        <a:xfrm>
          <a:off x="2752725" y="104775"/>
          <a:ext cx="10353676" cy="600075"/>
        </a:xfrm>
        <a:prstGeom prst="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2400">
              <a:solidFill>
                <a:schemeClr val="lt1"/>
              </a:solidFill>
              <a:latin typeface="+mn-lt"/>
              <a:ea typeface="+mn-ea"/>
              <a:cs typeface="+mn-cs"/>
            </a:rPr>
            <a:t>Résultat de Pointage </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9525</xdr:colOff>
      <xdr:row>0</xdr:row>
      <xdr:rowOff>104775</xdr:rowOff>
    </xdr:from>
    <xdr:to>
      <xdr:col>2</xdr:col>
      <xdr:colOff>161926</xdr:colOff>
      <xdr:row>2</xdr:row>
      <xdr:rowOff>142875</xdr:rowOff>
    </xdr:to>
    <xdr:pic>
      <xdr:nvPicPr>
        <xdr:cNvPr id="2" name="Image 1">
          <a:extLst>
            <a:ext uri="{FF2B5EF4-FFF2-40B4-BE49-F238E27FC236}">
              <a16:creationId xmlns:a16="http://schemas.microsoft.com/office/drawing/2014/main" id="{00000000-0008-0000-11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104775"/>
          <a:ext cx="1276351" cy="438150"/>
        </a:xfrm>
        <a:prstGeom prst="rect">
          <a:avLst/>
        </a:prstGeom>
      </xdr:spPr>
    </xdr:pic>
    <xdr:clientData/>
  </xdr:twoCellAnchor>
  <xdr:twoCellAnchor>
    <xdr:from>
      <xdr:col>3</xdr:col>
      <xdr:colOff>19051</xdr:colOff>
      <xdr:row>0</xdr:row>
      <xdr:rowOff>38100</xdr:rowOff>
    </xdr:from>
    <xdr:to>
      <xdr:col>11</xdr:col>
      <xdr:colOff>19050</xdr:colOff>
      <xdr:row>3</xdr:row>
      <xdr:rowOff>9525</xdr:rowOff>
    </xdr:to>
    <xdr:sp macro="" textlink="">
      <xdr:nvSpPr>
        <xdr:cNvPr id="3" name="Rectangle 2">
          <a:extLst>
            <a:ext uri="{FF2B5EF4-FFF2-40B4-BE49-F238E27FC236}">
              <a16:creationId xmlns:a16="http://schemas.microsoft.com/office/drawing/2014/main" id="{00000000-0008-0000-1100-000003000000}"/>
            </a:ext>
          </a:extLst>
        </xdr:cNvPr>
        <xdr:cNvSpPr/>
      </xdr:nvSpPr>
      <xdr:spPr>
        <a:xfrm>
          <a:off x="2324101" y="38100"/>
          <a:ext cx="9029699" cy="542925"/>
        </a:xfrm>
        <a:prstGeom prst="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2400">
              <a:solidFill>
                <a:schemeClr val="tx1"/>
              </a:solidFill>
              <a:latin typeface="Times New Roman" panose="02020603050405020304" pitchFamily="18" charset="0"/>
              <a:ea typeface="+mn-ea"/>
              <a:cs typeface="Times New Roman" panose="02020603050405020304" pitchFamily="18" charset="0"/>
            </a:rPr>
            <a:t>Stock</a:t>
          </a:r>
          <a:r>
            <a:rPr lang="fr-FR" sz="2400" baseline="0">
              <a:solidFill>
                <a:schemeClr val="tx1"/>
              </a:solidFill>
              <a:latin typeface="Times New Roman" panose="02020603050405020304" pitchFamily="18" charset="0"/>
              <a:ea typeface="+mn-ea"/>
              <a:cs typeface="Times New Roman" panose="02020603050405020304" pitchFamily="18" charset="0"/>
            </a:rPr>
            <a:t> </a:t>
          </a:r>
          <a:r>
            <a:rPr lang="fr-FR" sz="2400">
              <a:solidFill>
                <a:schemeClr val="tx1"/>
              </a:solidFill>
              <a:latin typeface="Times New Roman" panose="02020603050405020304" pitchFamily="18" charset="0"/>
              <a:ea typeface="+mn-ea"/>
              <a:cs typeface="Times New Roman" panose="02020603050405020304" pitchFamily="18" charset="0"/>
            </a:rPr>
            <a:t>Pièces de Rechange</a:t>
          </a:r>
        </a:p>
      </xdr:txBody>
    </xdr:sp>
    <xdr:clientData/>
  </xdr:twoCellAnchor>
  <xdr:twoCellAnchor>
    <xdr:from>
      <xdr:col>1</xdr:col>
      <xdr:colOff>0</xdr:colOff>
      <xdr:row>4</xdr:row>
      <xdr:rowOff>0</xdr:rowOff>
    </xdr:from>
    <xdr:to>
      <xdr:col>1</xdr:col>
      <xdr:colOff>1047750</xdr:colOff>
      <xdr:row>5</xdr:row>
      <xdr:rowOff>21300</xdr:rowOff>
    </xdr:to>
    <xdr:sp macro="" textlink="">
      <xdr:nvSpPr>
        <xdr:cNvPr id="4" name="Rectangle à coins arrondis 3">
          <a:hlinkClick xmlns:r="http://schemas.openxmlformats.org/officeDocument/2006/relationships" r:id="rId2"/>
          <a:extLst>
            <a:ext uri="{FF2B5EF4-FFF2-40B4-BE49-F238E27FC236}">
              <a16:creationId xmlns:a16="http://schemas.microsoft.com/office/drawing/2014/main" id="{00000000-0008-0000-1100-000004000000}"/>
            </a:ext>
          </a:extLst>
        </xdr:cNvPr>
        <xdr:cNvSpPr/>
      </xdr:nvSpPr>
      <xdr:spPr>
        <a:xfrm>
          <a:off x="104775" y="771525"/>
          <a:ext cx="1047750" cy="2975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fr-FR" sz="1400" b="1">
              <a:solidFill>
                <a:schemeClr val="tx1"/>
              </a:solidFill>
            </a:rPr>
            <a:t>Pers</a:t>
          </a:r>
          <a:r>
            <a:rPr lang="fr-FR" sz="1400" b="1" baseline="0">
              <a:solidFill>
                <a:schemeClr val="tx1"/>
              </a:solidFill>
            </a:rPr>
            <a:t> Fixe</a:t>
          </a:r>
          <a:endParaRPr lang="fr-FR" sz="1400" b="1">
            <a:solidFill>
              <a:schemeClr val="tx1"/>
            </a:solidFill>
          </a:endParaRPr>
        </a:p>
      </xdr:txBody>
    </xdr:sp>
    <xdr:clientData/>
  </xdr:twoCellAnchor>
  <xdr:twoCellAnchor>
    <xdr:from>
      <xdr:col>1</xdr:col>
      <xdr:colOff>0</xdr:colOff>
      <xdr:row>5</xdr:row>
      <xdr:rowOff>102394</xdr:rowOff>
    </xdr:from>
    <xdr:to>
      <xdr:col>1</xdr:col>
      <xdr:colOff>1047750</xdr:colOff>
      <xdr:row>7</xdr:row>
      <xdr:rowOff>9394</xdr:rowOff>
    </xdr:to>
    <xdr:sp macro="" textlink="">
      <xdr:nvSpPr>
        <xdr:cNvPr id="5" name="Rectangle à coins arrondis 4">
          <a:hlinkClick xmlns:r="http://schemas.openxmlformats.org/officeDocument/2006/relationships" r:id="rId3"/>
          <a:extLst>
            <a:ext uri="{FF2B5EF4-FFF2-40B4-BE49-F238E27FC236}">
              <a16:creationId xmlns:a16="http://schemas.microsoft.com/office/drawing/2014/main" id="{00000000-0008-0000-1100-000005000000}"/>
            </a:ext>
          </a:extLst>
        </xdr:cNvPr>
        <xdr:cNvSpPr/>
      </xdr:nvSpPr>
      <xdr:spPr>
        <a:xfrm>
          <a:off x="104775" y="1150144"/>
          <a:ext cx="1047750" cy="288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fr-FR" sz="1400" b="1">
              <a:solidFill>
                <a:schemeClr val="bg1"/>
              </a:solidFill>
            </a:rPr>
            <a:t>Pers</a:t>
          </a:r>
          <a:r>
            <a:rPr lang="fr-FR" sz="1400" b="1" baseline="0">
              <a:solidFill>
                <a:schemeClr val="bg1"/>
              </a:solidFill>
            </a:rPr>
            <a:t> OCCA</a:t>
          </a:r>
          <a:endParaRPr lang="fr-FR" sz="1400" b="1">
            <a:solidFill>
              <a:schemeClr val="bg1"/>
            </a:solidFill>
          </a:endParaRPr>
        </a:p>
      </xdr:txBody>
    </xdr:sp>
    <xdr:clientData/>
  </xdr:twoCellAnchor>
  <xdr:twoCellAnchor>
    <xdr:from>
      <xdr:col>1</xdr:col>
      <xdr:colOff>0</xdr:colOff>
      <xdr:row>7</xdr:row>
      <xdr:rowOff>90488</xdr:rowOff>
    </xdr:from>
    <xdr:to>
      <xdr:col>1</xdr:col>
      <xdr:colOff>1047750</xdr:colOff>
      <xdr:row>8</xdr:row>
      <xdr:rowOff>187988</xdr:rowOff>
    </xdr:to>
    <xdr:sp macro="" textlink="">
      <xdr:nvSpPr>
        <xdr:cNvPr id="6" name="Rectangle à coins arrondis 5">
          <a:hlinkClick xmlns:r="http://schemas.openxmlformats.org/officeDocument/2006/relationships" r:id="rId4"/>
          <a:extLst>
            <a:ext uri="{FF2B5EF4-FFF2-40B4-BE49-F238E27FC236}">
              <a16:creationId xmlns:a16="http://schemas.microsoft.com/office/drawing/2014/main" id="{00000000-0008-0000-1100-000006000000}"/>
            </a:ext>
          </a:extLst>
        </xdr:cNvPr>
        <xdr:cNvSpPr/>
      </xdr:nvSpPr>
      <xdr:spPr>
        <a:xfrm>
          <a:off x="104775" y="1519238"/>
          <a:ext cx="1047750" cy="2880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fr-FR" sz="1400" b="1">
              <a:solidFill>
                <a:schemeClr val="tx1"/>
              </a:solidFill>
            </a:rPr>
            <a:t>Matèriels</a:t>
          </a:r>
        </a:p>
      </xdr:txBody>
    </xdr:sp>
    <xdr:clientData/>
  </xdr:twoCellAnchor>
  <xdr:twoCellAnchor>
    <xdr:from>
      <xdr:col>1</xdr:col>
      <xdr:colOff>1104900</xdr:colOff>
      <xdr:row>4</xdr:row>
      <xdr:rowOff>19050</xdr:rowOff>
    </xdr:from>
    <xdr:to>
      <xdr:col>2</xdr:col>
      <xdr:colOff>933450</xdr:colOff>
      <xdr:row>5</xdr:row>
      <xdr:rowOff>30825</xdr:rowOff>
    </xdr:to>
    <xdr:sp macro="" textlink="">
      <xdr:nvSpPr>
        <xdr:cNvPr id="7" name="Rectangle à coins arrondis 6">
          <a:hlinkClick xmlns:r="http://schemas.openxmlformats.org/officeDocument/2006/relationships" r:id="rId5"/>
          <a:extLst>
            <a:ext uri="{FF2B5EF4-FFF2-40B4-BE49-F238E27FC236}">
              <a16:creationId xmlns:a16="http://schemas.microsoft.com/office/drawing/2014/main" id="{00000000-0008-0000-1100-000007000000}"/>
            </a:ext>
          </a:extLst>
        </xdr:cNvPr>
        <xdr:cNvSpPr/>
      </xdr:nvSpPr>
      <xdr:spPr>
        <a:xfrm>
          <a:off x="1209675" y="790575"/>
          <a:ext cx="952500" cy="2880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fr-FR" sz="1400" b="1">
              <a:solidFill>
                <a:schemeClr val="tx1"/>
              </a:solidFill>
            </a:rPr>
            <a:t>Stock</a:t>
          </a:r>
        </a:p>
      </xdr:txBody>
    </xdr:sp>
    <xdr:clientData/>
  </xdr:twoCellAnchor>
  <xdr:twoCellAnchor>
    <xdr:from>
      <xdr:col>1</xdr:col>
      <xdr:colOff>1104900</xdr:colOff>
      <xdr:row>5</xdr:row>
      <xdr:rowOff>111919</xdr:rowOff>
    </xdr:from>
    <xdr:to>
      <xdr:col>2</xdr:col>
      <xdr:colOff>933450</xdr:colOff>
      <xdr:row>6</xdr:row>
      <xdr:rowOff>188119</xdr:rowOff>
    </xdr:to>
    <xdr:sp macro="" textlink="">
      <xdr:nvSpPr>
        <xdr:cNvPr id="8" name="Rectangle à coins arrondis 7">
          <a:hlinkClick xmlns:r="http://schemas.openxmlformats.org/officeDocument/2006/relationships" r:id="rId6"/>
          <a:extLst>
            <a:ext uri="{FF2B5EF4-FFF2-40B4-BE49-F238E27FC236}">
              <a16:creationId xmlns:a16="http://schemas.microsoft.com/office/drawing/2014/main" id="{00000000-0008-0000-1100-000008000000}"/>
            </a:ext>
          </a:extLst>
        </xdr:cNvPr>
        <xdr:cNvSpPr/>
      </xdr:nvSpPr>
      <xdr:spPr>
        <a:xfrm>
          <a:off x="1209675" y="1159669"/>
          <a:ext cx="952500" cy="266700"/>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fr-FR" sz="1400" b="1">
              <a:solidFill>
                <a:schemeClr val="tx1"/>
              </a:solidFill>
            </a:rPr>
            <a:t>Résultat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47625</xdr:rowOff>
    </xdr:from>
    <xdr:to>
      <xdr:col>1</xdr:col>
      <xdr:colOff>114299</xdr:colOff>
      <xdr:row>2</xdr:row>
      <xdr:rowOff>95251</xdr:rowOff>
    </xdr:to>
    <xdr:pic>
      <xdr:nvPicPr>
        <xdr:cNvPr id="3" name="Imag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47625"/>
          <a:ext cx="1876424" cy="428626"/>
        </a:xfrm>
        <a:prstGeom prst="rect">
          <a:avLst/>
        </a:prstGeom>
      </xdr:spPr>
    </xdr:pic>
    <xdr:clientData/>
  </xdr:twoCellAnchor>
  <xdr:twoCellAnchor>
    <xdr:from>
      <xdr:col>0</xdr:col>
      <xdr:colOff>104775</xdr:colOff>
      <xdr:row>3</xdr:row>
      <xdr:rowOff>76200</xdr:rowOff>
    </xdr:from>
    <xdr:to>
      <xdr:col>0</xdr:col>
      <xdr:colOff>1565254</xdr:colOff>
      <xdr:row>4</xdr:row>
      <xdr:rowOff>173700</xdr:rowOff>
    </xdr:to>
    <xdr:sp macro="" textlink="">
      <xdr:nvSpPr>
        <xdr:cNvPr id="14" name="Rectangle à coins arrondis 13">
          <a:hlinkClick xmlns:r="http://schemas.openxmlformats.org/officeDocument/2006/relationships" r:id="rId2"/>
          <a:extLst>
            <a:ext uri="{FF2B5EF4-FFF2-40B4-BE49-F238E27FC236}">
              <a16:creationId xmlns:a16="http://schemas.microsoft.com/office/drawing/2014/main" id="{00000000-0008-0000-0100-00000E000000}"/>
            </a:ext>
          </a:extLst>
        </xdr:cNvPr>
        <xdr:cNvSpPr/>
      </xdr:nvSpPr>
      <xdr:spPr>
        <a:xfrm>
          <a:off x="104775" y="647700"/>
          <a:ext cx="1460479" cy="2880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fr-FR" sz="1400" b="1">
              <a:solidFill>
                <a:schemeClr val="tx1"/>
              </a:solidFill>
            </a:rPr>
            <a:t>Personnel</a:t>
          </a:r>
          <a:r>
            <a:rPr lang="fr-FR" sz="1400" b="1" baseline="0">
              <a:solidFill>
                <a:schemeClr val="tx1"/>
              </a:solidFill>
            </a:rPr>
            <a:t> Fixe</a:t>
          </a:r>
          <a:endParaRPr lang="fr-FR" sz="1400" b="1">
            <a:solidFill>
              <a:schemeClr val="tx1"/>
            </a:solidFill>
          </a:endParaRPr>
        </a:p>
      </xdr:txBody>
    </xdr:sp>
    <xdr:clientData/>
  </xdr:twoCellAnchor>
  <xdr:twoCellAnchor>
    <xdr:from>
      <xdr:col>0</xdr:col>
      <xdr:colOff>104775</xdr:colOff>
      <xdr:row>4</xdr:row>
      <xdr:rowOff>254794</xdr:rowOff>
    </xdr:from>
    <xdr:to>
      <xdr:col>0</xdr:col>
      <xdr:colOff>1565254</xdr:colOff>
      <xdr:row>6</xdr:row>
      <xdr:rowOff>57019</xdr:rowOff>
    </xdr:to>
    <xdr:sp macro="" textlink="">
      <xdr:nvSpPr>
        <xdr:cNvPr id="15" name="Rectangle à coins arrondis 14">
          <a:hlinkClick xmlns:r="http://schemas.openxmlformats.org/officeDocument/2006/relationships" r:id="rId3"/>
          <a:extLst>
            <a:ext uri="{FF2B5EF4-FFF2-40B4-BE49-F238E27FC236}">
              <a16:creationId xmlns:a16="http://schemas.microsoft.com/office/drawing/2014/main" id="{00000000-0008-0000-0100-00000F000000}"/>
            </a:ext>
          </a:extLst>
        </xdr:cNvPr>
        <xdr:cNvSpPr/>
      </xdr:nvSpPr>
      <xdr:spPr>
        <a:xfrm>
          <a:off x="104775" y="1016794"/>
          <a:ext cx="1460479" cy="288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fr-FR" sz="1400" b="1">
              <a:solidFill>
                <a:schemeClr val="bg1"/>
              </a:solidFill>
            </a:rPr>
            <a:t>Personnel</a:t>
          </a:r>
          <a:r>
            <a:rPr lang="fr-FR" sz="1400" b="1" baseline="0">
              <a:solidFill>
                <a:schemeClr val="bg1"/>
              </a:solidFill>
            </a:rPr>
            <a:t> OCCA</a:t>
          </a:r>
          <a:endParaRPr lang="fr-FR" sz="1400" b="1">
            <a:solidFill>
              <a:schemeClr val="bg1"/>
            </a:solidFill>
          </a:endParaRPr>
        </a:p>
      </xdr:txBody>
    </xdr:sp>
    <xdr:clientData/>
  </xdr:twoCellAnchor>
  <xdr:twoCellAnchor>
    <xdr:from>
      <xdr:col>0</xdr:col>
      <xdr:colOff>104775</xdr:colOff>
      <xdr:row>6</xdr:row>
      <xdr:rowOff>138113</xdr:rowOff>
    </xdr:from>
    <xdr:to>
      <xdr:col>0</xdr:col>
      <xdr:colOff>1565254</xdr:colOff>
      <xdr:row>8</xdr:row>
      <xdr:rowOff>45113</xdr:rowOff>
    </xdr:to>
    <xdr:sp macro="" textlink="">
      <xdr:nvSpPr>
        <xdr:cNvPr id="16" name="Rectangle à coins arrondis 15">
          <a:hlinkClick xmlns:r="http://schemas.openxmlformats.org/officeDocument/2006/relationships" r:id="rId4"/>
          <a:extLst>
            <a:ext uri="{FF2B5EF4-FFF2-40B4-BE49-F238E27FC236}">
              <a16:creationId xmlns:a16="http://schemas.microsoft.com/office/drawing/2014/main" id="{00000000-0008-0000-0100-000010000000}"/>
            </a:ext>
          </a:extLst>
        </xdr:cNvPr>
        <xdr:cNvSpPr/>
      </xdr:nvSpPr>
      <xdr:spPr>
        <a:xfrm>
          <a:off x="104775" y="1385888"/>
          <a:ext cx="1460479" cy="2880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fr-FR" sz="1400" b="1">
              <a:solidFill>
                <a:schemeClr val="tx1"/>
              </a:solidFill>
            </a:rPr>
            <a:t>Matèriels</a:t>
          </a:r>
        </a:p>
      </xdr:txBody>
    </xdr:sp>
    <xdr:clientData/>
  </xdr:twoCellAnchor>
  <xdr:twoCellAnchor>
    <xdr:from>
      <xdr:col>0</xdr:col>
      <xdr:colOff>104775</xdr:colOff>
      <xdr:row>8</xdr:row>
      <xdr:rowOff>126207</xdr:rowOff>
    </xdr:from>
    <xdr:to>
      <xdr:col>0</xdr:col>
      <xdr:colOff>1565254</xdr:colOff>
      <xdr:row>10</xdr:row>
      <xdr:rowOff>23682</xdr:rowOff>
    </xdr:to>
    <xdr:sp macro="" textlink="">
      <xdr:nvSpPr>
        <xdr:cNvPr id="17" name="Rectangle à coins arrondis 16">
          <a:hlinkClick xmlns:r="http://schemas.openxmlformats.org/officeDocument/2006/relationships" r:id="rId5"/>
          <a:extLst>
            <a:ext uri="{FF2B5EF4-FFF2-40B4-BE49-F238E27FC236}">
              <a16:creationId xmlns:a16="http://schemas.microsoft.com/office/drawing/2014/main" id="{00000000-0008-0000-0100-000011000000}"/>
            </a:ext>
          </a:extLst>
        </xdr:cNvPr>
        <xdr:cNvSpPr/>
      </xdr:nvSpPr>
      <xdr:spPr>
        <a:xfrm>
          <a:off x="104775" y="1754982"/>
          <a:ext cx="1460479" cy="2880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fr-FR" sz="1400" b="1">
              <a:solidFill>
                <a:schemeClr val="tx1"/>
              </a:solidFill>
            </a:rPr>
            <a:t>Stock</a:t>
          </a:r>
        </a:p>
      </xdr:txBody>
    </xdr:sp>
    <xdr:clientData/>
  </xdr:twoCellAnchor>
  <xdr:twoCellAnchor>
    <xdr:from>
      <xdr:col>0</xdr:col>
      <xdr:colOff>104775</xdr:colOff>
      <xdr:row>10</xdr:row>
      <xdr:rowOff>104775</xdr:rowOff>
    </xdr:from>
    <xdr:to>
      <xdr:col>0</xdr:col>
      <xdr:colOff>1565254</xdr:colOff>
      <xdr:row>12</xdr:row>
      <xdr:rowOff>2250</xdr:rowOff>
    </xdr:to>
    <xdr:sp macro="" textlink="">
      <xdr:nvSpPr>
        <xdr:cNvPr id="18" name="Rectangle à coins arrondis 17">
          <a:hlinkClick xmlns:r="http://schemas.openxmlformats.org/officeDocument/2006/relationships" r:id="rId6"/>
          <a:extLst>
            <a:ext uri="{FF2B5EF4-FFF2-40B4-BE49-F238E27FC236}">
              <a16:creationId xmlns:a16="http://schemas.microsoft.com/office/drawing/2014/main" id="{00000000-0008-0000-0100-000012000000}"/>
            </a:ext>
          </a:extLst>
        </xdr:cNvPr>
        <xdr:cNvSpPr/>
      </xdr:nvSpPr>
      <xdr:spPr>
        <a:xfrm>
          <a:off x="104775" y="2124075"/>
          <a:ext cx="1460479" cy="288000"/>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fr-FR" sz="1400" b="1">
              <a:solidFill>
                <a:schemeClr val="tx1"/>
              </a:solidFill>
            </a:rPr>
            <a:t>Résultat</a:t>
          </a:r>
        </a:p>
      </xdr:txBody>
    </xdr:sp>
    <xdr:clientData/>
  </xdr:twoCellAnchor>
  <xdr:twoCellAnchor>
    <xdr:from>
      <xdr:col>1</xdr:col>
      <xdr:colOff>19049</xdr:colOff>
      <xdr:row>0</xdr:row>
      <xdr:rowOff>57150</xdr:rowOff>
    </xdr:from>
    <xdr:to>
      <xdr:col>34</xdr:col>
      <xdr:colOff>19049</xdr:colOff>
      <xdr:row>3</xdr:row>
      <xdr:rowOff>57150</xdr:rowOff>
    </xdr:to>
    <xdr:sp macro="" textlink="">
      <xdr:nvSpPr>
        <xdr:cNvPr id="19" name="Rectangle 18">
          <a:extLst>
            <a:ext uri="{FF2B5EF4-FFF2-40B4-BE49-F238E27FC236}">
              <a16:creationId xmlns:a16="http://schemas.microsoft.com/office/drawing/2014/main" id="{00000000-0008-0000-0100-000013000000}"/>
            </a:ext>
          </a:extLst>
        </xdr:cNvPr>
        <xdr:cNvSpPr/>
      </xdr:nvSpPr>
      <xdr:spPr>
        <a:xfrm>
          <a:off x="2114549" y="57150"/>
          <a:ext cx="8810625" cy="5715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2400">
              <a:solidFill>
                <a:schemeClr val="lt1"/>
              </a:solidFill>
              <a:latin typeface="+mn-lt"/>
              <a:ea typeface="+mn-ea"/>
              <a:cs typeface="+mn-cs"/>
            </a:rPr>
            <a:t>FICHE POINTAGE MAIN D'ŒUVRE OCCASIONNEL</a:t>
          </a:r>
          <a:endParaRPr lang="fr-FR" sz="6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518583</xdr:colOff>
      <xdr:row>0</xdr:row>
      <xdr:rowOff>169332</xdr:rowOff>
    </xdr:from>
    <xdr:to>
      <xdr:col>2</xdr:col>
      <xdr:colOff>377403</xdr:colOff>
      <xdr:row>3</xdr:row>
      <xdr:rowOff>1323</xdr:rowOff>
    </xdr:to>
    <xdr:pic>
      <xdr:nvPicPr>
        <xdr:cNvPr id="3" name="Imag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4333" y="169332"/>
          <a:ext cx="2878667" cy="539752"/>
        </a:xfrm>
        <a:prstGeom prst="rect">
          <a:avLst/>
        </a:prstGeom>
      </xdr:spPr>
    </xdr:pic>
    <xdr:clientData/>
  </xdr:twoCellAnchor>
  <xdr:twoCellAnchor>
    <xdr:from>
      <xdr:col>3</xdr:col>
      <xdr:colOff>95251</xdr:colOff>
      <xdr:row>0</xdr:row>
      <xdr:rowOff>74083</xdr:rowOff>
    </xdr:from>
    <xdr:to>
      <xdr:col>36</xdr:col>
      <xdr:colOff>232833</xdr:colOff>
      <xdr:row>3</xdr:row>
      <xdr:rowOff>84666</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4053418" y="74083"/>
          <a:ext cx="17219082" cy="836083"/>
        </a:xfrm>
        <a:prstGeom prst="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2400">
              <a:solidFill>
                <a:sysClr val="windowText" lastClr="000000"/>
              </a:solidFill>
              <a:latin typeface="+mn-lt"/>
              <a:ea typeface="+mn-ea"/>
              <a:cs typeface="+mn-cs"/>
            </a:rPr>
            <a:t>FICHE DE POINTAGE MATERIEL</a:t>
          </a:r>
          <a:endParaRPr lang="fr-FR" sz="600">
            <a:solidFill>
              <a:sysClr val="windowText" lastClr="000000"/>
            </a:solidFill>
          </a:endParaRPr>
        </a:p>
      </xdr:txBody>
    </xdr:sp>
    <xdr:clientData/>
  </xdr:twoCellAnchor>
  <xdr:twoCellAnchor>
    <xdr:from>
      <xdr:col>0</xdr:col>
      <xdr:colOff>194757</xdr:colOff>
      <xdr:row>3</xdr:row>
      <xdr:rowOff>31750</xdr:rowOff>
    </xdr:from>
    <xdr:to>
      <xdr:col>0</xdr:col>
      <xdr:colOff>1655236</xdr:colOff>
      <xdr:row>4</xdr:row>
      <xdr:rowOff>74083</xdr:rowOff>
    </xdr:to>
    <xdr:sp macro="" textlink="">
      <xdr:nvSpPr>
        <xdr:cNvPr id="2" name="Rectangle à coins arrondis 1">
          <a:hlinkClick xmlns:r="http://schemas.openxmlformats.org/officeDocument/2006/relationships" r:id="rId2"/>
          <a:extLst>
            <a:ext uri="{FF2B5EF4-FFF2-40B4-BE49-F238E27FC236}">
              <a16:creationId xmlns:a16="http://schemas.microsoft.com/office/drawing/2014/main" id="{00000000-0008-0000-0200-000002000000}"/>
            </a:ext>
          </a:extLst>
        </xdr:cNvPr>
        <xdr:cNvSpPr/>
      </xdr:nvSpPr>
      <xdr:spPr>
        <a:xfrm>
          <a:off x="194757" y="857250"/>
          <a:ext cx="1460479" cy="3810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fr-FR" sz="1400" b="1">
              <a:solidFill>
                <a:schemeClr val="tx1"/>
              </a:solidFill>
            </a:rPr>
            <a:t>Personnel</a:t>
          </a:r>
          <a:r>
            <a:rPr lang="fr-FR" sz="1400" b="1" baseline="0">
              <a:solidFill>
                <a:schemeClr val="tx1"/>
              </a:solidFill>
            </a:rPr>
            <a:t> Fixe</a:t>
          </a:r>
          <a:endParaRPr lang="fr-FR" sz="1400" b="1">
            <a:solidFill>
              <a:schemeClr val="tx1"/>
            </a:solidFill>
          </a:endParaRPr>
        </a:p>
      </xdr:txBody>
    </xdr:sp>
    <xdr:clientData/>
  </xdr:twoCellAnchor>
  <xdr:twoCellAnchor>
    <xdr:from>
      <xdr:col>0</xdr:col>
      <xdr:colOff>1898671</xdr:colOff>
      <xdr:row>3</xdr:row>
      <xdr:rowOff>46567</xdr:rowOff>
    </xdr:from>
    <xdr:to>
      <xdr:col>1</xdr:col>
      <xdr:colOff>1401233</xdr:colOff>
      <xdr:row>4</xdr:row>
      <xdr:rowOff>88900</xdr:rowOff>
    </xdr:to>
    <xdr:sp macro="" textlink="">
      <xdr:nvSpPr>
        <xdr:cNvPr id="5" name="Rectangle à coins arrondis 4">
          <a:hlinkClick xmlns:r="http://schemas.openxmlformats.org/officeDocument/2006/relationships" r:id="rId3"/>
          <a:extLst>
            <a:ext uri="{FF2B5EF4-FFF2-40B4-BE49-F238E27FC236}">
              <a16:creationId xmlns:a16="http://schemas.microsoft.com/office/drawing/2014/main" id="{00000000-0008-0000-0200-000005000000}"/>
            </a:ext>
          </a:extLst>
        </xdr:cNvPr>
        <xdr:cNvSpPr/>
      </xdr:nvSpPr>
      <xdr:spPr>
        <a:xfrm>
          <a:off x="1898671" y="872067"/>
          <a:ext cx="1460479" cy="3810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fr-FR" sz="1400" b="1">
              <a:solidFill>
                <a:schemeClr val="tx1"/>
              </a:solidFill>
            </a:rPr>
            <a:t>Stock</a:t>
          </a:r>
        </a:p>
      </xdr:txBody>
    </xdr:sp>
    <xdr:clientData/>
  </xdr:twoCellAnchor>
  <xdr:twoCellAnchor>
    <xdr:from>
      <xdr:col>0</xdr:col>
      <xdr:colOff>194757</xdr:colOff>
      <xdr:row>4</xdr:row>
      <xdr:rowOff>186256</xdr:rowOff>
    </xdr:from>
    <xdr:to>
      <xdr:col>0</xdr:col>
      <xdr:colOff>1655236</xdr:colOff>
      <xdr:row>6</xdr:row>
      <xdr:rowOff>16923</xdr:rowOff>
    </xdr:to>
    <xdr:sp macro="" textlink="">
      <xdr:nvSpPr>
        <xdr:cNvPr id="6" name="Rectangle à coins arrondis 5">
          <a:hlinkClick xmlns:r="http://schemas.openxmlformats.org/officeDocument/2006/relationships" r:id="rId4"/>
          <a:extLst>
            <a:ext uri="{FF2B5EF4-FFF2-40B4-BE49-F238E27FC236}">
              <a16:creationId xmlns:a16="http://schemas.microsoft.com/office/drawing/2014/main" id="{00000000-0008-0000-0200-000006000000}"/>
            </a:ext>
          </a:extLst>
        </xdr:cNvPr>
        <xdr:cNvSpPr/>
      </xdr:nvSpPr>
      <xdr:spPr>
        <a:xfrm>
          <a:off x="194757" y="1350423"/>
          <a:ext cx="1460479" cy="381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fr-FR" sz="1400" b="1">
              <a:solidFill>
                <a:schemeClr val="bg1"/>
              </a:solidFill>
            </a:rPr>
            <a:t>Personnel</a:t>
          </a:r>
          <a:r>
            <a:rPr lang="fr-FR" sz="1400" b="1" baseline="0">
              <a:solidFill>
                <a:schemeClr val="bg1"/>
              </a:solidFill>
            </a:rPr>
            <a:t> OCCA</a:t>
          </a:r>
          <a:endParaRPr lang="fr-FR" sz="1400" b="1">
            <a:solidFill>
              <a:schemeClr val="bg1"/>
            </a:solidFill>
          </a:endParaRPr>
        </a:p>
      </xdr:txBody>
    </xdr:sp>
    <xdr:clientData/>
  </xdr:twoCellAnchor>
  <xdr:twoCellAnchor>
    <xdr:from>
      <xdr:col>0</xdr:col>
      <xdr:colOff>1881743</xdr:colOff>
      <xdr:row>4</xdr:row>
      <xdr:rowOff>198956</xdr:rowOff>
    </xdr:from>
    <xdr:to>
      <xdr:col>1</xdr:col>
      <xdr:colOff>1384305</xdr:colOff>
      <xdr:row>6</xdr:row>
      <xdr:rowOff>29623</xdr:rowOff>
    </xdr:to>
    <xdr:sp macro="" textlink="">
      <xdr:nvSpPr>
        <xdr:cNvPr id="7" name="Rectangle à coins arrondis 6">
          <a:hlinkClick xmlns:r="http://schemas.openxmlformats.org/officeDocument/2006/relationships" r:id="rId5"/>
          <a:extLst>
            <a:ext uri="{FF2B5EF4-FFF2-40B4-BE49-F238E27FC236}">
              <a16:creationId xmlns:a16="http://schemas.microsoft.com/office/drawing/2014/main" id="{00000000-0008-0000-0200-000007000000}"/>
            </a:ext>
          </a:extLst>
        </xdr:cNvPr>
        <xdr:cNvSpPr/>
      </xdr:nvSpPr>
      <xdr:spPr>
        <a:xfrm>
          <a:off x="1881743" y="1363123"/>
          <a:ext cx="1460479" cy="381000"/>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fr-FR" sz="1400" b="1">
              <a:solidFill>
                <a:schemeClr val="tx1"/>
              </a:solidFill>
            </a:rPr>
            <a:t>Résultat</a:t>
          </a:r>
        </a:p>
      </xdr:txBody>
    </xdr:sp>
    <xdr:clientData/>
  </xdr:twoCellAnchor>
  <xdr:twoCellAnchor>
    <xdr:from>
      <xdr:col>0</xdr:col>
      <xdr:colOff>194757</xdr:colOff>
      <xdr:row>6</xdr:row>
      <xdr:rowOff>129096</xdr:rowOff>
    </xdr:from>
    <xdr:to>
      <xdr:col>0</xdr:col>
      <xdr:colOff>1655236</xdr:colOff>
      <xdr:row>8</xdr:row>
      <xdr:rowOff>33846</xdr:rowOff>
    </xdr:to>
    <xdr:sp macro="" textlink="">
      <xdr:nvSpPr>
        <xdr:cNvPr id="10" name="Rectangle à coins arrondis 9">
          <a:hlinkClick xmlns:r="http://schemas.openxmlformats.org/officeDocument/2006/relationships" r:id="rId6"/>
          <a:extLst>
            <a:ext uri="{FF2B5EF4-FFF2-40B4-BE49-F238E27FC236}">
              <a16:creationId xmlns:a16="http://schemas.microsoft.com/office/drawing/2014/main" id="{00000000-0008-0000-0200-00000A000000}"/>
            </a:ext>
          </a:extLst>
        </xdr:cNvPr>
        <xdr:cNvSpPr/>
      </xdr:nvSpPr>
      <xdr:spPr>
        <a:xfrm>
          <a:off x="194757" y="1843596"/>
          <a:ext cx="1460479" cy="3810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fr-FR" sz="1400" b="1">
              <a:solidFill>
                <a:schemeClr val="tx1"/>
              </a:solidFill>
            </a:rPr>
            <a:t>Matèriels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518583</xdr:colOff>
      <xdr:row>0</xdr:row>
      <xdr:rowOff>169332</xdr:rowOff>
    </xdr:from>
    <xdr:to>
      <xdr:col>2</xdr:col>
      <xdr:colOff>377403</xdr:colOff>
      <xdr:row>3</xdr:row>
      <xdr:rowOff>1323</xdr:rowOff>
    </xdr:to>
    <xdr:pic>
      <xdr:nvPicPr>
        <xdr:cNvPr id="2" name="Image 1">
          <a:extLst>
            <a:ext uri="{FF2B5EF4-FFF2-40B4-BE49-F238E27FC236}">
              <a16:creationId xmlns:a16="http://schemas.microsoft.com/office/drawing/2014/main" id="{22CC6FCA-9793-470A-B5D8-EA57F449CD6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8583" y="169332"/>
          <a:ext cx="2859195" cy="546366"/>
        </a:xfrm>
        <a:prstGeom prst="rect">
          <a:avLst/>
        </a:prstGeom>
      </xdr:spPr>
    </xdr:pic>
    <xdr:clientData/>
  </xdr:twoCellAnchor>
  <xdr:twoCellAnchor>
    <xdr:from>
      <xdr:col>3</xdr:col>
      <xdr:colOff>95251</xdr:colOff>
      <xdr:row>0</xdr:row>
      <xdr:rowOff>74083</xdr:rowOff>
    </xdr:from>
    <xdr:to>
      <xdr:col>36</xdr:col>
      <xdr:colOff>232833</xdr:colOff>
      <xdr:row>3</xdr:row>
      <xdr:rowOff>84666</xdr:rowOff>
    </xdr:to>
    <xdr:sp macro="" textlink="">
      <xdr:nvSpPr>
        <xdr:cNvPr id="3" name="Rectangle 2">
          <a:extLst>
            <a:ext uri="{FF2B5EF4-FFF2-40B4-BE49-F238E27FC236}">
              <a16:creationId xmlns:a16="http://schemas.microsoft.com/office/drawing/2014/main" id="{4A3F58AB-2F18-4EC7-8CC8-28EE71EAB3FF}"/>
            </a:ext>
          </a:extLst>
        </xdr:cNvPr>
        <xdr:cNvSpPr/>
      </xdr:nvSpPr>
      <xdr:spPr>
        <a:xfrm>
          <a:off x="3829051" y="74083"/>
          <a:ext cx="20778257" cy="724958"/>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2400">
              <a:solidFill>
                <a:sysClr val="windowText" lastClr="000000"/>
              </a:solidFill>
              <a:latin typeface="+mn-lt"/>
              <a:ea typeface="+mn-ea"/>
              <a:cs typeface="+mn-cs"/>
            </a:rPr>
            <a:t>FICHE DE POINTAGE MATERIEL</a:t>
          </a:r>
          <a:r>
            <a:rPr lang="fr-FR" sz="2400" baseline="0">
              <a:solidFill>
                <a:sysClr val="windowText" lastClr="000000"/>
              </a:solidFill>
              <a:latin typeface="+mn-lt"/>
              <a:ea typeface="+mn-ea"/>
              <a:cs typeface="+mn-cs"/>
            </a:rPr>
            <a:t> LOCATION ET SOUS TRAITANT</a:t>
          </a:r>
          <a:endParaRPr lang="fr-FR" sz="600">
            <a:solidFill>
              <a:sysClr val="windowText" lastClr="000000"/>
            </a:solidFill>
          </a:endParaRPr>
        </a:p>
      </xdr:txBody>
    </xdr:sp>
    <xdr:clientData/>
  </xdr:twoCellAnchor>
  <xdr:twoCellAnchor>
    <xdr:from>
      <xdr:col>0</xdr:col>
      <xdr:colOff>194757</xdr:colOff>
      <xdr:row>3</xdr:row>
      <xdr:rowOff>31750</xdr:rowOff>
    </xdr:from>
    <xdr:to>
      <xdr:col>0</xdr:col>
      <xdr:colOff>1655236</xdr:colOff>
      <xdr:row>4</xdr:row>
      <xdr:rowOff>74083</xdr:rowOff>
    </xdr:to>
    <xdr:sp macro="" textlink="">
      <xdr:nvSpPr>
        <xdr:cNvPr id="4" name="Rectangle à coins arrondis 1">
          <a:hlinkClick xmlns:r="http://schemas.openxmlformats.org/officeDocument/2006/relationships" r:id="rId2"/>
          <a:extLst>
            <a:ext uri="{FF2B5EF4-FFF2-40B4-BE49-F238E27FC236}">
              <a16:creationId xmlns:a16="http://schemas.microsoft.com/office/drawing/2014/main" id="{96C8ACE3-BF3D-4785-A3F8-008F6DC9DE17}"/>
            </a:ext>
          </a:extLst>
        </xdr:cNvPr>
        <xdr:cNvSpPr/>
      </xdr:nvSpPr>
      <xdr:spPr>
        <a:xfrm>
          <a:off x="194757" y="746125"/>
          <a:ext cx="1460479" cy="223308"/>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fr-FR" sz="1400" b="1">
              <a:solidFill>
                <a:schemeClr val="tx1"/>
              </a:solidFill>
            </a:rPr>
            <a:t>Personnel</a:t>
          </a:r>
          <a:r>
            <a:rPr lang="fr-FR" sz="1400" b="1" baseline="0">
              <a:solidFill>
                <a:schemeClr val="tx1"/>
              </a:solidFill>
            </a:rPr>
            <a:t> Fixe</a:t>
          </a:r>
          <a:endParaRPr lang="fr-FR" sz="1400" b="1">
            <a:solidFill>
              <a:schemeClr val="tx1"/>
            </a:solidFill>
          </a:endParaRPr>
        </a:p>
      </xdr:txBody>
    </xdr:sp>
    <xdr:clientData/>
  </xdr:twoCellAnchor>
  <xdr:twoCellAnchor>
    <xdr:from>
      <xdr:col>0</xdr:col>
      <xdr:colOff>1898671</xdr:colOff>
      <xdr:row>3</xdr:row>
      <xdr:rowOff>46567</xdr:rowOff>
    </xdr:from>
    <xdr:to>
      <xdr:col>1</xdr:col>
      <xdr:colOff>1401233</xdr:colOff>
      <xdr:row>4</xdr:row>
      <xdr:rowOff>88900</xdr:rowOff>
    </xdr:to>
    <xdr:sp macro="" textlink="">
      <xdr:nvSpPr>
        <xdr:cNvPr id="5" name="Rectangle à coins arrondis 4">
          <a:hlinkClick xmlns:r="http://schemas.openxmlformats.org/officeDocument/2006/relationships" r:id="rId3"/>
          <a:extLst>
            <a:ext uri="{FF2B5EF4-FFF2-40B4-BE49-F238E27FC236}">
              <a16:creationId xmlns:a16="http://schemas.microsoft.com/office/drawing/2014/main" id="{D8549BF3-C475-4FC6-A4B9-51BAAE565A5A}"/>
            </a:ext>
          </a:extLst>
        </xdr:cNvPr>
        <xdr:cNvSpPr/>
      </xdr:nvSpPr>
      <xdr:spPr>
        <a:xfrm>
          <a:off x="1812946" y="760942"/>
          <a:ext cx="1188487" cy="223308"/>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fr-FR" sz="1400" b="1">
              <a:solidFill>
                <a:schemeClr val="tx1"/>
              </a:solidFill>
            </a:rPr>
            <a:t>Stock</a:t>
          </a:r>
        </a:p>
      </xdr:txBody>
    </xdr:sp>
    <xdr:clientData/>
  </xdr:twoCellAnchor>
  <xdr:twoCellAnchor>
    <xdr:from>
      <xdr:col>0</xdr:col>
      <xdr:colOff>194757</xdr:colOff>
      <xdr:row>4</xdr:row>
      <xdr:rowOff>186256</xdr:rowOff>
    </xdr:from>
    <xdr:to>
      <xdr:col>0</xdr:col>
      <xdr:colOff>1655236</xdr:colOff>
      <xdr:row>6</xdr:row>
      <xdr:rowOff>16923</xdr:rowOff>
    </xdr:to>
    <xdr:sp macro="" textlink="">
      <xdr:nvSpPr>
        <xdr:cNvPr id="6" name="Rectangle à coins arrondis 5">
          <a:hlinkClick xmlns:r="http://schemas.openxmlformats.org/officeDocument/2006/relationships" r:id="rId4"/>
          <a:extLst>
            <a:ext uri="{FF2B5EF4-FFF2-40B4-BE49-F238E27FC236}">
              <a16:creationId xmlns:a16="http://schemas.microsoft.com/office/drawing/2014/main" id="{1A94C660-F859-4FB2-A0C2-A4A2A627E539}"/>
            </a:ext>
          </a:extLst>
        </xdr:cNvPr>
        <xdr:cNvSpPr/>
      </xdr:nvSpPr>
      <xdr:spPr>
        <a:xfrm>
          <a:off x="194757" y="1072081"/>
          <a:ext cx="1460479" cy="202142"/>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fr-FR" sz="1400" b="1">
              <a:solidFill>
                <a:schemeClr val="bg1"/>
              </a:solidFill>
            </a:rPr>
            <a:t>Personnel</a:t>
          </a:r>
          <a:r>
            <a:rPr lang="fr-FR" sz="1400" b="1" baseline="0">
              <a:solidFill>
                <a:schemeClr val="bg1"/>
              </a:solidFill>
            </a:rPr>
            <a:t> OCCA</a:t>
          </a:r>
          <a:endParaRPr lang="fr-FR" sz="1400" b="1">
            <a:solidFill>
              <a:schemeClr val="bg1"/>
            </a:solidFill>
          </a:endParaRPr>
        </a:p>
      </xdr:txBody>
    </xdr:sp>
    <xdr:clientData/>
  </xdr:twoCellAnchor>
  <xdr:twoCellAnchor>
    <xdr:from>
      <xdr:col>0</xdr:col>
      <xdr:colOff>1881743</xdr:colOff>
      <xdr:row>4</xdr:row>
      <xdr:rowOff>198956</xdr:rowOff>
    </xdr:from>
    <xdr:to>
      <xdr:col>1</xdr:col>
      <xdr:colOff>1384305</xdr:colOff>
      <xdr:row>6</xdr:row>
      <xdr:rowOff>29623</xdr:rowOff>
    </xdr:to>
    <xdr:sp macro="" textlink="">
      <xdr:nvSpPr>
        <xdr:cNvPr id="7" name="Rectangle à coins arrondis 6">
          <a:hlinkClick xmlns:r="http://schemas.openxmlformats.org/officeDocument/2006/relationships" r:id="rId5"/>
          <a:extLst>
            <a:ext uri="{FF2B5EF4-FFF2-40B4-BE49-F238E27FC236}">
              <a16:creationId xmlns:a16="http://schemas.microsoft.com/office/drawing/2014/main" id="{611F7803-78E1-4C94-AD09-156BF8A8C8D0}"/>
            </a:ext>
          </a:extLst>
        </xdr:cNvPr>
        <xdr:cNvSpPr/>
      </xdr:nvSpPr>
      <xdr:spPr>
        <a:xfrm>
          <a:off x="1805543" y="1075256"/>
          <a:ext cx="1198012" cy="211667"/>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fr-FR" sz="1400" b="1">
              <a:solidFill>
                <a:schemeClr val="tx1"/>
              </a:solidFill>
            </a:rPr>
            <a:t>Résultat</a:t>
          </a:r>
        </a:p>
      </xdr:txBody>
    </xdr:sp>
    <xdr:clientData/>
  </xdr:twoCellAnchor>
  <xdr:twoCellAnchor>
    <xdr:from>
      <xdr:col>0</xdr:col>
      <xdr:colOff>194757</xdr:colOff>
      <xdr:row>6</xdr:row>
      <xdr:rowOff>129096</xdr:rowOff>
    </xdr:from>
    <xdr:to>
      <xdr:col>0</xdr:col>
      <xdr:colOff>1655236</xdr:colOff>
      <xdr:row>8</xdr:row>
      <xdr:rowOff>33846</xdr:rowOff>
    </xdr:to>
    <xdr:sp macro="" textlink="">
      <xdr:nvSpPr>
        <xdr:cNvPr id="8" name="Rectangle à coins arrondis 9">
          <a:hlinkClick xmlns:r="http://schemas.openxmlformats.org/officeDocument/2006/relationships" r:id="rId6"/>
          <a:extLst>
            <a:ext uri="{FF2B5EF4-FFF2-40B4-BE49-F238E27FC236}">
              <a16:creationId xmlns:a16="http://schemas.microsoft.com/office/drawing/2014/main" id="{9FE04E7E-9E65-42A0-8834-CA3B3CEB8EA5}"/>
            </a:ext>
          </a:extLst>
        </xdr:cNvPr>
        <xdr:cNvSpPr/>
      </xdr:nvSpPr>
      <xdr:spPr>
        <a:xfrm>
          <a:off x="194757" y="1386396"/>
          <a:ext cx="1460479" cy="219075"/>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fr-FR" sz="1400" b="1">
              <a:solidFill>
                <a:schemeClr val="tx1"/>
              </a:solidFill>
            </a:rPr>
            <a:t>Matèriels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206414</xdr:colOff>
      <xdr:row>0</xdr:row>
      <xdr:rowOff>95250</xdr:rowOff>
    </xdr:from>
    <xdr:to>
      <xdr:col>2</xdr:col>
      <xdr:colOff>35893</xdr:colOff>
      <xdr:row>2</xdr:row>
      <xdr:rowOff>95250</xdr:rowOff>
    </xdr:to>
    <xdr:pic>
      <xdr:nvPicPr>
        <xdr:cNvPr id="2" name="Image 1" descr=" ">
          <a:extLst>
            <a:ext uri="{FF2B5EF4-FFF2-40B4-BE49-F238E27FC236}">
              <a16:creationId xmlns:a16="http://schemas.microsoft.com/office/drawing/2014/main" id="{04E0354A-CF67-41B2-A7CC-5CC6BCC58DBB}"/>
            </a:ext>
          </a:extLst>
        </xdr:cNvPr>
        <xdr:cNvPicPr/>
      </xdr:nvPicPr>
      <xdr:blipFill>
        <a:blip xmlns:r="http://schemas.openxmlformats.org/officeDocument/2006/relationships" r:embed="rId1" cstate="print"/>
        <a:srcRect/>
        <a:stretch>
          <a:fillRect/>
        </a:stretch>
      </xdr:blipFill>
      <xdr:spPr>
        <a:xfrm>
          <a:off x="196889" y="95250"/>
          <a:ext cx="1591604" cy="381000"/>
        </a:xfrm>
        <a:prstGeom prst="rect">
          <a:avLst/>
        </a:prstGeom>
        <a:noFill/>
        <a:ln w="9525" cap="flat" cmpd="sng">
          <a:noFill/>
          <a:prstDash val="solid"/>
          <a:miter/>
        </a:ln>
        <a:effectLst/>
      </xdr:spPr>
    </xdr:pic>
    <xdr:clientData/>
  </xdr:twoCellAnchor>
  <xdr:twoCellAnchor>
    <xdr:from>
      <xdr:col>1</xdr:col>
      <xdr:colOff>52103</xdr:colOff>
      <xdr:row>3</xdr:row>
      <xdr:rowOff>0</xdr:rowOff>
    </xdr:from>
    <xdr:to>
      <xdr:col>1</xdr:col>
      <xdr:colOff>1525034</xdr:colOff>
      <xdr:row>4</xdr:row>
      <xdr:rowOff>161925</xdr:rowOff>
    </xdr:to>
    <xdr:sp macro="" textlink="">
      <xdr:nvSpPr>
        <xdr:cNvPr id="3" name="roundRect">
          <a:extLst>
            <a:ext uri="{FF2B5EF4-FFF2-40B4-BE49-F238E27FC236}">
              <a16:creationId xmlns:a16="http://schemas.microsoft.com/office/drawing/2014/main" id="{1B9E2988-FFEC-4833-8627-C03075248D7C}"/>
            </a:ext>
          </a:extLst>
        </xdr:cNvPr>
        <xdr:cNvSpPr/>
      </xdr:nvSpPr>
      <xdr:spPr>
        <a:xfrm>
          <a:off x="252128" y="571500"/>
          <a:ext cx="1472931" cy="342900"/>
        </a:xfrm>
        <a:prstGeom prst="roundRect">
          <a:avLst/>
        </a:prstGeom>
        <a:solidFill>
          <a:srgbClr val="FFC000"/>
        </a:solidFill>
        <a:ln w="9525" cap="flat" cmpd="sng">
          <a:solidFill>
            <a:srgbClr val="BC7F00"/>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400" b="1">
              <a:solidFill>
                <a:srgbClr val="000000"/>
              </a:solidFill>
              <a:latin typeface="Calibri" panose="00000000000000000000" charset="0"/>
              <a:ea typeface="Calibri" panose="00000000000000000000" charset="0"/>
            </a:rPr>
            <a:t>Personnel Fixe</a:t>
          </a:r>
        </a:p>
      </xdr:txBody>
    </xdr:sp>
    <xdr:clientData/>
  </xdr:twoCellAnchor>
  <xdr:twoCellAnchor>
    <xdr:from>
      <xdr:col>1</xdr:col>
      <xdr:colOff>52103</xdr:colOff>
      <xdr:row>4</xdr:row>
      <xdr:rowOff>238125</xdr:rowOff>
    </xdr:from>
    <xdr:to>
      <xdr:col>1</xdr:col>
      <xdr:colOff>1525034</xdr:colOff>
      <xdr:row>6</xdr:row>
      <xdr:rowOff>47625</xdr:rowOff>
    </xdr:to>
    <xdr:sp macro="" textlink="">
      <xdr:nvSpPr>
        <xdr:cNvPr id="4" name="roundRect">
          <a:extLst>
            <a:ext uri="{FF2B5EF4-FFF2-40B4-BE49-F238E27FC236}">
              <a16:creationId xmlns:a16="http://schemas.microsoft.com/office/drawing/2014/main" id="{33964E37-3AF6-428B-958C-AD4048820EC1}"/>
            </a:ext>
          </a:extLst>
        </xdr:cNvPr>
        <xdr:cNvSpPr/>
      </xdr:nvSpPr>
      <xdr:spPr>
        <a:xfrm>
          <a:off x="252128" y="990600"/>
          <a:ext cx="1472931" cy="333375"/>
        </a:xfrm>
        <a:prstGeom prst="roundRect">
          <a:avLst/>
        </a:prstGeom>
        <a:solidFill>
          <a:srgbClr val="4371C3"/>
        </a:solidFill>
        <a:ln w="9525" cap="flat" cmpd="sng">
          <a:solidFill>
            <a:srgbClr val="13418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400" b="1">
              <a:solidFill>
                <a:srgbClr val="FFFFFF"/>
              </a:solidFill>
              <a:latin typeface="Calibri" panose="00000000000000000000" charset="0"/>
              <a:ea typeface="Calibri" panose="00000000000000000000" charset="0"/>
            </a:rPr>
            <a:t>Personnel OCCA</a:t>
          </a:r>
        </a:p>
      </xdr:txBody>
    </xdr:sp>
    <xdr:clientData/>
  </xdr:twoCellAnchor>
  <xdr:twoCellAnchor>
    <xdr:from>
      <xdr:col>1</xdr:col>
      <xdr:colOff>42578</xdr:colOff>
      <xdr:row>6</xdr:row>
      <xdr:rowOff>104775</xdr:rowOff>
    </xdr:from>
    <xdr:to>
      <xdr:col>1</xdr:col>
      <xdr:colOff>1515509</xdr:colOff>
      <xdr:row>7</xdr:row>
      <xdr:rowOff>152400</xdr:rowOff>
    </xdr:to>
    <xdr:sp macro="" textlink="">
      <xdr:nvSpPr>
        <xdr:cNvPr id="5" name="roundRect">
          <a:extLst>
            <a:ext uri="{FF2B5EF4-FFF2-40B4-BE49-F238E27FC236}">
              <a16:creationId xmlns:a16="http://schemas.microsoft.com/office/drawing/2014/main" id="{72546572-E54E-4F2F-8D78-A5FC3D9A3444}"/>
            </a:ext>
          </a:extLst>
        </xdr:cNvPr>
        <xdr:cNvSpPr/>
      </xdr:nvSpPr>
      <xdr:spPr>
        <a:xfrm>
          <a:off x="242603" y="1381125"/>
          <a:ext cx="1472931" cy="342900"/>
        </a:xfrm>
        <a:prstGeom prst="roundRect">
          <a:avLst/>
        </a:prstGeom>
        <a:solidFill>
          <a:srgbClr val="70AD47"/>
        </a:solidFill>
        <a:ln w="9525" cap="flat" cmpd="sng">
          <a:solidFill>
            <a:srgbClr val="507E32"/>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1400" b="1">
              <a:solidFill>
                <a:srgbClr val="000000"/>
              </a:solidFill>
              <a:latin typeface="Calibri" panose="00000000000000000000" charset="0"/>
              <a:ea typeface="Calibri" panose="00000000000000000000" charset="0"/>
            </a:rPr>
            <a:t>Matèriels</a:t>
          </a:r>
        </a:p>
      </xdr:txBody>
    </xdr:sp>
    <xdr:clientData/>
  </xdr:twoCellAnchor>
  <xdr:twoCellAnchor>
    <xdr:from>
      <xdr:col>2</xdr:col>
      <xdr:colOff>156435</xdr:colOff>
      <xdr:row>0</xdr:row>
      <xdr:rowOff>71438</xdr:rowOff>
    </xdr:from>
    <xdr:to>
      <xdr:col>7</xdr:col>
      <xdr:colOff>9525</xdr:colOff>
      <xdr:row>3</xdr:row>
      <xdr:rowOff>71438</xdr:rowOff>
    </xdr:to>
    <xdr:sp macro="" textlink="">
      <xdr:nvSpPr>
        <xdr:cNvPr id="6" name="rect">
          <a:extLst>
            <a:ext uri="{FF2B5EF4-FFF2-40B4-BE49-F238E27FC236}">
              <a16:creationId xmlns:a16="http://schemas.microsoft.com/office/drawing/2014/main" id="{A3336447-4BCC-4690-8568-615DA3288FC5}"/>
            </a:ext>
          </a:extLst>
        </xdr:cNvPr>
        <xdr:cNvSpPr/>
      </xdr:nvSpPr>
      <xdr:spPr>
        <a:xfrm>
          <a:off x="1909035" y="71438"/>
          <a:ext cx="9101865" cy="571500"/>
        </a:xfrm>
        <a:prstGeom prst="rect">
          <a:avLst/>
        </a:prstGeom>
        <a:solidFill>
          <a:srgbClr val="ED7931"/>
        </a:solidFill>
        <a:ln w="9525" cap="flat" cmpd="sng">
          <a:solidFill>
            <a:srgbClr val="4371C3"/>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a:r>
            <a:rPr lang="en-US" altLang="zh-CN" sz="2400">
              <a:solidFill>
                <a:srgbClr val="FFFFFF"/>
              </a:solidFill>
              <a:latin typeface="+mn-lt" panose="00000000000000000000" charset="0"/>
              <a:ea typeface="+mn-lt" panose="00000000000000000000" charset="0"/>
            </a:rPr>
            <a:t>Les</a:t>
          </a:r>
          <a:r>
            <a:rPr lang="en-US" altLang="zh-CN" sz="2400" baseline="0">
              <a:solidFill>
                <a:srgbClr val="FFFFFF"/>
              </a:solidFill>
              <a:latin typeface="+mn-lt" panose="00000000000000000000" charset="0"/>
              <a:ea typeface="+mn-lt" panose="00000000000000000000" charset="0"/>
            </a:rPr>
            <a:t> voyages des Remorques </a:t>
          </a:r>
          <a:endParaRPr lang="en-US" altLang="zh-CN" sz="2400">
            <a:solidFill>
              <a:srgbClr val="FFFFFF"/>
            </a:solidFill>
            <a:latin typeface="+mn-lt" panose="00000000000000000000" charset="0"/>
            <a:ea typeface="+mn-lt" panose="00000000000000000000"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95252</xdr:colOff>
      <xdr:row>0</xdr:row>
      <xdr:rowOff>66675</xdr:rowOff>
    </xdr:from>
    <xdr:to>
      <xdr:col>0</xdr:col>
      <xdr:colOff>1691309</xdr:colOff>
      <xdr:row>2</xdr:row>
      <xdr:rowOff>95250</xdr:rowOff>
    </xdr:to>
    <xdr:pic>
      <xdr:nvPicPr>
        <xdr:cNvPr id="2" name="Image 1">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2" y="66675"/>
          <a:ext cx="1571623" cy="409575"/>
        </a:xfrm>
        <a:prstGeom prst="rect">
          <a:avLst/>
        </a:prstGeom>
      </xdr:spPr>
    </xdr:pic>
    <xdr:clientData/>
  </xdr:twoCellAnchor>
  <xdr:twoCellAnchor>
    <xdr:from>
      <xdr:col>0</xdr:col>
      <xdr:colOff>152400</xdr:colOff>
      <xdr:row>2</xdr:row>
      <xdr:rowOff>161925</xdr:rowOff>
    </xdr:from>
    <xdr:to>
      <xdr:col>1</xdr:col>
      <xdr:colOff>669904</xdr:colOff>
      <xdr:row>4</xdr:row>
      <xdr:rowOff>68925</xdr:rowOff>
    </xdr:to>
    <xdr:sp macro="" textlink="">
      <xdr:nvSpPr>
        <xdr:cNvPr id="18" name="Rectangle à coins arrondis 17">
          <a:hlinkClick xmlns:r="http://schemas.openxmlformats.org/officeDocument/2006/relationships" r:id="rId2"/>
          <a:extLst>
            <a:ext uri="{FF2B5EF4-FFF2-40B4-BE49-F238E27FC236}">
              <a16:creationId xmlns:a16="http://schemas.microsoft.com/office/drawing/2014/main" id="{00000000-0008-0000-0300-000012000000}"/>
            </a:ext>
          </a:extLst>
        </xdr:cNvPr>
        <xdr:cNvSpPr/>
      </xdr:nvSpPr>
      <xdr:spPr>
        <a:xfrm>
          <a:off x="152400" y="542925"/>
          <a:ext cx="1460479" cy="2880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fr-FR" sz="1400" b="1">
              <a:solidFill>
                <a:schemeClr val="tx1"/>
              </a:solidFill>
            </a:rPr>
            <a:t>Personnel</a:t>
          </a:r>
          <a:r>
            <a:rPr lang="fr-FR" sz="1400" b="1" baseline="0">
              <a:solidFill>
                <a:schemeClr val="tx1"/>
              </a:solidFill>
            </a:rPr>
            <a:t> Fixe</a:t>
          </a:r>
          <a:endParaRPr lang="fr-FR" sz="1400" b="1">
            <a:solidFill>
              <a:schemeClr val="tx1"/>
            </a:solidFill>
          </a:endParaRPr>
        </a:p>
      </xdr:txBody>
    </xdr:sp>
    <xdr:clientData/>
  </xdr:twoCellAnchor>
  <xdr:twoCellAnchor>
    <xdr:from>
      <xdr:col>0</xdr:col>
      <xdr:colOff>152400</xdr:colOff>
      <xdr:row>4</xdr:row>
      <xdr:rowOff>150019</xdr:rowOff>
    </xdr:from>
    <xdr:to>
      <xdr:col>1</xdr:col>
      <xdr:colOff>669904</xdr:colOff>
      <xdr:row>5</xdr:row>
      <xdr:rowOff>161794</xdr:rowOff>
    </xdr:to>
    <xdr:sp macro="" textlink="">
      <xdr:nvSpPr>
        <xdr:cNvPr id="19" name="Rectangle à coins arrondis 18">
          <a:hlinkClick xmlns:r="http://schemas.openxmlformats.org/officeDocument/2006/relationships" r:id="rId3"/>
          <a:extLst>
            <a:ext uri="{FF2B5EF4-FFF2-40B4-BE49-F238E27FC236}">
              <a16:creationId xmlns:a16="http://schemas.microsoft.com/office/drawing/2014/main" id="{00000000-0008-0000-0300-000013000000}"/>
            </a:ext>
          </a:extLst>
        </xdr:cNvPr>
        <xdr:cNvSpPr/>
      </xdr:nvSpPr>
      <xdr:spPr>
        <a:xfrm>
          <a:off x="152400" y="912019"/>
          <a:ext cx="1460479" cy="288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fr-FR" sz="1400" b="1">
              <a:solidFill>
                <a:schemeClr val="bg1"/>
              </a:solidFill>
            </a:rPr>
            <a:t>Personnel</a:t>
          </a:r>
          <a:r>
            <a:rPr lang="fr-FR" sz="1400" b="1" baseline="0">
              <a:solidFill>
                <a:schemeClr val="bg1"/>
              </a:solidFill>
            </a:rPr>
            <a:t> OCCA</a:t>
          </a:r>
          <a:endParaRPr lang="fr-FR" sz="1400" b="1">
            <a:solidFill>
              <a:schemeClr val="bg1"/>
            </a:solidFill>
          </a:endParaRPr>
        </a:p>
      </xdr:txBody>
    </xdr:sp>
    <xdr:clientData/>
  </xdr:twoCellAnchor>
  <xdr:twoCellAnchor>
    <xdr:from>
      <xdr:col>0</xdr:col>
      <xdr:colOff>152400</xdr:colOff>
      <xdr:row>5</xdr:row>
      <xdr:rowOff>242888</xdr:rowOff>
    </xdr:from>
    <xdr:to>
      <xdr:col>1</xdr:col>
      <xdr:colOff>669904</xdr:colOff>
      <xdr:row>6</xdr:row>
      <xdr:rowOff>178463</xdr:rowOff>
    </xdr:to>
    <xdr:sp macro="" textlink="">
      <xdr:nvSpPr>
        <xdr:cNvPr id="20" name="Rectangle à coins arrondis 19">
          <a:hlinkClick xmlns:r="http://schemas.openxmlformats.org/officeDocument/2006/relationships" r:id="rId4"/>
          <a:extLst>
            <a:ext uri="{FF2B5EF4-FFF2-40B4-BE49-F238E27FC236}">
              <a16:creationId xmlns:a16="http://schemas.microsoft.com/office/drawing/2014/main" id="{00000000-0008-0000-0300-000014000000}"/>
            </a:ext>
          </a:extLst>
        </xdr:cNvPr>
        <xdr:cNvSpPr/>
      </xdr:nvSpPr>
      <xdr:spPr>
        <a:xfrm>
          <a:off x="152400" y="1281113"/>
          <a:ext cx="1460479" cy="2880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fr-FR" sz="1400" b="1">
              <a:solidFill>
                <a:schemeClr val="tx1"/>
              </a:solidFill>
            </a:rPr>
            <a:t>Matèriels</a:t>
          </a:r>
        </a:p>
      </xdr:txBody>
    </xdr:sp>
    <xdr:clientData/>
  </xdr:twoCellAnchor>
  <xdr:twoCellAnchor>
    <xdr:from>
      <xdr:col>0</xdr:col>
      <xdr:colOff>152400</xdr:colOff>
      <xdr:row>6</xdr:row>
      <xdr:rowOff>259557</xdr:rowOff>
    </xdr:from>
    <xdr:to>
      <xdr:col>1</xdr:col>
      <xdr:colOff>669904</xdr:colOff>
      <xdr:row>7</xdr:row>
      <xdr:rowOff>185607</xdr:rowOff>
    </xdr:to>
    <xdr:sp macro="" textlink="">
      <xdr:nvSpPr>
        <xdr:cNvPr id="21" name="Rectangle à coins arrondis 20">
          <a:hlinkClick xmlns:r="http://schemas.openxmlformats.org/officeDocument/2006/relationships" r:id="rId5"/>
          <a:extLst>
            <a:ext uri="{FF2B5EF4-FFF2-40B4-BE49-F238E27FC236}">
              <a16:creationId xmlns:a16="http://schemas.microsoft.com/office/drawing/2014/main" id="{00000000-0008-0000-0300-000015000000}"/>
            </a:ext>
          </a:extLst>
        </xdr:cNvPr>
        <xdr:cNvSpPr/>
      </xdr:nvSpPr>
      <xdr:spPr>
        <a:xfrm>
          <a:off x="152400" y="1650207"/>
          <a:ext cx="1460479" cy="2880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fr-FR" sz="1400" b="1">
              <a:solidFill>
                <a:schemeClr val="tx1"/>
              </a:solidFill>
            </a:rPr>
            <a:t>Stock</a:t>
          </a:r>
        </a:p>
      </xdr:txBody>
    </xdr:sp>
    <xdr:clientData/>
  </xdr:twoCellAnchor>
  <xdr:twoCellAnchor>
    <xdr:from>
      <xdr:col>0</xdr:col>
      <xdr:colOff>152400</xdr:colOff>
      <xdr:row>8</xdr:row>
      <xdr:rowOff>28575</xdr:rowOff>
    </xdr:from>
    <xdr:to>
      <xdr:col>1</xdr:col>
      <xdr:colOff>669904</xdr:colOff>
      <xdr:row>9</xdr:row>
      <xdr:rowOff>116550</xdr:rowOff>
    </xdr:to>
    <xdr:sp macro="" textlink="">
      <xdr:nvSpPr>
        <xdr:cNvPr id="22" name="Rectangle à coins arrondis 21">
          <a:hlinkClick xmlns:r="http://schemas.openxmlformats.org/officeDocument/2006/relationships" r:id="rId6"/>
          <a:extLst>
            <a:ext uri="{FF2B5EF4-FFF2-40B4-BE49-F238E27FC236}">
              <a16:creationId xmlns:a16="http://schemas.microsoft.com/office/drawing/2014/main" id="{00000000-0008-0000-0300-000016000000}"/>
            </a:ext>
          </a:extLst>
        </xdr:cNvPr>
        <xdr:cNvSpPr/>
      </xdr:nvSpPr>
      <xdr:spPr>
        <a:xfrm>
          <a:off x="152400" y="2019300"/>
          <a:ext cx="1460479" cy="288000"/>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fr-FR" sz="1400" b="1">
              <a:solidFill>
                <a:schemeClr val="tx1"/>
              </a:solidFill>
            </a:rPr>
            <a:t>Résultat</a:t>
          </a:r>
        </a:p>
      </xdr:txBody>
    </xdr:sp>
    <xdr:clientData/>
  </xdr:twoCellAnchor>
  <xdr:twoCellAnchor>
    <xdr:from>
      <xdr:col>2</xdr:col>
      <xdr:colOff>0</xdr:colOff>
      <xdr:row>0</xdr:row>
      <xdr:rowOff>104775</xdr:rowOff>
    </xdr:from>
    <xdr:to>
      <xdr:col>10</xdr:col>
      <xdr:colOff>654326</xdr:colOff>
      <xdr:row>3</xdr:row>
      <xdr:rowOff>104775</xdr:rowOff>
    </xdr:to>
    <xdr:sp macro="" textlink="">
      <xdr:nvSpPr>
        <xdr:cNvPr id="23" name="Rectangle 22">
          <a:extLst>
            <a:ext uri="{FF2B5EF4-FFF2-40B4-BE49-F238E27FC236}">
              <a16:creationId xmlns:a16="http://schemas.microsoft.com/office/drawing/2014/main" id="{00000000-0008-0000-0300-000017000000}"/>
            </a:ext>
          </a:extLst>
        </xdr:cNvPr>
        <xdr:cNvSpPr/>
      </xdr:nvSpPr>
      <xdr:spPr>
        <a:xfrm>
          <a:off x="1888435" y="104775"/>
          <a:ext cx="7504043" cy="571500"/>
        </a:xfrm>
        <a:prstGeom prst="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2400" baseline="0">
              <a:solidFill>
                <a:schemeClr val="lt1"/>
              </a:solidFill>
              <a:latin typeface="+mn-lt"/>
              <a:ea typeface="+mn-ea"/>
              <a:cs typeface="+mn-cs"/>
            </a:rPr>
            <a:t>les stocks</a:t>
          </a:r>
          <a:endParaRPr lang="fr-FR" sz="6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57150</xdr:colOff>
      <xdr:row>0</xdr:row>
      <xdr:rowOff>47625</xdr:rowOff>
    </xdr:from>
    <xdr:to>
      <xdr:col>2</xdr:col>
      <xdr:colOff>104775</xdr:colOff>
      <xdr:row>2</xdr:row>
      <xdr:rowOff>95251</xdr:rowOff>
    </xdr:to>
    <xdr:pic>
      <xdr:nvPicPr>
        <xdr:cNvPr id="2" name="Image 1">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47625"/>
          <a:ext cx="1857375" cy="428626"/>
        </a:xfrm>
        <a:prstGeom prst="rect">
          <a:avLst/>
        </a:prstGeom>
      </xdr:spPr>
    </xdr:pic>
    <xdr:clientData/>
  </xdr:twoCellAnchor>
  <xdr:twoCellAnchor editAs="oneCell">
    <xdr:from>
      <xdr:col>1</xdr:col>
      <xdr:colOff>57150</xdr:colOff>
      <xdr:row>0</xdr:row>
      <xdr:rowOff>47625</xdr:rowOff>
    </xdr:from>
    <xdr:to>
      <xdr:col>2</xdr:col>
      <xdr:colOff>104775</xdr:colOff>
      <xdr:row>2</xdr:row>
      <xdr:rowOff>95251</xdr:rowOff>
    </xdr:to>
    <xdr:pic>
      <xdr:nvPicPr>
        <xdr:cNvPr id="9" name="Image 8">
          <a:extLst>
            <a:ext uri="{FF2B5EF4-FFF2-40B4-BE49-F238E27FC236}">
              <a16:creationId xmlns:a16="http://schemas.microsoft.com/office/drawing/2014/main" id="{00000000-0008-0000-0400-000009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47625"/>
          <a:ext cx="1857375" cy="428626"/>
        </a:xfrm>
        <a:prstGeom prst="rect">
          <a:avLst/>
        </a:prstGeom>
      </xdr:spPr>
    </xdr:pic>
    <xdr:clientData/>
  </xdr:twoCellAnchor>
  <xdr:twoCellAnchor>
    <xdr:from>
      <xdr:col>1</xdr:col>
      <xdr:colOff>104775</xdr:colOff>
      <xdr:row>3</xdr:row>
      <xdr:rowOff>76200</xdr:rowOff>
    </xdr:from>
    <xdr:to>
      <xdr:col>1</xdr:col>
      <xdr:colOff>1580775</xdr:colOff>
      <xdr:row>4</xdr:row>
      <xdr:rowOff>183225</xdr:rowOff>
    </xdr:to>
    <xdr:sp macro="" textlink="">
      <xdr:nvSpPr>
        <xdr:cNvPr id="10" name="Rectangle à coins arrondis 9">
          <a:hlinkClick xmlns:r="http://schemas.openxmlformats.org/officeDocument/2006/relationships" r:id="rId2"/>
          <a:extLst>
            <a:ext uri="{FF2B5EF4-FFF2-40B4-BE49-F238E27FC236}">
              <a16:creationId xmlns:a16="http://schemas.microsoft.com/office/drawing/2014/main" id="{00000000-0008-0000-0400-00000A000000}"/>
            </a:ext>
          </a:extLst>
        </xdr:cNvPr>
        <xdr:cNvSpPr/>
      </xdr:nvSpPr>
      <xdr:spPr>
        <a:xfrm>
          <a:off x="104775" y="647700"/>
          <a:ext cx="1476000" cy="2880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fr-FR" sz="1400" b="1">
              <a:solidFill>
                <a:schemeClr val="tx1"/>
              </a:solidFill>
            </a:rPr>
            <a:t>Personnel</a:t>
          </a:r>
          <a:r>
            <a:rPr lang="fr-FR" sz="1400" b="1" baseline="0">
              <a:solidFill>
                <a:schemeClr val="tx1"/>
              </a:solidFill>
            </a:rPr>
            <a:t> Fixe</a:t>
          </a:r>
          <a:endParaRPr lang="fr-FR" sz="1400" b="1">
            <a:solidFill>
              <a:schemeClr val="tx1"/>
            </a:solidFill>
          </a:endParaRPr>
        </a:p>
      </xdr:txBody>
    </xdr:sp>
    <xdr:clientData/>
  </xdr:twoCellAnchor>
  <xdr:twoCellAnchor>
    <xdr:from>
      <xdr:col>1</xdr:col>
      <xdr:colOff>104775</xdr:colOff>
      <xdr:row>5</xdr:row>
      <xdr:rowOff>33338</xdr:rowOff>
    </xdr:from>
    <xdr:to>
      <xdr:col>1</xdr:col>
      <xdr:colOff>1580775</xdr:colOff>
      <xdr:row>6</xdr:row>
      <xdr:rowOff>64163</xdr:rowOff>
    </xdr:to>
    <xdr:sp macro="" textlink="">
      <xdr:nvSpPr>
        <xdr:cNvPr id="11" name="Rectangle à coins arrondis 10">
          <a:hlinkClick xmlns:r="http://schemas.openxmlformats.org/officeDocument/2006/relationships" r:id="rId3"/>
          <a:extLst>
            <a:ext uri="{FF2B5EF4-FFF2-40B4-BE49-F238E27FC236}">
              <a16:creationId xmlns:a16="http://schemas.microsoft.com/office/drawing/2014/main" id="{00000000-0008-0000-0400-00000B000000}"/>
            </a:ext>
          </a:extLst>
        </xdr:cNvPr>
        <xdr:cNvSpPr/>
      </xdr:nvSpPr>
      <xdr:spPr>
        <a:xfrm>
          <a:off x="104775" y="1052513"/>
          <a:ext cx="1476000" cy="288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fr-FR" sz="1400" b="1">
              <a:solidFill>
                <a:schemeClr val="bg1"/>
              </a:solidFill>
            </a:rPr>
            <a:t>Personnel</a:t>
          </a:r>
          <a:r>
            <a:rPr lang="fr-FR" sz="1400" b="1" baseline="0">
              <a:solidFill>
                <a:schemeClr val="bg1"/>
              </a:solidFill>
            </a:rPr>
            <a:t> OCCA</a:t>
          </a:r>
          <a:endParaRPr lang="fr-FR" sz="1400" b="1">
            <a:solidFill>
              <a:schemeClr val="bg1"/>
            </a:solidFill>
          </a:endParaRPr>
        </a:p>
      </xdr:txBody>
    </xdr:sp>
    <xdr:clientData/>
  </xdr:twoCellAnchor>
  <xdr:twoCellAnchor>
    <xdr:from>
      <xdr:col>1</xdr:col>
      <xdr:colOff>104775</xdr:colOff>
      <xdr:row>6</xdr:row>
      <xdr:rowOff>180976</xdr:rowOff>
    </xdr:from>
    <xdr:to>
      <xdr:col>1</xdr:col>
      <xdr:colOff>1580775</xdr:colOff>
      <xdr:row>7</xdr:row>
      <xdr:rowOff>173701</xdr:rowOff>
    </xdr:to>
    <xdr:sp macro="" textlink="">
      <xdr:nvSpPr>
        <xdr:cNvPr id="12" name="Rectangle à coins arrondis 11">
          <a:hlinkClick xmlns:r="http://schemas.openxmlformats.org/officeDocument/2006/relationships" r:id="rId4"/>
          <a:extLst>
            <a:ext uri="{FF2B5EF4-FFF2-40B4-BE49-F238E27FC236}">
              <a16:creationId xmlns:a16="http://schemas.microsoft.com/office/drawing/2014/main" id="{00000000-0008-0000-0400-00000C000000}"/>
            </a:ext>
          </a:extLst>
        </xdr:cNvPr>
        <xdr:cNvSpPr/>
      </xdr:nvSpPr>
      <xdr:spPr>
        <a:xfrm>
          <a:off x="104775" y="1457326"/>
          <a:ext cx="1476000" cy="2880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fr-FR" sz="1400" b="1">
              <a:solidFill>
                <a:schemeClr val="tx1"/>
              </a:solidFill>
            </a:rPr>
            <a:t>Matèriels</a:t>
          </a:r>
        </a:p>
      </xdr:txBody>
    </xdr:sp>
    <xdr:clientData/>
  </xdr:twoCellAnchor>
  <xdr:twoCellAnchor>
    <xdr:from>
      <xdr:col>1</xdr:col>
      <xdr:colOff>104775</xdr:colOff>
      <xdr:row>8</xdr:row>
      <xdr:rowOff>42863</xdr:rowOff>
    </xdr:from>
    <xdr:to>
      <xdr:col>1</xdr:col>
      <xdr:colOff>1580775</xdr:colOff>
      <xdr:row>9</xdr:row>
      <xdr:rowOff>130838</xdr:rowOff>
    </xdr:to>
    <xdr:sp macro="" textlink="">
      <xdr:nvSpPr>
        <xdr:cNvPr id="13" name="Rectangle à coins arrondis 12">
          <a:hlinkClick xmlns:r="http://schemas.openxmlformats.org/officeDocument/2006/relationships" r:id="rId5"/>
          <a:extLst>
            <a:ext uri="{FF2B5EF4-FFF2-40B4-BE49-F238E27FC236}">
              <a16:creationId xmlns:a16="http://schemas.microsoft.com/office/drawing/2014/main" id="{00000000-0008-0000-0400-00000D000000}"/>
            </a:ext>
          </a:extLst>
        </xdr:cNvPr>
        <xdr:cNvSpPr/>
      </xdr:nvSpPr>
      <xdr:spPr>
        <a:xfrm>
          <a:off x="104775" y="1862138"/>
          <a:ext cx="1476000" cy="2880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fr-FR" sz="1400" b="1">
              <a:solidFill>
                <a:schemeClr val="tx1"/>
              </a:solidFill>
            </a:rPr>
            <a:t>Stock</a:t>
          </a:r>
        </a:p>
      </xdr:txBody>
    </xdr:sp>
    <xdr:clientData/>
  </xdr:twoCellAnchor>
  <xdr:twoCellAnchor>
    <xdr:from>
      <xdr:col>1</xdr:col>
      <xdr:colOff>104775</xdr:colOff>
      <xdr:row>10</xdr:row>
      <xdr:rowOff>47625</xdr:rowOff>
    </xdr:from>
    <xdr:to>
      <xdr:col>1</xdr:col>
      <xdr:colOff>1580775</xdr:colOff>
      <xdr:row>11</xdr:row>
      <xdr:rowOff>87975</xdr:rowOff>
    </xdr:to>
    <xdr:sp macro="" textlink="">
      <xdr:nvSpPr>
        <xdr:cNvPr id="14" name="Rectangle à coins arrondis 13">
          <a:hlinkClick xmlns:r="http://schemas.openxmlformats.org/officeDocument/2006/relationships" r:id="rId6"/>
          <a:extLst>
            <a:ext uri="{FF2B5EF4-FFF2-40B4-BE49-F238E27FC236}">
              <a16:creationId xmlns:a16="http://schemas.microsoft.com/office/drawing/2014/main" id="{00000000-0008-0000-0400-00000E000000}"/>
            </a:ext>
          </a:extLst>
        </xdr:cNvPr>
        <xdr:cNvSpPr/>
      </xdr:nvSpPr>
      <xdr:spPr>
        <a:xfrm>
          <a:off x="104775" y="2266950"/>
          <a:ext cx="1476000" cy="288000"/>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fr-FR" sz="1400" b="1">
              <a:solidFill>
                <a:schemeClr val="tx1"/>
              </a:solidFill>
            </a:rPr>
            <a:t>Résultat</a:t>
          </a:r>
        </a:p>
      </xdr:txBody>
    </xdr:sp>
    <xdr:clientData/>
  </xdr:twoCellAnchor>
  <xdr:twoCellAnchor>
    <xdr:from>
      <xdr:col>2</xdr:col>
      <xdr:colOff>214312</xdr:colOff>
      <xdr:row>0</xdr:row>
      <xdr:rowOff>38100</xdr:rowOff>
    </xdr:from>
    <xdr:to>
      <xdr:col>6</xdr:col>
      <xdr:colOff>19050</xdr:colOff>
      <xdr:row>3</xdr:row>
      <xdr:rowOff>38100</xdr:rowOff>
    </xdr:to>
    <xdr:sp macro="" textlink="">
      <xdr:nvSpPr>
        <xdr:cNvPr id="15" name="Rectangle 14">
          <a:extLst>
            <a:ext uri="{FF2B5EF4-FFF2-40B4-BE49-F238E27FC236}">
              <a16:creationId xmlns:a16="http://schemas.microsoft.com/office/drawing/2014/main" id="{00000000-0008-0000-0400-00000F000000}"/>
            </a:ext>
          </a:extLst>
        </xdr:cNvPr>
        <xdr:cNvSpPr/>
      </xdr:nvSpPr>
      <xdr:spPr>
        <a:xfrm>
          <a:off x="2238375" y="38100"/>
          <a:ext cx="9365456" cy="571500"/>
        </a:xfrm>
        <a:prstGeom prst="rect">
          <a:avLst/>
        </a:prstGeom>
        <a:solidFill>
          <a:schemeClr val="accent2"/>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2400">
              <a:solidFill>
                <a:schemeClr val="lt1"/>
              </a:solidFill>
              <a:latin typeface="+mn-lt"/>
              <a:ea typeface="+mn-ea"/>
              <a:cs typeface="+mn-cs"/>
            </a:rPr>
            <a:t>Caisse Chantier  </a:t>
          </a:r>
          <a:endParaRPr lang="fr-FR" sz="6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9525</xdr:colOff>
      <xdr:row>0</xdr:row>
      <xdr:rowOff>104775</xdr:rowOff>
    </xdr:from>
    <xdr:to>
      <xdr:col>2</xdr:col>
      <xdr:colOff>571501</xdr:colOff>
      <xdr:row>2</xdr:row>
      <xdr:rowOff>161925</xdr:rowOff>
    </xdr:to>
    <xdr:pic>
      <xdr:nvPicPr>
        <xdr:cNvPr id="6" name="Image 5">
          <a:extLst>
            <a:ext uri="{FF2B5EF4-FFF2-40B4-BE49-F238E27FC236}">
              <a16:creationId xmlns:a16="http://schemas.microsoft.com/office/drawing/2014/main" id="{00000000-0008-0000-05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104775"/>
          <a:ext cx="1685926" cy="438150"/>
        </a:xfrm>
        <a:prstGeom prst="rect">
          <a:avLst/>
        </a:prstGeom>
      </xdr:spPr>
    </xdr:pic>
    <xdr:clientData/>
  </xdr:twoCellAnchor>
  <xdr:twoCellAnchor>
    <xdr:from>
      <xdr:col>3</xdr:col>
      <xdr:colOff>19051</xdr:colOff>
      <xdr:row>0</xdr:row>
      <xdr:rowOff>38100</xdr:rowOff>
    </xdr:from>
    <xdr:to>
      <xdr:col>12</xdr:col>
      <xdr:colOff>19050</xdr:colOff>
      <xdr:row>3</xdr:row>
      <xdr:rowOff>9525</xdr:rowOff>
    </xdr:to>
    <xdr:sp macro="" textlink="">
      <xdr:nvSpPr>
        <xdr:cNvPr id="7" name="Rectangle 6">
          <a:extLst>
            <a:ext uri="{FF2B5EF4-FFF2-40B4-BE49-F238E27FC236}">
              <a16:creationId xmlns:a16="http://schemas.microsoft.com/office/drawing/2014/main" id="{00000000-0008-0000-0500-000007000000}"/>
            </a:ext>
          </a:extLst>
        </xdr:cNvPr>
        <xdr:cNvSpPr/>
      </xdr:nvSpPr>
      <xdr:spPr>
        <a:xfrm>
          <a:off x="2324101" y="38100"/>
          <a:ext cx="9029699" cy="542925"/>
        </a:xfrm>
        <a:prstGeom prst="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2400">
              <a:solidFill>
                <a:schemeClr val="tx1"/>
              </a:solidFill>
              <a:latin typeface="Times New Roman" panose="02020603050405020304" pitchFamily="18" charset="0"/>
              <a:ea typeface="+mn-ea"/>
              <a:cs typeface="Times New Roman" panose="02020603050405020304" pitchFamily="18" charset="0"/>
            </a:rPr>
            <a:t>Les</a:t>
          </a:r>
          <a:r>
            <a:rPr lang="fr-FR" sz="2400" baseline="0">
              <a:solidFill>
                <a:schemeClr val="tx1"/>
              </a:solidFill>
              <a:latin typeface="Times New Roman" panose="02020603050405020304" pitchFamily="18" charset="0"/>
              <a:ea typeface="+mn-ea"/>
              <a:cs typeface="Times New Roman" panose="02020603050405020304" pitchFamily="18" charset="0"/>
            </a:rPr>
            <a:t> avances pour les sous-traitants et les locatiers</a:t>
          </a:r>
          <a:endParaRPr lang="fr-FR" sz="2400">
            <a:solidFill>
              <a:schemeClr val="tx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xdr:col>
      <xdr:colOff>0</xdr:colOff>
      <xdr:row>4</xdr:row>
      <xdr:rowOff>0</xdr:rowOff>
    </xdr:from>
    <xdr:to>
      <xdr:col>1</xdr:col>
      <xdr:colOff>1047750</xdr:colOff>
      <xdr:row>5</xdr:row>
      <xdr:rowOff>21300</xdr:rowOff>
    </xdr:to>
    <xdr:sp macro="" textlink="">
      <xdr:nvSpPr>
        <xdr:cNvPr id="11" name="Rectangle à coins arrondis 10">
          <a:hlinkClick xmlns:r="http://schemas.openxmlformats.org/officeDocument/2006/relationships" r:id="rId2"/>
          <a:extLst>
            <a:ext uri="{FF2B5EF4-FFF2-40B4-BE49-F238E27FC236}">
              <a16:creationId xmlns:a16="http://schemas.microsoft.com/office/drawing/2014/main" id="{00000000-0008-0000-0500-00000B000000}"/>
            </a:ext>
          </a:extLst>
        </xdr:cNvPr>
        <xdr:cNvSpPr/>
      </xdr:nvSpPr>
      <xdr:spPr>
        <a:xfrm>
          <a:off x="104775" y="771525"/>
          <a:ext cx="1047750" cy="2975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fr-FR" sz="1400" b="1">
              <a:solidFill>
                <a:schemeClr val="tx1"/>
              </a:solidFill>
            </a:rPr>
            <a:t>Pers</a:t>
          </a:r>
          <a:r>
            <a:rPr lang="fr-FR" sz="1400" b="1" baseline="0">
              <a:solidFill>
                <a:schemeClr val="tx1"/>
              </a:solidFill>
            </a:rPr>
            <a:t> Fixe</a:t>
          </a:r>
          <a:endParaRPr lang="fr-FR" sz="1400" b="1">
            <a:solidFill>
              <a:schemeClr val="tx1"/>
            </a:solidFill>
          </a:endParaRPr>
        </a:p>
      </xdr:txBody>
    </xdr:sp>
    <xdr:clientData/>
  </xdr:twoCellAnchor>
  <xdr:twoCellAnchor>
    <xdr:from>
      <xdr:col>1</xdr:col>
      <xdr:colOff>0</xdr:colOff>
      <xdr:row>5</xdr:row>
      <xdr:rowOff>102394</xdr:rowOff>
    </xdr:from>
    <xdr:to>
      <xdr:col>1</xdr:col>
      <xdr:colOff>1047750</xdr:colOff>
      <xdr:row>7</xdr:row>
      <xdr:rowOff>9394</xdr:rowOff>
    </xdr:to>
    <xdr:sp macro="" textlink="">
      <xdr:nvSpPr>
        <xdr:cNvPr id="12" name="Rectangle à coins arrondis 11">
          <a:hlinkClick xmlns:r="http://schemas.openxmlformats.org/officeDocument/2006/relationships" r:id="rId3"/>
          <a:extLst>
            <a:ext uri="{FF2B5EF4-FFF2-40B4-BE49-F238E27FC236}">
              <a16:creationId xmlns:a16="http://schemas.microsoft.com/office/drawing/2014/main" id="{00000000-0008-0000-0500-00000C000000}"/>
            </a:ext>
          </a:extLst>
        </xdr:cNvPr>
        <xdr:cNvSpPr/>
      </xdr:nvSpPr>
      <xdr:spPr>
        <a:xfrm>
          <a:off x="104775" y="1150144"/>
          <a:ext cx="1047750" cy="288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fr-FR" sz="1400" b="1">
              <a:solidFill>
                <a:schemeClr val="bg1"/>
              </a:solidFill>
            </a:rPr>
            <a:t>Pers</a:t>
          </a:r>
          <a:r>
            <a:rPr lang="fr-FR" sz="1400" b="1" baseline="0">
              <a:solidFill>
                <a:schemeClr val="bg1"/>
              </a:solidFill>
            </a:rPr>
            <a:t> OCCA</a:t>
          </a:r>
          <a:endParaRPr lang="fr-FR" sz="1400" b="1">
            <a:solidFill>
              <a:schemeClr val="bg1"/>
            </a:solidFill>
          </a:endParaRPr>
        </a:p>
      </xdr:txBody>
    </xdr:sp>
    <xdr:clientData/>
  </xdr:twoCellAnchor>
  <xdr:twoCellAnchor>
    <xdr:from>
      <xdr:col>1</xdr:col>
      <xdr:colOff>0</xdr:colOff>
      <xdr:row>7</xdr:row>
      <xdr:rowOff>90488</xdr:rowOff>
    </xdr:from>
    <xdr:to>
      <xdr:col>1</xdr:col>
      <xdr:colOff>1047750</xdr:colOff>
      <xdr:row>8</xdr:row>
      <xdr:rowOff>187988</xdr:rowOff>
    </xdr:to>
    <xdr:sp macro="" textlink="">
      <xdr:nvSpPr>
        <xdr:cNvPr id="13" name="Rectangle à coins arrondis 12">
          <a:hlinkClick xmlns:r="http://schemas.openxmlformats.org/officeDocument/2006/relationships" r:id="rId4"/>
          <a:extLst>
            <a:ext uri="{FF2B5EF4-FFF2-40B4-BE49-F238E27FC236}">
              <a16:creationId xmlns:a16="http://schemas.microsoft.com/office/drawing/2014/main" id="{00000000-0008-0000-0500-00000D000000}"/>
            </a:ext>
          </a:extLst>
        </xdr:cNvPr>
        <xdr:cNvSpPr/>
      </xdr:nvSpPr>
      <xdr:spPr>
        <a:xfrm>
          <a:off x="104775" y="1519238"/>
          <a:ext cx="1047750" cy="2880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fr-FR" sz="1400" b="1">
              <a:solidFill>
                <a:schemeClr val="tx1"/>
              </a:solidFill>
            </a:rPr>
            <a:t>Matèriels</a:t>
          </a:r>
        </a:p>
      </xdr:txBody>
    </xdr:sp>
    <xdr:clientData/>
  </xdr:twoCellAnchor>
  <xdr:twoCellAnchor>
    <xdr:from>
      <xdr:col>1</xdr:col>
      <xdr:colOff>1104900</xdr:colOff>
      <xdr:row>4</xdr:row>
      <xdr:rowOff>19050</xdr:rowOff>
    </xdr:from>
    <xdr:to>
      <xdr:col>2</xdr:col>
      <xdr:colOff>933450</xdr:colOff>
      <xdr:row>5</xdr:row>
      <xdr:rowOff>30825</xdr:rowOff>
    </xdr:to>
    <xdr:sp macro="" textlink="">
      <xdr:nvSpPr>
        <xdr:cNvPr id="16" name="Rectangle à coins arrondis 15">
          <a:hlinkClick xmlns:r="http://schemas.openxmlformats.org/officeDocument/2006/relationships" r:id="rId5"/>
          <a:extLst>
            <a:ext uri="{FF2B5EF4-FFF2-40B4-BE49-F238E27FC236}">
              <a16:creationId xmlns:a16="http://schemas.microsoft.com/office/drawing/2014/main" id="{00000000-0008-0000-0500-000010000000}"/>
            </a:ext>
          </a:extLst>
        </xdr:cNvPr>
        <xdr:cNvSpPr/>
      </xdr:nvSpPr>
      <xdr:spPr>
        <a:xfrm>
          <a:off x="1209675" y="790575"/>
          <a:ext cx="952500" cy="2880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fr-FR" sz="1400" b="1">
              <a:solidFill>
                <a:schemeClr val="tx1"/>
              </a:solidFill>
            </a:rPr>
            <a:t>Stock</a:t>
          </a:r>
        </a:p>
      </xdr:txBody>
    </xdr:sp>
    <xdr:clientData/>
  </xdr:twoCellAnchor>
  <xdr:twoCellAnchor>
    <xdr:from>
      <xdr:col>1</xdr:col>
      <xdr:colOff>1104900</xdr:colOff>
      <xdr:row>5</xdr:row>
      <xdr:rowOff>111919</xdr:rowOff>
    </xdr:from>
    <xdr:to>
      <xdr:col>2</xdr:col>
      <xdr:colOff>933450</xdr:colOff>
      <xdr:row>6</xdr:row>
      <xdr:rowOff>188119</xdr:rowOff>
    </xdr:to>
    <xdr:sp macro="" textlink="">
      <xdr:nvSpPr>
        <xdr:cNvPr id="17" name="Rectangle à coins arrondis 16">
          <a:hlinkClick xmlns:r="http://schemas.openxmlformats.org/officeDocument/2006/relationships" r:id="rId6"/>
          <a:extLst>
            <a:ext uri="{FF2B5EF4-FFF2-40B4-BE49-F238E27FC236}">
              <a16:creationId xmlns:a16="http://schemas.microsoft.com/office/drawing/2014/main" id="{00000000-0008-0000-0500-000011000000}"/>
            </a:ext>
          </a:extLst>
        </xdr:cNvPr>
        <xdr:cNvSpPr/>
      </xdr:nvSpPr>
      <xdr:spPr>
        <a:xfrm>
          <a:off x="1209675" y="1159669"/>
          <a:ext cx="952500" cy="266700"/>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fr-FR" sz="1400" b="1">
              <a:solidFill>
                <a:schemeClr val="tx1"/>
              </a:solidFill>
            </a:rPr>
            <a:t>Résultat</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28576</xdr:colOff>
      <xdr:row>0</xdr:row>
      <xdr:rowOff>66675</xdr:rowOff>
    </xdr:from>
    <xdr:to>
      <xdr:col>2</xdr:col>
      <xdr:colOff>333375</xdr:colOff>
      <xdr:row>2</xdr:row>
      <xdr:rowOff>76200</xdr:rowOff>
    </xdr:to>
    <xdr:pic>
      <xdr:nvPicPr>
        <xdr:cNvPr id="10" name="Image 9">
          <a:extLst>
            <a:ext uri="{FF2B5EF4-FFF2-40B4-BE49-F238E27FC236}">
              <a16:creationId xmlns:a16="http://schemas.microsoft.com/office/drawing/2014/main" id="{00000000-0008-0000-0600-00000A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6" y="66675"/>
          <a:ext cx="1381124" cy="409575"/>
        </a:xfrm>
        <a:prstGeom prst="rect">
          <a:avLst/>
        </a:prstGeom>
      </xdr:spPr>
    </xdr:pic>
    <xdr:clientData/>
  </xdr:twoCellAnchor>
  <xdr:twoCellAnchor>
    <xdr:from>
      <xdr:col>0</xdr:col>
      <xdr:colOff>266700</xdr:colOff>
      <xdr:row>2</xdr:row>
      <xdr:rowOff>161925</xdr:rowOff>
    </xdr:from>
    <xdr:to>
      <xdr:col>2</xdr:col>
      <xdr:colOff>422254</xdr:colOff>
      <xdr:row>4</xdr:row>
      <xdr:rowOff>68925</xdr:rowOff>
    </xdr:to>
    <xdr:sp macro="" textlink="">
      <xdr:nvSpPr>
        <xdr:cNvPr id="11" name="Rectangle à coins arrondis 10">
          <a:hlinkClick xmlns:r="http://schemas.openxmlformats.org/officeDocument/2006/relationships" r:id="rId2"/>
          <a:extLst>
            <a:ext uri="{FF2B5EF4-FFF2-40B4-BE49-F238E27FC236}">
              <a16:creationId xmlns:a16="http://schemas.microsoft.com/office/drawing/2014/main" id="{00000000-0008-0000-0600-00000B000000}"/>
            </a:ext>
          </a:extLst>
        </xdr:cNvPr>
        <xdr:cNvSpPr/>
      </xdr:nvSpPr>
      <xdr:spPr>
        <a:xfrm>
          <a:off x="266700" y="561975"/>
          <a:ext cx="1441429" cy="2975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fr-FR" sz="1400" b="1">
              <a:solidFill>
                <a:schemeClr val="tx1"/>
              </a:solidFill>
            </a:rPr>
            <a:t>Personnel</a:t>
          </a:r>
          <a:r>
            <a:rPr lang="fr-FR" sz="1400" b="1" baseline="0">
              <a:solidFill>
                <a:schemeClr val="tx1"/>
              </a:solidFill>
            </a:rPr>
            <a:t> Fixe</a:t>
          </a:r>
          <a:endParaRPr lang="fr-FR" sz="1400" b="1">
            <a:solidFill>
              <a:schemeClr val="tx1"/>
            </a:solidFill>
          </a:endParaRPr>
        </a:p>
      </xdr:txBody>
    </xdr:sp>
    <xdr:clientData/>
  </xdr:twoCellAnchor>
  <xdr:twoCellAnchor>
    <xdr:from>
      <xdr:col>0</xdr:col>
      <xdr:colOff>266700</xdr:colOff>
      <xdr:row>4</xdr:row>
      <xdr:rowOff>150019</xdr:rowOff>
    </xdr:from>
    <xdr:to>
      <xdr:col>2</xdr:col>
      <xdr:colOff>422254</xdr:colOff>
      <xdr:row>5</xdr:row>
      <xdr:rowOff>161794</xdr:rowOff>
    </xdr:to>
    <xdr:sp macro="" textlink="">
      <xdr:nvSpPr>
        <xdr:cNvPr id="12" name="Rectangle à coins arrondis 11">
          <a:hlinkClick xmlns:r="http://schemas.openxmlformats.org/officeDocument/2006/relationships" r:id="rId3"/>
          <a:extLst>
            <a:ext uri="{FF2B5EF4-FFF2-40B4-BE49-F238E27FC236}">
              <a16:creationId xmlns:a16="http://schemas.microsoft.com/office/drawing/2014/main" id="{00000000-0008-0000-0600-00000C000000}"/>
            </a:ext>
          </a:extLst>
        </xdr:cNvPr>
        <xdr:cNvSpPr/>
      </xdr:nvSpPr>
      <xdr:spPr>
        <a:xfrm>
          <a:off x="266700" y="940594"/>
          <a:ext cx="1441429" cy="288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fr-FR" sz="1400" b="1">
              <a:solidFill>
                <a:schemeClr val="bg1"/>
              </a:solidFill>
            </a:rPr>
            <a:t>Personnel</a:t>
          </a:r>
          <a:r>
            <a:rPr lang="fr-FR" sz="1400" b="1" baseline="0">
              <a:solidFill>
                <a:schemeClr val="bg1"/>
              </a:solidFill>
            </a:rPr>
            <a:t> OCCA</a:t>
          </a:r>
          <a:endParaRPr lang="fr-FR" sz="1400" b="1">
            <a:solidFill>
              <a:schemeClr val="bg1"/>
            </a:solidFill>
          </a:endParaRPr>
        </a:p>
      </xdr:txBody>
    </xdr:sp>
    <xdr:clientData/>
  </xdr:twoCellAnchor>
  <xdr:twoCellAnchor>
    <xdr:from>
      <xdr:col>0</xdr:col>
      <xdr:colOff>266700</xdr:colOff>
      <xdr:row>5</xdr:row>
      <xdr:rowOff>242888</xdr:rowOff>
    </xdr:from>
    <xdr:to>
      <xdr:col>2</xdr:col>
      <xdr:colOff>422254</xdr:colOff>
      <xdr:row>6</xdr:row>
      <xdr:rowOff>178463</xdr:rowOff>
    </xdr:to>
    <xdr:sp macro="" textlink="">
      <xdr:nvSpPr>
        <xdr:cNvPr id="13" name="Rectangle à coins arrondis 12">
          <a:hlinkClick xmlns:r="http://schemas.openxmlformats.org/officeDocument/2006/relationships" r:id="rId4"/>
          <a:extLst>
            <a:ext uri="{FF2B5EF4-FFF2-40B4-BE49-F238E27FC236}">
              <a16:creationId xmlns:a16="http://schemas.microsoft.com/office/drawing/2014/main" id="{00000000-0008-0000-0600-00000D000000}"/>
            </a:ext>
          </a:extLst>
        </xdr:cNvPr>
        <xdr:cNvSpPr/>
      </xdr:nvSpPr>
      <xdr:spPr>
        <a:xfrm>
          <a:off x="266700" y="1309688"/>
          <a:ext cx="1441429" cy="2880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fr-FR" sz="1400" b="1">
              <a:solidFill>
                <a:schemeClr val="tx1"/>
              </a:solidFill>
            </a:rPr>
            <a:t>Matèriels</a:t>
          </a:r>
        </a:p>
      </xdr:txBody>
    </xdr:sp>
    <xdr:clientData/>
  </xdr:twoCellAnchor>
  <xdr:twoCellAnchor>
    <xdr:from>
      <xdr:col>0</xdr:col>
      <xdr:colOff>266700</xdr:colOff>
      <xdr:row>6</xdr:row>
      <xdr:rowOff>259557</xdr:rowOff>
    </xdr:from>
    <xdr:to>
      <xdr:col>2</xdr:col>
      <xdr:colOff>422254</xdr:colOff>
      <xdr:row>7</xdr:row>
      <xdr:rowOff>185607</xdr:rowOff>
    </xdr:to>
    <xdr:sp macro="" textlink="">
      <xdr:nvSpPr>
        <xdr:cNvPr id="14" name="Rectangle à coins arrondis 13">
          <a:hlinkClick xmlns:r="http://schemas.openxmlformats.org/officeDocument/2006/relationships" r:id="rId5"/>
          <a:extLst>
            <a:ext uri="{FF2B5EF4-FFF2-40B4-BE49-F238E27FC236}">
              <a16:creationId xmlns:a16="http://schemas.microsoft.com/office/drawing/2014/main" id="{00000000-0008-0000-0600-00000E000000}"/>
            </a:ext>
          </a:extLst>
        </xdr:cNvPr>
        <xdr:cNvSpPr/>
      </xdr:nvSpPr>
      <xdr:spPr>
        <a:xfrm>
          <a:off x="266700" y="1678782"/>
          <a:ext cx="1441429" cy="2880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fr-FR" sz="1400" b="1">
              <a:solidFill>
                <a:schemeClr val="tx1"/>
              </a:solidFill>
            </a:rPr>
            <a:t>Stock</a:t>
          </a:r>
        </a:p>
      </xdr:txBody>
    </xdr:sp>
    <xdr:clientData/>
  </xdr:twoCellAnchor>
  <xdr:twoCellAnchor>
    <xdr:from>
      <xdr:col>0</xdr:col>
      <xdr:colOff>266700</xdr:colOff>
      <xdr:row>8</xdr:row>
      <xdr:rowOff>28576</xdr:rowOff>
    </xdr:from>
    <xdr:to>
      <xdr:col>2</xdr:col>
      <xdr:colOff>422254</xdr:colOff>
      <xdr:row>9</xdr:row>
      <xdr:rowOff>85726</xdr:rowOff>
    </xdr:to>
    <xdr:sp macro="" textlink="">
      <xdr:nvSpPr>
        <xdr:cNvPr id="15" name="Rectangle à coins arrondis 14">
          <a:hlinkClick xmlns:r="http://schemas.openxmlformats.org/officeDocument/2006/relationships" r:id="rId6"/>
          <a:extLst>
            <a:ext uri="{FF2B5EF4-FFF2-40B4-BE49-F238E27FC236}">
              <a16:creationId xmlns:a16="http://schemas.microsoft.com/office/drawing/2014/main" id="{00000000-0008-0000-0600-00000F000000}"/>
            </a:ext>
          </a:extLst>
        </xdr:cNvPr>
        <xdr:cNvSpPr/>
      </xdr:nvSpPr>
      <xdr:spPr>
        <a:xfrm>
          <a:off x="266700" y="2047876"/>
          <a:ext cx="1441429" cy="266700"/>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fr-FR" sz="1400" b="1">
              <a:solidFill>
                <a:schemeClr val="tx1"/>
              </a:solidFill>
            </a:rPr>
            <a:t>Résultat</a:t>
          </a:r>
        </a:p>
      </xdr:txBody>
    </xdr:sp>
    <xdr:clientData/>
  </xdr:twoCellAnchor>
  <xdr:twoCellAnchor>
    <xdr:from>
      <xdr:col>3</xdr:col>
      <xdr:colOff>57150</xdr:colOff>
      <xdr:row>0</xdr:row>
      <xdr:rowOff>104775</xdr:rowOff>
    </xdr:from>
    <xdr:to>
      <xdr:col>12</xdr:col>
      <xdr:colOff>2095500</xdr:colOff>
      <xdr:row>3</xdr:row>
      <xdr:rowOff>104775</xdr:rowOff>
    </xdr:to>
    <xdr:sp macro="" textlink="">
      <xdr:nvSpPr>
        <xdr:cNvPr id="16" name="Rectangle 15">
          <a:extLst>
            <a:ext uri="{FF2B5EF4-FFF2-40B4-BE49-F238E27FC236}">
              <a16:creationId xmlns:a16="http://schemas.microsoft.com/office/drawing/2014/main" id="{00000000-0008-0000-0600-000010000000}"/>
            </a:ext>
          </a:extLst>
        </xdr:cNvPr>
        <xdr:cNvSpPr/>
      </xdr:nvSpPr>
      <xdr:spPr>
        <a:xfrm>
          <a:off x="2543175" y="104775"/>
          <a:ext cx="10858500" cy="600075"/>
        </a:xfrm>
        <a:prstGeom prst="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2400">
              <a:solidFill>
                <a:schemeClr val="lt1"/>
              </a:solidFill>
              <a:latin typeface="+mn-lt"/>
              <a:ea typeface="+mn-ea"/>
              <a:cs typeface="+mn-cs"/>
            </a:rPr>
            <a:t>Les</a:t>
          </a:r>
          <a:r>
            <a:rPr lang="fr-FR" sz="2400" baseline="0">
              <a:solidFill>
                <a:schemeClr val="lt1"/>
              </a:solidFill>
              <a:latin typeface="+mn-lt"/>
              <a:ea typeface="+mn-ea"/>
              <a:cs typeface="+mn-cs"/>
            </a:rPr>
            <a:t> Transferts  materiels et  objets</a:t>
          </a:r>
          <a:r>
            <a:rPr lang="fr-FR" sz="2400">
              <a:solidFill>
                <a:schemeClr val="lt1"/>
              </a:solidFill>
              <a:latin typeface="+mn-lt"/>
              <a:ea typeface="+mn-ea"/>
              <a:cs typeface="+mn-cs"/>
            </a:rPr>
            <a:t> </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22" displayName="Tableau22" ref="B11:O70" totalsRowShown="0" headerRowDxfId="119" dataDxfId="117" headerRowBorderDxfId="118" tableBorderDxfId="116" totalsRowBorderDxfId="115">
  <tableColumns count="14">
    <tableColumn id="1" xr3:uid="{00000000-0010-0000-0000-000001000000}" name="Date" dataDxfId="114"/>
    <tableColumn id="13" xr3:uid="{00000000-0010-0000-0000-00000D000000}" name="Sté" dataDxfId="113"/>
    <tableColumn id="3" xr3:uid="{00000000-0010-0000-0000-000003000000}" name="Matèriel" dataDxfId="112"/>
    <tableColumn id="4" xr3:uid="{00000000-0010-0000-0000-000004000000}" name="Unité" dataDxfId="111"/>
    <tableColumn id="5" xr3:uid="{00000000-0010-0000-0000-000005000000}" name="Quantité" dataDxfId="110"/>
    <tableColumn id="6" xr3:uid="{00000000-0010-0000-0000-000006000000}" name="Prix d'Unité" dataDxfId="109" dataCellStyle="Milliers"/>
    <tableColumn id="7" xr3:uid="{00000000-0010-0000-0000-000007000000}" name="Total" dataDxfId="108" dataCellStyle="Milliers">
      <calculatedColumnFormula>Tableau22[[#This Row],[Prix d''Unité]]*Tableau22[[#This Row],[Quantité]]</calculatedColumnFormula>
    </tableColumn>
    <tableColumn id="16" xr3:uid="{00000000-0010-0000-0000-000010000000}" name="Pièces de Rechange" dataDxfId="107" dataCellStyle="Milliers"/>
    <tableColumn id="12" xr3:uid="{00000000-0010-0000-0000-00000C000000}" name="Gasoil" dataDxfId="106" dataCellStyle="Milliers"/>
    <tableColumn id="8" xr3:uid="{00000000-0010-0000-0000-000008000000}" name="Huile 15w40 L" dataDxfId="105" dataCellStyle="Milliers"/>
    <tableColumn id="14" xr3:uid="{00000000-0010-0000-0000-00000E000000}" name="Graisse KG" dataDxfId="104" dataCellStyle="Milliers"/>
    <tableColumn id="9" xr3:uid="{00000000-0010-0000-0000-000009000000}" name="Huile 10 L" dataDxfId="103" dataCellStyle="Milliers"/>
    <tableColumn id="15" xr3:uid="{00000000-0010-0000-0000-00000F000000}" name="Montant DH" dataDxfId="102" dataCellStyle="Milliers">
      <calculatedColumnFormula>Tableau22[[#This Row],[Huile 10 L]]*35+Tableau22[[#This Row],[Graisse KG]]*35+Tableau22[[#This Row],[Huile 15w40 L]]*40+Tableau22[[#This Row],[Gasoil]]*10+Tableau22[[#This Row],[Pièces de Rechange]]+Tableau22[[#This Row],[Total]]</calculatedColumnFormula>
    </tableColumn>
    <tableColumn id="10" xr3:uid="{00000000-0010-0000-0000-00000A000000}" name="Remarque" dataDxfId="101"/>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au223" displayName="Tableau223" ref="B13:H33" totalsRowShown="0" headerRowDxfId="11" dataDxfId="9" headerRowBorderDxfId="10" tableBorderDxfId="8" totalsRowBorderDxfId="7">
  <tableColumns count="7">
    <tableColumn id="1" xr3:uid="{00000000-0010-0000-0100-000001000000}" name="Date" dataDxfId="6"/>
    <tableColumn id="13" xr3:uid="{00000000-0010-0000-0100-00000D000000}" name="Référence" dataDxfId="5"/>
    <tableColumn id="2" xr3:uid="{00000000-0010-0000-0100-000002000000}" name="Déstination" dataDxfId="4"/>
    <tableColumn id="3" xr3:uid="{00000000-0010-0000-0100-000003000000}" name="Entrée" dataDxfId="3"/>
    <tableColumn id="5" xr3:uid="{00000000-0010-0000-0100-000005000000}" name="Sortie" dataDxfId="2"/>
    <tableColumn id="7" xr3:uid="{00000000-0010-0000-0100-000007000000}" name="Matèreil" dataDxfId="1" dataCellStyle="Milliers"/>
    <tableColumn id="16" xr3:uid="{00000000-0010-0000-0100-000010000000}" name="Remarque" dataDxfId="0" dataCellStyle="Milliers"/>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W86"/>
  <sheetViews>
    <sheetView zoomScale="82" zoomScaleNormal="82" zoomScaleSheetLayoutView="80" workbookViewId="0">
      <pane xSplit="2" ySplit="13" topLeftCell="G21" activePane="bottomRight" state="frozen"/>
      <selection activeCell="Y18" sqref="Y18"/>
      <selection pane="topRight" activeCell="Y18" sqref="Y18"/>
      <selection pane="bottomLeft" activeCell="Y18" sqref="Y18"/>
      <selection pane="bottomRight" activeCell="AZ29" sqref="AZ29"/>
    </sheetView>
  </sheetViews>
  <sheetFormatPr baseColWidth="10" defaultColWidth="11.44140625" defaultRowHeight="14.4"/>
  <cols>
    <col min="1" max="1" width="3.33203125" style="2" customWidth="1"/>
    <col min="2" max="2" width="32.6640625" style="2" customWidth="1"/>
    <col min="3" max="3" width="25.33203125" style="2" customWidth="1"/>
    <col min="4" max="65" width="3.6640625" style="2" customWidth="1"/>
    <col min="66" max="69" width="11.44140625" style="2"/>
    <col min="70" max="70" width="14.44140625" style="2" customWidth="1"/>
    <col min="71" max="16384" width="11.44140625" style="2"/>
  </cols>
  <sheetData>
    <row r="1" spans="1:75" s="41" customFormat="1"/>
    <row r="2" spans="1:75" s="41" customFormat="1"/>
    <row r="3" spans="1:75" s="41" customFormat="1"/>
    <row r="4" spans="1:75" ht="15" customHeight="1">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row>
    <row r="5" spans="1:75" ht="23.4">
      <c r="B5" s="5"/>
      <c r="C5" s="6"/>
      <c r="D5" s="630" t="s">
        <v>14</v>
      </c>
      <c r="E5" s="630"/>
      <c r="F5" s="630"/>
      <c r="G5" s="630"/>
      <c r="H5" s="630"/>
      <c r="I5" s="630"/>
      <c r="J5" s="630"/>
      <c r="K5" s="630"/>
      <c r="L5" s="630"/>
      <c r="M5" s="630"/>
      <c r="N5" s="630"/>
      <c r="O5" s="7"/>
      <c r="P5" s="625" t="s">
        <v>13</v>
      </c>
      <c r="Q5" s="626"/>
      <c r="R5" s="626"/>
      <c r="S5" s="626"/>
      <c r="T5" s="626"/>
      <c r="U5" s="626"/>
      <c r="V5" s="626"/>
      <c r="W5" s="631" t="s">
        <v>336</v>
      </c>
      <c r="X5" s="631"/>
      <c r="Y5" s="631"/>
      <c r="Z5" s="631"/>
      <c r="AA5" s="631"/>
      <c r="AB5" s="631"/>
      <c r="AC5" s="631"/>
      <c r="AD5" s="631"/>
      <c r="AE5" s="631"/>
      <c r="AF5" s="631"/>
      <c r="AG5" s="631"/>
      <c r="AH5" s="631"/>
      <c r="AI5" s="631"/>
      <c r="AJ5" s="631"/>
      <c r="AK5" s="631"/>
      <c r="AL5" s="631"/>
      <c r="AM5" s="8"/>
    </row>
    <row r="6" spans="1:75" ht="18.75" customHeight="1">
      <c r="B6" s="5"/>
      <c r="C6" s="5"/>
      <c r="D6" s="628" t="s">
        <v>16</v>
      </c>
      <c r="E6" s="628"/>
      <c r="F6" s="628"/>
      <c r="G6" s="628"/>
      <c r="H6" s="628"/>
      <c r="I6" s="628"/>
      <c r="J6" s="628"/>
      <c r="K6" s="628"/>
      <c r="L6" s="628"/>
      <c r="M6" s="628"/>
      <c r="N6" s="628"/>
      <c r="O6" s="7"/>
      <c r="P6" s="625" t="s">
        <v>12</v>
      </c>
      <c r="Q6" s="626"/>
      <c r="R6" s="626"/>
      <c r="S6" s="626"/>
      <c r="T6" s="626"/>
      <c r="U6" s="626"/>
      <c r="V6" s="626"/>
      <c r="W6" s="631"/>
      <c r="X6" s="632"/>
      <c r="Y6" s="632"/>
      <c r="Z6" s="632"/>
      <c r="AA6" s="632"/>
      <c r="AB6" s="632"/>
      <c r="AC6" s="632"/>
      <c r="AD6" s="632"/>
      <c r="AE6" s="632"/>
      <c r="AF6" s="632"/>
      <c r="AG6" s="632"/>
      <c r="AH6" s="632"/>
      <c r="AI6" s="632"/>
      <c r="AJ6" s="632"/>
      <c r="AK6" s="632"/>
      <c r="AL6" s="632"/>
      <c r="AM6" s="8"/>
    </row>
    <row r="7" spans="1:75" ht="28.5" customHeight="1">
      <c r="B7" s="5"/>
      <c r="C7" s="5"/>
      <c r="D7" s="628"/>
      <c r="E7" s="628"/>
      <c r="F7" s="628"/>
      <c r="G7" s="628"/>
      <c r="H7" s="628"/>
      <c r="I7" s="628"/>
      <c r="J7" s="628"/>
      <c r="K7" s="628"/>
      <c r="L7" s="628"/>
      <c r="M7" s="628"/>
      <c r="N7" s="628"/>
      <c r="O7" s="7"/>
      <c r="P7" s="625" t="s">
        <v>11</v>
      </c>
      <c r="Q7" s="626"/>
      <c r="R7" s="626"/>
      <c r="S7" s="626"/>
      <c r="T7" s="626"/>
      <c r="U7" s="626"/>
      <c r="V7" s="626"/>
      <c r="W7" s="633"/>
      <c r="X7" s="633"/>
      <c r="Y7" s="633"/>
      <c r="Z7" s="633"/>
      <c r="AA7" s="633"/>
      <c r="AB7" s="633"/>
      <c r="AC7" s="633"/>
      <c r="AD7" s="633"/>
      <c r="AE7" s="633"/>
      <c r="AF7" s="633"/>
      <c r="AG7" s="633"/>
      <c r="AH7" s="633"/>
      <c r="AI7" s="633"/>
      <c r="AJ7" s="633"/>
      <c r="AK7" s="633"/>
      <c r="AL7" s="633"/>
      <c r="AM7" s="8"/>
    </row>
    <row r="8" spans="1:75" ht="18.75" customHeight="1">
      <c r="B8" s="5"/>
      <c r="C8" s="5"/>
      <c r="D8" s="628" t="s">
        <v>17</v>
      </c>
      <c r="E8" s="628"/>
      <c r="F8" s="628"/>
      <c r="G8" s="628"/>
      <c r="H8" s="628"/>
      <c r="I8" s="628"/>
      <c r="J8" s="628"/>
      <c r="K8" s="628"/>
      <c r="L8" s="628"/>
      <c r="M8" s="628"/>
      <c r="N8" s="628"/>
      <c r="O8" s="7"/>
      <c r="P8" s="625" t="s">
        <v>10</v>
      </c>
      <c r="Q8" s="626"/>
      <c r="R8" s="626"/>
      <c r="S8" s="626"/>
      <c r="T8" s="626"/>
      <c r="U8" s="626"/>
      <c r="V8" s="626"/>
      <c r="W8" s="629">
        <v>44531</v>
      </c>
      <c r="X8" s="629"/>
      <c r="Y8" s="629"/>
      <c r="Z8" s="629"/>
      <c r="AA8" s="629"/>
      <c r="AB8" s="629"/>
      <c r="AC8" s="629"/>
      <c r="AD8" s="629"/>
      <c r="AE8" s="629"/>
      <c r="AF8" s="629"/>
      <c r="AG8" s="629"/>
      <c r="AH8" s="629"/>
      <c r="AI8" s="629"/>
      <c r="AJ8" s="629"/>
      <c r="AK8" s="629"/>
      <c r="AL8" s="629"/>
      <c r="AM8" s="8"/>
    </row>
    <row r="9" spans="1:75" ht="18.75" customHeight="1">
      <c r="B9" s="5"/>
      <c r="C9" s="5"/>
      <c r="D9" s="624" t="s">
        <v>18</v>
      </c>
      <c r="E9" s="624"/>
      <c r="F9" s="624"/>
      <c r="G9" s="624"/>
      <c r="H9" s="624"/>
      <c r="I9" s="624"/>
      <c r="J9" s="624"/>
      <c r="K9" s="624"/>
      <c r="L9" s="624"/>
      <c r="M9" s="624"/>
      <c r="N9" s="624"/>
      <c r="O9" s="5"/>
      <c r="P9" s="625" t="s">
        <v>19</v>
      </c>
      <c r="Q9" s="626"/>
      <c r="R9" s="626"/>
      <c r="S9" s="626"/>
      <c r="T9" s="626"/>
      <c r="U9" s="626"/>
      <c r="V9" s="626"/>
      <c r="W9" s="627"/>
      <c r="X9" s="627"/>
      <c r="Y9" s="627"/>
      <c r="Z9" s="627"/>
      <c r="AA9" s="627"/>
      <c r="AB9" s="627"/>
      <c r="AC9" s="627"/>
      <c r="AD9" s="627"/>
      <c r="AE9" s="627"/>
      <c r="AF9" s="627"/>
      <c r="AG9" s="627"/>
      <c r="AH9" s="627"/>
      <c r="AI9" s="627"/>
      <c r="AJ9" s="627"/>
      <c r="AK9" s="627"/>
      <c r="AL9" s="627"/>
      <c r="AM9" s="8"/>
    </row>
    <row r="10" spans="1:75" ht="11.25" customHeight="1" thickBot="1">
      <c r="B10" s="5"/>
      <c r="C10" s="5"/>
      <c r="D10" s="10"/>
      <c r="E10" s="10"/>
      <c r="F10" s="10"/>
      <c r="G10" s="10"/>
      <c r="H10" s="10"/>
      <c r="I10" s="10"/>
      <c r="J10" s="10"/>
      <c r="K10" s="10"/>
      <c r="L10" s="10"/>
      <c r="M10" s="10"/>
      <c r="N10" s="10"/>
      <c r="O10" s="5"/>
      <c r="P10" s="11"/>
      <c r="Q10" s="11"/>
      <c r="R10" s="11"/>
      <c r="S10" s="11"/>
      <c r="T10" s="11"/>
      <c r="U10" s="11"/>
      <c r="V10" s="11"/>
      <c r="W10" s="12"/>
      <c r="X10" s="12"/>
      <c r="Y10" s="12"/>
      <c r="Z10" s="12"/>
      <c r="AA10" s="12"/>
      <c r="AB10" s="12"/>
      <c r="AC10" s="12"/>
      <c r="AD10" s="12"/>
      <c r="AE10" s="12"/>
      <c r="AF10" s="12"/>
      <c r="AG10" s="12"/>
      <c r="AH10" s="12"/>
      <c r="AI10" s="12"/>
      <c r="AJ10" s="12"/>
      <c r="AK10" s="12"/>
      <c r="AL10" s="12"/>
      <c r="AM10" s="13"/>
    </row>
    <row r="11" spans="1:75" ht="15" thickBot="1">
      <c r="B11" s="14"/>
      <c r="C11" s="14"/>
      <c r="E11" s="14" t="s">
        <v>29</v>
      </c>
      <c r="F11" s="14"/>
      <c r="G11" s="15" t="s">
        <v>33</v>
      </c>
      <c r="I11" s="14"/>
      <c r="K11" s="14" t="s">
        <v>28</v>
      </c>
      <c r="L11" s="14"/>
      <c r="M11" s="16" t="s">
        <v>32</v>
      </c>
      <c r="N11" s="14"/>
      <c r="O11" s="14"/>
      <c r="Q11" s="14" t="s">
        <v>30</v>
      </c>
      <c r="R11" s="14"/>
      <c r="S11" s="1" t="s">
        <v>34</v>
      </c>
      <c r="T11" s="14"/>
      <c r="U11" s="14"/>
      <c r="V11" s="14"/>
      <c r="W11" s="137" t="s">
        <v>71</v>
      </c>
      <c r="X11" s="14"/>
      <c r="Y11" s="138" t="s">
        <v>70</v>
      </c>
      <c r="AA11" s="647" t="s">
        <v>79</v>
      </c>
      <c r="AB11" s="648"/>
      <c r="AC11" s="648"/>
      <c r="AD11" s="648"/>
      <c r="AE11" s="648"/>
      <c r="AF11" s="648"/>
      <c r="AG11" s="649"/>
      <c r="AH11" s="14"/>
      <c r="AI11" s="14"/>
      <c r="AJ11" s="14"/>
      <c r="AK11" s="14"/>
      <c r="AL11" s="14"/>
      <c r="AM11" s="14"/>
      <c r="AN11" s="14"/>
      <c r="AO11" s="14"/>
      <c r="BN11" s="641" t="s">
        <v>1</v>
      </c>
      <c r="BO11" s="642"/>
      <c r="BP11" s="642"/>
      <c r="BQ11" s="642"/>
      <c r="BR11" s="643"/>
    </row>
    <row r="12" spans="1:75" ht="11.25" customHeight="1" thickBot="1">
      <c r="B12" s="9"/>
      <c r="C12" s="9"/>
      <c r="D12" s="9"/>
      <c r="E12" s="9"/>
      <c r="F12" s="9"/>
      <c r="G12" s="9"/>
      <c r="H12" s="9"/>
      <c r="I12" s="9"/>
      <c r="J12" s="9"/>
      <c r="K12" s="9"/>
      <c r="L12" s="9"/>
      <c r="M12" s="5"/>
      <c r="N12" s="5"/>
      <c r="O12" s="5"/>
      <c r="P12" s="5"/>
      <c r="Q12" s="5"/>
      <c r="R12" s="5"/>
      <c r="S12" s="5"/>
      <c r="T12" s="5"/>
      <c r="U12" s="5"/>
      <c r="V12" s="5"/>
      <c r="W12" s="5"/>
      <c r="X12" s="5"/>
      <c r="Y12" s="5"/>
      <c r="Z12" s="5"/>
      <c r="AA12" s="5"/>
      <c r="AB12" s="5"/>
      <c r="AC12" s="5"/>
      <c r="AD12" s="5"/>
      <c r="AE12" s="5"/>
      <c r="AF12" s="5"/>
      <c r="AG12" s="5"/>
      <c r="AH12" s="5"/>
      <c r="AI12" s="5"/>
      <c r="BN12" s="644"/>
      <c r="BO12" s="645"/>
      <c r="BP12" s="645"/>
      <c r="BQ12" s="645"/>
      <c r="BR12" s="646"/>
    </row>
    <row r="13" spans="1:75" s="19" customFormat="1" ht="24" customHeight="1" thickBot="1">
      <c r="A13" s="183" t="s">
        <v>20</v>
      </c>
      <c r="B13" s="184" t="s">
        <v>31</v>
      </c>
      <c r="C13" s="185" t="s">
        <v>8</v>
      </c>
      <c r="D13" s="634">
        <v>1</v>
      </c>
      <c r="E13" s="635"/>
      <c r="F13" s="636">
        <v>2</v>
      </c>
      <c r="G13" s="637"/>
      <c r="H13" s="638">
        <v>3</v>
      </c>
      <c r="I13" s="639"/>
      <c r="J13" s="640">
        <v>4</v>
      </c>
      <c r="K13" s="639"/>
      <c r="L13" s="640">
        <v>5</v>
      </c>
      <c r="M13" s="639"/>
      <c r="N13" s="640">
        <v>6</v>
      </c>
      <c r="O13" s="639"/>
      <c r="P13" s="640">
        <v>7</v>
      </c>
      <c r="Q13" s="639"/>
      <c r="R13" s="640">
        <v>8</v>
      </c>
      <c r="S13" s="639"/>
      <c r="T13" s="640">
        <v>9</v>
      </c>
      <c r="U13" s="639"/>
      <c r="V13" s="640">
        <v>10</v>
      </c>
      <c r="W13" s="639"/>
      <c r="X13" s="640">
        <v>11</v>
      </c>
      <c r="Y13" s="639"/>
      <c r="Z13" s="640">
        <v>12</v>
      </c>
      <c r="AA13" s="639"/>
      <c r="AB13" s="640">
        <v>13</v>
      </c>
      <c r="AC13" s="639"/>
      <c r="AD13" s="640">
        <v>14</v>
      </c>
      <c r="AE13" s="639"/>
      <c r="AF13" s="640">
        <v>15</v>
      </c>
      <c r="AG13" s="639"/>
      <c r="AH13" s="640">
        <v>16</v>
      </c>
      <c r="AI13" s="639"/>
      <c r="AJ13" s="640">
        <v>17</v>
      </c>
      <c r="AK13" s="639"/>
      <c r="AL13" s="640">
        <v>18</v>
      </c>
      <c r="AM13" s="639"/>
      <c r="AN13" s="640">
        <v>19</v>
      </c>
      <c r="AO13" s="639"/>
      <c r="AP13" s="640">
        <v>20</v>
      </c>
      <c r="AQ13" s="639"/>
      <c r="AR13" s="640">
        <v>21</v>
      </c>
      <c r="AS13" s="639"/>
      <c r="AT13" s="640">
        <v>22</v>
      </c>
      <c r="AU13" s="639"/>
      <c r="AV13" s="640">
        <v>23</v>
      </c>
      <c r="AW13" s="639"/>
      <c r="AX13" s="640">
        <v>24</v>
      </c>
      <c r="AY13" s="639"/>
      <c r="AZ13" s="640">
        <v>25</v>
      </c>
      <c r="BA13" s="639"/>
      <c r="BB13" s="640">
        <v>26</v>
      </c>
      <c r="BC13" s="639"/>
      <c r="BD13" s="640">
        <v>27</v>
      </c>
      <c r="BE13" s="639"/>
      <c r="BF13" s="640">
        <v>28</v>
      </c>
      <c r="BG13" s="639"/>
      <c r="BH13" s="640">
        <v>29</v>
      </c>
      <c r="BI13" s="639"/>
      <c r="BJ13" s="640">
        <v>30</v>
      </c>
      <c r="BK13" s="639"/>
      <c r="BL13" s="640">
        <v>31</v>
      </c>
      <c r="BM13" s="638"/>
      <c r="BN13" s="448" t="s">
        <v>29</v>
      </c>
      <c r="BO13" s="449" t="s">
        <v>28</v>
      </c>
      <c r="BP13" s="450" t="s">
        <v>30</v>
      </c>
      <c r="BQ13" s="451" t="s">
        <v>71</v>
      </c>
      <c r="BR13" s="452" t="s">
        <v>75</v>
      </c>
    </row>
    <row r="14" spans="1:75" s="3" customFormat="1" ht="22.5" customHeight="1">
      <c r="A14" s="151"/>
      <c r="B14" s="151" t="s">
        <v>230</v>
      </c>
      <c r="C14" s="186" t="s">
        <v>231</v>
      </c>
      <c r="D14" s="182" t="s">
        <v>33</v>
      </c>
      <c r="E14" s="181"/>
      <c r="F14" s="182" t="s">
        <v>70</v>
      </c>
      <c r="G14" s="181"/>
      <c r="H14" s="182" t="s">
        <v>33</v>
      </c>
      <c r="I14" s="181"/>
      <c r="J14" s="182" t="s">
        <v>33</v>
      </c>
      <c r="K14" s="181"/>
      <c r="L14" s="182" t="s">
        <v>33</v>
      </c>
      <c r="M14" s="181"/>
      <c r="N14" s="182" t="s">
        <v>32</v>
      </c>
      <c r="O14" s="181"/>
      <c r="P14" s="182" t="s">
        <v>32</v>
      </c>
      <c r="Q14" s="181"/>
      <c r="R14" s="182" t="s">
        <v>32</v>
      </c>
      <c r="S14" s="181"/>
      <c r="T14" s="182" t="s">
        <v>33</v>
      </c>
      <c r="U14" s="181"/>
      <c r="V14" s="182" t="s">
        <v>33</v>
      </c>
      <c r="W14" s="181"/>
      <c r="X14" s="182" t="s">
        <v>33</v>
      </c>
      <c r="Y14" s="181"/>
      <c r="Z14" s="182" t="s">
        <v>33</v>
      </c>
      <c r="AA14" s="181"/>
      <c r="AB14" s="182" t="s">
        <v>33</v>
      </c>
      <c r="AC14" s="181"/>
      <c r="AD14" s="182" t="s">
        <v>33</v>
      </c>
      <c r="AE14" s="181"/>
      <c r="AF14" s="182" t="s">
        <v>33</v>
      </c>
      <c r="AG14" s="181"/>
      <c r="AH14" s="182" t="s">
        <v>33</v>
      </c>
      <c r="AI14" s="181"/>
      <c r="AJ14" s="182" t="s">
        <v>33</v>
      </c>
      <c r="AK14" s="181"/>
      <c r="AL14" s="182" t="s">
        <v>33</v>
      </c>
      <c r="AM14" s="181"/>
      <c r="AN14" s="182" t="s">
        <v>32</v>
      </c>
      <c r="AO14" s="181"/>
      <c r="AP14" s="182" t="s">
        <v>33</v>
      </c>
      <c r="AQ14" s="181"/>
      <c r="AR14" s="182" t="s">
        <v>33</v>
      </c>
      <c r="AS14" s="181"/>
      <c r="AT14" s="182" t="s">
        <v>33</v>
      </c>
      <c r="AU14" s="181"/>
      <c r="AV14" s="182" t="s">
        <v>33</v>
      </c>
      <c r="AW14" s="181"/>
      <c r="AX14" s="182" t="s">
        <v>349</v>
      </c>
      <c r="AY14" s="181"/>
      <c r="AZ14" s="182" t="s">
        <v>349</v>
      </c>
      <c r="BA14" s="181"/>
      <c r="BB14" s="182"/>
      <c r="BC14" s="181"/>
      <c r="BD14" s="182"/>
      <c r="BE14" s="181"/>
      <c r="BF14" s="182"/>
      <c r="BG14" s="181"/>
      <c r="BH14" s="182"/>
      <c r="BI14" s="181"/>
      <c r="BJ14" s="182"/>
      <c r="BK14" s="181"/>
      <c r="BL14" s="182"/>
      <c r="BM14" s="181"/>
      <c r="BN14" s="443">
        <f>COUNTIF(D14:BM14,$G$11)</f>
        <v>18</v>
      </c>
      <c r="BO14" s="444">
        <f>COUNTIF(D14:BM14,$M$11)</f>
        <v>4</v>
      </c>
      <c r="BP14" s="445">
        <f>COUNTIF(D14:BM14,$S$11)</f>
        <v>0</v>
      </c>
      <c r="BQ14" s="446">
        <f>COUNTIF(D14:BM14,$Y$11)</f>
        <v>1</v>
      </c>
      <c r="BR14" s="447">
        <f>SUM(D14:BM14)</f>
        <v>0</v>
      </c>
      <c r="BS14" s="2"/>
      <c r="BT14" s="2"/>
      <c r="BU14" s="2"/>
      <c r="BV14" s="2"/>
      <c r="BW14" s="2"/>
    </row>
    <row r="15" spans="1:75" s="3" customFormat="1" ht="22.5" customHeight="1">
      <c r="A15" s="151"/>
      <c r="B15" s="114" t="s">
        <v>232</v>
      </c>
      <c r="C15" s="187" t="s">
        <v>233</v>
      </c>
      <c r="D15" s="182" t="s">
        <v>33</v>
      </c>
      <c r="E15" s="181"/>
      <c r="F15" s="182" t="s">
        <v>70</v>
      </c>
      <c r="G15" s="181"/>
      <c r="H15" s="182" t="s">
        <v>33</v>
      </c>
      <c r="I15" s="181"/>
      <c r="J15" s="182" t="s">
        <v>33</v>
      </c>
      <c r="K15" s="181"/>
      <c r="L15" s="182" t="s">
        <v>33</v>
      </c>
      <c r="M15" s="181"/>
      <c r="N15" s="182" t="s">
        <v>33</v>
      </c>
      <c r="O15" s="181"/>
      <c r="P15" s="182" t="s">
        <v>33</v>
      </c>
      <c r="Q15" s="181"/>
      <c r="R15" s="182" t="s">
        <v>33</v>
      </c>
      <c r="S15" s="181"/>
      <c r="T15" s="182" t="s">
        <v>33</v>
      </c>
      <c r="U15" s="181"/>
      <c r="V15" s="182" t="s">
        <v>33</v>
      </c>
      <c r="W15" s="181"/>
      <c r="X15" s="182" t="s">
        <v>33</v>
      </c>
      <c r="Y15" s="181"/>
      <c r="Z15" s="182" t="s">
        <v>33</v>
      </c>
      <c r="AA15" s="181"/>
      <c r="AB15" s="182" t="s">
        <v>33</v>
      </c>
      <c r="AC15" s="181"/>
      <c r="AD15" s="182" t="s">
        <v>33</v>
      </c>
      <c r="AE15" s="181"/>
      <c r="AF15" s="182" t="s">
        <v>33</v>
      </c>
      <c r="AG15" s="181"/>
      <c r="AH15" s="182" t="s">
        <v>33</v>
      </c>
      <c r="AI15" s="181"/>
      <c r="AJ15" s="182" t="s">
        <v>33</v>
      </c>
      <c r="AK15" s="181"/>
      <c r="AL15" s="182" t="s">
        <v>33</v>
      </c>
      <c r="AM15" s="181"/>
      <c r="AN15" s="182" t="s">
        <v>33</v>
      </c>
      <c r="AO15" s="181"/>
      <c r="AP15" s="182" t="s">
        <v>33</v>
      </c>
      <c r="AQ15" s="181"/>
      <c r="AR15" s="182" t="s">
        <v>33</v>
      </c>
      <c r="AS15" s="181"/>
      <c r="AT15" s="182" t="s">
        <v>33</v>
      </c>
      <c r="AU15" s="181"/>
      <c r="AV15" s="182" t="s">
        <v>33</v>
      </c>
      <c r="AW15" s="181"/>
      <c r="AX15" s="182" t="s">
        <v>33</v>
      </c>
      <c r="AY15" s="181"/>
      <c r="AZ15" s="182" t="s">
        <v>33</v>
      </c>
      <c r="BA15" s="181"/>
      <c r="BB15" s="182"/>
      <c r="BC15" s="181"/>
      <c r="BD15" s="182"/>
      <c r="BE15" s="181"/>
      <c r="BF15" s="182"/>
      <c r="BG15" s="181"/>
      <c r="BH15" s="182"/>
      <c r="BI15" s="181"/>
      <c r="BJ15" s="182"/>
      <c r="BK15" s="181"/>
      <c r="BL15" s="182"/>
      <c r="BM15" s="181"/>
      <c r="BN15" s="443">
        <f t="shared" ref="BN15:BN78" si="0">COUNTIF(D15:BM15,$G$11)</f>
        <v>24</v>
      </c>
      <c r="BO15" s="444">
        <f t="shared" ref="BO15:BO78" si="1">COUNTIF(D15:BM15,$M$11)</f>
        <v>0</v>
      </c>
      <c r="BP15" s="445">
        <f t="shared" ref="BP15:BP78" si="2">COUNTIF(D15:BM15,$S$11)</f>
        <v>0</v>
      </c>
      <c r="BQ15" s="446">
        <f t="shared" ref="BQ15:BQ78" si="3">COUNTIF(D15:BM15,$Y$11)</f>
        <v>1</v>
      </c>
      <c r="BR15" s="447">
        <f t="shared" ref="BR15:BR78" si="4">SUM(D15:BM15)</f>
        <v>0</v>
      </c>
      <c r="BS15" s="2"/>
      <c r="BT15" s="2"/>
      <c r="BU15" s="2"/>
      <c r="BV15" s="2"/>
      <c r="BW15" s="2"/>
    </row>
    <row r="16" spans="1:75" s="3" customFormat="1" ht="22.5" customHeight="1">
      <c r="A16" s="151"/>
      <c r="B16" s="113" t="s">
        <v>234</v>
      </c>
      <c r="C16" s="188" t="s">
        <v>235</v>
      </c>
      <c r="D16" s="182" t="s">
        <v>33</v>
      </c>
      <c r="E16" s="181"/>
      <c r="F16" s="182" t="s">
        <v>70</v>
      </c>
      <c r="G16" s="181"/>
      <c r="H16" s="182" t="s">
        <v>33</v>
      </c>
      <c r="I16" s="181"/>
      <c r="J16" s="182" t="s">
        <v>33</v>
      </c>
      <c r="K16" s="181"/>
      <c r="L16" s="182" t="s">
        <v>33</v>
      </c>
      <c r="M16" s="181"/>
      <c r="N16" s="182" t="s">
        <v>33</v>
      </c>
      <c r="O16" s="181"/>
      <c r="P16" s="182" t="s">
        <v>33</v>
      </c>
      <c r="Q16" s="181"/>
      <c r="R16" s="182" t="s">
        <v>33</v>
      </c>
      <c r="S16" s="181"/>
      <c r="T16" s="182" t="s">
        <v>32</v>
      </c>
      <c r="U16" s="181"/>
      <c r="V16" s="182" t="s">
        <v>33</v>
      </c>
      <c r="W16" s="181"/>
      <c r="X16" s="182" t="s">
        <v>33</v>
      </c>
      <c r="Y16" s="181"/>
      <c r="Z16" s="182" t="s">
        <v>33</v>
      </c>
      <c r="AA16" s="181"/>
      <c r="AB16" s="182" t="s">
        <v>33</v>
      </c>
      <c r="AC16" s="181"/>
      <c r="AD16" s="182" t="s">
        <v>33</v>
      </c>
      <c r="AE16" s="181"/>
      <c r="AF16" s="182" t="s">
        <v>33</v>
      </c>
      <c r="AG16" s="181"/>
      <c r="AH16" s="182" t="s">
        <v>33</v>
      </c>
      <c r="AI16" s="181"/>
      <c r="AJ16" s="182" t="s">
        <v>33</v>
      </c>
      <c r="AK16" s="181"/>
      <c r="AL16" s="182" t="s">
        <v>33</v>
      </c>
      <c r="AM16" s="181"/>
      <c r="AN16" s="182" t="s">
        <v>33</v>
      </c>
      <c r="AO16" s="181"/>
      <c r="AP16" s="182" t="s">
        <v>32</v>
      </c>
      <c r="AQ16" s="181"/>
      <c r="AR16" s="182" t="s">
        <v>32</v>
      </c>
      <c r="AS16" s="181"/>
      <c r="AT16" s="182" t="s">
        <v>70</v>
      </c>
      <c r="AU16" s="181"/>
      <c r="AV16" s="182" t="s">
        <v>34</v>
      </c>
      <c r="AW16" s="181"/>
      <c r="AX16" s="182" t="s">
        <v>34</v>
      </c>
      <c r="AY16" s="181"/>
      <c r="AZ16" s="182" t="s">
        <v>34</v>
      </c>
      <c r="BA16" s="181"/>
      <c r="BB16" s="182"/>
      <c r="BC16" s="181"/>
      <c r="BD16" s="182"/>
      <c r="BE16" s="181"/>
      <c r="BF16" s="182"/>
      <c r="BG16" s="181"/>
      <c r="BH16" s="182"/>
      <c r="BI16" s="181"/>
      <c r="BJ16" s="182"/>
      <c r="BK16" s="181"/>
      <c r="BL16" s="182"/>
      <c r="BM16" s="181"/>
      <c r="BN16" s="443">
        <f t="shared" si="0"/>
        <v>17</v>
      </c>
      <c r="BO16" s="444">
        <f t="shared" si="1"/>
        <v>3</v>
      </c>
      <c r="BP16" s="445">
        <f t="shared" si="2"/>
        <v>3</v>
      </c>
      <c r="BQ16" s="446">
        <f t="shared" si="3"/>
        <v>2</v>
      </c>
      <c r="BR16" s="447">
        <f t="shared" si="4"/>
        <v>0</v>
      </c>
      <c r="BS16" s="2"/>
      <c r="BT16" s="2"/>
      <c r="BU16" s="2"/>
      <c r="BV16" s="2"/>
      <c r="BW16" s="2"/>
    </row>
    <row r="17" spans="1:75" s="3" customFormat="1" ht="22.5" customHeight="1">
      <c r="A17" s="151"/>
      <c r="B17" s="114" t="s">
        <v>236</v>
      </c>
      <c r="C17" s="187" t="s">
        <v>237</v>
      </c>
      <c r="D17" s="182" t="s">
        <v>33</v>
      </c>
      <c r="E17" s="181"/>
      <c r="F17" s="182" t="s">
        <v>70</v>
      </c>
      <c r="G17" s="181"/>
      <c r="H17" s="182" t="s">
        <v>33</v>
      </c>
      <c r="I17" s="181"/>
      <c r="J17" s="182" t="s">
        <v>33</v>
      </c>
      <c r="K17" s="181"/>
      <c r="L17" s="182" t="s">
        <v>33</v>
      </c>
      <c r="M17" s="181"/>
      <c r="N17" s="182" t="s">
        <v>33</v>
      </c>
      <c r="O17" s="181"/>
      <c r="P17" s="182" t="s">
        <v>33</v>
      </c>
      <c r="Q17" s="181"/>
      <c r="R17" s="182" t="s">
        <v>33</v>
      </c>
      <c r="S17" s="181"/>
      <c r="T17" s="182" t="s">
        <v>33</v>
      </c>
      <c r="U17" s="181"/>
      <c r="V17" s="182" t="s">
        <v>33</v>
      </c>
      <c r="W17" s="181"/>
      <c r="X17" s="182" t="s">
        <v>33</v>
      </c>
      <c r="Y17" s="181"/>
      <c r="Z17" s="182" t="s">
        <v>32</v>
      </c>
      <c r="AA17" s="181"/>
      <c r="AB17" s="182" t="s">
        <v>33</v>
      </c>
      <c r="AC17" s="181"/>
      <c r="AD17" s="182" t="s">
        <v>33</v>
      </c>
      <c r="AE17" s="181"/>
      <c r="AF17" s="182" t="s">
        <v>33</v>
      </c>
      <c r="AG17" s="181"/>
      <c r="AH17" s="182" t="s">
        <v>33</v>
      </c>
      <c r="AI17" s="181"/>
      <c r="AJ17" s="182" t="s">
        <v>33</v>
      </c>
      <c r="AK17" s="181"/>
      <c r="AL17" s="182" t="s">
        <v>33</v>
      </c>
      <c r="AM17" s="181"/>
      <c r="AN17" s="182" t="s">
        <v>33</v>
      </c>
      <c r="AO17" s="181"/>
      <c r="AP17" s="182" t="s">
        <v>33</v>
      </c>
      <c r="AQ17" s="181"/>
      <c r="AR17" s="182" t="s">
        <v>33</v>
      </c>
      <c r="AS17" s="181"/>
      <c r="AT17" s="182" t="s">
        <v>70</v>
      </c>
      <c r="AU17" s="181"/>
      <c r="AV17" s="182" t="s">
        <v>70</v>
      </c>
      <c r="AW17" s="181"/>
      <c r="AX17" s="182" t="s">
        <v>70</v>
      </c>
      <c r="AY17" s="181"/>
      <c r="AZ17" s="182" t="s">
        <v>70</v>
      </c>
      <c r="BA17" s="181"/>
      <c r="BB17" s="182"/>
      <c r="BC17" s="181"/>
      <c r="BD17" s="182"/>
      <c r="BE17" s="181"/>
      <c r="BF17" s="182"/>
      <c r="BG17" s="181"/>
      <c r="BH17" s="182"/>
      <c r="BI17" s="181"/>
      <c r="BJ17" s="182"/>
      <c r="BK17" s="181"/>
      <c r="BL17" s="182"/>
      <c r="BM17" s="181"/>
      <c r="BN17" s="443">
        <f t="shared" si="0"/>
        <v>19</v>
      </c>
      <c r="BO17" s="444">
        <f t="shared" si="1"/>
        <v>1</v>
      </c>
      <c r="BP17" s="445">
        <f t="shared" si="2"/>
        <v>0</v>
      </c>
      <c r="BQ17" s="446">
        <f t="shared" si="3"/>
        <v>5</v>
      </c>
      <c r="BR17" s="447">
        <f t="shared" si="4"/>
        <v>0</v>
      </c>
      <c r="BS17" s="2"/>
      <c r="BT17" s="2"/>
      <c r="BU17" s="2"/>
      <c r="BV17" s="2"/>
      <c r="BW17" s="2"/>
    </row>
    <row r="18" spans="1:75" s="3" customFormat="1" ht="22.5" customHeight="1">
      <c r="A18" s="151"/>
      <c r="B18" s="113" t="s">
        <v>238</v>
      </c>
      <c r="C18" s="188" t="s">
        <v>239</v>
      </c>
      <c r="D18" s="182" t="s">
        <v>33</v>
      </c>
      <c r="E18" s="181"/>
      <c r="F18" s="182" t="s">
        <v>70</v>
      </c>
      <c r="G18" s="181"/>
      <c r="H18" s="182" t="s">
        <v>33</v>
      </c>
      <c r="I18" s="181"/>
      <c r="J18" s="182" t="s">
        <v>33</v>
      </c>
      <c r="K18" s="181"/>
      <c r="L18" s="182" t="s">
        <v>33</v>
      </c>
      <c r="M18" s="181"/>
      <c r="N18" s="182" t="s">
        <v>33</v>
      </c>
      <c r="O18" s="181"/>
      <c r="P18" s="182" t="s">
        <v>33</v>
      </c>
      <c r="Q18" s="181"/>
      <c r="R18" s="182" t="s">
        <v>33</v>
      </c>
      <c r="S18" s="181"/>
      <c r="T18" s="182" t="s">
        <v>33</v>
      </c>
      <c r="U18" s="181"/>
      <c r="V18" s="182" t="s">
        <v>33</v>
      </c>
      <c r="W18" s="181"/>
      <c r="X18" s="182" t="s">
        <v>33</v>
      </c>
      <c r="Y18" s="181"/>
      <c r="Z18" s="182" t="s">
        <v>33</v>
      </c>
      <c r="AA18" s="181"/>
      <c r="AB18" s="182" t="s">
        <v>33</v>
      </c>
      <c r="AC18" s="181"/>
      <c r="AD18" s="182" t="s">
        <v>33</v>
      </c>
      <c r="AE18" s="181"/>
      <c r="AF18" s="182" t="s">
        <v>33</v>
      </c>
      <c r="AG18" s="181"/>
      <c r="AH18" s="182" t="s">
        <v>33</v>
      </c>
      <c r="AI18" s="181"/>
      <c r="AJ18" s="182" t="s">
        <v>33</v>
      </c>
      <c r="AK18" s="181"/>
      <c r="AL18" s="182" t="s">
        <v>33</v>
      </c>
      <c r="AM18" s="181"/>
      <c r="AN18" s="182" t="s">
        <v>33</v>
      </c>
      <c r="AO18" s="181"/>
      <c r="AP18" s="182" t="s">
        <v>33</v>
      </c>
      <c r="AQ18" s="181"/>
      <c r="AR18" s="182" t="s">
        <v>33</v>
      </c>
      <c r="AS18" s="181"/>
      <c r="AT18" s="182" t="s">
        <v>70</v>
      </c>
      <c r="AU18" s="181"/>
      <c r="AV18" s="182" t="s">
        <v>34</v>
      </c>
      <c r="AW18" s="181"/>
      <c r="AX18" s="182" t="s">
        <v>34</v>
      </c>
      <c r="AY18" s="181"/>
      <c r="AZ18" s="182" t="s">
        <v>34</v>
      </c>
      <c r="BA18" s="181"/>
      <c r="BB18" s="182"/>
      <c r="BC18" s="181"/>
      <c r="BD18" s="182"/>
      <c r="BE18" s="181"/>
      <c r="BF18" s="182"/>
      <c r="BG18" s="181"/>
      <c r="BH18" s="182"/>
      <c r="BI18" s="181"/>
      <c r="BJ18" s="182"/>
      <c r="BK18" s="181"/>
      <c r="BL18" s="182"/>
      <c r="BM18" s="181"/>
      <c r="BN18" s="443">
        <f t="shared" si="0"/>
        <v>20</v>
      </c>
      <c r="BO18" s="444">
        <f t="shared" si="1"/>
        <v>0</v>
      </c>
      <c r="BP18" s="445">
        <f t="shared" si="2"/>
        <v>3</v>
      </c>
      <c r="BQ18" s="446">
        <f t="shared" si="3"/>
        <v>2</v>
      </c>
      <c r="BR18" s="447">
        <f t="shared" si="4"/>
        <v>0</v>
      </c>
      <c r="BS18" s="2"/>
      <c r="BT18" s="2"/>
      <c r="BU18" s="2"/>
      <c r="BV18" s="2"/>
      <c r="BW18" s="2"/>
    </row>
    <row r="19" spans="1:75" s="3" customFormat="1" ht="22.5" customHeight="1">
      <c r="A19" s="151"/>
      <c r="B19" s="114" t="s">
        <v>240</v>
      </c>
      <c r="C19" s="187" t="s">
        <v>241</v>
      </c>
      <c r="D19" s="182" t="s">
        <v>33</v>
      </c>
      <c r="E19" s="181"/>
      <c r="F19" s="182" t="s">
        <v>70</v>
      </c>
      <c r="G19" s="181"/>
      <c r="H19" s="182" t="s">
        <v>33</v>
      </c>
      <c r="I19" s="181"/>
      <c r="J19" s="182" t="s">
        <v>33</v>
      </c>
      <c r="K19" s="181"/>
      <c r="L19" s="182" t="s">
        <v>33</v>
      </c>
      <c r="M19" s="181"/>
      <c r="N19" s="182" t="s">
        <v>33</v>
      </c>
      <c r="O19" s="181"/>
      <c r="P19" s="182" t="s">
        <v>33</v>
      </c>
      <c r="Q19" s="181"/>
      <c r="R19" s="182" t="s">
        <v>32</v>
      </c>
      <c r="S19" s="181"/>
      <c r="T19" s="182" t="s">
        <v>33</v>
      </c>
      <c r="U19" s="181"/>
      <c r="V19" s="182" t="s">
        <v>33</v>
      </c>
      <c r="W19" s="181"/>
      <c r="X19" s="182" t="s">
        <v>33</v>
      </c>
      <c r="Y19" s="181"/>
      <c r="Z19" s="182" t="s">
        <v>33</v>
      </c>
      <c r="AA19" s="181"/>
      <c r="AB19" s="182" t="s">
        <v>33</v>
      </c>
      <c r="AC19" s="181">
        <v>2</v>
      </c>
      <c r="AD19" s="182" t="s">
        <v>33</v>
      </c>
      <c r="AE19" s="181"/>
      <c r="AF19" s="182" t="s">
        <v>33</v>
      </c>
      <c r="AG19" s="181"/>
      <c r="AH19" s="182" t="s">
        <v>33</v>
      </c>
      <c r="AI19" s="181"/>
      <c r="AJ19" s="182" t="s">
        <v>33</v>
      </c>
      <c r="AK19" s="181"/>
      <c r="AL19" s="182" t="s">
        <v>33</v>
      </c>
      <c r="AM19" s="181"/>
      <c r="AN19" s="182" t="s">
        <v>33</v>
      </c>
      <c r="AO19" s="181"/>
      <c r="AP19" s="182" t="s">
        <v>33</v>
      </c>
      <c r="AQ19" s="181"/>
      <c r="AR19" s="182" t="s">
        <v>33</v>
      </c>
      <c r="AS19" s="181"/>
      <c r="AT19" s="182" t="s">
        <v>70</v>
      </c>
      <c r="AU19" s="181"/>
      <c r="AV19" s="182" t="s">
        <v>70</v>
      </c>
      <c r="AW19" s="181"/>
      <c r="AX19" s="182" t="s">
        <v>70</v>
      </c>
      <c r="AY19" s="181"/>
      <c r="AZ19" s="182" t="s">
        <v>70</v>
      </c>
      <c r="BA19" s="181"/>
      <c r="BB19" s="182"/>
      <c r="BC19" s="181"/>
      <c r="BD19" s="182"/>
      <c r="BE19" s="181"/>
      <c r="BF19" s="182"/>
      <c r="BG19" s="181"/>
      <c r="BH19" s="182"/>
      <c r="BI19" s="181"/>
      <c r="BJ19" s="182"/>
      <c r="BK19" s="181"/>
      <c r="BL19" s="182"/>
      <c r="BM19" s="181"/>
      <c r="BN19" s="443">
        <f t="shared" si="0"/>
        <v>19</v>
      </c>
      <c r="BO19" s="444">
        <f t="shared" si="1"/>
        <v>1</v>
      </c>
      <c r="BP19" s="445">
        <f t="shared" si="2"/>
        <v>0</v>
      </c>
      <c r="BQ19" s="446">
        <f t="shared" si="3"/>
        <v>5</v>
      </c>
      <c r="BR19" s="447">
        <f t="shared" si="4"/>
        <v>2</v>
      </c>
      <c r="BS19" s="2"/>
      <c r="BT19" s="2"/>
      <c r="BU19" s="2"/>
      <c r="BV19" s="2"/>
      <c r="BW19" s="2"/>
    </row>
    <row r="20" spans="1:75" s="3" customFormat="1" ht="22.5" customHeight="1">
      <c r="A20" s="151"/>
      <c r="B20" s="113" t="s">
        <v>242</v>
      </c>
      <c r="C20" s="188" t="s">
        <v>243</v>
      </c>
      <c r="D20" s="182" t="s">
        <v>33</v>
      </c>
      <c r="E20" s="181"/>
      <c r="F20" s="182" t="s">
        <v>70</v>
      </c>
      <c r="G20" s="181"/>
      <c r="H20" s="182" t="s">
        <v>33</v>
      </c>
      <c r="I20" s="181"/>
      <c r="J20" s="182" t="s">
        <v>33</v>
      </c>
      <c r="K20" s="181"/>
      <c r="L20" s="182" t="s">
        <v>32</v>
      </c>
      <c r="M20" s="181"/>
      <c r="N20" s="182" t="s">
        <v>33</v>
      </c>
      <c r="O20" s="181"/>
      <c r="P20" s="182" t="s">
        <v>33</v>
      </c>
      <c r="Q20" s="181"/>
      <c r="R20" s="182" t="s">
        <v>32</v>
      </c>
      <c r="S20" s="181"/>
      <c r="T20" s="182" t="s">
        <v>32</v>
      </c>
      <c r="U20" s="181"/>
      <c r="V20" s="182" t="s">
        <v>33</v>
      </c>
      <c r="W20" s="181"/>
      <c r="X20" s="182" t="s">
        <v>33</v>
      </c>
      <c r="Y20" s="181"/>
      <c r="Z20" s="182" t="s">
        <v>33</v>
      </c>
      <c r="AA20" s="181"/>
      <c r="AB20" s="182" t="s">
        <v>33</v>
      </c>
      <c r="AC20" s="181">
        <v>2</v>
      </c>
      <c r="AD20" s="182" t="s">
        <v>33</v>
      </c>
      <c r="AE20" s="181"/>
      <c r="AF20" s="182" t="s">
        <v>33</v>
      </c>
      <c r="AG20" s="181"/>
      <c r="AH20" s="182" t="s">
        <v>32</v>
      </c>
      <c r="AI20" s="181"/>
      <c r="AJ20" s="182" t="s">
        <v>33</v>
      </c>
      <c r="AK20" s="181"/>
      <c r="AL20" s="182" t="s">
        <v>32</v>
      </c>
      <c r="AM20" s="181"/>
      <c r="AN20" s="182" t="s">
        <v>33</v>
      </c>
      <c r="AO20" s="181"/>
      <c r="AP20" s="182" t="s">
        <v>33</v>
      </c>
      <c r="AQ20" s="181"/>
      <c r="AR20" s="182" t="s">
        <v>33</v>
      </c>
      <c r="AS20" s="181"/>
      <c r="AT20" s="182" t="s">
        <v>70</v>
      </c>
      <c r="AU20" s="181"/>
      <c r="AV20" s="182" t="s">
        <v>34</v>
      </c>
      <c r="AW20" s="181"/>
      <c r="AX20" s="182" t="s">
        <v>34</v>
      </c>
      <c r="AY20" s="181"/>
      <c r="AZ20" s="182" t="s">
        <v>34</v>
      </c>
      <c r="BA20" s="181"/>
      <c r="BB20" s="182"/>
      <c r="BC20" s="181"/>
      <c r="BD20" s="182"/>
      <c r="BE20" s="181"/>
      <c r="BF20" s="182"/>
      <c r="BG20" s="181"/>
      <c r="BH20" s="182"/>
      <c r="BI20" s="181"/>
      <c r="BJ20" s="182"/>
      <c r="BK20" s="181"/>
      <c r="BL20" s="182"/>
      <c r="BM20" s="181"/>
      <c r="BN20" s="443">
        <f t="shared" si="0"/>
        <v>15</v>
      </c>
      <c r="BO20" s="444">
        <f t="shared" si="1"/>
        <v>5</v>
      </c>
      <c r="BP20" s="445">
        <f t="shared" si="2"/>
        <v>3</v>
      </c>
      <c r="BQ20" s="446">
        <f t="shared" si="3"/>
        <v>2</v>
      </c>
      <c r="BR20" s="447">
        <f t="shared" si="4"/>
        <v>2</v>
      </c>
      <c r="BS20" s="2"/>
      <c r="BT20" s="2"/>
      <c r="BU20" s="2"/>
      <c r="BV20" s="2"/>
      <c r="BW20" s="2"/>
    </row>
    <row r="21" spans="1:75" s="3" customFormat="1" ht="22.5" customHeight="1">
      <c r="A21" s="151"/>
      <c r="B21" s="114" t="s">
        <v>307</v>
      </c>
      <c r="C21" s="187" t="s">
        <v>244</v>
      </c>
      <c r="D21" s="182" t="s">
        <v>33</v>
      </c>
      <c r="E21" s="181"/>
      <c r="F21" s="182" t="s">
        <v>70</v>
      </c>
      <c r="G21" s="181"/>
      <c r="H21" s="182" t="s">
        <v>33</v>
      </c>
      <c r="I21" s="181"/>
      <c r="J21" s="182" t="s">
        <v>33</v>
      </c>
      <c r="K21" s="181"/>
      <c r="L21" s="182" t="s">
        <v>33</v>
      </c>
      <c r="M21" s="181"/>
      <c r="N21" s="182" t="s">
        <v>33</v>
      </c>
      <c r="O21" s="181"/>
      <c r="P21" s="182" t="s">
        <v>33</v>
      </c>
      <c r="Q21" s="181"/>
      <c r="R21" s="182" t="s">
        <v>33</v>
      </c>
      <c r="S21" s="181"/>
      <c r="T21" s="182" t="s">
        <v>33</v>
      </c>
      <c r="U21" s="181"/>
      <c r="V21" s="182" t="s">
        <v>33</v>
      </c>
      <c r="W21" s="181"/>
      <c r="X21" s="182" t="s">
        <v>33</v>
      </c>
      <c r="Y21" s="181"/>
      <c r="Z21" s="182" t="s">
        <v>33</v>
      </c>
      <c r="AA21" s="181"/>
      <c r="AB21" s="182" t="s">
        <v>33</v>
      </c>
      <c r="AC21" s="181">
        <v>2</v>
      </c>
      <c r="AD21" s="182" t="s">
        <v>33</v>
      </c>
      <c r="AE21" s="181"/>
      <c r="AF21" s="182" t="s">
        <v>33</v>
      </c>
      <c r="AG21" s="181"/>
      <c r="AH21" s="182" t="s">
        <v>33</v>
      </c>
      <c r="AI21" s="181"/>
      <c r="AJ21" s="182" t="s">
        <v>33</v>
      </c>
      <c r="AK21" s="181"/>
      <c r="AL21" s="182" t="s">
        <v>33</v>
      </c>
      <c r="AM21" s="181"/>
      <c r="AN21" s="182" t="s">
        <v>33</v>
      </c>
      <c r="AO21" s="181"/>
      <c r="AP21" s="182" t="s">
        <v>33</v>
      </c>
      <c r="AQ21" s="181"/>
      <c r="AR21" s="182" t="s">
        <v>33</v>
      </c>
      <c r="AS21" s="181"/>
      <c r="AT21" s="182" t="s">
        <v>70</v>
      </c>
      <c r="AU21" s="181"/>
      <c r="AV21" s="182" t="s">
        <v>34</v>
      </c>
      <c r="AW21" s="181"/>
      <c r="AX21" s="182" t="s">
        <v>34</v>
      </c>
      <c r="AY21" s="181"/>
      <c r="AZ21" s="182" t="s">
        <v>34</v>
      </c>
      <c r="BA21" s="181"/>
      <c r="BB21" s="182"/>
      <c r="BC21" s="181"/>
      <c r="BD21" s="182"/>
      <c r="BE21" s="181"/>
      <c r="BF21" s="182"/>
      <c r="BG21" s="181"/>
      <c r="BH21" s="182"/>
      <c r="BI21" s="181"/>
      <c r="BJ21" s="182"/>
      <c r="BK21" s="181"/>
      <c r="BL21" s="182"/>
      <c r="BM21" s="181"/>
      <c r="BN21" s="443">
        <f t="shared" si="0"/>
        <v>20</v>
      </c>
      <c r="BO21" s="444">
        <f t="shared" si="1"/>
        <v>0</v>
      </c>
      <c r="BP21" s="445">
        <f t="shared" si="2"/>
        <v>3</v>
      </c>
      <c r="BQ21" s="446">
        <f t="shared" si="3"/>
        <v>2</v>
      </c>
      <c r="BR21" s="447">
        <f t="shared" si="4"/>
        <v>2</v>
      </c>
      <c r="BS21" s="2"/>
      <c r="BT21" s="2"/>
      <c r="BU21" s="2"/>
      <c r="BV21" s="2"/>
      <c r="BW21" s="2"/>
    </row>
    <row r="22" spans="1:75" s="3" customFormat="1" ht="22.5" customHeight="1">
      <c r="A22" s="151"/>
      <c r="B22" s="114" t="s">
        <v>245</v>
      </c>
      <c r="C22" s="188" t="s">
        <v>239</v>
      </c>
      <c r="D22" s="182" t="s">
        <v>33</v>
      </c>
      <c r="E22" s="181"/>
      <c r="F22" s="182" t="s">
        <v>70</v>
      </c>
      <c r="G22" s="181"/>
      <c r="H22" s="182" t="s">
        <v>33</v>
      </c>
      <c r="I22" s="181"/>
      <c r="J22" s="182" t="s">
        <v>33</v>
      </c>
      <c r="K22" s="181"/>
      <c r="L22" s="182" t="s">
        <v>33</v>
      </c>
      <c r="M22" s="181"/>
      <c r="N22" s="182" t="s">
        <v>33</v>
      </c>
      <c r="O22" s="181"/>
      <c r="P22" s="182" t="s">
        <v>33</v>
      </c>
      <c r="Q22" s="181"/>
      <c r="R22" s="182" t="s">
        <v>33</v>
      </c>
      <c r="S22" s="181"/>
      <c r="T22" s="182" t="s">
        <v>33</v>
      </c>
      <c r="U22" s="181">
        <v>1</v>
      </c>
      <c r="V22" s="182" t="s">
        <v>33</v>
      </c>
      <c r="W22" s="181">
        <v>1</v>
      </c>
      <c r="X22" s="182" t="s">
        <v>33</v>
      </c>
      <c r="Y22" s="181">
        <v>1</v>
      </c>
      <c r="Z22" s="182" t="s">
        <v>33</v>
      </c>
      <c r="AA22" s="181">
        <v>1</v>
      </c>
      <c r="AB22" s="182" t="s">
        <v>33</v>
      </c>
      <c r="AC22" s="181">
        <v>1</v>
      </c>
      <c r="AD22" s="182" t="s">
        <v>32</v>
      </c>
      <c r="AE22" s="181"/>
      <c r="AF22" s="182" t="s">
        <v>33</v>
      </c>
      <c r="AG22" s="181">
        <v>1</v>
      </c>
      <c r="AH22" s="182" t="s">
        <v>33</v>
      </c>
      <c r="AI22" s="181"/>
      <c r="AJ22" s="182" t="s">
        <v>33</v>
      </c>
      <c r="AK22" s="181"/>
      <c r="AL22" s="182" t="s">
        <v>33</v>
      </c>
      <c r="AM22" s="181"/>
      <c r="AN22" s="182" t="s">
        <v>33</v>
      </c>
      <c r="AO22" s="181"/>
      <c r="AP22" s="182" t="s">
        <v>33</v>
      </c>
      <c r="AQ22" s="181"/>
      <c r="AR22" s="182" t="s">
        <v>33</v>
      </c>
      <c r="AS22" s="181"/>
      <c r="AT22" s="182" t="s">
        <v>70</v>
      </c>
      <c r="AU22" s="181"/>
      <c r="AV22" s="182" t="s">
        <v>70</v>
      </c>
      <c r="AW22" s="181"/>
      <c r="AX22" s="182" t="s">
        <v>70</v>
      </c>
      <c r="AY22" s="181"/>
      <c r="AZ22" s="182" t="s">
        <v>70</v>
      </c>
      <c r="BA22" s="181"/>
      <c r="BB22" s="182"/>
      <c r="BC22" s="181"/>
      <c r="BD22" s="182"/>
      <c r="BE22" s="181"/>
      <c r="BF22" s="182"/>
      <c r="BG22" s="181"/>
      <c r="BH22" s="182"/>
      <c r="BI22" s="181"/>
      <c r="BJ22" s="182"/>
      <c r="BK22" s="181"/>
      <c r="BL22" s="182"/>
      <c r="BM22" s="181"/>
      <c r="BN22" s="443">
        <f t="shared" si="0"/>
        <v>19</v>
      </c>
      <c r="BO22" s="444">
        <f t="shared" si="1"/>
        <v>1</v>
      </c>
      <c r="BP22" s="445">
        <f t="shared" si="2"/>
        <v>0</v>
      </c>
      <c r="BQ22" s="446">
        <f t="shared" si="3"/>
        <v>5</v>
      </c>
      <c r="BR22" s="447">
        <f t="shared" si="4"/>
        <v>6</v>
      </c>
      <c r="BS22" s="2"/>
      <c r="BT22" s="2"/>
      <c r="BU22" s="2"/>
      <c r="BV22" s="2"/>
      <c r="BW22" s="2"/>
    </row>
    <row r="23" spans="1:75" s="3" customFormat="1" ht="22.5" customHeight="1">
      <c r="A23" s="151"/>
      <c r="B23" s="114" t="s">
        <v>246</v>
      </c>
      <c r="C23" s="187" t="s">
        <v>247</v>
      </c>
      <c r="D23" s="182" t="s">
        <v>33</v>
      </c>
      <c r="E23" s="181"/>
      <c r="F23" s="182" t="s">
        <v>70</v>
      </c>
      <c r="G23" s="181"/>
      <c r="H23" s="182" t="s">
        <v>32</v>
      </c>
      <c r="I23" s="181"/>
      <c r="J23" s="182" t="s">
        <v>32</v>
      </c>
      <c r="K23" s="181"/>
      <c r="L23" s="182" t="s">
        <v>32</v>
      </c>
      <c r="M23" s="181"/>
      <c r="N23" s="182" t="s">
        <v>32</v>
      </c>
      <c r="O23" s="181"/>
      <c r="P23" s="182" t="s">
        <v>32</v>
      </c>
      <c r="Q23" s="181"/>
      <c r="R23" s="182" t="s">
        <v>32</v>
      </c>
      <c r="S23" s="181"/>
      <c r="T23" s="182" t="s">
        <v>32</v>
      </c>
      <c r="U23" s="181"/>
      <c r="V23" s="182" t="s">
        <v>32</v>
      </c>
      <c r="W23" s="181"/>
      <c r="X23" s="182" t="s">
        <v>32</v>
      </c>
      <c r="Y23" s="181"/>
      <c r="Z23" s="182" t="s">
        <v>32</v>
      </c>
      <c r="AA23" s="181"/>
      <c r="AB23" s="182" t="s">
        <v>32</v>
      </c>
      <c r="AC23" s="181"/>
      <c r="AD23" s="182" t="s">
        <v>33</v>
      </c>
      <c r="AE23" s="181"/>
      <c r="AF23" s="182" t="s">
        <v>33</v>
      </c>
      <c r="AG23" s="181"/>
      <c r="AH23" s="182" t="s">
        <v>32</v>
      </c>
      <c r="AI23" s="181"/>
      <c r="AJ23" s="182" t="s">
        <v>32</v>
      </c>
      <c r="AK23" s="181"/>
      <c r="AL23" s="182" t="s">
        <v>32</v>
      </c>
      <c r="AM23" s="181"/>
      <c r="AN23" s="182" t="s">
        <v>32</v>
      </c>
      <c r="AO23" s="181"/>
      <c r="AP23" s="182" t="s">
        <v>32</v>
      </c>
      <c r="AQ23" s="181"/>
      <c r="AR23" s="182" t="s">
        <v>32</v>
      </c>
      <c r="AS23" s="181"/>
      <c r="AT23" s="182" t="s">
        <v>32</v>
      </c>
      <c r="AU23" s="181"/>
      <c r="AV23" s="182" t="s">
        <v>32</v>
      </c>
      <c r="AW23" s="181"/>
      <c r="AX23" s="182" t="s">
        <v>32</v>
      </c>
      <c r="AY23" s="181"/>
      <c r="AZ23" s="182" t="s">
        <v>32</v>
      </c>
      <c r="BA23" s="181"/>
      <c r="BB23" s="182"/>
      <c r="BC23" s="181"/>
      <c r="BD23" s="182"/>
      <c r="BE23" s="181"/>
      <c r="BF23" s="182"/>
      <c r="BG23" s="181"/>
      <c r="BH23" s="182"/>
      <c r="BI23" s="181"/>
      <c r="BJ23" s="182"/>
      <c r="BK23" s="181"/>
      <c r="BL23" s="182"/>
      <c r="BM23" s="181"/>
      <c r="BN23" s="443">
        <f t="shared" si="0"/>
        <v>3</v>
      </c>
      <c r="BO23" s="444">
        <f t="shared" si="1"/>
        <v>21</v>
      </c>
      <c r="BP23" s="445">
        <f t="shared" si="2"/>
        <v>0</v>
      </c>
      <c r="BQ23" s="446">
        <f t="shared" si="3"/>
        <v>1</v>
      </c>
      <c r="BR23" s="447">
        <f t="shared" si="4"/>
        <v>0</v>
      </c>
      <c r="BS23" s="2"/>
      <c r="BT23" s="2"/>
      <c r="BU23" s="2"/>
      <c r="BV23" s="2"/>
      <c r="BW23" s="2"/>
    </row>
    <row r="24" spans="1:75" s="3" customFormat="1" ht="22.5" customHeight="1">
      <c r="A24" s="151"/>
      <c r="B24" s="113" t="s">
        <v>248</v>
      </c>
      <c r="C24" s="188" t="s">
        <v>249</v>
      </c>
      <c r="D24" s="182" t="s">
        <v>33</v>
      </c>
      <c r="E24" s="181"/>
      <c r="F24" s="182" t="s">
        <v>70</v>
      </c>
      <c r="G24" s="181"/>
      <c r="H24" s="182" t="s">
        <v>32</v>
      </c>
      <c r="I24" s="181"/>
      <c r="J24" s="182" t="s">
        <v>32</v>
      </c>
      <c r="K24" s="181"/>
      <c r="L24" s="182" t="s">
        <v>32</v>
      </c>
      <c r="M24" s="181"/>
      <c r="N24" s="182" t="s">
        <v>32</v>
      </c>
      <c r="O24" s="181"/>
      <c r="P24" s="182" t="s">
        <v>32</v>
      </c>
      <c r="Q24" s="181"/>
      <c r="R24" s="182" t="s">
        <v>32</v>
      </c>
      <c r="S24" s="181"/>
      <c r="T24" s="182" t="s">
        <v>32</v>
      </c>
      <c r="U24" s="181"/>
      <c r="V24" s="182" t="s">
        <v>32</v>
      </c>
      <c r="W24" s="181"/>
      <c r="X24" s="182" t="s">
        <v>32</v>
      </c>
      <c r="Y24" s="181"/>
      <c r="Z24" s="182" t="s">
        <v>32</v>
      </c>
      <c r="AA24" s="181"/>
      <c r="AB24" s="182" t="s">
        <v>32</v>
      </c>
      <c r="AC24" s="181"/>
      <c r="AD24" s="182" t="s">
        <v>32</v>
      </c>
      <c r="AE24" s="181"/>
      <c r="AF24" s="182" t="s">
        <v>32</v>
      </c>
      <c r="AG24" s="181"/>
      <c r="AH24" s="182" t="s">
        <v>32</v>
      </c>
      <c r="AI24" s="181"/>
      <c r="AJ24" s="182" t="s">
        <v>32</v>
      </c>
      <c r="AK24" s="181"/>
      <c r="AL24" s="182" t="s">
        <v>32</v>
      </c>
      <c r="AM24" s="181"/>
      <c r="AN24" s="182" t="s">
        <v>32</v>
      </c>
      <c r="AO24" s="181"/>
      <c r="AP24" s="182" t="s">
        <v>32</v>
      </c>
      <c r="AQ24" s="181"/>
      <c r="AR24" s="182" t="s">
        <v>32</v>
      </c>
      <c r="AS24" s="181"/>
      <c r="AT24" s="182" t="s">
        <v>32</v>
      </c>
      <c r="AU24" s="181"/>
      <c r="AV24" s="182" t="s">
        <v>32</v>
      </c>
      <c r="AW24" s="181"/>
      <c r="AX24" s="182" t="s">
        <v>32</v>
      </c>
      <c r="AY24" s="181"/>
      <c r="AZ24" s="182" t="s">
        <v>32</v>
      </c>
      <c r="BA24" s="181"/>
      <c r="BB24" s="182"/>
      <c r="BC24" s="181"/>
      <c r="BD24" s="182"/>
      <c r="BE24" s="181"/>
      <c r="BF24" s="182"/>
      <c r="BG24" s="181"/>
      <c r="BH24" s="182"/>
      <c r="BI24" s="181"/>
      <c r="BJ24" s="182"/>
      <c r="BK24" s="181"/>
      <c r="BL24" s="182"/>
      <c r="BM24" s="181"/>
      <c r="BN24" s="443">
        <f t="shared" si="0"/>
        <v>1</v>
      </c>
      <c r="BO24" s="444">
        <f t="shared" si="1"/>
        <v>23</v>
      </c>
      <c r="BP24" s="445">
        <f t="shared" si="2"/>
        <v>0</v>
      </c>
      <c r="BQ24" s="446">
        <f t="shared" si="3"/>
        <v>1</v>
      </c>
      <c r="BR24" s="447">
        <f t="shared" si="4"/>
        <v>0</v>
      </c>
      <c r="BS24" s="2"/>
      <c r="BT24" s="2"/>
      <c r="BU24" s="2"/>
      <c r="BV24" s="2"/>
      <c r="BW24" s="2"/>
    </row>
    <row r="25" spans="1:75" s="3" customFormat="1" ht="22.5" customHeight="1">
      <c r="A25" s="151"/>
      <c r="B25" s="114" t="s">
        <v>250</v>
      </c>
      <c r="C25" s="187" t="s">
        <v>251</v>
      </c>
      <c r="D25" s="182" t="s">
        <v>33</v>
      </c>
      <c r="E25" s="181"/>
      <c r="F25" s="182" t="s">
        <v>70</v>
      </c>
      <c r="G25" s="181"/>
      <c r="H25" s="182" t="s">
        <v>33</v>
      </c>
      <c r="I25" s="181"/>
      <c r="J25" s="182" t="s">
        <v>33</v>
      </c>
      <c r="K25" s="181"/>
      <c r="L25" s="182" t="s">
        <v>33</v>
      </c>
      <c r="M25" s="181"/>
      <c r="N25" s="182" t="s">
        <v>33</v>
      </c>
      <c r="O25" s="181"/>
      <c r="P25" s="182" t="s">
        <v>32</v>
      </c>
      <c r="Q25" s="181"/>
      <c r="R25" s="182" t="s">
        <v>33</v>
      </c>
      <c r="S25" s="181">
        <v>1</v>
      </c>
      <c r="T25" s="182" t="s">
        <v>33</v>
      </c>
      <c r="U25" s="181">
        <v>1</v>
      </c>
      <c r="V25" s="182" t="s">
        <v>33</v>
      </c>
      <c r="W25" s="181">
        <v>1</v>
      </c>
      <c r="X25" s="182" t="s">
        <v>33</v>
      </c>
      <c r="Y25" s="181"/>
      <c r="Z25" s="182" t="s">
        <v>33</v>
      </c>
      <c r="AA25" s="181"/>
      <c r="AB25" s="182" t="s">
        <v>33</v>
      </c>
      <c r="AC25" s="181">
        <v>1</v>
      </c>
      <c r="AD25" s="182" t="s">
        <v>33</v>
      </c>
      <c r="AE25" s="181"/>
      <c r="AF25" s="182" t="s">
        <v>33</v>
      </c>
      <c r="AG25" s="181">
        <v>1</v>
      </c>
      <c r="AH25" s="182" t="s">
        <v>33</v>
      </c>
      <c r="AI25" s="181"/>
      <c r="AJ25" s="182" t="s">
        <v>33</v>
      </c>
      <c r="AK25" s="181"/>
      <c r="AL25" s="182" t="s">
        <v>33</v>
      </c>
      <c r="AM25" s="181"/>
      <c r="AN25" s="182" t="s">
        <v>33</v>
      </c>
      <c r="AO25" s="181"/>
      <c r="AP25" s="182" t="s">
        <v>33</v>
      </c>
      <c r="AQ25" s="181"/>
      <c r="AR25" s="182" t="s">
        <v>33</v>
      </c>
      <c r="AS25" s="181"/>
      <c r="AT25" s="182" t="s">
        <v>70</v>
      </c>
      <c r="AU25" s="181"/>
      <c r="AV25" s="182" t="s">
        <v>34</v>
      </c>
      <c r="AW25" s="181"/>
      <c r="AX25" s="182" t="s">
        <v>34</v>
      </c>
      <c r="AY25" s="181"/>
      <c r="AZ25" s="182" t="s">
        <v>34</v>
      </c>
      <c r="BA25" s="181"/>
      <c r="BB25" s="182"/>
      <c r="BC25" s="181"/>
      <c r="BD25" s="182"/>
      <c r="BE25" s="181"/>
      <c r="BF25" s="182"/>
      <c r="BG25" s="181"/>
      <c r="BH25" s="182"/>
      <c r="BI25" s="181"/>
      <c r="BJ25" s="182"/>
      <c r="BK25" s="181"/>
      <c r="BL25" s="182"/>
      <c r="BM25" s="181"/>
      <c r="BN25" s="443">
        <f t="shared" si="0"/>
        <v>19</v>
      </c>
      <c r="BO25" s="444">
        <f t="shared" si="1"/>
        <v>1</v>
      </c>
      <c r="BP25" s="445">
        <f t="shared" si="2"/>
        <v>3</v>
      </c>
      <c r="BQ25" s="446">
        <f t="shared" si="3"/>
        <v>2</v>
      </c>
      <c r="BR25" s="447">
        <f t="shared" si="4"/>
        <v>5</v>
      </c>
      <c r="BS25" s="2"/>
      <c r="BT25" s="2"/>
      <c r="BU25" s="2"/>
      <c r="BV25" s="2"/>
      <c r="BW25" s="2"/>
    </row>
    <row r="26" spans="1:75" s="3" customFormat="1" ht="22.5" customHeight="1">
      <c r="A26" s="151"/>
      <c r="B26" s="113" t="s">
        <v>252</v>
      </c>
      <c r="C26" s="188" t="s">
        <v>253</v>
      </c>
      <c r="D26" s="182" t="s">
        <v>33</v>
      </c>
      <c r="E26" s="181"/>
      <c r="F26" s="182" t="s">
        <v>70</v>
      </c>
      <c r="G26" s="181"/>
      <c r="H26" s="182" t="s">
        <v>33</v>
      </c>
      <c r="I26" s="181"/>
      <c r="J26" s="182" t="s">
        <v>33</v>
      </c>
      <c r="K26" s="181"/>
      <c r="L26" s="182" t="s">
        <v>33</v>
      </c>
      <c r="M26" s="181"/>
      <c r="N26" s="182" t="s">
        <v>33</v>
      </c>
      <c r="O26" s="181"/>
      <c r="P26" s="182" t="s">
        <v>33</v>
      </c>
      <c r="Q26" s="181"/>
      <c r="R26" s="182" t="s">
        <v>33</v>
      </c>
      <c r="S26" s="181"/>
      <c r="T26" s="182" t="s">
        <v>33</v>
      </c>
      <c r="U26" s="181"/>
      <c r="V26" s="182" t="s">
        <v>33</v>
      </c>
      <c r="W26" s="181"/>
      <c r="X26" s="182" t="s">
        <v>33</v>
      </c>
      <c r="Y26" s="181"/>
      <c r="Z26" s="182" t="s">
        <v>33</v>
      </c>
      <c r="AA26" s="181"/>
      <c r="AB26" s="182" t="s">
        <v>33</v>
      </c>
      <c r="AC26" s="181"/>
      <c r="AD26" s="182" t="s">
        <v>33</v>
      </c>
      <c r="AE26" s="181"/>
      <c r="AF26" s="182" t="s">
        <v>33</v>
      </c>
      <c r="AG26" s="181"/>
      <c r="AH26" s="182" t="s">
        <v>33</v>
      </c>
      <c r="AI26" s="181"/>
      <c r="AJ26" s="182" t="s">
        <v>33</v>
      </c>
      <c r="AK26" s="181"/>
      <c r="AL26" s="182" t="s">
        <v>33</v>
      </c>
      <c r="AM26" s="181"/>
      <c r="AN26" s="182" t="s">
        <v>33</v>
      </c>
      <c r="AO26" s="181"/>
      <c r="AP26" s="182" t="s">
        <v>33</v>
      </c>
      <c r="AQ26" s="181"/>
      <c r="AR26" s="182" t="s">
        <v>33</v>
      </c>
      <c r="AS26" s="181"/>
      <c r="AT26" s="182" t="s">
        <v>70</v>
      </c>
      <c r="AU26" s="181"/>
      <c r="AV26" s="182" t="s">
        <v>34</v>
      </c>
      <c r="AW26" s="181"/>
      <c r="AX26" s="182" t="s">
        <v>34</v>
      </c>
      <c r="AY26" s="181"/>
      <c r="AZ26" s="182" t="s">
        <v>34</v>
      </c>
      <c r="BA26" s="181"/>
      <c r="BB26" s="182"/>
      <c r="BC26" s="181"/>
      <c r="BD26" s="182"/>
      <c r="BE26" s="181"/>
      <c r="BF26" s="182"/>
      <c r="BG26" s="181"/>
      <c r="BH26" s="182"/>
      <c r="BI26" s="181"/>
      <c r="BJ26" s="182"/>
      <c r="BK26" s="181"/>
      <c r="BL26" s="182"/>
      <c r="BM26" s="181"/>
      <c r="BN26" s="443">
        <f t="shared" si="0"/>
        <v>20</v>
      </c>
      <c r="BO26" s="444">
        <f t="shared" si="1"/>
        <v>0</v>
      </c>
      <c r="BP26" s="445">
        <f t="shared" si="2"/>
        <v>3</v>
      </c>
      <c r="BQ26" s="446">
        <f t="shared" si="3"/>
        <v>2</v>
      </c>
      <c r="BR26" s="447">
        <f t="shared" si="4"/>
        <v>0</v>
      </c>
      <c r="BS26" s="2"/>
      <c r="BT26" s="2"/>
      <c r="BU26" s="2"/>
      <c r="BV26" s="2"/>
      <c r="BW26" s="2"/>
    </row>
    <row r="27" spans="1:75" s="3" customFormat="1" ht="22.5" customHeight="1">
      <c r="A27" s="151"/>
      <c r="B27" s="114" t="s">
        <v>254</v>
      </c>
      <c r="C27" s="187" t="s">
        <v>255</v>
      </c>
      <c r="D27" s="182" t="s">
        <v>33</v>
      </c>
      <c r="E27" s="181"/>
      <c r="F27" s="182" t="s">
        <v>70</v>
      </c>
      <c r="G27" s="181"/>
      <c r="H27" s="182" t="s">
        <v>33</v>
      </c>
      <c r="I27" s="181"/>
      <c r="J27" s="182" t="s">
        <v>33</v>
      </c>
      <c r="K27" s="181"/>
      <c r="L27" s="182" t="s">
        <v>33</v>
      </c>
      <c r="M27" s="181"/>
      <c r="N27" s="182" t="s">
        <v>33</v>
      </c>
      <c r="O27" s="181"/>
      <c r="P27" s="182" t="s">
        <v>33</v>
      </c>
      <c r="Q27" s="181"/>
      <c r="R27" s="182" t="s">
        <v>33</v>
      </c>
      <c r="S27" s="181"/>
      <c r="T27" s="182" t="s">
        <v>33</v>
      </c>
      <c r="U27" s="181">
        <v>1</v>
      </c>
      <c r="V27" s="182" t="s">
        <v>33</v>
      </c>
      <c r="W27" s="181">
        <v>1</v>
      </c>
      <c r="X27" s="182" t="s">
        <v>33</v>
      </c>
      <c r="Y27" s="181">
        <v>1</v>
      </c>
      <c r="Z27" s="182" t="s">
        <v>33</v>
      </c>
      <c r="AA27" s="181">
        <v>1</v>
      </c>
      <c r="AB27" s="182" t="s">
        <v>33</v>
      </c>
      <c r="AC27" s="181">
        <v>1</v>
      </c>
      <c r="AD27" s="182" t="s">
        <v>33</v>
      </c>
      <c r="AE27" s="181">
        <v>1</v>
      </c>
      <c r="AF27" s="182" t="s">
        <v>33</v>
      </c>
      <c r="AG27" s="181">
        <v>1</v>
      </c>
      <c r="AH27" s="182" t="s">
        <v>33</v>
      </c>
      <c r="AI27" s="181"/>
      <c r="AJ27" s="182" t="s">
        <v>33</v>
      </c>
      <c r="AK27" s="181"/>
      <c r="AL27" s="182" t="s">
        <v>33</v>
      </c>
      <c r="AM27" s="181"/>
      <c r="AN27" s="182" t="s">
        <v>33</v>
      </c>
      <c r="AO27" s="181"/>
      <c r="AP27" s="182" t="s">
        <v>33</v>
      </c>
      <c r="AQ27" s="181"/>
      <c r="AR27" s="182" t="s">
        <v>33</v>
      </c>
      <c r="AS27" s="181"/>
      <c r="AT27" s="182" t="s">
        <v>70</v>
      </c>
      <c r="AU27" s="181"/>
      <c r="AV27" s="182" t="s">
        <v>70</v>
      </c>
      <c r="AW27" s="181"/>
      <c r="AX27" s="182" t="s">
        <v>70</v>
      </c>
      <c r="AY27" s="181"/>
      <c r="AZ27" s="182" t="s">
        <v>70</v>
      </c>
      <c r="BA27" s="181"/>
      <c r="BB27" s="182"/>
      <c r="BC27" s="181"/>
      <c r="BD27" s="182"/>
      <c r="BE27" s="181"/>
      <c r="BF27" s="182"/>
      <c r="BG27" s="181"/>
      <c r="BH27" s="182"/>
      <c r="BI27" s="181"/>
      <c r="BJ27" s="182"/>
      <c r="BK27" s="181"/>
      <c r="BL27" s="182"/>
      <c r="BM27" s="181"/>
      <c r="BN27" s="443">
        <f t="shared" si="0"/>
        <v>20</v>
      </c>
      <c r="BO27" s="444">
        <f t="shared" si="1"/>
        <v>0</v>
      </c>
      <c r="BP27" s="445">
        <f t="shared" si="2"/>
        <v>0</v>
      </c>
      <c r="BQ27" s="446">
        <f t="shared" si="3"/>
        <v>5</v>
      </c>
      <c r="BR27" s="447">
        <f t="shared" si="4"/>
        <v>7</v>
      </c>
      <c r="BS27" s="2"/>
      <c r="BT27" s="2"/>
      <c r="BU27" s="2"/>
      <c r="BV27" s="2"/>
      <c r="BW27" s="2"/>
    </row>
    <row r="28" spans="1:75" s="3" customFormat="1" ht="22.5" customHeight="1">
      <c r="A28" s="151"/>
      <c r="B28" s="113" t="s">
        <v>256</v>
      </c>
      <c r="C28" s="188" t="s">
        <v>257</v>
      </c>
      <c r="D28" s="182" t="s">
        <v>33</v>
      </c>
      <c r="E28" s="181"/>
      <c r="F28" s="182" t="s">
        <v>70</v>
      </c>
      <c r="G28" s="181"/>
      <c r="H28" s="182" t="s">
        <v>33</v>
      </c>
      <c r="I28" s="181"/>
      <c r="J28" s="182" t="s">
        <v>33</v>
      </c>
      <c r="K28" s="181"/>
      <c r="L28" s="182" t="s">
        <v>33</v>
      </c>
      <c r="M28" s="181"/>
      <c r="N28" s="182" t="s">
        <v>33</v>
      </c>
      <c r="O28" s="181"/>
      <c r="P28" s="182" t="s">
        <v>33</v>
      </c>
      <c r="Q28" s="181"/>
      <c r="R28" s="182" t="s">
        <v>33</v>
      </c>
      <c r="S28" s="181"/>
      <c r="T28" s="182" t="s">
        <v>33</v>
      </c>
      <c r="U28" s="181"/>
      <c r="V28" s="182" t="s">
        <v>33</v>
      </c>
      <c r="W28" s="181"/>
      <c r="X28" s="182" t="s">
        <v>33</v>
      </c>
      <c r="Y28" s="181"/>
      <c r="Z28" s="182" t="s">
        <v>33</v>
      </c>
      <c r="AA28" s="181"/>
      <c r="AB28" s="182" t="s">
        <v>33</v>
      </c>
      <c r="AC28" s="181"/>
      <c r="AD28" s="182" t="s">
        <v>33</v>
      </c>
      <c r="AE28" s="181"/>
      <c r="AF28" s="182" t="s">
        <v>33</v>
      </c>
      <c r="AG28" s="181"/>
      <c r="AH28" s="182" t="s">
        <v>33</v>
      </c>
      <c r="AI28" s="181"/>
      <c r="AJ28" s="182" t="s">
        <v>33</v>
      </c>
      <c r="AK28" s="181"/>
      <c r="AL28" s="182" t="s">
        <v>33</v>
      </c>
      <c r="AM28" s="181"/>
      <c r="AN28" s="182" t="s">
        <v>33</v>
      </c>
      <c r="AO28" s="181"/>
      <c r="AP28" s="182" t="s">
        <v>33</v>
      </c>
      <c r="AQ28" s="181"/>
      <c r="AR28" s="182" t="s">
        <v>33</v>
      </c>
      <c r="AS28" s="181"/>
      <c r="AT28" s="182" t="s">
        <v>70</v>
      </c>
      <c r="AU28" s="181"/>
      <c r="AV28" s="182" t="s">
        <v>34</v>
      </c>
      <c r="AW28" s="181"/>
      <c r="AX28" s="182" t="s">
        <v>34</v>
      </c>
      <c r="AY28" s="181"/>
      <c r="AZ28" s="182" t="s">
        <v>34</v>
      </c>
      <c r="BA28" s="181"/>
      <c r="BB28" s="182"/>
      <c r="BC28" s="181"/>
      <c r="BD28" s="182"/>
      <c r="BE28" s="181"/>
      <c r="BF28" s="182"/>
      <c r="BG28" s="181"/>
      <c r="BH28" s="182"/>
      <c r="BI28" s="181"/>
      <c r="BJ28" s="182"/>
      <c r="BK28" s="181"/>
      <c r="BL28" s="182"/>
      <c r="BM28" s="181"/>
      <c r="BN28" s="443">
        <f t="shared" si="0"/>
        <v>20</v>
      </c>
      <c r="BO28" s="444">
        <f t="shared" si="1"/>
        <v>0</v>
      </c>
      <c r="BP28" s="445">
        <f t="shared" si="2"/>
        <v>3</v>
      </c>
      <c r="BQ28" s="446">
        <f t="shared" si="3"/>
        <v>2</v>
      </c>
      <c r="BR28" s="447">
        <f t="shared" si="4"/>
        <v>0</v>
      </c>
      <c r="BS28" s="2"/>
      <c r="BT28" s="2"/>
      <c r="BU28" s="2"/>
      <c r="BV28" s="2"/>
      <c r="BW28" s="2"/>
    </row>
    <row r="29" spans="1:75" s="3" customFormat="1" ht="22.5" customHeight="1">
      <c r="A29" s="151"/>
      <c r="B29" s="114"/>
      <c r="C29" s="187"/>
      <c r="D29" s="182"/>
      <c r="E29" s="181"/>
      <c r="F29" s="182"/>
      <c r="G29" s="181"/>
      <c r="H29" s="182"/>
      <c r="I29" s="181"/>
      <c r="J29" s="182"/>
      <c r="K29" s="181"/>
      <c r="L29" s="182"/>
      <c r="M29" s="181"/>
      <c r="N29" s="182"/>
      <c r="O29" s="181"/>
      <c r="P29" s="182"/>
      <c r="Q29" s="181"/>
      <c r="R29" s="182"/>
      <c r="S29" s="181"/>
      <c r="T29" s="182"/>
      <c r="U29" s="181"/>
      <c r="V29" s="182"/>
      <c r="W29" s="181"/>
      <c r="X29" s="182"/>
      <c r="Y29" s="181"/>
      <c r="Z29" s="182"/>
      <c r="AA29" s="181"/>
      <c r="AB29" s="182"/>
      <c r="AC29" s="181"/>
      <c r="AD29" s="182"/>
      <c r="AE29" s="181"/>
      <c r="AF29" s="182"/>
      <c r="AG29" s="181"/>
      <c r="AH29" s="182"/>
      <c r="AI29" s="181"/>
      <c r="AJ29" s="182"/>
      <c r="AK29" s="181"/>
      <c r="AL29" s="182"/>
      <c r="AM29" s="181"/>
      <c r="AN29" s="182"/>
      <c r="AO29" s="181"/>
      <c r="AP29" s="182"/>
      <c r="AQ29" s="181"/>
      <c r="AR29" s="182"/>
      <c r="AS29" s="181"/>
      <c r="AT29" s="182"/>
      <c r="AU29" s="181"/>
      <c r="AV29" s="182"/>
      <c r="AW29" s="181"/>
      <c r="AX29" s="182"/>
      <c r="AY29" s="181"/>
      <c r="AZ29" s="182"/>
      <c r="BA29" s="181"/>
      <c r="BB29" s="182"/>
      <c r="BC29" s="181"/>
      <c r="BD29" s="182"/>
      <c r="BE29" s="181"/>
      <c r="BF29" s="182"/>
      <c r="BG29" s="181"/>
      <c r="BH29" s="182"/>
      <c r="BI29" s="181"/>
      <c r="BJ29" s="182"/>
      <c r="BK29" s="181"/>
      <c r="BL29" s="182"/>
      <c r="BM29" s="181"/>
      <c r="BN29" s="443">
        <f t="shared" si="0"/>
        <v>0</v>
      </c>
      <c r="BO29" s="444">
        <f t="shared" si="1"/>
        <v>0</v>
      </c>
      <c r="BP29" s="445">
        <f t="shared" si="2"/>
        <v>0</v>
      </c>
      <c r="BQ29" s="446">
        <f t="shared" si="3"/>
        <v>0</v>
      </c>
      <c r="BR29" s="447">
        <f t="shared" si="4"/>
        <v>0</v>
      </c>
      <c r="BS29" s="2"/>
      <c r="BT29" s="2"/>
      <c r="BU29" s="2"/>
      <c r="BV29" s="2"/>
      <c r="BW29" s="2"/>
    </row>
    <row r="30" spans="1:75" s="3" customFormat="1" ht="22.5" customHeight="1">
      <c r="A30" s="151"/>
      <c r="B30" s="113"/>
      <c r="C30" s="188"/>
      <c r="D30" s="182"/>
      <c r="E30" s="181"/>
      <c r="F30" s="182"/>
      <c r="G30" s="181"/>
      <c r="H30" s="182"/>
      <c r="I30" s="181"/>
      <c r="J30" s="182"/>
      <c r="K30" s="181"/>
      <c r="L30" s="182"/>
      <c r="M30" s="181"/>
      <c r="N30" s="182"/>
      <c r="O30" s="181"/>
      <c r="P30" s="182"/>
      <c r="Q30" s="181"/>
      <c r="R30" s="182"/>
      <c r="S30" s="181"/>
      <c r="T30" s="182"/>
      <c r="U30" s="181"/>
      <c r="V30" s="182"/>
      <c r="W30" s="181"/>
      <c r="X30" s="182"/>
      <c r="Y30" s="181"/>
      <c r="Z30" s="182"/>
      <c r="AA30" s="181"/>
      <c r="AB30" s="182"/>
      <c r="AC30" s="181"/>
      <c r="AD30" s="182"/>
      <c r="AE30" s="181"/>
      <c r="AF30" s="182"/>
      <c r="AG30" s="181"/>
      <c r="AH30" s="182"/>
      <c r="AI30" s="181"/>
      <c r="AJ30" s="182"/>
      <c r="AK30" s="181"/>
      <c r="AL30" s="182"/>
      <c r="AM30" s="181"/>
      <c r="AN30" s="182"/>
      <c r="AO30" s="181"/>
      <c r="AP30" s="182"/>
      <c r="AQ30" s="181"/>
      <c r="AR30" s="182"/>
      <c r="AS30" s="181"/>
      <c r="AT30" s="182"/>
      <c r="AU30" s="181"/>
      <c r="AV30" s="182"/>
      <c r="AW30" s="181"/>
      <c r="AX30" s="182"/>
      <c r="AY30" s="181"/>
      <c r="AZ30" s="182"/>
      <c r="BA30" s="181"/>
      <c r="BB30" s="182"/>
      <c r="BC30" s="181"/>
      <c r="BD30" s="182"/>
      <c r="BE30" s="181"/>
      <c r="BF30" s="182"/>
      <c r="BG30" s="181"/>
      <c r="BH30" s="182"/>
      <c r="BI30" s="181"/>
      <c r="BJ30" s="182"/>
      <c r="BK30" s="181"/>
      <c r="BL30" s="182"/>
      <c r="BM30" s="181"/>
      <c r="BN30" s="443">
        <f t="shared" si="0"/>
        <v>0</v>
      </c>
      <c r="BO30" s="444">
        <f t="shared" si="1"/>
        <v>0</v>
      </c>
      <c r="BP30" s="445">
        <f t="shared" si="2"/>
        <v>0</v>
      </c>
      <c r="BQ30" s="446">
        <f t="shared" si="3"/>
        <v>0</v>
      </c>
      <c r="BR30" s="447">
        <f t="shared" si="4"/>
        <v>0</v>
      </c>
      <c r="BS30" s="2"/>
      <c r="BT30" s="2"/>
      <c r="BU30" s="2"/>
      <c r="BV30" s="2"/>
      <c r="BW30" s="2"/>
    </row>
    <row r="31" spans="1:75" ht="22.5" customHeight="1">
      <c r="A31" s="151"/>
      <c r="B31" s="114"/>
      <c r="C31" s="187"/>
      <c r="D31" s="182"/>
      <c r="E31" s="181"/>
      <c r="F31" s="182"/>
      <c r="G31" s="181"/>
      <c r="H31" s="182"/>
      <c r="I31" s="181"/>
      <c r="J31" s="182"/>
      <c r="K31" s="181"/>
      <c r="L31" s="182"/>
      <c r="M31" s="181"/>
      <c r="N31" s="182"/>
      <c r="O31" s="181"/>
      <c r="P31" s="182"/>
      <c r="Q31" s="181"/>
      <c r="R31" s="182"/>
      <c r="S31" s="181"/>
      <c r="T31" s="182"/>
      <c r="U31" s="181"/>
      <c r="V31" s="182"/>
      <c r="W31" s="181"/>
      <c r="X31" s="182"/>
      <c r="Y31" s="181"/>
      <c r="Z31" s="182"/>
      <c r="AA31" s="181"/>
      <c r="AB31" s="182"/>
      <c r="AC31" s="181"/>
      <c r="AD31" s="182"/>
      <c r="AE31" s="181"/>
      <c r="AF31" s="182"/>
      <c r="AG31" s="181"/>
      <c r="AH31" s="182"/>
      <c r="AI31" s="181"/>
      <c r="AJ31" s="182"/>
      <c r="AK31" s="181"/>
      <c r="AL31" s="182"/>
      <c r="AM31" s="181"/>
      <c r="AN31" s="182"/>
      <c r="AO31" s="181"/>
      <c r="AP31" s="182"/>
      <c r="AQ31" s="181"/>
      <c r="AR31" s="182"/>
      <c r="AS31" s="181"/>
      <c r="AT31" s="182"/>
      <c r="AU31" s="181"/>
      <c r="AV31" s="182"/>
      <c r="AW31" s="181"/>
      <c r="AX31" s="182"/>
      <c r="AY31" s="181"/>
      <c r="AZ31" s="182"/>
      <c r="BA31" s="181"/>
      <c r="BB31" s="182"/>
      <c r="BC31" s="181"/>
      <c r="BD31" s="182"/>
      <c r="BE31" s="181"/>
      <c r="BF31" s="182"/>
      <c r="BG31" s="181"/>
      <c r="BH31" s="182"/>
      <c r="BI31" s="181"/>
      <c r="BJ31" s="182"/>
      <c r="BK31" s="181"/>
      <c r="BL31" s="182"/>
      <c r="BM31" s="181"/>
      <c r="BN31" s="443">
        <f t="shared" si="0"/>
        <v>0</v>
      </c>
      <c r="BO31" s="444">
        <f t="shared" si="1"/>
        <v>0</v>
      </c>
      <c r="BP31" s="445">
        <f t="shared" si="2"/>
        <v>0</v>
      </c>
      <c r="BQ31" s="446">
        <f t="shared" si="3"/>
        <v>0</v>
      </c>
      <c r="BR31" s="447">
        <f t="shared" si="4"/>
        <v>0</v>
      </c>
    </row>
    <row r="32" spans="1:75" ht="22.5" customHeight="1">
      <c r="A32" s="151"/>
      <c r="B32" s="113"/>
      <c r="C32" s="188"/>
      <c r="D32" s="182"/>
      <c r="E32" s="181"/>
      <c r="F32" s="182"/>
      <c r="G32" s="181"/>
      <c r="H32" s="182"/>
      <c r="I32" s="181"/>
      <c r="J32" s="182"/>
      <c r="K32" s="181"/>
      <c r="L32" s="182"/>
      <c r="M32" s="181"/>
      <c r="N32" s="182"/>
      <c r="O32" s="181"/>
      <c r="P32" s="182"/>
      <c r="Q32" s="181"/>
      <c r="R32" s="182"/>
      <c r="S32" s="181"/>
      <c r="T32" s="182"/>
      <c r="U32" s="181"/>
      <c r="V32" s="182"/>
      <c r="W32" s="181"/>
      <c r="X32" s="182"/>
      <c r="Y32" s="181"/>
      <c r="Z32" s="182"/>
      <c r="AA32" s="181"/>
      <c r="AB32" s="182"/>
      <c r="AC32" s="181"/>
      <c r="AD32" s="182"/>
      <c r="AE32" s="181"/>
      <c r="AF32" s="182"/>
      <c r="AG32" s="181"/>
      <c r="AH32" s="182"/>
      <c r="AI32" s="181"/>
      <c r="AJ32" s="182"/>
      <c r="AK32" s="181"/>
      <c r="AL32" s="182"/>
      <c r="AM32" s="181"/>
      <c r="AN32" s="182"/>
      <c r="AO32" s="181"/>
      <c r="AP32" s="182"/>
      <c r="AQ32" s="181"/>
      <c r="AR32" s="182"/>
      <c r="AS32" s="181"/>
      <c r="AT32" s="182"/>
      <c r="AU32" s="181"/>
      <c r="AV32" s="182"/>
      <c r="AW32" s="181"/>
      <c r="AX32" s="182"/>
      <c r="AY32" s="181"/>
      <c r="AZ32" s="182"/>
      <c r="BA32" s="181"/>
      <c r="BB32" s="182"/>
      <c r="BC32" s="181"/>
      <c r="BD32" s="182"/>
      <c r="BE32" s="181"/>
      <c r="BF32" s="182"/>
      <c r="BG32" s="181"/>
      <c r="BH32" s="182"/>
      <c r="BI32" s="181"/>
      <c r="BJ32" s="182"/>
      <c r="BK32" s="181"/>
      <c r="BL32" s="182"/>
      <c r="BM32" s="181"/>
      <c r="BN32" s="443">
        <f t="shared" si="0"/>
        <v>0</v>
      </c>
      <c r="BO32" s="444">
        <f t="shared" si="1"/>
        <v>0</v>
      </c>
      <c r="BP32" s="445">
        <f t="shared" si="2"/>
        <v>0</v>
      </c>
      <c r="BQ32" s="446">
        <f t="shared" si="3"/>
        <v>0</v>
      </c>
      <c r="BR32" s="447">
        <f t="shared" si="4"/>
        <v>0</v>
      </c>
    </row>
    <row r="33" spans="1:70" ht="22.5" customHeight="1">
      <c r="A33" s="151"/>
      <c r="B33" s="114"/>
      <c r="C33" s="187"/>
      <c r="D33" s="182"/>
      <c r="E33" s="181"/>
      <c r="F33" s="182"/>
      <c r="G33" s="181"/>
      <c r="H33" s="182"/>
      <c r="I33" s="181"/>
      <c r="J33" s="182"/>
      <c r="K33" s="181"/>
      <c r="L33" s="182"/>
      <c r="M33" s="181"/>
      <c r="N33" s="182"/>
      <c r="O33" s="181"/>
      <c r="P33" s="182"/>
      <c r="Q33" s="181"/>
      <c r="R33" s="182"/>
      <c r="S33" s="181"/>
      <c r="T33" s="182"/>
      <c r="U33" s="181"/>
      <c r="V33" s="182"/>
      <c r="W33" s="181"/>
      <c r="X33" s="182"/>
      <c r="Y33" s="181"/>
      <c r="Z33" s="182"/>
      <c r="AA33" s="181"/>
      <c r="AB33" s="182"/>
      <c r="AC33" s="181"/>
      <c r="AD33" s="182"/>
      <c r="AE33" s="181"/>
      <c r="AF33" s="182"/>
      <c r="AG33" s="181"/>
      <c r="AH33" s="182"/>
      <c r="AI33" s="181"/>
      <c r="AJ33" s="182"/>
      <c r="AK33" s="181"/>
      <c r="AL33" s="182"/>
      <c r="AM33" s="181"/>
      <c r="AN33" s="182"/>
      <c r="AO33" s="181"/>
      <c r="AP33" s="182"/>
      <c r="AQ33" s="181"/>
      <c r="AR33" s="182"/>
      <c r="AS33" s="181"/>
      <c r="AT33" s="182"/>
      <c r="AU33" s="181"/>
      <c r="AV33" s="182"/>
      <c r="AW33" s="181"/>
      <c r="AX33" s="182"/>
      <c r="AY33" s="181"/>
      <c r="AZ33" s="182"/>
      <c r="BA33" s="181"/>
      <c r="BB33" s="182"/>
      <c r="BC33" s="181"/>
      <c r="BD33" s="182"/>
      <c r="BE33" s="181"/>
      <c r="BF33" s="182"/>
      <c r="BG33" s="181"/>
      <c r="BH33" s="182"/>
      <c r="BI33" s="181"/>
      <c r="BJ33" s="182"/>
      <c r="BK33" s="181"/>
      <c r="BL33" s="182"/>
      <c r="BM33" s="181"/>
      <c r="BN33" s="443">
        <f t="shared" si="0"/>
        <v>0</v>
      </c>
      <c r="BO33" s="444">
        <f t="shared" si="1"/>
        <v>0</v>
      </c>
      <c r="BP33" s="445">
        <f t="shared" si="2"/>
        <v>0</v>
      </c>
      <c r="BQ33" s="446">
        <f t="shared" si="3"/>
        <v>0</v>
      </c>
      <c r="BR33" s="447">
        <f t="shared" si="4"/>
        <v>0</v>
      </c>
    </row>
    <row r="34" spans="1:70" ht="22.5" customHeight="1">
      <c r="A34" s="151"/>
      <c r="B34" s="113"/>
      <c r="C34" s="188"/>
      <c r="D34" s="182"/>
      <c r="E34" s="181"/>
      <c r="F34" s="182"/>
      <c r="G34" s="181"/>
      <c r="H34" s="182"/>
      <c r="I34" s="181"/>
      <c r="J34" s="182"/>
      <c r="K34" s="181"/>
      <c r="L34" s="182"/>
      <c r="M34" s="181"/>
      <c r="N34" s="182"/>
      <c r="O34" s="181"/>
      <c r="P34" s="182"/>
      <c r="Q34" s="181"/>
      <c r="R34" s="182"/>
      <c r="S34" s="181"/>
      <c r="T34" s="182"/>
      <c r="U34" s="181"/>
      <c r="V34" s="182"/>
      <c r="W34" s="181"/>
      <c r="X34" s="182"/>
      <c r="Y34" s="181"/>
      <c r="Z34" s="182"/>
      <c r="AA34" s="181"/>
      <c r="AB34" s="182"/>
      <c r="AC34" s="181"/>
      <c r="AD34" s="182"/>
      <c r="AE34" s="181"/>
      <c r="AF34" s="182"/>
      <c r="AG34" s="181"/>
      <c r="AH34" s="182"/>
      <c r="AI34" s="181"/>
      <c r="AJ34" s="182"/>
      <c r="AK34" s="181"/>
      <c r="AL34" s="182"/>
      <c r="AM34" s="181"/>
      <c r="AN34" s="182"/>
      <c r="AO34" s="181"/>
      <c r="AP34" s="182"/>
      <c r="AQ34" s="181"/>
      <c r="AR34" s="182"/>
      <c r="AS34" s="181"/>
      <c r="AT34" s="182"/>
      <c r="AU34" s="181"/>
      <c r="AV34" s="182"/>
      <c r="AW34" s="181"/>
      <c r="AX34" s="182"/>
      <c r="AY34" s="181"/>
      <c r="AZ34" s="182"/>
      <c r="BA34" s="181"/>
      <c r="BB34" s="182"/>
      <c r="BC34" s="181"/>
      <c r="BD34" s="182"/>
      <c r="BE34" s="181"/>
      <c r="BF34" s="182"/>
      <c r="BG34" s="181"/>
      <c r="BH34" s="182"/>
      <c r="BI34" s="181"/>
      <c r="BJ34" s="182"/>
      <c r="BK34" s="181"/>
      <c r="BL34" s="182"/>
      <c r="BM34" s="181"/>
      <c r="BN34" s="443">
        <f t="shared" si="0"/>
        <v>0</v>
      </c>
      <c r="BO34" s="444">
        <f t="shared" si="1"/>
        <v>0</v>
      </c>
      <c r="BP34" s="445">
        <f t="shared" si="2"/>
        <v>0</v>
      </c>
      <c r="BQ34" s="446">
        <f t="shared" si="3"/>
        <v>0</v>
      </c>
      <c r="BR34" s="447">
        <f t="shared" si="4"/>
        <v>0</v>
      </c>
    </row>
    <row r="35" spans="1:70" ht="22.5" customHeight="1">
      <c r="A35" s="151"/>
      <c r="B35" s="114"/>
      <c r="C35" s="187"/>
      <c r="D35" s="182"/>
      <c r="E35" s="181"/>
      <c r="F35" s="182"/>
      <c r="G35" s="181"/>
      <c r="H35" s="182"/>
      <c r="I35" s="181"/>
      <c r="J35" s="182"/>
      <c r="K35" s="181"/>
      <c r="L35" s="182"/>
      <c r="M35" s="181"/>
      <c r="N35" s="182"/>
      <c r="O35" s="181"/>
      <c r="P35" s="182"/>
      <c r="Q35" s="181"/>
      <c r="R35" s="182"/>
      <c r="S35" s="181"/>
      <c r="T35" s="182"/>
      <c r="U35" s="181"/>
      <c r="V35" s="182"/>
      <c r="W35" s="181"/>
      <c r="X35" s="182"/>
      <c r="Y35" s="181"/>
      <c r="Z35" s="182"/>
      <c r="AA35" s="181"/>
      <c r="AB35" s="182"/>
      <c r="AC35" s="181"/>
      <c r="AD35" s="182"/>
      <c r="AE35" s="181"/>
      <c r="AF35" s="182"/>
      <c r="AG35" s="181"/>
      <c r="AH35" s="182"/>
      <c r="AI35" s="181"/>
      <c r="AJ35" s="182"/>
      <c r="AK35" s="181"/>
      <c r="AL35" s="182"/>
      <c r="AM35" s="181"/>
      <c r="AN35" s="182"/>
      <c r="AO35" s="181"/>
      <c r="AP35" s="182"/>
      <c r="AQ35" s="181"/>
      <c r="AR35" s="182"/>
      <c r="AS35" s="181"/>
      <c r="AT35" s="182"/>
      <c r="AU35" s="181"/>
      <c r="AV35" s="182"/>
      <c r="AW35" s="181"/>
      <c r="AX35" s="182"/>
      <c r="AY35" s="181"/>
      <c r="AZ35" s="182"/>
      <c r="BA35" s="181"/>
      <c r="BB35" s="182"/>
      <c r="BC35" s="181"/>
      <c r="BD35" s="182"/>
      <c r="BE35" s="181"/>
      <c r="BF35" s="182"/>
      <c r="BG35" s="181"/>
      <c r="BH35" s="182"/>
      <c r="BI35" s="181"/>
      <c r="BJ35" s="182"/>
      <c r="BK35" s="181"/>
      <c r="BL35" s="182"/>
      <c r="BM35" s="181"/>
      <c r="BN35" s="443">
        <f t="shared" si="0"/>
        <v>0</v>
      </c>
      <c r="BO35" s="444">
        <f t="shared" si="1"/>
        <v>0</v>
      </c>
      <c r="BP35" s="445">
        <f t="shared" si="2"/>
        <v>0</v>
      </c>
      <c r="BQ35" s="446">
        <f t="shared" si="3"/>
        <v>0</v>
      </c>
      <c r="BR35" s="447">
        <f t="shared" si="4"/>
        <v>0</v>
      </c>
    </row>
    <row r="36" spans="1:70" ht="22.5" customHeight="1">
      <c r="A36" s="151"/>
      <c r="B36" s="113"/>
      <c r="C36" s="188"/>
      <c r="D36" s="182"/>
      <c r="E36" s="181"/>
      <c r="F36" s="182"/>
      <c r="G36" s="181"/>
      <c r="H36" s="182"/>
      <c r="I36" s="181"/>
      <c r="J36" s="182"/>
      <c r="K36" s="181"/>
      <c r="L36" s="182"/>
      <c r="M36" s="181"/>
      <c r="N36" s="182"/>
      <c r="O36" s="181"/>
      <c r="P36" s="182"/>
      <c r="Q36" s="181"/>
      <c r="R36" s="182"/>
      <c r="S36" s="181"/>
      <c r="T36" s="182"/>
      <c r="U36" s="181"/>
      <c r="V36" s="182"/>
      <c r="W36" s="181"/>
      <c r="X36" s="182"/>
      <c r="Y36" s="181"/>
      <c r="Z36" s="182"/>
      <c r="AA36" s="181"/>
      <c r="AB36" s="182"/>
      <c r="AC36" s="181"/>
      <c r="AD36" s="182"/>
      <c r="AE36" s="181"/>
      <c r="AF36" s="182"/>
      <c r="AG36" s="181"/>
      <c r="AH36" s="182"/>
      <c r="AI36" s="181"/>
      <c r="AJ36" s="182"/>
      <c r="AK36" s="181"/>
      <c r="AL36" s="182"/>
      <c r="AM36" s="181"/>
      <c r="AN36" s="182"/>
      <c r="AO36" s="181"/>
      <c r="AP36" s="182"/>
      <c r="AQ36" s="181"/>
      <c r="AR36" s="182"/>
      <c r="AS36" s="181"/>
      <c r="AT36" s="182"/>
      <c r="AU36" s="181"/>
      <c r="AV36" s="182"/>
      <c r="AW36" s="181"/>
      <c r="AX36" s="182"/>
      <c r="AY36" s="181"/>
      <c r="AZ36" s="182"/>
      <c r="BA36" s="181"/>
      <c r="BB36" s="182"/>
      <c r="BC36" s="181"/>
      <c r="BD36" s="182"/>
      <c r="BE36" s="181"/>
      <c r="BF36" s="182"/>
      <c r="BG36" s="181"/>
      <c r="BH36" s="182"/>
      <c r="BI36" s="181"/>
      <c r="BJ36" s="182"/>
      <c r="BK36" s="181"/>
      <c r="BL36" s="182"/>
      <c r="BM36" s="181"/>
      <c r="BN36" s="443">
        <f t="shared" si="0"/>
        <v>0</v>
      </c>
      <c r="BO36" s="444">
        <f t="shared" si="1"/>
        <v>0</v>
      </c>
      <c r="BP36" s="445">
        <f t="shared" si="2"/>
        <v>0</v>
      </c>
      <c r="BQ36" s="446">
        <f t="shared" si="3"/>
        <v>0</v>
      </c>
      <c r="BR36" s="447">
        <f t="shared" si="4"/>
        <v>0</v>
      </c>
    </row>
    <row r="37" spans="1:70" ht="22.5" customHeight="1">
      <c r="A37" s="151"/>
      <c r="B37" s="114"/>
      <c r="C37" s="187"/>
      <c r="D37" s="182"/>
      <c r="E37" s="181"/>
      <c r="F37" s="182"/>
      <c r="G37" s="181"/>
      <c r="H37" s="182"/>
      <c r="I37" s="181"/>
      <c r="J37" s="182"/>
      <c r="K37" s="181"/>
      <c r="L37" s="182"/>
      <c r="M37" s="181"/>
      <c r="N37" s="182"/>
      <c r="O37" s="181"/>
      <c r="P37" s="182"/>
      <c r="Q37" s="181"/>
      <c r="R37" s="182"/>
      <c r="S37" s="181"/>
      <c r="T37" s="182"/>
      <c r="U37" s="181"/>
      <c r="V37" s="182"/>
      <c r="W37" s="181"/>
      <c r="X37" s="182"/>
      <c r="Y37" s="181"/>
      <c r="Z37" s="182"/>
      <c r="AA37" s="181"/>
      <c r="AB37" s="182"/>
      <c r="AC37" s="181"/>
      <c r="AD37" s="182"/>
      <c r="AE37" s="181"/>
      <c r="AF37" s="182"/>
      <c r="AG37" s="181"/>
      <c r="AH37" s="182"/>
      <c r="AI37" s="181"/>
      <c r="AJ37" s="182"/>
      <c r="AK37" s="181"/>
      <c r="AL37" s="182"/>
      <c r="AM37" s="181"/>
      <c r="AN37" s="182"/>
      <c r="AO37" s="181"/>
      <c r="AP37" s="182"/>
      <c r="AQ37" s="181"/>
      <c r="AR37" s="182"/>
      <c r="AS37" s="181"/>
      <c r="AT37" s="182"/>
      <c r="AU37" s="181"/>
      <c r="AV37" s="182"/>
      <c r="AW37" s="181"/>
      <c r="AX37" s="182"/>
      <c r="AY37" s="181"/>
      <c r="AZ37" s="182"/>
      <c r="BA37" s="181"/>
      <c r="BB37" s="182"/>
      <c r="BC37" s="181"/>
      <c r="BD37" s="182"/>
      <c r="BE37" s="181"/>
      <c r="BF37" s="182"/>
      <c r="BG37" s="181"/>
      <c r="BH37" s="182"/>
      <c r="BI37" s="181"/>
      <c r="BJ37" s="182"/>
      <c r="BK37" s="181"/>
      <c r="BL37" s="182"/>
      <c r="BM37" s="181"/>
      <c r="BN37" s="443">
        <f t="shared" si="0"/>
        <v>0</v>
      </c>
      <c r="BO37" s="444">
        <f t="shared" si="1"/>
        <v>0</v>
      </c>
      <c r="BP37" s="445">
        <f t="shared" si="2"/>
        <v>0</v>
      </c>
      <c r="BQ37" s="446">
        <f t="shared" si="3"/>
        <v>0</v>
      </c>
      <c r="BR37" s="447">
        <f t="shared" si="4"/>
        <v>0</v>
      </c>
    </row>
    <row r="38" spans="1:70" ht="22.5" customHeight="1">
      <c r="A38" s="151"/>
      <c r="B38" s="113"/>
      <c r="C38" s="188"/>
      <c r="D38" s="182"/>
      <c r="E38" s="181"/>
      <c r="F38" s="182"/>
      <c r="G38" s="181"/>
      <c r="H38" s="182"/>
      <c r="I38" s="181"/>
      <c r="J38" s="182"/>
      <c r="K38" s="181"/>
      <c r="L38" s="182"/>
      <c r="M38" s="181"/>
      <c r="N38" s="182"/>
      <c r="O38" s="181"/>
      <c r="P38" s="182"/>
      <c r="Q38" s="181"/>
      <c r="R38" s="182"/>
      <c r="S38" s="181"/>
      <c r="T38" s="182"/>
      <c r="U38" s="181"/>
      <c r="V38" s="182"/>
      <c r="W38" s="181"/>
      <c r="X38" s="182"/>
      <c r="Y38" s="181"/>
      <c r="Z38" s="182"/>
      <c r="AA38" s="181"/>
      <c r="AB38" s="182"/>
      <c r="AC38" s="181"/>
      <c r="AD38" s="182"/>
      <c r="AE38" s="181"/>
      <c r="AF38" s="182"/>
      <c r="AG38" s="181"/>
      <c r="AH38" s="182"/>
      <c r="AI38" s="181"/>
      <c r="AJ38" s="182"/>
      <c r="AK38" s="181"/>
      <c r="AL38" s="182"/>
      <c r="AM38" s="181"/>
      <c r="AN38" s="182"/>
      <c r="AO38" s="181"/>
      <c r="AP38" s="182"/>
      <c r="AQ38" s="181"/>
      <c r="AR38" s="182"/>
      <c r="AS38" s="181"/>
      <c r="AT38" s="182"/>
      <c r="AU38" s="181"/>
      <c r="AV38" s="182"/>
      <c r="AW38" s="181"/>
      <c r="AX38" s="182"/>
      <c r="AY38" s="181"/>
      <c r="AZ38" s="182"/>
      <c r="BA38" s="181"/>
      <c r="BB38" s="182"/>
      <c r="BC38" s="181"/>
      <c r="BD38" s="182"/>
      <c r="BE38" s="181"/>
      <c r="BF38" s="182"/>
      <c r="BG38" s="181"/>
      <c r="BH38" s="182"/>
      <c r="BI38" s="181"/>
      <c r="BJ38" s="182"/>
      <c r="BK38" s="181"/>
      <c r="BL38" s="182"/>
      <c r="BM38" s="181"/>
      <c r="BN38" s="443">
        <f t="shared" si="0"/>
        <v>0</v>
      </c>
      <c r="BO38" s="444">
        <f t="shared" si="1"/>
        <v>0</v>
      </c>
      <c r="BP38" s="445">
        <f t="shared" si="2"/>
        <v>0</v>
      </c>
      <c r="BQ38" s="446">
        <f t="shared" si="3"/>
        <v>0</v>
      </c>
      <c r="BR38" s="447">
        <f t="shared" si="4"/>
        <v>0</v>
      </c>
    </row>
    <row r="39" spans="1:70" ht="22.5" customHeight="1">
      <c r="A39" s="151"/>
      <c r="B39" s="114"/>
      <c r="C39" s="187"/>
      <c r="D39" s="182"/>
      <c r="E39" s="181"/>
      <c r="F39" s="182"/>
      <c r="G39" s="181"/>
      <c r="H39" s="182"/>
      <c r="I39" s="181"/>
      <c r="J39" s="182"/>
      <c r="K39" s="181"/>
      <c r="L39" s="182"/>
      <c r="M39" s="181"/>
      <c r="N39" s="182"/>
      <c r="O39" s="181"/>
      <c r="P39" s="182"/>
      <c r="Q39" s="181"/>
      <c r="R39" s="182"/>
      <c r="S39" s="181"/>
      <c r="T39" s="182"/>
      <c r="U39" s="181"/>
      <c r="V39" s="182"/>
      <c r="W39" s="181"/>
      <c r="X39" s="182"/>
      <c r="Y39" s="181"/>
      <c r="Z39" s="182"/>
      <c r="AA39" s="181"/>
      <c r="AB39" s="182"/>
      <c r="AC39" s="181"/>
      <c r="AD39" s="182"/>
      <c r="AE39" s="181"/>
      <c r="AF39" s="182"/>
      <c r="AG39" s="181"/>
      <c r="AH39" s="182"/>
      <c r="AI39" s="181"/>
      <c r="AJ39" s="182"/>
      <c r="AK39" s="181"/>
      <c r="AL39" s="182"/>
      <c r="AM39" s="181"/>
      <c r="AN39" s="182"/>
      <c r="AO39" s="181"/>
      <c r="AP39" s="182"/>
      <c r="AQ39" s="181"/>
      <c r="AR39" s="182"/>
      <c r="AS39" s="181"/>
      <c r="AT39" s="182"/>
      <c r="AU39" s="181"/>
      <c r="AV39" s="182"/>
      <c r="AW39" s="181"/>
      <c r="AX39" s="182"/>
      <c r="AY39" s="181"/>
      <c r="AZ39" s="182"/>
      <c r="BA39" s="181"/>
      <c r="BB39" s="182"/>
      <c r="BC39" s="181"/>
      <c r="BD39" s="182"/>
      <c r="BE39" s="181"/>
      <c r="BF39" s="182"/>
      <c r="BG39" s="181"/>
      <c r="BH39" s="182"/>
      <c r="BI39" s="181"/>
      <c r="BJ39" s="182"/>
      <c r="BK39" s="181"/>
      <c r="BL39" s="182"/>
      <c r="BM39" s="181"/>
      <c r="BN39" s="443">
        <f t="shared" si="0"/>
        <v>0</v>
      </c>
      <c r="BO39" s="444">
        <f t="shared" si="1"/>
        <v>0</v>
      </c>
      <c r="BP39" s="445">
        <f t="shared" si="2"/>
        <v>0</v>
      </c>
      <c r="BQ39" s="446">
        <f t="shared" si="3"/>
        <v>0</v>
      </c>
      <c r="BR39" s="447">
        <f t="shared" si="4"/>
        <v>0</v>
      </c>
    </row>
    <row r="40" spans="1:70" ht="22.5" customHeight="1">
      <c r="A40" s="151"/>
      <c r="B40" s="113"/>
      <c r="C40" s="188"/>
      <c r="D40" s="182"/>
      <c r="E40" s="181"/>
      <c r="F40" s="182"/>
      <c r="G40" s="181"/>
      <c r="H40" s="182"/>
      <c r="I40" s="181"/>
      <c r="J40" s="182"/>
      <c r="K40" s="181"/>
      <c r="L40" s="182"/>
      <c r="M40" s="181"/>
      <c r="N40" s="182"/>
      <c r="O40" s="181"/>
      <c r="P40" s="182"/>
      <c r="Q40" s="181"/>
      <c r="R40" s="182"/>
      <c r="S40" s="181"/>
      <c r="T40" s="182"/>
      <c r="U40" s="181"/>
      <c r="V40" s="182"/>
      <c r="W40" s="181"/>
      <c r="X40" s="182"/>
      <c r="Y40" s="181"/>
      <c r="Z40" s="182"/>
      <c r="AA40" s="181"/>
      <c r="AB40" s="182"/>
      <c r="AC40" s="181"/>
      <c r="AD40" s="182"/>
      <c r="AE40" s="181"/>
      <c r="AF40" s="182"/>
      <c r="AG40" s="181"/>
      <c r="AH40" s="182"/>
      <c r="AI40" s="181"/>
      <c r="AJ40" s="182"/>
      <c r="AK40" s="181"/>
      <c r="AL40" s="182"/>
      <c r="AM40" s="181"/>
      <c r="AN40" s="182"/>
      <c r="AO40" s="181"/>
      <c r="AP40" s="182"/>
      <c r="AQ40" s="181"/>
      <c r="AR40" s="182"/>
      <c r="AS40" s="181"/>
      <c r="AT40" s="182"/>
      <c r="AU40" s="181"/>
      <c r="AV40" s="182"/>
      <c r="AW40" s="181"/>
      <c r="AX40" s="182"/>
      <c r="AY40" s="181"/>
      <c r="AZ40" s="182"/>
      <c r="BA40" s="181"/>
      <c r="BB40" s="182"/>
      <c r="BC40" s="181"/>
      <c r="BD40" s="182"/>
      <c r="BE40" s="181"/>
      <c r="BF40" s="182"/>
      <c r="BG40" s="181"/>
      <c r="BH40" s="182"/>
      <c r="BI40" s="181"/>
      <c r="BJ40" s="182"/>
      <c r="BK40" s="181"/>
      <c r="BL40" s="182"/>
      <c r="BM40" s="181"/>
      <c r="BN40" s="443">
        <f t="shared" si="0"/>
        <v>0</v>
      </c>
      <c r="BO40" s="444">
        <f t="shared" si="1"/>
        <v>0</v>
      </c>
      <c r="BP40" s="445">
        <f t="shared" si="2"/>
        <v>0</v>
      </c>
      <c r="BQ40" s="446">
        <f t="shared" si="3"/>
        <v>0</v>
      </c>
      <c r="BR40" s="447">
        <f t="shared" si="4"/>
        <v>0</v>
      </c>
    </row>
    <row r="41" spans="1:70" ht="22.5" customHeight="1">
      <c r="A41" s="151"/>
      <c r="B41" s="114"/>
      <c r="C41" s="187"/>
      <c r="D41" s="182"/>
      <c r="E41" s="181"/>
      <c r="F41" s="182"/>
      <c r="G41" s="181"/>
      <c r="H41" s="182"/>
      <c r="I41" s="181"/>
      <c r="J41" s="182"/>
      <c r="K41" s="181"/>
      <c r="L41" s="182"/>
      <c r="M41" s="181"/>
      <c r="N41" s="182"/>
      <c r="O41" s="181"/>
      <c r="P41" s="182"/>
      <c r="Q41" s="181"/>
      <c r="R41" s="182"/>
      <c r="S41" s="181"/>
      <c r="T41" s="182"/>
      <c r="U41" s="181"/>
      <c r="V41" s="182"/>
      <c r="W41" s="181"/>
      <c r="X41" s="182"/>
      <c r="Y41" s="181"/>
      <c r="Z41" s="182"/>
      <c r="AA41" s="181"/>
      <c r="AB41" s="182"/>
      <c r="AC41" s="181"/>
      <c r="AD41" s="182"/>
      <c r="AE41" s="181"/>
      <c r="AF41" s="182"/>
      <c r="AG41" s="181"/>
      <c r="AH41" s="182"/>
      <c r="AI41" s="181"/>
      <c r="AJ41" s="182"/>
      <c r="AK41" s="181"/>
      <c r="AL41" s="182"/>
      <c r="AM41" s="181"/>
      <c r="AN41" s="182"/>
      <c r="AO41" s="181"/>
      <c r="AP41" s="182"/>
      <c r="AQ41" s="181"/>
      <c r="AR41" s="182"/>
      <c r="AS41" s="181"/>
      <c r="AT41" s="182"/>
      <c r="AU41" s="181"/>
      <c r="AV41" s="182"/>
      <c r="AW41" s="181"/>
      <c r="AX41" s="182"/>
      <c r="AY41" s="181"/>
      <c r="AZ41" s="182"/>
      <c r="BA41" s="181"/>
      <c r="BB41" s="182"/>
      <c r="BC41" s="181"/>
      <c r="BD41" s="182"/>
      <c r="BE41" s="181"/>
      <c r="BF41" s="182"/>
      <c r="BG41" s="181"/>
      <c r="BH41" s="182"/>
      <c r="BI41" s="181"/>
      <c r="BJ41" s="182"/>
      <c r="BK41" s="181"/>
      <c r="BL41" s="182"/>
      <c r="BM41" s="181"/>
      <c r="BN41" s="443">
        <f t="shared" si="0"/>
        <v>0</v>
      </c>
      <c r="BO41" s="444">
        <f t="shared" si="1"/>
        <v>0</v>
      </c>
      <c r="BP41" s="445">
        <f t="shared" si="2"/>
        <v>0</v>
      </c>
      <c r="BQ41" s="446">
        <f t="shared" si="3"/>
        <v>0</v>
      </c>
      <c r="BR41" s="447">
        <f t="shared" si="4"/>
        <v>0</v>
      </c>
    </row>
    <row r="42" spans="1:70" ht="22.5" customHeight="1">
      <c r="A42" s="151"/>
      <c r="B42" s="113"/>
      <c r="C42" s="188"/>
      <c r="D42" s="182"/>
      <c r="E42" s="181"/>
      <c r="F42" s="182"/>
      <c r="G42" s="181"/>
      <c r="H42" s="182"/>
      <c r="I42" s="181"/>
      <c r="J42" s="182"/>
      <c r="K42" s="181"/>
      <c r="L42" s="182"/>
      <c r="M42" s="181"/>
      <c r="N42" s="182"/>
      <c r="O42" s="181"/>
      <c r="P42" s="182"/>
      <c r="Q42" s="181"/>
      <c r="R42" s="182"/>
      <c r="S42" s="181"/>
      <c r="T42" s="182"/>
      <c r="U42" s="181"/>
      <c r="V42" s="182"/>
      <c r="W42" s="181"/>
      <c r="X42" s="182"/>
      <c r="Y42" s="181"/>
      <c r="Z42" s="182"/>
      <c r="AA42" s="181"/>
      <c r="AB42" s="182"/>
      <c r="AC42" s="181"/>
      <c r="AD42" s="182"/>
      <c r="AE42" s="181"/>
      <c r="AF42" s="182"/>
      <c r="AG42" s="181"/>
      <c r="AH42" s="182"/>
      <c r="AI42" s="181"/>
      <c r="AJ42" s="182"/>
      <c r="AK42" s="181"/>
      <c r="AL42" s="182"/>
      <c r="AM42" s="181"/>
      <c r="AN42" s="182"/>
      <c r="AO42" s="181"/>
      <c r="AP42" s="182"/>
      <c r="AQ42" s="181"/>
      <c r="AR42" s="182"/>
      <c r="AS42" s="181"/>
      <c r="AT42" s="182"/>
      <c r="AU42" s="181"/>
      <c r="AV42" s="182"/>
      <c r="AW42" s="181"/>
      <c r="AX42" s="182"/>
      <c r="AY42" s="181"/>
      <c r="AZ42" s="182"/>
      <c r="BA42" s="181"/>
      <c r="BB42" s="182"/>
      <c r="BC42" s="181"/>
      <c r="BD42" s="182"/>
      <c r="BE42" s="181"/>
      <c r="BF42" s="182"/>
      <c r="BG42" s="181"/>
      <c r="BH42" s="182"/>
      <c r="BI42" s="181"/>
      <c r="BJ42" s="182"/>
      <c r="BK42" s="181"/>
      <c r="BL42" s="182"/>
      <c r="BM42" s="181"/>
      <c r="BN42" s="443">
        <f t="shared" si="0"/>
        <v>0</v>
      </c>
      <c r="BO42" s="444">
        <f t="shared" si="1"/>
        <v>0</v>
      </c>
      <c r="BP42" s="445">
        <f t="shared" si="2"/>
        <v>0</v>
      </c>
      <c r="BQ42" s="446">
        <f t="shared" si="3"/>
        <v>0</v>
      </c>
      <c r="BR42" s="447">
        <f t="shared" si="4"/>
        <v>0</v>
      </c>
    </row>
    <row r="43" spans="1:70" ht="22.5" customHeight="1">
      <c r="A43" s="151"/>
      <c r="B43" s="114"/>
      <c r="C43" s="188"/>
      <c r="D43" s="182"/>
      <c r="E43" s="181"/>
      <c r="F43" s="182"/>
      <c r="G43" s="181"/>
      <c r="H43" s="182"/>
      <c r="I43" s="181"/>
      <c r="J43" s="182"/>
      <c r="K43" s="181"/>
      <c r="L43" s="182"/>
      <c r="M43" s="181"/>
      <c r="N43" s="182"/>
      <c r="O43" s="181"/>
      <c r="P43" s="182"/>
      <c r="Q43" s="181"/>
      <c r="R43" s="182"/>
      <c r="S43" s="181"/>
      <c r="T43" s="182"/>
      <c r="U43" s="181"/>
      <c r="V43" s="182"/>
      <c r="W43" s="181"/>
      <c r="X43" s="182"/>
      <c r="Y43" s="181"/>
      <c r="Z43" s="182"/>
      <c r="AA43" s="181"/>
      <c r="AB43" s="182"/>
      <c r="AC43" s="181"/>
      <c r="AD43" s="182"/>
      <c r="AE43" s="181"/>
      <c r="AF43" s="182"/>
      <c r="AG43" s="181"/>
      <c r="AH43" s="182"/>
      <c r="AI43" s="181"/>
      <c r="AJ43" s="182"/>
      <c r="AK43" s="181"/>
      <c r="AL43" s="182"/>
      <c r="AM43" s="181"/>
      <c r="AN43" s="182"/>
      <c r="AO43" s="181"/>
      <c r="AP43" s="182"/>
      <c r="AQ43" s="181"/>
      <c r="AR43" s="182"/>
      <c r="AS43" s="181"/>
      <c r="AT43" s="182"/>
      <c r="AU43" s="181"/>
      <c r="AV43" s="182"/>
      <c r="AW43" s="181"/>
      <c r="AX43" s="182"/>
      <c r="AY43" s="181"/>
      <c r="AZ43" s="182"/>
      <c r="BA43" s="181"/>
      <c r="BB43" s="182"/>
      <c r="BC43" s="181"/>
      <c r="BD43" s="182"/>
      <c r="BE43" s="181"/>
      <c r="BF43" s="182"/>
      <c r="BG43" s="181"/>
      <c r="BH43" s="182"/>
      <c r="BI43" s="181"/>
      <c r="BJ43" s="182"/>
      <c r="BK43" s="181"/>
      <c r="BL43" s="182"/>
      <c r="BM43" s="181"/>
      <c r="BN43" s="443">
        <f t="shared" si="0"/>
        <v>0</v>
      </c>
      <c r="BO43" s="444">
        <f t="shared" si="1"/>
        <v>0</v>
      </c>
      <c r="BP43" s="445">
        <f t="shared" si="2"/>
        <v>0</v>
      </c>
      <c r="BQ43" s="446">
        <f t="shared" si="3"/>
        <v>0</v>
      </c>
      <c r="BR43" s="447">
        <f t="shared" si="4"/>
        <v>0</v>
      </c>
    </row>
    <row r="44" spans="1:70" s="41" customFormat="1" ht="22.5" customHeight="1">
      <c r="A44" s="151"/>
      <c r="B44" s="113"/>
      <c r="C44" s="188"/>
      <c r="D44" s="182"/>
      <c r="E44" s="181"/>
      <c r="F44" s="182"/>
      <c r="G44" s="181"/>
      <c r="H44" s="182"/>
      <c r="I44" s="181"/>
      <c r="J44" s="182"/>
      <c r="K44" s="181"/>
      <c r="L44" s="182"/>
      <c r="M44" s="181"/>
      <c r="N44" s="182"/>
      <c r="O44" s="181"/>
      <c r="P44" s="182"/>
      <c r="Q44" s="181"/>
      <c r="R44" s="182"/>
      <c r="S44" s="181"/>
      <c r="T44" s="182"/>
      <c r="U44" s="181"/>
      <c r="V44" s="182"/>
      <c r="W44" s="181"/>
      <c r="X44" s="182"/>
      <c r="Y44" s="181"/>
      <c r="Z44" s="182"/>
      <c r="AA44" s="181"/>
      <c r="AB44" s="182"/>
      <c r="AC44" s="181"/>
      <c r="AD44" s="182"/>
      <c r="AE44" s="181"/>
      <c r="AF44" s="182"/>
      <c r="AG44" s="181"/>
      <c r="AH44" s="182"/>
      <c r="AI44" s="181"/>
      <c r="AJ44" s="182"/>
      <c r="AK44" s="181"/>
      <c r="AL44" s="182"/>
      <c r="AM44" s="181"/>
      <c r="AN44" s="182"/>
      <c r="AO44" s="181"/>
      <c r="AP44" s="182"/>
      <c r="AQ44" s="181"/>
      <c r="AR44" s="182"/>
      <c r="AS44" s="181"/>
      <c r="AT44" s="182"/>
      <c r="AU44" s="181"/>
      <c r="AV44" s="182"/>
      <c r="AW44" s="181"/>
      <c r="AX44" s="182"/>
      <c r="AY44" s="181"/>
      <c r="AZ44" s="182"/>
      <c r="BA44" s="181"/>
      <c r="BB44" s="182"/>
      <c r="BC44" s="181"/>
      <c r="BD44" s="182"/>
      <c r="BE44" s="181"/>
      <c r="BF44" s="182"/>
      <c r="BG44" s="181"/>
      <c r="BH44" s="182"/>
      <c r="BI44" s="181"/>
      <c r="BJ44" s="182"/>
      <c r="BK44" s="181"/>
      <c r="BL44" s="182"/>
      <c r="BM44" s="181"/>
      <c r="BN44" s="443">
        <f t="shared" si="0"/>
        <v>0</v>
      </c>
      <c r="BO44" s="444">
        <f t="shared" si="1"/>
        <v>0</v>
      </c>
      <c r="BP44" s="445">
        <f t="shared" si="2"/>
        <v>0</v>
      </c>
      <c r="BQ44" s="446">
        <f t="shared" si="3"/>
        <v>0</v>
      </c>
      <c r="BR44" s="447">
        <f t="shared" si="4"/>
        <v>0</v>
      </c>
    </row>
    <row r="45" spans="1:70" s="41" customFormat="1" ht="22.5" customHeight="1">
      <c r="A45" s="114"/>
      <c r="B45" s="114"/>
      <c r="C45" s="187"/>
      <c r="D45" s="182"/>
      <c r="E45" s="181"/>
      <c r="F45" s="182"/>
      <c r="G45" s="181"/>
      <c r="H45" s="182"/>
      <c r="I45" s="181"/>
      <c r="J45" s="182"/>
      <c r="K45" s="181"/>
      <c r="L45" s="182"/>
      <c r="M45" s="181"/>
      <c r="N45" s="182"/>
      <c r="O45" s="181"/>
      <c r="P45" s="182"/>
      <c r="Q45" s="181"/>
      <c r="R45" s="182"/>
      <c r="S45" s="181"/>
      <c r="T45" s="182"/>
      <c r="U45" s="181"/>
      <c r="V45" s="182"/>
      <c r="W45" s="181"/>
      <c r="X45" s="182"/>
      <c r="Y45" s="181"/>
      <c r="Z45" s="182"/>
      <c r="AA45" s="181"/>
      <c r="AB45" s="182"/>
      <c r="AC45" s="181"/>
      <c r="AD45" s="182"/>
      <c r="AE45" s="181"/>
      <c r="AF45" s="182"/>
      <c r="AG45" s="181"/>
      <c r="AH45" s="182"/>
      <c r="AI45" s="181"/>
      <c r="AJ45" s="182"/>
      <c r="AK45" s="181"/>
      <c r="AL45" s="182"/>
      <c r="AM45" s="181"/>
      <c r="AN45" s="182"/>
      <c r="AO45" s="181"/>
      <c r="AP45" s="182"/>
      <c r="AQ45" s="181"/>
      <c r="AR45" s="182"/>
      <c r="AS45" s="181"/>
      <c r="AT45" s="182"/>
      <c r="AU45" s="181"/>
      <c r="AV45" s="182"/>
      <c r="AW45" s="181"/>
      <c r="AX45" s="182"/>
      <c r="AY45" s="181"/>
      <c r="AZ45" s="182"/>
      <c r="BA45" s="181"/>
      <c r="BB45" s="182"/>
      <c r="BC45" s="181"/>
      <c r="BD45" s="182"/>
      <c r="BE45" s="181"/>
      <c r="BF45" s="182"/>
      <c r="BG45" s="181"/>
      <c r="BH45" s="182"/>
      <c r="BI45" s="181"/>
      <c r="BJ45" s="182"/>
      <c r="BK45" s="181"/>
      <c r="BL45" s="182"/>
      <c r="BM45" s="181"/>
      <c r="BN45" s="443">
        <f t="shared" si="0"/>
        <v>0</v>
      </c>
      <c r="BO45" s="444">
        <f t="shared" si="1"/>
        <v>0</v>
      </c>
      <c r="BP45" s="445">
        <f t="shared" si="2"/>
        <v>0</v>
      </c>
      <c r="BQ45" s="446">
        <f t="shared" si="3"/>
        <v>0</v>
      </c>
      <c r="BR45" s="447">
        <f t="shared" si="4"/>
        <v>0</v>
      </c>
    </row>
    <row r="46" spans="1:70" s="41" customFormat="1" ht="22.5" customHeight="1">
      <c r="A46" s="113"/>
      <c r="B46" s="113"/>
      <c r="C46" s="188"/>
      <c r="D46" s="182"/>
      <c r="E46" s="181"/>
      <c r="F46" s="182"/>
      <c r="G46" s="181"/>
      <c r="H46" s="182"/>
      <c r="I46" s="181"/>
      <c r="J46" s="182"/>
      <c r="K46" s="181"/>
      <c r="L46" s="182"/>
      <c r="M46" s="181"/>
      <c r="N46" s="182"/>
      <c r="O46" s="181"/>
      <c r="P46" s="182"/>
      <c r="Q46" s="181"/>
      <c r="R46" s="182"/>
      <c r="S46" s="181"/>
      <c r="T46" s="182"/>
      <c r="U46" s="181"/>
      <c r="V46" s="182"/>
      <c r="W46" s="181"/>
      <c r="X46" s="182"/>
      <c r="Y46" s="181"/>
      <c r="Z46" s="182"/>
      <c r="AA46" s="181"/>
      <c r="AB46" s="182"/>
      <c r="AC46" s="181"/>
      <c r="AD46" s="182"/>
      <c r="AE46" s="181"/>
      <c r="AF46" s="182"/>
      <c r="AG46" s="181"/>
      <c r="AH46" s="182"/>
      <c r="AI46" s="181"/>
      <c r="AJ46" s="182"/>
      <c r="AK46" s="181"/>
      <c r="AL46" s="182"/>
      <c r="AM46" s="181"/>
      <c r="AN46" s="182"/>
      <c r="AO46" s="181"/>
      <c r="AP46" s="182"/>
      <c r="AQ46" s="181"/>
      <c r="AR46" s="182"/>
      <c r="AS46" s="181"/>
      <c r="AT46" s="182"/>
      <c r="AU46" s="181"/>
      <c r="AV46" s="182"/>
      <c r="AW46" s="181"/>
      <c r="AX46" s="182"/>
      <c r="AY46" s="181"/>
      <c r="AZ46" s="182"/>
      <c r="BA46" s="181"/>
      <c r="BB46" s="182"/>
      <c r="BC46" s="181"/>
      <c r="BD46" s="182"/>
      <c r="BE46" s="181"/>
      <c r="BF46" s="182"/>
      <c r="BG46" s="181"/>
      <c r="BH46" s="182"/>
      <c r="BI46" s="181"/>
      <c r="BJ46" s="182"/>
      <c r="BK46" s="181"/>
      <c r="BL46" s="182"/>
      <c r="BM46" s="181"/>
      <c r="BN46" s="443">
        <f t="shared" si="0"/>
        <v>0</v>
      </c>
      <c r="BO46" s="444">
        <f t="shared" si="1"/>
        <v>0</v>
      </c>
      <c r="BP46" s="445">
        <f t="shared" si="2"/>
        <v>0</v>
      </c>
      <c r="BQ46" s="446">
        <f t="shared" si="3"/>
        <v>0</v>
      </c>
      <c r="BR46" s="447">
        <f t="shared" si="4"/>
        <v>0</v>
      </c>
    </row>
    <row r="47" spans="1:70" s="41" customFormat="1" ht="22.5" customHeight="1">
      <c r="A47" s="114"/>
      <c r="B47" s="114"/>
      <c r="C47" s="187"/>
      <c r="D47" s="182"/>
      <c r="E47" s="181"/>
      <c r="F47" s="182"/>
      <c r="G47" s="181"/>
      <c r="H47" s="182"/>
      <c r="I47" s="181"/>
      <c r="J47" s="182"/>
      <c r="K47" s="181"/>
      <c r="L47" s="182"/>
      <c r="M47" s="181"/>
      <c r="N47" s="182"/>
      <c r="O47" s="181"/>
      <c r="P47" s="182"/>
      <c r="Q47" s="181"/>
      <c r="R47" s="182"/>
      <c r="S47" s="181"/>
      <c r="T47" s="182"/>
      <c r="U47" s="181"/>
      <c r="V47" s="182"/>
      <c r="W47" s="181"/>
      <c r="X47" s="182"/>
      <c r="Y47" s="181"/>
      <c r="Z47" s="182"/>
      <c r="AA47" s="181"/>
      <c r="AB47" s="182"/>
      <c r="AC47" s="181"/>
      <c r="AD47" s="182"/>
      <c r="AE47" s="181"/>
      <c r="AF47" s="182"/>
      <c r="AG47" s="181"/>
      <c r="AH47" s="182"/>
      <c r="AI47" s="181"/>
      <c r="AJ47" s="182"/>
      <c r="AK47" s="181"/>
      <c r="AL47" s="182"/>
      <c r="AM47" s="181"/>
      <c r="AN47" s="182"/>
      <c r="AO47" s="181"/>
      <c r="AP47" s="182"/>
      <c r="AQ47" s="181"/>
      <c r="AR47" s="182"/>
      <c r="AS47" s="181"/>
      <c r="AT47" s="182"/>
      <c r="AU47" s="181"/>
      <c r="AV47" s="182"/>
      <c r="AW47" s="181"/>
      <c r="AX47" s="182"/>
      <c r="AY47" s="181"/>
      <c r="AZ47" s="182"/>
      <c r="BA47" s="181"/>
      <c r="BB47" s="182"/>
      <c r="BC47" s="181"/>
      <c r="BD47" s="182"/>
      <c r="BE47" s="181"/>
      <c r="BF47" s="182"/>
      <c r="BG47" s="181"/>
      <c r="BH47" s="182"/>
      <c r="BI47" s="181"/>
      <c r="BJ47" s="182"/>
      <c r="BK47" s="181"/>
      <c r="BL47" s="182"/>
      <c r="BM47" s="181"/>
      <c r="BN47" s="443">
        <f t="shared" si="0"/>
        <v>0</v>
      </c>
      <c r="BO47" s="444">
        <f t="shared" si="1"/>
        <v>0</v>
      </c>
      <c r="BP47" s="445">
        <f t="shared" si="2"/>
        <v>0</v>
      </c>
      <c r="BQ47" s="446">
        <f t="shared" si="3"/>
        <v>0</v>
      </c>
      <c r="BR47" s="447">
        <f t="shared" si="4"/>
        <v>0</v>
      </c>
    </row>
    <row r="48" spans="1:70" s="41" customFormat="1" ht="22.5" customHeight="1">
      <c r="A48" s="113"/>
      <c r="B48" s="113"/>
      <c r="C48" s="188"/>
      <c r="D48" s="182"/>
      <c r="E48" s="181"/>
      <c r="F48" s="182"/>
      <c r="G48" s="181"/>
      <c r="H48" s="182"/>
      <c r="I48" s="181"/>
      <c r="J48" s="182"/>
      <c r="K48" s="181"/>
      <c r="L48" s="182"/>
      <c r="M48" s="181"/>
      <c r="N48" s="182"/>
      <c r="O48" s="181"/>
      <c r="P48" s="182"/>
      <c r="Q48" s="181"/>
      <c r="R48" s="182"/>
      <c r="S48" s="181"/>
      <c r="T48" s="182"/>
      <c r="U48" s="181"/>
      <c r="V48" s="182"/>
      <c r="W48" s="181"/>
      <c r="X48" s="182"/>
      <c r="Y48" s="181"/>
      <c r="Z48" s="182"/>
      <c r="AA48" s="181"/>
      <c r="AB48" s="182"/>
      <c r="AC48" s="181"/>
      <c r="AD48" s="182"/>
      <c r="AE48" s="181"/>
      <c r="AF48" s="182"/>
      <c r="AG48" s="181"/>
      <c r="AH48" s="182"/>
      <c r="AI48" s="181"/>
      <c r="AJ48" s="182"/>
      <c r="AK48" s="181"/>
      <c r="AL48" s="182"/>
      <c r="AM48" s="181"/>
      <c r="AN48" s="182"/>
      <c r="AO48" s="181"/>
      <c r="AP48" s="182"/>
      <c r="AQ48" s="181"/>
      <c r="AR48" s="182"/>
      <c r="AS48" s="181"/>
      <c r="AT48" s="182"/>
      <c r="AU48" s="181"/>
      <c r="AV48" s="182"/>
      <c r="AW48" s="181"/>
      <c r="AX48" s="182"/>
      <c r="AY48" s="181"/>
      <c r="AZ48" s="182"/>
      <c r="BA48" s="181"/>
      <c r="BB48" s="182"/>
      <c r="BC48" s="181"/>
      <c r="BD48" s="182"/>
      <c r="BE48" s="181"/>
      <c r="BF48" s="182"/>
      <c r="BG48" s="181"/>
      <c r="BH48" s="182"/>
      <c r="BI48" s="181"/>
      <c r="BJ48" s="182"/>
      <c r="BK48" s="181"/>
      <c r="BL48" s="182"/>
      <c r="BM48" s="181"/>
      <c r="BN48" s="443">
        <f t="shared" si="0"/>
        <v>0</v>
      </c>
      <c r="BO48" s="444">
        <f t="shared" si="1"/>
        <v>0</v>
      </c>
      <c r="BP48" s="445">
        <f t="shared" si="2"/>
        <v>0</v>
      </c>
      <c r="BQ48" s="446">
        <f t="shared" si="3"/>
        <v>0</v>
      </c>
      <c r="BR48" s="447">
        <f t="shared" si="4"/>
        <v>0</v>
      </c>
    </row>
    <row r="49" spans="1:70" s="41" customFormat="1" ht="22.5" customHeight="1">
      <c r="A49" s="114"/>
      <c r="B49" s="114"/>
      <c r="C49" s="187"/>
      <c r="D49" s="182"/>
      <c r="E49" s="181"/>
      <c r="F49" s="182"/>
      <c r="G49" s="181"/>
      <c r="H49" s="182"/>
      <c r="I49" s="181"/>
      <c r="J49" s="182"/>
      <c r="K49" s="181"/>
      <c r="L49" s="182"/>
      <c r="M49" s="181"/>
      <c r="N49" s="182"/>
      <c r="O49" s="181"/>
      <c r="P49" s="182"/>
      <c r="Q49" s="181"/>
      <c r="R49" s="182"/>
      <c r="S49" s="181"/>
      <c r="T49" s="182"/>
      <c r="U49" s="181"/>
      <c r="V49" s="182"/>
      <c r="W49" s="181"/>
      <c r="X49" s="182"/>
      <c r="Y49" s="181"/>
      <c r="Z49" s="182"/>
      <c r="AA49" s="181"/>
      <c r="AB49" s="182"/>
      <c r="AC49" s="181"/>
      <c r="AD49" s="182"/>
      <c r="AE49" s="181"/>
      <c r="AF49" s="182"/>
      <c r="AG49" s="181"/>
      <c r="AH49" s="182"/>
      <c r="AI49" s="181"/>
      <c r="AJ49" s="182"/>
      <c r="AK49" s="181"/>
      <c r="AL49" s="182"/>
      <c r="AM49" s="181"/>
      <c r="AN49" s="182"/>
      <c r="AO49" s="181"/>
      <c r="AP49" s="182"/>
      <c r="AQ49" s="181"/>
      <c r="AR49" s="182"/>
      <c r="AS49" s="181"/>
      <c r="AT49" s="182"/>
      <c r="AU49" s="181"/>
      <c r="AV49" s="182"/>
      <c r="AW49" s="181"/>
      <c r="AX49" s="182"/>
      <c r="AY49" s="181"/>
      <c r="AZ49" s="182"/>
      <c r="BA49" s="181"/>
      <c r="BB49" s="182"/>
      <c r="BC49" s="181"/>
      <c r="BD49" s="182"/>
      <c r="BE49" s="181"/>
      <c r="BF49" s="182"/>
      <c r="BG49" s="181"/>
      <c r="BH49" s="182"/>
      <c r="BI49" s="181"/>
      <c r="BJ49" s="182"/>
      <c r="BK49" s="181"/>
      <c r="BL49" s="182"/>
      <c r="BM49" s="181"/>
      <c r="BN49" s="443">
        <f t="shared" si="0"/>
        <v>0</v>
      </c>
      <c r="BO49" s="444">
        <f t="shared" si="1"/>
        <v>0</v>
      </c>
      <c r="BP49" s="445">
        <f t="shared" si="2"/>
        <v>0</v>
      </c>
      <c r="BQ49" s="446">
        <f t="shared" si="3"/>
        <v>0</v>
      </c>
      <c r="BR49" s="447">
        <f t="shared" si="4"/>
        <v>0</v>
      </c>
    </row>
    <row r="50" spans="1:70" s="41" customFormat="1" ht="22.5" customHeight="1">
      <c r="A50" s="113"/>
      <c r="B50" s="113"/>
      <c r="C50" s="188"/>
      <c r="D50" s="182"/>
      <c r="E50" s="181"/>
      <c r="F50" s="182"/>
      <c r="G50" s="181"/>
      <c r="H50" s="182"/>
      <c r="I50" s="181"/>
      <c r="J50" s="182"/>
      <c r="K50" s="181"/>
      <c r="L50" s="182"/>
      <c r="M50" s="181"/>
      <c r="N50" s="182"/>
      <c r="O50" s="181"/>
      <c r="P50" s="182"/>
      <c r="Q50" s="181"/>
      <c r="R50" s="182"/>
      <c r="S50" s="181"/>
      <c r="T50" s="182"/>
      <c r="U50" s="181"/>
      <c r="V50" s="182"/>
      <c r="W50" s="181"/>
      <c r="X50" s="182"/>
      <c r="Y50" s="181"/>
      <c r="Z50" s="182"/>
      <c r="AA50" s="181"/>
      <c r="AB50" s="182"/>
      <c r="AC50" s="181"/>
      <c r="AD50" s="182"/>
      <c r="AE50" s="181"/>
      <c r="AF50" s="182"/>
      <c r="AG50" s="181"/>
      <c r="AH50" s="182"/>
      <c r="AI50" s="181"/>
      <c r="AJ50" s="182"/>
      <c r="AK50" s="181"/>
      <c r="AL50" s="182"/>
      <c r="AM50" s="181"/>
      <c r="AN50" s="182"/>
      <c r="AO50" s="181"/>
      <c r="AP50" s="182"/>
      <c r="AQ50" s="181"/>
      <c r="AR50" s="182"/>
      <c r="AS50" s="181"/>
      <c r="AT50" s="182"/>
      <c r="AU50" s="181"/>
      <c r="AV50" s="182"/>
      <c r="AW50" s="181"/>
      <c r="AX50" s="182"/>
      <c r="AY50" s="181"/>
      <c r="AZ50" s="182"/>
      <c r="BA50" s="181"/>
      <c r="BB50" s="182"/>
      <c r="BC50" s="181"/>
      <c r="BD50" s="182"/>
      <c r="BE50" s="181"/>
      <c r="BF50" s="182"/>
      <c r="BG50" s="181"/>
      <c r="BH50" s="182"/>
      <c r="BI50" s="181"/>
      <c r="BJ50" s="182"/>
      <c r="BK50" s="181"/>
      <c r="BL50" s="182"/>
      <c r="BM50" s="181"/>
      <c r="BN50" s="443">
        <f t="shared" si="0"/>
        <v>0</v>
      </c>
      <c r="BO50" s="444">
        <f t="shared" si="1"/>
        <v>0</v>
      </c>
      <c r="BP50" s="445">
        <f t="shared" si="2"/>
        <v>0</v>
      </c>
      <c r="BQ50" s="446">
        <f t="shared" si="3"/>
        <v>0</v>
      </c>
      <c r="BR50" s="447">
        <f t="shared" si="4"/>
        <v>0</v>
      </c>
    </row>
    <row r="51" spans="1:70" s="41" customFormat="1" ht="22.5" customHeight="1">
      <c r="A51" s="114"/>
      <c r="B51" s="114"/>
      <c r="C51" s="187"/>
      <c r="D51" s="182"/>
      <c r="E51" s="181"/>
      <c r="F51" s="182"/>
      <c r="G51" s="181"/>
      <c r="H51" s="182"/>
      <c r="I51" s="181"/>
      <c r="J51" s="182"/>
      <c r="K51" s="181"/>
      <c r="L51" s="182"/>
      <c r="M51" s="181"/>
      <c r="N51" s="182"/>
      <c r="O51" s="181"/>
      <c r="P51" s="182"/>
      <c r="Q51" s="181"/>
      <c r="R51" s="182"/>
      <c r="S51" s="181"/>
      <c r="T51" s="182"/>
      <c r="U51" s="181"/>
      <c r="V51" s="182"/>
      <c r="W51" s="181"/>
      <c r="X51" s="182"/>
      <c r="Y51" s="181"/>
      <c r="Z51" s="182"/>
      <c r="AA51" s="181"/>
      <c r="AB51" s="182"/>
      <c r="AC51" s="181"/>
      <c r="AD51" s="182"/>
      <c r="AE51" s="181"/>
      <c r="AF51" s="182"/>
      <c r="AG51" s="181"/>
      <c r="AH51" s="182"/>
      <c r="AI51" s="181"/>
      <c r="AJ51" s="182"/>
      <c r="AK51" s="181"/>
      <c r="AL51" s="182"/>
      <c r="AM51" s="181"/>
      <c r="AN51" s="182"/>
      <c r="AO51" s="181"/>
      <c r="AP51" s="182"/>
      <c r="AQ51" s="181"/>
      <c r="AR51" s="182"/>
      <c r="AS51" s="181"/>
      <c r="AT51" s="182"/>
      <c r="AU51" s="181"/>
      <c r="AV51" s="182"/>
      <c r="AW51" s="181"/>
      <c r="AX51" s="182"/>
      <c r="AY51" s="181"/>
      <c r="AZ51" s="182"/>
      <c r="BA51" s="181"/>
      <c r="BB51" s="182"/>
      <c r="BC51" s="181"/>
      <c r="BD51" s="182"/>
      <c r="BE51" s="181"/>
      <c r="BF51" s="182"/>
      <c r="BG51" s="181"/>
      <c r="BH51" s="182"/>
      <c r="BI51" s="181"/>
      <c r="BJ51" s="182"/>
      <c r="BK51" s="181"/>
      <c r="BL51" s="182"/>
      <c r="BM51" s="181"/>
      <c r="BN51" s="443">
        <f t="shared" si="0"/>
        <v>0</v>
      </c>
      <c r="BO51" s="444">
        <f t="shared" si="1"/>
        <v>0</v>
      </c>
      <c r="BP51" s="445">
        <f t="shared" si="2"/>
        <v>0</v>
      </c>
      <c r="BQ51" s="446">
        <f t="shared" si="3"/>
        <v>0</v>
      </c>
      <c r="BR51" s="447">
        <f t="shared" si="4"/>
        <v>0</v>
      </c>
    </row>
    <row r="52" spans="1:70" s="41" customFormat="1" ht="22.5" customHeight="1">
      <c r="A52" s="113"/>
      <c r="B52" s="113"/>
      <c r="C52" s="188"/>
      <c r="D52" s="182"/>
      <c r="E52" s="181"/>
      <c r="F52" s="182"/>
      <c r="G52" s="181"/>
      <c r="H52" s="182"/>
      <c r="I52" s="181"/>
      <c r="J52" s="182"/>
      <c r="K52" s="181"/>
      <c r="L52" s="182"/>
      <c r="M52" s="181"/>
      <c r="N52" s="182"/>
      <c r="O52" s="181"/>
      <c r="P52" s="182"/>
      <c r="Q52" s="181"/>
      <c r="R52" s="182"/>
      <c r="S52" s="181"/>
      <c r="T52" s="182"/>
      <c r="U52" s="181"/>
      <c r="V52" s="182"/>
      <c r="W52" s="181"/>
      <c r="X52" s="182"/>
      <c r="Y52" s="181"/>
      <c r="Z52" s="182"/>
      <c r="AA52" s="181"/>
      <c r="AB52" s="182"/>
      <c r="AC52" s="181"/>
      <c r="AD52" s="182"/>
      <c r="AE52" s="181"/>
      <c r="AF52" s="182"/>
      <c r="AG52" s="181"/>
      <c r="AH52" s="182"/>
      <c r="AI52" s="181"/>
      <c r="AJ52" s="182"/>
      <c r="AK52" s="181"/>
      <c r="AL52" s="182"/>
      <c r="AM52" s="181"/>
      <c r="AN52" s="182"/>
      <c r="AO52" s="181"/>
      <c r="AP52" s="182"/>
      <c r="AQ52" s="181"/>
      <c r="AR52" s="182"/>
      <c r="AS52" s="181"/>
      <c r="AT52" s="182"/>
      <c r="AU52" s="181"/>
      <c r="AV52" s="182"/>
      <c r="AW52" s="181"/>
      <c r="AX52" s="182"/>
      <c r="AY52" s="181"/>
      <c r="AZ52" s="182"/>
      <c r="BA52" s="181"/>
      <c r="BB52" s="182"/>
      <c r="BC52" s="181"/>
      <c r="BD52" s="182"/>
      <c r="BE52" s="181"/>
      <c r="BF52" s="182"/>
      <c r="BG52" s="181"/>
      <c r="BH52" s="182"/>
      <c r="BI52" s="181"/>
      <c r="BJ52" s="182"/>
      <c r="BK52" s="181"/>
      <c r="BL52" s="182"/>
      <c r="BM52" s="181"/>
      <c r="BN52" s="443">
        <f t="shared" si="0"/>
        <v>0</v>
      </c>
      <c r="BO52" s="444">
        <f t="shared" si="1"/>
        <v>0</v>
      </c>
      <c r="BP52" s="445">
        <f t="shared" si="2"/>
        <v>0</v>
      </c>
      <c r="BQ52" s="446">
        <f t="shared" si="3"/>
        <v>0</v>
      </c>
      <c r="BR52" s="447">
        <f t="shared" si="4"/>
        <v>0</v>
      </c>
    </row>
    <row r="53" spans="1:70" s="41" customFormat="1" ht="22.5" customHeight="1">
      <c r="A53" s="114"/>
      <c r="B53" s="114"/>
      <c r="C53" s="187"/>
      <c r="D53" s="182"/>
      <c r="E53" s="181"/>
      <c r="F53" s="182"/>
      <c r="G53" s="181"/>
      <c r="H53" s="182"/>
      <c r="I53" s="181"/>
      <c r="J53" s="182"/>
      <c r="K53" s="181"/>
      <c r="L53" s="182"/>
      <c r="M53" s="181"/>
      <c r="N53" s="182"/>
      <c r="O53" s="181"/>
      <c r="P53" s="182"/>
      <c r="Q53" s="181"/>
      <c r="R53" s="182"/>
      <c r="S53" s="181"/>
      <c r="T53" s="182"/>
      <c r="U53" s="181"/>
      <c r="V53" s="182"/>
      <c r="W53" s="181"/>
      <c r="X53" s="182"/>
      <c r="Y53" s="181"/>
      <c r="Z53" s="182"/>
      <c r="AA53" s="181"/>
      <c r="AB53" s="182"/>
      <c r="AC53" s="181"/>
      <c r="AD53" s="182"/>
      <c r="AE53" s="181"/>
      <c r="AF53" s="182"/>
      <c r="AG53" s="181"/>
      <c r="AH53" s="182"/>
      <c r="AI53" s="181"/>
      <c r="AJ53" s="182"/>
      <c r="AK53" s="181"/>
      <c r="AL53" s="182"/>
      <c r="AM53" s="181"/>
      <c r="AN53" s="182"/>
      <c r="AO53" s="181"/>
      <c r="AP53" s="182"/>
      <c r="AQ53" s="181"/>
      <c r="AR53" s="182"/>
      <c r="AS53" s="181"/>
      <c r="AT53" s="182"/>
      <c r="AU53" s="181"/>
      <c r="AV53" s="182"/>
      <c r="AW53" s="181"/>
      <c r="AX53" s="182"/>
      <c r="AY53" s="181"/>
      <c r="AZ53" s="182"/>
      <c r="BA53" s="181"/>
      <c r="BB53" s="182"/>
      <c r="BC53" s="181"/>
      <c r="BD53" s="182"/>
      <c r="BE53" s="181"/>
      <c r="BF53" s="182"/>
      <c r="BG53" s="181"/>
      <c r="BH53" s="182"/>
      <c r="BI53" s="181"/>
      <c r="BJ53" s="182"/>
      <c r="BK53" s="181"/>
      <c r="BL53" s="182"/>
      <c r="BM53" s="181"/>
      <c r="BN53" s="443">
        <f t="shared" si="0"/>
        <v>0</v>
      </c>
      <c r="BO53" s="444">
        <f t="shared" si="1"/>
        <v>0</v>
      </c>
      <c r="BP53" s="445">
        <f t="shared" si="2"/>
        <v>0</v>
      </c>
      <c r="BQ53" s="446">
        <f t="shared" si="3"/>
        <v>0</v>
      </c>
      <c r="BR53" s="447">
        <f t="shared" si="4"/>
        <v>0</v>
      </c>
    </row>
    <row r="54" spans="1:70" s="41" customFormat="1" ht="22.5" customHeight="1">
      <c r="A54" s="113"/>
      <c r="B54" s="113"/>
      <c r="C54" s="188"/>
      <c r="D54" s="182"/>
      <c r="E54" s="181"/>
      <c r="F54" s="182"/>
      <c r="G54" s="181"/>
      <c r="H54" s="182"/>
      <c r="I54" s="181"/>
      <c r="J54" s="182"/>
      <c r="K54" s="181"/>
      <c r="L54" s="182"/>
      <c r="M54" s="181"/>
      <c r="N54" s="182"/>
      <c r="O54" s="181"/>
      <c r="P54" s="182"/>
      <c r="Q54" s="181"/>
      <c r="R54" s="182"/>
      <c r="S54" s="181"/>
      <c r="T54" s="182"/>
      <c r="U54" s="181"/>
      <c r="V54" s="182"/>
      <c r="W54" s="181"/>
      <c r="X54" s="182"/>
      <c r="Y54" s="181"/>
      <c r="Z54" s="182"/>
      <c r="AA54" s="181"/>
      <c r="AB54" s="182"/>
      <c r="AC54" s="181"/>
      <c r="AD54" s="182"/>
      <c r="AE54" s="181"/>
      <c r="AF54" s="182"/>
      <c r="AG54" s="181"/>
      <c r="AH54" s="182"/>
      <c r="AI54" s="181"/>
      <c r="AJ54" s="182"/>
      <c r="AK54" s="181"/>
      <c r="AL54" s="182"/>
      <c r="AM54" s="181"/>
      <c r="AN54" s="182"/>
      <c r="AO54" s="181"/>
      <c r="AP54" s="182"/>
      <c r="AQ54" s="181"/>
      <c r="AR54" s="182"/>
      <c r="AS54" s="181"/>
      <c r="AT54" s="182"/>
      <c r="AU54" s="181"/>
      <c r="AV54" s="182"/>
      <c r="AW54" s="181"/>
      <c r="AX54" s="182"/>
      <c r="AY54" s="181"/>
      <c r="AZ54" s="182"/>
      <c r="BA54" s="181"/>
      <c r="BB54" s="182"/>
      <c r="BC54" s="181"/>
      <c r="BD54" s="182"/>
      <c r="BE54" s="181"/>
      <c r="BF54" s="182"/>
      <c r="BG54" s="181"/>
      <c r="BH54" s="182"/>
      <c r="BI54" s="181"/>
      <c r="BJ54" s="182"/>
      <c r="BK54" s="181"/>
      <c r="BL54" s="182"/>
      <c r="BM54" s="181"/>
      <c r="BN54" s="443">
        <f t="shared" si="0"/>
        <v>0</v>
      </c>
      <c r="BO54" s="444">
        <f t="shared" si="1"/>
        <v>0</v>
      </c>
      <c r="BP54" s="445">
        <f t="shared" si="2"/>
        <v>0</v>
      </c>
      <c r="BQ54" s="446">
        <f t="shared" si="3"/>
        <v>0</v>
      </c>
      <c r="BR54" s="447">
        <f t="shared" si="4"/>
        <v>0</v>
      </c>
    </row>
    <row r="55" spans="1:70" s="41" customFormat="1" ht="22.5" customHeight="1">
      <c r="A55" s="114"/>
      <c r="B55" s="114"/>
      <c r="C55" s="187"/>
      <c r="D55" s="182"/>
      <c r="E55" s="181"/>
      <c r="F55" s="182"/>
      <c r="G55" s="181"/>
      <c r="H55" s="182"/>
      <c r="I55" s="181"/>
      <c r="J55" s="182"/>
      <c r="K55" s="181"/>
      <c r="L55" s="182"/>
      <c r="M55" s="181"/>
      <c r="N55" s="182"/>
      <c r="O55" s="181"/>
      <c r="P55" s="182"/>
      <c r="Q55" s="181"/>
      <c r="R55" s="182"/>
      <c r="S55" s="181"/>
      <c r="T55" s="182"/>
      <c r="U55" s="181"/>
      <c r="V55" s="182"/>
      <c r="W55" s="181"/>
      <c r="X55" s="182"/>
      <c r="Y55" s="181"/>
      <c r="Z55" s="182"/>
      <c r="AA55" s="181"/>
      <c r="AB55" s="182"/>
      <c r="AC55" s="181"/>
      <c r="AD55" s="182"/>
      <c r="AE55" s="181"/>
      <c r="AF55" s="182"/>
      <c r="AG55" s="181"/>
      <c r="AH55" s="182"/>
      <c r="AI55" s="181"/>
      <c r="AJ55" s="182"/>
      <c r="AK55" s="181"/>
      <c r="AL55" s="182"/>
      <c r="AM55" s="181"/>
      <c r="AN55" s="182"/>
      <c r="AO55" s="181"/>
      <c r="AP55" s="182"/>
      <c r="AQ55" s="181"/>
      <c r="AR55" s="182"/>
      <c r="AS55" s="181"/>
      <c r="AT55" s="182"/>
      <c r="AU55" s="181"/>
      <c r="AV55" s="182"/>
      <c r="AW55" s="181"/>
      <c r="AX55" s="182"/>
      <c r="AY55" s="181"/>
      <c r="AZ55" s="182"/>
      <c r="BA55" s="181"/>
      <c r="BB55" s="182"/>
      <c r="BC55" s="181"/>
      <c r="BD55" s="182"/>
      <c r="BE55" s="181"/>
      <c r="BF55" s="182"/>
      <c r="BG55" s="181"/>
      <c r="BH55" s="182"/>
      <c r="BI55" s="181"/>
      <c r="BJ55" s="182"/>
      <c r="BK55" s="181"/>
      <c r="BL55" s="182"/>
      <c r="BM55" s="181"/>
      <c r="BN55" s="443">
        <f t="shared" si="0"/>
        <v>0</v>
      </c>
      <c r="BO55" s="444">
        <f t="shared" si="1"/>
        <v>0</v>
      </c>
      <c r="BP55" s="445">
        <f t="shared" si="2"/>
        <v>0</v>
      </c>
      <c r="BQ55" s="446">
        <f t="shared" si="3"/>
        <v>0</v>
      </c>
      <c r="BR55" s="447">
        <f t="shared" si="4"/>
        <v>0</v>
      </c>
    </row>
    <row r="56" spans="1:70" s="41" customFormat="1" ht="22.5" customHeight="1">
      <c r="A56" s="113"/>
      <c r="B56" s="113"/>
      <c r="C56" s="188"/>
      <c r="D56" s="182"/>
      <c r="E56" s="181"/>
      <c r="F56" s="182"/>
      <c r="G56" s="181"/>
      <c r="H56" s="182"/>
      <c r="I56" s="181"/>
      <c r="J56" s="182"/>
      <c r="K56" s="181"/>
      <c r="L56" s="182"/>
      <c r="M56" s="181"/>
      <c r="N56" s="182"/>
      <c r="O56" s="181"/>
      <c r="P56" s="182"/>
      <c r="Q56" s="181"/>
      <c r="R56" s="182"/>
      <c r="S56" s="181"/>
      <c r="T56" s="182"/>
      <c r="U56" s="181"/>
      <c r="V56" s="182"/>
      <c r="W56" s="181"/>
      <c r="X56" s="182"/>
      <c r="Y56" s="181"/>
      <c r="Z56" s="182"/>
      <c r="AA56" s="181"/>
      <c r="AB56" s="182"/>
      <c r="AC56" s="181"/>
      <c r="AD56" s="182"/>
      <c r="AE56" s="181"/>
      <c r="AF56" s="182"/>
      <c r="AG56" s="181"/>
      <c r="AH56" s="182"/>
      <c r="AI56" s="181"/>
      <c r="AJ56" s="182"/>
      <c r="AK56" s="181"/>
      <c r="AL56" s="182"/>
      <c r="AM56" s="181"/>
      <c r="AN56" s="182"/>
      <c r="AO56" s="181"/>
      <c r="AP56" s="182"/>
      <c r="AQ56" s="181"/>
      <c r="AR56" s="182"/>
      <c r="AS56" s="181"/>
      <c r="AT56" s="182"/>
      <c r="AU56" s="181"/>
      <c r="AV56" s="182"/>
      <c r="AW56" s="181"/>
      <c r="AX56" s="182"/>
      <c r="AY56" s="181"/>
      <c r="AZ56" s="182"/>
      <c r="BA56" s="181"/>
      <c r="BB56" s="182"/>
      <c r="BC56" s="181"/>
      <c r="BD56" s="182"/>
      <c r="BE56" s="181"/>
      <c r="BF56" s="182"/>
      <c r="BG56" s="181"/>
      <c r="BH56" s="182"/>
      <c r="BI56" s="181"/>
      <c r="BJ56" s="182"/>
      <c r="BK56" s="181"/>
      <c r="BL56" s="182"/>
      <c r="BM56" s="181"/>
      <c r="BN56" s="443">
        <f t="shared" si="0"/>
        <v>0</v>
      </c>
      <c r="BO56" s="444">
        <f t="shared" si="1"/>
        <v>0</v>
      </c>
      <c r="BP56" s="445">
        <f t="shared" si="2"/>
        <v>0</v>
      </c>
      <c r="BQ56" s="446">
        <f t="shared" si="3"/>
        <v>0</v>
      </c>
      <c r="BR56" s="447">
        <f t="shared" si="4"/>
        <v>0</v>
      </c>
    </row>
    <row r="57" spans="1:70" s="41" customFormat="1" ht="22.5" customHeight="1">
      <c r="A57" s="114"/>
      <c r="B57" s="114"/>
      <c r="C57" s="187"/>
      <c r="D57" s="182"/>
      <c r="E57" s="181"/>
      <c r="F57" s="182"/>
      <c r="G57" s="181"/>
      <c r="H57" s="182"/>
      <c r="I57" s="181"/>
      <c r="J57" s="182"/>
      <c r="K57" s="181"/>
      <c r="L57" s="182"/>
      <c r="M57" s="181"/>
      <c r="N57" s="182"/>
      <c r="O57" s="181"/>
      <c r="P57" s="182"/>
      <c r="Q57" s="181"/>
      <c r="R57" s="182"/>
      <c r="S57" s="181"/>
      <c r="T57" s="182"/>
      <c r="U57" s="181"/>
      <c r="V57" s="182"/>
      <c r="W57" s="181"/>
      <c r="X57" s="182"/>
      <c r="Y57" s="181"/>
      <c r="Z57" s="182"/>
      <c r="AA57" s="181"/>
      <c r="AB57" s="182"/>
      <c r="AC57" s="181"/>
      <c r="AD57" s="182"/>
      <c r="AE57" s="181"/>
      <c r="AF57" s="182"/>
      <c r="AG57" s="181"/>
      <c r="AH57" s="182"/>
      <c r="AI57" s="181"/>
      <c r="AJ57" s="182"/>
      <c r="AK57" s="181"/>
      <c r="AL57" s="182"/>
      <c r="AM57" s="181"/>
      <c r="AN57" s="182"/>
      <c r="AO57" s="181"/>
      <c r="AP57" s="182"/>
      <c r="AQ57" s="181"/>
      <c r="AR57" s="182"/>
      <c r="AS57" s="181"/>
      <c r="AT57" s="182"/>
      <c r="AU57" s="181"/>
      <c r="AV57" s="182"/>
      <c r="AW57" s="181"/>
      <c r="AX57" s="182"/>
      <c r="AY57" s="181"/>
      <c r="AZ57" s="182"/>
      <c r="BA57" s="181"/>
      <c r="BB57" s="182"/>
      <c r="BC57" s="181"/>
      <c r="BD57" s="182"/>
      <c r="BE57" s="181"/>
      <c r="BF57" s="182"/>
      <c r="BG57" s="181"/>
      <c r="BH57" s="182"/>
      <c r="BI57" s="181"/>
      <c r="BJ57" s="182"/>
      <c r="BK57" s="181"/>
      <c r="BL57" s="182"/>
      <c r="BM57" s="181"/>
      <c r="BN57" s="443">
        <f t="shared" si="0"/>
        <v>0</v>
      </c>
      <c r="BO57" s="444">
        <f t="shared" si="1"/>
        <v>0</v>
      </c>
      <c r="BP57" s="445">
        <f t="shared" si="2"/>
        <v>0</v>
      </c>
      <c r="BQ57" s="446">
        <f t="shared" si="3"/>
        <v>0</v>
      </c>
      <c r="BR57" s="447">
        <f t="shared" si="4"/>
        <v>0</v>
      </c>
    </row>
    <row r="58" spans="1:70" s="41" customFormat="1" ht="22.5" customHeight="1">
      <c r="A58" s="113"/>
      <c r="B58" s="113"/>
      <c r="C58" s="188"/>
      <c r="D58" s="182"/>
      <c r="E58" s="181"/>
      <c r="F58" s="182"/>
      <c r="G58" s="181"/>
      <c r="H58" s="182"/>
      <c r="I58" s="181"/>
      <c r="J58" s="182"/>
      <c r="K58" s="181"/>
      <c r="L58" s="182"/>
      <c r="M58" s="181"/>
      <c r="N58" s="182"/>
      <c r="O58" s="181"/>
      <c r="P58" s="182"/>
      <c r="Q58" s="181"/>
      <c r="R58" s="182"/>
      <c r="S58" s="181"/>
      <c r="T58" s="182"/>
      <c r="U58" s="181"/>
      <c r="V58" s="182"/>
      <c r="W58" s="181"/>
      <c r="X58" s="182"/>
      <c r="Y58" s="181"/>
      <c r="Z58" s="182"/>
      <c r="AA58" s="181"/>
      <c r="AB58" s="182"/>
      <c r="AC58" s="181"/>
      <c r="AD58" s="182"/>
      <c r="AE58" s="181"/>
      <c r="AF58" s="182"/>
      <c r="AG58" s="181"/>
      <c r="AH58" s="182"/>
      <c r="AI58" s="181"/>
      <c r="AJ58" s="182"/>
      <c r="AK58" s="181"/>
      <c r="AL58" s="182"/>
      <c r="AM58" s="181"/>
      <c r="AN58" s="182"/>
      <c r="AO58" s="181"/>
      <c r="AP58" s="182"/>
      <c r="AQ58" s="181"/>
      <c r="AR58" s="182"/>
      <c r="AS58" s="181"/>
      <c r="AT58" s="182"/>
      <c r="AU58" s="181"/>
      <c r="AV58" s="182"/>
      <c r="AW58" s="181"/>
      <c r="AX58" s="182"/>
      <c r="AY58" s="181"/>
      <c r="AZ58" s="182"/>
      <c r="BA58" s="181"/>
      <c r="BB58" s="182"/>
      <c r="BC58" s="181"/>
      <c r="BD58" s="182"/>
      <c r="BE58" s="181"/>
      <c r="BF58" s="182"/>
      <c r="BG58" s="181"/>
      <c r="BH58" s="182"/>
      <c r="BI58" s="181"/>
      <c r="BJ58" s="182"/>
      <c r="BK58" s="181"/>
      <c r="BL58" s="182"/>
      <c r="BM58" s="181"/>
      <c r="BN58" s="443">
        <f t="shared" si="0"/>
        <v>0</v>
      </c>
      <c r="BO58" s="444">
        <f t="shared" si="1"/>
        <v>0</v>
      </c>
      <c r="BP58" s="445">
        <f t="shared" si="2"/>
        <v>0</v>
      </c>
      <c r="BQ58" s="446">
        <f t="shared" si="3"/>
        <v>0</v>
      </c>
      <c r="BR58" s="447">
        <f t="shared" si="4"/>
        <v>0</v>
      </c>
    </row>
    <row r="59" spans="1:70" s="41" customFormat="1" ht="22.5" customHeight="1">
      <c r="A59" s="114"/>
      <c r="B59" s="114"/>
      <c r="C59" s="187"/>
      <c r="D59" s="182"/>
      <c r="E59" s="181"/>
      <c r="F59" s="182"/>
      <c r="G59" s="181"/>
      <c r="H59" s="182"/>
      <c r="I59" s="181"/>
      <c r="J59" s="182"/>
      <c r="K59" s="181"/>
      <c r="L59" s="182"/>
      <c r="M59" s="181"/>
      <c r="N59" s="182"/>
      <c r="O59" s="181"/>
      <c r="P59" s="182"/>
      <c r="Q59" s="181"/>
      <c r="R59" s="182"/>
      <c r="S59" s="181"/>
      <c r="T59" s="182"/>
      <c r="U59" s="181"/>
      <c r="V59" s="182"/>
      <c r="W59" s="181"/>
      <c r="X59" s="182"/>
      <c r="Y59" s="181"/>
      <c r="Z59" s="182"/>
      <c r="AA59" s="181"/>
      <c r="AB59" s="182"/>
      <c r="AC59" s="181"/>
      <c r="AD59" s="182"/>
      <c r="AE59" s="181"/>
      <c r="AF59" s="182"/>
      <c r="AG59" s="181"/>
      <c r="AH59" s="182"/>
      <c r="AI59" s="181"/>
      <c r="AJ59" s="182"/>
      <c r="AK59" s="181"/>
      <c r="AL59" s="182"/>
      <c r="AM59" s="181"/>
      <c r="AN59" s="182"/>
      <c r="AO59" s="181"/>
      <c r="AP59" s="182"/>
      <c r="AQ59" s="181"/>
      <c r="AR59" s="182"/>
      <c r="AS59" s="181"/>
      <c r="AT59" s="182"/>
      <c r="AU59" s="181"/>
      <c r="AV59" s="182"/>
      <c r="AW59" s="181"/>
      <c r="AX59" s="182"/>
      <c r="AY59" s="181"/>
      <c r="AZ59" s="182"/>
      <c r="BA59" s="181"/>
      <c r="BB59" s="182"/>
      <c r="BC59" s="181"/>
      <c r="BD59" s="182"/>
      <c r="BE59" s="181"/>
      <c r="BF59" s="182"/>
      <c r="BG59" s="181"/>
      <c r="BH59" s="182"/>
      <c r="BI59" s="181"/>
      <c r="BJ59" s="182"/>
      <c r="BK59" s="181"/>
      <c r="BL59" s="182"/>
      <c r="BM59" s="181"/>
      <c r="BN59" s="443">
        <f t="shared" si="0"/>
        <v>0</v>
      </c>
      <c r="BO59" s="444">
        <f t="shared" si="1"/>
        <v>0</v>
      </c>
      <c r="BP59" s="445">
        <f t="shared" si="2"/>
        <v>0</v>
      </c>
      <c r="BQ59" s="446">
        <f t="shared" si="3"/>
        <v>0</v>
      </c>
      <c r="BR59" s="447">
        <f t="shared" si="4"/>
        <v>0</v>
      </c>
    </row>
    <row r="60" spans="1:70" s="41" customFormat="1" ht="22.5" customHeight="1">
      <c r="A60" s="113"/>
      <c r="B60" s="113"/>
      <c r="C60" s="188"/>
      <c r="D60" s="182"/>
      <c r="E60" s="181"/>
      <c r="F60" s="182"/>
      <c r="G60" s="181"/>
      <c r="H60" s="182"/>
      <c r="I60" s="181"/>
      <c r="J60" s="182"/>
      <c r="K60" s="181"/>
      <c r="L60" s="182"/>
      <c r="M60" s="181"/>
      <c r="N60" s="182"/>
      <c r="O60" s="181"/>
      <c r="P60" s="182"/>
      <c r="Q60" s="181"/>
      <c r="R60" s="182"/>
      <c r="S60" s="181"/>
      <c r="T60" s="182"/>
      <c r="U60" s="181"/>
      <c r="V60" s="182"/>
      <c r="W60" s="181"/>
      <c r="X60" s="182"/>
      <c r="Y60" s="181"/>
      <c r="Z60" s="182"/>
      <c r="AA60" s="181"/>
      <c r="AB60" s="182"/>
      <c r="AC60" s="181"/>
      <c r="AD60" s="182"/>
      <c r="AE60" s="181"/>
      <c r="AF60" s="182"/>
      <c r="AG60" s="181"/>
      <c r="AH60" s="182"/>
      <c r="AI60" s="181"/>
      <c r="AJ60" s="182"/>
      <c r="AK60" s="181"/>
      <c r="AL60" s="182"/>
      <c r="AM60" s="181"/>
      <c r="AN60" s="182"/>
      <c r="AO60" s="181"/>
      <c r="AP60" s="182"/>
      <c r="AQ60" s="181"/>
      <c r="AR60" s="182"/>
      <c r="AS60" s="181"/>
      <c r="AT60" s="182"/>
      <c r="AU60" s="181"/>
      <c r="AV60" s="182"/>
      <c r="AW60" s="181"/>
      <c r="AX60" s="182"/>
      <c r="AY60" s="181"/>
      <c r="AZ60" s="182"/>
      <c r="BA60" s="181"/>
      <c r="BB60" s="182"/>
      <c r="BC60" s="181"/>
      <c r="BD60" s="182"/>
      <c r="BE60" s="181"/>
      <c r="BF60" s="182"/>
      <c r="BG60" s="181"/>
      <c r="BH60" s="182"/>
      <c r="BI60" s="181"/>
      <c r="BJ60" s="182"/>
      <c r="BK60" s="181"/>
      <c r="BL60" s="182"/>
      <c r="BM60" s="181"/>
      <c r="BN60" s="443">
        <f t="shared" si="0"/>
        <v>0</v>
      </c>
      <c r="BO60" s="444">
        <f t="shared" si="1"/>
        <v>0</v>
      </c>
      <c r="BP60" s="445">
        <f t="shared" si="2"/>
        <v>0</v>
      </c>
      <c r="BQ60" s="446">
        <f t="shared" si="3"/>
        <v>0</v>
      </c>
      <c r="BR60" s="447">
        <f t="shared" si="4"/>
        <v>0</v>
      </c>
    </row>
    <row r="61" spans="1:70" s="41" customFormat="1" ht="22.5" customHeight="1">
      <c r="A61" s="114"/>
      <c r="B61" s="114"/>
      <c r="C61" s="187"/>
      <c r="D61" s="182"/>
      <c r="E61" s="181"/>
      <c r="F61" s="182"/>
      <c r="G61" s="181"/>
      <c r="H61" s="182"/>
      <c r="I61" s="181"/>
      <c r="J61" s="182"/>
      <c r="K61" s="181"/>
      <c r="L61" s="182"/>
      <c r="M61" s="181"/>
      <c r="N61" s="182"/>
      <c r="O61" s="181"/>
      <c r="P61" s="182"/>
      <c r="Q61" s="181"/>
      <c r="R61" s="182"/>
      <c r="S61" s="181"/>
      <c r="T61" s="182"/>
      <c r="U61" s="181"/>
      <c r="V61" s="182"/>
      <c r="W61" s="181"/>
      <c r="X61" s="182"/>
      <c r="Y61" s="181"/>
      <c r="Z61" s="182"/>
      <c r="AA61" s="181"/>
      <c r="AB61" s="182"/>
      <c r="AC61" s="181"/>
      <c r="AD61" s="182"/>
      <c r="AE61" s="181"/>
      <c r="AF61" s="182"/>
      <c r="AG61" s="181"/>
      <c r="AH61" s="182"/>
      <c r="AI61" s="181"/>
      <c r="AJ61" s="182"/>
      <c r="AK61" s="181"/>
      <c r="AL61" s="182"/>
      <c r="AM61" s="181"/>
      <c r="AN61" s="182"/>
      <c r="AO61" s="181"/>
      <c r="AP61" s="182"/>
      <c r="AQ61" s="181"/>
      <c r="AR61" s="182"/>
      <c r="AS61" s="181"/>
      <c r="AT61" s="182"/>
      <c r="AU61" s="181"/>
      <c r="AV61" s="182"/>
      <c r="AW61" s="181"/>
      <c r="AX61" s="182"/>
      <c r="AY61" s="181"/>
      <c r="AZ61" s="182"/>
      <c r="BA61" s="181"/>
      <c r="BB61" s="182"/>
      <c r="BC61" s="181"/>
      <c r="BD61" s="182"/>
      <c r="BE61" s="181"/>
      <c r="BF61" s="182"/>
      <c r="BG61" s="181"/>
      <c r="BH61" s="182"/>
      <c r="BI61" s="181"/>
      <c r="BJ61" s="182"/>
      <c r="BK61" s="181"/>
      <c r="BL61" s="182"/>
      <c r="BM61" s="181"/>
      <c r="BN61" s="443">
        <f t="shared" si="0"/>
        <v>0</v>
      </c>
      <c r="BO61" s="444">
        <f t="shared" si="1"/>
        <v>0</v>
      </c>
      <c r="BP61" s="445">
        <f t="shared" si="2"/>
        <v>0</v>
      </c>
      <c r="BQ61" s="446">
        <f t="shared" si="3"/>
        <v>0</v>
      </c>
      <c r="BR61" s="447">
        <f t="shared" si="4"/>
        <v>0</v>
      </c>
    </row>
    <row r="62" spans="1:70" s="41" customFormat="1" ht="22.5" customHeight="1">
      <c r="A62" s="113"/>
      <c r="B62" s="113"/>
      <c r="C62" s="188"/>
      <c r="D62" s="182"/>
      <c r="E62" s="181"/>
      <c r="F62" s="182"/>
      <c r="G62" s="181"/>
      <c r="H62" s="182"/>
      <c r="I62" s="181"/>
      <c r="J62" s="182"/>
      <c r="K62" s="181"/>
      <c r="L62" s="182"/>
      <c r="M62" s="181"/>
      <c r="N62" s="182"/>
      <c r="O62" s="181"/>
      <c r="P62" s="182"/>
      <c r="Q62" s="181"/>
      <c r="R62" s="182"/>
      <c r="S62" s="181"/>
      <c r="T62" s="182"/>
      <c r="U62" s="181"/>
      <c r="V62" s="182"/>
      <c r="W62" s="181"/>
      <c r="X62" s="182"/>
      <c r="Y62" s="181"/>
      <c r="Z62" s="182"/>
      <c r="AA62" s="181"/>
      <c r="AB62" s="182"/>
      <c r="AC62" s="181"/>
      <c r="AD62" s="182"/>
      <c r="AE62" s="181"/>
      <c r="AF62" s="182"/>
      <c r="AG62" s="181"/>
      <c r="AH62" s="182"/>
      <c r="AI62" s="181"/>
      <c r="AJ62" s="182"/>
      <c r="AK62" s="181"/>
      <c r="AL62" s="182"/>
      <c r="AM62" s="181"/>
      <c r="AN62" s="182"/>
      <c r="AO62" s="181"/>
      <c r="AP62" s="182"/>
      <c r="AQ62" s="181"/>
      <c r="AR62" s="182"/>
      <c r="AS62" s="181"/>
      <c r="AT62" s="182"/>
      <c r="AU62" s="181"/>
      <c r="AV62" s="182"/>
      <c r="AW62" s="181"/>
      <c r="AX62" s="182"/>
      <c r="AY62" s="181"/>
      <c r="AZ62" s="182"/>
      <c r="BA62" s="181"/>
      <c r="BB62" s="182"/>
      <c r="BC62" s="181"/>
      <c r="BD62" s="182"/>
      <c r="BE62" s="181"/>
      <c r="BF62" s="182"/>
      <c r="BG62" s="181"/>
      <c r="BH62" s="182"/>
      <c r="BI62" s="181"/>
      <c r="BJ62" s="182"/>
      <c r="BK62" s="181"/>
      <c r="BL62" s="182"/>
      <c r="BM62" s="181"/>
      <c r="BN62" s="443">
        <f t="shared" si="0"/>
        <v>0</v>
      </c>
      <c r="BO62" s="444">
        <f t="shared" si="1"/>
        <v>0</v>
      </c>
      <c r="BP62" s="445">
        <f t="shared" si="2"/>
        <v>0</v>
      </c>
      <c r="BQ62" s="446">
        <f t="shared" si="3"/>
        <v>0</v>
      </c>
      <c r="BR62" s="447">
        <f t="shared" si="4"/>
        <v>0</v>
      </c>
    </row>
    <row r="63" spans="1:70" s="41" customFormat="1" ht="22.5" customHeight="1">
      <c r="A63" s="114"/>
      <c r="B63" s="114"/>
      <c r="C63" s="187"/>
      <c r="D63" s="182"/>
      <c r="E63" s="181"/>
      <c r="F63" s="182"/>
      <c r="G63" s="181"/>
      <c r="H63" s="182"/>
      <c r="I63" s="181"/>
      <c r="J63" s="182"/>
      <c r="K63" s="181"/>
      <c r="L63" s="182"/>
      <c r="M63" s="181"/>
      <c r="N63" s="182"/>
      <c r="O63" s="181"/>
      <c r="P63" s="182"/>
      <c r="Q63" s="181"/>
      <c r="R63" s="182"/>
      <c r="S63" s="181"/>
      <c r="T63" s="182"/>
      <c r="U63" s="181"/>
      <c r="V63" s="182"/>
      <c r="W63" s="181"/>
      <c r="X63" s="182"/>
      <c r="Y63" s="181"/>
      <c r="Z63" s="182"/>
      <c r="AA63" s="181"/>
      <c r="AB63" s="182"/>
      <c r="AC63" s="181"/>
      <c r="AD63" s="182"/>
      <c r="AE63" s="181"/>
      <c r="AF63" s="182"/>
      <c r="AG63" s="181"/>
      <c r="AH63" s="182"/>
      <c r="AI63" s="181"/>
      <c r="AJ63" s="182"/>
      <c r="AK63" s="181"/>
      <c r="AL63" s="182"/>
      <c r="AM63" s="181"/>
      <c r="AN63" s="182"/>
      <c r="AO63" s="181"/>
      <c r="AP63" s="182"/>
      <c r="AQ63" s="181"/>
      <c r="AR63" s="182"/>
      <c r="AS63" s="181"/>
      <c r="AT63" s="182"/>
      <c r="AU63" s="181"/>
      <c r="AV63" s="182"/>
      <c r="AW63" s="181"/>
      <c r="AX63" s="182"/>
      <c r="AY63" s="181"/>
      <c r="AZ63" s="182"/>
      <c r="BA63" s="181"/>
      <c r="BB63" s="182"/>
      <c r="BC63" s="181"/>
      <c r="BD63" s="182"/>
      <c r="BE63" s="181"/>
      <c r="BF63" s="182"/>
      <c r="BG63" s="181"/>
      <c r="BH63" s="182"/>
      <c r="BI63" s="181"/>
      <c r="BJ63" s="182"/>
      <c r="BK63" s="181"/>
      <c r="BL63" s="182"/>
      <c r="BM63" s="181"/>
      <c r="BN63" s="443">
        <f t="shared" si="0"/>
        <v>0</v>
      </c>
      <c r="BO63" s="444">
        <f t="shared" si="1"/>
        <v>0</v>
      </c>
      <c r="BP63" s="445">
        <f t="shared" si="2"/>
        <v>0</v>
      </c>
      <c r="BQ63" s="446">
        <f t="shared" si="3"/>
        <v>0</v>
      </c>
      <c r="BR63" s="447">
        <f t="shared" si="4"/>
        <v>0</v>
      </c>
    </row>
    <row r="64" spans="1:70" s="41" customFormat="1" ht="22.5" customHeight="1">
      <c r="A64" s="113"/>
      <c r="B64" s="113"/>
      <c r="C64" s="188"/>
      <c r="D64" s="182"/>
      <c r="E64" s="181"/>
      <c r="F64" s="182"/>
      <c r="G64" s="181"/>
      <c r="H64" s="182"/>
      <c r="I64" s="181"/>
      <c r="J64" s="182"/>
      <c r="K64" s="181"/>
      <c r="L64" s="182"/>
      <c r="M64" s="181"/>
      <c r="N64" s="182"/>
      <c r="O64" s="181"/>
      <c r="P64" s="182"/>
      <c r="Q64" s="181"/>
      <c r="R64" s="182"/>
      <c r="S64" s="181"/>
      <c r="T64" s="182"/>
      <c r="U64" s="181"/>
      <c r="V64" s="182"/>
      <c r="W64" s="181"/>
      <c r="X64" s="182"/>
      <c r="Y64" s="181"/>
      <c r="Z64" s="182"/>
      <c r="AA64" s="181"/>
      <c r="AB64" s="182"/>
      <c r="AC64" s="181"/>
      <c r="AD64" s="182"/>
      <c r="AE64" s="181"/>
      <c r="AF64" s="182"/>
      <c r="AG64" s="181"/>
      <c r="AH64" s="182"/>
      <c r="AI64" s="181"/>
      <c r="AJ64" s="182"/>
      <c r="AK64" s="181"/>
      <c r="AL64" s="182"/>
      <c r="AM64" s="181"/>
      <c r="AN64" s="182"/>
      <c r="AO64" s="181"/>
      <c r="AP64" s="182"/>
      <c r="AQ64" s="181"/>
      <c r="AR64" s="182"/>
      <c r="AS64" s="181"/>
      <c r="AT64" s="182"/>
      <c r="AU64" s="181"/>
      <c r="AV64" s="182"/>
      <c r="AW64" s="181"/>
      <c r="AX64" s="182"/>
      <c r="AY64" s="181"/>
      <c r="AZ64" s="182"/>
      <c r="BA64" s="181"/>
      <c r="BB64" s="182"/>
      <c r="BC64" s="181"/>
      <c r="BD64" s="182"/>
      <c r="BE64" s="181"/>
      <c r="BF64" s="182"/>
      <c r="BG64" s="181"/>
      <c r="BH64" s="182"/>
      <c r="BI64" s="181"/>
      <c r="BJ64" s="182"/>
      <c r="BK64" s="181"/>
      <c r="BL64" s="182"/>
      <c r="BM64" s="181"/>
      <c r="BN64" s="443">
        <f t="shared" si="0"/>
        <v>0</v>
      </c>
      <c r="BO64" s="444">
        <f t="shared" si="1"/>
        <v>0</v>
      </c>
      <c r="BP64" s="445">
        <f t="shared" si="2"/>
        <v>0</v>
      </c>
      <c r="BQ64" s="446">
        <f t="shared" si="3"/>
        <v>0</v>
      </c>
      <c r="BR64" s="447">
        <f t="shared" si="4"/>
        <v>0</v>
      </c>
    </row>
    <row r="65" spans="1:70" s="41" customFormat="1" ht="22.5" customHeight="1">
      <c r="A65" s="114"/>
      <c r="B65" s="114"/>
      <c r="C65" s="187"/>
      <c r="D65" s="182"/>
      <c r="E65" s="181"/>
      <c r="F65" s="182"/>
      <c r="G65" s="181"/>
      <c r="H65" s="182"/>
      <c r="I65" s="181"/>
      <c r="J65" s="182"/>
      <c r="K65" s="181"/>
      <c r="L65" s="182"/>
      <c r="M65" s="181"/>
      <c r="N65" s="182"/>
      <c r="O65" s="181"/>
      <c r="P65" s="182"/>
      <c r="Q65" s="181"/>
      <c r="R65" s="182"/>
      <c r="S65" s="181"/>
      <c r="T65" s="182"/>
      <c r="U65" s="181"/>
      <c r="V65" s="182"/>
      <c r="W65" s="181"/>
      <c r="X65" s="182"/>
      <c r="Y65" s="181"/>
      <c r="Z65" s="182"/>
      <c r="AA65" s="181"/>
      <c r="AB65" s="182"/>
      <c r="AC65" s="181"/>
      <c r="AD65" s="182"/>
      <c r="AE65" s="181"/>
      <c r="AF65" s="182"/>
      <c r="AG65" s="181"/>
      <c r="AH65" s="182"/>
      <c r="AI65" s="181"/>
      <c r="AJ65" s="182"/>
      <c r="AK65" s="181"/>
      <c r="AL65" s="182"/>
      <c r="AM65" s="181"/>
      <c r="AN65" s="182"/>
      <c r="AO65" s="181"/>
      <c r="AP65" s="182"/>
      <c r="AQ65" s="181"/>
      <c r="AR65" s="182"/>
      <c r="AS65" s="181"/>
      <c r="AT65" s="182"/>
      <c r="AU65" s="181"/>
      <c r="AV65" s="182"/>
      <c r="AW65" s="181"/>
      <c r="AX65" s="182"/>
      <c r="AY65" s="181"/>
      <c r="AZ65" s="182"/>
      <c r="BA65" s="181"/>
      <c r="BB65" s="182"/>
      <c r="BC65" s="181"/>
      <c r="BD65" s="182"/>
      <c r="BE65" s="181"/>
      <c r="BF65" s="182"/>
      <c r="BG65" s="181"/>
      <c r="BH65" s="182"/>
      <c r="BI65" s="181"/>
      <c r="BJ65" s="182"/>
      <c r="BK65" s="181"/>
      <c r="BL65" s="182"/>
      <c r="BM65" s="181"/>
      <c r="BN65" s="443">
        <f t="shared" si="0"/>
        <v>0</v>
      </c>
      <c r="BO65" s="444">
        <f t="shared" si="1"/>
        <v>0</v>
      </c>
      <c r="BP65" s="445">
        <f t="shared" si="2"/>
        <v>0</v>
      </c>
      <c r="BQ65" s="446">
        <f t="shared" si="3"/>
        <v>0</v>
      </c>
      <c r="BR65" s="447">
        <f t="shared" si="4"/>
        <v>0</v>
      </c>
    </row>
    <row r="66" spans="1:70" s="41" customFormat="1" ht="22.5" customHeight="1">
      <c r="A66" s="113"/>
      <c r="B66" s="113"/>
      <c r="C66" s="188"/>
      <c r="D66" s="182"/>
      <c r="E66" s="181"/>
      <c r="F66" s="182"/>
      <c r="G66" s="181"/>
      <c r="H66" s="182"/>
      <c r="I66" s="181"/>
      <c r="J66" s="182"/>
      <c r="K66" s="181"/>
      <c r="L66" s="182"/>
      <c r="M66" s="181"/>
      <c r="N66" s="182"/>
      <c r="O66" s="181"/>
      <c r="P66" s="182"/>
      <c r="Q66" s="181"/>
      <c r="R66" s="182"/>
      <c r="S66" s="181"/>
      <c r="T66" s="182"/>
      <c r="U66" s="181"/>
      <c r="V66" s="182"/>
      <c r="W66" s="181"/>
      <c r="X66" s="182"/>
      <c r="Y66" s="181"/>
      <c r="Z66" s="182"/>
      <c r="AA66" s="181"/>
      <c r="AB66" s="182"/>
      <c r="AC66" s="181"/>
      <c r="AD66" s="182"/>
      <c r="AE66" s="181"/>
      <c r="AF66" s="182"/>
      <c r="AG66" s="181"/>
      <c r="AH66" s="182"/>
      <c r="AI66" s="181"/>
      <c r="AJ66" s="182"/>
      <c r="AK66" s="181"/>
      <c r="AL66" s="182"/>
      <c r="AM66" s="181"/>
      <c r="AN66" s="182"/>
      <c r="AO66" s="181"/>
      <c r="AP66" s="182"/>
      <c r="AQ66" s="181"/>
      <c r="AR66" s="182"/>
      <c r="AS66" s="181"/>
      <c r="AT66" s="182"/>
      <c r="AU66" s="181"/>
      <c r="AV66" s="182"/>
      <c r="AW66" s="181"/>
      <c r="AX66" s="182"/>
      <c r="AY66" s="181"/>
      <c r="AZ66" s="182"/>
      <c r="BA66" s="181"/>
      <c r="BB66" s="182"/>
      <c r="BC66" s="181"/>
      <c r="BD66" s="182"/>
      <c r="BE66" s="181"/>
      <c r="BF66" s="182"/>
      <c r="BG66" s="181"/>
      <c r="BH66" s="182"/>
      <c r="BI66" s="181"/>
      <c r="BJ66" s="182"/>
      <c r="BK66" s="181"/>
      <c r="BL66" s="182"/>
      <c r="BM66" s="181"/>
      <c r="BN66" s="443">
        <f t="shared" si="0"/>
        <v>0</v>
      </c>
      <c r="BO66" s="444">
        <f t="shared" si="1"/>
        <v>0</v>
      </c>
      <c r="BP66" s="445">
        <f t="shared" si="2"/>
        <v>0</v>
      </c>
      <c r="BQ66" s="446">
        <f t="shared" si="3"/>
        <v>0</v>
      </c>
      <c r="BR66" s="447">
        <f t="shared" si="4"/>
        <v>0</v>
      </c>
    </row>
    <row r="67" spans="1:70" s="41" customFormat="1" ht="22.5" customHeight="1">
      <c r="A67" s="114"/>
      <c r="B67" s="114"/>
      <c r="C67" s="187"/>
      <c r="D67" s="182"/>
      <c r="E67" s="181"/>
      <c r="F67" s="182"/>
      <c r="G67" s="181"/>
      <c r="H67" s="182"/>
      <c r="I67" s="181"/>
      <c r="J67" s="182"/>
      <c r="K67" s="181"/>
      <c r="L67" s="182"/>
      <c r="M67" s="181"/>
      <c r="N67" s="182"/>
      <c r="O67" s="181"/>
      <c r="P67" s="182"/>
      <c r="Q67" s="181"/>
      <c r="R67" s="182"/>
      <c r="S67" s="181"/>
      <c r="T67" s="182"/>
      <c r="U67" s="181"/>
      <c r="V67" s="182"/>
      <c r="W67" s="181"/>
      <c r="X67" s="182"/>
      <c r="Y67" s="181"/>
      <c r="Z67" s="182"/>
      <c r="AA67" s="181"/>
      <c r="AB67" s="182"/>
      <c r="AC67" s="181"/>
      <c r="AD67" s="182"/>
      <c r="AE67" s="181"/>
      <c r="AF67" s="182"/>
      <c r="AG67" s="181"/>
      <c r="AH67" s="182"/>
      <c r="AI67" s="181"/>
      <c r="AJ67" s="182"/>
      <c r="AK67" s="181"/>
      <c r="AL67" s="182"/>
      <c r="AM67" s="181"/>
      <c r="AN67" s="182"/>
      <c r="AO67" s="181"/>
      <c r="AP67" s="182"/>
      <c r="AQ67" s="181"/>
      <c r="AR67" s="182"/>
      <c r="AS67" s="181"/>
      <c r="AT67" s="182"/>
      <c r="AU67" s="181"/>
      <c r="AV67" s="182"/>
      <c r="AW67" s="181"/>
      <c r="AX67" s="182"/>
      <c r="AY67" s="181"/>
      <c r="AZ67" s="182"/>
      <c r="BA67" s="181"/>
      <c r="BB67" s="182"/>
      <c r="BC67" s="181"/>
      <c r="BD67" s="182"/>
      <c r="BE67" s="181"/>
      <c r="BF67" s="182"/>
      <c r="BG67" s="181"/>
      <c r="BH67" s="182"/>
      <c r="BI67" s="181"/>
      <c r="BJ67" s="182"/>
      <c r="BK67" s="181"/>
      <c r="BL67" s="182"/>
      <c r="BM67" s="181"/>
      <c r="BN67" s="443">
        <f t="shared" si="0"/>
        <v>0</v>
      </c>
      <c r="BO67" s="444">
        <f t="shared" si="1"/>
        <v>0</v>
      </c>
      <c r="BP67" s="445">
        <f t="shared" si="2"/>
        <v>0</v>
      </c>
      <c r="BQ67" s="446">
        <f t="shared" si="3"/>
        <v>0</v>
      </c>
      <c r="BR67" s="447">
        <f t="shared" si="4"/>
        <v>0</v>
      </c>
    </row>
    <row r="68" spans="1:70" s="41" customFormat="1" ht="22.5" customHeight="1">
      <c r="A68" s="113"/>
      <c r="B68" s="113"/>
      <c r="C68" s="188"/>
      <c r="D68" s="182"/>
      <c r="E68" s="181"/>
      <c r="F68" s="182"/>
      <c r="G68" s="181"/>
      <c r="H68" s="182"/>
      <c r="I68" s="181"/>
      <c r="J68" s="182"/>
      <c r="K68" s="181"/>
      <c r="L68" s="182"/>
      <c r="M68" s="181"/>
      <c r="N68" s="182"/>
      <c r="O68" s="181"/>
      <c r="P68" s="182"/>
      <c r="Q68" s="181"/>
      <c r="R68" s="182"/>
      <c r="S68" s="181"/>
      <c r="T68" s="182"/>
      <c r="U68" s="181"/>
      <c r="V68" s="182"/>
      <c r="W68" s="181"/>
      <c r="X68" s="182"/>
      <c r="Y68" s="181"/>
      <c r="Z68" s="182"/>
      <c r="AA68" s="181"/>
      <c r="AB68" s="182"/>
      <c r="AC68" s="181"/>
      <c r="AD68" s="182"/>
      <c r="AE68" s="181"/>
      <c r="AF68" s="182"/>
      <c r="AG68" s="181"/>
      <c r="AH68" s="182"/>
      <c r="AI68" s="181"/>
      <c r="AJ68" s="182"/>
      <c r="AK68" s="181"/>
      <c r="AL68" s="182"/>
      <c r="AM68" s="181"/>
      <c r="AN68" s="182"/>
      <c r="AO68" s="181"/>
      <c r="AP68" s="182"/>
      <c r="AQ68" s="181"/>
      <c r="AR68" s="182"/>
      <c r="AS68" s="181"/>
      <c r="AT68" s="182"/>
      <c r="AU68" s="181"/>
      <c r="AV68" s="182"/>
      <c r="AW68" s="181"/>
      <c r="AX68" s="182"/>
      <c r="AY68" s="181"/>
      <c r="AZ68" s="182"/>
      <c r="BA68" s="181"/>
      <c r="BB68" s="182"/>
      <c r="BC68" s="181"/>
      <c r="BD68" s="182"/>
      <c r="BE68" s="181"/>
      <c r="BF68" s="182"/>
      <c r="BG68" s="181"/>
      <c r="BH68" s="182"/>
      <c r="BI68" s="181"/>
      <c r="BJ68" s="182"/>
      <c r="BK68" s="181"/>
      <c r="BL68" s="182"/>
      <c r="BM68" s="181"/>
      <c r="BN68" s="443">
        <f t="shared" si="0"/>
        <v>0</v>
      </c>
      <c r="BO68" s="444">
        <f t="shared" si="1"/>
        <v>0</v>
      </c>
      <c r="BP68" s="445">
        <f t="shared" si="2"/>
        <v>0</v>
      </c>
      <c r="BQ68" s="446">
        <f t="shared" si="3"/>
        <v>0</v>
      </c>
      <c r="BR68" s="447">
        <f t="shared" si="4"/>
        <v>0</v>
      </c>
    </row>
    <row r="69" spans="1:70" s="41" customFormat="1" ht="22.5" customHeight="1">
      <c r="A69" s="114"/>
      <c r="B69" s="114"/>
      <c r="C69" s="187"/>
      <c r="D69" s="182"/>
      <c r="E69" s="181"/>
      <c r="F69" s="182"/>
      <c r="G69" s="181"/>
      <c r="H69" s="182"/>
      <c r="I69" s="181"/>
      <c r="J69" s="182"/>
      <c r="K69" s="181"/>
      <c r="L69" s="182"/>
      <c r="M69" s="181"/>
      <c r="N69" s="182"/>
      <c r="O69" s="181"/>
      <c r="P69" s="182"/>
      <c r="Q69" s="181"/>
      <c r="R69" s="182"/>
      <c r="S69" s="181"/>
      <c r="T69" s="182"/>
      <c r="U69" s="181"/>
      <c r="V69" s="182"/>
      <c r="W69" s="181"/>
      <c r="X69" s="182"/>
      <c r="Y69" s="181"/>
      <c r="Z69" s="182"/>
      <c r="AA69" s="181"/>
      <c r="AB69" s="182"/>
      <c r="AC69" s="181"/>
      <c r="AD69" s="182"/>
      <c r="AE69" s="181"/>
      <c r="AF69" s="182"/>
      <c r="AG69" s="181"/>
      <c r="AH69" s="182"/>
      <c r="AI69" s="181"/>
      <c r="AJ69" s="182"/>
      <c r="AK69" s="181"/>
      <c r="AL69" s="182"/>
      <c r="AM69" s="181"/>
      <c r="AN69" s="182"/>
      <c r="AO69" s="181"/>
      <c r="AP69" s="182"/>
      <c r="AQ69" s="181"/>
      <c r="AR69" s="182"/>
      <c r="AS69" s="181"/>
      <c r="AT69" s="182"/>
      <c r="AU69" s="181"/>
      <c r="AV69" s="182"/>
      <c r="AW69" s="181"/>
      <c r="AX69" s="182"/>
      <c r="AY69" s="181"/>
      <c r="AZ69" s="182"/>
      <c r="BA69" s="181"/>
      <c r="BB69" s="182"/>
      <c r="BC69" s="181"/>
      <c r="BD69" s="182"/>
      <c r="BE69" s="181"/>
      <c r="BF69" s="182"/>
      <c r="BG69" s="181"/>
      <c r="BH69" s="182"/>
      <c r="BI69" s="181"/>
      <c r="BJ69" s="182"/>
      <c r="BK69" s="181"/>
      <c r="BL69" s="182"/>
      <c r="BM69" s="181"/>
      <c r="BN69" s="443">
        <f t="shared" si="0"/>
        <v>0</v>
      </c>
      <c r="BO69" s="444">
        <f t="shared" si="1"/>
        <v>0</v>
      </c>
      <c r="BP69" s="445">
        <f t="shared" si="2"/>
        <v>0</v>
      </c>
      <c r="BQ69" s="446">
        <f t="shared" si="3"/>
        <v>0</v>
      </c>
      <c r="BR69" s="447">
        <f t="shared" si="4"/>
        <v>0</v>
      </c>
    </row>
    <row r="70" spans="1:70" s="41" customFormat="1" ht="22.5" customHeight="1">
      <c r="A70" s="113"/>
      <c r="B70" s="113"/>
      <c r="C70" s="188"/>
      <c r="D70" s="182"/>
      <c r="E70" s="181"/>
      <c r="F70" s="182"/>
      <c r="G70" s="181"/>
      <c r="H70" s="182"/>
      <c r="I70" s="181"/>
      <c r="J70" s="182"/>
      <c r="K70" s="181"/>
      <c r="L70" s="182"/>
      <c r="M70" s="181"/>
      <c r="N70" s="182"/>
      <c r="O70" s="181"/>
      <c r="P70" s="182"/>
      <c r="Q70" s="181"/>
      <c r="R70" s="182"/>
      <c r="S70" s="181"/>
      <c r="T70" s="182"/>
      <c r="U70" s="181"/>
      <c r="V70" s="182"/>
      <c r="W70" s="181"/>
      <c r="X70" s="182"/>
      <c r="Y70" s="181"/>
      <c r="Z70" s="182"/>
      <c r="AA70" s="181"/>
      <c r="AB70" s="182"/>
      <c r="AC70" s="181"/>
      <c r="AD70" s="182"/>
      <c r="AE70" s="181"/>
      <c r="AF70" s="182"/>
      <c r="AG70" s="181"/>
      <c r="AH70" s="182"/>
      <c r="AI70" s="181"/>
      <c r="AJ70" s="182"/>
      <c r="AK70" s="181"/>
      <c r="AL70" s="182"/>
      <c r="AM70" s="181"/>
      <c r="AN70" s="182"/>
      <c r="AO70" s="181"/>
      <c r="AP70" s="182"/>
      <c r="AQ70" s="181"/>
      <c r="AR70" s="182"/>
      <c r="AS70" s="181"/>
      <c r="AT70" s="182"/>
      <c r="AU70" s="181"/>
      <c r="AV70" s="182"/>
      <c r="AW70" s="181"/>
      <c r="AX70" s="182"/>
      <c r="AY70" s="181"/>
      <c r="AZ70" s="182"/>
      <c r="BA70" s="181"/>
      <c r="BB70" s="182"/>
      <c r="BC70" s="181"/>
      <c r="BD70" s="182"/>
      <c r="BE70" s="181"/>
      <c r="BF70" s="182"/>
      <c r="BG70" s="181"/>
      <c r="BH70" s="182"/>
      <c r="BI70" s="181"/>
      <c r="BJ70" s="182"/>
      <c r="BK70" s="181"/>
      <c r="BL70" s="182"/>
      <c r="BM70" s="181"/>
      <c r="BN70" s="443">
        <f t="shared" si="0"/>
        <v>0</v>
      </c>
      <c r="BO70" s="444">
        <f t="shared" si="1"/>
        <v>0</v>
      </c>
      <c r="BP70" s="445">
        <f t="shared" si="2"/>
        <v>0</v>
      </c>
      <c r="BQ70" s="446">
        <f t="shared" si="3"/>
        <v>0</v>
      </c>
      <c r="BR70" s="447">
        <f t="shared" si="4"/>
        <v>0</v>
      </c>
    </row>
    <row r="71" spans="1:70" s="41" customFormat="1" ht="22.5" customHeight="1">
      <c r="A71" s="114"/>
      <c r="B71" s="114"/>
      <c r="C71" s="187"/>
      <c r="D71" s="182"/>
      <c r="E71" s="181"/>
      <c r="F71" s="182"/>
      <c r="G71" s="181"/>
      <c r="H71" s="182"/>
      <c r="I71" s="181"/>
      <c r="J71" s="182"/>
      <c r="K71" s="181"/>
      <c r="L71" s="182"/>
      <c r="M71" s="181"/>
      <c r="N71" s="182"/>
      <c r="O71" s="181"/>
      <c r="P71" s="182"/>
      <c r="Q71" s="181"/>
      <c r="R71" s="182"/>
      <c r="S71" s="181"/>
      <c r="T71" s="182"/>
      <c r="U71" s="181"/>
      <c r="V71" s="182"/>
      <c r="W71" s="181"/>
      <c r="X71" s="182"/>
      <c r="Y71" s="181"/>
      <c r="Z71" s="182"/>
      <c r="AA71" s="181"/>
      <c r="AB71" s="182"/>
      <c r="AC71" s="181"/>
      <c r="AD71" s="182"/>
      <c r="AE71" s="181"/>
      <c r="AF71" s="182"/>
      <c r="AG71" s="181"/>
      <c r="AH71" s="182"/>
      <c r="AI71" s="181"/>
      <c r="AJ71" s="182"/>
      <c r="AK71" s="181"/>
      <c r="AL71" s="182"/>
      <c r="AM71" s="181"/>
      <c r="AN71" s="182"/>
      <c r="AO71" s="181"/>
      <c r="AP71" s="182"/>
      <c r="AQ71" s="181"/>
      <c r="AR71" s="182"/>
      <c r="AS71" s="181"/>
      <c r="AT71" s="182"/>
      <c r="AU71" s="181"/>
      <c r="AV71" s="182"/>
      <c r="AW71" s="181"/>
      <c r="AX71" s="182"/>
      <c r="AY71" s="181"/>
      <c r="AZ71" s="182"/>
      <c r="BA71" s="181"/>
      <c r="BB71" s="182"/>
      <c r="BC71" s="181"/>
      <c r="BD71" s="182"/>
      <c r="BE71" s="181"/>
      <c r="BF71" s="182"/>
      <c r="BG71" s="181"/>
      <c r="BH71" s="182"/>
      <c r="BI71" s="181"/>
      <c r="BJ71" s="182"/>
      <c r="BK71" s="181"/>
      <c r="BL71" s="182"/>
      <c r="BM71" s="181"/>
      <c r="BN71" s="443">
        <f t="shared" si="0"/>
        <v>0</v>
      </c>
      <c r="BO71" s="444">
        <f t="shared" si="1"/>
        <v>0</v>
      </c>
      <c r="BP71" s="445">
        <f t="shared" si="2"/>
        <v>0</v>
      </c>
      <c r="BQ71" s="446">
        <f t="shared" si="3"/>
        <v>0</v>
      </c>
      <c r="BR71" s="447">
        <f t="shared" si="4"/>
        <v>0</v>
      </c>
    </row>
    <row r="72" spans="1:70" s="41" customFormat="1" ht="22.5" customHeight="1">
      <c r="A72" s="113"/>
      <c r="B72" s="113"/>
      <c r="C72" s="188"/>
      <c r="D72" s="182"/>
      <c r="E72" s="181"/>
      <c r="F72" s="182"/>
      <c r="G72" s="181"/>
      <c r="H72" s="182"/>
      <c r="I72" s="181"/>
      <c r="J72" s="182"/>
      <c r="K72" s="181"/>
      <c r="L72" s="182"/>
      <c r="M72" s="181"/>
      <c r="N72" s="182"/>
      <c r="O72" s="181"/>
      <c r="P72" s="182"/>
      <c r="Q72" s="181"/>
      <c r="R72" s="182"/>
      <c r="S72" s="181"/>
      <c r="T72" s="182"/>
      <c r="U72" s="181"/>
      <c r="V72" s="182"/>
      <c r="W72" s="181"/>
      <c r="X72" s="182"/>
      <c r="Y72" s="181"/>
      <c r="Z72" s="182"/>
      <c r="AA72" s="181"/>
      <c r="AB72" s="182"/>
      <c r="AC72" s="181"/>
      <c r="AD72" s="182"/>
      <c r="AE72" s="181"/>
      <c r="AF72" s="182"/>
      <c r="AG72" s="181"/>
      <c r="AH72" s="182"/>
      <c r="AI72" s="181"/>
      <c r="AJ72" s="182"/>
      <c r="AK72" s="181"/>
      <c r="AL72" s="182"/>
      <c r="AM72" s="181"/>
      <c r="AN72" s="182"/>
      <c r="AO72" s="181"/>
      <c r="AP72" s="182"/>
      <c r="AQ72" s="181"/>
      <c r="AR72" s="182"/>
      <c r="AS72" s="181"/>
      <c r="AT72" s="182"/>
      <c r="AU72" s="181"/>
      <c r="AV72" s="182"/>
      <c r="AW72" s="181"/>
      <c r="AX72" s="182"/>
      <c r="AY72" s="181"/>
      <c r="AZ72" s="182"/>
      <c r="BA72" s="181"/>
      <c r="BB72" s="182"/>
      <c r="BC72" s="181"/>
      <c r="BD72" s="182"/>
      <c r="BE72" s="181"/>
      <c r="BF72" s="182"/>
      <c r="BG72" s="181"/>
      <c r="BH72" s="182"/>
      <c r="BI72" s="181"/>
      <c r="BJ72" s="182"/>
      <c r="BK72" s="181"/>
      <c r="BL72" s="182"/>
      <c r="BM72" s="181"/>
      <c r="BN72" s="443">
        <f t="shared" si="0"/>
        <v>0</v>
      </c>
      <c r="BO72" s="444">
        <f t="shared" si="1"/>
        <v>0</v>
      </c>
      <c r="BP72" s="445">
        <f t="shared" si="2"/>
        <v>0</v>
      </c>
      <c r="BQ72" s="446">
        <f t="shared" si="3"/>
        <v>0</v>
      </c>
      <c r="BR72" s="447">
        <f t="shared" si="4"/>
        <v>0</v>
      </c>
    </row>
    <row r="73" spans="1:70" s="41" customFormat="1" ht="22.5" customHeight="1">
      <c r="A73" s="114"/>
      <c r="B73" s="114"/>
      <c r="C73" s="187"/>
      <c r="D73" s="182"/>
      <c r="E73" s="181"/>
      <c r="F73" s="182"/>
      <c r="G73" s="181"/>
      <c r="H73" s="182"/>
      <c r="I73" s="181"/>
      <c r="J73" s="182"/>
      <c r="K73" s="181"/>
      <c r="L73" s="182"/>
      <c r="M73" s="181"/>
      <c r="N73" s="182"/>
      <c r="O73" s="181"/>
      <c r="P73" s="182"/>
      <c r="Q73" s="181"/>
      <c r="R73" s="182"/>
      <c r="S73" s="181"/>
      <c r="T73" s="182"/>
      <c r="U73" s="181"/>
      <c r="V73" s="182"/>
      <c r="W73" s="181"/>
      <c r="X73" s="182"/>
      <c r="Y73" s="181"/>
      <c r="Z73" s="182"/>
      <c r="AA73" s="181"/>
      <c r="AB73" s="182"/>
      <c r="AC73" s="181"/>
      <c r="AD73" s="182"/>
      <c r="AE73" s="181"/>
      <c r="AF73" s="182"/>
      <c r="AG73" s="181"/>
      <c r="AH73" s="182"/>
      <c r="AI73" s="181"/>
      <c r="AJ73" s="182"/>
      <c r="AK73" s="181"/>
      <c r="AL73" s="182"/>
      <c r="AM73" s="181"/>
      <c r="AN73" s="182"/>
      <c r="AO73" s="181"/>
      <c r="AP73" s="182"/>
      <c r="AQ73" s="181"/>
      <c r="AR73" s="182"/>
      <c r="AS73" s="181"/>
      <c r="AT73" s="182"/>
      <c r="AU73" s="181"/>
      <c r="AV73" s="182"/>
      <c r="AW73" s="181"/>
      <c r="AX73" s="182"/>
      <c r="AY73" s="181"/>
      <c r="AZ73" s="182"/>
      <c r="BA73" s="181"/>
      <c r="BB73" s="182"/>
      <c r="BC73" s="181"/>
      <c r="BD73" s="182"/>
      <c r="BE73" s="181"/>
      <c r="BF73" s="182"/>
      <c r="BG73" s="181"/>
      <c r="BH73" s="182"/>
      <c r="BI73" s="181"/>
      <c r="BJ73" s="182"/>
      <c r="BK73" s="181"/>
      <c r="BL73" s="182"/>
      <c r="BM73" s="181"/>
      <c r="BN73" s="443">
        <f t="shared" si="0"/>
        <v>0</v>
      </c>
      <c r="BO73" s="444">
        <f t="shared" si="1"/>
        <v>0</v>
      </c>
      <c r="BP73" s="445">
        <f t="shared" si="2"/>
        <v>0</v>
      </c>
      <c r="BQ73" s="446">
        <f t="shared" si="3"/>
        <v>0</v>
      </c>
      <c r="BR73" s="447">
        <f t="shared" si="4"/>
        <v>0</v>
      </c>
    </row>
    <row r="74" spans="1:70" s="41" customFormat="1" ht="22.5" customHeight="1">
      <c r="A74" s="113"/>
      <c r="B74" s="113"/>
      <c r="C74" s="188"/>
      <c r="D74" s="182"/>
      <c r="E74" s="181"/>
      <c r="F74" s="182"/>
      <c r="G74" s="181"/>
      <c r="H74" s="182"/>
      <c r="I74" s="181"/>
      <c r="J74" s="182"/>
      <c r="K74" s="181"/>
      <c r="L74" s="182"/>
      <c r="M74" s="181"/>
      <c r="N74" s="182"/>
      <c r="O74" s="181"/>
      <c r="P74" s="182"/>
      <c r="Q74" s="181"/>
      <c r="R74" s="182"/>
      <c r="S74" s="181"/>
      <c r="T74" s="182"/>
      <c r="U74" s="181"/>
      <c r="V74" s="182"/>
      <c r="W74" s="181"/>
      <c r="X74" s="182"/>
      <c r="Y74" s="181"/>
      <c r="Z74" s="182"/>
      <c r="AA74" s="181"/>
      <c r="AB74" s="182"/>
      <c r="AC74" s="181"/>
      <c r="AD74" s="182"/>
      <c r="AE74" s="181"/>
      <c r="AF74" s="182"/>
      <c r="AG74" s="181"/>
      <c r="AH74" s="182"/>
      <c r="AI74" s="181"/>
      <c r="AJ74" s="182"/>
      <c r="AK74" s="181"/>
      <c r="AL74" s="182"/>
      <c r="AM74" s="181"/>
      <c r="AN74" s="182"/>
      <c r="AO74" s="181"/>
      <c r="AP74" s="182"/>
      <c r="AQ74" s="181"/>
      <c r="AR74" s="182"/>
      <c r="AS74" s="181"/>
      <c r="AT74" s="182"/>
      <c r="AU74" s="181"/>
      <c r="AV74" s="182"/>
      <c r="AW74" s="181"/>
      <c r="AX74" s="182"/>
      <c r="AY74" s="181"/>
      <c r="AZ74" s="182"/>
      <c r="BA74" s="181"/>
      <c r="BB74" s="182"/>
      <c r="BC74" s="181"/>
      <c r="BD74" s="182"/>
      <c r="BE74" s="181"/>
      <c r="BF74" s="182"/>
      <c r="BG74" s="181"/>
      <c r="BH74" s="182"/>
      <c r="BI74" s="181"/>
      <c r="BJ74" s="182"/>
      <c r="BK74" s="181"/>
      <c r="BL74" s="182"/>
      <c r="BM74" s="181"/>
      <c r="BN74" s="443">
        <f t="shared" si="0"/>
        <v>0</v>
      </c>
      <c r="BO74" s="444">
        <f t="shared" si="1"/>
        <v>0</v>
      </c>
      <c r="BP74" s="445">
        <f t="shared" si="2"/>
        <v>0</v>
      </c>
      <c r="BQ74" s="446">
        <f t="shared" si="3"/>
        <v>0</v>
      </c>
      <c r="BR74" s="447">
        <f t="shared" si="4"/>
        <v>0</v>
      </c>
    </row>
    <row r="75" spans="1:70" s="41" customFormat="1" ht="22.5" customHeight="1">
      <c r="A75" s="114"/>
      <c r="B75" s="114"/>
      <c r="C75" s="187"/>
      <c r="D75" s="182"/>
      <c r="E75" s="181"/>
      <c r="F75" s="182"/>
      <c r="G75" s="181"/>
      <c r="H75" s="182"/>
      <c r="I75" s="181"/>
      <c r="J75" s="182"/>
      <c r="K75" s="181"/>
      <c r="L75" s="182"/>
      <c r="M75" s="181"/>
      <c r="N75" s="182"/>
      <c r="O75" s="181"/>
      <c r="P75" s="182"/>
      <c r="Q75" s="181"/>
      <c r="R75" s="182"/>
      <c r="S75" s="181"/>
      <c r="T75" s="182"/>
      <c r="U75" s="181"/>
      <c r="V75" s="182"/>
      <c r="W75" s="181"/>
      <c r="X75" s="182"/>
      <c r="Y75" s="181"/>
      <c r="Z75" s="182"/>
      <c r="AA75" s="181"/>
      <c r="AB75" s="182"/>
      <c r="AC75" s="181"/>
      <c r="AD75" s="182"/>
      <c r="AE75" s="181"/>
      <c r="AF75" s="182"/>
      <c r="AG75" s="181"/>
      <c r="AH75" s="182"/>
      <c r="AI75" s="181"/>
      <c r="AJ75" s="182"/>
      <c r="AK75" s="181"/>
      <c r="AL75" s="182"/>
      <c r="AM75" s="181"/>
      <c r="AN75" s="182"/>
      <c r="AO75" s="181"/>
      <c r="AP75" s="182"/>
      <c r="AQ75" s="181"/>
      <c r="AR75" s="182"/>
      <c r="AS75" s="181"/>
      <c r="AT75" s="182"/>
      <c r="AU75" s="181"/>
      <c r="AV75" s="182"/>
      <c r="AW75" s="181"/>
      <c r="AX75" s="182"/>
      <c r="AY75" s="181"/>
      <c r="AZ75" s="182"/>
      <c r="BA75" s="181"/>
      <c r="BB75" s="182"/>
      <c r="BC75" s="181"/>
      <c r="BD75" s="182"/>
      <c r="BE75" s="181"/>
      <c r="BF75" s="182"/>
      <c r="BG75" s="181"/>
      <c r="BH75" s="182"/>
      <c r="BI75" s="181"/>
      <c r="BJ75" s="182"/>
      <c r="BK75" s="181"/>
      <c r="BL75" s="182"/>
      <c r="BM75" s="181"/>
      <c r="BN75" s="443">
        <f t="shared" si="0"/>
        <v>0</v>
      </c>
      <c r="BO75" s="444">
        <f t="shared" si="1"/>
        <v>0</v>
      </c>
      <c r="BP75" s="445">
        <f t="shared" si="2"/>
        <v>0</v>
      </c>
      <c r="BQ75" s="446">
        <f t="shared" si="3"/>
        <v>0</v>
      </c>
      <c r="BR75" s="447">
        <f t="shared" si="4"/>
        <v>0</v>
      </c>
    </row>
    <row r="76" spans="1:70" s="41" customFormat="1" ht="22.5" customHeight="1">
      <c r="A76" s="113"/>
      <c r="B76" s="113"/>
      <c r="C76" s="188"/>
      <c r="D76" s="182"/>
      <c r="E76" s="181"/>
      <c r="F76" s="182"/>
      <c r="G76" s="181"/>
      <c r="H76" s="182"/>
      <c r="I76" s="181"/>
      <c r="J76" s="182"/>
      <c r="K76" s="181"/>
      <c r="L76" s="182"/>
      <c r="M76" s="181"/>
      <c r="N76" s="182"/>
      <c r="O76" s="181"/>
      <c r="P76" s="182"/>
      <c r="Q76" s="181"/>
      <c r="R76" s="182"/>
      <c r="S76" s="181"/>
      <c r="T76" s="182"/>
      <c r="U76" s="181"/>
      <c r="V76" s="182"/>
      <c r="W76" s="181"/>
      <c r="X76" s="182"/>
      <c r="Y76" s="181"/>
      <c r="Z76" s="182"/>
      <c r="AA76" s="181"/>
      <c r="AB76" s="182"/>
      <c r="AC76" s="181"/>
      <c r="AD76" s="182"/>
      <c r="AE76" s="181"/>
      <c r="AF76" s="182"/>
      <c r="AG76" s="181"/>
      <c r="AH76" s="182"/>
      <c r="AI76" s="181"/>
      <c r="AJ76" s="182"/>
      <c r="AK76" s="181"/>
      <c r="AL76" s="182"/>
      <c r="AM76" s="181"/>
      <c r="AN76" s="182"/>
      <c r="AO76" s="181"/>
      <c r="AP76" s="182"/>
      <c r="AQ76" s="181"/>
      <c r="AR76" s="182"/>
      <c r="AS76" s="181"/>
      <c r="AT76" s="182"/>
      <c r="AU76" s="181"/>
      <c r="AV76" s="182"/>
      <c r="AW76" s="181"/>
      <c r="AX76" s="182"/>
      <c r="AY76" s="181"/>
      <c r="AZ76" s="182"/>
      <c r="BA76" s="181"/>
      <c r="BB76" s="182"/>
      <c r="BC76" s="181"/>
      <c r="BD76" s="182"/>
      <c r="BE76" s="181"/>
      <c r="BF76" s="182"/>
      <c r="BG76" s="181"/>
      <c r="BH76" s="182"/>
      <c r="BI76" s="181"/>
      <c r="BJ76" s="182"/>
      <c r="BK76" s="181"/>
      <c r="BL76" s="182"/>
      <c r="BM76" s="181"/>
      <c r="BN76" s="443">
        <f t="shared" si="0"/>
        <v>0</v>
      </c>
      <c r="BO76" s="444">
        <f t="shared" si="1"/>
        <v>0</v>
      </c>
      <c r="BP76" s="445">
        <f t="shared" si="2"/>
        <v>0</v>
      </c>
      <c r="BQ76" s="446">
        <f t="shared" si="3"/>
        <v>0</v>
      </c>
      <c r="BR76" s="447">
        <f t="shared" si="4"/>
        <v>0</v>
      </c>
    </row>
    <row r="77" spans="1:70" s="41" customFormat="1" ht="22.5" customHeight="1">
      <c r="A77" s="114"/>
      <c r="B77" s="114"/>
      <c r="C77" s="187"/>
      <c r="D77" s="182"/>
      <c r="E77" s="181"/>
      <c r="F77" s="182"/>
      <c r="G77" s="181"/>
      <c r="H77" s="182"/>
      <c r="I77" s="181"/>
      <c r="J77" s="182"/>
      <c r="K77" s="181"/>
      <c r="L77" s="182"/>
      <c r="M77" s="181"/>
      <c r="N77" s="182"/>
      <c r="O77" s="181"/>
      <c r="P77" s="182"/>
      <c r="Q77" s="181"/>
      <c r="R77" s="182"/>
      <c r="S77" s="181"/>
      <c r="T77" s="182"/>
      <c r="U77" s="181"/>
      <c r="V77" s="182"/>
      <c r="W77" s="181"/>
      <c r="X77" s="182"/>
      <c r="Y77" s="181"/>
      <c r="Z77" s="182"/>
      <c r="AA77" s="181"/>
      <c r="AB77" s="182"/>
      <c r="AC77" s="181"/>
      <c r="AD77" s="182"/>
      <c r="AE77" s="181"/>
      <c r="AF77" s="182"/>
      <c r="AG77" s="181"/>
      <c r="AH77" s="182"/>
      <c r="AI77" s="181"/>
      <c r="AJ77" s="182"/>
      <c r="AK77" s="181"/>
      <c r="AL77" s="182"/>
      <c r="AM77" s="181"/>
      <c r="AN77" s="182"/>
      <c r="AO77" s="181"/>
      <c r="AP77" s="182"/>
      <c r="AQ77" s="181"/>
      <c r="AR77" s="182"/>
      <c r="AS77" s="181"/>
      <c r="AT77" s="182"/>
      <c r="AU77" s="181"/>
      <c r="AV77" s="182"/>
      <c r="AW77" s="181"/>
      <c r="AX77" s="182"/>
      <c r="AY77" s="181"/>
      <c r="AZ77" s="182"/>
      <c r="BA77" s="181"/>
      <c r="BB77" s="182"/>
      <c r="BC77" s="181"/>
      <c r="BD77" s="182"/>
      <c r="BE77" s="181"/>
      <c r="BF77" s="182"/>
      <c r="BG77" s="181"/>
      <c r="BH77" s="182"/>
      <c r="BI77" s="181"/>
      <c r="BJ77" s="182"/>
      <c r="BK77" s="181"/>
      <c r="BL77" s="182"/>
      <c r="BM77" s="181"/>
      <c r="BN77" s="443">
        <f t="shared" si="0"/>
        <v>0</v>
      </c>
      <c r="BO77" s="444">
        <f t="shared" si="1"/>
        <v>0</v>
      </c>
      <c r="BP77" s="445">
        <f t="shared" si="2"/>
        <v>0</v>
      </c>
      <c r="BQ77" s="446">
        <f t="shared" si="3"/>
        <v>0</v>
      </c>
      <c r="BR77" s="447">
        <f t="shared" si="4"/>
        <v>0</v>
      </c>
    </row>
    <row r="78" spans="1:70" s="41" customFormat="1" ht="22.5" customHeight="1">
      <c r="A78" s="113"/>
      <c r="B78" s="113"/>
      <c r="C78" s="188"/>
      <c r="D78" s="182"/>
      <c r="E78" s="181"/>
      <c r="F78" s="182"/>
      <c r="G78" s="181"/>
      <c r="H78" s="182"/>
      <c r="I78" s="181"/>
      <c r="J78" s="182"/>
      <c r="K78" s="181"/>
      <c r="L78" s="182"/>
      <c r="M78" s="181"/>
      <c r="N78" s="182"/>
      <c r="O78" s="181"/>
      <c r="P78" s="182"/>
      <c r="Q78" s="181"/>
      <c r="R78" s="182"/>
      <c r="S78" s="181"/>
      <c r="T78" s="182"/>
      <c r="U78" s="181"/>
      <c r="V78" s="182"/>
      <c r="W78" s="181"/>
      <c r="X78" s="182"/>
      <c r="Y78" s="181"/>
      <c r="Z78" s="182"/>
      <c r="AA78" s="181"/>
      <c r="AB78" s="182"/>
      <c r="AC78" s="181"/>
      <c r="AD78" s="182"/>
      <c r="AE78" s="181"/>
      <c r="AF78" s="182"/>
      <c r="AG78" s="181"/>
      <c r="AH78" s="182"/>
      <c r="AI78" s="181"/>
      <c r="AJ78" s="182"/>
      <c r="AK78" s="181"/>
      <c r="AL78" s="182"/>
      <c r="AM78" s="181"/>
      <c r="AN78" s="182"/>
      <c r="AO78" s="181"/>
      <c r="AP78" s="182"/>
      <c r="AQ78" s="181"/>
      <c r="AR78" s="182"/>
      <c r="AS78" s="181"/>
      <c r="AT78" s="182"/>
      <c r="AU78" s="181"/>
      <c r="AV78" s="182"/>
      <c r="AW78" s="181"/>
      <c r="AX78" s="182"/>
      <c r="AY78" s="181"/>
      <c r="AZ78" s="182"/>
      <c r="BA78" s="181"/>
      <c r="BB78" s="182"/>
      <c r="BC78" s="181"/>
      <c r="BD78" s="182"/>
      <c r="BE78" s="181"/>
      <c r="BF78" s="182"/>
      <c r="BG78" s="181"/>
      <c r="BH78" s="182"/>
      <c r="BI78" s="181"/>
      <c r="BJ78" s="182"/>
      <c r="BK78" s="181"/>
      <c r="BL78" s="182"/>
      <c r="BM78" s="181"/>
      <c r="BN78" s="443">
        <f t="shared" si="0"/>
        <v>0</v>
      </c>
      <c r="BO78" s="444">
        <f t="shared" si="1"/>
        <v>0</v>
      </c>
      <c r="BP78" s="445">
        <f t="shared" si="2"/>
        <v>0</v>
      </c>
      <c r="BQ78" s="446">
        <f t="shared" si="3"/>
        <v>0</v>
      </c>
      <c r="BR78" s="447">
        <f t="shared" si="4"/>
        <v>0</v>
      </c>
    </row>
    <row r="79" spans="1:70" s="41" customFormat="1" ht="22.5" customHeight="1">
      <c r="A79" s="114"/>
      <c r="B79" s="114"/>
      <c r="C79" s="187"/>
      <c r="D79" s="182"/>
      <c r="E79" s="181"/>
      <c r="F79" s="182"/>
      <c r="G79" s="181"/>
      <c r="H79" s="182"/>
      <c r="I79" s="181"/>
      <c r="J79" s="182"/>
      <c r="K79" s="181"/>
      <c r="L79" s="182"/>
      <c r="M79" s="181"/>
      <c r="N79" s="182"/>
      <c r="O79" s="181"/>
      <c r="P79" s="182"/>
      <c r="Q79" s="181"/>
      <c r="R79" s="182"/>
      <c r="S79" s="181"/>
      <c r="T79" s="182"/>
      <c r="U79" s="181"/>
      <c r="V79" s="182"/>
      <c r="W79" s="181"/>
      <c r="X79" s="182"/>
      <c r="Y79" s="181"/>
      <c r="Z79" s="182"/>
      <c r="AA79" s="181"/>
      <c r="AB79" s="182"/>
      <c r="AC79" s="181"/>
      <c r="AD79" s="182"/>
      <c r="AE79" s="181"/>
      <c r="AF79" s="182"/>
      <c r="AG79" s="181"/>
      <c r="AH79" s="182"/>
      <c r="AI79" s="181"/>
      <c r="AJ79" s="182"/>
      <c r="AK79" s="181"/>
      <c r="AL79" s="182"/>
      <c r="AM79" s="181"/>
      <c r="AN79" s="182"/>
      <c r="AO79" s="181"/>
      <c r="AP79" s="182"/>
      <c r="AQ79" s="181"/>
      <c r="AR79" s="182"/>
      <c r="AS79" s="181"/>
      <c r="AT79" s="182"/>
      <c r="AU79" s="181"/>
      <c r="AV79" s="182"/>
      <c r="AW79" s="181"/>
      <c r="AX79" s="182"/>
      <c r="AY79" s="181"/>
      <c r="AZ79" s="182"/>
      <c r="BA79" s="181"/>
      <c r="BB79" s="182"/>
      <c r="BC79" s="181"/>
      <c r="BD79" s="182"/>
      <c r="BE79" s="181"/>
      <c r="BF79" s="182"/>
      <c r="BG79" s="181"/>
      <c r="BH79" s="182"/>
      <c r="BI79" s="181"/>
      <c r="BJ79" s="182"/>
      <c r="BK79" s="181"/>
      <c r="BL79" s="182"/>
      <c r="BM79" s="181"/>
      <c r="BN79" s="443">
        <f t="shared" ref="BN79:BN80" si="5">COUNTIF(D79:BM79,$G$11)</f>
        <v>0</v>
      </c>
      <c r="BO79" s="444">
        <f t="shared" ref="BO79:BO80" si="6">COUNTIF(D79:BM79,$M$11)</f>
        <v>0</v>
      </c>
      <c r="BP79" s="445">
        <f t="shared" ref="BP79:BP80" si="7">COUNTIF(D79:BM79,$S$11)</f>
        <v>0</v>
      </c>
      <c r="BQ79" s="446">
        <f t="shared" ref="BQ79:BQ80" si="8">COUNTIF(D79:BM79,$Y$11)</f>
        <v>0</v>
      </c>
      <c r="BR79" s="447">
        <f t="shared" ref="BR79:BR80" si="9">SUM(D79:BM79)</f>
        <v>0</v>
      </c>
    </row>
    <row r="80" spans="1:70" s="41" customFormat="1" ht="22.5" customHeight="1">
      <c r="A80" s="113"/>
      <c r="B80" s="113"/>
      <c r="C80" s="188"/>
      <c r="D80" s="182"/>
      <c r="E80" s="181"/>
      <c r="F80" s="182"/>
      <c r="G80" s="181"/>
      <c r="H80" s="182"/>
      <c r="I80" s="181"/>
      <c r="J80" s="182"/>
      <c r="K80" s="181"/>
      <c r="L80" s="182"/>
      <c r="M80" s="181"/>
      <c r="N80" s="182"/>
      <c r="O80" s="181"/>
      <c r="P80" s="182"/>
      <c r="Q80" s="181"/>
      <c r="R80" s="182"/>
      <c r="S80" s="181"/>
      <c r="T80" s="182"/>
      <c r="U80" s="181"/>
      <c r="V80" s="182"/>
      <c r="W80" s="181"/>
      <c r="X80" s="182"/>
      <c r="Y80" s="181"/>
      <c r="Z80" s="182"/>
      <c r="AA80" s="181"/>
      <c r="AB80" s="182"/>
      <c r="AC80" s="181"/>
      <c r="AD80" s="182"/>
      <c r="AE80" s="181"/>
      <c r="AF80" s="182"/>
      <c r="AG80" s="181"/>
      <c r="AH80" s="182"/>
      <c r="AI80" s="181"/>
      <c r="AJ80" s="182"/>
      <c r="AK80" s="181"/>
      <c r="AL80" s="182"/>
      <c r="AM80" s="181"/>
      <c r="AN80" s="182"/>
      <c r="AO80" s="181"/>
      <c r="AP80" s="182"/>
      <c r="AQ80" s="181"/>
      <c r="AR80" s="182"/>
      <c r="AS80" s="181"/>
      <c r="AT80" s="182"/>
      <c r="AU80" s="181"/>
      <c r="AV80" s="182"/>
      <c r="AW80" s="181"/>
      <c r="AX80" s="182"/>
      <c r="AY80" s="181"/>
      <c r="AZ80" s="182"/>
      <c r="BA80" s="181"/>
      <c r="BB80" s="182"/>
      <c r="BC80" s="181"/>
      <c r="BD80" s="182"/>
      <c r="BE80" s="181"/>
      <c r="BF80" s="182"/>
      <c r="BG80" s="181"/>
      <c r="BH80" s="182"/>
      <c r="BI80" s="181"/>
      <c r="BJ80" s="182"/>
      <c r="BK80" s="181"/>
      <c r="BL80" s="182"/>
      <c r="BM80" s="181"/>
      <c r="BN80" s="443">
        <f t="shared" si="5"/>
        <v>0</v>
      </c>
      <c r="BO80" s="444">
        <f t="shared" si="6"/>
        <v>0</v>
      </c>
      <c r="BP80" s="445">
        <f t="shared" si="7"/>
        <v>0</v>
      </c>
      <c r="BQ80" s="446">
        <f t="shared" si="8"/>
        <v>0</v>
      </c>
      <c r="BR80" s="447">
        <f t="shared" si="9"/>
        <v>0</v>
      </c>
    </row>
    <row r="81" ht="22.5" customHeight="1"/>
    <row r="82" ht="22.5" customHeight="1"/>
    <row r="83" ht="22.5" customHeight="1"/>
    <row r="84" ht="22.5" customHeight="1"/>
    <row r="85" ht="22.5" customHeight="1"/>
    <row r="86" ht="22.5" customHeight="1"/>
  </sheetData>
  <sheetProtection sheet="1" formatCells="0" formatColumns="0" formatRows="0" insertColumns="0" insertRows="0" insertHyperlinks="0" deleteColumns="0" deleteRows="0" sort="0" autoFilter="0" pivotTables="0"/>
  <mergeCells count="47">
    <mergeCell ref="BN11:BR12"/>
    <mergeCell ref="BL13:BM13"/>
    <mergeCell ref="AA11:AG11"/>
    <mergeCell ref="BB13:BC13"/>
    <mergeCell ref="BD13:BE13"/>
    <mergeCell ref="BF13:BG13"/>
    <mergeCell ref="BH13:BI13"/>
    <mergeCell ref="BJ13:BK13"/>
    <mergeCell ref="AR13:AS13"/>
    <mergeCell ref="AT13:AU13"/>
    <mergeCell ref="AV13:AW13"/>
    <mergeCell ref="AX13:AY13"/>
    <mergeCell ref="AZ13:BA13"/>
    <mergeCell ref="AH13:AI13"/>
    <mergeCell ref="AJ13:AK13"/>
    <mergeCell ref="AL13:AM13"/>
    <mergeCell ref="AN13:AO13"/>
    <mergeCell ref="AP13:AQ13"/>
    <mergeCell ref="X13:Y13"/>
    <mergeCell ref="Z13:AA13"/>
    <mergeCell ref="AB13:AC13"/>
    <mergeCell ref="AD13:AE13"/>
    <mergeCell ref="AF13:AG13"/>
    <mergeCell ref="N13:O13"/>
    <mergeCell ref="P13:Q13"/>
    <mergeCell ref="R13:S13"/>
    <mergeCell ref="T13:U13"/>
    <mergeCell ref="V13:W13"/>
    <mergeCell ref="D13:E13"/>
    <mergeCell ref="F13:G13"/>
    <mergeCell ref="H13:I13"/>
    <mergeCell ref="J13:K13"/>
    <mergeCell ref="L13:M13"/>
    <mergeCell ref="D5:N5"/>
    <mergeCell ref="P5:V5"/>
    <mergeCell ref="W5:AL5"/>
    <mergeCell ref="D6:N7"/>
    <mergeCell ref="P6:V6"/>
    <mergeCell ref="W6:AL6"/>
    <mergeCell ref="P7:V7"/>
    <mergeCell ref="W7:AL7"/>
    <mergeCell ref="D9:N9"/>
    <mergeCell ref="P9:V9"/>
    <mergeCell ref="W9:AL9"/>
    <mergeCell ref="D8:N8"/>
    <mergeCell ref="P8:V8"/>
    <mergeCell ref="W8:AL8"/>
  </mergeCells>
  <conditionalFormatting sqref="D81:AH1045">
    <cfRule type="containsText" dxfId="179" priority="58" operator="containsText" text="A">
      <formula>NOT(ISERROR(SEARCH("A",D81)))</formula>
    </cfRule>
    <cfRule type="containsText" dxfId="178" priority="59" operator="containsText" text="P">
      <formula>NOT(ISERROR(SEARCH("P",D81)))</formula>
    </cfRule>
  </conditionalFormatting>
  <conditionalFormatting sqref="BN14:BP80">
    <cfRule type="containsText" dxfId="177" priority="51" operator="containsText" text="C">
      <formula>NOT(ISERROR(SEARCH("C",BN14)))</formula>
    </cfRule>
    <cfRule type="containsText" dxfId="176" priority="52" operator="containsText" text="A">
      <formula>NOT(ISERROR(SEARCH("A",BN14)))</formula>
    </cfRule>
    <cfRule type="containsText" dxfId="175" priority="53" operator="containsText" text="P">
      <formula>NOT(ISERROR(SEARCH("P",BN14)))</formula>
    </cfRule>
  </conditionalFormatting>
  <conditionalFormatting sqref="D81:AH420">
    <cfRule type="containsText" dxfId="174" priority="41" operator="containsText" text="I">
      <formula>NOT(ISERROR(SEARCH("I",D81)))</formula>
    </cfRule>
    <cfRule type="containsText" dxfId="173" priority="45" operator="containsText" text="C">
      <formula>NOT(ISERROR(SEARCH("C",D81)))</formula>
    </cfRule>
    <cfRule type="containsText" dxfId="172" priority="46" operator="containsText" text="A">
      <formula>NOT(ISERROR(SEARCH("A",D81)))</formula>
    </cfRule>
    <cfRule type="containsText" dxfId="171" priority="47" operator="containsText" text="P">
      <formula>NOT(ISERROR(SEARCH("P",D81)))</formula>
    </cfRule>
    <cfRule type="containsText" dxfId="170" priority="54" operator="containsText" text="C">
      <formula>NOT(ISERROR(SEARCH("C",D81)))</formula>
    </cfRule>
    <cfRule type="containsText" dxfId="169" priority="57" operator="containsText" text="C">
      <formula>NOT(ISERROR(SEARCH("C",D81)))</formula>
    </cfRule>
  </conditionalFormatting>
  <conditionalFormatting sqref="BQ14:BR80">
    <cfRule type="containsText" dxfId="168" priority="15" operator="containsText" text="C">
      <formula>NOT(ISERROR(SEARCH("C",BQ14)))</formula>
    </cfRule>
    <cfRule type="containsText" dxfId="167" priority="16" operator="containsText" text="A">
      <formula>NOT(ISERROR(SEARCH("A",BQ14)))</formula>
    </cfRule>
    <cfRule type="containsText" dxfId="166" priority="17" operator="containsText" text="P">
      <formula>NOT(ISERROR(SEARCH("P",BQ14)))</formula>
    </cfRule>
  </conditionalFormatting>
  <conditionalFormatting sqref="J14:J15 L14:L15 N14:N15 P14:P15 R14:R15 T14:T15 V14:V15 X14:X15 Z14:Z15 AB14:AB15 AD14:AD15 AF14:AF15 AH14:AH15 AJ14:AJ15 AL14:AL15 AN14:AN15 AP14:AP15 AR14:AR15 AT14:AT15 AV14:AV15 AX14:AX15 AZ14:AZ15 BB14:BB15 BD14:BD15 BF14:BF15 BH14:BH15 BJ14:BJ15 BL14:BL15 D14:D28 F14:F28 H14:H28">
    <cfRule type="containsText" dxfId="165" priority="11" operator="containsText" text="I">
      <formula>NOT(ISERROR(SEARCH("I",D14)))</formula>
    </cfRule>
    <cfRule type="containsText" dxfId="164" priority="12" operator="containsText" text="C">
      <formula>NOT(ISERROR(SEARCH("C",D14)))</formula>
    </cfRule>
    <cfRule type="containsText" dxfId="163" priority="13" operator="containsText" text="A">
      <formula>NOT(ISERROR(SEARCH("A",D14)))</formula>
    </cfRule>
    <cfRule type="containsText" dxfId="162" priority="14" operator="containsText" text="P">
      <formula>NOT(ISERROR(SEARCH("P",D14)))</formula>
    </cfRule>
  </conditionalFormatting>
  <conditionalFormatting sqref="E14:E15 G14:G80 I14:I80 K14:K80 M14:M80 O14:O80 Q14:Q80 S14:S80 U14:U80 W14:W80 Y14:Y80 AA14:AA80 AC14:AC80 AG14:AG80 AI14:AI80 AK14:AK80 AM14:AM80 AO14:AO80 AQ14:AQ80 AS14:AS80 AU14:AU80 AW14:AW80 AY14:AY80 BA14:BA80 BC14:BC80 BE14:BE80 BG14:BG80 BI14:BI80 BK14:BK80 BM14:BM80 AE14:AE80">
    <cfRule type="cellIs" dxfId="161" priority="8" operator="greaterThan">
      <formula>0</formula>
    </cfRule>
    <cfRule type="cellIs" dxfId="160" priority="9" operator="greaterThan">
      <formula>0</formula>
    </cfRule>
    <cfRule type="cellIs" dxfId="159" priority="10" operator="greaterThan">
      <formula>$E$14</formula>
    </cfRule>
  </conditionalFormatting>
  <conditionalFormatting sqref="H16:H80 J16:J80 L16:L80 N16:N80 P16:P80 R16:R80 T16:T80 V16:V80 X16:X80 Z16:Z80 AB16:AB80 AD16:AD80 AF16:AF80 AH16:AH80 AJ16:AJ80 AL16:AL80 AN16:AN80 AP16:AP80 AR16:AR80 AT16:AT80 AX16:AX80 AZ16:AZ80 BB16:BB80 BD16:BD80 BF16:BF80 BH16:BH80 BJ16:BJ80 BL16:BL80 D19:D80 F19:F80 AV16:AV80">
    <cfRule type="containsText" dxfId="158" priority="4" operator="containsText" text="I">
      <formula>NOT(ISERROR(SEARCH("I",D16)))</formula>
    </cfRule>
    <cfRule type="containsText" dxfId="157" priority="5" operator="containsText" text="C">
      <formula>NOT(ISERROR(SEARCH("C",D16)))</formula>
    </cfRule>
    <cfRule type="containsText" dxfId="156" priority="6" operator="containsText" text="A">
      <formula>NOT(ISERROR(SEARCH("A",D16)))</formula>
    </cfRule>
    <cfRule type="containsText" dxfId="155" priority="7" operator="containsText" text="P">
      <formula>NOT(ISERROR(SEARCH("P",D16)))</formula>
    </cfRule>
  </conditionalFormatting>
  <conditionalFormatting sqref="E16:E80">
    <cfRule type="cellIs" dxfId="154" priority="1" operator="greaterThan">
      <formula>0</formula>
    </cfRule>
    <cfRule type="cellIs" dxfId="153" priority="2" operator="greaterThan">
      <formula>0</formula>
    </cfRule>
    <cfRule type="cellIs" dxfId="152" priority="3" operator="greaterThan">
      <formula>$E$14</formula>
    </cfRule>
  </conditionalFormatting>
  <printOptions horizontalCentered="1" verticalCentered="1"/>
  <pageMargins left="0" right="0" top="0" bottom="0" header="0.31496062992125984" footer="0.31496062992125984"/>
  <pageSetup paperSize="256" scale="66" orientation="landscape"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AL41"/>
  <sheetViews>
    <sheetView showGridLines="0" topLeftCell="A7" workbookViewId="0">
      <selection activeCell="E18" sqref="E18"/>
    </sheetView>
  </sheetViews>
  <sheetFormatPr baseColWidth="10" defaultColWidth="11.44140625" defaultRowHeight="14.4"/>
  <cols>
    <col min="1" max="1" width="2.33203125" style="214" customWidth="1"/>
    <col min="2" max="2" width="13.88671875" style="218" customWidth="1"/>
    <col min="3" max="3" width="18" style="214" customWidth="1"/>
    <col min="4" max="4" width="13.5546875" style="214" customWidth="1"/>
    <col min="5" max="5" width="16.88671875" style="214" customWidth="1"/>
    <col min="6" max="6" width="13.5546875" style="214" customWidth="1"/>
    <col min="7" max="7" width="16.88671875" style="214" customWidth="1"/>
    <col min="8" max="8" width="13.5546875" style="214" customWidth="1"/>
    <col min="9" max="9" width="19" style="214" customWidth="1"/>
    <col min="10" max="10" width="2.88671875" style="214" customWidth="1"/>
    <col min="11" max="11" width="18.5546875" style="214" customWidth="1"/>
    <col min="12" max="12" width="17.44140625" style="214" customWidth="1"/>
    <col min="13" max="13" width="31.6640625" style="214" customWidth="1"/>
    <col min="14" max="14" width="3" style="214" customWidth="1"/>
    <col min="15" max="15" width="19.5546875" style="214" customWidth="1"/>
    <col min="16" max="16" width="13.33203125" style="214" customWidth="1"/>
    <col min="17" max="17" width="23" style="214" customWidth="1"/>
    <col min="18" max="16384" width="11.44140625" style="214"/>
  </cols>
  <sheetData>
    <row r="1" spans="2:38" s="41" customFormat="1" ht="15.6">
      <c r="B1" s="71"/>
      <c r="C1" s="70"/>
      <c r="T1" s="190"/>
    </row>
    <row r="2" spans="2:38" s="41" customFormat="1" ht="15.6">
      <c r="B2" s="71"/>
      <c r="C2" s="70"/>
      <c r="T2" s="190"/>
    </row>
    <row r="3" spans="2:38" s="41" customFormat="1" ht="15.6">
      <c r="B3" s="71"/>
      <c r="C3" s="70"/>
      <c r="T3" s="190"/>
    </row>
    <row r="4" spans="2:38" s="41" customFormat="1" ht="15" customHeight="1" thickBot="1">
      <c r="B4" s="71"/>
      <c r="C4" s="72"/>
      <c r="D4" s="5"/>
      <c r="E4" s="5"/>
      <c r="F4" s="5"/>
      <c r="G4" s="5"/>
      <c r="H4" s="5"/>
      <c r="I4" s="5"/>
      <c r="J4" s="5"/>
      <c r="K4" s="5"/>
      <c r="L4" s="5"/>
      <c r="M4" s="5"/>
      <c r="N4" s="5"/>
      <c r="O4" s="5"/>
      <c r="P4" s="5"/>
      <c r="Q4" s="5"/>
      <c r="R4" s="5"/>
      <c r="S4" s="5"/>
      <c r="T4" s="189"/>
      <c r="U4" s="5"/>
      <c r="V4" s="5"/>
      <c r="W4" s="5"/>
      <c r="X4" s="5"/>
      <c r="Y4" s="5"/>
      <c r="Z4" s="5"/>
      <c r="AA4" s="5"/>
      <c r="AB4" s="5"/>
      <c r="AC4" s="5"/>
      <c r="AD4" s="5"/>
      <c r="AE4" s="5"/>
      <c r="AF4" s="5"/>
      <c r="AG4" s="5"/>
      <c r="AH4" s="5"/>
      <c r="AI4" s="5"/>
      <c r="AJ4" s="5"/>
      <c r="AK4" s="5"/>
      <c r="AL4" s="5"/>
    </row>
    <row r="5" spans="2:38" s="41" customFormat="1" ht="22.8">
      <c r="B5" s="71"/>
      <c r="C5" s="72"/>
      <c r="D5" s="797" t="s">
        <v>14</v>
      </c>
      <c r="E5" s="798"/>
      <c r="F5" s="798"/>
      <c r="G5" s="799"/>
      <c r="H5" s="57" t="s">
        <v>13</v>
      </c>
      <c r="I5" s="58"/>
      <c r="J5" s="219"/>
      <c r="K5" s="809" t="str">
        <f>+Chantier</f>
        <v>CHR012</v>
      </c>
      <c r="L5" s="767"/>
      <c r="M5" s="768"/>
    </row>
    <row r="6" spans="2:38" s="41" customFormat="1" ht="27.75" customHeight="1">
      <c r="B6" s="71"/>
      <c r="C6" s="72"/>
      <c r="D6" s="760" t="s">
        <v>16</v>
      </c>
      <c r="E6" s="761"/>
      <c r="F6" s="761"/>
      <c r="G6" s="762"/>
      <c r="H6" s="59" t="s">
        <v>12</v>
      </c>
      <c r="I6" s="60"/>
      <c r="J6" s="220"/>
      <c r="K6" s="810">
        <f>+Maitre</f>
        <v>0</v>
      </c>
      <c r="L6" s="661"/>
      <c r="M6" s="662"/>
    </row>
    <row r="7" spans="2:38" s="41" customFormat="1" ht="28.5" customHeight="1">
      <c r="B7" s="71"/>
      <c r="C7" s="72"/>
      <c r="D7" s="67"/>
      <c r="E7" s="68"/>
      <c r="F7" s="68"/>
      <c r="G7" s="69"/>
      <c r="H7" s="59" t="s">
        <v>11</v>
      </c>
      <c r="I7" s="60"/>
      <c r="J7" s="220"/>
      <c r="K7" s="811">
        <f>+Objet</f>
        <v>0</v>
      </c>
      <c r="L7" s="664"/>
      <c r="M7" s="665"/>
    </row>
    <row r="8" spans="2:38" s="41" customFormat="1" ht="18.75" customHeight="1">
      <c r="B8" s="71"/>
      <c r="C8" s="72"/>
      <c r="D8" s="760" t="s">
        <v>17</v>
      </c>
      <c r="E8" s="761"/>
      <c r="F8" s="761"/>
      <c r="G8" s="762"/>
      <c r="H8" s="59" t="s">
        <v>10</v>
      </c>
      <c r="I8" s="60"/>
      <c r="J8" s="220"/>
      <c r="K8" s="812">
        <f>+date</f>
        <v>44531</v>
      </c>
      <c r="L8" s="667"/>
      <c r="M8" s="668"/>
    </row>
    <row r="9" spans="2:38" s="41" customFormat="1" ht="16.2" thickBot="1">
      <c r="B9" s="71"/>
      <c r="C9" s="72"/>
      <c r="D9" s="779" t="s">
        <v>18</v>
      </c>
      <c r="E9" s="780"/>
      <c r="F9" s="780"/>
      <c r="G9" s="781"/>
      <c r="H9" s="61" t="s">
        <v>19</v>
      </c>
      <c r="I9" s="62"/>
      <c r="J9" s="221"/>
      <c r="K9" s="813">
        <f>+Responsable</f>
        <v>0</v>
      </c>
      <c r="L9" s="670"/>
      <c r="M9" s="671"/>
    </row>
    <row r="10" spans="2:38" s="41" customFormat="1" ht="15" customHeight="1" thickBot="1">
      <c r="B10" s="71"/>
      <c r="C10" s="72"/>
      <c r="D10" s="73"/>
      <c r="E10" s="73"/>
      <c r="F10" s="213"/>
      <c r="G10" s="213"/>
      <c r="H10" s="141"/>
      <c r="I10" s="141"/>
      <c r="J10" s="74"/>
      <c r="K10" s="141"/>
      <c r="L10" s="141"/>
      <c r="M10" s="141"/>
      <c r="N10" s="74"/>
      <c r="O10" s="139"/>
      <c r="P10" s="139"/>
      <c r="Q10" s="139"/>
      <c r="R10" s="139"/>
      <c r="T10" s="191"/>
    </row>
    <row r="11" spans="2:38" s="222" customFormat="1" ht="30" customHeight="1" thickBot="1">
      <c r="B11" s="803" t="s">
        <v>94</v>
      </c>
      <c r="C11" s="804"/>
      <c r="D11" s="804"/>
      <c r="E11" s="804"/>
      <c r="F11" s="804"/>
      <c r="G11" s="804"/>
      <c r="H11" s="804"/>
      <c r="I11" s="805"/>
      <c r="J11" s="223"/>
      <c r="K11" s="806" t="s">
        <v>93</v>
      </c>
      <c r="L11" s="807"/>
      <c r="M11" s="808"/>
      <c r="O11" s="800" t="s">
        <v>92</v>
      </c>
      <c r="P11" s="801"/>
      <c r="Q11" s="802"/>
    </row>
    <row r="12" spans="2:38" s="222" customFormat="1" ht="25.5" customHeight="1" thickBot="1">
      <c r="B12" s="287" t="s">
        <v>0</v>
      </c>
      <c r="C12" s="288" t="s">
        <v>86</v>
      </c>
      <c r="D12" s="288" t="s">
        <v>87</v>
      </c>
      <c r="E12" s="288" t="s">
        <v>11</v>
      </c>
      <c r="F12" s="288" t="s">
        <v>85</v>
      </c>
      <c r="G12" s="288" t="s">
        <v>88</v>
      </c>
      <c r="H12" s="288" t="s">
        <v>89</v>
      </c>
      <c r="I12" s="289" t="s">
        <v>39</v>
      </c>
      <c r="J12" s="223"/>
      <c r="K12" s="224" t="s">
        <v>11</v>
      </c>
      <c r="L12" s="225" t="s">
        <v>85</v>
      </c>
      <c r="M12" s="225" t="s">
        <v>39</v>
      </c>
      <c r="O12" s="226" t="s">
        <v>42</v>
      </c>
      <c r="P12" s="227" t="s">
        <v>20</v>
      </c>
      <c r="Q12" s="227" t="s">
        <v>39</v>
      </c>
    </row>
    <row r="13" spans="2:38">
      <c r="B13" s="228"/>
      <c r="C13" s="229"/>
      <c r="D13" s="229"/>
      <c r="E13" s="229"/>
      <c r="F13" s="229"/>
      <c r="G13" s="229"/>
      <c r="H13" s="229"/>
      <c r="I13" s="230"/>
      <c r="K13" s="236"/>
      <c r="L13" s="229"/>
      <c r="M13" s="230"/>
      <c r="O13" s="236"/>
      <c r="P13" s="229"/>
      <c r="Q13" s="230"/>
    </row>
    <row r="14" spans="2:38">
      <c r="B14" s="231"/>
      <c r="C14" s="215"/>
      <c r="D14" s="215"/>
      <c r="E14" s="215"/>
      <c r="F14" s="215"/>
      <c r="G14" s="215"/>
      <c r="H14" s="215"/>
      <c r="I14" s="232"/>
      <c r="K14" s="237"/>
      <c r="L14" s="215"/>
      <c r="M14" s="232"/>
      <c r="O14" s="237"/>
      <c r="P14" s="215"/>
      <c r="Q14" s="232"/>
    </row>
    <row r="15" spans="2:38">
      <c r="B15" s="231"/>
      <c r="C15" s="215"/>
      <c r="D15" s="215"/>
      <c r="E15" s="215"/>
      <c r="F15" s="215"/>
      <c r="G15" s="215"/>
      <c r="H15" s="215"/>
      <c r="I15" s="232"/>
      <c r="K15" s="237"/>
      <c r="L15" s="215"/>
      <c r="M15" s="232"/>
      <c r="O15" s="237"/>
      <c r="P15" s="215"/>
      <c r="Q15" s="232"/>
    </row>
    <row r="16" spans="2:38">
      <c r="B16" s="231"/>
      <c r="C16" s="215"/>
      <c r="D16" s="215"/>
      <c r="E16" s="215"/>
      <c r="F16" s="215"/>
      <c r="G16" s="215"/>
      <c r="H16" s="215"/>
      <c r="I16" s="232"/>
      <c r="K16" s="237"/>
      <c r="L16" s="215"/>
      <c r="M16" s="232"/>
      <c r="O16" s="237"/>
      <c r="P16" s="215"/>
      <c r="Q16" s="232"/>
    </row>
    <row r="17" spans="2:17">
      <c r="B17" s="231"/>
      <c r="C17" s="215"/>
      <c r="D17" s="215"/>
      <c r="E17" s="215"/>
      <c r="F17" s="215"/>
      <c r="G17" s="215"/>
      <c r="H17" s="215"/>
      <c r="I17" s="232"/>
      <c r="K17" s="237"/>
      <c r="L17" s="215"/>
      <c r="M17" s="232"/>
      <c r="O17" s="237"/>
      <c r="P17" s="215"/>
      <c r="Q17" s="232"/>
    </row>
    <row r="18" spans="2:17">
      <c r="B18" s="231"/>
      <c r="C18" s="215"/>
      <c r="D18" s="215"/>
      <c r="E18" s="215"/>
      <c r="F18" s="215"/>
      <c r="G18" s="215"/>
      <c r="H18" s="215"/>
      <c r="I18" s="232"/>
      <c r="K18" s="237"/>
      <c r="L18" s="215"/>
      <c r="M18" s="232"/>
      <c r="O18" s="237"/>
      <c r="P18" s="215"/>
      <c r="Q18" s="232"/>
    </row>
    <row r="19" spans="2:17">
      <c r="B19" s="231"/>
      <c r="C19" s="215"/>
      <c r="D19" s="215"/>
      <c r="E19" s="215"/>
      <c r="F19" s="215"/>
      <c r="G19" s="215"/>
      <c r="H19" s="215"/>
      <c r="I19" s="232"/>
      <c r="K19" s="237"/>
      <c r="L19" s="215"/>
      <c r="M19" s="232"/>
      <c r="O19" s="237"/>
      <c r="P19" s="215"/>
      <c r="Q19" s="232"/>
    </row>
    <row r="20" spans="2:17">
      <c r="B20" s="231"/>
      <c r="C20" s="215"/>
      <c r="D20" s="215"/>
      <c r="E20" s="215"/>
      <c r="F20" s="215"/>
      <c r="G20" s="215"/>
      <c r="H20" s="215"/>
      <c r="I20" s="232"/>
      <c r="K20" s="237"/>
      <c r="L20" s="215"/>
      <c r="M20" s="232"/>
      <c r="O20" s="237"/>
      <c r="P20" s="215"/>
      <c r="Q20" s="232"/>
    </row>
    <row r="21" spans="2:17">
      <c r="B21" s="231"/>
      <c r="C21" s="215"/>
      <c r="D21" s="215"/>
      <c r="E21" s="215"/>
      <c r="F21" s="215"/>
      <c r="G21" s="215"/>
      <c r="H21" s="215"/>
      <c r="I21" s="232"/>
      <c r="K21" s="237"/>
      <c r="L21" s="215"/>
      <c r="M21" s="232"/>
      <c r="O21" s="237"/>
      <c r="P21" s="215"/>
      <c r="Q21" s="232"/>
    </row>
    <row r="22" spans="2:17">
      <c r="B22" s="231"/>
      <c r="C22" s="215"/>
      <c r="D22" s="215"/>
      <c r="E22" s="215"/>
      <c r="F22" s="215"/>
      <c r="G22" s="215"/>
      <c r="H22" s="215"/>
      <c r="I22" s="232"/>
      <c r="K22" s="237"/>
      <c r="L22" s="215"/>
      <c r="M22" s="232"/>
      <c r="O22" s="237"/>
      <c r="P22" s="215"/>
      <c r="Q22" s="232"/>
    </row>
    <row r="23" spans="2:17">
      <c r="B23" s="231"/>
      <c r="C23" s="215"/>
      <c r="D23" s="215"/>
      <c r="E23" s="215"/>
      <c r="F23" s="215"/>
      <c r="G23" s="215"/>
      <c r="H23" s="215"/>
      <c r="I23" s="232"/>
      <c r="K23" s="237"/>
      <c r="L23" s="215"/>
      <c r="M23" s="232"/>
      <c r="O23" s="237"/>
      <c r="P23" s="215"/>
      <c r="Q23" s="232"/>
    </row>
    <row r="24" spans="2:17">
      <c r="B24" s="231"/>
      <c r="C24" s="215"/>
      <c r="D24" s="215"/>
      <c r="E24" s="215"/>
      <c r="F24" s="215"/>
      <c r="G24" s="215"/>
      <c r="H24" s="215"/>
      <c r="I24" s="232"/>
      <c r="K24" s="237"/>
      <c r="L24" s="215"/>
      <c r="M24" s="232"/>
      <c r="O24" s="237"/>
      <c r="P24" s="215"/>
      <c r="Q24" s="232"/>
    </row>
    <row r="25" spans="2:17">
      <c r="B25" s="231"/>
      <c r="C25" s="215"/>
      <c r="D25" s="215"/>
      <c r="E25" s="215"/>
      <c r="F25" s="215"/>
      <c r="G25" s="215"/>
      <c r="H25" s="215"/>
      <c r="I25" s="232"/>
      <c r="K25" s="237"/>
      <c r="L25" s="215"/>
      <c r="M25" s="232"/>
      <c r="O25" s="237"/>
      <c r="P25" s="215"/>
      <c r="Q25" s="232"/>
    </row>
    <row r="26" spans="2:17">
      <c r="B26" s="231"/>
      <c r="C26" s="215"/>
      <c r="D26" s="215"/>
      <c r="E26" s="215"/>
      <c r="F26" s="215"/>
      <c r="G26" s="215"/>
      <c r="H26" s="215"/>
      <c r="I26" s="232"/>
      <c r="K26" s="237"/>
      <c r="L26" s="215"/>
      <c r="M26" s="232"/>
      <c r="O26" s="237"/>
      <c r="P26" s="215"/>
      <c r="Q26" s="232"/>
    </row>
    <row r="27" spans="2:17">
      <c r="B27" s="231"/>
      <c r="C27" s="215"/>
      <c r="D27" s="215"/>
      <c r="E27" s="215"/>
      <c r="F27" s="215"/>
      <c r="G27" s="215"/>
      <c r="H27" s="215"/>
      <c r="I27" s="232"/>
      <c r="K27" s="237"/>
      <c r="L27" s="215"/>
      <c r="M27" s="232"/>
      <c r="O27" s="237"/>
      <c r="P27" s="215"/>
      <c r="Q27" s="232"/>
    </row>
    <row r="28" spans="2:17">
      <c r="B28" s="231"/>
      <c r="C28" s="215"/>
      <c r="D28" s="215"/>
      <c r="E28" s="215"/>
      <c r="F28" s="215"/>
      <c r="G28" s="215"/>
      <c r="H28" s="215"/>
      <c r="I28" s="232"/>
      <c r="K28" s="237"/>
      <c r="L28" s="215"/>
      <c r="M28" s="232"/>
      <c r="O28" s="237"/>
      <c r="P28" s="215"/>
      <c r="Q28" s="232"/>
    </row>
    <row r="29" spans="2:17">
      <c r="B29" s="231"/>
      <c r="C29" s="215"/>
      <c r="D29" s="215"/>
      <c r="E29" s="215"/>
      <c r="F29" s="215"/>
      <c r="G29" s="215"/>
      <c r="H29" s="215"/>
      <c r="I29" s="232"/>
      <c r="K29" s="237"/>
      <c r="L29" s="215"/>
      <c r="M29" s="232"/>
      <c r="O29" s="237"/>
      <c r="P29" s="215"/>
      <c r="Q29" s="232"/>
    </row>
    <row r="30" spans="2:17">
      <c r="B30" s="231"/>
      <c r="C30" s="215"/>
      <c r="D30" s="215"/>
      <c r="E30" s="215"/>
      <c r="F30" s="215"/>
      <c r="G30" s="215"/>
      <c r="H30" s="215"/>
      <c r="I30" s="232"/>
      <c r="K30" s="237"/>
      <c r="L30" s="215"/>
      <c r="M30" s="232"/>
      <c r="O30" s="237"/>
      <c r="P30" s="215"/>
      <c r="Q30" s="232"/>
    </row>
    <row r="31" spans="2:17">
      <c r="B31" s="231"/>
      <c r="C31" s="215"/>
      <c r="D31" s="215"/>
      <c r="E31" s="215"/>
      <c r="F31" s="215"/>
      <c r="G31" s="215"/>
      <c r="H31" s="215"/>
      <c r="I31" s="232"/>
      <c r="K31" s="237"/>
      <c r="L31" s="215"/>
      <c r="M31" s="232"/>
      <c r="O31" s="237"/>
      <c r="P31" s="215"/>
      <c r="Q31" s="232"/>
    </row>
    <row r="32" spans="2:17">
      <c r="B32" s="231"/>
      <c r="C32" s="215"/>
      <c r="D32" s="215"/>
      <c r="E32" s="215"/>
      <c r="F32" s="215"/>
      <c r="G32" s="215"/>
      <c r="H32" s="215"/>
      <c r="I32" s="232"/>
      <c r="K32" s="237"/>
      <c r="L32" s="215"/>
      <c r="M32" s="232"/>
      <c r="O32" s="237"/>
      <c r="P32" s="215"/>
      <c r="Q32" s="232"/>
    </row>
    <row r="33" spans="2:17">
      <c r="B33" s="231"/>
      <c r="C33" s="215"/>
      <c r="D33" s="215"/>
      <c r="E33" s="215"/>
      <c r="F33" s="215"/>
      <c r="G33" s="215"/>
      <c r="H33" s="215"/>
      <c r="I33" s="232"/>
      <c r="K33" s="237"/>
      <c r="L33" s="215"/>
      <c r="M33" s="232"/>
      <c r="O33" s="237"/>
      <c r="P33" s="215"/>
      <c r="Q33" s="232"/>
    </row>
    <row r="34" spans="2:17">
      <c r="B34" s="231"/>
      <c r="C34" s="215"/>
      <c r="D34" s="215"/>
      <c r="E34" s="215"/>
      <c r="F34" s="215"/>
      <c r="G34" s="215"/>
      <c r="H34" s="215"/>
      <c r="I34" s="232"/>
      <c r="K34" s="237"/>
      <c r="L34" s="215"/>
      <c r="M34" s="232"/>
      <c r="O34" s="237"/>
      <c r="P34" s="215"/>
      <c r="Q34" s="232"/>
    </row>
    <row r="35" spans="2:17">
      <c r="B35" s="231"/>
      <c r="C35" s="215"/>
      <c r="D35" s="215"/>
      <c r="E35" s="215"/>
      <c r="F35" s="215"/>
      <c r="G35" s="215"/>
      <c r="H35" s="215"/>
      <c r="I35" s="232"/>
      <c r="K35" s="237"/>
      <c r="L35" s="215"/>
      <c r="M35" s="232"/>
      <c r="O35" s="237"/>
      <c r="P35" s="215"/>
      <c r="Q35" s="232"/>
    </row>
    <row r="36" spans="2:17">
      <c r="B36" s="231"/>
      <c r="C36" s="215"/>
      <c r="D36" s="215"/>
      <c r="E36" s="215"/>
      <c r="F36" s="215"/>
      <c r="G36" s="215"/>
      <c r="H36" s="215"/>
      <c r="I36" s="232"/>
      <c r="K36" s="237"/>
      <c r="L36" s="215"/>
      <c r="M36" s="232"/>
      <c r="O36" s="237"/>
      <c r="P36" s="215"/>
      <c r="Q36" s="232"/>
    </row>
    <row r="37" spans="2:17">
      <c r="B37" s="231"/>
      <c r="C37" s="215"/>
      <c r="D37" s="215"/>
      <c r="E37" s="215"/>
      <c r="F37" s="215"/>
      <c r="G37" s="215"/>
      <c r="H37" s="215"/>
      <c r="I37" s="232"/>
      <c r="K37" s="237"/>
      <c r="L37" s="215"/>
      <c r="M37" s="232"/>
      <c r="O37" s="237"/>
      <c r="P37" s="215"/>
      <c r="Q37" s="232"/>
    </row>
    <row r="38" spans="2:17">
      <c r="B38" s="231"/>
      <c r="C38" s="215"/>
      <c r="D38" s="215"/>
      <c r="E38" s="215"/>
      <c r="F38" s="215"/>
      <c r="G38" s="215"/>
      <c r="H38" s="215"/>
      <c r="I38" s="232"/>
      <c r="K38" s="237"/>
      <c r="L38" s="215"/>
      <c r="M38" s="232"/>
      <c r="O38" s="237"/>
      <c r="P38" s="215"/>
      <c r="Q38" s="232"/>
    </row>
    <row r="39" spans="2:17">
      <c r="B39" s="231"/>
      <c r="C39" s="215"/>
      <c r="D39" s="215"/>
      <c r="E39" s="215"/>
      <c r="F39" s="215"/>
      <c r="G39" s="215"/>
      <c r="H39" s="215"/>
      <c r="I39" s="232"/>
      <c r="K39" s="237"/>
      <c r="L39" s="215"/>
      <c r="M39" s="232"/>
      <c r="O39" s="237"/>
      <c r="P39" s="215"/>
      <c r="Q39" s="232"/>
    </row>
    <row r="40" spans="2:17">
      <c r="B40" s="231"/>
      <c r="C40" s="215"/>
      <c r="D40" s="215"/>
      <c r="E40" s="215"/>
      <c r="F40" s="215"/>
      <c r="G40" s="215"/>
      <c r="H40" s="215"/>
      <c r="I40" s="232"/>
      <c r="K40" s="237"/>
      <c r="L40" s="215"/>
      <c r="M40" s="232"/>
      <c r="O40" s="237"/>
      <c r="P40" s="215"/>
      <c r="Q40" s="232"/>
    </row>
    <row r="41" spans="2:17" ht="15" thickBot="1">
      <c r="B41" s="233"/>
      <c r="C41" s="234"/>
      <c r="D41" s="234"/>
      <c r="E41" s="234"/>
      <c r="F41" s="234"/>
      <c r="G41" s="234"/>
      <c r="H41" s="234"/>
      <c r="I41" s="235"/>
      <c r="K41" s="238"/>
      <c r="L41" s="234"/>
      <c r="M41" s="235"/>
      <c r="O41" s="238"/>
      <c r="P41" s="234"/>
      <c r="Q41" s="235"/>
    </row>
  </sheetData>
  <mergeCells count="12">
    <mergeCell ref="O11:Q11"/>
    <mergeCell ref="D9:G9"/>
    <mergeCell ref="D5:G5"/>
    <mergeCell ref="D6:G6"/>
    <mergeCell ref="D8:G8"/>
    <mergeCell ref="B11:I11"/>
    <mergeCell ref="K11:M11"/>
    <mergeCell ref="K5:M5"/>
    <mergeCell ref="K6:M6"/>
    <mergeCell ref="K7:M7"/>
    <mergeCell ref="K8:M8"/>
    <mergeCell ref="K9:M9"/>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B4:AM142"/>
  <sheetViews>
    <sheetView topLeftCell="F1" zoomScale="80" zoomScaleNormal="80" workbookViewId="0">
      <pane ySplit="18" topLeftCell="A19" activePane="bottomLeft" state="frozen"/>
      <selection pane="bottomLeft" activeCell="O23" sqref="O23"/>
    </sheetView>
  </sheetViews>
  <sheetFormatPr baseColWidth="10" defaultColWidth="11.44140625" defaultRowHeight="15.6"/>
  <cols>
    <col min="1" max="1" width="2.6640625" style="41" customWidth="1"/>
    <col min="2" max="2" width="29.5546875" style="71" customWidth="1"/>
    <col min="3" max="3" width="12.109375" style="70" customWidth="1"/>
    <col min="4" max="4" width="6.5546875" style="70" customWidth="1"/>
    <col min="5" max="5" width="15" style="41" customWidth="1"/>
    <col min="6" max="6" width="11.44140625" style="41"/>
    <col min="7" max="7" width="17.44140625" style="41" customWidth="1"/>
    <col min="8" max="8" width="14.33203125" style="41" customWidth="1"/>
    <col min="9" max="9" width="14.6640625" style="41" customWidth="1"/>
    <col min="10" max="10" width="15" style="41" customWidth="1"/>
    <col min="11" max="11" width="14.5546875" style="41" customWidth="1"/>
    <col min="12" max="12" width="12" style="41" customWidth="1"/>
    <col min="13" max="13" width="11.44140625" style="41" customWidth="1"/>
    <col min="14" max="14" width="16.33203125" style="41" customWidth="1"/>
    <col min="15" max="15" width="17.5546875" style="41" customWidth="1"/>
    <col min="16" max="16" width="11.44140625" style="41"/>
    <col min="17" max="17" width="16.109375" style="41" customWidth="1"/>
    <col min="18" max="18" width="14.33203125" style="41" customWidth="1"/>
    <col min="19" max="19" width="21.88671875" style="41" customWidth="1"/>
    <col min="20" max="20" width="19.109375" style="41" customWidth="1"/>
    <col min="21" max="21" width="2.33203125" style="190" customWidth="1"/>
    <col min="22" max="22" width="17.33203125" style="41" customWidth="1"/>
    <col min="23" max="23" width="17.6640625" style="41" customWidth="1"/>
    <col min="24" max="24" width="17.44140625" style="41" customWidth="1"/>
    <col min="25" max="16384" width="11.44140625" style="41"/>
  </cols>
  <sheetData>
    <row r="4" spans="2:39" ht="15" customHeight="1" thickBot="1">
      <c r="C4" s="72"/>
      <c r="D4" s="72"/>
      <c r="E4" s="5"/>
      <c r="F4" s="5"/>
      <c r="G4" s="5"/>
      <c r="H4" s="5"/>
      <c r="I4" s="5"/>
      <c r="J4" s="5"/>
      <c r="K4" s="5"/>
      <c r="L4" s="5"/>
      <c r="M4" s="5"/>
      <c r="N4" s="5"/>
      <c r="O4" s="5"/>
      <c r="P4" s="5"/>
      <c r="Q4" s="5"/>
      <c r="R4" s="5"/>
      <c r="S4" s="5"/>
      <c r="T4" s="5"/>
      <c r="U4" s="189"/>
      <c r="V4" s="5"/>
      <c r="W4" s="5"/>
      <c r="X4" s="5"/>
      <c r="Y4" s="5"/>
      <c r="Z4" s="5"/>
      <c r="AA4" s="5"/>
      <c r="AB4" s="5"/>
      <c r="AC4" s="5"/>
      <c r="AD4" s="5"/>
      <c r="AE4" s="5"/>
      <c r="AF4" s="5"/>
      <c r="AG4" s="5"/>
      <c r="AH4" s="5"/>
      <c r="AI4" s="5"/>
      <c r="AJ4" s="5"/>
      <c r="AK4" s="5"/>
      <c r="AL4" s="5"/>
      <c r="AM4" s="5"/>
    </row>
    <row r="5" spans="2:39" ht="22.8">
      <c r="C5" s="72"/>
      <c r="D5" s="72"/>
      <c r="E5" s="797" t="s">
        <v>14</v>
      </c>
      <c r="F5" s="798"/>
      <c r="G5" s="798"/>
      <c r="H5" s="799"/>
      <c r="I5" s="57" t="s">
        <v>13</v>
      </c>
      <c r="J5" s="58"/>
      <c r="K5" s="766" t="str">
        <f>+Chantier</f>
        <v>CHR012</v>
      </c>
      <c r="L5" s="767"/>
      <c r="M5" s="767"/>
      <c r="N5" s="767"/>
      <c r="O5" s="768"/>
      <c r="Q5" s="190"/>
      <c r="U5" s="41"/>
    </row>
    <row r="6" spans="2:39" ht="27.75" customHeight="1">
      <c r="C6" s="72"/>
      <c r="D6" s="72"/>
      <c r="E6" s="760" t="s">
        <v>16</v>
      </c>
      <c r="F6" s="761"/>
      <c r="G6" s="761"/>
      <c r="H6" s="762"/>
      <c r="I6" s="59" t="s">
        <v>12</v>
      </c>
      <c r="J6" s="60"/>
      <c r="K6" s="660"/>
      <c r="L6" s="661"/>
      <c r="M6" s="661"/>
      <c r="N6" s="661"/>
      <c r="O6" s="662"/>
      <c r="Q6" s="190"/>
      <c r="U6" s="41"/>
    </row>
    <row r="7" spans="2:39" ht="28.5" customHeight="1">
      <c r="C7" s="72"/>
      <c r="D7" s="72"/>
      <c r="E7" s="67"/>
      <c r="F7" s="68"/>
      <c r="G7" s="68"/>
      <c r="H7" s="69"/>
      <c r="I7" s="59" t="s">
        <v>11</v>
      </c>
      <c r="J7" s="60"/>
      <c r="K7" s="663"/>
      <c r="L7" s="664"/>
      <c r="M7" s="664"/>
      <c r="N7" s="664"/>
      <c r="O7" s="665"/>
      <c r="Q7" s="190"/>
      <c r="U7" s="41"/>
    </row>
    <row r="8" spans="2:39" ht="18.75" customHeight="1">
      <c r="C8" s="72"/>
      <c r="D8" s="72"/>
      <c r="E8" s="760" t="s">
        <v>17</v>
      </c>
      <c r="F8" s="761"/>
      <c r="G8" s="761"/>
      <c r="H8" s="762"/>
      <c r="I8" s="59" t="s">
        <v>10</v>
      </c>
      <c r="J8" s="60"/>
      <c r="K8" s="666"/>
      <c r="L8" s="667"/>
      <c r="M8" s="667"/>
      <c r="N8" s="667"/>
      <c r="O8" s="668"/>
      <c r="Q8" s="190"/>
      <c r="U8" s="41"/>
    </row>
    <row r="9" spans="2:39" ht="20.25" customHeight="1" thickBot="1">
      <c r="C9" s="72"/>
      <c r="D9" s="72"/>
      <c r="E9" s="779" t="s">
        <v>18</v>
      </c>
      <c r="F9" s="780"/>
      <c r="G9" s="780"/>
      <c r="H9" s="781"/>
      <c r="I9" s="61" t="s">
        <v>19</v>
      </c>
      <c r="J9" s="62"/>
      <c r="K9" s="821"/>
      <c r="L9" s="822"/>
      <c r="M9" s="822"/>
      <c r="N9" s="822"/>
      <c r="O9" s="823"/>
      <c r="Q9" s="190"/>
      <c r="U9" s="41"/>
    </row>
    <row r="10" spans="2:39" ht="5.25" customHeight="1" thickBot="1">
      <c r="C10" s="72"/>
      <c r="D10" s="72"/>
      <c r="E10" s="73"/>
      <c r="F10" s="73"/>
      <c r="G10" s="140"/>
      <c r="H10" s="140"/>
      <c r="I10" s="141"/>
      <c r="J10" s="141"/>
      <c r="K10" s="141"/>
      <c r="L10" s="141"/>
      <c r="M10" s="141"/>
      <c r="N10" s="141"/>
      <c r="O10" s="141"/>
      <c r="P10" s="139"/>
      <c r="Q10" s="139"/>
      <c r="R10" s="139"/>
      <c r="S10" s="139"/>
      <c r="U10" s="191"/>
    </row>
    <row r="11" spans="2:39" ht="29.25" customHeight="1" thickBot="1">
      <c r="C11" s="72"/>
      <c r="D11" s="72"/>
      <c r="E11" s="863" t="s">
        <v>96</v>
      </c>
      <c r="F11" s="864"/>
      <c r="G11" s="864"/>
      <c r="H11" s="864"/>
      <c r="I11" s="864"/>
      <c r="J11" s="864"/>
      <c r="K11" s="864"/>
      <c r="L11" s="864"/>
      <c r="M11" s="864"/>
      <c r="N11" s="865"/>
      <c r="O11" s="139"/>
      <c r="P11" s="855" t="s">
        <v>209</v>
      </c>
      <c r="Q11" s="856"/>
      <c r="R11" s="824" t="s">
        <v>208</v>
      </c>
      <c r="S11" s="825"/>
      <c r="T11" s="824" t="s">
        <v>217</v>
      </c>
      <c r="U11" s="825"/>
    </row>
    <row r="12" spans="2:39" ht="21.75" customHeight="1" thickBot="1">
      <c r="C12" s="72"/>
      <c r="D12" s="72"/>
      <c r="E12" s="819" t="s">
        <v>66</v>
      </c>
      <c r="F12" s="820"/>
      <c r="G12" s="817" t="s">
        <v>36</v>
      </c>
      <c r="H12" s="818"/>
      <c r="I12" s="866" t="s">
        <v>37</v>
      </c>
      <c r="J12" s="867"/>
      <c r="K12" s="867"/>
      <c r="L12" s="869" t="s">
        <v>64</v>
      </c>
      <c r="M12" s="870"/>
      <c r="N12" s="871"/>
      <c r="O12" s="139"/>
      <c r="P12" s="857"/>
      <c r="Q12" s="858"/>
      <c r="R12" s="826"/>
      <c r="S12" s="827"/>
      <c r="T12" s="826"/>
      <c r="U12" s="827"/>
    </row>
    <row r="13" spans="2:39" ht="6" customHeight="1" thickBot="1">
      <c r="C13" s="72"/>
      <c r="D13" s="72"/>
      <c r="E13" s="73"/>
      <c r="F13" s="127"/>
      <c r="G13" s="74"/>
      <c r="H13" s="128"/>
      <c r="I13" s="128"/>
      <c r="J13" s="126"/>
      <c r="K13" s="128"/>
      <c r="L13" s="74"/>
      <c r="N13" s="74"/>
      <c r="O13" s="139"/>
      <c r="P13" s="493"/>
      <c r="Q13" s="493"/>
      <c r="R13" s="493"/>
      <c r="S13" s="494"/>
      <c r="U13" s="41"/>
    </row>
    <row r="14" spans="2:39" ht="31.5" customHeight="1" thickBot="1">
      <c r="C14" s="72"/>
      <c r="D14" s="72"/>
      <c r="E14" s="845">
        <f>'Caisse '!C13</f>
        <v>0</v>
      </c>
      <c r="F14" s="846"/>
      <c r="G14" s="853">
        <f>'Caisse '!D13</f>
        <v>26964</v>
      </c>
      <c r="H14" s="854"/>
      <c r="I14" s="853">
        <f>'Caisse '!E13</f>
        <v>24794</v>
      </c>
      <c r="J14" s="868"/>
      <c r="K14" s="854"/>
      <c r="L14" s="814">
        <f>E14+G14-I14</f>
        <v>2170</v>
      </c>
      <c r="M14" s="815"/>
      <c r="N14" s="816"/>
      <c r="O14" s="139"/>
      <c r="P14" s="859">
        <f>AVERAGEIF(Gasoil!D132:AH132,"ok",Gasoil!D131:AH131)</f>
        <v>576.40909090909088</v>
      </c>
      <c r="Q14" s="860"/>
      <c r="R14" s="861">
        <f>W49/P14</f>
        <v>20.518413374339563</v>
      </c>
      <c r="S14" s="862"/>
      <c r="T14" s="828">
        <f>W49</f>
        <v>11827</v>
      </c>
      <c r="U14" s="829"/>
    </row>
    <row r="15" spans="2:39" ht="9" customHeight="1" thickBot="1">
      <c r="C15" s="72"/>
      <c r="D15" s="72"/>
      <c r="E15" s="73"/>
      <c r="F15" s="73"/>
      <c r="G15" s="73"/>
      <c r="H15" s="73"/>
      <c r="I15" s="74"/>
      <c r="J15" s="74"/>
      <c r="K15" s="74"/>
      <c r="L15" s="74"/>
      <c r="M15" s="74"/>
      <c r="N15" s="74"/>
      <c r="O15" s="74"/>
      <c r="P15" s="53"/>
      <c r="Q15" s="53"/>
      <c r="R15" s="53"/>
      <c r="S15" s="53"/>
      <c r="T15" s="53"/>
    </row>
    <row r="16" spans="2:39" ht="15.75" customHeight="1">
      <c r="B16" s="833" t="s">
        <v>214</v>
      </c>
      <c r="C16" s="834"/>
      <c r="D16" s="834"/>
      <c r="E16" s="834"/>
      <c r="F16" s="834"/>
      <c r="G16" s="834"/>
      <c r="H16" s="834"/>
      <c r="I16" s="834"/>
      <c r="J16" s="834"/>
      <c r="K16" s="834"/>
      <c r="L16" s="834"/>
      <c r="M16" s="835"/>
      <c r="N16" s="74"/>
      <c r="O16" s="847" t="s">
        <v>56</v>
      </c>
      <c r="P16" s="848"/>
      <c r="Q16" s="848"/>
      <c r="R16" s="848"/>
      <c r="S16" s="848"/>
      <c r="T16" s="849"/>
      <c r="U16" s="53"/>
      <c r="V16" s="839" t="s">
        <v>80</v>
      </c>
      <c r="W16" s="840"/>
      <c r="X16" s="840"/>
      <c r="Y16" s="841"/>
    </row>
    <row r="17" spans="2:26" ht="16.5" customHeight="1" thickBot="1">
      <c r="B17" s="836"/>
      <c r="C17" s="837"/>
      <c r="D17" s="837"/>
      <c r="E17" s="837"/>
      <c r="F17" s="837"/>
      <c r="G17" s="837"/>
      <c r="H17" s="837"/>
      <c r="I17" s="837"/>
      <c r="J17" s="837"/>
      <c r="K17" s="837"/>
      <c r="L17" s="837"/>
      <c r="M17" s="838"/>
      <c r="N17" s="74"/>
      <c r="O17" s="850"/>
      <c r="P17" s="851"/>
      <c r="Q17" s="851"/>
      <c r="R17" s="851"/>
      <c r="S17" s="851"/>
      <c r="T17" s="852"/>
      <c r="U17" s="53"/>
      <c r="V17" s="842"/>
      <c r="W17" s="843"/>
      <c r="X17" s="843"/>
      <c r="Y17" s="844"/>
    </row>
    <row r="18" spans="2:26" ht="23.25" customHeight="1" thickBot="1">
      <c r="B18" s="142" t="s">
        <v>26</v>
      </c>
      <c r="C18" s="143" t="s">
        <v>20</v>
      </c>
      <c r="D18" s="272" t="s">
        <v>109</v>
      </c>
      <c r="E18" s="265" t="s">
        <v>78</v>
      </c>
      <c r="F18" s="266" t="s">
        <v>72</v>
      </c>
      <c r="G18" s="267" t="s">
        <v>21</v>
      </c>
      <c r="H18" s="267" t="s">
        <v>22</v>
      </c>
      <c r="I18" s="267" t="s">
        <v>23</v>
      </c>
      <c r="J18" s="267" t="s">
        <v>24</v>
      </c>
      <c r="K18" s="268" t="s">
        <v>25</v>
      </c>
      <c r="L18" s="268" t="s">
        <v>213</v>
      </c>
      <c r="M18" s="286" t="s">
        <v>212</v>
      </c>
      <c r="O18" s="102" t="s">
        <v>38</v>
      </c>
      <c r="P18" s="102" t="s">
        <v>36</v>
      </c>
      <c r="Q18" s="102" t="s">
        <v>37</v>
      </c>
      <c r="R18" s="102" t="s">
        <v>58</v>
      </c>
      <c r="S18" s="102" t="s">
        <v>57</v>
      </c>
      <c r="T18" s="102" t="s">
        <v>39</v>
      </c>
      <c r="U18" s="41"/>
      <c r="V18" s="194" t="s">
        <v>0</v>
      </c>
      <c r="W18" s="195" t="s">
        <v>82</v>
      </c>
      <c r="X18" s="196" t="s">
        <v>83</v>
      </c>
      <c r="Y18" s="197" t="s">
        <v>81</v>
      </c>
    </row>
    <row r="19" spans="2:26" ht="18">
      <c r="B19" s="482" t="str">
        <f>Matériel_Sogto!A12</f>
        <v>NIVLEUSE</v>
      </c>
      <c r="C19" s="483" t="str">
        <f>Matériel_Sogto!B12</f>
        <v>NIV001</v>
      </c>
      <c r="D19" s="483" t="str">
        <f>Matériel_Sogto!C12</f>
        <v>Cpt Panne</v>
      </c>
      <c r="E19" s="484">
        <f>heures!AI7</f>
        <v>105</v>
      </c>
      <c r="F19" s="484">
        <f>Matériel_Sogto!IU12</f>
        <v>0</v>
      </c>
      <c r="G19" s="484">
        <f>Gasoil!AI7</f>
        <v>938</v>
      </c>
      <c r="H19" s="484">
        <f>'15w40'!AI7</f>
        <v>5</v>
      </c>
      <c r="I19" s="484">
        <f>'Huil 90'!AI7</f>
        <v>0</v>
      </c>
      <c r="J19" s="484">
        <f>'Huile 10'!AI7</f>
        <v>0</v>
      </c>
      <c r="K19" s="484">
        <f>Graisse!AI7</f>
        <v>0</v>
      </c>
      <c r="L19" s="547">
        <f>IF(E19=0,"",G19/E19)</f>
        <v>8.9333333333333336</v>
      </c>
      <c r="M19" s="485" t="str">
        <f>IF(D19="Engin",IF(F19=0,"",G19/F19/100),IF(D19="Transport",IF(F19=0,"",G19*100/F19/100),""))</f>
        <v/>
      </c>
      <c r="N19" s="105" t="str">
        <f>Stock!B11</f>
        <v>Gasoil (L)</v>
      </c>
      <c r="O19" s="117">
        <v>2508</v>
      </c>
      <c r="P19" s="103">
        <f>Stock!B45</f>
        <v>22000</v>
      </c>
      <c r="Q19" s="103">
        <f>SUM(Gasoil!D131:AH131)</f>
        <v>12681</v>
      </c>
      <c r="R19" s="117">
        <v>10000</v>
      </c>
      <c r="S19" s="103">
        <f>O19+P19-Q19</f>
        <v>11827</v>
      </c>
      <c r="T19" s="25" t="str">
        <f>IF(S19&lt;R19,"Faire une commande","")</f>
        <v/>
      </c>
      <c r="U19" s="41"/>
      <c r="V19" s="199">
        <v>1</v>
      </c>
      <c r="W19" s="200">
        <f>O19-Gasoil!D131+Stock!B13</f>
        <v>1317</v>
      </c>
      <c r="X19" s="239"/>
      <c r="Y19" s="201" t="str">
        <f>IF(X19=0,"",X19-W19)</f>
        <v/>
      </c>
      <c r="Z19" s="198"/>
    </row>
    <row r="20" spans="2:26">
      <c r="B20" s="486" t="str">
        <f>Matériel_Sogto!A13</f>
        <v>NIVLEUSE</v>
      </c>
      <c r="C20" s="487" t="str">
        <f>Matériel_Sogto!B13</f>
        <v>NIV004</v>
      </c>
      <c r="D20" s="487" t="str">
        <f>Matériel_Sogto!C13</f>
        <v>Engin</v>
      </c>
      <c r="E20" s="488">
        <f>heures!AI8</f>
        <v>13</v>
      </c>
      <c r="F20" s="488">
        <f>Matériel_Sogto!IU13</f>
        <v>0</v>
      </c>
      <c r="G20" s="488">
        <f>Gasoil!AI8</f>
        <v>407</v>
      </c>
      <c r="H20" s="488">
        <f>'15w40'!AI8</f>
        <v>0</v>
      </c>
      <c r="I20" s="488">
        <f>'Huil 90'!AI8</f>
        <v>0</v>
      </c>
      <c r="J20" s="488">
        <f>'Huile 10'!AI8</f>
        <v>40</v>
      </c>
      <c r="K20" s="488">
        <f>Graisse!AI8</f>
        <v>0</v>
      </c>
      <c r="L20" s="548">
        <f t="shared" ref="L20:L79" si="0">IF(E20=0,"",G20/E20)</f>
        <v>31.307692307692307</v>
      </c>
      <c r="M20" s="489" t="str">
        <f t="shared" ref="M20:M73" si="1">IF(D20="Engin",IF(F20=0,"",G20/F20/100),IF(D20="Transport",IF(F20=0,"",G20*100/F20/100),""))</f>
        <v/>
      </c>
      <c r="N20" s="106" t="str">
        <f>Stock!D11</f>
        <v>Huile 15/40(L)</v>
      </c>
      <c r="O20" s="118">
        <v>220</v>
      </c>
      <c r="P20" s="104">
        <f>Stock!D45</f>
        <v>0</v>
      </c>
      <c r="Q20" s="104">
        <f>SUM('15w40'!D131:AH131)</f>
        <v>56</v>
      </c>
      <c r="R20" s="118">
        <v>100</v>
      </c>
      <c r="S20" s="104">
        <f t="shared" ref="S20:S23" si="2">O20+P20-Q20</f>
        <v>164</v>
      </c>
      <c r="T20" s="25" t="str">
        <f t="shared" ref="T20:T23" si="3">IF(S20&lt;R20,"Faire une commande","")</f>
        <v/>
      </c>
      <c r="U20" s="41"/>
      <c r="V20" s="202">
        <v>2</v>
      </c>
      <c r="W20" s="203">
        <f>IF(X19=0,W19-Gasoil!E131+Stock!B14,X19-Gasoil!E131+Stock!B14)</f>
        <v>1317</v>
      </c>
      <c r="X20" s="240"/>
      <c r="Y20" s="201" t="str">
        <f t="shared" ref="Y20:Y49" si="4">IF(X20=0,"",X20-W20)</f>
        <v/>
      </c>
    </row>
    <row r="21" spans="2:26">
      <c r="B21" s="482" t="str">
        <f>Matériel_Sogto!A14</f>
        <v>TRACTOPELLE</v>
      </c>
      <c r="C21" s="483" t="str">
        <f>Matériel_Sogto!B14</f>
        <v>TR001</v>
      </c>
      <c r="D21" s="483" t="str">
        <f>Matériel_Sogto!C14</f>
        <v>Engin</v>
      </c>
      <c r="E21" s="484">
        <f>heures!AI9</f>
        <v>149</v>
      </c>
      <c r="F21" s="484">
        <f>Matériel_Sogto!IU14</f>
        <v>0</v>
      </c>
      <c r="G21" s="484">
        <f>Gasoil!AI9</f>
        <v>281</v>
      </c>
      <c r="H21" s="484">
        <f>'15w40'!AI9</f>
        <v>0</v>
      </c>
      <c r="I21" s="484">
        <f>'Huil 90'!AI9</f>
        <v>0</v>
      </c>
      <c r="J21" s="484">
        <f>'Huile 10'!AI9</f>
        <v>0</v>
      </c>
      <c r="K21" s="484">
        <f>Graisse!AI9</f>
        <v>0</v>
      </c>
      <c r="L21" s="547">
        <f t="shared" si="0"/>
        <v>1.8859060402684564</v>
      </c>
      <c r="M21" s="485" t="str">
        <f t="shared" si="1"/>
        <v/>
      </c>
      <c r="N21" s="105" t="str">
        <f>Stock!E11</f>
        <v>Huile 90 (L)</v>
      </c>
      <c r="O21" s="117">
        <v>5</v>
      </c>
      <c r="P21" s="103">
        <f>Stock!E45</f>
        <v>0</v>
      </c>
      <c r="Q21" s="103">
        <f>SUM('Huil 90'!D131:AH131)</f>
        <v>0</v>
      </c>
      <c r="R21" s="117">
        <v>50</v>
      </c>
      <c r="S21" s="103">
        <f t="shared" si="2"/>
        <v>5</v>
      </c>
      <c r="T21" s="25" t="str">
        <f t="shared" si="3"/>
        <v>Faire une commande</v>
      </c>
      <c r="U21" s="41"/>
      <c r="V21" s="199">
        <v>3</v>
      </c>
      <c r="W21" s="203">
        <f>IF(X20=0,W20-Gasoil!F131+Stock!B15,X20-Gasoil!F131+Stock!B15)</f>
        <v>1180</v>
      </c>
      <c r="X21" s="239"/>
      <c r="Y21" s="201" t="str">
        <f t="shared" si="4"/>
        <v/>
      </c>
    </row>
    <row r="22" spans="2:26">
      <c r="B22" s="486" t="str">
        <f>Matériel_Sogto!A15</f>
        <v>TRACTOPELLE</v>
      </c>
      <c r="C22" s="487" t="str">
        <f>Matériel_Sogto!B15</f>
        <v>TR002</v>
      </c>
      <c r="D22" s="487" t="str">
        <f>Matériel_Sogto!C15</f>
        <v>Engin</v>
      </c>
      <c r="E22" s="488">
        <f>heures!AI10</f>
        <v>56</v>
      </c>
      <c r="F22" s="488">
        <f>Matériel_Sogto!IU15</f>
        <v>0</v>
      </c>
      <c r="G22" s="488">
        <f>Gasoil!AI10</f>
        <v>304</v>
      </c>
      <c r="H22" s="488">
        <f>'15w40'!AI10</f>
        <v>5</v>
      </c>
      <c r="I22" s="488">
        <f>'Huil 90'!AI10</f>
        <v>0</v>
      </c>
      <c r="J22" s="488">
        <f>'Huile 10'!AI10</f>
        <v>10</v>
      </c>
      <c r="K22" s="488">
        <f>Graisse!AI10</f>
        <v>0</v>
      </c>
      <c r="L22" s="548">
        <f t="shared" si="0"/>
        <v>5.4285714285714288</v>
      </c>
      <c r="M22" s="489" t="str">
        <f t="shared" si="1"/>
        <v/>
      </c>
      <c r="N22" s="106" t="str">
        <f>Stock!F11</f>
        <v>Huile 10 (L)</v>
      </c>
      <c r="O22" s="118">
        <v>100</v>
      </c>
      <c r="P22" s="104">
        <f>Stock!F45</f>
        <v>0</v>
      </c>
      <c r="Q22" s="104">
        <f>SUM('Huile 10'!D130:AH130)</f>
        <v>60</v>
      </c>
      <c r="R22" s="118">
        <v>100</v>
      </c>
      <c r="S22" s="104">
        <f t="shared" si="2"/>
        <v>40</v>
      </c>
      <c r="T22" s="25" t="str">
        <f t="shared" si="3"/>
        <v>Faire une commande</v>
      </c>
      <c r="U22" s="41"/>
      <c r="V22" s="202">
        <v>4</v>
      </c>
      <c r="W22" s="203">
        <f>IF(X21=0,W21-Gasoil!G131+Stock!B16,X21-Gasoil!G131+Stock!B16)</f>
        <v>614</v>
      </c>
      <c r="X22" s="240"/>
      <c r="Y22" s="201" t="str">
        <f t="shared" si="4"/>
        <v/>
      </c>
    </row>
    <row r="23" spans="2:26">
      <c r="B23" s="482" t="str">
        <f>Matériel_Sogto!A16</f>
        <v>COMPACTEUR</v>
      </c>
      <c r="C23" s="483" t="str">
        <f>Matériel_Sogto!B16</f>
        <v>C006</v>
      </c>
      <c r="D23" s="483" t="str">
        <f>Matériel_Sogto!C16</f>
        <v>Engin</v>
      </c>
      <c r="E23" s="484">
        <f>heures!AI11</f>
        <v>96</v>
      </c>
      <c r="F23" s="484">
        <f>Matériel_Sogto!IU16</f>
        <v>315</v>
      </c>
      <c r="G23" s="484">
        <f>Gasoil!AI11</f>
        <v>791</v>
      </c>
      <c r="H23" s="484">
        <f>'15w40'!AI11</f>
        <v>0</v>
      </c>
      <c r="I23" s="484">
        <f>'Huil 90'!AI11</f>
        <v>0</v>
      </c>
      <c r="J23" s="484">
        <f>'Huile 10'!AI11</f>
        <v>10</v>
      </c>
      <c r="K23" s="484">
        <f>Graisse!AI11</f>
        <v>0</v>
      </c>
      <c r="L23" s="547">
        <f t="shared" si="0"/>
        <v>8.2395833333333339</v>
      </c>
      <c r="M23" s="485">
        <f t="shared" si="1"/>
        <v>2.5111111111111112E-2</v>
      </c>
      <c r="N23" s="105" t="str">
        <f>Stock!G11</f>
        <v>Graisse (kg)</v>
      </c>
      <c r="O23" s="117"/>
      <c r="P23" s="103">
        <f>Stock!G45</f>
        <v>0</v>
      </c>
      <c r="Q23" s="103">
        <f>SUM(Graisse!D131:AH131)</f>
        <v>0</v>
      </c>
      <c r="R23" s="117">
        <v>50</v>
      </c>
      <c r="S23" s="103">
        <f t="shared" si="2"/>
        <v>0</v>
      </c>
      <c r="T23" s="25" t="str">
        <f t="shared" si="3"/>
        <v>Faire une commande</v>
      </c>
      <c r="U23" s="41"/>
      <c r="V23" s="199">
        <v>5</v>
      </c>
      <c r="W23" s="203">
        <f>IF(X22=0,W22-Gasoil!H131+Stock!B17,X22-Gasoil!H131+Stock!B17)</f>
        <v>512</v>
      </c>
      <c r="X23" s="239"/>
      <c r="Y23" s="201" t="str">
        <f t="shared" si="4"/>
        <v/>
      </c>
    </row>
    <row r="24" spans="2:26">
      <c r="B24" s="486" t="str">
        <f>Matériel_Sogto!A17</f>
        <v>COMPACTEUR</v>
      </c>
      <c r="C24" s="487" t="str">
        <f>Matériel_Sogto!B17</f>
        <v>C003</v>
      </c>
      <c r="D24" s="487" t="str">
        <f>Matériel_Sogto!C17</f>
        <v>Engin</v>
      </c>
      <c r="E24" s="488">
        <f>heures!AI12</f>
        <v>0</v>
      </c>
      <c r="F24" s="488">
        <f>Matériel_Sogto!IU17</f>
        <v>0</v>
      </c>
      <c r="G24" s="488">
        <f>Gasoil!AI12</f>
        <v>0</v>
      </c>
      <c r="H24" s="488">
        <f>'15w40'!AI12</f>
        <v>0</v>
      </c>
      <c r="I24" s="488">
        <f>'Huil 90'!AI12</f>
        <v>0</v>
      </c>
      <c r="J24" s="488">
        <f>'Huile 10'!AI12</f>
        <v>0</v>
      </c>
      <c r="K24" s="488">
        <f>Graisse!AI12</f>
        <v>0</v>
      </c>
      <c r="L24" s="548" t="str">
        <f t="shared" si="0"/>
        <v/>
      </c>
      <c r="M24" s="489" t="str">
        <f t="shared" si="1"/>
        <v/>
      </c>
      <c r="N24" s="106" t="str">
        <f>Stock!H11</f>
        <v>GNA</v>
      </c>
      <c r="O24" s="118"/>
      <c r="P24" s="104">
        <f>Stock!H45</f>
        <v>0</v>
      </c>
      <c r="Q24" s="104">
        <f>Stock!I45</f>
        <v>0</v>
      </c>
      <c r="R24" s="118">
        <v>50</v>
      </c>
      <c r="S24" s="104">
        <f t="shared" ref="S24:S42" si="5">O24+P24-Q24</f>
        <v>0</v>
      </c>
      <c r="T24" s="25" t="str">
        <f t="shared" ref="T24:T42" si="6">IF(S24&lt;R24,"Faire une commande","")</f>
        <v>Faire une commande</v>
      </c>
      <c r="U24" s="41"/>
      <c r="V24" s="202">
        <v>6</v>
      </c>
      <c r="W24" s="203">
        <f>IF(X23=0,W23-Gasoil!I131+Stock!B18,X23-Gasoil!I131+Stock!B18)</f>
        <v>10133</v>
      </c>
      <c r="X24" s="240"/>
      <c r="Y24" s="201" t="str">
        <f t="shared" si="4"/>
        <v/>
      </c>
    </row>
    <row r="25" spans="2:26">
      <c r="B25" s="482" t="str">
        <f>Matériel_Sogto!A18</f>
        <v>PELLE</v>
      </c>
      <c r="C25" s="483" t="str">
        <f>Matériel_Sogto!B18</f>
        <v>P0012</v>
      </c>
      <c r="D25" s="483" t="str">
        <f>Matériel_Sogto!C18</f>
        <v>Engin</v>
      </c>
      <c r="E25" s="484">
        <f>heures!AI13</f>
        <v>111</v>
      </c>
      <c r="F25" s="484">
        <f>Matériel_Sogto!IU18</f>
        <v>18</v>
      </c>
      <c r="G25" s="484">
        <f>Gasoil!AI13</f>
        <v>1109</v>
      </c>
      <c r="H25" s="484">
        <f>'15w40'!AI13</f>
        <v>0</v>
      </c>
      <c r="I25" s="484">
        <f>'Huil 90'!AI13</f>
        <v>0</v>
      </c>
      <c r="J25" s="484">
        <f>'Huile 10'!AI13</f>
        <v>0</v>
      </c>
      <c r="K25" s="484">
        <f>Graisse!AI13</f>
        <v>0</v>
      </c>
      <c r="L25" s="547">
        <f t="shared" si="0"/>
        <v>9.9909909909909906</v>
      </c>
      <c r="M25" s="485">
        <f t="shared" si="1"/>
        <v>0.61611111111111116</v>
      </c>
      <c r="N25" s="105" t="str">
        <f>Stock!J11</f>
        <v>G6.10</v>
      </c>
      <c r="O25" s="117"/>
      <c r="P25" s="103">
        <f>Stock!J45</f>
        <v>25</v>
      </c>
      <c r="Q25" s="103">
        <f>Stock!K45</f>
        <v>0</v>
      </c>
      <c r="R25" s="117">
        <v>50</v>
      </c>
      <c r="S25" s="103">
        <f t="shared" si="5"/>
        <v>25</v>
      </c>
      <c r="T25" s="25" t="str">
        <f t="shared" si="6"/>
        <v>Faire une commande</v>
      </c>
      <c r="U25" s="41"/>
      <c r="V25" s="199">
        <v>7</v>
      </c>
      <c r="W25" s="203">
        <f>IF(X24=0,W24-Gasoil!J131+Stock!B19,X24-Gasoil!J131+Stock!B19)</f>
        <v>8919</v>
      </c>
      <c r="X25" s="239"/>
      <c r="Y25" s="201" t="str">
        <f t="shared" si="4"/>
        <v/>
      </c>
    </row>
    <row r="26" spans="2:26">
      <c r="B26" s="486" t="str">
        <f>Matériel_Sogto!A19</f>
        <v>CAMION</v>
      </c>
      <c r="C26" s="487" t="str">
        <f>Matériel_Sogto!B19</f>
        <v>CB001</v>
      </c>
      <c r="D26" s="487" t="str">
        <f>Matériel_Sogto!C19</f>
        <v>Transport</v>
      </c>
      <c r="E26" s="488">
        <f>heures!AI14</f>
        <v>68</v>
      </c>
      <c r="F26" s="488">
        <f>Matériel_Sogto!IU19</f>
        <v>1566</v>
      </c>
      <c r="G26" s="488">
        <f>Gasoil!AI14</f>
        <v>816</v>
      </c>
      <c r="H26" s="488">
        <f>'15w40'!AI14</f>
        <v>0</v>
      </c>
      <c r="I26" s="488">
        <f>'Huil 90'!AI14</f>
        <v>0</v>
      </c>
      <c r="J26" s="488">
        <f>'Huile 10'!AI14</f>
        <v>0</v>
      </c>
      <c r="K26" s="488">
        <f>Graisse!AI14</f>
        <v>0</v>
      </c>
      <c r="L26" s="548">
        <f t="shared" si="0"/>
        <v>12</v>
      </c>
      <c r="M26" s="489">
        <f t="shared" si="1"/>
        <v>0.52107279693486586</v>
      </c>
      <c r="N26" s="106" t="str">
        <f>Stock!L11</f>
        <v>GNF1</v>
      </c>
      <c r="O26" s="118"/>
      <c r="P26" s="104">
        <f>Stock!L45</f>
        <v>350</v>
      </c>
      <c r="Q26" s="104">
        <f>Stock!M45</f>
        <v>0</v>
      </c>
      <c r="R26" s="118">
        <v>100</v>
      </c>
      <c r="S26" s="104">
        <f t="shared" si="5"/>
        <v>350</v>
      </c>
      <c r="T26" s="25" t="str">
        <f t="shared" si="6"/>
        <v/>
      </c>
      <c r="U26" s="41"/>
      <c r="V26" s="202">
        <v>8</v>
      </c>
      <c r="W26" s="203">
        <f>IF(X25=0,W25-Gasoil!K131+Stock!B20,X25-Gasoil!K131+Stock!B20)</f>
        <v>7955</v>
      </c>
      <c r="X26" s="240"/>
      <c r="Y26" s="201" t="str">
        <f t="shared" si="4"/>
        <v/>
      </c>
    </row>
    <row r="27" spans="2:26">
      <c r="B27" s="482" t="str">
        <f>Matériel_Sogto!A20</f>
        <v>CAMION</v>
      </c>
      <c r="C27" s="483" t="str">
        <f>Matériel_Sogto!B20</f>
        <v>CB002</v>
      </c>
      <c r="D27" s="483" t="str">
        <f>Matériel_Sogto!C20</f>
        <v>Transport</v>
      </c>
      <c r="E27" s="484">
        <f>heures!AI15</f>
        <v>132</v>
      </c>
      <c r="F27" s="484">
        <f>Matériel_Sogto!IU20</f>
        <v>513</v>
      </c>
      <c r="G27" s="484">
        <f>Gasoil!AI15</f>
        <v>1155</v>
      </c>
      <c r="H27" s="484">
        <f>'15w40'!AI15</f>
        <v>0</v>
      </c>
      <c r="I27" s="484">
        <f>'Huil 90'!AI15</f>
        <v>0</v>
      </c>
      <c r="J27" s="484">
        <f>'Huile 10'!AI15</f>
        <v>0</v>
      </c>
      <c r="K27" s="484">
        <f>Graisse!AI15</f>
        <v>0</v>
      </c>
      <c r="L27" s="547">
        <f t="shared" si="0"/>
        <v>8.75</v>
      </c>
      <c r="M27" s="485">
        <f t="shared" si="1"/>
        <v>2.2514619883040936</v>
      </c>
      <c r="N27" s="105" t="str">
        <f>Stock!N11</f>
        <v>CIMENT BIBAMO</v>
      </c>
      <c r="O27" s="117"/>
      <c r="P27" s="103">
        <f>Stock!N45</f>
        <v>27</v>
      </c>
      <c r="Q27" s="103">
        <f>Stock!O45</f>
        <v>27</v>
      </c>
      <c r="R27" s="117">
        <v>100</v>
      </c>
      <c r="S27" s="103">
        <f t="shared" si="5"/>
        <v>0</v>
      </c>
      <c r="T27" s="25" t="str">
        <f t="shared" si="6"/>
        <v>Faire une commande</v>
      </c>
      <c r="U27" s="41"/>
      <c r="V27" s="199">
        <v>9</v>
      </c>
      <c r="W27" s="203">
        <f>IF(X26=0,W26-Gasoil!L131+Stock!B21,X26-Gasoil!L131+Stock!B21)</f>
        <v>7815</v>
      </c>
      <c r="X27" s="239"/>
      <c r="Y27" s="201" t="str">
        <f t="shared" si="4"/>
        <v/>
      </c>
    </row>
    <row r="28" spans="2:26">
      <c r="B28" s="486" t="str">
        <f>Matériel_Sogto!A21</f>
        <v>CAMION</v>
      </c>
      <c r="C28" s="487" t="str">
        <f>Matériel_Sogto!B21</f>
        <v>CA006</v>
      </c>
      <c r="D28" s="487" t="str">
        <f>Matériel_Sogto!C21</f>
        <v>Transport</v>
      </c>
      <c r="E28" s="488">
        <f>heures!AI16</f>
        <v>182</v>
      </c>
      <c r="F28" s="488">
        <f>Matériel_Sogto!IU21</f>
        <v>933</v>
      </c>
      <c r="G28" s="488">
        <f>Gasoil!AI16</f>
        <v>502</v>
      </c>
      <c r="H28" s="488">
        <f>'15w40'!AI16</f>
        <v>0</v>
      </c>
      <c r="I28" s="488">
        <f>'Huil 90'!AI16</f>
        <v>0</v>
      </c>
      <c r="J28" s="488">
        <f>'Huile 10'!AI16</f>
        <v>0</v>
      </c>
      <c r="K28" s="488">
        <f>Graisse!AI16</f>
        <v>0</v>
      </c>
      <c r="L28" s="548">
        <f t="shared" si="0"/>
        <v>2.7582417582417582</v>
      </c>
      <c r="M28" s="489">
        <f t="shared" si="1"/>
        <v>0.53804930332261525</v>
      </c>
      <c r="N28" s="106" t="str">
        <f>Stock!P11</f>
        <v>SABLE 04 BIB</v>
      </c>
      <c r="O28" s="118"/>
      <c r="P28" s="104">
        <f>Stock!P45</f>
        <v>275</v>
      </c>
      <c r="Q28" s="104">
        <f>Stock!Q45</f>
        <v>0</v>
      </c>
      <c r="R28" s="118">
        <v>100</v>
      </c>
      <c r="S28" s="104">
        <f t="shared" si="5"/>
        <v>275</v>
      </c>
      <c r="T28" s="25" t="str">
        <f t="shared" si="6"/>
        <v/>
      </c>
      <c r="U28" s="41"/>
      <c r="V28" s="202">
        <v>10</v>
      </c>
      <c r="W28" s="203">
        <f>IF(X27=0,W27-Gasoil!M131+Stock!B22,X27-Gasoil!M131+Stock!B22)</f>
        <v>7263</v>
      </c>
      <c r="X28" s="240"/>
      <c r="Y28" s="201" t="str">
        <f t="shared" si="4"/>
        <v/>
      </c>
    </row>
    <row r="29" spans="2:26">
      <c r="B29" s="482" t="str">
        <f>Matériel_Sogto!A22</f>
        <v>CAMION</v>
      </c>
      <c r="C29" s="483" t="str">
        <f>Matériel_Sogto!B22</f>
        <v>CA012</v>
      </c>
      <c r="D29" s="483" t="str">
        <f>Matériel_Sogto!C22</f>
        <v>Transport</v>
      </c>
      <c r="E29" s="484">
        <f>heures!AI17</f>
        <v>81</v>
      </c>
      <c r="F29" s="484">
        <f>Matériel_Sogto!IU22</f>
        <v>1435</v>
      </c>
      <c r="G29" s="484">
        <f>Gasoil!AI17</f>
        <v>598</v>
      </c>
      <c r="H29" s="484">
        <f>'15w40'!AI17</f>
        <v>0</v>
      </c>
      <c r="I29" s="484">
        <f>'Huil 90'!AI17</f>
        <v>0</v>
      </c>
      <c r="J29" s="484">
        <f>'Huile 10'!AI17</f>
        <v>0</v>
      </c>
      <c r="K29" s="484">
        <f>Graisse!AI17</f>
        <v>0</v>
      </c>
      <c r="L29" s="547">
        <f t="shared" si="0"/>
        <v>7.382716049382716</v>
      </c>
      <c r="M29" s="485">
        <f t="shared" si="1"/>
        <v>0.41672473867595822</v>
      </c>
      <c r="N29" s="105" t="str">
        <f>Stock!R11</f>
        <v>G1</v>
      </c>
      <c r="O29" s="117"/>
      <c r="P29" s="103">
        <f>Stock!R45</f>
        <v>100</v>
      </c>
      <c r="Q29" s="103">
        <f>Stock!S45</f>
        <v>0</v>
      </c>
      <c r="R29" s="117">
        <v>111</v>
      </c>
      <c r="S29" s="103">
        <f t="shared" si="5"/>
        <v>100</v>
      </c>
      <c r="T29" s="25" t="str">
        <f t="shared" si="6"/>
        <v>Faire une commande</v>
      </c>
      <c r="U29" s="41"/>
      <c r="V29" s="199">
        <v>11</v>
      </c>
      <c r="W29" s="203">
        <f>IF(X28=0,W28-Gasoil!N131+Stock!B23,X28-Gasoil!N131+Stock!B23)</f>
        <v>6690</v>
      </c>
      <c r="X29" s="239"/>
      <c r="Y29" s="201" t="str">
        <f t="shared" si="4"/>
        <v/>
      </c>
    </row>
    <row r="30" spans="2:26">
      <c r="B30" s="486" t="str">
        <f>Matériel_Sogto!A23</f>
        <v>PICK UP</v>
      </c>
      <c r="C30" s="487" t="str">
        <f>Matériel_Sogto!B23</f>
        <v>PICK003</v>
      </c>
      <c r="D30" s="487" t="str">
        <f>Matériel_Sogto!C23</f>
        <v>Transport</v>
      </c>
      <c r="E30" s="488">
        <f>heures!AI18</f>
        <v>189</v>
      </c>
      <c r="F30" s="488">
        <f>Matériel_Sogto!IU23</f>
        <v>0</v>
      </c>
      <c r="G30" s="488">
        <f>Gasoil!AI18</f>
        <v>477</v>
      </c>
      <c r="H30" s="488">
        <f>'15w40'!AI18</f>
        <v>0</v>
      </c>
      <c r="I30" s="488">
        <f>'Huil 90'!AI18</f>
        <v>0</v>
      </c>
      <c r="J30" s="488">
        <f>'Huile 10'!AI18</f>
        <v>0</v>
      </c>
      <c r="K30" s="488">
        <f>Graisse!AI18</f>
        <v>0</v>
      </c>
      <c r="L30" s="548">
        <f t="shared" si="0"/>
        <v>2.5238095238095237</v>
      </c>
      <c r="M30" s="489" t="str">
        <f t="shared" si="1"/>
        <v/>
      </c>
      <c r="N30" s="106" t="str">
        <f>Stock!T11</f>
        <v>G2</v>
      </c>
      <c r="O30" s="118"/>
      <c r="P30" s="104">
        <f>Stock!T45</f>
        <v>143</v>
      </c>
      <c r="Q30" s="104">
        <f>Stock!U45</f>
        <v>0</v>
      </c>
      <c r="R30" s="118">
        <v>100</v>
      </c>
      <c r="S30" s="104">
        <f t="shared" si="5"/>
        <v>143</v>
      </c>
      <c r="T30" s="25" t="str">
        <f t="shared" si="6"/>
        <v/>
      </c>
      <c r="U30" s="41"/>
      <c r="V30" s="202">
        <v>12</v>
      </c>
      <c r="W30" s="203">
        <f>IF(X29=0,W29-Gasoil!O131+Stock!B24,X29-Gasoil!O131+Stock!B24)</f>
        <v>5722</v>
      </c>
      <c r="X30" s="240"/>
      <c r="Y30" s="201" t="str">
        <f t="shared" si="4"/>
        <v/>
      </c>
    </row>
    <row r="31" spans="2:26">
      <c r="B31" s="482" t="str">
        <f>Matériel_Sogto!A24</f>
        <v>FIAT</v>
      </c>
      <c r="C31" s="483" t="str">
        <f>Matériel_Sogto!B24</f>
        <v>VL004</v>
      </c>
      <c r="D31" s="483" t="str">
        <f>Matériel_Sogto!C24</f>
        <v>Transport</v>
      </c>
      <c r="E31" s="484">
        <f>heures!AI19</f>
        <v>138</v>
      </c>
      <c r="F31" s="484">
        <f>Matériel_Sogto!IU24</f>
        <v>1030</v>
      </c>
      <c r="G31" s="484">
        <f>Gasoil!AI19</f>
        <v>118</v>
      </c>
      <c r="H31" s="484">
        <f>'15w40'!AI19</f>
        <v>0</v>
      </c>
      <c r="I31" s="484">
        <f>'Huil 90'!AI19</f>
        <v>0</v>
      </c>
      <c r="J31" s="484">
        <f>'Huile 10'!AI19</f>
        <v>0</v>
      </c>
      <c r="K31" s="484">
        <f>Graisse!AI19</f>
        <v>0</v>
      </c>
      <c r="L31" s="547">
        <f t="shared" si="0"/>
        <v>0.85507246376811596</v>
      </c>
      <c r="M31" s="485">
        <f t="shared" si="1"/>
        <v>0.1145631067961165</v>
      </c>
      <c r="N31" s="105" t="str">
        <f>Stock!V11</f>
        <v>SABLE CHAF</v>
      </c>
      <c r="O31" s="117"/>
      <c r="P31" s="103">
        <f>Stock!V45</f>
        <v>100</v>
      </c>
      <c r="Q31" s="103">
        <f>Stock!W45</f>
        <v>0</v>
      </c>
      <c r="R31" s="117">
        <v>100</v>
      </c>
      <c r="S31" s="103">
        <f t="shared" si="5"/>
        <v>100</v>
      </c>
      <c r="T31" s="25" t="str">
        <f t="shared" si="6"/>
        <v/>
      </c>
      <c r="U31" s="41"/>
      <c r="V31" s="199">
        <v>13</v>
      </c>
      <c r="W31" s="203">
        <f>IF(X30=0,W30-Gasoil!P131+Stock!B25,X30-Gasoil!P131+Stock!B25)</f>
        <v>5362</v>
      </c>
      <c r="X31" s="239"/>
      <c r="Y31" s="201" t="str">
        <f t="shared" si="4"/>
        <v/>
      </c>
    </row>
    <row r="32" spans="2:26">
      <c r="B32" s="486" t="str">
        <f>Matériel_Sogto!A25</f>
        <v>GROUPE ELECROGENE</v>
      </c>
      <c r="C32" s="487">
        <f>Matériel_Sogto!B25</f>
        <v>0</v>
      </c>
      <c r="D32" s="487">
        <f>Matériel_Sogto!C25</f>
        <v>0</v>
      </c>
      <c r="E32" s="488">
        <f>heures!AI20</f>
        <v>25</v>
      </c>
      <c r="F32" s="488">
        <f>Matériel_Sogto!IU25</f>
        <v>0</v>
      </c>
      <c r="G32" s="488">
        <f>Gasoil!AI20</f>
        <v>25</v>
      </c>
      <c r="H32" s="488">
        <f>'15w40'!AI20</f>
        <v>0</v>
      </c>
      <c r="I32" s="488">
        <f>'Huil 90'!AI20</f>
        <v>0</v>
      </c>
      <c r="J32" s="488">
        <f>'Huile 10'!AI20</f>
        <v>0</v>
      </c>
      <c r="K32" s="488">
        <f>Graisse!AI20</f>
        <v>0</v>
      </c>
      <c r="L32" s="548">
        <f t="shared" si="0"/>
        <v>1</v>
      </c>
      <c r="M32" s="489" t="str">
        <f t="shared" si="1"/>
        <v/>
      </c>
      <c r="N32" s="106" t="str">
        <f>Stock!X11</f>
        <v>CIMENT 45 CHAF</v>
      </c>
      <c r="O32" s="118"/>
      <c r="P32" s="104">
        <f>Stock!X45</f>
        <v>54</v>
      </c>
      <c r="Q32" s="104">
        <f>Stock!Y45</f>
        <v>0</v>
      </c>
      <c r="R32" s="118">
        <v>100</v>
      </c>
      <c r="S32" s="104">
        <f t="shared" si="5"/>
        <v>54</v>
      </c>
      <c r="T32" s="25" t="str">
        <f t="shared" si="6"/>
        <v>Faire une commande</v>
      </c>
      <c r="U32" s="41"/>
      <c r="V32" s="202">
        <v>14</v>
      </c>
      <c r="W32" s="203">
        <f>IF(X31=0,W31-Gasoil!Q131+Stock!B26,X31-Gasoil!Q131+Stock!B26)</f>
        <v>4892</v>
      </c>
      <c r="X32" s="240"/>
      <c r="Y32" s="201" t="str">
        <f t="shared" si="4"/>
        <v/>
      </c>
    </row>
    <row r="33" spans="2:25">
      <c r="B33" s="482" t="str">
        <f>Matériel_Sogto!A26</f>
        <v>MOTEUR  D'EAU</v>
      </c>
      <c r="C33" s="483">
        <f>Matériel_Sogto!B26</f>
        <v>0</v>
      </c>
      <c r="D33" s="483">
        <f>Matériel_Sogto!C26</f>
        <v>0</v>
      </c>
      <c r="E33" s="484">
        <f>heures!AI21</f>
        <v>19</v>
      </c>
      <c r="F33" s="484">
        <f>Matériel_Sogto!IU26</f>
        <v>0</v>
      </c>
      <c r="G33" s="484">
        <f>Gasoil!AI21</f>
        <v>15</v>
      </c>
      <c r="H33" s="484">
        <f>'15w40'!AI21</f>
        <v>0</v>
      </c>
      <c r="I33" s="484">
        <f>'Huil 90'!AI21</f>
        <v>0</v>
      </c>
      <c r="J33" s="484">
        <f>'Huile 10'!AI21</f>
        <v>0</v>
      </c>
      <c r="K33" s="484">
        <f>Graisse!AI21</f>
        <v>0</v>
      </c>
      <c r="L33" s="547">
        <f t="shared" si="0"/>
        <v>0.78947368421052633</v>
      </c>
      <c r="M33" s="485" t="str">
        <f t="shared" si="1"/>
        <v/>
      </c>
      <c r="N33" s="105" t="str">
        <f>Stock!Z11</f>
        <v>G1</v>
      </c>
      <c r="O33" s="117"/>
      <c r="P33" s="103">
        <f>Stock!Z45</f>
        <v>125</v>
      </c>
      <c r="Q33" s="103">
        <f>Stock!AA45</f>
        <v>0</v>
      </c>
      <c r="R33" s="117">
        <v>100</v>
      </c>
      <c r="S33" s="103">
        <f t="shared" si="5"/>
        <v>125</v>
      </c>
      <c r="T33" s="25" t="str">
        <f t="shared" si="6"/>
        <v/>
      </c>
      <c r="U33" s="41"/>
      <c r="V33" s="199">
        <v>15</v>
      </c>
      <c r="W33" s="203">
        <f>IF(X32=0,W32-Gasoil!R131+Stock!B27,X32-Gasoil!R131+Stock!B27)</f>
        <v>4388</v>
      </c>
      <c r="X33" s="239"/>
      <c r="Y33" s="201" t="str">
        <f t="shared" si="4"/>
        <v/>
      </c>
    </row>
    <row r="34" spans="2:25">
      <c r="B34" s="486" t="str">
        <f>Matériel_Sogto!A27</f>
        <v>KIA</v>
      </c>
      <c r="C34" s="487" t="str">
        <f>Matériel_Sogto!B27</f>
        <v>VL017</v>
      </c>
      <c r="D34" s="487" t="str">
        <f>Matériel_Sogto!C27</f>
        <v>Transport</v>
      </c>
      <c r="E34" s="488">
        <f>heures!AI22</f>
        <v>6</v>
      </c>
      <c r="F34" s="488">
        <f>Matériel_Sogto!IU27</f>
        <v>2735</v>
      </c>
      <c r="G34" s="488">
        <f>Gasoil!AI22</f>
        <v>191</v>
      </c>
      <c r="H34" s="488">
        <f>'15w40'!AI22</f>
        <v>0</v>
      </c>
      <c r="I34" s="488">
        <f>'Huil 90'!AI22</f>
        <v>0</v>
      </c>
      <c r="J34" s="488">
        <f>'Huile 10'!AI22</f>
        <v>0</v>
      </c>
      <c r="K34" s="488">
        <f>Graisse!AI22</f>
        <v>0</v>
      </c>
      <c r="L34" s="548">
        <f t="shared" si="0"/>
        <v>31.833333333333332</v>
      </c>
      <c r="M34" s="489">
        <f t="shared" si="1"/>
        <v>6.9835466179159048E-2</v>
      </c>
      <c r="N34" s="106" t="str">
        <f>Stock!AB11</f>
        <v>G2</v>
      </c>
      <c r="O34" s="118"/>
      <c r="P34" s="104">
        <f>Stock!AB45</f>
        <v>0</v>
      </c>
      <c r="Q34" s="104">
        <f>Stock!AC45</f>
        <v>0</v>
      </c>
      <c r="R34" s="118">
        <v>100</v>
      </c>
      <c r="S34" s="104">
        <f t="shared" si="5"/>
        <v>0</v>
      </c>
      <c r="T34" s="25" t="str">
        <f t="shared" si="6"/>
        <v>Faire une commande</v>
      </c>
      <c r="U34" s="41"/>
      <c r="V34" s="202">
        <v>16</v>
      </c>
      <c r="W34" s="203">
        <f>IF(X33=0,W33-Gasoil!S131+Stock!B28,X33-Gasoil!S131+Stock!B28)</f>
        <v>3665</v>
      </c>
      <c r="X34" s="240"/>
      <c r="Y34" s="201" t="str">
        <f t="shared" si="4"/>
        <v/>
      </c>
    </row>
    <row r="35" spans="2:25">
      <c r="B35" s="482" t="str">
        <f>Matériel_Sogto!A28</f>
        <v>FIAT</v>
      </c>
      <c r="C35" s="483" t="str">
        <f>Matériel_Sogto!B28</f>
        <v>ASSURANCE</v>
      </c>
      <c r="D35" s="483">
        <f>Matériel_Sogto!C28</f>
        <v>0</v>
      </c>
      <c r="E35" s="484">
        <f>heures!AI23</f>
        <v>14</v>
      </c>
      <c r="F35" s="484">
        <f>Matériel_Sogto!IU28</f>
        <v>109806</v>
      </c>
      <c r="G35" s="484">
        <f>Gasoil!AI23</f>
        <v>105</v>
      </c>
      <c r="H35" s="484">
        <f>'15w40'!AI23</f>
        <v>0</v>
      </c>
      <c r="I35" s="484">
        <f>'Huil 90'!AI23</f>
        <v>0</v>
      </c>
      <c r="J35" s="484">
        <f>'Huile 10'!AI23</f>
        <v>0</v>
      </c>
      <c r="K35" s="484">
        <f>Graisse!AI23</f>
        <v>0</v>
      </c>
      <c r="L35" s="547">
        <f t="shared" si="0"/>
        <v>7.5</v>
      </c>
      <c r="M35" s="485" t="str">
        <f t="shared" si="1"/>
        <v/>
      </c>
      <c r="N35" s="105" t="str">
        <f>Stock!AD11</f>
        <v>Art_12</v>
      </c>
      <c r="O35" s="117"/>
      <c r="P35" s="103">
        <f>Stock!AD45</f>
        <v>0</v>
      </c>
      <c r="Q35" s="103">
        <f>Stock!AE45</f>
        <v>0</v>
      </c>
      <c r="R35" s="117">
        <v>100</v>
      </c>
      <c r="S35" s="103">
        <f t="shared" si="5"/>
        <v>0</v>
      </c>
      <c r="T35" s="25" t="str">
        <f t="shared" si="6"/>
        <v>Faire une commande</v>
      </c>
      <c r="U35" s="41"/>
      <c r="V35" s="199">
        <v>17</v>
      </c>
      <c r="W35" s="203">
        <f>IF(X34=0,W34-Gasoil!T131+Stock!B29,X34-Gasoil!T131+Stock!B29)</f>
        <v>3366</v>
      </c>
      <c r="X35" s="239"/>
      <c r="Y35" s="201" t="str">
        <f t="shared" si="4"/>
        <v/>
      </c>
    </row>
    <row r="36" spans="2:25">
      <c r="B36" s="486" t="str">
        <f>Matériel_Sogto!A29</f>
        <v>TRANSPORT PERSONNEL</v>
      </c>
      <c r="C36" s="487" t="str">
        <f>Matériel_Sogto!B29</f>
        <v>TPR003</v>
      </c>
      <c r="D36" s="487" t="str">
        <f>Matériel_Sogto!C29</f>
        <v>Transport</v>
      </c>
      <c r="E36" s="488">
        <f>heures!AI24</f>
        <v>183</v>
      </c>
      <c r="F36" s="488">
        <f>Matériel_Sogto!IU29</f>
        <v>0</v>
      </c>
      <c r="G36" s="488">
        <f>Gasoil!AI24</f>
        <v>255</v>
      </c>
      <c r="H36" s="488">
        <f>'15w40'!AI24</f>
        <v>0</v>
      </c>
      <c r="I36" s="488">
        <f>'Huil 90'!AI24</f>
        <v>0</v>
      </c>
      <c r="J36" s="488">
        <f>'Huile 10'!AI24</f>
        <v>0</v>
      </c>
      <c r="K36" s="488">
        <f>Graisse!AI24</f>
        <v>0</v>
      </c>
      <c r="L36" s="548">
        <f t="shared" si="0"/>
        <v>1.3934426229508197</v>
      </c>
      <c r="M36" s="489" t="str">
        <f t="shared" si="1"/>
        <v/>
      </c>
      <c r="N36" s="106" t="str">
        <f>Stock!AF11</f>
        <v>Art_13</v>
      </c>
      <c r="O36" s="118"/>
      <c r="P36" s="104">
        <f>Stock!AF45</f>
        <v>0</v>
      </c>
      <c r="Q36" s="104">
        <f>Stock!AG45</f>
        <v>0</v>
      </c>
      <c r="R36" s="118">
        <v>100</v>
      </c>
      <c r="S36" s="104">
        <f t="shared" si="5"/>
        <v>0</v>
      </c>
      <c r="T36" s="25" t="str">
        <f t="shared" si="6"/>
        <v>Faire une commande</v>
      </c>
      <c r="U36" s="41"/>
      <c r="V36" s="202">
        <v>18</v>
      </c>
      <c r="W36" s="203">
        <f>IF(X35=0,W35-Gasoil!U131+Stock!B30,X35-Gasoil!U131+Stock!B30)</f>
        <v>2660</v>
      </c>
      <c r="X36" s="240"/>
      <c r="Y36" s="201" t="str">
        <f t="shared" si="4"/>
        <v/>
      </c>
    </row>
    <row r="37" spans="2:25">
      <c r="B37" s="482" t="str">
        <f>Matériel_Sogto!A30</f>
        <v>CHANTIER RASE TBOUDA</v>
      </c>
      <c r="C37" s="483">
        <f>Matériel_Sogto!B30</f>
        <v>0</v>
      </c>
      <c r="D37" s="483">
        <f>Matériel_Sogto!C30</f>
        <v>0</v>
      </c>
      <c r="E37" s="484">
        <f>heures!AI25</f>
        <v>0</v>
      </c>
      <c r="F37" s="484">
        <f>Matériel_Sogto!IU30</f>
        <v>0</v>
      </c>
      <c r="G37" s="484">
        <f>Gasoil!AI25</f>
        <v>25</v>
      </c>
      <c r="H37" s="484">
        <f>'15w40'!AI25</f>
        <v>0</v>
      </c>
      <c r="I37" s="484">
        <f>'Huil 90'!AI25</f>
        <v>0</v>
      </c>
      <c r="J37" s="484">
        <f>'Huile 10'!AI25</f>
        <v>0</v>
      </c>
      <c r="K37" s="484">
        <f>Graisse!AI25</f>
        <v>0</v>
      </c>
      <c r="L37" s="547" t="str">
        <f t="shared" si="0"/>
        <v/>
      </c>
      <c r="M37" s="485" t="str">
        <f t="shared" si="1"/>
        <v/>
      </c>
      <c r="N37" s="105" t="str">
        <f>Stock!AH11</f>
        <v>Art_14</v>
      </c>
      <c r="O37" s="117"/>
      <c r="P37" s="103">
        <f>Stock!AH45</f>
        <v>0</v>
      </c>
      <c r="Q37" s="103">
        <f>Stock!AI45</f>
        <v>0</v>
      </c>
      <c r="R37" s="117">
        <v>100</v>
      </c>
      <c r="S37" s="103">
        <f t="shared" si="5"/>
        <v>0</v>
      </c>
      <c r="T37" s="25" t="str">
        <f t="shared" si="6"/>
        <v>Faire une commande</v>
      </c>
      <c r="U37" s="41"/>
      <c r="V37" s="199">
        <v>19</v>
      </c>
      <c r="W37" s="203">
        <f>IF(X36=0,W36-Gasoil!V131+Stock!B31,X36-Gasoil!V131+Stock!B31)</f>
        <v>2369</v>
      </c>
      <c r="X37" s="239"/>
      <c r="Y37" s="201" t="str">
        <f t="shared" si="4"/>
        <v/>
      </c>
    </row>
    <row r="38" spans="2:25">
      <c r="B38" s="486" t="str">
        <f>Matériel_Sogto!A31</f>
        <v>CAMION</v>
      </c>
      <c r="C38" s="487" t="str">
        <f>Matériel_Sogto!B31</f>
        <v>CA015</v>
      </c>
      <c r="D38" s="487">
        <f>Matériel_Sogto!C31</f>
        <v>0</v>
      </c>
      <c r="E38" s="488">
        <f>heures!AI26</f>
        <v>3</v>
      </c>
      <c r="F38" s="488">
        <f>Matériel_Sogto!IU31</f>
        <v>4387</v>
      </c>
      <c r="G38" s="488">
        <f>Gasoil!AI26</f>
        <v>580</v>
      </c>
      <c r="H38" s="488">
        <f>'15w40'!AI26</f>
        <v>0</v>
      </c>
      <c r="I38" s="488">
        <f>'Huil 90'!AI26</f>
        <v>0</v>
      </c>
      <c r="J38" s="488">
        <f>'Huile 10'!AI26</f>
        <v>0</v>
      </c>
      <c r="K38" s="488">
        <f>Graisse!AI26</f>
        <v>0</v>
      </c>
      <c r="L38" s="548">
        <f t="shared" si="0"/>
        <v>193.33333333333334</v>
      </c>
      <c r="M38" s="489" t="str">
        <f t="shared" si="1"/>
        <v/>
      </c>
      <c r="N38" s="105" t="str">
        <f>Stock!AJ11</f>
        <v>Art_15</v>
      </c>
      <c r="O38" s="118"/>
      <c r="P38" s="104">
        <f>Stock!AJ45</f>
        <v>0</v>
      </c>
      <c r="Q38" s="104">
        <f>Stock!AK45</f>
        <v>0</v>
      </c>
      <c r="R38" s="118">
        <v>100</v>
      </c>
      <c r="S38" s="104">
        <f t="shared" si="5"/>
        <v>0</v>
      </c>
      <c r="T38" s="25" t="str">
        <f t="shared" si="6"/>
        <v>Faire une commande</v>
      </c>
      <c r="U38" s="41"/>
      <c r="V38" s="202">
        <v>20</v>
      </c>
      <c r="W38" s="203">
        <f>IF(X37=0,W37-Gasoil!W131+Stock!B32,X37-Gasoil!W131+Stock!B32)</f>
        <v>1796</v>
      </c>
      <c r="X38" s="240"/>
      <c r="Y38" s="201" t="str">
        <f t="shared" si="4"/>
        <v/>
      </c>
    </row>
    <row r="39" spans="2:25">
      <c r="B39" s="482" t="str">
        <f>Matériel_Sogto!A32</f>
        <v>CAMION 690A 7</v>
      </c>
      <c r="C39" s="483" t="str">
        <f>Matériel_Sogto!B32</f>
        <v>CR001</v>
      </c>
      <c r="D39" s="483">
        <f>Matériel_Sogto!C32</f>
        <v>0</v>
      </c>
      <c r="E39" s="484">
        <f>heures!AI27</f>
        <v>12</v>
      </c>
      <c r="F39" s="484">
        <f>Matériel_Sogto!IU32</f>
        <v>0</v>
      </c>
      <c r="G39" s="484">
        <f>Gasoil!AI27</f>
        <v>212</v>
      </c>
      <c r="H39" s="484">
        <f>'15w40'!AI27</f>
        <v>0</v>
      </c>
      <c r="I39" s="484">
        <f>'Huil 90'!AI27</f>
        <v>0</v>
      </c>
      <c r="J39" s="484">
        <f>'Huile 10'!AI27</f>
        <v>0</v>
      </c>
      <c r="K39" s="484">
        <f>Graisse!AI27</f>
        <v>0</v>
      </c>
      <c r="L39" s="547">
        <f t="shared" si="0"/>
        <v>17.666666666666668</v>
      </c>
      <c r="M39" s="485" t="str">
        <f t="shared" si="1"/>
        <v/>
      </c>
      <c r="N39" s="105" t="str">
        <f>Stock!AL11</f>
        <v>Art_16</v>
      </c>
      <c r="O39" s="117"/>
      <c r="P39" s="103">
        <f>Stock!AL45</f>
        <v>0</v>
      </c>
      <c r="Q39" s="103">
        <f>Stock!AM45</f>
        <v>0</v>
      </c>
      <c r="R39" s="117">
        <v>100</v>
      </c>
      <c r="S39" s="103">
        <f t="shared" si="5"/>
        <v>0</v>
      </c>
      <c r="T39" s="25" t="str">
        <f t="shared" si="6"/>
        <v>Faire une commande</v>
      </c>
      <c r="U39" s="41"/>
      <c r="V39" s="199">
        <v>21</v>
      </c>
      <c r="W39" s="203">
        <f>IF(X38=0,W38-Gasoil!X131+Stock!B33,X38-Gasoil!X131+Stock!B33)</f>
        <v>11998</v>
      </c>
      <c r="X39" s="239"/>
      <c r="Y39" s="201" t="str">
        <f t="shared" si="4"/>
        <v/>
      </c>
    </row>
    <row r="40" spans="2:25">
      <c r="B40" s="486" t="str">
        <f>Matériel_Sogto!A33</f>
        <v>CHAUDIERE</v>
      </c>
      <c r="C40" s="487" t="str">
        <f>Matériel_Sogto!B33</f>
        <v>CR001</v>
      </c>
      <c r="D40" s="487">
        <f>Matériel_Sogto!C33</f>
        <v>0</v>
      </c>
      <c r="E40" s="488">
        <f>heures!AI28</f>
        <v>10</v>
      </c>
      <c r="F40" s="488">
        <f>Matériel_Sogto!IU33</f>
        <v>0</v>
      </c>
      <c r="G40" s="488">
        <f>Gasoil!AI28</f>
        <v>95</v>
      </c>
      <c r="H40" s="488">
        <f>'15w40'!AI28</f>
        <v>0</v>
      </c>
      <c r="I40" s="488">
        <f>'Huil 90'!AI28</f>
        <v>0</v>
      </c>
      <c r="J40" s="488">
        <f>'Huile 10'!AI28</f>
        <v>0</v>
      </c>
      <c r="K40" s="488">
        <f>Graisse!AI28</f>
        <v>0</v>
      </c>
      <c r="L40" s="548">
        <f t="shared" si="0"/>
        <v>9.5</v>
      </c>
      <c r="M40" s="489" t="str">
        <f t="shared" si="1"/>
        <v/>
      </c>
      <c r="N40" s="106" t="str">
        <f>Stock!AN11</f>
        <v>Art_17</v>
      </c>
      <c r="O40" s="118"/>
      <c r="P40" s="104">
        <f>Stock!AN45</f>
        <v>0</v>
      </c>
      <c r="Q40" s="104">
        <f>Stock!AO45</f>
        <v>0</v>
      </c>
      <c r="R40" s="118">
        <v>100</v>
      </c>
      <c r="S40" s="104">
        <f t="shared" si="5"/>
        <v>0</v>
      </c>
      <c r="T40" s="25" t="str">
        <f t="shared" si="6"/>
        <v>Faire une commande</v>
      </c>
      <c r="U40" s="41"/>
      <c r="V40" s="202">
        <v>22</v>
      </c>
      <c r="W40" s="203">
        <f>IF(X39=0,W39-Gasoil!Y131+Stock!B34,X39-Gasoil!X131+Stock!B34)</f>
        <v>11927</v>
      </c>
      <c r="X40" s="240"/>
      <c r="Y40" s="201" t="str">
        <f t="shared" si="4"/>
        <v/>
      </c>
    </row>
    <row r="41" spans="2:25">
      <c r="B41" s="482">
        <f>Matériel_Sogto!A34</f>
        <v>0</v>
      </c>
      <c r="C41" s="483">
        <f>Matériel_Sogto!B34</f>
        <v>0</v>
      </c>
      <c r="D41" s="483">
        <f>Matériel_Sogto!C34</f>
        <v>0</v>
      </c>
      <c r="E41" s="484">
        <f>heures!AI29</f>
        <v>0</v>
      </c>
      <c r="F41" s="484">
        <f>Matériel_Sogto!IU34</f>
        <v>0</v>
      </c>
      <c r="G41" s="484">
        <f>Gasoil!AI29</f>
        <v>0</v>
      </c>
      <c r="H41" s="484">
        <f>'15w40'!AI29</f>
        <v>0</v>
      </c>
      <c r="I41" s="484">
        <f>'Huil 90'!AI29</f>
        <v>0</v>
      </c>
      <c r="J41" s="484">
        <f>'Huile 10'!AI29</f>
        <v>0</v>
      </c>
      <c r="K41" s="484">
        <f>Graisse!AI29</f>
        <v>0</v>
      </c>
      <c r="L41" s="547" t="str">
        <f t="shared" si="0"/>
        <v/>
      </c>
      <c r="M41" s="485" t="str">
        <f t="shared" si="1"/>
        <v/>
      </c>
      <c r="N41" s="105" t="str">
        <f>Stock!AP11</f>
        <v>Art_18</v>
      </c>
      <c r="O41" s="117"/>
      <c r="P41" s="103">
        <f>Stock!AP45</f>
        <v>0</v>
      </c>
      <c r="Q41" s="103">
        <f>Stock!AQ45</f>
        <v>0</v>
      </c>
      <c r="R41" s="117">
        <v>100</v>
      </c>
      <c r="S41" s="103">
        <f t="shared" si="5"/>
        <v>0</v>
      </c>
      <c r="T41" s="25" t="str">
        <f t="shared" si="6"/>
        <v>Faire une commande</v>
      </c>
      <c r="U41" s="41"/>
      <c r="V41" s="199">
        <v>23</v>
      </c>
      <c r="W41" s="203">
        <f>IF(X40=0,W40-Gasoil!Z131+Stock!B35,X40-Gasoil!Z131+Stock!B35)</f>
        <v>11927</v>
      </c>
      <c r="X41" s="239"/>
      <c r="Y41" s="201" t="str">
        <f t="shared" si="4"/>
        <v/>
      </c>
    </row>
    <row r="42" spans="2:25">
      <c r="B42" s="486">
        <f>Matériel_Sogto!A35</f>
        <v>0</v>
      </c>
      <c r="C42" s="487">
        <f>Matériel_Sogto!B35</f>
        <v>0</v>
      </c>
      <c r="D42" s="487">
        <f>Matériel_Sogto!C35</f>
        <v>0</v>
      </c>
      <c r="E42" s="488">
        <f>heures!AI30</f>
        <v>0</v>
      </c>
      <c r="F42" s="488">
        <f>Matériel_Sogto!IU35</f>
        <v>0</v>
      </c>
      <c r="G42" s="488">
        <f>Gasoil!AI30</f>
        <v>0</v>
      </c>
      <c r="H42" s="488">
        <f>'15w40'!AI30</f>
        <v>0</v>
      </c>
      <c r="I42" s="488">
        <f>'Huil 90'!AI30</f>
        <v>0</v>
      </c>
      <c r="J42" s="488">
        <f>'Huile 10'!AI30</f>
        <v>0</v>
      </c>
      <c r="K42" s="488">
        <f>Graisse!AI30</f>
        <v>0</v>
      </c>
      <c r="L42" s="548" t="str">
        <f t="shared" si="0"/>
        <v/>
      </c>
      <c r="M42" s="489" t="str">
        <f t="shared" si="1"/>
        <v/>
      </c>
      <c r="N42" s="106" t="str">
        <f>Stock!AR11</f>
        <v>Art_19</v>
      </c>
      <c r="O42" s="118"/>
      <c r="P42" s="104">
        <f>Stock!AR45</f>
        <v>0</v>
      </c>
      <c r="Q42" s="104">
        <f>Stock!AS45</f>
        <v>0</v>
      </c>
      <c r="R42" s="118">
        <v>100</v>
      </c>
      <c r="S42" s="104">
        <f t="shared" si="5"/>
        <v>0</v>
      </c>
      <c r="T42" s="25" t="str">
        <f t="shared" si="6"/>
        <v>Faire une commande</v>
      </c>
      <c r="U42" s="41"/>
      <c r="V42" s="202">
        <v>24</v>
      </c>
      <c r="W42" s="203">
        <f>IF(X41=0,W41-Gasoil!AA131+Stock!B36,X41-Gasoil!AA131+Stock!B36)</f>
        <v>11827</v>
      </c>
      <c r="X42" s="240"/>
      <c r="Y42" s="201" t="str">
        <f t="shared" si="4"/>
        <v/>
      </c>
    </row>
    <row r="43" spans="2:25">
      <c r="B43" s="482">
        <f>Matériel_Sogto!A36</f>
        <v>0</v>
      </c>
      <c r="C43" s="483">
        <f>Matériel_Sogto!B36</f>
        <v>0</v>
      </c>
      <c r="D43" s="483">
        <f>Matériel_Sogto!C36</f>
        <v>0</v>
      </c>
      <c r="E43" s="484">
        <f>heures!AI31</f>
        <v>0</v>
      </c>
      <c r="F43" s="484">
        <f>Matériel_Sogto!IU36</f>
        <v>0</v>
      </c>
      <c r="G43" s="484">
        <f>Gasoil!AI31</f>
        <v>0</v>
      </c>
      <c r="H43" s="484">
        <f>'15w40'!AI31</f>
        <v>0</v>
      </c>
      <c r="I43" s="484">
        <f>'Huil 90'!AI31</f>
        <v>0</v>
      </c>
      <c r="J43" s="484">
        <f>'Huile 10'!AI31</f>
        <v>0</v>
      </c>
      <c r="K43" s="484">
        <f>Graisse!AI31</f>
        <v>0</v>
      </c>
      <c r="L43" s="547" t="str">
        <f t="shared" si="0"/>
        <v/>
      </c>
      <c r="M43" s="485" t="str">
        <f t="shared" si="1"/>
        <v/>
      </c>
      <c r="N43" s="105" t="str">
        <f>Stock!AT11</f>
        <v>Art_20</v>
      </c>
      <c r="O43" s="117"/>
      <c r="P43" s="103">
        <f>Stock!AT45</f>
        <v>0</v>
      </c>
      <c r="Q43" s="103">
        <f>Stock!AU45</f>
        <v>0</v>
      </c>
      <c r="R43" s="117">
        <v>101</v>
      </c>
      <c r="S43" s="103">
        <f t="shared" ref="S43:S51" si="7">O43+P43-Q43</f>
        <v>0</v>
      </c>
      <c r="T43" s="25" t="str">
        <f t="shared" ref="T43:T51" si="8">IF(S43&lt;R43,"Faire une commande","")</f>
        <v>Faire une commande</v>
      </c>
      <c r="U43" s="41"/>
      <c r="V43" s="199">
        <v>25</v>
      </c>
      <c r="W43" s="203">
        <f>IF(X42=0,W42-Gasoil!AB131+Stock!B37,X42-Gasoil!AB131+Stock!B37)</f>
        <v>11827</v>
      </c>
      <c r="X43" s="239"/>
      <c r="Y43" s="201" t="str">
        <f t="shared" si="4"/>
        <v/>
      </c>
    </row>
    <row r="44" spans="2:25">
      <c r="B44" s="486">
        <f>Matériel_Sogto!A37</f>
        <v>0</v>
      </c>
      <c r="C44" s="487">
        <f>Matériel_Sogto!B37</f>
        <v>0</v>
      </c>
      <c r="D44" s="487">
        <f>Matériel_Sogto!C37</f>
        <v>0</v>
      </c>
      <c r="E44" s="488">
        <f>heures!AI32</f>
        <v>0</v>
      </c>
      <c r="F44" s="488">
        <f>Matériel_Sogto!IU37</f>
        <v>0</v>
      </c>
      <c r="G44" s="488">
        <f>Gasoil!AI32</f>
        <v>0</v>
      </c>
      <c r="H44" s="488">
        <f>'15w40'!AI32</f>
        <v>0</v>
      </c>
      <c r="I44" s="488">
        <f>'Huil 90'!AI32</f>
        <v>0</v>
      </c>
      <c r="J44" s="488">
        <f>'Huile 10'!AI32</f>
        <v>0</v>
      </c>
      <c r="K44" s="488">
        <f>Graisse!AI32</f>
        <v>0</v>
      </c>
      <c r="L44" s="548" t="str">
        <f t="shared" si="0"/>
        <v/>
      </c>
      <c r="M44" s="489" t="str">
        <f t="shared" si="1"/>
        <v/>
      </c>
      <c r="N44" s="106" t="str">
        <f>Stock!AV11</f>
        <v>Art_21</v>
      </c>
      <c r="O44" s="118"/>
      <c r="P44" s="104">
        <f>Stock!AV45</f>
        <v>0</v>
      </c>
      <c r="Q44" s="104">
        <f>Stock!AW45</f>
        <v>0</v>
      </c>
      <c r="R44" s="118">
        <v>102</v>
      </c>
      <c r="S44" s="104">
        <f t="shared" si="7"/>
        <v>0</v>
      </c>
      <c r="T44" s="25" t="str">
        <f t="shared" si="8"/>
        <v>Faire une commande</v>
      </c>
      <c r="U44" s="41"/>
      <c r="V44" s="202">
        <v>26</v>
      </c>
      <c r="W44" s="203">
        <f>IF(X43=0,W43-Gasoil!AC131+Stock!B38,X43-Gasoil!AC131+Stock!B38)</f>
        <v>11827</v>
      </c>
      <c r="X44" s="240"/>
      <c r="Y44" s="201" t="str">
        <f t="shared" si="4"/>
        <v/>
      </c>
    </row>
    <row r="45" spans="2:25">
      <c r="B45" s="482">
        <f>Matériel_Sogto!A38</f>
        <v>0</v>
      </c>
      <c r="C45" s="483">
        <f>Matériel_Sogto!B38</f>
        <v>0</v>
      </c>
      <c r="D45" s="483">
        <f>Matériel_Sogto!C38</f>
        <v>0</v>
      </c>
      <c r="E45" s="484">
        <f>heures!AI33</f>
        <v>0</v>
      </c>
      <c r="F45" s="484">
        <f>Matériel_Sogto!IU38</f>
        <v>0</v>
      </c>
      <c r="G45" s="484">
        <f>Gasoil!AI33</f>
        <v>0</v>
      </c>
      <c r="H45" s="484">
        <f>'15w40'!AI33</f>
        <v>0</v>
      </c>
      <c r="I45" s="484">
        <f>'Huil 90'!AI33</f>
        <v>0</v>
      </c>
      <c r="J45" s="484">
        <f>'Huile 10'!AI33</f>
        <v>0</v>
      </c>
      <c r="K45" s="484">
        <f>Graisse!AI33</f>
        <v>0</v>
      </c>
      <c r="L45" s="547" t="str">
        <f t="shared" si="0"/>
        <v/>
      </c>
      <c r="M45" s="485" t="str">
        <f t="shared" si="1"/>
        <v/>
      </c>
      <c r="N45" s="105" t="str">
        <f>Stock!AX11</f>
        <v>Art_22</v>
      </c>
      <c r="O45" s="117"/>
      <c r="P45" s="103">
        <f>Stock!AX45</f>
        <v>0</v>
      </c>
      <c r="Q45" s="103">
        <f>Stock!AY45</f>
        <v>0</v>
      </c>
      <c r="R45" s="117">
        <v>103</v>
      </c>
      <c r="S45" s="103">
        <f t="shared" si="7"/>
        <v>0</v>
      </c>
      <c r="T45" s="25" t="str">
        <f t="shared" si="8"/>
        <v>Faire une commande</v>
      </c>
      <c r="U45" s="41"/>
      <c r="V45" s="199">
        <v>27</v>
      </c>
      <c r="W45" s="203">
        <f>IF(X44=0,W44-Gasoil!AD131+Stock!B39,X44-Gasoil!AD131+Stock!B39)</f>
        <v>11827</v>
      </c>
      <c r="X45" s="239"/>
      <c r="Y45" s="201" t="str">
        <f t="shared" si="4"/>
        <v/>
      </c>
    </row>
    <row r="46" spans="2:25">
      <c r="B46" s="486">
        <f>Matériel_Sogto!A39</f>
        <v>0</v>
      </c>
      <c r="C46" s="487">
        <f>Matériel_Sogto!B39</f>
        <v>0</v>
      </c>
      <c r="D46" s="487">
        <f>Matériel_Sogto!C39</f>
        <v>0</v>
      </c>
      <c r="E46" s="488">
        <f>heures!AI34</f>
        <v>0</v>
      </c>
      <c r="F46" s="488">
        <f>Matériel_Sogto!IU39</f>
        <v>0</v>
      </c>
      <c r="G46" s="488">
        <f>Gasoil!AI34</f>
        <v>0</v>
      </c>
      <c r="H46" s="488">
        <f>'15w40'!AI34</f>
        <v>0</v>
      </c>
      <c r="I46" s="488">
        <f>'Huil 90'!AI34</f>
        <v>0</v>
      </c>
      <c r="J46" s="488">
        <f>'Huile 10'!AI34</f>
        <v>0</v>
      </c>
      <c r="K46" s="488">
        <f>Graisse!AI34</f>
        <v>0</v>
      </c>
      <c r="L46" s="548" t="str">
        <f t="shared" si="0"/>
        <v/>
      </c>
      <c r="M46" s="489" t="str">
        <f t="shared" si="1"/>
        <v/>
      </c>
      <c r="N46" s="105" t="str">
        <f>Stock!AZ11</f>
        <v>Art_23</v>
      </c>
      <c r="O46" s="118"/>
      <c r="P46" s="104">
        <f>Stock!AZ45</f>
        <v>0</v>
      </c>
      <c r="Q46" s="104">
        <f>Stock!BA45</f>
        <v>0</v>
      </c>
      <c r="R46" s="118">
        <v>104</v>
      </c>
      <c r="S46" s="104">
        <f t="shared" si="7"/>
        <v>0</v>
      </c>
      <c r="T46" s="25" t="str">
        <f t="shared" si="8"/>
        <v>Faire une commande</v>
      </c>
      <c r="U46" s="41"/>
      <c r="V46" s="202">
        <v>28</v>
      </c>
      <c r="W46" s="203">
        <f>IF(X45=0,W45-Gasoil!AE131+Stock!B40,X45-Gasoil!AE131+Stock!B40)</f>
        <v>11827</v>
      </c>
      <c r="X46" s="240"/>
      <c r="Y46" s="201" t="str">
        <f t="shared" si="4"/>
        <v/>
      </c>
    </row>
    <row r="47" spans="2:25">
      <c r="B47" s="482">
        <f>Matériel_Sogto!A40</f>
        <v>0</v>
      </c>
      <c r="C47" s="483">
        <f>Matériel_Sogto!B40</f>
        <v>0</v>
      </c>
      <c r="D47" s="483">
        <f>Matériel_Sogto!C40</f>
        <v>0</v>
      </c>
      <c r="E47" s="484">
        <f>heures!AI35</f>
        <v>0</v>
      </c>
      <c r="F47" s="484">
        <f>Matériel_Sogto!IU40</f>
        <v>0</v>
      </c>
      <c r="G47" s="484">
        <f>Gasoil!AI35</f>
        <v>0</v>
      </c>
      <c r="H47" s="484">
        <f>'15w40'!AI35</f>
        <v>0</v>
      </c>
      <c r="I47" s="484">
        <f>'Huil 90'!AI35</f>
        <v>0</v>
      </c>
      <c r="J47" s="484">
        <f>'Huile 10'!AI35</f>
        <v>0</v>
      </c>
      <c r="K47" s="484">
        <f>Graisse!AI35</f>
        <v>0</v>
      </c>
      <c r="L47" s="547" t="str">
        <f t="shared" si="0"/>
        <v/>
      </c>
      <c r="M47" s="485" t="str">
        <f t="shared" si="1"/>
        <v/>
      </c>
      <c r="N47" s="105" t="str">
        <f>Stock!BB11</f>
        <v>Art_24</v>
      </c>
      <c r="O47" s="117"/>
      <c r="P47" s="103">
        <f>Stock!BB45</f>
        <v>0</v>
      </c>
      <c r="Q47" s="103">
        <f>Stock!BC45</f>
        <v>0</v>
      </c>
      <c r="R47" s="117">
        <v>105</v>
      </c>
      <c r="S47" s="103">
        <f t="shared" si="7"/>
        <v>0</v>
      </c>
      <c r="T47" s="25" t="str">
        <f t="shared" si="8"/>
        <v>Faire une commande</v>
      </c>
      <c r="U47" s="41"/>
      <c r="V47" s="199">
        <v>29</v>
      </c>
      <c r="W47" s="203">
        <f>IF(X46=0,W46-Gasoil!AF131+Stock!B41,X46-Gasoil!AF131+Stock!B41)</f>
        <v>11827</v>
      </c>
      <c r="X47" s="239"/>
      <c r="Y47" s="201" t="str">
        <f t="shared" si="4"/>
        <v/>
      </c>
    </row>
    <row r="48" spans="2:25">
      <c r="B48" s="486">
        <f>Matériel_Sogto!A41</f>
        <v>0</v>
      </c>
      <c r="C48" s="487">
        <f>Matériel_Sogto!B41</f>
        <v>0</v>
      </c>
      <c r="D48" s="487">
        <f>Matériel_Sogto!C41</f>
        <v>0</v>
      </c>
      <c r="E48" s="488">
        <f>heures!AI36</f>
        <v>0</v>
      </c>
      <c r="F48" s="488">
        <f>Matériel_Sogto!IU41</f>
        <v>0</v>
      </c>
      <c r="G48" s="488">
        <f>Gasoil!AI36</f>
        <v>0</v>
      </c>
      <c r="H48" s="488">
        <f>'15w40'!AI36</f>
        <v>0</v>
      </c>
      <c r="I48" s="488">
        <f>'Huil 90'!AI36</f>
        <v>0</v>
      </c>
      <c r="J48" s="488">
        <f>'Huile 10'!AI36</f>
        <v>0</v>
      </c>
      <c r="K48" s="488">
        <f>Graisse!AI36</f>
        <v>0</v>
      </c>
      <c r="L48" s="548" t="str">
        <f t="shared" si="0"/>
        <v/>
      </c>
      <c r="M48" s="489" t="str">
        <f t="shared" si="1"/>
        <v/>
      </c>
      <c r="N48" s="106" t="str">
        <f>Stock!BD11</f>
        <v>Art_25</v>
      </c>
      <c r="O48" s="118"/>
      <c r="P48" s="104">
        <f>Stock!BD45</f>
        <v>0</v>
      </c>
      <c r="Q48" s="104">
        <f>Stock!BE45</f>
        <v>0</v>
      </c>
      <c r="R48" s="118">
        <v>106</v>
      </c>
      <c r="S48" s="104">
        <f t="shared" si="7"/>
        <v>0</v>
      </c>
      <c r="T48" s="25" t="str">
        <f t="shared" si="8"/>
        <v>Faire une commande</v>
      </c>
      <c r="U48" s="41"/>
      <c r="V48" s="202">
        <v>30</v>
      </c>
      <c r="W48" s="203">
        <f>IF(X47=0,W47-Gasoil!AG131+Stock!B42,X47-Gasoil!AG131+Stock!B42)</f>
        <v>11827</v>
      </c>
      <c r="X48" s="240"/>
      <c r="Y48" s="201" t="str">
        <f t="shared" si="4"/>
        <v/>
      </c>
    </row>
    <row r="49" spans="2:25">
      <c r="B49" s="482">
        <f>Matériel_Sogto!A42</f>
        <v>0</v>
      </c>
      <c r="C49" s="483">
        <f>Matériel_Sogto!B42</f>
        <v>0</v>
      </c>
      <c r="D49" s="483">
        <f>Matériel_Sogto!C42</f>
        <v>0</v>
      </c>
      <c r="E49" s="484">
        <f>heures!AI37</f>
        <v>0</v>
      </c>
      <c r="F49" s="484">
        <f>Matériel_Sogto!IU42</f>
        <v>0</v>
      </c>
      <c r="G49" s="484">
        <f>Gasoil!AI37</f>
        <v>0</v>
      </c>
      <c r="H49" s="484">
        <f>'15w40'!AI37</f>
        <v>0</v>
      </c>
      <c r="I49" s="484">
        <f>'Huil 90'!AI37</f>
        <v>0</v>
      </c>
      <c r="J49" s="484">
        <f>'Huile 10'!AI37</f>
        <v>0</v>
      </c>
      <c r="K49" s="484">
        <f>Graisse!AI37</f>
        <v>0</v>
      </c>
      <c r="L49" s="547" t="str">
        <f t="shared" si="0"/>
        <v/>
      </c>
      <c r="M49" s="485" t="str">
        <f t="shared" si="1"/>
        <v/>
      </c>
      <c r="N49" s="105" t="str">
        <f>Stock!BF11</f>
        <v>Art_26</v>
      </c>
      <c r="O49" s="117"/>
      <c r="P49" s="103">
        <f>Stock!BF45</f>
        <v>0</v>
      </c>
      <c r="Q49" s="103">
        <f>Stock!BG45</f>
        <v>0</v>
      </c>
      <c r="R49" s="117">
        <v>107</v>
      </c>
      <c r="S49" s="103">
        <f t="shared" si="7"/>
        <v>0</v>
      </c>
      <c r="T49" s="25" t="str">
        <f t="shared" si="8"/>
        <v>Faire une commande</v>
      </c>
      <c r="U49" s="41"/>
      <c r="V49" s="199">
        <v>31</v>
      </c>
      <c r="W49" s="203">
        <f>IF(X48=0,W48-Gasoil!AH131+Stock!B43,X48-Gasoil!AH131+Stock!B43)</f>
        <v>11827</v>
      </c>
      <c r="X49" s="239"/>
      <c r="Y49" s="201" t="str">
        <f t="shared" si="4"/>
        <v/>
      </c>
    </row>
    <row r="50" spans="2:25">
      <c r="B50" s="486">
        <f>Matériel_Sogto!A43</f>
        <v>0</v>
      </c>
      <c r="C50" s="487">
        <f>Matériel_Sogto!B43</f>
        <v>0</v>
      </c>
      <c r="D50" s="487">
        <f>Matériel_Sogto!C43</f>
        <v>0</v>
      </c>
      <c r="E50" s="488">
        <f>heures!AI38</f>
        <v>0</v>
      </c>
      <c r="F50" s="488">
        <f>Matériel_Sogto!IU43</f>
        <v>0</v>
      </c>
      <c r="G50" s="488">
        <f>Gasoil!AI38</f>
        <v>0</v>
      </c>
      <c r="H50" s="488">
        <f>'15w40'!AI38</f>
        <v>0</v>
      </c>
      <c r="I50" s="488">
        <f>'Huil 90'!AI38</f>
        <v>0</v>
      </c>
      <c r="J50" s="488">
        <f>'Huile 10'!AI38</f>
        <v>0</v>
      </c>
      <c r="K50" s="488">
        <f>Graisse!AI38</f>
        <v>0</v>
      </c>
      <c r="L50" s="548" t="str">
        <f t="shared" si="0"/>
        <v/>
      </c>
      <c r="M50" s="489" t="str">
        <f t="shared" si="1"/>
        <v/>
      </c>
      <c r="N50" s="106" t="str">
        <f>Stock!BH11</f>
        <v>Art_27</v>
      </c>
      <c r="O50" s="118"/>
      <c r="P50" s="104">
        <f>Stock!BH45</f>
        <v>0</v>
      </c>
      <c r="Q50" s="104">
        <f>Stock!BI45</f>
        <v>0</v>
      </c>
      <c r="R50" s="118">
        <v>108</v>
      </c>
      <c r="S50" s="104">
        <f t="shared" si="7"/>
        <v>0</v>
      </c>
      <c r="T50" s="25" t="str">
        <f t="shared" si="8"/>
        <v>Faire une commande</v>
      </c>
      <c r="U50" s="41"/>
      <c r="V50" s="190"/>
    </row>
    <row r="51" spans="2:25">
      <c r="B51" s="482">
        <f>Matériel_Sogto!A44</f>
        <v>0</v>
      </c>
      <c r="C51" s="483">
        <f>Matériel_Sogto!B44</f>
        <v>0</v>
      </c>
      <c r="D51" s="483">
        <f>Matériel_Sogto!C44</f>
        <v>0</v>
      </c>
      <c r="E51" s="484">
        <f>heures!AI39</f>
        <v>0</v>
      </c>
      <c r="F51" s="484">
        <f>Matériel_Sogto!IU44</f>
        <v>0</v>
      </c>
      <c r="G51" s="484">
        <f>Gasoil!AI39</f>
        <v>0</v>
      </c>
      <c r="H51" s="484">
        <f>'15w40'!AI39</f>
        <v>0</v>
      </c>
      <c r="I51" s="484">
        <f>'Huil 90'!AI39</f>
        <v>0</v>
      </c>
      <c r="J51" s="484">
        <f>'Huile 10'!AI39</f>
        <v>0</v>
      </c>
      <c r="K51" s="484">
        <f>Graisse!AI39</f>
        <v>0</v>
      </c>
      <c r="L51" s="547" t="str">
        <f t="shared" si="0"/>
        <v/>
      </c>
      <c r="M51" s="485" t="str">
        <f t="shared" si="1"/>
        <v/>
      </c>
      <c r="N51" s="105" t="str">
        <f>Stock!BJ11</f>
        <v>Art_28</v>
      </c>
      <c r="O51" s="117"/>
      <c r="P51" s="103">
        <f>Stock!BJ45</f>
        <v>0</v>
      </c>
      <c r="Q51" s="103">
        <f>Stock!BK45</f>
        <v>0</v>
      </c>
      <c r="R51" s="117">
        <v>109</v>
      </c>
      <c r="S51" s="103">
        <f t="shared" si="7"/>
        <v>0</v>
      </c>
      <c r="T51" s="25" t="str">
        <f t="shared" si="8"/>
        <v>Faire une commande</v>
      </c>
      <c r="U51" s="41"/>
      <c r="V51" s="190"/>
    </row>
    <row r="52" spans="2:25">
      <c r="B52" s="486">
        <f>Matériel_Sogto!A45</f>
        <v>0</v>
      </c>
      <c r="C52" s="487">
        <f>Matériel_Sogto!B45</f>
        <v>0</v>
      </c>
      <c r="D52" s="487">
        <f>Matériel_Sogto!C45</f>
        <v>0</v>
      </c>
      <c r="E52" s="488">
        <f>heures!AI40</f>
        <v>0</v>
      </c>
      <c r="F52" s="488">
        <f>Matériel_Sogto!IU45</f>
        <v>0</v>
      </c>
      <c r="G52" s="488">
        <f>Gasoil!AI40</f>
        <v>0</v>
      </c>
      <c r="H52" s="488">
        <f>'15w40'!AI40</f>
        <v>0</v>
      </c>
      <c r="I52" s="488">
        <f>'Huil 90'!AI40</f>
        <v>0</v>
      </c>
      <c r="J52" s="488">
        <f>'Huile 10'!AI40</f>
        <v>0</v>
      </c>
      <c r="K52" s="488">
        <f>Graisse!AI40</f>
        <v>0</v>
      </c>
      <c r="L52" s="548" t="str">
        <f t="shared" si="0"/>
        <v/>
      </c>
      <c r="M52" s="489" t="str">
        <f t="shared" si="1"/>
        <v/>
      </c>
      <c r="N52" s="105" t="str">
        <f>Stock!BL11</f>
        <v>Art_29</v>
      </c>
      <c r="O52" s="118"/>
      <c r="P52" s="104">
        <f>Stock!BL45</f>
        <v>0</v>
      </c>
      <c r="Q52" s="104">
        <f>Stock!BM45</f>
        <v>0</v>
      </c>
      <c r="R52" s="118">
        <v>110</v>
      </c>
      <c r="S52" s="104">
        <f t="shared" ref="S52:S54" si="9">O52+P52-Q52</f>
        <v>0</v>
      </c>
      <c r="T52" s="25" t="str">
        <f t="shared" ref="T52:T54" si="10">IF(S52&lt;R52,"Faire une commande","")</f>
        <v>Faire une commande</v>
      </c>
      <c r="U52" s="41"/>
      <c r="V52" s="190"/>
    </row>
    <row r="53" spans="2:25">
      <c r="B53" s="482">
        <f>Matériel_Sogto!A46</f>
        <v>0</v>
      </c>
      <c r="C53" s="483">
        <f>Matériel_Sogto!B46</f>
        <v>0</v>
      </c>
      <c r="D53" s="483">
        <f>Matériel_Sogto!C46</f>
        <v>0</v>
      </c>
      <c r="E53" s="484">
        <f>heures!AI41</f>
        <v>0</v>
      </c>
      <c r="F53" s="484">
        <f>Matériel_Sogto!IU46</f>
        <v>0</v>
      </c>
      <c r="G53" s="484">
        <f>Gasoil!AI41</f>
        <v>0</v>
      </c>
      <c r="H53" s="484">
        <f>'15w40'!AI41</f>
        <v>0</v>
      </c>
      <c r="I53" s="484">
        <f>'Huil 90'!AI41</f>
        <v>0</v>
      </c>
      <c r="J53" s="484">
        <f>'Huile 10'!AI41</f>
        <v>0</v>
      </c>
      <c r="K53" s="484">
        <f>Graisse!AI41</f>
        <v>0</v>
      </c>
      <c r="L53" s="547" t="str">
        <f t="shared" si="0"/>
        <v/>
      </c>
      <c r="M53" s="485" t="str">
        <f t="shared" si="1"/>
        <v/>
      </c>
      <c r="N53" s="105" t="str">
        <f>Stock!BN11</f>
        <v>Art_30</v>
      </c>
      <c r="O53" s="117"/>
      <c r="P53" s="103">
        <f>Stock!BN45</f>
        <v>0</v>
      </c>
      <c r="Q53" s="103">
        <f>Stock!BO45</f>
        <v>0</v>
      </c>
      <c r="R53" s="117">
        <v>111</v>
      </c>
      <c r="S53" s="103">
        <f t="shared" si="9"/>
        <v>0</v>
      </c>
      <c r="T53" s="25" t="str">
        <f t="shared" si="10"/>
        <v>Faire une commande</v>
      </c>
      <c r="U53" s="41"/>
      <c r="V53" s="190"/>
    </row>
    <row r="54" spans="2:25">
      <c r="B54" s="486">
        <f>Matériel_Sogto!A47</f>
        <v>0</v>
      </c>
      <c r="C54" s="487">
        <f>Matériel_Sogto!B47</f>
        <v>0</v>
      </c>
      <c r="D54" s="487">
        <f>Matériel_Sogto!C47</f>
        <v>0</v>
      </c>
      <c r="E54" s="488">
        <f>heures!AI42</f>
        <v>0</v>
      </c>
      <c r="F54" s="488">
        <f>Matériel_Sogto!IU47</f>
        <v>0</v>
      </c>
      <c r="G54" s="488">
        <f>Gasoil!AI42</f>
        <v>0</v>
      </c>
      <c r="H54" s="488">
        <f>'15w40'!AI42</f>
        <v>0</v>
      </c>
      <c r="I54" s="488">
        <f>'Huil 90'!AI42</f>
        <v>0</v>
      </c>
      <c r="J54" s="488">
        <f>'Huile 10'!AI42</f>
        <v>0</v>
      </c>
      <c r="K54" s="488">
        <f>Graisse!AI42</f>
        <v>0</v>
      </c>
      <c r="L54" s="548" t="str">
        <f t="shared" si="0"/>
        <v/>
      </c>
      <c r="M54" s="489" t="str">
        <f t="shared" si="1"/>
        <v/>
      </c>
      <c r="N54" s="105" t="str">
        <f>Stock!BP11</f>
        <v>Art_31</v>
      </c>
      <c r="O54" s="118"/>
      <c r="P54" s="104">
        <f>Stock!BP45</f>
        <v>0</v>
      </c>
      <c r="Q54" s="104">
        <f>Stock!BQ45</f>
        <v>0</v>
      </c>
      <c r="R54" s="118">
        <v>112</v>
      </c>
      <c r="S54" s="104">
        <f t="shared" si="9"/>
        <v>0</v>
      </c>
      <c r="T54" s="25" t="str">
        <f t="shared" si="10"/>
        <v>Faire une commande</v>
      </c>
      <c r="U54" s="41"/>
      <c r="V54" s="190"/>
    </row>
    <row r="55" spans="2:25">
      <c r="B55" s="482">
        <f>Matériel_Sogto!A48</f>
        <v>0</v>
      </c>
      <c r="C55" s="483">
        <f>Matériel_Sogto!B48</f>
        <v>0</v>
      </c>
      <c r="D55" s="483">
        <f>Matériel_Sogto!C48</f>
        <v>0</v>
      </c>
      <c r="E55" s="484">
        <f>heures!AI43</f>
        <v>0</v>
      </c>
      <c r="F55" s="484">
        <f>Matériel_Sogto!IU48</f>
        <v>0</v>
      </c>
      <c r="G55" s="484">
        <f>Gasoil!AI43</f>
        <v>0</v>
      </c>
      <c r="H55" s="484">
        <f>'15w40'!AI43</f>
        <v>0</v>
      </c>
      <c r="I55" s="484">
        <f>'Huil 90'!AI43</f>
        <v>0</v>
      </c>
      <c r="J55" s="484">
        <f>'Huile 10'!AI43</f>
        <v>0</v>
      </c>
      <c r="K55" s="484">
        <f>Graisse!AI43</f>
        <v>0</v>
      </c>
      <c r="L55" s="547" t="str">
        <f t="shared" si="0"/>
        <v/>
      </c>
      <c r="M55" s="485" t="str">
        <f t="shared" si="1"/>
        <v/>
      </c>
      <c r="U55" s="41"/>
      <c r="V55" s="190"/>
    </row>
    <row r="56" spans="2:25">
      <c r="B56" s="486">
        <f>Matériel_Sogto!A49</f>
        <v>0</v>
      </c>
      <c r="C56" s="487">
        <f>Matériel_Sogto!B49</f>
        <v>0</v>
      </c>
      <c r="D56" s="487">
        <f>Matériel_Sogto!C49</f>
        <v>0</v>
      </c>
      <c r="E56" s="488">
        <f>heures!AI44</f>
        <v>0</v>
      </c>
      <c r="F56" s="488">
        <f>Matériel_Sogto!IU49</f>
        <v>0</v>
      </c>
      <c r="G56" s="488">
        <f>Gasoil!AI44</f>
        <v>0</v>
      </c>
      <c r="H56" s="488">
        <f>'15w40'!AI44</f>
        <v>0</v>
      </c>
      <c r="I56" s="488">
        <f>'Huil 90'!AI44</f>
        <v>0</v>
      </c>
      <c r="J56" s="488">
        <f>'Huile 10'!AI44</f>
        <v>0</v>
      </c>
      <c r="K56" s="488">
        <f>Graisse!AI44</f>
        <v>0</v>
      </c>
      <c r="L56" s="548" t="str">
        <f t="shared" si="0"/>
        <v/>
      </c>
      <c r="M56" s="489" t="str">
        <f t="shared" si="1"/>
        <v/>
      </c>
      <c r="U56" s="41"/>
      <c r="V56" s="190"/>
    </row>
    <row r="57" spans="2:25">
      <c r="B57" s="482">
        <f>Matériel_Sogto!A50</f>
        <v>0</v>
      </c>
      <c r="C57" s="483">
        <f>Matériel_Sogto!B50</f>
        <v>0</v>
      </c>
      <c r="D57" s="483">
        <f>Matériel_Sogto!C50</f>
        <v>0</v>
      </c>
      <c r="E57" s="484">
        <f>heures!AI45</f>
        <v>0</v>
      </c>
      <c r="F57" s="484">
        <f>Matériel_Sogto!IU50</f>
        <v>0</v>
      </c>
      <c r="G57" s="484">
        <f>Gasoil!AI45</f>
        <v>0</v>
      </c>
      <c r="H57" s="484">
        <f>'15w40'!AI45</f>
        <v>0</v>
      </c>
      <c r="I57" s="484">
        <f>'Huil 90'!AI45</f>
        <v>0</v>
      </c>
      <c r="J57" s="484">
        <f>'Huile 10'!AI45</f>
        <v>0</v>
      </c>
      <c r="K57" s="484">
        <f>Graisse!AI45</f>
        <v>0</v>
      </c>
      <c r="L57" s="547" t="str">
        <f t="shared" si="0"/>
        <v/>
      </c>
      <c r="M57" s="485" t="str">
        <f t="shared" si="1"/>
        <v/>
      </c>
      <c r="U57" s="41"/>
      <c r="V57" s="190"/>
    </row>
    <row r="58" spans="2:25">
      <c r="B58" s="486">
        <f>Matériel_Sogto!A51</f>
        <v>0</v>
      </c>
      <c r="C58" s="487">
        <f>Matériel_Sogto!B51</f>
        <v>0</v>
      </c>
      <c r="D58" s="487">
        <f>Matériel_Sogto!C51</f>
        <v>0</v>
      </c>
      <c r="E58" s="488">
        <f>heures!AI46</f>
        <v>0</v>
      </c>
      <c r="F58" s="488">
        <f>Matériel_Sogto!IU51</f>
        <v>0</v>
      </c>
      <c r="G58" s="488">
        <f>Gasoil!AI46</f>
        <v>0</v>
      </c>
      <c r="H58" s="488">
        <f>'15w40'!AI46</f>
        <v>0</v>
      </c>
      <c r="I58" s="488">
        <f>'Huil 90'!AI46</f>
        <v>0</v>
      </c>
      <c r="J58" s="488">
        <f>'Huile 10'!AI46</f>
        <v>0</v>
      </c>
      <c r="K58" s="488">
        <f>Graisse!AI46</f>
        <v>0</v>
      </c>
      <c r="L58" s="548" t="str">
        <f t="shared" si="0"/>
        <v/>
      </c>
      <c r="M58" s="489" t="str">
        <f t="shared" si="1"/>
        <v/>
      </c>
      <c r="U58" s="41"/>
      <c r="V58" s="190"/>
    </row>
    <row r="59" spans="2:25">
      <c r="B59" s="482">
        <f>Matériel_Sogto!A52</f>
        <v>0</v>
      </c>
      <c r="C59" s="483">
        <f>Matériel_Sogto!B52</f>
        <v>0</v>
      </c>
      <c r="D59" s="483">
        <f>Matériel_Sogto!C52</f>
        <v>0</v>
      </c>
      <c r="E59" s="484">
        <f>heures!AI47</f>
        <v>0</v>
      </c>
      <c r="F59" s="484">
        <f>Matériel_Sogto!IU52</f>
        <v>0</v>
      </c>
      <c r="G59" s="484">
        <f>Gasoil!AI47</f>
        <v>0</v>
      </c>
      <c r="H59" s="484">
        <f>'15w40'!AI47</f>
        <v>0</v>
      </c>
      <c r="I59" s="484">
        <f>'Huil 90'!AI47</f>
        <v>0</v>
      </c>
      <c r="J59" s="484">
        <f>'Huile 10'!AI47</f>
        <v>0</v>
      </c>
      <c r="K59" s="484">
        <f>Graisse!AI47</f>
        <v>0</v>
      </c>
      <c r="L59" s="547" t="str">
        <f t="shared" si="0"/>
        <v/>
      </c>
      <c r="M59" s="485" t="str">
        <f t="shared" si="1"/>
        <v/>
      </c>
      <c r="U59" s="41"/>
      <c r="V59" s="190"/>
    </row>
    <row r="60" spans="2:25">
      <c r="B60" s="486">
        <f>Matériel_Sogto!A53</f>
        <v>0</v>
      </c>
      <c r="C60" s="487">
        <f>Matériel_Sogto!B53</f>
        <v>0</v>
      </c>
      <c r="D60" s="487">
        <f>Matériel_Sogto!C53</f>
        <v>0</v>
      </c>
      <c r="E60" s="488">
        <f>heures!AI48</f>
        <v>0</v>
      </c>
      <c r="F60" s="488">
        <f>Matériel_Sogto!IU53</f>
        <v>0</v>
      </c>
      <c r="G60" s="488">
        <f>Gasoil!AI48</f>
        <v>0</v>
      </c>
      <c r="H60" s="488">
        <f>'15w40'!AI48</f>
        <v>0</v>
      </c>
      <c r="I60" s="488">
        <f>'Huil 90'!AI48</f>
        <v>0</v>
      </c>
      <c r="J60" s="488">
        <f>'Huile 10'!AI48</f>
        <v>0</v>
      </c>
      <c r="K60" s="488">
        <f>Graisse!AI48</f>
        <v>0</v>
      </c>
      <c r="L60" s="548" t="str">
        <f t="shared" si="0"/>
        <v/>
      </c>
      <c r="M60" s="489" t="str">
        <f t="shared" si="1"/>
        <v/>
      </c>
      <c r="U60" s="41"/>
      <c r="V60" s="190"/>
    </row>
    <row r="61" spans="2:25">
      <c r="B61" s="482">
        <f>Matériel_Sogto!A54</f>
        <v>0</v>
      </c>
      <c r="C61" s="483">
        <f>Matériel_Sogto!B54</f>
        <v>0</v>
      </c>
      <c r="D61" s="483">
        <f>Matériel_Sogto!C54</f>
        <v>0</v>
      </c>
      <c r="E61" s="484">
        <f>heures!AI49</f>
        <v>0</v>
      </c>
      <c r="F61" s="484">
        <f>Matériel_Sogto!IU54</f>
        <v>0</v>
      </c>
      <c r="G61" s="484">
        <f>Gasoil!AI49</f>
        <v>0</v>
      </c>
      <c r="H61" s="484">
        <f>'15w40'!AI49</f>
        <v>0</v>
      </c>
      <c r="I61" s="484">
        <f>'Huil 90'!AI49</f>
        <v>0</v>
      </c>
      <c r="J61" s="484">
        <f>'Huile 10'!AI49</f>
        <v>0</v>
      </c>
      <c r="K61" s="484">
        <f>Graisse!AI49</f>
        <v>0</v>
      </c>
      <c r="L61" s="547" t="str">
        <f t="shared" si="0"/>
        <v/>
      </c>
      <c r="M61" s="485" t="str">
        <f t="shared" si="1"/>
        <v/>
      </c>
      <c r="U61" s="41"/>
      <c r="V61" s="190"/>
    </row>
    <row r="62" spans="2:25">
      <c r="B62" s="486">
        <f>Matériel_Sogto!A55</f>
        <v>0</v>
      </c>
      <c r="C62" s="487">
        <f>Matériel_Sogto!B55</f>
        <v>0</v>
      </c>
      <c r="D62" s="487">
        <f>Matériel_Sogto!C55</f>
        <v>0</v>
      </c>
      <c r="E62" s="488">
        <f>heures!AI50</f>
        <v>0</v>
      </c>
      <c r="F62" s="488">
        <f>Matériel_Sogto!IU55</f>
        <v>0</v>
      </c>
      <c r="G62" s="488">
        <f>Gasoil!AI50</f>
        <v>0</v>
      </c>
      <c r="H62" s="488">
        <f>'15w40'!AI50</f>
        <v>0</v>
      </c>
      <c r="I62" s="488">
        <f>'Huil 90'!AI50</f>
        <v>0</v>
      </c>
      <c r="J62" s="488">
        <f>'Huile 10'!AI50</f>
        <v>0</v>
      </c>
      <c r="K62" s="488">
        <f>Graisse!AI50</f>
        <v>0</v>
      </c>
      <c r="L62" s="548" t="str">
        <f t="shared" si="0"/>
        <v/>
      </c>
      <c r="M62" s="489" t="str">
        <f t="shared" si="1"/>
        <v/>
      </c>
      <c r="U62" s="41"/>
      <c r="V62" s="190"/>
    </row>
    <row r="63" spans="2:25">
      <c r="B63" s="482">
        <f>Matériel_Sogto!A56</f>
        <v>0</v>
      </c>
      <c r="C63" s="483">
        <f>Matériel_Sogto!B56</f>
        <v>0</v>
      </c>
      <c r="D63" s="483">
        <f>Matériel_Sogto!C56</f>
        <v>0</v>
      </c>
      <c r="E63" s="484">
        <f>heures!AI51</f>
        <v>0</v>
      </c>
      <c r="F63" s="484">
        <f>Matériel_Sogto!IU56</f>
        <v>0</v>
      </c>
      <c r="G63" s="484">
        <f>Gasoil!AI51</f>
        <v>0</v>
      </c>
      <c r="H63" s="484">
        <f>'15w40'!AI51</f>
        <v>0</v>
      </c>
      <c r="I63" s="484">
        <f>'Huil 90'!AI51</f>
        <v>0</v>
      </c>
      <c r="J63" s="484">
        <f>'Huile 10'!AI51</f>
        <v>0</v>
      </c>
      <c r="K63" s="484">
        <f>Graisse!AI51</f>
        <v>0</v>
      </c>
      <c r="L63" s="547" t="str">
        <f t="shared" si="0"/>
        <v/>
      </c>
      <c r="M63" s="485" t="str">
        <f t="shared" si="1"/>
        <v/>
      </c>
      <c r="U63" s="41"/>
      <c r="V63" s="190"/>
    </row>
    <row r="64" spans="2:25">
      <c r="B64" s="486">
        <f>Matériel_Sogto!A57</f>
        <v>0</v>
      </c>
      <c r="C64" s="487">
        <f>Matériel_Sogto!B57</f>
        <v>0</v>
      </c>
      <c r="D64" s="487">
        <f>Matériel_Sogto!C57</f>
        <v>0</v>
      </c>
      <c r="E64" s="488">
        <f>heures!AI52</f>
        <v>0</v>
      </c>
      <c r="F64" s="488">
        <f>Matériel_Sogto!IU57</f>
        <v>0</v>
      </c>
      <c r="G64" s="488">
        <f>Gasoil!AI52</f>
        <v>0</v>
      </c>
      <c r="H64" s="488">
        <f>'15w40'!AI52</f>
        <v>0</v>
      </c>
      <c r="I64" s="488">
        <f>'Huil 90'!AI52</f>
        <v>0</v>
      </c>
      <c r="J64" s="488">
        <f>'Huile 10'!AI52</f>
        <v>0</v>
      </c>
      <c r="K64" s="488">
        <f>Graisse!AI52</f>
        <v>0</v>
      </c>
      <c r="L64" s="548" t="str">
        <f t="shared" si="0"/>
        <v/>
      </c>
      <c r="M64" s="489" t="str">
        <f t="shared" si="1"/>
        <v/>
      </c>
      <c r="U64" s="41"/>
      <c r="V64" s="190"/>
    </row>
    <row r="65" spans="2:22">
      <c r="B65" s="482">
        <f>Matériel_Sogto!A58</f>
        <v>0</v>
      </c>
      <c r="C65" s="483">
        <f>Matériel_Sogto!B58</f>
        <v>0</v>
      </c>
      <c r="D65" s="483">
        <f>Matériel_Sogto!C58</f>
        <v>0</v>
      </c>
      <c r="E65" s="484">
        <f>heures!AI53</f>
        <v>0</v>
      </c>
      <c r="F65" s="484">
        <f>Matériel_Sogto!IU58</f>
        <v>0</v>
      </c>
      <c r="G65" s="484">
        <f>Gasoil!AI53</f>
        <v>0</v>
      </c>
      <c r="H65" s="484">
        <f>'15w40'!AI53</f>
        <v>0</v>
      </c>
      <c r="I65" s="484">
        <f>'Huil 90'!AI53</f>
        <v>0</v>
      </c>
      <c r="J65" s="484">
        <f>'Huile 10'!AI53</f>
        <v>0</v>
      </c>
      <c r="K65" s="484">
        <f>Graisse!AI53</f>
        <v>0</v>
      </c>
      <c r="L65" s="547" t="str">
        <f t="shared" si="0"/>
        <v/>
      </c>
      <c r="M65" s="485" t="str">
        <f t="shared" si="1"/>
        <v/>
      </c>
      <c r="U65" s="41"/>
      <c r="V65" s="190"/>
    </row>
    <row r="66" spans="2:22">
      <c r="B66" s="486">
        <f>Matériel_Sogto!A59</f>
        <v>0</v>
      </c>
      <c r="C66" s="487">
        <f>Matériel_Sogto!B59</f>
        <v>0</v>
      </c>
      <c r="D66" s="487">
        <f>Matériel_Sogto!C59</f>
        <v>0</v>
      </c>
      <c r="E66" s="488">
        <f>heures!AI54</f>
        <v>0</v>
      </c>
      <c r="F66" s="488">
        <f>Matériel_Sogto!IU59</f>
        <v>0</v>
      </c>
      <c r="G66" s="488">
        <f>Gasoil!AI54</f>
        <v>0</v>
      </c>
      <c r="H66" s="488">
        <f>'15w40'!AI54</f>
        <v>0</v>
      </c>
      <c r="I66" s="488">
        <f>'Huil 90'!AI54</f>
        <v>0</v>
      </c>
      <c r="J66" s="488">
        <f>'Huile 10'!AI54</f>
        <v>0</v>
      </c>
      <c r="K66" s="488">
        <f>Graisse!AI54</f>
        <v>0</v>
      </c>
      <c r="L66" s="548" t="str">
        <f t="shared" si="0"/>
        <v/>
      </c>
      <c r="M66" s="489" t="str">
        <f t="shared" si="1"/>
        <v/>
      </c>
      <c r="U66" s="41"/>
      <c r="V66" s="190"/>
    </row>
    <row r="67" spans="2:22">
      <c r="B67" s="482">
        <f>Matériel_Sogto!A60</f>
        <v>0</v>
      </c>
      <c r="C67" s="483">
        <f>Matériel_Sogto!B60</f>
        <v>0</v>
      </c>
      <c r="D67" s="483">
        <f>Matériel_Sogto!C60</f>
        <v>0</v>
      </c>
      <c r="E67" s="484">
        <f>heures!AI55</f>
        <v>0</v>
      </c>
      <c r="F67" s="484">
        <f>Matériel_Sogto!IU60</f>
        <v>0</v>
      </c>
      <c r="G67" s="484">
        <f>Gasoil!AI55</f>
        <v>0</v>
      </c>
      <c r="H67" s="484">
        <f>'15w40'!AI55</f>
        <v>0</v>
      </c>
      <c r="I67" s="484">
        <f>'Huil 90'!AI55</f>
        <v>0</v>
      </c>
      <c r="J67" s="484">
        <f>'Huile 10'!AI55</f>
        <v>0</v>
      </c>
      <c r="K67" s="484">
        <f>Graisse!AI55</f>
        <v>0</v>
      </c>
      <c r="L67" s="547" t="str">
        <f t="shared" si="0"/>
        <v/>
      </c>
      <c r="M67" s="485" t="str">
        <f t="shared" si="1"/>
        <v/>
      </c>
      <c r="U67" s="41"/>
      <c r="V67" s="190"/>
    </row>
    <row r="68" spans="2:22">
      <c r="B68" s="486">
        <f>Matériel_Sogto!A61</f>
        <v>0</v>
      </c>
      <c r="C68" s="487">
        <f>Matériel_Sogto!B61</f>
        <v>0</v>
      </c>
      <c r="D68" s="487">
        <f>Matériel_Sogto!C61</f>
        <v>0</v>
      </c>
      <c r="E68" s="488">
        <f>heures!AI56</f>
        <v>0</v>
      </c>
      <c r="F68" s="488">
        <f>Matériel_Sogto!IU61</f>
        <v>0</v>
      </c>
      <c r="G68" s="488">
        <f>Gasoil!AI56</f>
        <v>0</v>
      </c>
      <c r="H68" s="488">
        <f>'15w40'!AI56</f>
        <v>0</v>
      </c>
      <c r="I68" s="488">
        <f>'Huil 90'!AI56</f>
        <v>0</v>
      </c>
      <c r="J68" s="488">
        <f>'Huile 10'!AI56</f>
        <v>0</v>
      </c>
      <c r="K68" s="488">
        <f>Graisse!AI56</f>
        <v>0</v>
      </c>
      <c r="L68" s="548" t="str">
        <f t="shared" si="0"/>
        <v/>
      </c>
      <c r="M68" s="489" t="str">
        <f t="shared" si="1"/>
        <v/>
      </c>
      <c r="U68" s="41"/>
      <c r="V68" s="190"/>
    </row>
    <row r="69" spans="2:22">
      <c r="B69" s="482">
        <f>Matériel_Sogto!A62</f>
        <v>0</v>
      </c>
      <c r="C69" s="483">
        <f>Matériel_Sogto!B62</f>
        <v>0</v>
      </c>
      <c r="D69" s="483">
        <f>Matériel_Sogto!C62</f>
        <v>0</v>
      </c>
      <c r="E69" s="484">
        <f>heures!AI57</f>
        <v>0</v>
      </c>
      <c r="F69" s="484">
        <f>Matériel_Sogto!IU62</f>
        <v>0</v>
      </c>
      <c r="G69" s="484">
        <f>Gasoil!AI57</f>
        <v>0</v>
      </c>
      <c r="H69" s="484">
        <f>'15w40'!AI57</f>
        <v>0</v>
      </c>
      <c r="I69" s="484">
        <f>'Huil 90'!AI57</f>
        <v>0</v>
      </c>
      <c r="J69" s="484">
        <f>'Huile 10'!AI57</f>
        <v>0</v>
      </c>
      <c r="K69" s="484">
        <f>Graisse!AI57</f>
        <v>0</v>
      </c>
      <c r="L69" s="547" t="str">
        <f t="shared" si="0"/>
        <v/>
      </c>
      <c r="M69" s="485" t="str">
        <f t="shared" si="1"/>
        <v/>
      </c>
      <c r="U69" s="41"/>
      <c r="V69" s="190"/>
    </row>
    <row r="70" spans="2:22">
      <c r="B70" s="486">
        <f>Matériel_Sogto!A63</f>
        <v>0</v>
      </c>
      <c r="C70" s="487">
        <f>Matériel_Sogto!B63</f>
        <v>0</v>
      </c>
      <c r="D70" s="487">
        <f>Matériel_Sogto!C63</f>
        <v>0</v>
      </c>
      <c r="E70" s="488">
        <f>heures!AI58</f>
        <v>0</v>
      </c>
      <c r="F70" s="488">
        <f>Matériel_Sogto!IU63</f>
        <v>0</v>
      </c>
      <c r="G70" s="488">
        <f>Gasoil!AI58</f>
        <v>0</v>
      </c>
      <c r="H70" s="488">
        <f>'15w40'!AI58</f>
        <v>0</v>
      </c>
      <c r="I70" s="488">
        <f>'Huil 90'!AI58</f>
        <v>0</v>
      </c>
      <c r="J70" s="488">
        <f>'Huile 10'!AI58</f>
        <v>0</v>
      </c>
      <c r="K70" s="488">
        <f>Graisse!AI58</f>
        <v>0</v>
      </c>
      <c r="L70" s="548" t="str">
        <f t="shared" si="0"/>
        <v/>
      </c>
      <c r="M70" s="489" t="str">
        <f t="shared" si="1"/>
        <v/>
      </c>
      <c r="U70" s="41"/>
      <c r="V70" s="190"/>
    </row>
    <row r="71" spans="2:22">
      <c r="B71" s="482">
        <f>Matériel_Sogto!A64</f>
        <v>0</v>
      </c>
      <c r="C71" s="483">
        <f>Matériel_Sogto!B64</f>
        <v>0</v>
      </c>
      <c r="D71" s="483">
        <f>Matériel_Sogto!C64</f>
        <v>0</v>
      </c>
      <c r="E71" s="484">
        <f>heures!AI59</f>
        <v>0</v>
      </c>
      <c r="F71" s="484">
        <f>Matériel_Sogto!IU64</f>
        <v>0</v>
      </c>
      <c r="G71" s="484">
        <f>Gasoil!AI59</f>
        <v>0</v>
      </c>
      <c r="H71" s="484">
        <f>'15w40'!AI59</f>
        <v>0</v>
      </c>
      <c r="I71" s="484">
        <f>'Huil 90'!AI59</f>
        <v>0</v>
      </c>
      <c r="J71" s="484">
        <f>'Huile 10'!AI59</f>
        <v>0</v>
      </c>
      <c r="K71" s="484">
        <f>Graisse!AI59</f>
        <v>0</v>
      </c>
      <c r="L71" s="547" t="str">
        <f t="shared" si="0"/>
        <v/>
      </c>
      <c r="M71" s="485" t="str">
        <f t="shared" si="1"/>
        <v/>
      </c>
      <c r="U71" s="41"/>
      <c r="V71" s="190"/>
    </row>
    <row r="72" spans="2:22">
      <c r="B72" s="486">
        <f>Matériel_Sogto!A65</f>
        <v>0</v>
      </c>
      <c r="C72" s="487">
        <f>Matériel_Sogto!B65</f>
        <v>0</v>
      </c>
      <c r="D72" s="487">
        <f>Matériel_Sogto!C65</f>
        <v>0</v>
      </c>
      <c r="E72" s="488">
        <f>heures!AI60</f>
        <v>0</v>
      </c>
      <c r="F72" s="488">
        <f>Matériel_Sogto!IU65</f>
        <v>0</v>
      </c>
      <c r="G72" s="488">
        <f>Gasoil!AI60</f>
        <v>0</v>
      </c>
      <c r="H72" s="488">
        <f>'15w40'!AI60</f>
        <v>0</v>
      </c>
      <c r="I72" s="488">
        <f>'Huil 90'!AI60</f>
        <v>0</v>
      </c>
      <c r="J72" s="488">
        <f>'Huile 10'!AI60</f>
        <v>0</v>
      </c>
      <c r="K72" s="488">
        <f>Graisse!AI60</f>
        <v>0</v>
      </c>
      <c r="L72" s="548" t="str">
        <f t="shared" si="0"/>
        <v/>
      </c>
      <c r="M72" s="489" t="str">
        <f t="shared" si="1"/>
        <v/>
      </c>
      <c r="U72" s="41"/>
      <c r="V72" s="190"/>
    </row>
    <row r="73" spans="2:22">
      <c r="B73" s="482">
        <f>Matériel_Sogto!A66</f>
        <v>0</v>
      </c>
      <c r="C73" s="483">
        <f>Matériel_Sogto!B66</f>
        <v>0</v>
      </c>
      <c r="D73" s="483">
        <f>Matériel_Sogto!C66</f>
        <v>0</v>
      </c>
      <c r="E73" s="484">
        <f>heures!AI61</f>
        <v>0</v>
      </c>
      <c r="F73" s="484">
        <f>Matériel_Sogto!IU66</f>
        <v>0</v>
      </c>
      <c r="G73" s="484">
        <f>Gasoil!AI61</f>
        <v>0</v>
      </c>
      <c r="H73" s="484">
        <f>'15w40'!AI61</f>
        <v>0</v>
      </c>
      <c r="I73" s="484">
        <f>'Huil 90'!AI61</f>
        <v>0</v>
      </c>
      <c r="J73" s="484">
        <f>'Huile 10'!AI61</f>
        <v>0</v>
      </c>
      <c r="K73" s="484">
        <f>Graisse!AI61</f>
        <v>0</v>
      </c>
      <c r="L73" s="547" t="str">
        <f t="shared" si="0"/>
        <v/>
      </c>
      <c r="M73" s="485" t="str">
        <f t="shared" si="1"/>
        <v/>
      </c>
      <c r="U73" s="41"/>
      <c r="V73" s="190"/>
    </row>
    <row r="74" spans="2:22">
      <c r="B74" s="486">
        <f>Matériel_Sogto!A67</f>
        <v>0</v>
      </c>
      <c r="C74" s="487">
        <f>Matériel_Sogto!B67</f>
        <v>0</v>
      </c>
      <c r="D74" s="487">
        <f>Matériel_Sogto!C67</f>
        <v>0</v>
      </c>
      <c r="E74" s="488">
        <f>heures!AI62</f>
        <v>0</v>
      </c>
      <c r="F74" s="488">
        <f>Matériel_Sogto!IU67</f>
        <v>0</v>
      </c>
      <c r="G74" s="488">
        <f>Gasoil!AI62</f>
        <v>0</v>
      </c>
      <c r="H74" s="488">
        <f>'15w40'!AI62</f>
        <v>0</v>
      </c>
      <c r="I74" s="488">
        <f>'Huil 90'!AI62</f>
        <v>0</v>
      </c>
      <c r="J74" s="488">
        <f>'Huile 10'!AI62</f>
        <v>0</v>
      </c>
      <c r="K74" s="488">
        <f>Graisse!AI62</f>
        <v>0</v>
      </c>
      <c r="L74" s="548" t="str">
        <f t="shared" si="0"/>
        <v/>
      </c>
      <c r="M74" s="489" t="str">
        <f t="shared" ref="M74:M79" si="11">IF(D74="Engin",IF(F74=0,"",G74/F74/100),IF(D74="Transport",IF(F74=0,"",G74*100/F74/100),""))</f>
        <v/>
      </c>
      <c r="U74" s="41"/>
      <c r="V74" s="190"/>
    </row>
    <row r="75" spans="2:22">
      <c r="B75" s="482">
        <f>Matériel_Sogto!A68</f>
        <v>0</v>
      </c>
      <c r="C75" s="483">
        <f>Matériel_Sogto!B68</f>
        <v>0</v>
      </c>
      <c r="D75" s="483">
        <f>Matériel_Sogto!C68</f>
        <v>0</v>
      </c>
      <c r="E75" s="484">
        <f>heures!AI63</f>
        <v>0</v>
      </c>
      <c r="F75" s="484">
        <f>Matériel_Sogto!IU68</f>
        <v>0</v>
      </c>
      <c r="G75" s="484">
        <f>Gasoil!AI63</f>
        <v>0</v>
      </c>
      <c r="H75" s="484">
        <f>'15w40'!AI63</f>
        <v>0</v>
      </c>
      <c r="I75" s="484">
        <f>'Huil 90'!AI63</f>
        <v>0</v>
      </c>
      <c r="J75" s="484">
        <f>'Huile 10'!AI63</f>
        <v>0</v>
      </c>
      <c r="K75" s="484">
        <f>Graisse!AI63</f>
        <v>0</v>
      </c>
      <c r="L75" s="547" t="str">
        <f t="shared" si="0"/>
        <v/>
      </c>
      <c r="M75" s="485" t="str">
        <f t="shared" si="11"/>
        <v/>
      </c>
      <c r="U75" s="41"/>
      <c r="V75" s="190"/>
    </row>
    <row r="76" spans="2:22">
      <c r="B76" s="486">
        <f>Matériel_Sogto!A69</f>
        <v>0</v>
      </c>
      <c r="C76" s="487">
        <f>Matériel_Sogto!B69</f>
        <v>0</v>
      </c>
      <c r="D76" s="487">
        <f>Matériel_Sogto!C69</f>
        <v>0</v>
      </c>
      <c r="E76" s="488">
        <f>heures!AI64</f>
        <v>0</v>
      </c>
      <c r="F76" s="488">
        <f>Matériel_Sogto!IU69</f>
        <v>0</v>
      </c>
      <c r="G76" s="488">
        <f>Gasoil!AI64</f>
        <v>0</v>
      </c>
      <c r="H76" s="488">
        <f>'15w40'!AI64</f>
        <v>0</v>
      </c>
      <c r="I76" s="488">
        <f>'Huil 90'!AI64</f>
        <v>0</v>
      </c>
      <c r="J76" s="488">
        <f>'Huile 10'!AI64</f>
        <v>0</v>
      </c>
      <c r="K76" s="488">
        <f>Graisse!AI64</f>
        <v>0</v>
      </c>
      <c r="L76" s="548" t="str">
        <f t="shared" si="0"/>
        <v/>
      </c>
      <c r="M76" s="489" t="str">
        <f t="shared" si="11"/>
        <v/>
      </c>
      <c r="U76" s="41"/>
      <c r="V76" s="190"/>
    </row>
    <row r="77" spans="2:22">
      <c r="B77" s="482">
        <f>Matériel_Sogto!A70</f>
        <v>0</v>
      </c>
      <c r="C77" s="483">
        <f>Matériel_Sogto!B70</f>
        <v>0</v>
      </c>
      <c r="D77" s="483">
        <f>Matériel_Sogto!C70</f>
        <v>0</v>
      </c>
      <c r="E77" s="484">
        <f>heures!AI65</f>
        <v>0</v>
      </c>
      <c r="F77" s="484">
        <f>Matériel_Sogto!IU70</f>
        <v>0</v>
      </c>
      <c r="G77" s="484">
        <f>Gasoil!AI65</f>
        <v>0</v>
      </c>
      <c r="H77" s="484">
        <f>'15w40'!AI65</f>
        <v>0</v>
      </c>
      <c r="I77" s="484">
        <f>'Huil 90'!AI65</f>
        <v>0</v>
      </c>
      <c r="J77" s="484">
        <f>'Huile 10'!AI65</f>
        <v>0</v>
      </c>
      <c r="K77" s="484">
        <f>Graisse!AI65</f>
        <v>0</v>
      </c>
      <c r="L77" s="547" t="str">
        <f t="shared" si="0"/>
        <v/>
      </c>
      <c r="M77" s="485" t="str">
        <f t="shared" si="11"/>
        <v/>
      </c>
      <c r="U77" s="41"/>
      <c r="V77" s="190"/>
    </row>
    <row r="78" spans="2:22">
      <c r="B78" s="486">
        <f>Matériel_Sogto!A71</f>
        <v>0</v>
      </c>
      <c r="C78" s="487">
        <f>Matériel_Sogto!B71</f>
        <v>0</v>
      </c>
      <c r="D78" s="487">
        <f>Matériel_Sogto!C71</f>
        <v>0</v>
      </c>
      <c r="E78" s="488">
        <f>heures!AI66</f>
        <v>0</v>
      </c>
      <c r="F78" s="488">
        <f>Matériel_Sogto!IU71</f>
        <v>0</v>
      </c>
      <c r="G78" s="488">
        <f>Gasoil!AI66</f>
        <v>0</v>
      </c>
      <c r="H78" s="488">
        <f>'15w40'!AI66</f>
        <v>0</v>
      </c>
      <c r="I78" s="488">
        <f>'Huil 90'!AI66</f>
        <v>0</v>
      </c>
      <c r="J78" s="488">
        <f>'Huile 10'!AI66</f>
        <v>0</v>
      </c>
      <c r="K78" s="488">
        <f>Graisse!AI66</f>
        <v>0</v>
      </c>
      <c r="L78" s="548" t="str">
        <f t="shared" si="0"/>
        <v/>
      </c>
      <c r="M78" s="489" t="str">
        <f t="shared" si="11"/>
        <v/>
      </c>
      <c r="U78" s="41"/>
      <c r="V78" s="190"/>
    </row>
    <row r="79" spans="2:22" ht="16.2" thickBot="1">
      <c r="B79" s="543">
        <f>Matériel_Sogto!A72</f>
        <v>0</v>
      </c>
      <c r="C79" s="544">
        <f>Matériel_Sogto!B72</f>
        <v>0</v>
      </c>
      <c r="D79" s="544">
        <f>Matériel_Sogto!C72</f>
        <v>0</v>
      </c>
      <c r="E79" s="545">
        <f>heures!AI67</f>
        <v>0</v>
      </c>
      <c r="F79" s="545">
        <f>Matériel_Sogto!IU72</f>
        <v>0</v>
      </c>
      <c r="G79" s="545">
        <f>Gasoil!AI67</f>
        <v>0</v>
      </c>
      <c r="H79" s="545">
        <f>'15w40'!AI67</f>
        <v>0</v>
      </c>
      <c r="I79" s="545">
        <f>'Huil 90'!AI67</f>
        <v>0</v>
      </c>
      <c r="J79" s="545">
        <f>'Huile 10'!AI67</f>
        <v>0</v>
      </c>
      <c r="K79" s="545">
        <f>Graisse!AI67</f>
        <v>0</v>
      </c>
      <c r="L79" s="549" t="str">
        <f t="shared" si="0"/>
        <v/>
      </c>
      <c r="M79" s="546" t="str">
        <f t="shared" si="11"/>
        <v/>
      </c>
      <c r="U79" s="41"/>
      <c r="V79" s="190"/>
    </row>
    <row r="80" spans="2:22" ht="36" customHeight="1" thickBot="1">
      <c r="B80" s="830" t="s">
        <v>210</v>
      </c>
      <c r="C80" s="831"/>
      <c r="D80" s="831"/>
      <c r="E80" s="831"/>
      <c r="F80" s="831"/>
      <c r="G80" s="831"/>
      <c r="H80" s="831"/>
      <c r="I80" s="831"/>
      <c r="J80" s="831"/>
      <c r="K80" s="831"/>
      <c r="L80" s="831"/>
      <c r="M80" s="832"/>
      <c r="U80" s="41"/>
      <c r="V80" s="190"/>
    </row>
    <row r="81" spans="2:13" ht="23.25" customHeight="1" thickBot="1">
      <c r="B81" s="142" t="s">
        <v>26</v>
      </c>
      <c r="C81" s="143" t="s">
        <v>20</v>
      </c>
      <c r="D81" s="272" t="s">
        <v>109</v>
      </c>
      <c r="E81" s="265" t="s">
        <v>78</v>
      </c>
      <c r="F81" s="266" t="s">
        <v>72</v>
      </c>
      <c r="G81" s="267" t="s">
        <v>21</v>
      </c>
      <c r="H81" s="267" t="s">
        <v>22</v>
      </c>
      <c r="I81" s="267" t="s">
        <v>23</v>
      </c>
      <c r="J81" s="267" t="s">
        <v>24</v>
      </c>
      <c r="K81" s="268" t="s">
        <v>25</v>
      </c>
      <c r="L81" s="268" t="s">
        <v>213</v>
      </c>
      <c r="M81" s="286" t="s">
        <v>212</v>
      </c>
    </row>
    <row r="82" spans="2:13">
      <c r="B82" s="482" t="str">
        <f>Matériel_Location!A12</f>
        <v>LES ENGINS</v>
      </c>
      <c r="C82" s="483" t="str">
        <f>Matériel_Location!B12</f>
        <v>CHAF TRAVEAU</v>
      </c>
      <c r="D82" s="483">
        <f>Matériel_Location!C12</f>
        <v>0</v>
      </c>
      <c r="E82" s="484">
        <f>heures!AI69</f>
        <v>0</v>
      </c>
      <c r="F82" s="484">
        <f>Matériel_Location!IU12</f>
        <v>0</v>
      </c>
      <c r="G82" s="484">
        <f>Gasoil!AI69</f>
        <v>3338</v>
      </c>
      <c r="H82" s="484">
        <f>'15w40'!AI69</f>
        <v>45</v>
      </c>
      <c r="I82" s="484">
        <f>'Huil 90'!AI69</f>
        <v>0</v>
      </c>
      <c r="J82" s="484">
        <f>'Huile 10'!AI69</f>
        <v>0</v>
      </c>
      <c r="K82" s="484">
        <f>Graisse!AI69</f>
        <v>0</v>
      </c>
      <c r="L82" s="547" t="str">
        <f>IF(E82=0,"",G82/E82)</f>
        <v/>
      </c>
      <c r="M82" s="485" t="str">
        <f>IF(D82="Location Engin",IF(F82=0,"",G82/F82/100),IF(D82="Location Transport",IF(F82=0,"",G82*100/F82/100),""))</f>
        <v/>
      </c>
    </row>
    <row r="83" spans="2:13">
      <c r="B83" s="486" t="str">
        <f>Matériel_Location!A13</f>
        <v>CB002</v>
      </c>
      <c r="C83" s="487">
        <f>Matériel_Location!B13</f>
        <v>0</v>
      </c>
      <c r="D83" s="487">
        <f>Matériel_Location!C13</f>
        <v>0</v>
      </c>
      <c r="E83" s="488">
        <f>heures!AI70</f>
        <v>22</v>
      </c>
      <c r="F83" s="488">
        <f>Matériel_Location!IU13</f>
        <v>0</v>
      </c>
      <c r="G83" s="488">
        <f>Gasoil!AI70</f>
        <v>0</v>
      </c>
      <c r="H83" s="488">
        <f>'15w40'!AI70</f>
        <v>0</v>
      </c>
      <c r="I83" s="488">
        <f>'Huil 90'!AI70</f>
        <v>0</v>
      </c>
      <c r="J83" s="488">
        <f>'Huile 10'!AI70</f>
        <v>0</v>
      </c>
      <c r="K83" s="488">
        <f>Graisse!AI70</f>
        <v>0</v>
      </c>
      <c r="L83" s="548">
        <f t="shared" ref="L83:L142" si="12">IF(E83=0,"",G83/E83)</f>
        <v>0</v>
      </c>
      <c r="M83" s="489" t="str">
        <f t="shared" ref="M83:M142" si="13">IF(D83="Location Engin",IF(F83=0,"",G83/F83/100),IF(D83="Location Transport",IF(F83=0,"",G83*100/F83/100),""))</f>
        <v/>
      </c>
    </row>
    <row r="84" spans="2:13">
      <c r="B84" s="482" t="str">
        <f>Matériel_Location!A14</f>
        <v>TR001</v>
      </c>
      <c r="C84" s="483">
        <f>Matériel_Location!B14</f>
        <v>0</v>
      </c>
      <c r="D84" s="483">
        <f>Matériel_Location!C14</f>
        <v>0</v>
      </c>
      <c r="E84" s="484">
        <f>heures!AI71</f>
        <v>48</v>
      </c>
      <c r="F84" s="484">
        <f>Matériel_Location!IU14</f>
        <v>0</v>
      </c>
      <c r="G84" s="484">
        <f>Gasoil!AI71</f>
        <v>0</v>
      </c>
      <c r="H84" s="484">
        <f>'15w40'!AI71</f>
        <v>0</v>
      </c>
      <c r="I84" s="484">
        <f>'Huil 90'!AI71</f>
        <v>0</v>
      </c>
      <c r="J84" s="484">
        <f>'Huile 10'!AI71</f>
        <v>0</v>
      </c>
      <c r="K84" s="484">
        <f>Graisse!AI71</f>
        <v>0</v>
      </c>
      <c r="L84" s="547">
        <f t="shared" si="12"/>
        <v>0</v>
      </c>
      <c r="M84" s="485" t="str">
        <f t="shared" si="13"/>
        <v/>
      </c>
    </row>
    <row r="85" spans="2:13">
      <c r="B85" s="486" t="str">
        <f>Matériel_Location!A15</f>
        <v>P012</v>
      </c>
      <c r="C85" s="487">
        <f>Matériel_Location!B15</f>
        <v>0</v>
      </c>
      <c r="D85" s="487">
        <f>Matériel_Location!C15</f>
        <v>0</v>
      </c>
      <c r="E85" s="488">
        <f>heures!AI72</f>
        <v>63</v>
      </c>
      <c r="F85" s="488">
        <f>Matériel_Location!IU15</f>
        <v>0</v>
      </c>
      <c r="G85" s="488">
        <f>Gasoil!AI72</f>
        <v>0</v>
      </c>
      <c r="H85" s="488">
        <f>'15w40'!AI72</f>
        <v>0</v>
      </c>
      <c r="I85" s="488">
        <f>'Huil 90'!AI72</f>
        <v>0</v>
      </c>
      <c r="J85" s="488">
        <f>'Huile 10'!AI72</f>
        <v>0</v>
      </c>
      <c r="K85" s="488">
        <f>Graisse!AI72</f>
        <v>0</v>
      </c>
      <c r="L85" s="548">
        <f t="shared" si="12"/>
        <v>0</v>
      </c>
      <c r="M85" s="489" t="str">
        <f t="shared" si="13"/>
        <v/>
      </c>
    </row>
    <row r="86" spans="2:13">
      <c r="B86" s="482" t="str">
        <f>Matériel_Location!A16</f>
        <v>CA012</v>
      </c>
      <c r="C86" s="483">
        <f>Matériel_Location!B16</f>
        <v>0</v>
      </c>
      <c r="D86" s="483">
        <f>Matériel_Location!C16</f>
        <v>0</v>
      </c>
      <c r="E86" s="484">
        <f>heures!AI73</f>
        <v>19</v>
      </c>
      <c r="F86" s="484">
        <f>Matériel_Location!IU16</f>
        <v>0</v>
      </c>
      <c r="G86" s="484">
        <f>Gasoil!AI73</f>
        <v>0</v>
      </c>
      <c r="H86" s="484">
        <f>'15w40'!AI73</f>
        <v>0</v>
      </c>
      <c r="I86" s="484">
        <f>'Huil 90'!AI73</f>
        <v>0</v>
      </c>
      <c r="J86" s="484">
        <f>'Huile 10'!AI73</f>
        <v>0</v>
      </c>
      <c r="K86" s="484">
        <f>Graisse!AI73</f>
        <v>0</v>
      </c>
      <c r="L86" s="547">
        <f t="shared" si="12"/>
        <v>0</v>
      </c>
      <c r="M86" s="485" t="str">
        <f t="shared" si="13"/>
        <v/>
      </c>
    </row>
    <row r="87" spans="2:13">
      <c r="B87" s="486" t="str">
        <f>Matériel_Location!A17</f>
        <v>CB001</v>
      </c>
      <c r="C87" s="487">
        <f>Matériel_Location!B17</f>
        <v>0</v>
      </c>
      <c r="D87" s="487">
        <f>Matériel_Location!C17</f>
        <v>0</v>
      </c>
      <c r="E87" s="488">
        <f>heures!AI74</f>
        <v>62</v>
      </c>
      <c r="F87" s="488">
        <f>Matériel_Location!IU17</f>
        <v>0</v>
      </c>
      <c r="G87" s="488">
        <f>Gasoil!AI74</f>
        <v>0</v>
      </c>
      <c r="H87" s="488">
        <f>'15w40'!AI74</f>
        <v>0</v>
      </c>
      <c r="I87" s="488">
        <f>'Huil 90'!AI74</f>
        <v>0</v>
      </c>
      <c r="J87" s="488">
        <f>'Huile 10'!AI74</f>
        <v>0</v>
      </c>
      <c r="K87" s="488">
        <f>Graisse!AI74</f>
        <v>0</v>
      </c>
      <c r="L87" s="548">
        <f t="shared" si="12"/>
        <v>0</v>
      </c>
      <c r="M87" s="489" t="str">
        <f t="shared" si="13"/>
        <v/>
      </c>
    </row>
    <row r="88" spans="2:13">
      <c r="B88" s="482" t="str">
        <f>Matériel_Location!A18</f>
        <v>CA006</v>
      </c>
      <c r="C88" s="483">
        <f>Matériel_Location!B18</f>
        <v>0</v>
      </c>
      <c r="D88" s="483">
        <f>Matériel_Location!C18</f>
        <v>0</v>
      </c>
      <c r="E88" s="484">
        <f>heures!AI75</f>
        <v>15</v>
      </c>
      <c r="F88" s="484">
        <f>Matériel_Location!IU18</f>
        <v>0</v>
      </c>
      <c r="G88" s="484">
        <f>Gasoil!AI75</f>
        <v>0</v>
      </c>
      <c r="H88" s="484">
        <f>'15w40'!AI75</f>
        <v>0</v>
      </c>
      <c r="I88" s="484">
        <f>'Huil 90'!AI75</f>
        <v>0</v>
      </c>
      <c r="J88" s="484">
        <f>'Huile 10'!AI75</f>
        <v>0</v>
      </c>
      <c r="K88" s="484">
        <f>Graisse!AI75</f>
        <v>0</v>
      </c>
      <c r="L88" s="547">
        <f t="shared" si="12"/>
        <v>0</v>
      </c>
      <c r="M88" s="485" t="str">
        <f t="shared" si="13"/>
        <v/>
      </c>
    </row>
    <row r="89" spans="2:13">
      <c r="B89" s="486" t="str">
        <f>Matériel_Location!A20</f>
        <v>PICK UP</v>
      </c>
      <c r="C89" s="487" t="str">
        <f>Matériel_Location!B20</f>
        <v>BIBAMO</v>
      </c>
      <c r="D89" s="487">
        <f>Matériel_Location!C20</f>
        <v>0</v>
      </c>
      <c r="E89" s="488">
        <f>heures!AI76</f>
        <v>0</v>
      </c>
      <c r="F89" s="488">
        <f>Matériel_Location!IU20</f>
        <v>0</v>
      </c>
      <c r="G89" s="488">
        <f>Gasoil!AI76</f>
        <v>244</v>
      </c>
      <c r="H89" s="488">
        <f>'15w40'!AI76</f>
        <v>1</v>
      </c>
      <c r="I89" s="488">
        <f>'Huil 90'!AI76</f>
        <v>0</v>
      </c>
      <c r="J89" s="488">
        <f>'Huile 10'!AI76</f>
        <v>0</v>
      </c>
      <c r="K89" s="488">
        <f>Graisse!AI76</f>
        <v>0</v>
      </c>
      <c r="L89" s="548" t="str">
        <f t="shared" si="12"/>
        <v/>
      </c>
      <c r="M89" s="489" t="str">
        <f t="shared" si="13"/>
        <v/>
      </c>
    </row>
    <row r="90" spans="2:13">
      <c r="B90" s="482" t="str">
        <f>Matériel_Location!A21</f>
        <v>TR001</v>
      </c>
      <c r="C90" s="483">
        <f>Matériel_Location!B21</f>
        <v>0</v>
      </c>
      <c r="D90" s="483">
        <f>Matériel_Location!C21</f>
        <v>0</v>
      </c>
      <c r="E90" s="484">
        <f>heures!AI77</f>
        <v>97</v>
      </c>
      <c r="F90" s="484">
        <f>Matériel_Location!IU21</f>
        <v>0</v>
      </c>
      <c r="G90" s="484">
        <f>Gasoil!AI77</f>
        <v>0</v>
      </c>
      <c r="H90" s="484">
        <f>'15w40'!AI77</f>
        <v>0</v>
      </c>
      <c r="I90" s="484">
        <f>'Huil 90'!AI77</f>
        <v>0</v>
      </c>
      <c r="J90" s="484">
        <f>'Huile 10'!AI77</f>
        <v>0</v>
      </c>
      <c r="K90" s="484">
        <f>Graisse!AI77</f>
        <v>0</v>
      </c>
      <c r="L90" s="547">
        <f t="shared" si="12"/>
        <v>0</v>
      </c>
      <c r="M90" s="485" t="str">
        <f t="shared" si="13"/>
        <v/>
      </c>
    </row>
    <row r="91" spans="2:13">
      <c r="B91" s="486" t="str">
        <f>Matériel_Location!A22</f>
        <v>CB001</v>
      </c>
      <c r="C91" s="487">
        <f>Matériel_Location!B22</f>
        <v>0</v>
      </c>
      <c r="D91" s="487">
        <f>Matériel_Location!C22</f>
        <v>0</v>
      </c>
      <c r="E91" s="488">
        <f>heures!AI78</f>
        <v>3</v>
      </c>
      <c r="F91" s="488">
        <f>Matériel_Location!IU22</f>
        <v>0</v>
      </c>
      <c r="G91" s="488">
        <f>Gasoil!AI78</f>
        <v>0</v>
      </c>
      <c r="H91" s="488">
        <f>'15w40'!AI78</f>
        <v>0</v>
      </c>
      <c r="I91" s="488">
        <f>'Huil 90'!AI78</f>
        <v>0</v>
      </c>
      <c r="J91" s="488">
        <f>'Huile 10'!AI78</f>
        <v>0</v>
      </c>
      <c r="K91" s="488">
        <f>Graisse!AI78</f>
        <v>0</v>
      </c>
      <c r="L91" s="548">
        <f t="shared" si="12"/>
        <v>0</v>
      </c>
      <c r="M91" s="489" t="str">
        <f t="shared" si="13"/>
        <v/>
      </c>
    </row>
    <row r="92" spans="2:13">
      <c r="B92" s="482" t="str">
        <f>Matériel_Location!A23</f>
        <v>P012</v>
      </c>
      <c r="C92" s="483">
        <f>Matériel_Location!B23</f>
        <v>0</v>
      </c>
      <c r="D92" s="483">
        <f>Matériel_Location!C23</f>
        <v>0</v>
      </c>
      <c r="E92" s="484">
        <f>heures!AI79</f>
        <v>2</v>
      </c>
      <c r="F92" s="484">
        <f>Matériel_Location!IU23</f>
        <v>0</v>
      </c>
      <c r="G92" s="484">
        <f>Gasoil!AI79</f>
        <v>0</v>
      </c>
      <c r="H92" s="484">
        <f>'15w40'!AI79</f>
        <v>0</v>
      </c>
      <c r="I92" s="484">
        <f>'Huil 90'!AI79</f>
        <v>0</v>
      </c>
      <c r="J92" s="484">
        <f>'Huile 10'!AI79</f>
        <v>0</v>
      </c>
      <c r="K92" s="484">
        <f>Graisse!AI79</f>
        <v>0</v>
      </c>
      <c r="L92" s="547">
        <f t="shared" si="12"/>
        <v>0</v>
      </c>
      <c r="M92" s="485" t="str">
        <f t="shared" si="13"/>
        <v/>
      </c>
    </row>
    <row r="93" spans="2:13">
      <c r="B93" s="486" t="str">
        <f>Matériel_Location!A24</f>
        <v>CA012</v>
      </c>
      <c r="C93" s="487">
        <f>Matériel_Location!B24</f>
        <v>0</v>
      </c>
      <c r="D93" s="487">
        <f>Matériel_Location!C24</f>
        <v>0</v>
      </c>
      <c r="E93" s="488">
        <f>heures!AI80</f>
        <v>11</v>
      </c>
      <c r="F93" s="488">
        <f>Matériel_Location!IU24</f>
        <v>0</v>
      </c>
      <c r="G93" s="488">
        <f>Gasoil!AI80</f>
        <v>0</v>
      </c>
      <c r="H93" s="488">
        <f>'15w40'!AI80</f>
        <v>0</v>
      </c>
      <c r="I93" s="488">
        <f>'Huil 90'!AI80</f>
        <v>0</v>
      </c>
      <c r="J93" s="488">
        <f>'Huile 10'!AI80</f>
        <v>0</v>
      </c>
      <c r="K93" s="488">
        <f>Graisse!AI80</f>
        <v>0</v>
      </c>
      <c r="L93" s="548">
        <f t="shared" si="12"/>
        <v>0</v>
      </c>
      <c r="M93" s="489" t="str">
        <f t="shared" si="13"/>
        <v/>
      </c>
    </row>
    <row r="94" spans="2:13">
      <c r="B94" s="482" t="str">
        <f>Matériel_Location!A25</f>
        <v>TR002</v>
      </c>
      <c r="C94" s="483">
        <f>Matériel_Location!B25</f>
        <v>0</v>
      </c>
      <c r="D94" s="483">
        <f>Matériel_Location!C25</f>
        <v>0</v>
      </c>
      <c r="E94" s="484">
        <f>heures!AI81</f>
        <v>14</v>
      </c>
      <c r="F94" s="484">
        <f>Matériel_Location!IU25</f>
        <v>0</v>
      </c>
      <c r="G94" s="484">
        <f>Gasoil!AI81</f>
        <v>0</v>
      </c>
      <c r="H94" s="484">
        <f>'15w40'!AI81</f>
        <v>0</v>
      </c>
      <c r="I94" s="484">
        <f>'Huil 90'!AI81</f>
        <v>0</v>
      </c>
      <c r="J94" s="484">
        <f>'Huile 10'!AI81</f>
        <v>0</v>
      </c>
      <c r="K94" s="484">
        <f>Graisse!AI81</f>
        <v>0</v>
      </c>
      <c r="L94" s="547">
        <f t="shared" si="12"/>
        <v>0</v>
      </c>
      <c r="M94" s="485" t="str">
        <f t="shared" si="13"/>
        <v/>
      </c>
    </row>
    <row r="95" spans="2:13">
      <c r="B95" s="486" t="str">
        <f>Matériel_Location!A26</f>
        <v>CB002</v>
      </c>
      <c r="C95" s="487">
        <f>Matériel_Location!B26</f>
        <v>0</v>
      </c>
      <c r="D95" s="487">
        <f>Matériel_Location!C26</f>
        <v>0</v>
      </c>
      <c r="E95" s="488">
        <f>heures!AI82</f>
        <v>107</v>
      </c>
      <c r="F95" s="488">
        <f>Matériel_Location!IU26</f>
        <v>0</v>
      </c>
      <c r="G95" s="488">
        <f>Gasoil!AI82</f>
        <v>0</v>
      </c>
      <c r="H95" s="488">
        <f>'15w40'!AI82</f>
        <v>0</v>
      </c>
      <c r="I95" s="488">
        <f>'Huil 90'!AI82</f>
        <v>0</v>
      </c>
      <c r="J95" s="488">
        <f>'Huile 10'!AI82</f>
        <v>0</v>
      </c>
      <c r="K95" s="488">
        <f>Graisse!AI82</f>
        <v>0</v>
      </c>
      <c r="L95" s="548">
        <f t="shared" si="12"/>
        <v>0</v>
      </c>
      <c r="M95" s="489" t="str">
        <f t="shared" si="13"/>
        <v/>
      </c>
    </row>
    <row r="96" spans="2:13">
      <c r="B96" s="482" t="str">
        <f>Matériel_Location!A27</f>
        <v>CA006</v>
      </c>
      <c r="C96" s="483">
        <f>Matériel_Location!B27</f>
        <v>0</v>
      </c>
      <c r="D96" s="483">
        <f>Matériel_Location!C27</f>
        <v>0</v>
      </c>
      <c r="E96" s="484">
        <f>heures!AI83</f>
        <v>21</v>
      </c>
      <c r="F96" s="484">
        <f>Matériel_Location!IU27</f>
        <v>0</v>
      </c>
      <c r="G96" s="484">
        <f>Gasoil!AI83</f>
        <v>0</v>
      </c>
      <c r="H96" s="484">
        <f>'15w40'!AI83</f>
        <v>0</v>
      </c>
      <c r="I96" s="484">
        <f>'Huil 90'!AI83</f>
        <v>0</v>
      </c>
      <c r="J96" s="484">
        <f>'Huile 10'!AI83</f>
        <v>0</v>
      </c>
      <c r="K96" s="484">
        <f>Graisse!AI83</f>
        <v>0</v>
      </c>
      <c r="L96" s="547">
        <f t="shared" si="12"/>
        <v>0</v>
      </c>
      <c r="M96" s="485" t="str">
        <f t="shared" si="13"/>
        <v/>
      </c>
    </row>
    <row r="97" spans="2:13">
      <c r="B97" s="486" t="str">
        <f>Matériel_Location!A28</f>
        <v>CAMION 6</v>
      </c>
      <c r="C97" s="487" t="str">
        <f>Matériel_Location!B28</f>
        <v>CHAF TRAVEAU</v>
      </c>
      <c r="D97" s="487">
        <f>Matériel_Location!C28</f>
        <v>0</v>
      </c>
      <c r="E97" s="488">
        <f>heures!AI84</f>
        <v>130</v>
      </c>
      <c r="F97" s="488">
        <f>Matériel_Location!IU28</f>
        <v>0</v>
      </c>
      <c r="G97" s="488">
        <f>Gasoil!AI84</f>
        <v>0</v>
      </c>
      <c r="H97" s="488">
        <f>'15w40'!AI84</f>
        <v>0</v>
      </c>
      <c r="I97" s="488">
        <f>'Huil 90'!AI84</f>
        <v>0</v>
      </c>
      <c r="J97" s="488">
        <f>'Huile 10'!AI84</f>
        <v>0</v>
      </c>
      <c r="K97" s="488">
        <f>Graisse!AI84</f>
        <v>0</v>
      </c>
      <c r="L97" s="548">
        <f t="shared" si="12"/>
        <v>0</v>
      </c>
      <c r="M97" s="489" t="str">
        <f t="shared" si="13"/>
        <v/>
      </c>
    </row>
    <row r="98" spans="2:13">
      <c r="B98" s="482" t="str">
        <f>Matériel_Location!A29</f>
        <v>CAMION 8+4</v>
      </c>
      <c r="C98" s="483" t="str">
        <f>Matériel_Location!B29</f>
        <v>CHAF TRAVEAU</v>
      </c>
      <c r="D98" s="483">
        <f>Matériel_Location!C29</f>
        <v>0</v>
      </c>
      <c r="E98" s="484">
        <f>heures!AI85</f>
        <v>295</v>
      </c>
      <c r="F98" s="484">
        <f>Matériel_Location!IU29</f>
        <v>0</v>
      </c>
      <c r="G98" s="484">
        <f>Gasoil!AI85</f>
        <v>0</v>
      </c>
      <c r="H98" s="484">
        <f>'15w40'!AI85</f>
        <v>0</v>
      </c>
      <c r="I98" s="484">
        <f>'Huil 90'!AI85</f>
        <v>0</v>
      </c>
      <c r="J98" s="484">
        <f>'Huile 10'!AI85</f>
        <v>0</v>
      </c>
      <c r="K98" s="484">
        <f>Graisse!AI85</f>
        <v>0</v>
      </c>
      <c r="L98" s="547">
        <f t="shared" si="12"/>
        <v>0</v>
      </c>
      <c r="M98" s="485" t="str">
        <f t="shared" si="13"/>
        <v/>
      </c>
    </row>
    <row r="99" spans="2:13">
      <c r="B99" s="486" t="str">
        <f>Matériel_Location!A30</f>
        <v>PICK UP</v>
      </c>
      <c r="C99" s="487" t="str">
        <f>Matériel_Location!B30</f>
        <v>CHAF TRAVEAU</v>
      </c>
      <c r="D99" s="487">
        <f>Matériel_Location!C30</f>
        <v>0</v>
      </c>
      <c r="E99" s="488">
        <f>heures!AI86</f>
        <v>68</v>
      </c>
      <c r="F99" s="488">
        <f>Matériel_Location!IU30</f>
        <v>0</v>
      </c>
      <c r="G99" s="488">
        <f>Gasoil!AI86</f>
        <v>0</v>
      </c>
      <c r="H99" s="488">
        <f>'15w40'!AI86</f>
        <v>0</v>
      </c>
      <c r="I99" s="488">
        <f>'Huil 90'!AI86</f>
        <v>0</v>
      </c>
      <c r="J99" s="488">
        <f>'Huile 10'!AI86</f>
        <v>0</v>
      </c>
      <c r="K99" s="488">
        <f>Graisse!AI86</f>
        <v>0</v>
      </c>
      <c r="L99" s="548">
        <f t="shared" si="12"/>
        <v>0</v>
      </c>
      <c r="M99" s="489" t="str">
        <f t="shared" si="13"/>
        <v/>
      </c>
    </row>
    <row r="100" spans="2:13">
      <c r="B100" s="482" t="str">
        <f>Matériel_Location!A31</f>
        <v>CAMION CANADY</v>
      </c>
      <c r="C100" s="483" t="str">
        <f>Matériel_Location!B31</f>
        <v>CHAF TRAVEAU</v>
      </c>
      <c r="D100" s="483">
        <f>Matériel_Location!C31</f>
        <v>0</v>
      </c>
      <c r="E100" s="484">
        <f>heures!AI87</f>
        <v>152</v>
      </c>
      <c r="F100" s="484">
        <f>Matériel_Location!IU31</f>
        <v>0</v>
      </c>
      <c r="G100" s="484">
        <f>Gasoil!AI87</f>
        <v>0</v>
      </c>
      <c r="H100" s="484">
        <f>'15w40'!AI87</f>
        <v>0</v>
      </c>
      <c r="I100" s="484">
        <f>'Huil 90'!AI87</f>
        <v>0</v>
      </c>
      <c r="J100" s="484">
        <f>'Huile 10'!AI87</f>
        <v>0</v>
      </c>
      <c r="K100" s="484">
        <f>Graisse!AI87</f>
        <v>0</v>
      </c>
      <c r="L100" s="547">
        <f t="shared" si="12"/>
        <v>0</v>
      </c>
      <c r="M100" s="485" t="str">
        <f t="shared" si="13"/>
        <v/>
      </c>
    </row>
    <row r="101" spans="2:13">
      <c r="B101" s="486" t="str">
        <f>Matériel_Location!A32</f>
        <v>CAMION FATAH</v>
      </c>
      <c r="C101" s="487" t="str">
        <f>Matériel_Location!B32</f>
        <v>CHAF TRAVEAU</v>
      </c>
      <c r="D101" s="487">
        <f>Matériel_Location!C32</f>
        <v>0</v>
      </c>
      <c r="E101" s="488">
        <f>heures!AI88</f>
        <v>60</v>
      </c>
      <c r="F101" s="488">
        <f>Matériel_Location!IU32</f>
        <v>0</v>
      </c>
      <c r="G101" s="488">
        <f>Gasoil!AI88</f>
        <v>0</v>
      </c>
      <c r="H101" s="488">
        <f>'15w40'!AI88</f>
        <v>0</v>
      </c>
      <c r="I101" s="488">
        <f>'Huil 90'!AI88</f>
        <v>0</v>
      </c>
      <c r="J101" s="488">
        <f>'Huile 10'!AI88</f>
        <v>0</v>
      </c>
      <c r="K101" s="488">
        <f>Graisse!AI88</f>
        <v>0</v>
      </c>
      <c r="L101" s="548">
        <f t="shared" si="12"/>
        <v>0</v>
      </c>
      <c r="M101" s="489" t="str">
        <f t="shared" si="13"/>
        <v/>
      </c>
    </row>
    <row r="102" spans="2:13">
      <c r="B102" s="482" t="str">
        <f>Matériel_Location!A33</f>
        <v>TIGUAN</v>
      </c>
      <c r="C102" s="483" t="str">
        <f>Matériel_Location!B33</f>
        <v>CHAF TRAVEAU</v>
      </c>
      <c r="D102" s="483">
        <f>Matériel_Location!C33</f>
        <v>0</v>
      </c>
      <c r="E102" s="484">
        <f>heures!AI89</f>
        <v>57</v>
      </c>
      <c r="F102" s="484">
        <f>Matériel_Location!IU33</f>
        <v>0</v>
      </c>
      <c r="G102" s="484">
        <f>Gasoil!AI89</f>
        <v>0</v>
      </c>
      <c r="H102" s="484">
        <f>'15w40'!AI89</f>
        <v>0</v>
      </c>
      <c r="I102" s="484">
        <f>'Huil 90'!AI89</f>
        <v>0</v>
      </c>
      <c r="J102" s="484">
        <f>'Huile 10'!AI89</f>
        <v>0</v>
      </c>
      <c r="K102" s="484">
        <f>Graisse!AI89</f>
        <v>0</v>
      </c>
      <c r="L102" s="547">
        <f t="shared" si="12"/>
        <v>0</v>
      </c>
      <c r="M102" s="485" t="str">
        <f t="shared" si="13"/>
        <v/>
      </c>
    </row>
    <row r="103" spans="2:13">
      <c r="B103" s="486" t="str">
        <f>Matériel_Location!A34</f>
        <v>PELLE</v>
      </c>
      <c r="C103" s="487" t="str">
        <f>Matériel_Location!B34</f>
        <v>CHAF TRAVEAU</v>
      </c>
      <c r="D103" s="487">
        <f>Matériel_Location!C34</f>
        <v>0</v>
      </c>
      <c r="E103" s="488">
        <f>heures!AI90</f>
        <v>100</v>
      </c>
      <c r="F103" s="488">
        <f>Matériel_Location!IU34</f>
        <v>0</v>
      </c>
      <c r="G103" s="488">
        <f>Gasoil!AI90</f>
        <v>0</v>
      </c>
      <c r="H103" s="488">
        <f>'15w40'!AI90</f>
        <v>0</v>
      </c>
      <c r="I103" s="488">
        <f>'Huil 90'!AI90</f>
        <v>0</v>
      </c>
      <c r="J103" s="488">
        <f>'Huile 10'!AI90</f>
        <v>0</v>
      </c>
      <c r="K103" s="488">
        <f>Graisse!AI90</f>
        <v>0</v>
      </c>
      <c r="L103" s="548">
        <f t="shared" si="12"/>
        <v>0</v>
      </c>
      <c r="M103" s="489" t="str">
        <f t="shared" si="13"/>
        <v/>
      </c>
    </row>
    <row r="104" spans="2:13">
      <c r="B104" s="482" t="str">
        <f>Matériel_Location!A35</f>
        <v>CITROEN</v>
      </c>
      <c r="C104" s="483" t="str">
        <f>Matériel_Location!B35</f>
        <v>CHAF TRAVEAU</v>
      </c>
      <c r="D104" s="483">
        <f>Matériel_Location!C35</f>
        <v>0</v>
      </c>
      <c r="E104" s="484">
        <f>heures!AI91</f>
        <v>20</v>
      </c>
      <c r="F104" s="484">
        <f>Matériel_Location!IU35</f>
        <v>0</v>
      </c>
      <c r="G104" s="484">
        <f>Gasoil!AI91</f>
        <v>0</v>
      </c>
      <c r="H104" s="484">
        <f>'15w40'!AI91</f>
        <v>0</v>
      </c>
      <c r="I104" s="484">
        <f>'Huil 90'!AI91</f>
        <v>0</v>
      </c>
      <c r="J104" s="484">
        <f>'Huile 10'!AI91</f>
        <v>0</v>
      </c>
      <c r="K104" s="484">
        <f>Graisse!AI91</f>
        <v>0</v>
      </c>
      <c r="L104" s="547">
        <f t="shared" si="12"/>
        <v>0</v>
      </c>
      <c r="M104" s="485" t="str">
        <f t="shared" si="13"/>
        <v/>
      </c>
    </row>
    <row r="105" spans="2:13">
      <c r="B105" s="486" t="str">
        <f>Matériel_Location!A36</f>
        <v>MALAXEUR</v>
      </c>
      <c r="C105" s="487" t="str">
        <f>Matériel_Location!B36</f>
        <v>CHAF TRAVEAU</v>
      </c>
      <c r="D105" s="487">
        <f>Matériel_Location!C36</f>
        <v>0</v>
      </c>
      <c r="E105" s="488">
        <f>heures!AI92</f>
        <v>0</v>
      </c>
      <c r="F105" s="488">
        <f>Matériel_Location!IU36</f>
        <v>0</v>
      </c>
      <c r="G105" s="488">
        <f>Gasoil!AI92</f>
        <v>50</v>
      </c>
      <c r="H105" s="488">
        <f>'15w40'!AI92</f>
        <v>0</v>
      </c>
      <c r="I105" s="488">
        <f>'Huil 90'!AI92</f>
        <v>0</v>
      </c>
      <c r="J105" s="488">
        <f>'Huile 10'!AI92</f>
        <v>0</v>
      </c>
      <c r="K105" s="488">
        <f>Graisse!AI92</f>
        <v>0</v>
      </c>
      <c r="L105" s="548" t="str">
        <f t="shared" si="12"/>
        <v/>
      </c>
      <c r="M105" s="489" t="str">
        <f t="shared" si="13"/>
        <v/>
      </c>
    </row>
    <row r="106" spans="2:13">
      <c r="B106" s="482" t="str">
        <f>Matériel_Location!A37</f>
        <v>JCB</v>
      </c>
      <c r="C106" s="483" t="str">
        <f>Matériel_Location!B37</f>
        <v>CHAF TRAVEAU</v>
      </c>
      <c r="D106" s="483">
        <f>Matériel_Location!C37</f>
        <v>0</v>
      </c>
      <c r="E106" s="484">
        <f>heures!AI93</f>
        <v>0</v>
      </c>
      <c r="F106" s="484">
        <f>Matériel_Location!IU37</f>
        <v>0</v>
      </c>
      <c r="G106" s="484">
        <f>Gasoil!AI93</f>
        <v>50</v>
      </c>
      <c r="H106" s="484">
        <f>'15w40'!AI93</f>
        <v>0</v>
      </c>
      <c r="I106" s="484">
        <f>'Huil 90'!AI93</f>
        <v>0</v>
      </c>
      <c r="J106" s="484">
        <f>'Huile 10'!AI93</f>
        <v>0</v>
      </c>
      <c r="K106" s="484">
        <f>Graisse!AI93</f>
        <v>0</v>
      </c>
      <c r="L106" s="547" t="str">
        <f t="shared" si="12"/>
        <v/>
      </c>
      <c r="M106" s="485" t="str">
        <f t="shared" si="13"/>
        <v/>
      </c>
    </row>
    <row r="107" spans="2:13">
      <c r="B107" s="486">
        <f>Matériel_Location!A38</f>
        <v>0</v>
      </c>
      <c r="C107" s="487">
        <f>Matériel_Location!B38</f>
        <v>0</v>
      </c>
      <c r="D107" s="487">
        <f>Matériel_Location!C38</f>
        <v>0</v>
      </c>
      <c r="E107" s="488">
        <f>heures!AI94</f>
        <v>0</v>
      </c>
      <c r="F107" s="488">
        <f>Matériel_Location!IU38</f>
        <v>0</v>
      </c>
      <c r="G107" s="488">
        <f>Gasoil!AI94</f>
        <v>0</v>
      </c>
      <c r="H107" s="488">
        <f>'15w40'!AI94</f>
        <v>0</v>
      </c>
      <c r="I107" s="488">
        <f>'Huil 90'!AI94</f>
        <v>0</v>
      </c>
      <c r="J107" s="488">
        <f>'Huile 10'!AI94</f>
        <v>0</v>
      </c>
      <c r="K107" s="488">
        <f>Graisse!AI94</f>
        <v>0</v>
      </c>
      <c r="L107" s="548" t="str">
        <f t="shared" si="12"/>
        <v/>
      </c>
      <c r="M107" s="489" t="str">
        <f t="shared" si="13"/>
        <v/>
      </c>
    </row>
    <row r="108" spans="2:13">
      <c r="B108" s="482">
        <f>Matériel_Location!A39</f>
        <v>0</v>
      </c>
      <c r="C108" s="483">
        <f>Matériel_Location!B39</f>
        <v>0</v>
      </c>
      <c r="D108" s="483">
        <f>Matériel_Location!C39</f>
        <v>0</v>
      </c>
      <c r="E108" s="484">
        <f>heures!AI95</f>
        <v>0</v>
      </c>
      <c r="F108" s="484">
        <f>Matériel_Location!IU39</f>
        <v>0</v>
      </c>
      <c r="G108" s="484">
        <f>Gasoil!AI95</f>
        <v>0</v>
      </c>
      <c r="H108" s="484">
        <f>'15w40'!AI95</f>
        <v>0</v>
      </c>
      <c r="I108" s="484">
        <f>'Huil 90'!AI95</f>
        <v>0</v>
      </c>
      <c r="J108" s="484">
        <f>'Huile 10'!AI95</f>
        <v>0</v>
      </c>
      <c r="K108" s="484">
        <f>Graisse!AI95</f>
        <v>0</v>
      </c>
      <c r="L108" s="547" t="str">
        <f t="shared" si="12"/>
        <v/>
      </c>
      <c r="M108" s="485" t="str">
        <f t="shared" si="13"/>
        <v/>
      </c>
    </row>
    <row r="109" spans="2:13">
      <c r="B109" s="486">
        <f>Matériel_Location!A40</f>
        <v>0</v>
      </c>
      <c r="C109" s="487">
        <f>Matériel_Location!B40</f>
        <v>0</v>
      </c>
      <c r="D109" s="487">
        <f>Matériel_Location!C40</f>
        <v>0</v>
      </c>
      <c r="E109" s="488">
        <f>heures!AI96</f>
        <v>0</v>
      </c>
      <c r="F109" s="488">
        <f>Matériel_Location!IU40</f>
        <v>0</v>
      </c>
      <c r="G109" s="488">
        <f>Gasoil!AI96</f>
        <v>0</v>
      </c>
      <c r="H109" s="488">
        <f>'15w40'!AI96</f>
        <v>0</v>
      </c>
      <c r="I109" s="488">
        <f>'Huil 90'!AI96</f>
        <v>0</v>
      </c>
      <c r="J109" s="488">
        <f>'Huile 10'!AI96</f>
        <v>0</v>
      </c>
      <c r="K109" s="488">
        <f>Graisse!AI96</f>
        <v>0</v>
      </c>
      <c r="L109" s="548" t="str">
        <f t="shared" si="12"/>
        <v/>
      </c>
      <c r="M109" s="489" t="str">
        <f t="shared" si="13"/>
        <v/>
      </c>
    </row>
    <row r="110" spans="2:13">
      <c r="B110" s="482">
        <f>Matériel_Location!A41</f>
        <v>0</v>
      </c>
      <c r="C110" s="483">
        <f>Matériel_Location!B41</f>
        <v>0</v>
      </c>
      <c r="D110" s="483">
        <f>Matériel_Location!C41</f>
        <v>0</v>
      </c>
      <c r="E110" s="484">
        <f>heures!AI97</f>
        <v>0</v>
      </c>
      <c r="F110" s="484">
        <f>Matériel_Location!IU41</f>
        <v>0</v>
      </c>
      <c r="G110" s="484">
        <f>Gasoil!AI97</f>
        <v>0</v>
      </c>
      <c r="H110" s="484">
        <f>'15w40'!AI97</f>
        <v>0</v>
      </c>
      <c r="I110" s="484">
        <f>'Huil 90'!AI97</f>
        <v>0</v>
      </c>
      <c r="J110" s="484">
        <f>'Huile 10'!AI97</f>
        <v>0</v>
      </c>
      <c r="K110" s="484">
        <f>Graisse!AI97</f>
        <v>0</v>
      </c>
      <c r="L110" s="547" t="str">
        <f t="shared" si="12"/>
        <v/>
      </c>
      <c r="M110" s="485" t="str">
        <f t="shared" si="13"/>
        <v/>
      </c>
    </row>
    <row r="111" spans="2:13">
      <c r="B111" s="486">
        <f>Matériel_Location!A42</f>
        <v>0</v>
      </c>
      <c r="C111" s="487">
        <f>Matériel_Location!B42</f>
        <v>0</v>
      </c>
      <c r="D111" s="487">
        <f>Matériel_Location!C42</f>
        <v>0</v>
      </c>
      <c r="E111" s="488">
        <f>heures!AI98</f>
        <v>0</v>
      </c>
      <c r="F111" s="488">
        <f>Matériel_Location!IU42</f>
        <v>0</v>
      </c>
      <c r="G111" s="488">
        <f>Gasoil!AI98</f>
        <v>0</v>
      </c>
      <c r="H111" s="488">
        <f>'15w40'!AI98</f>
        <v>0</v>
      </c>
      <c r="I111" s="488">
        <f>'Huil 90'!AI98</f>
        <v>0</v>
      </c>
      <c r="J111" s="488">
        <f>'Huile 10'!AI98</f>
        <v>0</v>
      </c>
      <c r="K111" s="488">
        <f>Graisse!AI98</f>
        <v>0</v>
      </c>
      <c r="L111" s="548" t="str">
        <f t="shared" si="12"/>
        <v/>
      </c>
      <c r="M111" s="489" t="str">
        <f t="shared" si="13"/>
        <v/>
      </c>
    </row>
    <row r="112" spans="2:13">
      <c r="B112" s="482">
        <f>Matériel_Location!A43</f>
        <v>0</v>
      </c>
      <c r="C112" s="483">
        <f>Matériel_Location!B43</f>
        <v>0</v>
      </c>
      <c r="D112" s="483">
        <f>Matériel_Location!C43</f>
        <v>0</v>
      </c>
      <c r="E112" s="484">
        <f>heures!AI99</f>
        <v>0</v>
      </c>
      <c r="F112" s="484">
        <f>Matériel_Location!IU43</f>
        <v>0</v>
      </c>
      <c r="G112" s="484">
        <f>Gasoil!AI99</f>
        <v>0</v>
      </c>
      <c r="H112" s="484">
        <f>'15w40'!AI99</f>
        <v>0</v>
      </c>
      <c r="I112" s="484">
        <f>'Huil 90'!AI99</f>
        <v>0</v>
      </c>
      <c r="J112" s="484">
        <f>'Huile 10'!AI99</f>
        <v>0</v>
      </c>
      <c r="K112" s="484">
        <f>Graisse!AI99</f>
        <v>0</v>
      </c>
      <c r="L112" s="547" t="str">
        <f t="shared" si="12"/>
        <v/>
      </c>
      <c r="M112" s="485" t="str">
        <f t="shared" si="13"/>
        <v/>
      </c>
    </row>
    <row r="113" spans="2:13">
      <c r="B113" s="486">
        <f>Matériel_Location!A44</f>
        <v>0</v>
      </c>
      <c r="C113" s="487">
        <f>Matériel_Location!B44</f>
        <v>0</v>
      </c>
      <c r="D113" s="487">
        <f>Matériel_Location!C44</f>
        <v>0</v>
      </c>
      <c r="E113" s="488">
        <f>heures!AI100</f>
        <v>0</v>
      </c>
      <c r="F113" s="488">
        <f>Matériel_Location!IU44</f>
        <v>0</v>
      </c>
      <c r="G113" s="488">
        <f>Gasoil!AI100</f>
        <v>0</v>
      </c>
      <c r="H113" s="488">
        <f>'15w40'!AI100</f>
        <v>0</v>
      </c>
      <c r="I113" s="488">
        <f>'Huil 90'!AI100</f>
        <v>0</v>
      </c>
      <c r="J113" s="488">
        <f>'Huile 10'!AI100</f>
        <v>0</v>
      </c>
      <c r="K113" s="488">
        <f>Graisse!AI100</f>
        <v>0</v>
      </c>
      <c r="L113" s="548" t="str">
        <f t="shared" si="12"/>
        <v/>
      </c>
      <c r="M113" s="489" t="str">
        <f t="shared" si="13"/>
        <v/>
      </c>
    </row>
    <row r="114" spans="2:13">
      <c r="B114" s="482">
        <f>Matériel_Location!A45</f>
        <v>0</v>
      </c>
      <c r="C114" s="483">
        <f>Matériel_Location!B45</f>
        <v>0</v>
      </c>
      <c r="D114" s="483">
        <f>Matériel_Location!C45</f>
        <v>0</v>
      </c>
      <c r="E114" s="484">
        <f>heures!AI101</f>
        <v>0</v>
      </c>
      <c r="F114" s="484">
        <f>Matériel_Location!IU45</f>
        <v>0</v>
      </c>
      <c r="G114" s="484">
        <f>Gasoil!AI101</f>
        <v>0</v>
      </c>
      <c r="H114" s="484">
        <f>'15w40'!AI101</f>
        <v>0</v>
      </c>
      <c r="I114" s="484">
        <f>'Huil 90'!AI101</f>
        <v>0</v>
      </c>
      <c r="J114" s="484">
        <f>'Huile 10'!AI101</f>
        <v>0</v>
      </c>
      <c r="K114" s="484">
        <f>Graisse!AI101</f>
        <v>0</v>
      </c>
      <c r="L114" s="547" t="str">
        <f t="shared" si="12"/>
        <v/>
      </c>
      <c r="M114" s="485" t="str">
        <f t="shared" si="13"/>
        <v/>
      </c>
    </row>
    <row r="115" spans="2:13">
      <c r="B115" s="486">
        <f>Matériel_Location!A46</f>
        <v>0</v>
      </c>
      <c r="C115" s="487">
        <f>Matériel_Location!B46</f>
        <v>0</v>
      </c>
      <c r="D115" s="487">
        <f>Matériel_Location!C46</f>
        <v>0</v>
      </c>
      <c r="E115" s="488">
        <f>heures!AI102</f>
        <v>0</v>
      </c>
      <c r="F115" s="488">
        <f>Matériel_Location!IU46</f>
        <v>0</v>
      </c>
      <c r="G115" s="488">
        <f>Gasoil!AI102</f>
        <v>0</v>
      </c>
      <c r="H115" s="488">
        <f>'15w40'!AI102</f>
        <v>0</v>
      </c>
      <c r="I115" s="488">
        <f>'Huil 90'!AI102</f>
        <v>0</v>
      </c>
      <c r="J115" s="488">
        <f>'Huile 10'!AI102</f>
        <v>0</v>
      </c>
      <c r="K115" s="488">
        <f>Graisse!AI102</f>
        <v>0</v>
      </c>
      <c r="L115" s="548" t="str">
        <f t="shared" si="12"/>
        <v/>
      </c>
      <c r="M115" s="489" t="str">
        <f t="shared" si="13"/>
        <v/>
      </c>
    </row>
    <row r="116" spans="2:13">
      <c r="B116" s="482">
        <f>Matériel_Location!A47</f>
        <v>0</v>
      </c>
      <c r="C116" s="483">
        <f>Matériel_Location!B47</f>
        <v>0</v>
      </c>
      <c r="D116" s="483">
        <f>Matériel_Location!C47</f>
        <v>0</v>
      </c>
      <c r="E116" s="484">
        <f>heures!AI103</f>
        <v>0</v>
      </c>
      <c r="F116" s="484">
        <f>Matériel_Location!IU47</f>
        <v>0</v>
      </c>
      <c r="G116" s="484">
        <f>Gasoil!AI103</f>
        <v>0</v>
      </c>
      <c r="H116" s="484">
        <f>'15w40'!AI103</f>
        <v>0</v>
      </c>
      <c r="I116" s="484">
        <f>'Huil 90'!AI103</f>
        <v>0</v>
      </c>
      <c r="J116" s="484">
        <f>'Huile 10'!AI103</f>
        <v>0</v>
      </c>
      <c r="K116" s="484">
        <f>Graisse!AI103</f>
        <v>0</v>
      </c>
      <c r="L116" s="547" t="str">
        <f t="shared" si="12"/>
        <v/>
      </c>
      <c r="M116" s="485" t="str">
        <f t="shared" si="13"/>
        <v/>
      </c>
    </row>
    <row r="117" spans="2:13">
      <c r="B117" s="486">
        <f>Matériel_Location!A48</f>
        <v>0</v>
      </c>
      <c r="C117" s="487">
        <f>Matériel_Location!B48</f>
        <v>0</v>
      </c>
      <c r="D117" s="487">
        <f>Matériel_Location!C48</f>
        <v>0</v>
      </c>
      <c r="E117" s="488">
        <f>heures!AI104</f>
        <v>0</v>
      </c>
      <c r="F117" s="488">
        <f>Matériel_Location!IU48</f>
        <v>0</v>
      </c>
      <c r="G117" s="488">
        <f>Gasoil!AI104</f>
        <v>0</v>
      </c>
      <c r="H117" s="488">
        <f>'15w40'!AI104</f>
        <v>0</v>
      </c>
      <c r="I117" s="488">
        <f>'Huil 90'!AI104</f>
        <v>0</v>
      </c>
      <c r="J117" s="488">
        <f>'Huile 10'!AI104</f>
        <v>0</v>
      </c>
      <c r="K117" s="488">
        <f>Graisse!AI104</f>
        <v>0</v>
      </c>
      <c r="L117" s="548" t="str">
        <f t="shared" si="12"/>
        <v/>
      </c>
      <c r="M117" s="489" t="str">
        <f t="shared" si="13"/>
        <v/>
      </c>
    </row>
    <row r="118" spans="2:13">
      <c r="B118" s="482">
        <f>Matériel_Location!A49</f>
        <v>0</v>
      </c>
      <c r="C118" s="483">
        <f>Matériel_Location!B49</f>
        <v>0</v>
      </c>
      <c r="D118" s="483">
        <f>Matériel_Location!C49</f>
        <v>0</v>
      </c>
      <c r="E118" s="484">
        <f>heures!AI105</f>
        <v>0</v>
      </c>
      <c r="F118" s="484">
        <f>Matériel_Location!IU49</f>
        <v>0</v>
      </c>
      <c r="G118" s="484">
        <f>Gasoil!AI105</f>
        <v>0</v>
      </c>
      <c r="H118" s="484">
        <f>'15w40'!AI105</f>
        <v>0</v>
      </c>
      <c r="I118" s="484">
        <f>'Huil 90'!AI105</f>
        <v>0</v>
      </c>
      <c r="J118" s="484">
        <f>'Huile 10'!AI105</f>
        <v>0</v>
      </c>
      <c r="K118" s="484">
        <f>Graisse!AI105</f>
        <v>0</v>
      </c>
      <c r="L118" s="547" t="str">
        <f t="shared" si="12"/>
        <v/>
      </c>
      <c r="M118" s="485" t="str">
        <f t="shared" si="13"/>
        <v/>
      </c>
    </row>
    <row r="119" spans="2:13">
      <c r="B119" s="486">
        <f>Matériel_Location!A50</f>
        <v>0</v>
      </c>
      <c r="C119" s="487">
        <f>Matériel_Location!B50</f>
        <v>0</v>
      </c>
      <c r="D119" s="487">
        <f>Matériel_Location!C50</f>
        <v>0</v>
      </c>
      <c r="E119" s="488">
        <f>heures!AI106</f>
        <v>0</v>
      </c>
      <c r="F119" s="488">
        <f>Matériel_Location!IU50</f>
        <v>0</v>
      </c>
      <c r="G119" s="488">
        <f>Gasoil!AI106</f>
        <v>0</v>
      </c>
      <c r="H119" s="488">
        <f>'15w40'!AI106</f>
        <v>0</v>
      </c>
      <c r="I119" s="488">
        <f>'Huil 90'!AI106</f>
        <v>0</v>
      </c>
      <c r="J119" s="488">
        <f>'Huile 10'!AI106</f>
        <v>0</v>
      </c>
      <c r="K119" s="488">
        <f>Graisse!AI106</f>
        <v>0</v>
      </c>
      <c r="L119" s="548" t="str">
        <f t="shared" si="12"/>
        <v/>
      </c>
      <c r="M119" s="489" t="str">
        <f t="shared" si="13"/>
        <v/>
      </c>
    </row>
    <row r="120" spans="2:13">
      <c r="B120" s="482">
        <f>Matériel_Location!A51</f>
        <v>0</v>
      </c>
      <c r="C120" s="483">
        <f>Matériel_Location!B51</f>
        <v>0</v>
      </c>
      <c r="D120" s="483">
        <f>Matériel_Location!C51</f>
        <v>0</v>
      </c>
      <c r="E120" s="484">
        <f>heures!AI107</f>
        <v>0</v>
      </c>
      <c r="F120" s="484">
        <f>Matériel_Location!IU51</f>
        <v>0</v>
      </c>
      <c r="G120" s="484">
        <f>Gasoil!AI107</f>
        <v>0</v>
      </c>
      <c r="H120" s="484">
        <f>'15w40'!AI107</f>
        <v>0</v>
      </c>
      <c r="I120" s="484">
        <f>'Huil 90'!AI107</f>
        <v>0</v>
      </c>
      <c r="J120" s="484">
        <f>'Huile 10'!AI107</f>
        <v>0</v>
      </c>
      <c r="K120" s="484">
        <f>Graisse!AI107</f>
        <v>0</v>
      </c>
      <c r="L120" s="547" t="str">
        <f t="shared" si="12"/>
        <v/>
      </c>
      <c r="M120" s="485" t="str">
        <f t="shared" si="13"/>
        <v/>
      </c>
    </row>
    <row r="121" spans="2:13">
      <c r="B121" s="486">
        <f>Matériel_Location!A52</f>
        <v>0</v>
      </c>
      <c r="C121" s="487">
        <f>Matériel_Location!B52</f>
        <v>0</v>
      </c>
      <c r="D121" s="487">
        <f>Matériel_Location!C52</f>
        <v>0</v>
      </c>
      <c r="E121" s="488">
        <f>heures!AI108</f>
        <v>0</v>
      </c>
      <c r="F121" s="488">
        <f>Matériel_Location!IU52</f>
        <v>0</v>
      </c>
      <c r="G121" s="488">
        <f>Gasoil!AI108</f>
        <v>0</v>
      </c>
      <c r="H121" s="488">
        <f>'15w40'!AI108</f>
        <v>0</v>
      </c>
      <c r="I121" s="488">
        <f>'Huil 90'!AI108</f>
        <v>0</v>
      </c>
      <c r="J121" s="488">
        <f>'Huile 10'!AI108</f>
        <v>0</v>
      </c>
      <c r="K121" s="488">
        <f>Graisse!AI108</f>
        <v>0</v>
      </c>
      <c r="L121" s="548" t="str">
        <f t="shared" si="12"/>
        <v/>
      </c>
      <c r="M121" s="489" t="str">
        <f t="shared" si="13"/>
        <v/>
      </c>
    </row>
    <row r="122" spans="2:13">
      <c r="B122" s="482">
        <f>Matériel_Location!A53</f>
        <v>0</v>
      </c>
      <c r="C122" s="483">
        <f>Matériel_Location!B53</f>
        <v>0</v>
      </c>
      <c r="D122" s="483">
        <f>Matériel_Location!C53</f>
        <v>0</v>
      </c>
      <c r="E122" s="484">
        <f>heures!AI109</f>
        <v>0</v>
      </c>
      <c r="F122" s="484">
        <f>Matériel_Location!IU53</f>
        <v>0</v>
      </c>
      <c r="G122" s="484">
        <f>Gasoil!AI109</f>
        <v>0</v>
      </c>
      <c r="H122" s="484">
        <f>'15w40'!AI109</f>
        <v>0</v>
      </c>
      <c r="I122" s="484">
        <f>'Huil 90'!AI109</f>
        <v>0</v>
      </c>
      <c r="J122" s="484">
        <f>'Huile 10'!AI109</f>
        <v>0</v>
      </c>
      <c r="K122" s="484">
        <f>Graisse!AI109</f>
        <v>0</v>
      </c>
      <c r="L122" s="547" t="str">
        <f t="shared" si="12"/>
        <v/>
      </c>
      <c r="M122" s="485" t="str">
        <f t="shared" si="13"/>
        <v/>
      </c>
    </row>
    <row r="123" spans="2:13">
      <c r="B123" s="486">
        <f>Matériel_Location!A54</f>
        <v>0</v>
      </c>
      <c r="C123" s="487">
        <f>Matériel_Location!B54</f>
        <v>0</v>
      </c>
      <c r="D123" s="487">
        <f>Matériel_Location!C54</f>
        <v>0</v>
      </c>
      <c r="E123" s="488">
        <f>heures!AI110</f>
        <v>0</v>
      </c>
      <c r="F123" s="488">
        <f>Matériel_Location!IU54</f>
        <v>0</v>
      </c>
      <c r="G123" s="488">
        <f>Gasoil!AI110</f>
        <v>0</v>
      </c>
      <c r="H123" s="488">
        <f>'15w40'!AI110</f>
        <v>0</v>
      </c>
      <c r="I123" s="488">
        <f>'Huil 90'!AI110</f>
        <v>0</v>
      </c>
      <c r="J123" s="488">
        <f>'Huile 10'!AI110</f>
        <v>0</v>
      </c>
      <c r="K123" s="488">
        <f>Graisse!AI110</f>
        <v>0</v>
      </c>
      <c r="L123" s="548" t="str">
        <f t="shared" si="12"/>
        <v/>
      </c>
      <c r="M123" s="489" t="str">
        <f t="shared" si="13"/>
        <v/>
      </c>
    </row>
    <row r="124" spans="2:13">
      <c r="B124" s="482">
        <f>Matériel_Location!A55</f>
        <v>0</v>
      </c>
      <c r="C124" s="483">
        <f>Matériel_Location!B55</f>
        <v>0</v>
      </c>
      <c r="D124" s="483">
        <f>Matériel_Location!C55</f>
        <v>0</v>
      </c>
      <c r="E124" s="484">
        <f>heures!AI111</f>
        <v>0</v>
      </c>
      <c r="F124" s="484">
        <f>Matériel_Location!IU55</f>
        <v>0</v>
      </c>
      <c r="G124" s="484">
        <f>Gasoil!AI111</f>
        <v>0</v>
      </c>
      <c r="H124" s="484">
        <f>'15w40'!AI111</f>
        <v>0</v>
      </c>
      <c r="I124" s="484">
        <f>'Huil 90'!AI111</f>
        <v>0</v>
      </c>
      <c r="J124" s="484">
        <f>'Huile 10'!AI111</f>
        <v>0</v>
      </c>
      <c r="K124" s="484">
        <f>Graisse!AI111</f>
        <v>0</v>
      </c>
      <c r="L124" s="547" t="str">
        <f t="shared" si="12"/>
        <v/>
      </c>
      <c r="M124" s="485" t="str">
        <f t="shared" si="13"/>
        <v/>
      </c>
    </row>
    <row r="125" spans="2:13">
      <c r="B125" s="486">
        <f>Matériel_Location!A56</f>
        <v>0</v>
      </c>
      <c r="C125" s="487">
        <f>Matériel_Location!B56</f>
        <v>0</v>
      </c>
      <c r="D125" s="487">
        <f>Matériel_Location!C56</f>
        <v>0</v>
      </c>
      <c r="E125" s="488">
        <f>heures!AI112</f>
        <v>0</v>
      </c>
      <c r="F125" s="488">
        <f>Matériel_Location!IU56</f>
        <v>0</v>
      </c>
      <c r="G125" s="488">
        <f>Gasoil!AI112</f>
        <v>0</v>
      </c>
      <c r="H125" s="488">
        <f>'15w40'!AI112</f>
        <v>0</v>
      </c>
      <c r="I125" s="488">
        <f>'Huil 90'!AI112</f>
        <v>0</v>
      </c>
      <c r="J125" s="488">
        <f>'Huile 10'!AI112</f>
        <v>0</v>
      </c>
      <c r="K125" s="488">
        <f>Graisse!AI112</f>
        <v>0</v>
      </c>
      <c r="L125" s="548" t="str">
        <f t="shared" si="12"/>
        <v/>
      </c>
      <c r="M125" s="489" t="str">
        <f t="shared" si="13"/>
        <v/>
      </c>
    </row>
    <row r="126" spans="2:13">
      <c r="B126" s="482">
        <f>Matériel_Location!A57</f>
        <v>0</v>
      </c>
      <c r="C126" s="483">
        <f>Matériel_Location!B57</f>
        <v>0</v>
      </c>
      <c r="D126" s="483">
        <f>Matériel_Location!C57</f>
        <v>0</v>
      </c>
      <c r="E126" s="484">
        <f>heures!AI113</f>
        <v>0</v>
      </c>
      <c r="F126" s="484">
        <f>Matériel_Location!IU57</f>
        <v>0</v>
      </c>
      <c r="G126" s="484">
        <f>Gasoil!AI113</f>
        <v>0</v>
      </c>
      <c r="H126" s="484">
        <f>'15w40'!AI113</f>
        <v>0</v>
      </c>
      <c r="I126" s="484">
        <f>'Huil 90'!AI113</f>
        <v>0</v>
      </c>
      <c r="J126" s="484">
        <f>'Huile 10'!AI113</f>
        <v>0</v>
      </c>
      <c r="K126" s="484">
        <f>Graisse!AI113</f>
        <v>0</v>
      </c>
      <c r="L126" s="547" t="str">
        <f t="shared" si="12"/>
        <v/>
      </c>
      <c r="M126" s="485" t="str">
        <f t="shared" si="13"/>
        <v/>
      </c>
    </row>
    <row r="127" spans="2:13">
      <c r="B127" s="486">
        <f>Matériel_Location!A58</f>
        <v>0</v>
      </c>
      <c r="C127" s="487">
        <f>Matériel_Location!B58</f>
        <v>0</v>
      </c>
      <c r="D127" s="487">
        <f>Matériel_Location!C58</f>
        <v>0</v>
      </c>
      <c r="E127" s="488">
        <f>heures!AI114</f>
        <v>0</v>
      </c>
      <c r="F127" s="488">
        <f>Matériel_Location!IU58</f>
        <v>0</v>
      </c>
      <c r="G127" s="488">
        <f>Gasoil!AI114</f>
        <v>0</v>
      </c>
      <c r="H127" s="488">
        <f>'15w40'!AI114</f>
        <v>0</v>
      </c>
      <c r="I127" s="488">
        <f>'Huil 90'!AI114</f>
        <v>0</v>
      </c>
      <c r="J127" s="488">
        <f>'Huile 10'!AI114</f>
        <v>0</v>
      </c>
      <c r="K127" s="488">
        <f>Graisse!AI114</f>
        <v>0</v>
      </c>
      <c r="L127" s="548" t="str">
        <f t="shared" si="12"/>
        <v/>
      </c>
      <c r="M127" s="489" t="str">
        <f t="shared" si="13"/>
        <v/>
      </c>
    </row>
    <row r="128" spans="2:13">
      <c r="B128" s="482">
        <f>Matériel_Location!A59</f>
        <v>0</v>
      </c>
      <c r="C128" s="483">
        <f>Matériel_Location!B59</f>
        <v>0</v>
      </c>
      <c r="D128" s="483">
        <f>Matériel_Location!C59</f>
        <v>0</v>
      </c>
      <c r="E128" s="484">
        <f>heures!AI115</f>
        <v>0</v>
      </c>
      <c r="F128" s="484">
        <f>Matériel_Location!IU59</f>
        <v>0</v>
      </c>
      <c r="G128" s="484">
        <f>Gasoil!AI115</f>
        <v>0</v>
      </c>
      <c r="H128" s="484">
        <f>'15w40'!AI115</f>
        <v>0</v>
      </c>
      <c r="I128" s="484">
        <f>'Huil 90'!AI115</f>
        <v>0</v>
      </c>
      <c r="J128" s="484">
        <f>'Huile 10'!AI115</f>
        <v>0</v>
      </c>
      <c r="K128" s="484">
        <f>Graisse!AI115</f>
        <v>0</v>
      </c>
      <c r="L128" s="547" t="str">
        <f t="shared" si="12"/>
        <v/>
      </c>
      <c r="M128" s="485" t="str">
        <f t="shared" si="13"/>
        <v/>
      </c>
    </row>
    <row r="129" spans="2:13">
      <c r="B129" s="486">
        <f>Matériel_Location!A60</f>
        <v>0</v>
      </c>
      <c r="C129" s="487">
        <f>Matériel_Location!B60</f>
        <v>0</v>
      </c>
      <c r="D129" s="487">
        <f>Matériel_Location!C60</f>
        <v>0</v>
      </c>
      <c r="E129" s="488">
        <f>heures!AI116</f>
        <v>0</v>
      </c>
      <c r="F129" s="488">
        <f>Matériel_Location!IU60</f>
        <v>0</v>
      </c>
      <c r="G129" s="488">
        <f>Gasoil!AI116</f>
        <v>0</v>
      </c>
      <c r="H129" s="488">
        <f>'15w40'!AI116</f>
        <v>0</v>
      </c>
      <c r="I129" s="488">
        <f>'Huil 90'!AI116</f>
        <v>0</v>
      </c>
      <c r="J129" s="488">
        <f>'Huile 10'!AI116</f>
        <v>0</v>
      </c>
      <c r="K129" s="488">
        <f>Graisse!AI116</f>
        <v>0</v>
      </c>
      <c r="L129" s="548" t="str">
        <f t="shared" si="12"/>
        <v/>
      </c>
      <c r="M129" s="489" t="str">
        <f t="shared" si="13"/>
        <v/>
      </c>
    </row>
    <row r="130" spans="2:13">
      <c r="B130" s="482">
        <f>Matériel_Location!A61</f>
        <v>0</v>
      </c>
      <c r="C130" s="483">
        <f>Matériel_Location!B61</f>
        <v>0</v>
      </c>
      <c r="D130" s="483">
        <f>Matériel_Location!C61</f>
        <v>0</v>
      </c>
      <c r="E130" s="484">
        <f>heures!AI117</f>
        <v>0</v>
      </c>
      <c r="F130" s="484">
        <f>Matériel_Location!IU61</f>
        <v>0</v>
      </c>
      <c r="G130" s="484">
        <f>Gasoil!AI117</f>
        <v>0</v>
      </c>
      <c r="H130" s="484">
        <f>'15w40'!AI117</f>
        <v>0</v>
      </c>
      <c r="I130" s="484">
        <f>'Huil 90'!AI117</f>
        <v>0</v>
      </c>
      <c r="J130" s="484">
        <f>'Huile 10'!AI117</f>
        <v>0</v>
      </c>
      <c r="K130" s="484">
        <f>Graisse!AI117</f>
        <v>0</v>
      </c>
      <c r="L130" s="547" t="str">
        <f t="shared" si="12"/>
        <v/>
      </c>
      <c r="M130" s="485" t="str">
        <f t="shared" si="13"/>
        <v/>
      </c>
    </row>
    <row r="131" spans="2:13">
      <c r="B131" s="486">
        <f>Matériel_Location!A62</f>
        <v>0</v>
      </c>
      <c r="C131" s="487">
        <f>Matériel_Location!B62</f>
        <v>0</v>
      </c>
      <c r="D131" s="487">
        <f>Matériel_Location!C62</f>
        <v>0</v>
      </c>
      <c r="E131" s="488">
        <f>heures!AI118</f>
        <v>0</v>
      </c>
      <c r="F131" s="488">
        <f>Matériel_Location!IU62</f>
        <v>0</v>
      </c>
      <c r="G131" s="488">
        <f>Gasoil!AI118</f>
        <v>0</v>
      </c>
      <c r="H131" s="488">
        <f>'15w40'!AI118</f>
        <v>0</v>
      </c>
      <c r="I131" s="488">
        <f>'Huil 90'!AI118</f>
        <v>0</v>
      </c>
      <c r="J131" s="488">
        <f>'Huile 10'!AI118</f>
        <v>0</v>
      </c>
      <c r="K131" s="488">
        <f>Graisse!AI118</f>
        <v>0</v>
      </c>
      <c r="L131" s="548" t="str">
        <f t="shared" si="12"/>
        <v/>
      </c>
      <c r="M131" s="489" t="str">
        <f t="shared" si="13"/>
        <v/>
      </c>
    </row>
    <row r="132" spans="2:13">
      <c r="B132" s="482">
        <f>Matériel_Location!A63</f>
        <v>0</v>
      </c>
      <c r="C132" s="483">
        <f>Matériel_Location!B63</f>
        <v>0</v>
      </c>
      <c r="D132" s="483">
        <f>Matériel_Location!C63</f>
        <v>0</v>
      </c>
      <c r="E132" s="484">
        <f>heures!AI119</f>
        <v>0</v>
      </c>
      <c r="F132" s="484">
        <f>Matériel_Location!IU63</f>
        <v>0</v>
      </c>
      <c r="G132" s="484">
        <f>Gasoil!AI119</f>
        <v>0</v>
      </c>
      <c r="H132" s="484">
        <f>'15w40'!AI119</f>
        <v>0</v>
      </c>
      <c r="I132" s="484">
        <f>'Huil 90'!AI119</f>
        <v>0</v>
      </c>
      <c r="J132" s="484">
        <f>'Huile 10'!AI119</f>
        <v>0</v>
      </c>
      <c r="K132" s="484">
        <f>Graisse!AI119</f>
        <v>0</v>
      </c>
      <c r="L132" s="547" t="str">
        <f t="shared" si="12"/>
        <v/>
      </c>
      <c r="M132" s="485" t="str">
        <f t="shared" si="13"/>
        <v/>
      </c>
    </row>
    <row r="133" spans="2:13">
      <c r="B133" s="486">
        <f>Matériel_Location!A64</f>
        <v>0</v>
      </c>
      <c r="C133" s="487">
        <f>Matériel_Location!B64</f>
        <v>0</v>
      </c>
      <c r="D133" s="487">
        <f>Matériel_Location!C64</f>
        <v>0</v>
      </c>
      <c r="E133" s="488">
        <f>heures!AI120</f>
        <v>0</v>
      </c>
      <c r="F133" s="488">
        <f>Matériel_Location!IU64</f>
        <v>0</v>
      </c>
      <c r="G133" s="488">
        <f>Gasoil!AI120</f>
        <v>0</v>
      </c>
      <c r="H133" s="488">
        <f>'15w40'!AI120</f>
        <v>0</v>
      </c>
      <c r="I133" s="488">
        <f>'Huil 90'!AI120</f>
        <v>0</v>
      </c>
      <c r="J133" s="488">
        <f>'Huile 10'!AI120</f>
        <v>0</v>
      </c>
      <c r="K133" s="488">
        <f>Graisse!AI120</f>
        <v>0</v>
      </c>
      <c r="L133" s="548" t="str">
        <f t="shared" si="12"/>
        <v/>
      </c>
      <c r="M133" s="489" t="str">
        <f t="shared" si="13"/>
        <v/>
      </c>
    </row>
    <row r="134" spans="2:13">
      <c r="B134" s="482">
        <f>Matériel_Location!A65</f>
        <v>0</v>
      </c>
      <c r="C134" s="483">
        <f>Matériel_Location!B65</f>
        <v>0</v>
      </c>
      <c r="D134" s="483">
        <f>Matériel_Location!C65</f>
        <v>0</v>
      </c>
      <c r="E134" s="484">
        <f>heures!AI121</f>
        <v>0</v>
      </c>
      <c r="F134" s="484">
        <f>Matériel_Location!IU65</f>
        <v>0</v>
      </c>
      <c r="G134" s="484">
        <f>Gasoil!AI121</f>
        <v>0</v>
      </c>
      <c r="H134" s="484">
        <f>'15w40'!AI121</f>
        <v>0</v>
      </c>
      <c r="I134" s="484">
        <f>'Huil 90'!AI121</f>
        <v>0</v>
      </c>
      <c r="J134" s="484">
        <f>'Huile 10'!AI121</f>
        <v>0</v>
      </c>
      <c r="K134" s="484">
        <f>Graisse!AI121</f>
        <v>0</v>
      </c>
      <c r="L134" s="547" t="str">
        <f t="shared" si="12"/>
        <v/>
      </c>
      <c r="M134" s="485" t="str">
        <f t="shared" si="13"/>
        <v/>
      </c>
    </row>
    <row r="135" spans="2:13">
      <c r="B135" s="486">
        <f>Matériel_Location!A66</f>
        <v>0</v>
      </c>
      <c r="C135" s="487">
        <f>Matériel_Location!B66</f>
        <v>0</v>
      </c>
      <c r="D135" s="487">
        <f>Matériel_Location!C66</f>
        <v>0</v>
      </c>
      <c r="E135" s="488">
        <f>heures!AI122</f>
        <v>0</v>
      </c>
      <c r="F135" s="488">
        <f>Matériel_Location!IU66</f>
        <v>0</v>
      </c>
      <c r="G135" s="488">
        <f>Gasoil!AI122</f>
        <v>0</v>
      </c>
      <c r="H135" s="488">
        <f>'15w40'!AI122</f>
        <v>0</v>
      </c>
      <c r="I135" s="488">
        <f>'Huil 90'!AI122</f>
        <v>0</v>
      </c>
      <c r="J135" s="488">
        <f>'Huile 10'!AI122</f>
        <v>0</v>
      </c>
      <c r="K135" s="488">
        <f>Graisse!AI122</f>
        <v>0</v>
      </c>
      <c r="L135" s="548" t="str">
        <f t="shared" si="12"/>
        <v/>
      </c>
      <c r="M135" s="489" t="str">
        <f t="shared" si="13"/>
        <v/>
      </c>
    </row>
    <row r="136" spans="2:13">
      <c r="B136" s="482">
        <f>Matériel_Location!A67</f>
        <v>0</v>
      </c>
      <c r="C136" s="483">
        <f>Matériel_Location!B67</f>
        <v>0</v>
      </c>
      <c r="D136" s="483">
        <f>Matériel_Location!C67</f>
        <v>0</v>
      </c>
      <c r="E136" s="484">
        <f>heures!AI123</f>
        <v>0</v>
      </c>
      <c r="F136" s="484">
        <f>Matériel_Location!IU67</f>
        <v>0</v>
      </c>
      <c r="G136" s="484">
        <f>Gasoil!AI123</f>
        <v>0</v>
      </c>
      <c r="H136" s="484">
        <f>'15w40'!AI123</f>
        <v>0</v>
      </c>
      <c r="I136" s="484">
        <f>'Huil 90'!AI123</f>
        <v>0</v>
      </c>
      <c r="J136" s="484">
        <f>'Huile 10'!AI123</f>
        <v>0</v>
      </c>
      <c r="K136" s="484">
        <f>Graisse!AI123</f>
        <v>0</v>
      </c>
      <c r="L136" s="547" t="str">
        <f t="shared" si="12"/>
        <v/>
      </c>
      <c r="M136" s="485" t="str">
        <f t="shared" si="13"/>
        <v/>
      </c>
    </row>
    <row r="137" spans="2:13">
      <c r="B137" s="486">
        <f>Matériel_Location!A68</f>
        <v>0</v>
      </c>
      <c r="C137" s="487">
        <f>Matériel_Location!B68</f>
        <v>0</v>
      </c>
      <c r="D137" s="487">
        <f>Matériel_Location!C68</f>
        <v>0</v>
      </c>
      <c r="E137" s="488">
        <f>heures!AI124</f>
        <v>0</v>
      </c>
      <c r="F137" s="488">
        <f>Matériel_Location!IU68</f>
        <v>0</v>
      </c>
      <c r="G137" s="488">
        <f>Gasoil!AI124</f>
        <v>0</v>
      </c>
      <c r="H137" s="488">
        <f>'15w40'!AI124</f>
        <v>0</v>
      </c>
      <c r="I137" s="488">
        <f>'Huil 90'!AI124</f>
        <v>0</v>
      </c>
      <c r="J137" s="488">
        <f>'Huile 10'!AI124</f>
        <v>0</v>
      </c>
      <c r="K137" s="488">
        <f>Graisse!AI124</f>
        <v>0</v>
      </c>
      <c r="L137" s="548" t="str">
        <f t="shared" si="12"/>
        <v/>
      </c>
      <c r="M137" s="489" t="str">
        <f t="shared" si="13"/>
        <v/>
      </c>
    </row>
    <row r="138" spans="2:13">
      <c r="B138" s="482">
        <f>Matériel_Location!A69</f>
        <v>0</v>
      </c>
      <c r="C138" s="483">
        <f>Matériel_Location!B69</f>
        <v>0</v>
      </c>
      <c r="D138" s="483">
        <f>Matériel_Location!C69</f>
        <v>0</v>
      </c>
      <c r="E138" s="484">
        <f>heures!AI125</f>
        <v>0</v>
      </c>
      <c r="F138" s="484">
        <f>Matériel_Location!IU69</f>
        <v>0</v>
      </c>
      <c r="G138" s="484">
        <f>Gasoil!AI125</f>
        <v>0</v>
      </c>
      <c r="H138" s="484">
        <f>'15w40'!AI125</f>
        <v>0</v>
      </c>
      <c r="I138" s="484">
        <f>'Huil 90'!AI125</f>
        <v>0</v>
      </c>
      <c r="J138" s="484">
        <f>'Huile 10'!AI125</f>
        <v>0</v>
      </c>
      <c r="K138" s="484">
        <f>Graisse!AI125</f>
        <v>0</v>
      </c>
      <c r="L138" s="547" t="str">
        <f t="shared" si="12"/>
        <v/>
      </c>
      <c r="M138" s="485" t="str">
        <f t="shared" si="13"/>
        <v/>
      </c>
    </row>
    <row r="139" spans="2:13">
      <c r="B139" s="486">
        <f>Matériel_Location!A70</f>
        <v>0</v>
      </c>
      <c r="C139" s="487">
        <f>Matériel_Location!B70</f>
        <v>0</v>
      </c>
      <c r="D139" s="487">
        <f>Matériel_Location!C70</f>
        <v>0</v>
      </c>
      <c r="E139" s="488">
        <f>heures!AI126</f>
        <v>0</v>
      </c>
      <c r="F139" s="488">
        <f>Matériel_Location!IU70</f>
        <v>0</v>
      </c>
      <c r="G139" s="488">
        <f>Gasoil!AI126</f>
        <v>0</v>
      </c>
      <c r="H139" s="488">
        <f>'15w40'!AI126</f>
        <v>0</v>
      </c>
      <c r="I139" s="488">
        <f>'Huil 90'!AI126</f>
        <v>0</v>
      </c>
      <c r="J139" s="488">
        <f>'Huile 10'!AI126</f>
        <v>0</v>
      </c>
      <c r="K139" s="488">
        <f>Graisse!AI126</f>
        <v>0</v>
      </c>
      <c r="L139" s="548" t="str">
        <f t="shared" si="12"/>
        <v/>
      </c>
      <c r="M139" s="489" t="str">
        <f t="shared" si="13"/>
        <v/>
      </c>
    </row>
    <row r="140" spans="2:13">
      <c r="B140" s="482">
        <f>Matériel_Location!A71</f>
        <v>0</v>
      </c>
      <c r="C140" s="483">
        <f>Matériel_Location!B71</f>
        <v>0</v>
      </c>
      <c r="D140" s="483">
        <f>Matériel_Location!C71</f>
        <v>0</v>
      </c>
      <c r="E140" s="484">
        <f>heures!AI127</f>
        <v>0</v>
      </c>
      <c r="F140" s="484">
        <f>Matériel_Location!IU71</f>
        <v>0</v>
      </c>
      <c r="G140" s="484">
        <f>Gasoil!AI127</f>
        <v>0</v>
      </c>
      <c r="H140" s="484">
        <f>'15w40'!AI127</f>
        <v>0</v>
      </c>
      <c r="I140" s="484">
        <f>'Huil 90'!AI127</f>
        <v>0</v>
      </c>
      <c r="J140" s="484">
        <f>'Huile 10'!AI127</f>
        <v>0</v>
      </c>
      <c r="K140" s="484">
        <f>Graisse!AI127</f>
        <v>0</v>
      </c>
      <c r="L140" s="547" t="str">
        <f t="shared" si="12"/>
        <v/>
      </c>
      <c r="M140" s="485" t="str">
        <f t="shared" si="13"/>
        <v/>
      </c>
    </row>
    <row r="141" spans="2:13">
      <c r="B141" s="486">
        <f>Matériel_Location!A72</f>
        <v>0</v>
      </c>
      <c r="C141" s="487">
        <f>Matériel_Location!B72</f>
        <v>0</v>
      </c>
      <c r="D141" s="487">
        <f>Matériel_Location!C72</f>
        <v>0</v>
      </c>
      <c r="E141" s="488">
        <f>heures!AI128</f>
        <v>0</v>
      </c>
      <c r="F141" s="488">
        <f>Matériel_Location!IU72</f>
        <v>0</v>
      </c>
      <c r="G141" s="488">
        <f>Gasoil!AI128</f>
        <v>0</v>
      </c>
      <c r="H141" s="488">
        <f>'15w40'!AI128</f>
        <v>0</v>
      </c>
      <c r="I141" s="488">
        <f>'Huil 90'!AI128</f>
        <v>0</v>
      </c>
      <c r="J141" s="488">
        <f>'Huile 10'!AI128</f>
        <v>0</v>
      </c>
      <c r="K141" s="488">
        <f>Graisse!AI128</f>
        <v>0</v>
      </c>
      <c r="L141" s="548" t="str">
        <f t="shared" si="12"/>
        <v/>
      </c>
      <c r="M141" s="489" t="str">
        <f t="shared" si="13"/>
        <v/>
      </c>
    </row>
    <row r="142" spans="2:13">
      <c r="B142" s="482">
        <f>Matériel_Location!A73</f>
        <v>0</v>
      </c>
      <c r="C142" s="483">
        <f>Matériel_Location!B73</f>
        <v>0</v>
      </c>
      <c r="D142" s="483">
        <f>Matériel_Location!C73</f>
        <v>0</v>
      </c>
      <c r="E142" s="484">
        <f>heures!AI129</f>
        <v>0</v>
      </c>
      <c r="F142" s="484">
        <f>Matériel_Location!IU73</f>
        <v>0</v>
      </c>
      <c r="G142" s="484">
        <f>Gasoil!AI129</f>
        <v>0</v>
      </c>
      <c r="H142" s="484">
        <f>'15w40'!AI129</f>
        <v>0</v>
      </c>
      <c r="I142" s="484">
        <f>'Huil 90'!AI129</f>
        <v>0</v>
      </c>
      <c r="J142" s="484">
        <f>'Huile 10'!AI129</f>
        <v>0</v>
      </c>
      <c r="K142" s="484">
        <f>Graisse!AI129</f>
        <v>0</v>
      </c>
      <c r="L142" s="547" t="str">
        <f t="shared" si="12"/>
        <v/>
      </c>
      <c r="M142" s="485" t="str">
        <f t="shared" si="13"/>
        <v/>
      </c>
    </row>
  </sheetData>
  <sheetProtection sheet="1" formatCells="0" formatColumns="0" formatRows="0" insertColumns="0" insertRows="0" insertHyperlinks="0" deleteColumns="0" deleteRows="0" sort="0" autoFilter="0" pivotTables="0"/>
  <mergeCells count="28">
    <mergeCell ref="T11:U12"/>
    <mergeCell ref="T14:U14"/>
    <mergeCell ref="B80:M80"/>
    <mergeCell ref="B16:M17"/>
    <mergeCell ref="V16:Y17"/>
    <mergeCell ref="E14:F14"/>
    <mergeCell ref="O16:T17"/>
    <mergeCell ref="G14:H14"/>
    <mergeCell ref="P11:Q12"/>
    <mergeCell ref="R11:S12"/>
    <mergeCell ref="P14:Q14"/>
    <mergeCell ref="R14:S14"/>
    <mergeCell ref="E11:N11"/>
    <mergeCell ref="I12:K12"/>
    <mergeCell ref="I14:K14"/>
    <mergeCell ref="L12:N12"/>
    <mergeCell ref="L14:N14"/>
    <mergeCell ref="G12:H12"/>
    <mergeCell ref="E12:F12"/>
    <mergeCell ref="E5:H5"/>
    <mergeCell ref="E6:H6"/>
    <mergeCell ref="E8:H8"/>
    <mergeCell ref="E9:H9"/>
    <mergeCell ref="K5:O5"/>
    <mergeCell ref="K6:O6"/>
    <mergeCell ref="K7:O7"/>
    <mergeCell ref="K8:O8"/>
    <mergeCell ref="K9:O9"/>
  </mergeCells>
  <conditionalFormatting sqref="T19:T42">
    <cfRule type="containsText" dxfId="100" priority="26" operator="containsText" text="Faire une commande">
      <formula>NOT(ISERROR(SEARCH("Faire une commande",T19)))</formula>
    </cfRule>
  </conditionalFormatting>
  <conditionalFormatting sqref="E14">
    <cfRule type="cellIs" dxfId="99" priority="22" operator="lessThan">
      <formula>0</formula>
    </cfRule>
    <cfRule type="cellIs" dxfId="98" priority="23" operator="greaterThan">
      <formula>0</formula>
    </cfRule>
  </conditionalFormatting>
  <conditionalFormatting sqref="L14">
    <cfRule type="cellIs" dxfId="97" priority="20" operator="lessThan">
      <formula>0</formula>
    </cfRule>
    <cfRule type="cellIs" dxfId="96" priority="21" operator="greaterThan">
      <formula>0</formula>
    </cfRule>
  </conditionalFormatting>
  <conditionalFormatting sqref="Y19:Y49">
    <cfRule type="cellIs" dxfId="95" priority="8" operator="equal">
      <formula>0</formula>
    </cfRule>
    <cfRule type="cellIs" dxfId="94" priority="9" operator="lessThan">
      <formula>0</formula>
    </cfRule>
    <cfRule type="cellIs" dxfId="93" priority="10" operator="greaterThan">
      <formula>0</formula>
    </cfRule>
  </conditionalFormatting>
  <conditionalFormatting sqref="W19:W49">
    <cfRule type="colorScale" priority="7">
      <colorScale>
        <cfvo type="min"/>
        <cfvo type="percentile" val="50"/>
        <cfvo type="max"/>
        <color rgb="FFF8696B"/>
        <color rgb="FFFFEB84"/>
        <color rgb="FF63BE7B"/>
      </colorScale>
    </cfRule>
  </conditionalFormatting>
  <conditionalFormatting sqref="T43:T54">
    <cfRule type="containsText" dxfId="92" priority="6" operator="containsText" text="Faire une commande">
      <formula>NOT(ISERROR(SEARCH("Faire une commande",T43)))</formula>
    </cfRule>
  </conditionalFormatting>
  <conditionalFormatting sqref="R14:S14">
    <cfRule type="cellIs" dxfId="91" priority="1" operator="lessThan">
      <formula>10</formula>
    </cfRule>
    <cfRule type="cellIs" dxfId="90" priority="2" operator="lessThan">
      <formula>10</formula>
    </cfRule>
    <cfRule type="cellIs" dxfId="89" priority="5" operator="greaterThan">
      <formula>11</formula>
    </cfRule>
  </conditionalFormatting>
  <conditionalFormatting sqref="P14:Q14">
    <cfRule type="cellIs" dxfId="88" priority="4" operator="greaterThan">
      <formula>2500</formula>
    </cfRule>
  </conditionalFormatting>
  <conditionalFormatting sqref="P14:S14">
    <cfRule type="containsErrors" dxfId="87" priority="3">
      <formula>ISERROR(P14)</formula>
    </cfRule>
  </conditionalFormatting>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59999389629810485"/>
  </sheetPr>
  <dimension ref="A1:AA95"/>
  <sheetViews>
    <sheetView showGridLines="0" topLeftCell="A4" workbookViewId="0">
      <selection activeCell="W27" sqref="W27"/>
    </sheetView>
  </sheetViews>
  <sheetFormatPr baseColWidth="10" defaultColWidth="10.6640625" defaultRowHeight="14.4"/>
  <cols>
    <col min="1" max="1" width="21.5546875" style="156" customWidth="1"/>
    <col min="2" max="2" width="17" style="145" customWidth="1"/>
    <col min="3" max="3" width="9.109375" style="145" customWidth="1"/>
    <col min="4" max="4" width="16.109375" customWidth="1"/>
    <col min="5" max="5" width="12.109375" style="222" hidden="1" customWidth="1"/>
    <col min="6" max="6" width="10.33203125" customWidth="1"/>
    <col min="7" max="7" width="10.5546875" customWidth="1"/>
    <col min="8" max="8" width="12.88671875" customWidth="1"/>
    <col min="9" max="9" width="8.33203125" customWidth="1"/>
    <col min="10" max="10" width="19.5546875" style="380" customWidth="1"/>
    <col min="11" max="11" width="22.44140625" customWidth="1"/>
    <col min="12" max="12" width="14.44140625" customWidth="1"/>
    <col min="13" max="13" width="12.33203125" customWidth="1"/>
    <col min="14" max="14" width="18.44140625" customWidth="1"/>
    <col min="15" max="15" width="36.6640625" style="276" customWidth="1"/>
    <col min="18" max="18" width="8.88671875" customWidth="1"/>
    <col min="19" max="19" width="13.44140625" style="310" customWidth="1"/>
    <col min="20" max="20" width="11.88671875" style="353" customWidth="1"/>
    <col min="21" max="21" width="11.5546875" style="276" customWidth="1"/>
    <col min="22" max="22" width="14.33203125" style="276" customWidth="1"/>
    <col min="23" max="23" width="12.33203125" style="276" customWidth="1"/>
    <col min="24" max="24" width="11.109375" style="276" customWidth="1"/>
    <col min="25" max="25" width="18.88671875" style="310" customWidth="1"/>
    <col min="26" max="26" width="10.88671875" style="276" customWidth="1"/>
  </cols>
  <sheetData>
    <row r="1" spans="1:27" s="41" customFormat="1" ht="9" customHeight="1">
      <c r="A1" s="156"/>
      <c r="B1" s="145"/>
      <c r="C1" s="145"/>
      <c r="D1"/>
      <c r="E1" s="222"/>
      <c r="F1"/>
      <c r="G1"/>
      <c r="H1"/>
      <c r="I1"/>
      <c r="J1" s="380"/>
      <c r="K1"/>
      <c r="L1"/>
      <c r="M1"/>
      <c r="N1"/>
      <c r="O1" s="276"/>
      <c r="S1" s="309"/>
      <c r="T1" s="379"/>
      <c r="U1" s="276"/>
      <c r="V1" s="276"/>
      <c r="W1" s="276"/>
      <c r="X1" s="276"/>
      <c r="Y1" s="309"/>
      <c r="Z1" s="135"/>
    </row>
    <row r="2" spans="1:27" s="41" customFormat="1" ht="6" customHeight="1" thickBot="1">
      <c r="A2" s="156"/>
      <c r="B2" s="145"/>
      <c r="C2" s="145"/>
      <c r="D2"/>
      <c r="E2" s="222"/>
      <c r="F2"/>
      <c r="G2"/>
      <c r="H2"/>
      <c r="I2"/>
      <c r="J2" s="380"/>
      <c r="K2"/>
      <c r="L2"/>
      <c r="M2"/>
      <c r="N2"/>
      <c r="O2" s="276"/>
      <c r="S2" s="309"/>
      <c r="T2" s="379"/>
      <c r="U2" s="276"/>
      <c r="V2" s="276"/>
      <c r="W2" s="276"/>
      <c r="X2" s="276"/>
      <c r="Y2" s="309"/>
      <c r="Z2" s="135"/>
    </row>
    <row r="3" spans="1:27" ht="18.75" customHeight="1" thickBot="1">
      <c r="F3" s="378">
        <f>Matériel_Sogto!D11</f>
        <v>44531</v>
      </c>
      <c r="S3" s="874" t="s">
        <v>121</v>
      </c>
      <c r="T3" s="875"/>
      <c r="U3" s="875"/>
      <c r="V3" s="875"/>
      <c r="W3" s="875"/>
      <c r="X3" s="875"/>
      <c r="Y3" s="875"/>
      <c r="Z3" s="876"/>
    </row>
    <row r="4" spans="1:27" ht="9" customHeight="1" thickBot="1"/>
    <row r="5" spans="1:27" ht="16.2" thickBot="1">
      <c r="A5" s="872" t="s">
        <v>110</v>
      </c>
      <c r="B5" s="872" t="s">
        <v>20</v>
      </c>
      <c r="C5" s="880" t="s">
        <v>109</v>
      </c>
      <c r="D5" s="872" t="s">
        <v>100</v>
      </c>
      <c r="E5" s="880" t="s">
        <v>101</v>
      </c>
      <c r="F5" s="877" t="s">
        <v>102</v>
      </c>
      <c r="G5" s="878"/>
      <c r="H5" s="878"/>
      <c r="I5" s="879"/>
      <c r="J5" s="882" t="s">
        <v>103</v>
      </c>
      <c r="K5" s="872" t="s">
        <v>104</v>
      </c>
      <c r="L5" s="872" t="s">
        <v>112</v>
      </c>
      <c r="M5" s="880" t="s">
        <v>111</v>
      </c>
      <c r="N5" s="872" t="s">
        <v>113</v>
      </c>
      <c r="O5" s="872" t="s">
        <v>39</v>
      </c>
      <c r="P5" s="276"/>
      <c r="S5" s="872" t="s">
        <v>20</v>
      </c>
      <c r="T5" s="873" t="s">
        <v>100</v>
      </c>
      <c r="U5" s="877" t="s">
        <v>102</v>
      </c>
      <c r="V5" s="878"/>
      <c r="W5" s="878"/>
      <c r="X5" s="879"/>
      <c r="Y5" s="872" t="s">
        <v>103</v>
      </c>
      <c r="Z5" s="872" t="s">
        <v>39</v>
      </c>
    </row>
    <row r="6" spans="1:27" ht="16.2" thickBot="1">
      <c r="A6" s="872"/>
      <c r="B6" s="872"/>
      <c r="C6" s="881"/>
      <c r="D6" s="872"/>
      <c r="E6" s="881"/>
      <c r="F6" s="261" t="s">
        <v>105</v>
      </c>
      <c r="G6" s="261" t="s">
        <v>106</v>
      </c>
      <c r="H6" s="261" t="s">
        <v>107</v>
      </c>
      <c r="I6" s="261" t="s">
        <v>108</v>
      </c>
      <c r="J6" s="882"/>
      <c r="K6" s="872"/>
      <c r="L6" s="872"/>
      <c r="M6" s="881"/>
      <c r="N6" s="872"/>
      <c r="O6" s="880"/>
      <c r="P6" s="276"/>
      <c r="S6" s="872"/>
      <c r="T6" s="873"/>
      <c r="U6" s="304" t="s">
        <v>105</v>
      </c>
      <c r="V6" s="304" t="s">
        <v>106</v>
      </c>
      <c r="W6" s="304" t="s">
        <v>107</v>
      </c>
      <c r="X6" s="304" t="s">
        <v>108</v>
      </c>
      <c r="Y6" s="872"/>
      <c r="Z6" s="872"/>
    </row>
    <row r="7" spans="1:27" ht="15.6">
      <c r="A7" s="277" t="str">
        <f>Matériel_Sogto!A12</f>
        <v>NIVLEUSE</v>
      </c>
      <c r="B7" s="278" t="str">
        <f>Matériel_Sogto!B12</f>
        <v>NIV001</v>
      </c>
      <c r="C7" s="278" t="str">
        <f>Matériel_Sogto!C12</f>
        <v>Cpt Panne</v>
      </c>
      <c r="D7" s="279" t="e">
        <f>IF(SUMIF(TACHE!D7:AH7,"Vidange",TACHE!$D$6:$AH$6)=0,IF(VLOOKUP(B7,$S$7:$Z$68,2,FALSE)=0,"",VLOOKUP(B7,$S$7:$Z$68,2,FALSE)),SUMIF(TACHE!D7:AH7,"Vidange",TACHE!$D$6:$AH$6))</f>
        <v>#N/A</v>
      </c>
      <c r="E7" s="280">
        <f>IF(C7="Engin",250,IF(C7="Transport",10000,250))</f>
        <v>250</v>
      </c>
      <c r="F7" s="281"/>
      <c r="G7" s="281"/>
      <c r="H7" s="281"/>
      <c r="I7" s="281"/>
      <c r="J7" s="381" t="e">
        <f>IF(D7&gt;date-1,SUMIFS(KM!D7:AH7,KM!$D$6:$AH$6,D7,TACHE!D7:AH7,"Vidange"),VLOOKUP(B7,$S$7:$Z$68,7,FALSE))</f>
        <v>#N/A</v>
      </c>
      <c r="K7" s="282" t="e">
        <f>IF(C7="Cpt Panne",heures!AI7+J7,Matériel_Sogto!IS12)</f>
        <v>#N/A</v>
      </c>
      <c r="L7" s="282" t="e">
        <f>IF(C7="Cpt Panne",K7,K7-J7)</f>
        <v>#N/A</v>
      </c>
      <c r="M7" s="282" t="e">
        <f>E7-L7</f>
        <v>#N/A</v>
      </c>
      <c r="N7" s="283" t="e">
        <f>IF(M7&lt;E7/10,"Fair la vidange","")</f>
        <v>#N/A</v>
      </c>
      <c r="O7" s="284"/>
      <c r="P7" s="276"/>
      <c r="S7" s="434" t="s">
        <v>130</v>
      </c>
      <c r="T7" s="435">
        <v>44379</v>
      </c>
      <c r="U7" s="465"/>
      <c r="V7" s="466"/>
      <c r="W7" s="466"/>
      <c r="X7" s="466"/>
      <c r="Y7" s="437">
        <v>22339</v>
      </c>
      <c r="Z7" s="459"/>
      <c r="AA7" s="380"/>
    </row>
    <row r="8" spans="1:27" ht="15.6">
      <c r="A8" s="262" t="str">
        <f>Matériel_Sogto!A13</f>
        <v>NIVLEUSE</v>
      </c>
      <c r="B8" s="263" t="str">
        <f>Matériel_Sogto!B13</f>
        <v>NIV004</v>
      </c>
      <c r="C8" s="263" t="str">
        <f>Matériel_Sogto!C13</f>
        <v>Engin</v>
      </c>
      <c r="D8" s="279" t="e">
        <f>IF(SUMIF(TACHE!D8:AH8,"Vidange",TACHE!$D$6:$AH$6)=0,IF(VLOOKUP(B8,$S$7:$Z$68,2,FALSE)=0,"",VLOOKUP(B8,$S$7:$Z$68,2,FALSE)),SUMIF(TACHE!D8:AH8,"Vidange",TACHE!$D$6:$AH$6))</f>
        <v>#N/A</v>
      </c>
      <c r="E8" s="280">
        <f t="shared" ref="E8:E68" si="0">IF(C8="Engin",250,IF(C8="Transport",10000,250))</f>
        <v>250</v>
      </c>
      <c r="F8" s="281"/>
      <c r="G8" s="281"/>
      <c r="H8" s="281"/>
      <c r="I8" s="281"/>
      <c r="J8" s="381" t="e">
        <f>IF(D8&gt;date-1,SUMIFS(KM!D8:AH8,KM!$D$6:$AH$6,D8,TACHE!D8:AH8,"Vidange"),VLOOKUP(B8,$S$7:$Z$68,7,FALSE))</f>
        <v>#N/A</v>
      </c>
      <c r="K8" s="282">
        <f>IF(C8="Cpt Panne",heures!AI8+J8,Matériel_Sogto!IS13)</f>
        <v>7696</v>
      </c>
      <c r="L8" s="282" t="e">
        <f>IF(C8="Cpt Panne",K8,K8-J8)</f>
        <v>#N/A</v>
      </c>
      <c r="M8" s="264" t="e">
        <f t="shared" ref="M8:M68" si="1">E8-L8</f>
        <v>#N/A</v>
      </c>
      <c r="N8" s="283" t="e">
        <f t="shared" ref="N8:N68" si="2">IF(M8&lt;E8/10,"Fair la vidange","")</f>
        <v>#N/A</v>
      </c>
      <c r="O8" s="285"/>
      <c r="P8" s="276"/>
      <c r="S8" s="438" t="s">
        <v>122</v>
      </c>
      <c r="T8" s="439">
        <v>44379</v>
      </c>
      <c r="U8" s="436"/>
      <c r="V8" s="440"/>
      <c r="W8" s="440"/>
      <c r="X8" s="440"/>
      <c r="Y8" s="441">
        <v>19761</v>
      </c>
      <c r="Z8" s="460"/>
      <c r="AA8" s="380"/>
    </row>
    <row r="9" spans="1:27" ht="15.6">
      <c r="A9" s="262" t="str">
        <f>Matériel_Sogto!A14</f>
        <v>TRACTOPELLE</v>
      </c>
      <c r="B9" s="263" t="str">
        <f>Matériel_Sogto!B14</f>
        <v>TR001</v>
      </c>
      <c r="C9" s="263" t="str">
        <f>Matériel_Sogto!C14</f>
        <v>Engin</v>
      </c>
      <c r="D9" s="279">
        <f>IF(SUMIF(TACHE!D9:AH9,"Vidange",TACHE!$D$6:$AH$6)=0,IF(VLOOKUP(B9,$S$7:$Z$68,2,FALSE)=0,"",VLOOKUP(B9,$S$7:$Z$68,2,FALSE)),SUMIF(TACHE!D9:AH9,"Vidange",TACHE!$D$6:$AH$6))</f>
        <v>44321</v>
      </c>
      <c r="E9" s="280">
        <f t="shared" si="0"/>
        <v>250</v>
      </c>
      <c r="F9" s="281"/>
      <c r="G9" s="281"/>
      <c r="H9" s="281"/>
      <c r="I9" s="281"/>
      <c r="J9" s="381">
        <f>IF(D9&gt;date-1,SUMIFS(KM!D9:AH9,KM!$D$6:$AH$6,D9,TACHE!D9:AH9,"Vidange"),VLOOKUP(B9,$S$7:$Z$68,7,FALSE))</f>
        <v>0</v>
      </c>
      <c r="K9" s="282">
        <f>IF(C9="Cpt Panne",heures!AI9+J9,Matériel_Sogto!IS14)</f>
        <v>0</v>
      </c>
      <c r="L9" s="282">
        <f t="shared" ref="L9:L68" si="3">IF(C9="Cpt Panne",K9,K9-J9)</f>
        <v>0</v>
      </c>
      <c r="M9" s="352">
        <f>E9-L9</f>
        <v>250</v>
      </c>
      <c r="N9" s="283" t="str">
        <f t="shared" si="2"/>
        <v/>
      </c>
      <c r="O9" s="285"/>
      <c r="P9" s="276"/>
      <c r="S9" s="438" t="s">
        <v>114</v>
      </c>
      <c r="T9" s="439">
        <v>44428</v>
      </c>
      <c r="U9" s="436"/>
      <c r="V9" s="440"/>
      <c r="W9" s="440"/>
      <c r="X9" s="440"/>
      <c r="Y9" s="441">
        <v>14278</v>
      </c>
      <c r="Z9" s="460"/>
      <c r="AA9" s="380"/>
    </row>
    <row r="10" spans="1:27" ht="15.6">
      <c r="A10" s="262" t="str">
        <f>Matériel_Sogto!A15</f>
        <v>TRACTOPELLE</v>
      </c>
      <c r="B10" s="263" t="str">
        <f>Matériel_Sogto!B15</f>
        <v>TR002</v>
      </c>
      <c r="C10" s="263" t="str">
        <f>Matériel_Sogto!C15</f>
        <v>Engin</v>
      </c>
      <c r="D10" s="279" t="e">
        <f>IF(SUMIF(TACHE!D10:AH10,"Vidange",TACHE!$D$6:$AH$6)=0,IF(VLOOKUP(B10,$S$7:$Z$68,2,FALSE)=0,"",VLOOKUP(B10,$S$7:$Z$68,2,FALSE)),SUMIF(TACHE!D10:AH10,"Vidange",TACHE!$D$6:$AH$6))</f>
        <v>#N/A</v>
      </c>
      <c r="E10" s="280">
        <f t="shared" si="0"/>
        <v>250</v>
      </c>
      <c r="F10" s="281"/>
      <c r="G10" s="281"/>
      <c r="H10" s="281"/>
      <c r="I10" s="281"/>
      <c r="J10" s="381" t="e">
        <f>IF(D10&gt;date-1,SUMIFS(KM!D10:AH10,KM!$D$6:$AH$6,D10,TACHE!D10:AH10,"Vidange"),VLOOKUP(B10,$S$7:$Z$68,7,FALSE))</f>
        <v>#N/A</v>
      </c>
      <c r="K10" s="282">
        <f>IF(C10="Cpt Panne",heures!AI10+J10,Matériel_Sogto!IS15)</f>
        <v>0</v>
      </c>
      <c r="L10" s="282" t="e">
        <f t="shared" si="3"/>
        <v>#N/A</v>
      </c>
      <c r="M10" s="264" t="e">
        <f t="shared" si="1"/>
        <v>#N/A</v>
      </c>
      <c r="N10" s="283" t="e">
        <f t="shared" si="2"/>
        <v>#N/A</v>
      </c>
      <c r="O10" s="285"/>
      <c r="P10" s="276"/>
      <c r="S10" s="438" t="s">
        <v>115</v>
      </c>
      <c r="T10" s="439">
        <v>44498</v>
      </c>
      <c r="U10" s="436"/>
      <c r="V10" s="440"/>
      <c r="W10" s="440"/>
      <c r="X10" s="440"/>
      <c r="Y10" s="441">
        <v>10282</v>
      </c>
      <c r="Z10" s="460"/>
      <c r="AA10" s="380"/>
    </row>
    <row r="11" spans="1:27" ht="15.6">
      <c r="A11" s="262" t="str">
        <f>Matériel_Sogto!A16</f>
        <v>COMPACTEUR</v>
      </c>
      <c r="B11" s="263" t="str">
        <f>Matériel_Sogto!B16</f>
        <v>C006</v>
      </c>
      <c r="C11" s="263" t="str">
        <f>Matériel_Sogto!C16</f>
        <v>Engin</v>
      </c>
      <c r="D11" s="279" t="e">
        <f>IF(SUMIF(TACHE!D11:AH11,"Vidange",TACHE!$D$6:$AH$6)=0,IF(VLOOKUP(B11,$S$7:$Z$68,2,FALSE)=0,"",VLOOKUP(B11,$S$7:$Z$68,2,FALSE)),SUMIF(TACHE!D11:AH11,"Vidange",TACHE!$D$6:$AH$6))</f>
        <v>#N/A</v>
      </c>
      <c r="E11" s="280">
        <f t="shared" si="0"/>
        <v>250</v>
      </c>
      <c r="F11" s="281"/>
      <c r="G11" s="281"/>
      <c r="H11" s="281"/>
      <c r="I11" s="281"/>
      <c r="J11" s="381" t="e">
        <f>IF(D11&gt;date-1,SUMIFS(KM!D11:AH11,KM!$D$6:$AH$6,D11,TACHE!D11:AH11,"Vidange"),VLOOKUP(B11,$S$7:$Z$68,7,FALSE))</f>
        <v>#N/A</v>
      </c>
      <c r="K11" s="282">
        <f>IF(C11="Cpt Panne",heures!AI11+J11,Matériel_Sogto!IS16)</f>
        <v>4959</v>
      </c>
      <c r="L11" s="282" t="e">
        <f t="shared" si="3"/>
        <v>#N/A</v>
      </c>
      <c r="M11" s="264" t="e">
        <f t="shared" si="1"/>
        <v>#N/A</v>
      </c>
      <c r="N11" s="283" t="e">
        <f t="shared" si="2"/>
        <v>#N/A</v>
      </c>
      <c r="O11" s="285"/>
      <c r="P11" s="276"/>
      <c r="S11" s="438" t="s">
        <v>116</v>
      </c>
      <c r="T11" s="439">
        <v>44436</v>
      </c>
      <c r="U11" s="436"/>
      <c r="V11" s="440"/>
      <c r="W11" s="440"/>
      <c r="X11" s="440"/>
      <c r="Y11" s="441">
        <v>13386</v>
      </c>
      <c r="Z11" s="460"/>
      <c r="AA11" s="380"/>
    </row>
    <row r="12" spans="1:27" ht="15.6">
      <c r="A12" s="262" t="str">
        <f>Matériel_Sogto!A17</f>
        <v>COMPACTEUR</v>
      </c>
      <c r="B12" s="263" t="str">
        <f>Matériel_Sogto!B17</f>
        <v>C003</v>
      </c>
      <c r="C12" s="263" t="str">
        <f>Matériel_Sogto!C17</f>
        <v>Engin</v>
      </c>
      <c r="D12" s="279">
        <f>IF(SUMIF(TACHE!D12:AH12,"Vidange",TACHE!$D$6:$AH$6)=0,IF(VLOOKUP(B12,$S$7:$Z$68,2,FALSE)=0,"",VLOOKUP(B12,$S$7:$Z$68,2,FALSE)),SUMIF(TACHE!D12:AH12,"Vidange",TACHE!$D$6:$AH$6))</f>
        <v>44428</v>
      </c>
      <c r="E12" s="280">
        <f t="shared" si="0"/>
        <v>250</v>
      </c>
      <c r="F12" s="281"/>
      <c r="G12" s="281"/>
      <c r="H12" s="281"/>
      <c r="I12" s="281"/>
      <c r="J12" s="381">
        <f>IF(D12&gt;date-1,SUMIFS(KM!D12:AH12,KM!$D$6:$AH$6,D12,TACHE!D12:AH12,"Vidange"),VLOOKUP(B12,$S$7:$Z$68,7,FALSE))</f>
        <v>9646</v>
      </c>
      <c r="K12" s="282">
        <f>IF(C12="Cpt Panne",heures!AI12+J12,Matériel_Sogto!IS17)</f>
        <v>0</v>
      </c>
      <c r="L12" s="282">
        <f t="shared" si="3"/>
        <v>-9646</v>
      </c>
      <c r="M12" s="264">
        <f t="shared" si="1"/>
        <v>9896</v>
      </c>
      <c r="N12" s="283" t="str">
        <f t="shared" si="2"/>
        <v/>
      </c>
      <c r="O12" s="285"/>
      <c r="P12" s="276"/>
      <c r="S12" s="438" t="s">
        <v>117</v>
      </c>
      <c r="T12" s="439">
        <v>44428</v>
      </c>
      <c r="U12" s="436"/>
      <c r="V12" s="440"/>
      <c r="W12" s="440"/>
      <c r="X12" s="440"/>
      <c r="Y12" s="441">
        <v>0</v>
      </c>
      <c r="Z12" s="460"/>
      <c r="AA12" s="380"/>
    </row>
    <row r="13" spans="1:27" ht="15.6">
      <c r="A13" s="262" t="str">
        <f>Matériel_Sogto!A18</f>
        <v>PELLE</v>
      </c>
      <c r="B13" s="263" t="str">
        <f>Matériel_Sogto!B18</f>
        <v>P0012</v>
      </c>
      <c r="C13" s="263" t="str">
        <f>Matériel_Sogto!C18</f>
        <v>Engin</v>
      </c>
      <c r="D13" s="279" t="e">
        <f>IF(SUMIF(TACHE!D13:AH13,"Vidange",TACHE!$D$6:$AH$6)=0,IF(VLOOKUP(B13,$S$7:$Z$68,2,FALSE)=0,"",VLOOKUP(B13,$S$7:$Z$68,2,FALSE)),SUMIF(TACHE!D13:AH13,"Vidange",TACHE!$D$6:$AH$6))</f>
        <v>#N/A</v>
      </c>
      <c r="E13" s="280">
        <f t="shared" si="0"/>
        <v>250</v>
      </c>
      <c r="F13" s="281"/>
      <c r="G13" s="281"/>
      <c r="H13" s="281"/>
      <c r="I13" s="281"/>
      <c r="J13" s="381" t="e">
        <f>IF(D13&gt;date-1,SUMIFS(KM!D13:AH13,KM!$D$6:$AH$6,D13,TACHE!D13:AH13,"Vidange"),VLOOKUP(B13,$S$7:$Z$68,7,FALSE))</f>
        <v>#N/A</v>
      </c>
      <c r="K13" s="282">
        <f>IF(C13="Cpt Panne",heures!AI13+J13,Matériel_Sogto!IS18)</f>
        <v>3328</v>
      </c>
      <c r="L13" s="282" t="e">
        <f t="shared" si="3"/>
        <v>#N/A</v>
      </c>
      <c r="M13" s="264" t="e">
        <f t="shared" si="1"/>
        <v>#N/A</v>
      </c>
      <c r="N13" s="283" t="e">
        <f t="shared" si="2"/>
        <v>#N/A</v>
      </c>
      <c r="O13" s="285"/>
      <c r="P13" s="276"/>
      <c r="S13" s="438" t="s">
        <v>184</v>
      </c>
      <c r="T13" s="439">
        <v>44368</v>
      </c>
      <c r="U13" s="436"/>
      <c r="V13" s="440"/>
      <c r="W13" s="440"/>
      <c r="X13" s="440"/>
      <c r="Y13" s="441">
        <v>12638</v>
      </c>
      <c r="Z13" s="460"/>
      <c r="AA13" s="380"/>
    </row>
    <row r="14" spans="1:27" ht="15.6">
      <c r="A14" s="262" t="str">
        <f>Matériel_Sogto!A19</f>
        <v>CAMION</v>
      </c>
      <c r="B14" s="263" t="str">
        <f>Matériel_Sogto!B19</f>
        <v>CB001</v>
      </c>
      <c r="C14" s="263" t="str">
        <f>Matériel_Sogto!C19</f>
        <v>Transport</v>
      </c>
      <c r="D14" s="279">
        <f>IF(SUMIF(TACHE!D14:AH14,"Vidange",TACHE!$D$6:$AH$6)=0,IF(VLOOKUP(B14,$S$7:$Z$68,2,FALSE)=0,"",VLOOKUP(B14,$S$7:$Z$68,2,FALSE)),SUMIF(TACHE!D14:AH14,"Vidange",TACHE!$D$6:$AH$6))</f>
        <v>44299</v>
      </c>
      <c r="E14" s="280">
        <f t="shared" si="0"/>
        <v>10000</v>
      </c>
      <c r="F14" s="281"/>
      <c r="G14" s="281"/>
      <c r="H14" s="281"/>
      <c r="I14" s="281"/>
      <c r="J14" s="381">
        <f>IF(D14&gt;date-1,SUMIFS(KM!D14:AH14,KM!$D$6:$AH$6,D14,TACHE!D14:AH14,"Vidange"),VLOOKUP(B14,$S$7:$Z$68,7,FALSE))</f>
        <v>231278</v>
      </c>
      <c r="K14" s="282">
        <f>IF(C14="Cpt Panne",heures!AI14+J14,Matériel_Sogto!IS19)</f>
        <v>238238</v>
      </c>
      <c r="L14" s="282">
        <f t="shared" si="3"/>
        <v>6960</v>
      </c>
      <c r="M14" s="264">
        <f t="shared" si="1"/>
        <v>3040</v>
      </c>
      <c r="N14" s="283" t="str">
        <f t="shared" si="2"/>
        <v/>
      </c>
      <c r="O14" s="285"/>
      <c r="P14" s="276"/>
      <c r="S14" s="438" t="s">
        <v>133</v>
      </c>
      <c r="T14" s="439">
        <v>44422</v>
      </c>
      <c r="U14" s="281"/>
      <c r="V14" s="440"/>
      <c r="W14" s="440"/>
      <c r="X14" s="440"/>
      <c r="Y14" s="441">
        <v>8886</v>
      </c>
      <c r="Z14" s="460"/>
      <c r="AA14" s="380"/>
    </row>
    <row r="15" spans="1:27" ht="15.6">
      <c r="A15" s="262" t="str">
        <f>Matériel_Sogto!A20</f>
        <v>CAMION</v>
      </c>
      <c r="B15" s="263" t="str">
        <f>Matériel_Sogto!B20</f>
        <v>CB002</v>
      </c>
      <c r="C15" s="263" t="str">
        <f>Matériel_Sogto!C20</f>
        <v>Transport</v>
      </c>
      <c r="D15" s="279" t="e">
        <f>IF(SUMIF(TACHE!D15:AH15,"Vidange",TACHE!$D$6:$AH$6)=0,IF(VLOOKUP(B15,$S$7:$Z$68,2,FALSE)=0,"",VLOOKUP(B15,$S$7:$Z$68,2,FALSE)),SUMIF(TACHE!D15:AH15,"Vidange",TACHE!$D$6:$AH$6))</f>
        <v>#N/A</v>
      </c>
      <c r="E15" s="280">
        <f t="shared" si="0"/>
        <v>10000</v>
      </c>
      <c r="F15" s="281"/>
      <c r="G15" s="281"/>
      <c r="H15" s="281"/>
      <c r="I15" s="281"/>
      <c r="J15" s="381" t="e">
        <f>IF(D15&gt;date-1,SUMIFS(KM!D15:AH15,KM!$D$6:$AH$6,D15,TACHE!D15:AH15,"Vidange"),VLOOKUP(B15,$S$7:$Z$68,7,FALSE))</f>
        <v>#N/A</v>
      </c>
      <c r="K15" s="282">
        <f>IF(C15="Cpt Panne",heures!AI15+J15,Matériel_Sogto!IS20)</f>
        <v>342023</v>
      </c>
      <c r="L15" s="282" t="e">
        <f t="shared" si="3"/>
        <v>#N/A</v>
      </c>
      <c r="M15" s="264" t="e">
        <f t="shared" si="1"/>
        <v>#N/A</v>
      </c>
      <c r="N15" s="283" t="e">
        <f t="shared" si="2"/>
        <v>#N/A</v>
      </c>
      <c r="O15" s="285"/>
      <c r="P15" s="276"/>
      <c r="S15" s="438" t="s">
        <v>132</v>
      </c>
      <c r="T15" s="439">
        <v>44497</v>
      </c>
      <c r="U15" s="281"/>
      <c r="V15" s="440"/>
      <c r="W15" s="440"/>
      <c r="X15" s="440"/>
      <c r="Y15" s="441">
        <v>12630</v>
      </c>
      <c r="Z15" s="460"/>
      <c r="AA15" s="380"/>
    </row>
    <row r="16" spans="1:27" ht="15.6">
      <c r="A16" s="262" t="str">
        <f>Matériel_Sogto!A21</f>
        <v>CAMION</v>
      </c>
      <c r="B16" s="263" t="str">
        <f>Matériel_Sogto!B21</f>
        <v>CA006</v>
      </c>
      <c r="C16" s="263" t="str">
        <f>Matériel_Sogto!C21</f>
        <v>Transport</v>
      </c>
      <c r="D16" s="279" t="e">
        <f>IF(SUMIF(TACHE!D16:AH16,"Vidange",TACHE!$D$6:$AH$6)=0,IF(VLOOKUP(B16,$S$7:$Z$68,2,FALSE)=0,"",VLOOKUP(B16,$S$7:$Z$68,2,FALSE)),SUMIF(TACHE!D16:AH16,"Vidange",TACHE!$D$6:$AH$6))</f>
        <v>#N/A</v>
      </c>
      <c r="E16" s="280">
        <f t="shared" si="0"/>
        <v>10000</v>
      </c>
      <c r="F16" s="281"/>
      <c r="G16" s="281"/>
      <c r="H16" s="281"/>
      <c r="I16" s="281"/>
      <c r="J16" s="381" t="e">
        <f>IF(D16&gt;date-1,SUMIFS(KM!D16:AH16,KM!$D$6:$AH$6,D16,TACHE!D16:AH16,"Vidange"),VLOOKUP(B16,$S$7:$Z$68,7,FALSE))</f>
        <v>#N/A</v>
      </c>
      <c r="K16" s="282">
        <f>IF(C16="Cpt Panne",heures!AI16+J16,Matériel_Sogto!IS21)</f>
        <v>103131</v>
      </c>
      <c r="L16" s="282" t="e">
        <f t="shared" si="3"/>
        <v>#N/A</v>
      </c>
      <c r="M16" s="264" t="e">
        <f t="shared" si="1"/>
        <v>#N/A</v>
      </c>
      <c r="N16" s="283" t="e">
        <f t="shared" si="2"/>
        <v>#N/A</v>
      </c>
      <c r="O16" s="285"/>
      <c r="P16" s="276"/>
      <c r="S16" s="438" t="s">
        <v>134</v>
      </c>
      <c r="T16" s="439">
        <v>44419</v>
      </c>
      <c r="U16" s="436"/>
      <c r="V16" s="440"/>
      <c r="W16" s="440"/>
      <c r="X16" s="440"/>
      <c r="Y16" s="441">
        <v>7939</v>
      </c>
      <c r="Z16" s="460"/>
      <c r="AA16" s="380"/>
    </row>
    <row r="17" spans="1:27" ht="15.6">
      <c r="A17" s="262" t="str">
        <f>Matériel_Sogto!A22</f>
        <v>CAMION</v>
      </c>
      <c r="B17" s="263" t="str">
        <f>Matériel_Sogto!B22</f>
        <v>CA012</v>
      </c>
      <c r="C17" s="263" t="str">
        <f>Matériel_Sogto!C22</f>
        <v>Transport</v>
      </c>
      <c r="D17" s="279" t="e">
        <f>IF(SUMIF(TACHE!D17:AH17,"Vidange",TACHE!$D$6:$AH$6)=0,IF(VLOOKUP(B17,$S$7:$Z$68,2,FALSE)=0,"",VLOOKUP(B17,$S$7:$Z$68,2,FALSE)),SUMIF(TACHE!D17:AH17,"Vidange",TACHE!$D$6:$AH$6))</f>
        <v>#N/A</v>
      </c>
      <c r="E17" s="280">
        <f t="shared" si="0"/>
        <v>10000</v>
      </c>
      <c r="F17" s="281"/>
      <c r="G17" s="281"/>
      <c r="H17" s="281"/>
      <c r="I17" s="281"/>
      <c r="J17" s="381" t="e">
        <f>IF(D17&gt;date-1,SUMIFS(KM!D17:AH17,KM!$D$6:$AH$6,D17,TACHE!D17:AH17,"Vidange"),VLOOKUP(B17,$S$7:$Z$68,7,FALSE))</f>
        <v>#N/A</v>
      </c>
      <c r="K17" s="282">
        <f>IF(C17="Cpt Panne",heures!AI17+J17,Matériel_Sogto!IS22)</f>
        <v>34315</v>
      </c>
      <c r="L17" s="282" t="e">
        <f t="shared" si="3"/>
        <v>#N/A</v>
      </c>
      <c r="M17" s="264" t="e">
        <f t="shared" si="1"/>
        <v>#N/A</v>
      </c>
      <c r="N17" s="283" t="e">
        <f t="shared" si="2"/>
        <v>#N/A</v>
      </c>
      <c r="O17" s="285"/>
      <c r="P17" s="276"/>
      <c r="S17" s="438" t="s">
        <v>136</v>
      </c>
      <c r="T17" s="439">
        <v>44390</v>
      </c>
      <c r="U17" s="281"/>
      <c r="V17" s="440"/>
      <c r="W17" s="440"/>
      <c r="X17" s="440"/>
      <c r="Y17" s="441">
        <v>11589</v>
      </c>
      <c r="Z17" s="460"/>
      <c r="AA17" s="380"/>
    </row>
    <row r="18" spans="1:27" ht="15.6">
      <c r="A18" s="262" t="str">
        <f>Matériel_Sogto!A23</f>
        <v>PICK UP</v>
      </c>
      <c r="B18" s="263" t="str">
        <f>Matériel_Sogto!B23</f>
        <v>PICK003</v>
      </c>
      <c r="C18" s="263" t="str">
        <f>Matériel_Sogto!C23</f>
        <v>Transport</v>
      </c>
      <c r="D18" s="279" t="e">
        <f>IF(SUMIF(TACHE!D18:AH18,"Vidange",TACHE!$D$6:$AH$6)=0,IF(VLOOKUP(B18,$S$7:$Z$68,2,FALSE)=0,"",VLOOKUP(B18,$S$7:$Z$68,2,FALSE)),SUMIF(TACHE!D18:AH18,"Vidange",TACHE!$D$6:$AH$6))</f>
        <v>#N/A</v>
      </c>
      <c r="E18" s="280">
        <f t="shared" si="0"/>
        <v>10000</v>
      </c>
      <c r="F18" s="281"/>
      <c r="G18" s="281"/>
      <c r="H18" s="281"/>
      <c r="I18" s="281"/>
      <c r="J18" s="381" t="e">
        <f>IF(D18&gt;date-1,SUMIFS(KM!D18:AH18,KM!$D$6:$AH$6,D18,TACHE!D18:AH18,"Vidange"),VLOOKUP(B18,$S$7:$Z$68,7,FALSE))</f>
        <v>#N/A</v>
      </c>
      <c r="K18" s="282">
        <f>IF(C18="Cpt Panne",heures!AI18+J18,Matériel_Sogto!IS23)</f>
        <v>0</v>
      </c>
      <c r="L18" s="282" t="e">
        <f t="shared" si="3"/>
        <v>#N/A</v>
      </c>
      <c r="M18" s="264" t="e">
        <f t="shared" si="1"/>
        <v>#N/A</v>
      </c>
      <c r="N18" s="283" t="e">
        <f t="shared" si="2"/>
        <v>#N/A</v>
      </c>
      <c r="O18" s="285"/>
      <c r="P18" s="276"/>
      <c r="S18" s="438" t="s">
        <v>131</v>
      </c>
      <c r="T18" s="439">
        <v>44494</v>
      </c>
      <c r="U18" s="436"/>
      <c r="V18" s="440"/>
      <c r="W18" s="440"/>
      <c r="X18" s="440"/>
      <c r="Y18" s="441">
        <v>13446</v>
      </c>
      <c r="Z18" s="460"/>
      <c r="AA18" s="380"/>
    </row>
    <row r="19" spans="1:27" ht="15.6">
      <c r="A19" s="262" t="str">
        <f>Matériel_Sogto!A24</f>
        <v>FIAT</v>
      </c>
      <c r="B19" s="263" t="str">
        <f>Matériel_Sogto!B24</f>
        <v>VL004</v>
      </c>
      <c r="C19" s="263" t="str">
        <f>Matériel_Sogto!C24</f>
        <v>Transport</v>
      </c>
      <c r="D19" s="279" t="e">
        <f>IF(SUMIF(TACHE!D19:AH19,"Vidange",TACHE!$D$6:$AH$6)=0,IF(VLOOKUP(B19,$S$7:$Z$68,2,FALSE)=0,"",VLOOKUP(B19,$S$7:$Z$68,2,FALSE)),SUMIF(TACHE!D19:AH19,"Vidange",TACHE!$D$6:$AH$6))</f>
        <v>#N/A</v>
      </c>
      <c r="E19" s="280">
        <f t="shared" si="0"/>
        <v>10000</v>
      </c>
      <c r="F19" s="281"/>
      <c r="G19" s="281"/>
      <c r="H19" s="281"/>
      <c r="I19" s="281"/>
      <c r="J19" s="381" t="e">
        <f>IF(D19&gt;date-1,SUMIFS(KM!D19:AH19,KM!$D$6:$AH$6,D19,TACHE!D19:AH19,"Vidange"),VLOOKUP(B19,$S$7:$Z$68,7,FALSE))</f>
        <v>#N/A</v>
      </c>
      <c r="K19" s="282">
        <f>IF(C19="Cpt Panne",heures!AI19+J19,Matériel_Sogto!IS24)</f>
        <v>32541</v>
      </c>
      <c r="L19" s="282" t="e">
        <f t="shared" si="3"/>
        <v>#N/A</v>
      </c>
      <c r="M19" s="264" t="e">
        <f t="shared" si="1"/>
        <v>#N/A</v>
      </c>
      <c r="N19" s="283" t="e">
        <f t="shared" si="2"/>
        <v>#N/A</v>
      </c>
      <c r="O19" s="285"/>
      <c r="P19" s="276"/>
      <c r="S19" s="438" t="s">
        <v>125</v>
      </c>
      <c r="T19" s="439">
        <v>44427</v>
      </c>
      <c r="U19" s="281"/>
      <c r="V19" s="440"/>
      <c r="W19" s="440"/>
      <c r="X19" s="440"/>
      <c r="Y19" s="441">
        <v>20867</v>
      </c>
      <c r="Z19" s="460"/>
      <c r="AA19" s="380"/>
    </row>
    <row r="20" spans="1:27" ht="15.6">
      <c r="A20" s="262" t="str">
        <f>Matériel_Sogto!A25</f>
        <v>GROUPE ELECROGENE</v>
      </c>
      <c r="B20" s="263">
        <f>Matériel_Sogto!B25</f>
        <v>0</v>
      </c>
      <c r="C20" s="263">
        <f>Matériel_Sogto!C25</f>
        <v>0</v>
      </c>
      <c r="D20" s="279" t="e">
        <f>IF(SUMIF(TACHE!D20:AH20,"Vidange",TACHE!$D$6:$AH$6)=0,IF(VLOOKUP(B20,$S$7:$Z$68,2,FALSE)=0,"",VLOOKUP(B20,$S$7:$Z$68,2,FALSE)),SUMIF(TACHE!D20:AH20,"Vidange",TACHE!$D$6:$AH$6))</f>
        <v>#N/A</v>
      </c>
      <c r="E20" s="280">
        <f t="shared" si="0"/>
        <v>250</v>
      </c>
      <c r="F20" s="281"/>
      <c r="G20" s="281"/>
      <c r="H20" s="281"/>
      <c r="I20" s="281"/>
      <c r="J20" s="381" t="e">
        <f>IF(D20&gt;date-1,SUMIFS(KM!D20:AH20,KM!$D$6:$AH$6,D20,TACHE!D20:AH20,"Vidange"),VLOOKUP(B20,$S$7:$Z$68,7,FALSE))</f>
        <v>#N/A</v>
      </c>
      <c r="K20" s="282">
        <f>IF(C20="Cpt Panne",heures!AI20+J20,Matériel_Sogto!IS25)</f>
        <v>0</v>
      </c>
      <c r="L20" s="282" t="e">
        <f t="shared" si="3"/>
        <v>#N/A</v>
      </c>
      <c r="M20" s="264" t="e">
        <f t="shared" si="1"/>
        <v>#N/A</v>
      </c>
      <c r="N20" s="283" t="e">
        <f t="shared" si="2"/>
        <v>#N/A</v>
      </c>
      <c r="O20" s="285"/>
      <c r="P20" s="276"/>
      <c r="S20" s="438" t="s">
        <v>183</v>
      </c>
      <c r="T20" s="439">
        <v>44437</v>
      </c>
      <c r="U20" s="281"/>
      <c r="V20" s="440"/>
      <c r="W20" s="440"/>
      <c r="X20" s="440"/>
      <c r="Y20" s="441">
        <v>87716</v>
      </c>
      <c r="Z20" s="460"/>
      <c r="AA20" s="380"/>
    </row>
    <row r="21" spans="1:27" ht="15.6">
      <c r="A21" s="262" t="str">
        <f>Matériel_Sogto!A26</f>
        <v>MOTEUR  D'EAU</v>
      </c>
      <c r="B21" s="263">
        <f>Matériel_Sogto!B26</f>
        <v>0</v>
      </c>
      <c r="C21" s="263">
        <f>Matériel_Sogto!C26</f>
        <v>0</v>
      </c>
      <c r="D21" s="279" t="e">
        <f>IF(SUMIF(TACHE!D21:AH21,"Vidange",TACHE!$D$6:$AH$6)=0,IF(VLOOKUP(B21,$S$7:$Z$68,2,FALSE)=0,"",VLOOKUP(B21,$S$7:$Z$68,2,FALSE)),SUMIF(TACHE!D21:AH21,"Vidange",TACHE!$D$6:$AH$6))</f>
        <v>#N/A</v>
      </c>
      <c r="E21" s="280">
        <f t="shared" si="0"/>
        <v>250</v>
      </c>
      <c r="F21" s="281"/>
      <c r="G21" s="281"/>
      <c r="H21" s="281"/>
      <c r="I21" s="281"/>
      <c r="J21" s="381" t="e">
        <f>IF(D21&gt;date-1,SUMIFS(KM!D21:AH21,KM!$D$6:$AH$6,D21,TACHE!D21:AH21,"Vidange"),VLOOKUP(B21,$S$7:$Z$68,7,FALSE))</f>
        <v>#N/A</v>
      </c>
      <c r="K21" s="282">
        <f>IF(C21="Cpt Panne",heures!AI21+J21,Matériel_Sogto!IS26)</f>
        <v>0</v>
      </c>
      <c r="L21" s="282" t="e">
        <f t="shared" si="3"/>
        <v>#N/A</v>
      </c>
      <c r="M21" s="264" t="e">
        <f t="shared" si="1"/>
        <v>#N/A</v>
      </c>
      <c r="N21" s="283" t="e">
        <f t="shared" si="2"/>
        <v>#N/A</v>
      </c>
      <c r="O21" s="285"/>
      <c r="P21" s="276"/>
      <c r="S21" s="438" t="s">
        <v>185</v>
      </c>
      <c r="T21" s="439">
        <v>44380</v>
      </c>
      <c r="U21" s="281"/>
      <c r="V21" s="440"/>
      <c r="W21" s="440"/>
      <c r="X21" s="440"/>
      <c r="Y21" s="441">
        <v>95972</v>
      </c>
      <c r="Z21" s="460"/>
      <c r="AA21" s="380"/>
    </row>
    <row r="22" spans="1:27" ht="15.6">
      <c r="A22" s="262" t="str">
        <f>Matériel_Sogto!A27</f>
        <v>KIA</v>
      </c>
      <c r="B22" s="263" t="str">
        <f>Matériel_Sogto!B27</f>
        <v>VL017</v>
      </c>
      <c r="C22" s="263" t="str">
        <f>Matériel_Sogto!C27</f>
        <v>Transport</v>
      </c>
      <c r="D22" s="279" t="e">
        <f>IF(SUMIF(TACHE!D22:AH22,"Vidange",TACHE!$D$6:$AH$6)=0,IF(VLOOKUP(B22,$S$7:$Z$68,2,FALSE)=0,"",VLOOKUP(B22,$S$7:$Z$68,2,FALSE)),SUMIF(TACHE!D22:AH22,"Vidange",TACHE!$D$6:$AH$6))</f>
        <v>#N/A</v>
      </c>
      <c r="E22" s="280">
        <f t="shared" si="0"/>
        <v>10000</v>
      </c>
      <c r="F22" s="281"/>
      <c r="G22" s="281"/>
      <c r="H22" s="281"/>
      <c r="I22" s="281"/>
      <c r="J22" s="381" t="e">
        <f>IF(D22&gt;date-1,SUMIFS(KM!D22:AH22,KM!$D$6:$AH$6,D22,TACHE!D22:AH22,"Vidange"),VLOOKUP(B22,$S$7:$Z$68,7,FALSE))</f>
        <v>#N/A</v>
      </c>
      <c r="K22" s="282">
        <f>IF(C22="Cpt Panne",heures!AI22+J22,Matériel_Sogto!IS27)</f>
        <v>22950</v>
      </c>
      <c r="L22" s="282" t="e">
        <f t="shared" si="3"/>
        <v>#N/A</v>
      </c>
      <c r="M22" s="264" t="e">
        <f t="shared" si="1"/>
        <v>#N/A</v>
      </c>
      <c r="N22" s="283" t="e">
        <f t="shared" si="2"/>
        <v>#N/A</v>
      </c>
      <c r="O22" s="285"/>
      <c r="P22" s="276"/>
      <c r="S22" s="473" t="s">
        <v>129</v>
      </c>
      <c r="T22" s="474">
        <v>44299</v>
      </c>
      <c r="U22" s="475"/>
      <c r="V22" s="480"/>
      <c r="W22" s="480"/>
      <c r="X22" s="480"/>
      <c r="Y22" s="477">
        <v>231278</v>
      </c>
      <c r="Z22" s="460"/>
      <c r="AA22" s="380"/>
    </row>
    <row r="23" spans="1:27" ht="15.6">
      <c r="A23" s="262" t="str">
        <f>Matériel_Sogto!A28</f>
        <v>FIAT</v>
      </c>
      <c r="B23" s="263" t="str">
        <f>Matériel_Sogto!B28</f>
        <v>ASSURANCE</v>
      </c>
      <c r="C23" s="263">
        <f>Matériel_Sogto!C28</f>
        <v>0</v>
      </c>
      <c r="D23" s="279" t="e">
        <f>IF(SUMIF(TACHE!D23:AH23,"Vidange",TACHE!$D$6:$AH$6)=0,IF(VLOOKUP(B23,$S$7:$Z$68,2,FALSE)=0,"",VLOOKUP(B23,$S$7:$Z$68,2,FALSE)),SUMIF(TACHE!D23:AH23,"Vidange",TACHE!$D$6:$AH$6))</f>
        <v>#N/A</v>
      </c>
      <c r="E23" s="280">
        <f t="shared" si="0"/>
        <v>250</v>
      </c>
      <c r="F23" s="281"/>
      <c r="G23" s="281"/>
      <c r="H23" s="281"/>
      <c r="I23" s="281"/>
      <c r="J23" s="381" t="e">
        <f>IF(D23&gt;date-1,SUMIFS(KM!D23:AH23,KM!$D$6:$AH$6,D23,TACHE!D23:AH23,"Vidange"),VLOOKUP(B23,$S$7:$Z$68,7,FALSE))</f>
        <v>#N/A</v>
      </c>
      <c r="K23" s="282">
        <f>IF(C23="Cpt Panne",heures!AI23+J23,Matériel_Sogto!IS28)</f>
        <v>122654</v>
      </c>
      <c r="L23" s="282" t="e">
        <f t="shared" si="3"/>
        <v>#N/A</v>
      </c>
      <c r="M23" s="264" t="e">
        <f t="shared" si="1"/>
        <v>#N/A</v>
      </c>
      <c r="N23" s="283" t="e">
        <f t="shared" si="2"/>
        <v>#N/A</v>
      </c>
      <c r="O23" s="285"/>
      <c r="P23" s="276"/>
      <c r="S23" s="438" t="s">
        <v>186</v>
      </c>
      <c r="T23" s="439">
        <v>44382</v>
      </c>
      <c r="U23" s="281"/>
      <c r="V23" s="440"/>
      <c r="W23" s="440"/>
      <c r="X23" s="440"/>
      <c r="Y23" s="441">
        <v>0</v>
      </c>
      <c r="Z23" s="460"/>
      <c r="AA23" s="380"/>
    </row>
    <row r="24" spans="1:27" ht="16.2" thickBot="1">
      <c r="A24" s="262" t="str">
        <f>Matériel_Sogto!A29</f>
        <v>TRANSPORT PERSONNEL</v>
      </c>
      <c r="B24" s="263" t="str">
        <f>Matériel_Sogto!B29</f>
        <v>TPR003</v>
      </c>
      <c r="C24" s="263" t="str">
        <f>Matériel_Sogto!C29</f>
        <v>Transport</v>
      </c>
      <c r="D24" s="279" t="e">
        <f>IF(SUMIF(TACHE!D24:AH24,"Vidange",TACHE!$D$6:$AH$6)=0,IF(VLOOKUP(B24,$S$7:$Z$68,2,FALSE)=0,"",VLOOKUP(B24,$S$7:$Z$68,2,FALSE)),SUMIF(TACHE!D24:AH24,"Vidange",TACHE!$D$6:$AH$6))</f>
        <v>#N/A</v>
      </c>
      <c r="E24" s="280">
        <f t="shared" si="0"/>
        <v>10000</v>
      </c>
      <c r="F24" s="281"/>
      <c r="G24" s="281"/>
      <c r="H24" s="281"/>
      <c r="I24" s="281"/>
      <c r="J24" s="381" t="e">
        <f>IF(D24&gt;date-1,SUMIFS(KM!D24:AH24,KM!$D$6:$AH$6,D24,TACHE!D24:AH24,"Vidange"),VLOOKUP(B24,$S$7:$Z$68,7,FALSE))</f>
        <v>#N/A</v>
      </c>
      <c r="K24" s="282">
        <f>IF(C24="Cpt Panne",heures!AI24+J24,Matériel_Sogto!IS29)</f>
        <v>0</v>
      </c>
      <c r="L24" s="282" t="e">
        <f t="shared" si="3"/>
        <v>#N/A</v>
      </c>
      <c r="M24" s="264" t="e">
        <f t="shared" si="1"/>
        <v>#N/A</v>
      </c>
      <c r="N24" s="283" t="e">
        <f t="shared" si="2"/>
        <v>#N/A</v>
      </c>
      <c r="O24" s="285"/>
      <c r="P24" s="276"/>
      <c r="S24" s="467" t="s">
        <v>201</v>
      </c>
      <c r="T24" s="468">
        <v>44499</v>
      </c>
      <c r="U24" s="469"/>
      <c r="V24" s="470"/>
      <c r="W24" s="470"/>
      <c r="X24" s="470"/>
      <c r="Y24" s="471">
        <v>374602</v>
      </c>
      <c r="Z24" s="472"/>
      <c r="AA24" s="380"/>
    </row>
    <row r="25" spans="1:27" ht="15.6">
      <c r="A25" s="262" t="str">
        <f>Matériel_Sogto!A30</f>
        <v>CHANTIER RASE TBOUDA</v>
      </c>
      <c r="B25" s="263">
        <f>Matériel_Sogto!B30</f>
        <v>0</v>
      </c>
      <c r="C25" s="263">
        <f>Matériel_Sogto!C30</f>
        <v>0</v>
      </c>
      <c r="D25" s="279" t="e">
        <f>IF(SUMIF(TACHE!D25:AH25,"Vidange",TACHE!$D$6:$AH$6)=0,IF(VLOOKUP(B25,$S$7:$Z$68,2,FALSE)=0,"",VLOOKUP(B25,$S$7:$Z$68,2,FALSE)),SUMIF(TACHE!D25:AH25,"Vidange",TACHE!$D$6:$AH$6))</f>
        <v>#N/A</v>
      </c>
      <c r="E25" s="280">
        <f t="shared" si="0"/>
        <v>250</v>
      </c>
      <c r="F25" s="281"/>
      <c r="G25" s="281"/>
      <c r="H25" s="281"/>
      <c r="I25" s="281"/>
      <c r="J25" s="381" t="e">
        <f>IF(D25&gt;date-1,SUMIFS(KM!D25:AH25,KM!$D$6:$AH$6,D25,TACHE!D25:AH25,"Vidange"),VLOOKUP(B25,$S$7:$Z$68,7,FALSE))</f>
        <v>#N/A</v>
      </c>
      <c r="K25" s="282">
        <f>IF(C25="Cpt Panne",heures!AI25+J25,Matériel_Sogto!IS30)</f>
        <v>0</v>
      </c>
      <c r="L25" s="282" t="e">
        <f t="shared" si="3"/>
        <v>#N/A</v>
      </c>
      <c r="M25" s="264" t="e">
        <f t="shared" si="1"/>
        <v>#N/A</v>
      </c>
      <c r="N25" s="283" t="e">
        <f t="shared" si="2"/>
        <v>#N/A</v>
      </c>
      <c r="O25" s="285"/>
      <c r="P25" s="276"/>
      <c r="S25" s="461" t="s">
        <v>118</v>
      </c>
      <c r="T25" s="462">
        <v>44437</v>
      </c>
      <c r="U25" s="281"/>
      <c r="V25" s="281"/>
      <c r="W25" s="281"/>
      <c r="X25" s="281"/>
      <c r="Y25" s="463">
        <v>95972</v>
      </c>
      <c r="Z25" s="464"/>
      <c r="AA25" s="380"/>
    </row>
    <row r="26" spans="1:27" ht="15.6">
      <c r="A26" s="262" t="str">
        <f>Matériel_Sogto!A31</f>
        <v>CAMION</v>
      </c>
      <c r="B26" s="263" t="str">
        <f>Matériel_Sogto!B31</f>
        <v>CA015</v>
      </c>
      <c r="C26" s="263">
        <f>Matériel_Sogto!C31</f>
        <v>0</v>
      </c>
      <c r="D26" s="279" t="e">
        <f>IF(SUMIF(TACHE!D26:AH26,"Vidange",TACHE!$D$6:$AH$6)=0,IF(VLOOKUP(B26,$S$7:$Z$68,2,FALSE)=0,"",VLOOKUP(B26,$S$7:$Z$68,2,FALSE)),SUMIF(TACHE!D26:AH26,"Vidange",TACHE!$D$6:$AH$6))</f>
        <v>#N/A</v>
      </c>
      <c r="E26" s="280">
        <f t="shared" si="0"/>
        <v>250</v>
      </c>
      <c r="F26" s="281"/>
      <c r="G26" s="281"/>
      <c r="H26" s="281"/>
      <c r="I26" s="281"/>
      <c r="J26" s="381" t="e">
        <f>IF(D26&gt;date-1,SUMIFS(KM!D26:AH26,KM!$D$6:$AH$6,D26,TACHE!D26:AH26,"Vidange"),VLOOKUP(B26,$S$7:$Z$68,7,FALSE))</f>
        <v>#N/A</v>
      </c>
      <c r="K26" s="282">
        <f>IF(C26="Cpt Panne",heures!AI26+J26,Matériel_Sogto!IS31)</f>
        <v>38884</v>
      </c>
      <c r="L26" s="282" t="e">
        <f t="shared" si="3"/>
        <v>#N/A</v>
      </c>
      <c r="M26" s="264" t="e">
        <f t="shared" si="1"/>
        <v>#N/A</v>
      </c>
      <c r="N26" s="283" t="e">
        <f t="shared" si="2"/>
        <v>#N/A</v>
      </c>
      <c r="O26" s="285"/>
      <c r="P26" s="276"/>
      <c r="S26" s="438" t="s">
        <v>200</v>
      </c>
      <c r="T26" s="439">
        <v>44434</v>
      </c>
      <c r="U26" s="281"/>
      <c r="V26" s="440"/>
      <c r="W26" s="440"/>
      <c r="X26" s="440"/>
      <c r="Y26" s="441">
        <v>360800</v>
      </c>
      <c r="Z26" s="442"/>
      <c r="AA26" s="380"/>
    </row>
    <row r="27" spans="1:27" s="41" customFormat="1" ht="15.6">
      <c r="A27" s="262" t="str">
        <f>Matériel_Sogto!A32</f>
        <v>CAMION 690A 7</v>
      </c>
      <c r="B27" s="263" t="str">
        <f>Matériel_Sogto!B32</f>
        <v>CR001</v>
      </c>
      <c r="C27" s="263">
        <f>Matériel_Sogto!C32</f>
        <v>0</v>
      </c>
      <c r="D27" s="279">
        <f>IF(SUMIF(TACHE!D27:AH27,"Vidange",TACHE!$D$6:$AH$6)=0,IF(VLOOKUP(B27,$S$7:$Z$68,2,FALSE)=0,"",VLOOKUP(B27,$S$7:$Z$68,2,FALSE)),SUMIF(TACHE!D27:AH27,"Vidange",TACHE!$D$6:$AH$6))</f>
        <v>44428</v>
      </c>
      <c r="E27" s="280">
        <f t="shared" si="0"/>
        <v>250</v>
      </c>
      <c r="F27" s="281"/>
      <c r="G27" s="281"/>
      <c r="H27" s="281"/>
      <c r="I27" s="281"/>
      <c r="J27" s="381">
        <f>IF(D27&gt;date-1,SUMIFS(KM!D27:AH27,KM!$D$6:$AH$6,D27,TACHE!D27:AH27,"Vidange"),VLOOKUP(B27,$S$7:$Z$68,7,FALSE))</f>
        <v>809740</v>
      </c>
      <c r="K27" s="282">
        <f>IF(C27="Cpt Panne",heures!AI27+J27,Matériel_Sogto!IS32)</f>
        <v>0</v>
      </c>
      <c r="L27" s="282">
        <f t="shared" si="3"/>
        <v>-809740</v>
      </c>
      <c r="M27" s="264">
        <f t="shared" si="1"/>
        <v>809990</v>
      </c>
      <c r="N27" s="283" t="str">
        <f t="shared" si="2"/>
        <v/>
      </c>
      <c r="O27" s="285"/>
      <c r="P27" s="135"/>
      <c r="S27" s="311" t="s">
        <v>202</v>
      </c>
      <c r="T27" s="384">
        <v>44428</v>
      </c>
      <c r="U27" s="281"/>
      <c r="V27" s="440"/>
      <c r="W27" s="440"/>
      <c r="X27" s="440"/>
      <c r="Y27" s="312">
        <v>9646</v>
      </c>
      <c r="Z27" s="313"/>
      <c r="AA27" s="383"/>
    </row>
    <row r="28" spans="1:27" s="41" customFormat="1" ht="15.6">
      <c r="A28" s="262" t="str">
        <f>Matériel_Sogto!A33</f>
        <v>CHAUDIERE</v>
      </c>
      <c r="B28" s="263" t="str">
        <f>Matériel_Sogto!B33</f>
        <v>CR001</v>
      </c>
      <c r="C28" s="263">
        <f>Matériel_Sogto!C33</f>
        <v>0</v>
      </c>
      <c r="D28" s="279">
        <f>IF(SUMIF(TACHE!D28:AH28,"Vidange",TACHE!$D$6:$AH$6)=0,IF(VLOOKUP(B28,$S$7:$Z$68,2,FALSE)=0,"",VLOOKUP(B28,$S$7:$Z$68,2,FALSE)),SUMIF(TACHE!D28:AH28,"Vidange",TACHE!$D$6:$AH$6))</f>
        <v>44428</v>
      </c>
      <c r="E28" s="280">
        <f t="shared" si="0"/>
        <v>250</v>
      </c>
      <c r="F28" s="281"/>
      <c r="G28" s="281"/>
      <c r="H28" s="281"/>
      <c r="I28" s="281"/>
      <c r="J28" s="381">
        <f>IF(D28&gt;date-1,SUMIFS(KM!D28:AH28,KM!$D$6:$AH$6,D28,TACHE!D28:AH28,"Vidange"),VLOOKUP(B28,$S$7:$Z$68,7,FALSE))</f>
        <v>809740</v>
      </c>
      <c r="K28" s="282">
        <f>IF(C28="Cpt Panne",heures!AI28+J28,Matériel_Sogto!IS33)</f>
        <v>0</v>
      </c>
      <c r="L28" s="282">
        <f t="shared" si="3"/>
        <v>-809740</v>
      </c>
      <c r="M28" s="264">
        <f t="shared" si="1"/>
        <v>809990</v>
      </c>
      <c r="N28" s="283" t="str">
        <f t="shared" si="2"/>
        <v/>
      </c>
      <c r="O28" s="285"/>
      <c r="P28" s="135"/>
      <c r="S28" s="473" t="s">
        <v>203</v>
      </c>
      <c r="T28" s="474">
        <v>44428</v>
      </c>
      <c r="U28" s="475"/>
      <c r="V28" s="479"/>
      <c r="W28" s="479"/>
      <c r="X28" s="479"/>
      <c r="Y28" s="477">
        <v>809740</v>
      </c>
      <c r="Z28" s="478"/>
      <c r="AA28" s="383"/>
    </row>
    <row r="29" spans="1:27" s="41" customFormat="1" ht="15.6">
      <c r="A29" s="262">
        <f>Matériel_Sogto!A34</f>
        <v>0</v>
      </c>
      <c r="B29" s="263">
        <f>Matériel_Sogto!B34</f>
        <v>0</v>
      </c>
      <c r="C29" s="263">
        <f>Matériel_Sogto!C34</f>
        <v>0</v>
      </c>
      <c r="D29" s="279" t="e">
        <f>IF(SUMIF(TACHE!D29:AH29,"Vidange",TACHE!$D$6:$AH$6)=0,IF(VLOOKUP(B29,$S$7:$Z$68,2,FALSE)=0,"",VLOOKUP(B29,$S$7:$Z$68,2,FALSE)),SUMIF(TACHE!D29:AH29,"Vidange",TACHE!$D$6:$AH$6))</f>
        <v>#N/A</v>
      </c>
      <c r="E29" s="280">
        <f t="shared" si="0"/>
        <v>250</v>
      </c>
      <c r="F29" s="281"/>
      <c r="G29" s="281"/>
      <c r="H29" s="281"/>
      <c r="I29" s="281"/>
      <c r="J29" s="381" t="e">
        <f>IF(D29&gt;date-1,SUMIFS(KM!D29:AH29,KM!$D$6:$AH$6,D29,TACHE!D29:AH29,"Vidange"),VLOOKUP(B29,$S$7:$Z$68,7,FALSE))</f>
        <v>#N/A</v>
      </c>
      <c r="K29" s="282">
        <f>IF(C29="Cpt Panne",heures!AI29+J29,Matériel_Sogto!IS34)</f>
        <v>0</v>
      </c>
      <c r="L29" s="282" t="e">
        <f t="shared" si="3"/>
        <v>#N/A</v>
      </c>
      <c r="M29" s="264" t="e">
        <f t="shared" si="1"/>
        <v>#N/A</v>
      </c>
      <c r="N29" s="283" t="e">
        <f t="shared" si="2"/>
        <v>#N/A</v>
      </c>
      <c r="O29" s="285"/>
      <c r="P29" s="135"/>
      <c r="S29" s="311" t="s">
        <v>119</v>
      </c>
      <c r="T29" s="384">
        <v>44377</v>
      </c>
      <c r="U29" s="281"/>
      <c r="V29" s="275"/>
      <c r="W29" s="275"/>
      <c r="X29" s="275"/>
      <c r="Y29" s="312">
        <v>15372</v>
      </c>
      <c r="Z29" s="313"/>
      <c r="AA29" s="383"/>
    </row>
    <row r="30" spans="1:27" s="41" customFormat="1" ht="15.6">
      <c r="A30" s="262">
        <f>Matériel_Sogto!A35</f>
        <v>0</v>
      </c>
      <c r="B30" s="263">
        <f>Matériel_Sogto!B35</f>
        <v>0</v>
      </c>
      <c r="C30" s="263">
        <f>Matériel_Sogto!C35</f>
        <v>0</v>
      </c>
      <c r="D30" s="279" t="e">
        <f>IF(SUMIF(TACHE!D30:AH30,"Vidange",TACHE!$D$6:$AH$6)=0,IF(VLOOKUP(B30,$S$7:$Z$68,2,FALSE)=0,"",VLOOKUP(B30,$S$7:$Z$68,2,FALSE)),SUMIF(TACHE!D30:AH30,"Vidange",TACHE!$D$6:$AH$6))</f>
        <v>#N/A</v>
      </c>
      <c r="E30" s="280">
        <f t="shared" si="0"/>
        <v>250</v>
      </c>
      <c r="F30" s="281"/>
      <c r="G30" s="281"/>
      <c r="H30" s="281"/>
      <c r="I30" s="281"/>
      <c r="J30" s="381" t="e">
        <f>IF(D30&gt;date-1,SUMIFS(KM!D30:AH30,KM!$D$6:$AH$6,D30,TACHE!D30:AH30,"Vidange"),VLOOKUP(B30,$S$7:$Z$68,7,FALSE))</f>
        <v>#N/A</v>
      </c>
      <c r="K30" s="282">
        <f>IF(C30="Cpt Panne",heures!AI30+J30,Matériel_Sogto!IS35)</f>
        <v>0</v>
      </c>
      <c r="L30" s="282" t="e">
        <f t="shared" si="3"/>
        <v>#N/A</v>
      </c>
      <c r="M30" s="264" t="e">
        <f t="shared" si="1"/>
        <v>#N/A</v>
      </c>
      <c r="N30" s="283" t="e">
        <f t="shared" si="2"/>
        <v>#N/A</v>
      </c>
      <c r="O30" s="285"/>
      <c r="P30" s="135"/>
      <c r="S30" s="311" t="s">
        <v>224</v>
      </c>
      <c r="T30" s="384">
        <v>44476</v>
      </c>
      <c r="U30" s="281"/>
      <c r="V30" s="275"/>
      <c r="W30" s="275"/>
      <c r="X30" s="275"/>
      <c r="Y30" s="312">
        <v>0</v>
      </c>
      <c r="Z30" s="313"/>
      <c r="AA30" s="383"/>
    </row>
    <row r="31" spans="1:27" s="41" customFormat="1" ht="15.6">
      <c r="A31" s="262">
        <f>Matériel_Sogto!A36</f>
        <v>0</v>
      </c>
      <c r="B31" s="263">
        <f>Matériel_Sogto!B36</f>
        <v>0</v>
      </c>
      <c r="C31" s="263">
        <f>Matériel_Sogto!C36</f>
        <v>0</v>
      </c>
      <c r="D31" s="279" t="e">
        <f>IF(SUMIF(TACHE!D31:AH31,"Vidange",TACHE!$D$6:$AH$6)=0,IF(VLOOKUP(B31,$S$7:$Z$68,2,FALSE)=0,"",VLOOKUP(B31,$S$7:$Z$68,2,FALSE)),SUMIF(TACHE!D31:AH31,"Vidange",TACHE!$D$6:$AH$6))</f>
        <v>#N/A</v>
      </c>
      <c r="E31" s="280">
        <f t="shared" si="0"/>
        <v>250</v>
      </c>
      <c r="F31" s="281"/>
      <c r="G31" s="281"/>
      <c r="H31" s="281"/>
      <c r="I31" s="281"/>
      <c r="J31" s="381" t="e">
        <f>IF(D31&gt;date-1,SUMIFS(KM!D31:AH31,KM!$D$6:$AH$6,D31,TACHE!D31:AH31,"Vidange"),VLOOKUP(B31,$S$7:$Z$68,7,FALSE))</f>
        <v>#N/A</v>
      </c>
      <c r="K31" s="282">
        <f>IF(C31="Cpt Panne",heures!AI31+J31,Matériel_Sogto!IS36)</f>
        <v>0</v>
      </c>
      <c r="L31" s="282" t="e">
        <f t="shared" si="3"/>
        <v>#N/A</v>
      </c>
      <c r="M31" s="264" t="e">
        <f t="shared" si="1"/>
        <v>#N/A</v>
      </c>
      <c r="N31" s="283" t="e">
        <f t="shared" si="2"/>
        <v>#N/A</v>
      </c>
      <c r="O31" s="285"/>
      <c r="P31" s="135"/>
      <c r="S31" s="311" t="s">
        <v>225</v>
      </c>
      <c r="T31" s="384">
        <v>44476</v>
      </c>
      <c r="U31" s="436"/>
      <c r="V31" s="275"/>
      <c r="W31" s="275"/>
      <c r="X31" s="275"/>
      <c r="Y31" s="312"/>
      <c r="Z31" s="313"/>
      <c r="AA31" s="383"/>
    </row>
    <row r="32" spans="1:27" s="41" customFormat="1" ht="15.6">
      <c r="A32" s="262">
        <f>Matériel_Sogto!A37</f>
        <v>0</v>
      </c>
      <c r="B32" s="263">
        <f>Matériel_Sogto!B37</f>
        <v>0</v>
      </c>
      <c r="C32" s="263">
        <f>Matériel_Sogto!C37</f>
        <v>0</v>
      </c>
      <c r="D32" s="279" t="e">
        <f>IF(SUMIF(TACHE!D32:AH32,"Vidange",TACHE!$D$6:$AH$6)=0,IF(VLOOKUP(B32,$S$7:$Z$68,2,FALSE)=0,"",VLOOKUP(B32,$S$7:$Z$68,2,FALSE)),SUMIF(TACHE!D32:AH32,"Vidange",TACHE!$D$6:$AH$6))</f>
        <v>#N/A</v>
      </c>
      <c r="E32" s="280">
        <f t="shared" si="0"/>
        <v>250</v>
      </c>
      <c r="F32" s="281"/>
      <c r="G32" s="281"/>
      <c r="H32" s="281"/>
      <c r="I32" s="281"/>
      <c r="J32" s="381" t="e">
        <f>IF(D32&gt;date-1,SUMIFS(KM!D32:AH32,KM!$D$6:$AH$6,D32,TACHE!D32:AH32,"Vidange"),VLOOKUP(B32,$S$7:$Z$68,7,FALSE))</f>
        <v>#N/A</v>
      </c>
      <c r="K32" s="282">
        <f>IF(C32="Cpt Panne",heures!AI32+J32,Matériel_Sogto!IS37)</f>
        <v>0</v>
      </c>
      <c r="L32" s="282" t="e">
        <f t="shared" si="3"/>
        <v>#N/A</v>
      </c>
      <c r="M32" s="264" t="e">
        <f t="shared" si="1"/>
        <v>#N/A</v>
      </c>
      <c r="N32" s="283" t="e">
        <f t="shared" si="2"/>
        <v>#N/A</v>
      </c>
      <c r="O32" s="284"/>
      <c r="P32" s="135"/>
      <c r="S32" s="473" t="s">
        <v>182</v>
      </c>
      <c r="T32" s="474">
        <v>44498</v>
      </c>
      <c r="U32" s="481"/>
      <c r="V32" s="476"/>
      <c r="W32" s="476"/>
      <c r="X32" s="476"/>
      <c r="Y32" s="477">
        <v>7638</v>
      </c>
      <c r="Z32" s="478"/>
      <c r="AA32" s="383"/>
    </row>
    <row r="33" spans="1:27" s="41" customFormat="1" ht="15.6">
      <c r="A33" s="262">
        <f>Matériel_Sogto!A38</f>
        <v>0</v>
      </c>
      <c r="B33" s="263">
        <f>Matériel_Sogto!B38</f>
        <v>0</v>
      </c>
      <c r="C33" s="263">
        <f>Matériel_Sogto!C38</f>
        <v>0</v>
      </c>
      <c r="D33" s="279" t="e">
        <f>IF(SUMIF(TACHE!D33:AH33,"Vidange",TACHE!$D$6:$AH$6)=0,IF(VLOOKUP(B33,$S$7:$Z$68,2,FALSE)=0,"",VLOOKUP(B33,$S$7:$Z$68,2,FALSE)),SUMIF(TACHE!D33:AH33,"Vidange",TACHE!$D$6:$AH$6))</f>
        <v>#N/A</v>
      </c>
      <c r="E33" s="280">
        <f t="shared" si="0"/>
        <v>250</v>
      </c>
      <c r="F33" s="281"/>
      <c r="G33" s="281"/>
      <c r="H33" s="281"/>
      <c r="I33" s="281"/>
      <c r="J33" s="381" t="e">
        <f>IF(D33&gt;date-1,SUMIFS(KM!D33:AH33,KM!$D$6:$AH$6,D33,TACHE!D33:AH33,"Vidange"),VLOOKUP(B33,$S$7:$Z$68,7,FALSE))</f>
        <v>#N/A</v>
      </c>
      <c r="K33" s="282">
        <f>IF(C33="Cpt Panne",heures!AI33+J33,Matériel_Sogto!IS38)</f>
        <v>0</v>
      </c>
      <c r="L33" s="282" t="e">
        <f t="shared" si="3"/>
        <v>#N/A</v>
      </c>
      <c r="M33" s="264" t="e">
        <f t="shared" si="1"/>
        <v>#N/A</v>
      </c>
      <c r="N33" s="283" t="e">
        <f t="shared" si="2"/>
        <v>#N/A</v>
      </c>
      <c r="O33" s="284"/>
      <c r="P33" s="135"/>
      <c r="S33" s="473" t="s">
        <v>181</v>
      </c>
      <c r="T33" s="474">
        <v>44347</v>
      </c>
      <c r="U33" s="475"/>
      <c r="V33" s="476"/>
      <c r="W33" s="476"/>
      <c r="X33" s="476"/>
      <c r="Y33" s="477">
        <v>43926</v>
      </c>
      <c r="Z33" s="478"/>
      <c r="AA33" s="383"/>
    </row>
    <row r="34" spans="1:27" s="41" customFormat="1" ht="15.6">
      <c r="A34" s="262">
        <f>Matériel_Sogto!A39</f>
        <v>0</v>
      </c>
      <c r="B34" s="263">
        <f>Matériel_Sogto!B39</f>
        <v>0</v>
      </c>
      <c r="C34" s="263">
        <f>Matériel_Sogto!C39</f>
        <v>0</v>
      </c>
      <c r="D34" s="279" t="e">
        <f>IF(SUMIF(TACHE!D34:AH34,"Vidange",TACHE!$D$6:$AH$6)=0,IF(VLOOKUP(B34,$S$7:$Z$68,2,FALSE)=0,"",VLOOKUP(B34,$S$7:$Z$68,2,FALSE)),SUMIF(TACHE!D34:AH34,"Vidange",TACHE!$D$6:$AH$6))</f>
        <v>#N/A</v>
      </c>
      <c r="E34" s="280">
        <f t="shared" si="0"/>
        <v>250</v>
      </c>
      <c r="F34" s="281"/>
      <c r="G34" s="281"/>
      <c r="H34" s="281"/>
      <c r="I34" s="281"/>
      <c r="J34" s="381" t="e">
        <f>IF(D34&gt;date-1,SUMIFS(KM!D34:AH34,KM!$D$6:$AH$6,D34,TACHE!D34:AH34,"Vidange"),VLOOKUP(B34,$S$7:$Z$68,7,FALSE))</f>
        <v>#N/A</v>
      </c>
      <c r="K34" s="282">
        <f>IF(C34="Cpt Panne",heures!AI34+J34,Matériel_Sogto!IS39)</f>
        <v>0</v>
      </c>
      <c r="L34" s="282" t="e">
        <f t="shared" si="3"/>
        <v>#N/A</v>
      </c>
      <c r="M34" s="264" t="e">
        <f t="shared" si="1"/>
        <v>#N/A</v>
      </c>
      <c r="N34" s="283" t="e">
        <f t="shared" si="2"/>
        <v>#N/A</v>
      </c>
      <c r="O34" s="284"/>
      <c r="P34" s="135"/>
      <c r="S34" s="473" t="s">
        <v>120</v>
      </c>
      <c r="T34" s="474">
        <v>44371</v>
      </c>
      <c r="U34" s="481"/>
      <c r="V34" s="476"/>
      <c r="W34" s="476"/>
      <c r="X34" s="476"/>
      <c r="Y34" s="477">
        <v>522812</v>
      </c>
      <c r="Z34" s="478"/>
      <c r="AA34" s="383"/>
    </row>
    <row r="35" spans="1:27" s="41" customFormat="1" ht="15.6">
      <c r="A35" s="262">
        <f>Matériel_Sogto!A40</f>
        <v>0</v>
      </c>
      <c r="B35" s="263">
        <f>Matériel_Sogto!B40</f>
        <v>0</v>
      </c>
      <c r="C35" s="263">
        <f>Matériel_Sogto!C40</f>
        <v>0</v>
      </c>
      <c r="D35" s="279" t="e">
        <f>IF(SUMIF(TACHE!D35:AH35,"Vidange",TACHE!$D$6:$AH$6)=0,IF(VLOOKUP(B35,$S$7:$Z$68,2,FALSE)=0,"",VLOOKUP(B35,$S$7:$Z$68,2,FALSE)),SUMIF(TACHE!D35:AH35,"Vidange",TACHE!$D$6:$AH$6))</f>
        <v>#N/A</v>
      </c>
      <c r="E35" s="280">
        <f t="shared" si="0"/>
        <v>250</v>
      </c>
      <c r="F35" s="281"/>
      <c r="G35" s="281"/>
      <c r="H35" s="281"/>
      <c r="I35" s="281"/>
      <c r="J35" s="381" t="e">
        <f>IF(D35&gt;date-1,SUMIFS(KM!D35:AH35,KM!$D$6:$AH$6,D35,TACHE!D35:AH35,"Vidange"),VLOOKUP(B35,$S$7:$Z$68,7,FALSE))</f>
        <v>#N/A</v>
      </c>
      <c r="K35" s="282">
        <f>IF(C35="Cpt Panne",heures!AI35+J35,Matériel_Sogto!IS40)</f>
        <v>0</v>
      </c>
      <c r="L35" s="282" t="e">
        <f t="shared" si="3"/>
        <v>#N/A</v>
      </c>
      <c r="M35" s="264" t="e">
        <f t="shared" si="1"/>
        <v>#N/A</v>
      </c>
      <c r="N35" s="283" t="e">
        <f t="shared" si="2"/>
        <v>#N/A</v>
      </c>
      <c r="O35" s="284"/>
      <c r="P35" s="135"/>
      <c r="S35" s="473" t="s">
        <v>180</v>
      </c>
      <c r="T35" s="474">
        <v>44321</v>
      </c>
      <c r="U35" s="475"/>
      <c r="V35" s="476"/>
      <c r="W35" s="476"/>
      <c r="X35" s="476"/>
      <c r="Y35" s="477">
        <v>0</v>
      </c>
      <c r="Z35" s="478"/>
      <c r="AA35" s="383"/>
    </row>
    <row r="36" spans="1:27" s="41" customFormat="1" ht="15.6">
      <c r="A36" s="262">
        <f>Matériel_Sogto!A41</f>
        <v>0</v>
      </c>
      <c r="B36" s="263">
        <f>Matériel_Sogto!B41</f>
        <v>0</v>
      </c>
      <c r="C36" s="263">
        <f>Matériel_Sogto!C41</f>
        <v>0</v>
      </c>
      <c r="D36" s="279" t="e">
        <f>IF(SUMIF(TACHE!D36:AH36,"Vidange",TACHE!$D$6:$AH$6)=0,IF(VLOOKUP(B36,$S$7:$Z$68,2,FALSE)=0,"",VLOOKUP(B36,$S$7:$Z$68,2,FALSE)),SUMIF(TACHE!D36:AH36,"Vidange",TACHE!$D$6:$AH$6))</f>
        <v>#N/A</v>
      </c>
      <c r="E36" s="280">
        <f t="shared" si="0"/>
        <v>250</v>
      </c>
      <c r="F36" s="281"/>
      <c r="G36" s="281"/>
      <c r="H36" s="281"/>
      <c r="I36" s="281"/>
      <c r="J36" s="381" t="e">
        <f>IF(D36&gt;date-1,SUMIFS(KM!D36:AH36,KM!$D$6:$AH$6,D36,TACHE!D36:AH36,"Vidange"),VLOOKUP(B36,$S$7:$Z$68,7,FALSE))</f>
        <v>#N/A</v>
      </c>
      <c r="K36" s="282">
        <f>IF(C36="Cpt Panne",heures!AI36+J36,Matériel_Sogto!IS41)</f>
        <v>0</v>
      </c>
      <c r="L36" s="282" t="e">
        <f t="shared" si="3"/>
        <v>#N/A</v>
      </c>
      <c r="M36" s="264" t="e">
        <f t="shared" si="1"/>
        <v>#N/A</v>
      </c>
      <c r="N36" s="283" t="e">
        <f t="shared" si="2"/>
        <v>#N/A</v>
      </c>
      <c r="O36" s="284"/>
      <c r="P36" s="135"/>
      <c r="S36" s="473" t="s">
        <v>128</v>
      </c>
      <c r="T36" s="474">
        <v>44371</v>
      </c>
      <c r="U36" s="475"/>
      <c r="V36" s="476"/>
      <c r="W36" s="476"/>
      <c r="X36" s="476"/>
      <c r="Y36" s="477">
        <v>225</v>
      </c>
      <c r="Z36" s="478"/>
      <c r="AA36" s="383"/>
    </row>
    <row r="37" spans="1:27" s="41" customFormat="1" ht="15.6">
      <c r="A37" s="262">
        <f>Matériel_Sogto!A42</f>
        <v>0</v>
      </c>
      <c r="B37" s="263">
        <f>Matériel_Sogto!B42</f>
        <v>0</v>
      </c>
      <c r="C37" s="263">
        <f>Matériel_Sogto!C42</f>
        <v>0</v>
      </c>
      <c r="D37" s="279" t="e">
        <f>IF(SUMIF(TACHE!D37:AH37,"Vidange",TACHE!$D$6:$AH$6)=0,IF(VLOOKUP(B37,$S$7:$Z$68,2,FALSE)=0,"",VLOOKUP(B37,$S$7:$Z$68,2,FALSE)),SUMIF(TACHE!D37:AH37,"Vidange",TACHE!$D$6:$AH$6))</f>
        <v>#N/A</v>
      </c>
      <c r="E37" s="280">
        <f t="shared" si="0"/>
        <v>250</v>
      </c>
      <c r="F37" s="281"/>
      <c r="G37" s="281"/>
      <c r="H37" s="281"/>
      <c r="I37" s="281"/>
      <c r="J37" s="381" t="e">
        <f>IF(D37&gt;date-1,SUMIFS(KM!D37:AH37,KM!$D$6:$AH$6,D37,TACHE!D37:AH37,"Vidange"),VLOOKUP(B37,$S$7:$Z$68,7,FALSE))</f>
        <v>#N/A</v>
      </c>
      <c r="K37" s="282">
        <f>IF(C37="Cpt Panne",heures!AI37+J37,Matériel_Sogto!IS42)</f>
        <v>0</v>
      </c>
      <c r="L37" s="282" t="e">
        <f t="shared" si="3"/>
        <v>#N/A</v>
      </c>
      <c r="M37" s="264" t="e">
        <f t="shared" si="1"/>
        <v>#N/A</v>
      </c>
      <c r="N37" s="283" t="e">
        <f t="shared" si="2"/>
        <v>#N/A</v>
      </c>
      <c r="O37" s="284"/>
      <c r="P37" s="135"/>
      <c r="S37" s="473" t="s">
        <v>226</v>
      </c>
      <c r="T37" s="474">
        <v>44492</v>
      </c>
      <c r="U37" s="475"/>
      <c r="V37" s="476"/>
      <c r="W37" s="476"/>
      <c r="X37" s="476"/>
      <c r="Y37" s="477">
        <v>10600</v>
      </c>
      <c r="Z37" s="478"/>
      <c r="AA37" s="383"/>
    </row>
    <row r="38" spans="1:27" s="41" customFormat="1" ht="15.6">
      <c r="A38" s="262">
        <f>Matériel_Sogto!A43</f>
        <v>0</v>
      </c>
      <c r="B38" s="263">
        <f>Matériel_Sogto!B43</f>
        <v>0</v>
      </c>
      <c r="C38" s="263">
        <f>Matériel_Sogto!C43</f>
        <v>0</v>
      </c>
      <c r="D38" s="279" t="e">
        <f>IF(SUMIF(TACHE!D38:AH38,"Vidange",TACHE!$D$6:$AH$6)=0,IF(VLOOKUP(B38,$S$7:$Z$68,2,FALSE)=0,"",VLOOKUP(B38,$S$7:$Z$68,2,FALSE)),SUMIF(TACHE!D38:AH38,"Vidange",TACHE!$D$6:$AH$6))</f>
        <v>#N/A</v>
      </c>
      <c r="E38" s="280">
        <f t="shared" si="0"/>
        <v>250</v>
      </c>
      <c r="F38" s="281"/>
      <c r="G38" s="281"/>
      <c r="H38" s="281"/>
      <c r="I38" s="281"/>
      <c r="J38" s="381" t="e">
        <f>IF(D38&gt;date-1,SUMIFS(KM!D38:AH38,KM!$D$6:$AH$6,D38,TACHE!D38:AH38,"Vidange"),VLOOKUP(B38,$S$7:$Z$68,7,FALSE))</f>
        <v>#N/A</v>
      </c>
      <c r="K38" s="282">
        <f>IF(C38="Cpt Panne",heures!AI38+J38,Matériel_Sogto!IS43)</f>
        <v>0</v>
      </c>
      <c r="L38" s="282" t="e">
        <f t="shared" si="3"/>
        <v>#N/A</v>
      </c>
      <c r="M38" s="264" t="e">
        <f t="shared" si="1"/>
        <v>#N/A</v>
      </c>
      <c r="N38" s="283" t="e">
        <f t="shared" si="2"/>
        <v>#N/A</v>
      </c>
      <c r="O38" s="284"/>
      <c r="P38" s="135"/>
      <c r="S38" s="473" t="s">
        <v>227</v>
      </c>
      <c r="T38" s="474">
        <v>44477</v>
      </c>
      <c r="U38" s="475"/>
      <c r="V38" s="476"/>
      <c r="W38" s="476"/>
      <c r="X38" s="476"/>
      <c r="Y38" s="477">
        <v>0</v>
      </c>
      <c r="Z38" s="478"/>
      <c r="AA38" s="383"/>
    </row>
    <row r="39" spans="1:27" s="41" customFormat="1" ht="15.6">
      <c r="A39" s="262">
        <f>Matériel_Sogto!A44</f>
        <v>0</v>
      </c>
      <c r="B39" s="263">
        <f>Matériel_Sogto!B44</f>
        <v>0</v>
      </c>
      <c r="C39" s="263">
        <f>Matériel_Sogto!C44</f>
        <v>0</v>
      </c>
      <c r="D39" s="279" t="e">
        <f>IF(SUMIF(TACHE!D39:AH39,"Vidange",TACHE!$D$6:$AH$6)=0,IF(VLOOKUP(B39,$S$7:$Z$68,2,FALSE)=0,"",VLOOKUP(B39,$S$7:$Z$68,2,FALSE)),SUMIF(TACHE!D39:AH39,"Vidange",TACHE!$D$6:$AH$6))</f>
        <v>#N/A</v>
      </c>
      <c r="E39" s="280">
        <f t="shared" si="0"/>
        <v>250</v>
      </c>
      <c r="F39" s="281"/>
      <c r="G39" s="281"/>
      <c r="H39" s="281"/>
      <c r="I39" s="281"/>
      <c r="J39" s="381" t="e">
        <f>IF(D39&gt;date-1,SUMIFS(KM!D39:AH39,KM!$D$6:$AH$6,D39,TACHE!D39:AH39,"Vidange"),VLOOKUP(B39,$S$7:$Z$68,7,FALSE))</f>
        <v>#N/A</v>
      </c>
      <c r="K39" s="282">
        <f>IF(C39="Cpt Panne",heures!AI39+J39,Matériel_Sogto!IS44)</f>
        <v>0</v>
      </c>
      <c r="L39" s="282" t="e">
        <f t="shared" si="3"/>
        <v>#N/A</v>
      </c>
      <c r="M39" s="264" t="e">
        <f t="shared" si="1"/>
        <v>#N/A</v>
      </c>
      <c r="N39" s="283" t="e">
        <f t="shared" si="2"/>
        <v>#N/A</v>
      </c>
      <c r="O39" s="284"/>
      <c r="P39" s="135"/>
      <c r="S39" s="473" t="s">
        <v>127</v>
      </c>
      <c r="T39" s="474">
        <v>44304</v>
      </c>
      <c r="U39" s="481"/>
      <c r="V39" s="476"/>
      <c r="W39" s="476"/>
      <c r="X39" s="476"/>
      <c r="Y39" s="477">
        <v>11257</v>
      </c>
      <c r="Z39" s="478"/>
      <c r="AA39" s="383"/>
    </row>
    <row r="40" spans="1:27" s="41" customFormat="1" ht="15.6">
      <c r="A40" s="262">
        <f>Matériel_Sogto!A45</f>
        <v>0</v>
      </c>
      <c r="B40" s="263">
        <f>Matériel_Sogto!B45</f>
        <v>0</v>
      </c>
      <c r="C40" s="263">
        <f>Matériel_Sogto!C45</f>
        <v>0</v>
      </c>
      <c r="D40" s="279" t="e">
        <f>IF(SUMIF(TACHE!D40:AH40,"Vidange",TACHE!$D$6:$AH$6)=0,IF(VLOOKUP(B40,$S$7:$Z$68,2,FALSE)=0,"",VLOOKUP(B40,$S$7:$Z$68,2,FALSE)),SUMIF(TACHE!D40:AH40,"Vidange",TACHE!$D$6:$AH$6))</f>
        <v>#N/A</v>
      </c>
      <c r="E40" s="280">
        <f t="shared" si="0"/>
        <v>250</v>
      </c>
      <c r="F40" s="281"/>
      <c r="G40" s="281"/>
      <c r="H40" s="281"/>
      <c r="I40" s="281"/>
      <c r="J40" s="381" t="e">
        <f>IF(D40&gt;date-1,SUMIFS(KM!D40:AH40,KM!$D$6:$AH$6,D40,TACHE!D40:AH40,"Vidange"),VLOOKUP(B40,$S$7:$Z$68,7,FALSE))</f>
        <v>#N/A</v>
      </c>
      <c r="K40" s="282">
        <f>IF(C40="Cpt Panne",heures!AI40+J40,Matériel_Sogto!IS45)</f>
        <v>0</v>
      </c>
      <c r="L40" s="282" t="e">
        <f t="shared" si="3"/>
        <v>#N/A</v>
      </c>
      <c r="M40" s="264" t="e">
        <f t="shared" si="1"/>
        <v>#N/A</v>
      </c>
      <c r="N40" s="283" t="e">
        <f t="shared" si="2"/>
        <v>#N/A</v>
      </c>
      <c r="O40" s="284"/>
      <c r="P40" s="135"/>
      <c r="S40" s="473" t="s">
        <v>228</v>
      </c>
      <c r="T40" s="474">
        <v>44481</v>
      </c>
      <c r="U40" s="481"/>
      <c r="V40" s="476"/>
      <c r="W40" s="476"/>
      <c r="X40" s="476"/>
      <c r="Y40" s="477">
        <v>111216</v>
      </c>
      <c r="Z40" s="478"/>
    </row>
    <row r="41" spans="1:27" s="41" customFormat="1" ht="15.6">
      <c r="A41" s="262">
        <f>Matériel_Sogto!A46</f>
        <v>0</v>
      </c>
      <c r="B41" s="263">
        <f>Matériel_Sogto!B46</f>
        <v>0</v>
      </c>
      <c r="C41" s="263">
        <f>Matériel_Sogto!C46</f>
        <v>0</v>
      </c>
      <c r="D41" s="279" t="e">
        <f>IF(SUMIF(TACHE!D41:AH41,"Vidange",TACHE!$D$6:$AH$6)=0,IF(VLOOKUP(B41,$S$7:$Z$68,2,FALSE)=0,"",VLOOKUP(B41,$S$7:$Z$68,2,FALSE)),SUMIF(TACHE!D41:AH41,"Vidange",TACHE!$D$6:$AH$6))</f>
        <v>#N/A</v>
      </c>
      <c r="E41" s="280">
        <f t="shared" si="0"/>
        <v>250</v>
      </c>
      <c r="F41" s="281"/>
      <c r="G41" s="281"/>
      <c r="H41" s="281"/>
      <c r="I41" s="281"/>
      <c r="J41" s="381" t="e">
        <f>IF(D41&gt;date-1,SUMIFS(KM!D41:AH41,KM!$D$6:$AH$6,D41,TACHE!D41:AH41,"Vidange"),VLOOKUP(B41,$S$7:$Z$68,7,FALSE))</f>
        <v>#N/A</v>
      </c>
      <c r="K41" s="282">
        <f>IF(C41="Cpt Panne",heures!AI41+J41,Matériel_Sogto!IS46)</f>
        <v>0</v>
      </c>
      <c r="L41" s="282" t="e">
        <f t="shared" si="3"/>
        <v>#N/A</v>
      </c>
      <c r="M41" s="264" t="e">
        <f t="shared" si="1"/>
        <v>#N/A</v>
      </c>
      <c r="N41" s="283" t="e">
        <f t="shared" si="2"/>
        <v>#N/A</v>
      </c>
      <c r="O41" s="284"/>
      <c r="P41" s="135"/>
      <c r="S41" s="473" t="s">
        <v>123</v>
      </c>
      <c r="T41" s="474">
        <v>44474</v>
      </c>
      <c r="U41" s="475"/>
      <c r="V41" s="476"/>
      <c r="W41" s="476"/>
      <c r="X41" s="476"/>
      <c r="Y41" s="477">
        <v>8003</v>
      </c>
      <c r="Z41" s="478"/>
    </row>
    <row r="42" spans="1:27" s="41" customFormat="1" ht="15.6">
      <c r="A42" s="262">
        <f>Matériel_Sogto!A47</f>
        <v>0</v>
      </c>
      <c r="B42" s="263">
        <f>Matériel_Sogto!B47</f>
        <v>0</v>
      </c>
      <c r="C42" s="263">
        <f>Matériel_Sogto!C47</f>
        <v>0</v>
      </c>
      <c r="D42" s="279" t="e">
        <f>IF(SUMIF(TACHE!D42:AH42,"Vidange",TACHE!$D$6:$AH$6)=0,IF(VLOOKUP(B42,$S$7:$Z$68,2,FALSE)=0,"",VLOOKUP(B42,$S$7:$Z$68,2,FALSE)),SUMIF(TACHE!D42:AH42,"Vidange",TACHE!$D$6:$AH$6))</f>
        <v>#N/A</v>
      </c>
      <c r="E42" s="280">
        <f t="shared" si="0"/>
        <v>250</v>
      </c>
      <c r="F42" s="281"/>
      <c r="G42" s="281"/>
      <c r="H42" s="281"/>
      <c r="I42" s="281"/>
      <c r="J42" s="381" t="e">
        <f>IF(D42&gt;date-1,SUMIFS(KM!D42:AH42,KM!$D$6:$AH$6,D42,TACHE!D42:AH42,"Vidange"),VLOOKUP(B42,$S$7:$Z$68,7,FALSE))</f>
        <v>#N/A</v>
      </c>
      <c r="K42" s="282">
        <f>IF(C42="Cpt Panne",heures!AI42+J42,Matériel_Sogto!IS47)</f>
        <v>0</v>
      </c>
      <c r="L42" s="282" t="e">
        <f t="shared" si="3"/>
        <v>#N/A</v>
      </c>
      <c r="M42" s="264" t="e">
        <f t="shared" si="1"/>
        <v>#N/A</v>
      </c>
      <c r="N42" s="283" t="e">
        <f t="shared" si="2"/>
        <v>#N/A</v>
      </c>
      <c r="O42" s="284"/>
      <c r="P42" s="135"/>
      <c r="S42" s="473" t="s">
        <v>124</v>
      </c>
      <c r="T42" s="474">
        <v>44418</v>
      </c>
      <c r="U42" s="481"/>
      <c r="V42" s="476"/>
      <c r="W42" s="476"/>
      <c r="X42" s="476"/>
      <c r="Y42" s="477">
        <v>0</v>
      </c>
      <c r="Z42" s="478"/>
    </row>
    <row r="43" spans="1:27" s="41" customFormat="1" ht="15.6">
      <c r="A43" s="262">
        <f>Matériel_Sogto!A48</f>
        <v>0</v>
      </c>
      <c r="B43" s="263">
        <f>Matériel_Sogto!B48</f>
        <v>0</v>
      </c>
      <c r="C43" s="263">
        <f>Matériel_Sogto!C48</f>
        <v>0</v>
      </c>
      <c r="D43" s="279" t="e">
        <f>IF(SUMIF(TACHE!D43:AH43,"Vidange",TACHE!$D$6:$AH$6)=0,IF(VLOOKUP(B43,$S$7:$Z$68,2,FALSE)=0,"",VLOOKUP(B43,$S$7:$Z$68,2,FALSE)),SUMIF(TACHE!D43:AH43,"Vidange",TACHE!$D$6:$AH$6))</f>
        <v>#N/A</v>
      </c>
      <c r="E43" s="280">
        <f t="shared" si="0"/>
        <v>250</v>
      </c>
      <c r="F43" s="281"/>
      <c r="G43" s="281"/>
      <c r="H43" s="281"/>
      <c r="I43" s="281"/>
      <c r="J43" s="381" t="e">
        <f>IF(D43&gt;date-1,SUMIFS(KM!D43:AH43,KM!$D$6:$AH$6,D43,TACHE!D43:AH43,"Vidange"),VLOOKUP(B43,$S$7:$Z$68,7,FALSE))</f>
        <v>#N/A</v>
      </c>
      <c r="K43" s="282">
        <f>IF(C43="Cpt Panne",heures!AI43+J43,Matériel_Sogto!IS48)</f>
        <v>0</v>
      </c>
      <c r="L43" s="282" t="e">
        <f t="shared" si="3"/>
        <v>#N/A</v>
      </c>
      <c r="M43" s="264" t="e">
        <f t="shared" si="1"/>
        <v>#N/A</v>
      </c>
      <c r="N43" s="283" t="e">
        <f t="shared" si="2"/>
        <v>#N/A</v>
      </c>
      <c r="O43" s="284"/>
      <c r="P43" s="135"/>
      <c r="S43" s="473" t="s">
        <v>126</v>
      </c>
      <c r="T43" s="474">
        <v>44353</v>
      </c>
      <c r="U43" s="481"/>
      <c r="V43" s="476"/>
      <c r="W43" s="476"/>
      <c r="X43" s="476"/>
      <c r="Y43" s="477">
        <v>2319.1999999999998</v>
      </c>
      <c r="Z43" s="478"/>
    </row>
    <row r="44" spans="1:27" s="41" customFormat="1" ht="15.6">
      <c r="A44" s="262">
        <f>Matériel_Sogto!A49</f>
        <v>0</v>
      </c>
      <c r="B44" s="263">
        <f>Matériel_Sogto!B49</f>
        <v>0</v>
      </c>
      <c r="C44" s="263">
        <f>Matériel_Sogto!C49</f>
        <v>0</v>
      </c>
      <c r="D44" s="279" t="e">
        <f>IF(SUMIF(TACHE!D44:AH44,"Vidange",TACHE!$D$6:$AH$6)=0,IF(VLOOKUP(B44,$S$7:$Z$68,2,FALSE)=0,"",VLOOKUP(B44,$S$7:$Z$68,2,FALSE)),SUMIF(TACHE!D44:AH44,"Vidange",TACHE!$D$6:$AH$6))</f>
        <v>#N/A</v>
      </c>
      <c r="E44" s="280">
        <f t="shared" si="0"/>
        <v>250</v>
      </c>
      <c r="F44" s="281"/>
      <c r="G44" s="281"/>
      <c r="H44" s="281"/>
      <c r="I44" s="281"/>
      <c r="J44" s="381" t="e">
        <f>IF(D44&gt;date-1,SUMIFS(KM!D44:AH44,KM!$D$6:$AH$6,D44,TACHE!D44:AH44,"Vidange"),VLOOKUP(B44,$S$7:$Z$68,7,FALSE))</f>
        <v>#N/A</v>
      </c>
      <c r="K44" s="282">
        <f>IF(C44="Cpt Panne",heures!AI44+J44,Matériel_Sogto!IS49)</f>
        <v>0</v>
      </c>
      <c r="L44" s="282" t="e">
        <f t="shared" si="3"/>
        <v>#N/A</v>
      </c>
      <c r="M44" s="264" t="e">
        <f t="shared" si="1"/>
        <v>#N/A</v>
      </c>
      <c r="N44" s="283" t="e">
        <f t="shared" si="2"/>
        <v>#N/A</v>
      </c>
      <c r="O44" s="284"/>
      <c r="P44" s="135"/>
      <c r="S44" s="473" t="s">
        <v>187</v>
      </c>
      <c r="T44" s="474">
        <v>44403</v>
      </c>
      <c r="U44" s="481"/>
      <c r="V44" s="476"/>
      <c r="W44" s="476"/>
      <c r="X44" s="476"/>
      <c r="Y44" s="477">
        <v>418024</v>
      </c>
      <c r="Z44" s="478"/>
    </row>
    <row r="45" spans="1:27" s="41" customFormat="1" ht="15.6">
      <c r="A45" s="262">
        <f>Matériel_Sogto!A50</f>
        <v>0</v>
      </c>
      <c r="B45" s="263">
        <f>Matériel_Sogto!B50</f>
        <v>0</v>
      </c>
      <c r="C45" s="263">
        <f>Matériel_Sogto!C50</f>
        <v>0</v>
      </c>
      <c r="D45" s="279" t="e">
        <f>IF(SUMIF(TACHE!D45:AH45,"Vidange",TACHE!$D$6:$AH$6)=0,IF(VLOOKUP(B45,$S$7:$Z$68,2,FALSE)=0,"",VLOOKUP(B45,$S$7:$Z$68,2,FALSE)),SUMIF(TACHE!D45:AH45,"Vidange",TACHE!$D$6:$AH$6))</f>
        <v>#N/A</v>
      </c>
      <c r="E45" s="280">
        <f t="shared" si="0"/>
        <v>250</v>
      </c>
      <c r="F45" s="281"/>
      <c r="G45" s="281"/>
      <c r="H45" s="281"/>
      <c r="I45" s="281"/>
      <c r="J45" s="381" t="e">
        <f>IF(D45&gt;date-1,SUMIFS(KM!D45:AH45,KM!$D$6:$AH$6,D45,TACHE!D45:AH45,"Vidange"),VLOOKUP(B45,$S$7:$Z$68,7,FALSE))</f>
        <v>#N/A</v>
      </c>
      <c r="K45" s="282">
        <f>IF(C45="Cpt Panne",heures!AI45+J45,Matériel_Sogto!IS50)</f>
        <v>0</v>
      </c>
      <c r="L45" s="282" t="e">
        <f t="shared" si="3"/>
        <v>#N/A</v>
      </c>
      <c r="M45" s="264" t="e">
        <f t="shared" si="1"/>
        <v>#N/A</v>
      </c>
      <c r="N45" s="283" t="e">
        <f t="shared" si="2"/>
        <v>#N/A</v>
      </c>
      <c r="O45" s="284"/>
      <c r="P45" s="135"/>
      <c r="S45" s="473" t="s">
        <v>204</v>
      </c>
      <c r="T45" s="474">
        <v>44434</v>
      </c>
      <c r="U45" s="475"/>
      <c r="V45" s="476"/>
      <c r="W45" s="476"/>
      <c r="X45" s="476"/>
      <c r="Y45" s="477">
        <v>0</v>
      </c>
      <c r="Z45" s="478"/>
    </row>
    <row r="46" spans="1:27" s="41" customFormat="1" ht="15.6">
      <c r="A46" s="262">
        <f>Matériel_Sogto!A51</f>
        <v>0</v>
      </c>
      <c r="B46" s="263">
        <f>Matériel_Sogto!B51</f>
        <v>0</v>
      </c>
      <c r="C46" s="263">
        <f>Matériel_Sogto!C51</f>
        <v>0</v>
      </c>
      <c r="D46" s="279" t="e">
        <f>IF(SUMIF(TACHE!D46:AH46,"Vidange",TACHE!$D$6:$AH$6)=0,IF(VLOOKUP(B46,$S$7:$Z$68,2,FALSE)=0,"",VLOOKUP(B46,$S$7:$Z$68,2,FALSE)),SUMIF(TACHE!D46:AH46,"Vidange",TACHE!$D$6:$AH$6))</f>
        <v>#N/A</v>
      </c>
      <c r="E46" s="280">
        <f t="shared" si="0"/>
        <v>250</v>
      </c>
      <c r="F46" s="281"/>
      <c r="G46" s="281"/>
      <c r="H46" s="281"/>
      <c r="I46" s="281"/>
      <c r="J46" s="381" t="e">
        <f>IF(D46&gt;date-1,SUMIFS(KM!D46:AH46,KM!$D$6:$AH$6,D46,TACHE!D46:AH46,"Vidange"),VLOOKUP(B46,$S$7:$Z$68,7,FALSE))</f>
        <v>#N/A</v>
      </c>
      <c r="K46" s="282">
        <f>IF(C46="Cpt Panne",heures!AI46+J46,Matériel_Sogto!IS51)</f>
        <v>0</v>
      </c>
      <c r="L46" s="282" t="e">
        <f t="shared" si="3"/>
        <v>#N/A</v>
      </c>
      <c r="M46" s="264" t="e">
        <f t="shared" si="1"/>
        <v>#N/A</v>
      </c>
      <c r="N46" s="283" t="e">
        <f t="shared" si="2"/>
        <v>#N/A</v>
      </c>
      <c r="O46" s="284"/>
      <c r="P46" s="135"/>
      <c r="S46" s="473" t="s">
        <v>229</v>
      </c>
      <c r="T46" s="474">
        <v>44484</v>
      </c>
      <c r="U46" s="475"/>
      <c r="V46" s="476"/>
      <c r="W46" s="476"/>
      <c r="X46" s="476"/>
      <c r="Y46" s="477">
        <v>17135</v>
      </c>
      <c r="Z46" s="478"/>
    </row>
    <row r="47" spans="1:27" s="41" customFormat="1" ht="15.6">
      <c r="A47" s="262">
        <f>Matériel_Sogto!A52</f>
        <v>0</v>
      </c>
      <c r="B47" s="263">
        <f>Matériel_Sogto!B52</f>
        <v>0</v>
      </c>
      <c r="C47" s="263">
        <f>Matériel_Sogto!C52</f>
        <v>0</v>
      </c>
      <c r="D47" s="279" t="e">
        <f>IF(SUMIF(TACHE!D47:AH47,"Vidange",TACHE!$D$6:$AH$6)=0,IF(VLOOKUP(B47,$S$7:$Z$68,2,FALSE)=0,"",VLOOKUP(B47,$S$7:$Z$68,2,FALSE)),SUMIF(TACHE!D47:AH47,"Vidange",TACHE!$D$6:$AH$6))</f>
        <v>#N/A</v>
      </c>
      <c r="E47" s="280">
        <f t="shared" si="0"/>
        <v>250</v>
      </c>
      <c r="F47" s="281"/>
      <c r="G47" s="281"/>
      <c r="H47" s="281"/>
      <c r="I47" s="281"/>
      <c r="J47" s="381" t="e">
        <f>IF(D47&gt;date-1,SUMIFS(KM!D47:AH47,KM!$D$6:$AH$6,D47,TACHE!D47:AH47,"Vidange"),VLOOKUP(B47,$S$7:$Z$68,7,FALSE))</f>
        <v>#N/A</v>
      </c>
      <c r="K47" s="282">
        <f>IF(C47="Cpt Panne",heures!AI47+J47,Matériel_Sogto!IS52)</f>
        <v>0</v>
      </c>
      <c r="L47" s="282" t="e">
        <f t="shared" si="3"/>
        <v>#N/A</v>
      </c>
      <c r="M47" s="264" t="e">
        <f t="shared" si="1"/>
        <v>#N/A</v>
      </c>
      <c r="N47" s="283" t="e">
        <f t="shared" si="2"/>
        <v>#N/A</v>
      </c>
      <c r="O47" s="284"/>
      <c r="P47" s="135"/>
      <c r="S47" s="473" t="s">
        <v>135</v>
      </c>
      <c r="T47" s="474">
        <v>44469</v>
      </c>
      <c r="U47" s="475"/>
      <c r="V47" s="476"/>
      <c r="W47" s="476"/>
      <c r="X47" s="476"/>
      <c r="Y47" s="477">
        <v>19683</v>
      </c>
      <c r="Z47" s="478"/>
    </row>
    <row r="48" spans="1:27" s="41" customFormat="1" ht="15.6">
      <c r="A48" s="262">
        <f>Matériel_Sogto!A53</f>
        <v>0</v>
      </c>
      <c r="B48" s="263">
        <f>Matériel_Sogto!B53</f>
        <v>0</v>
      </c>
      <c r="C48" s="263">
        <f>Matériel_Sogto!C53</f>
        <v>0</v>
      </c>
      <c r="D48" s="279" t="e">
        <f>IF(SUMIF(TACHE!D48:AH48,"Vidange",TACHE!$D$6:$AH$6)=0,IF(VLOOKUP(B48,$S$7:$Z$68,2,FALSE)=0,"",VLOOKUP(B48,$S$7:$Z$68,2,FALSE)),SUMIF(TACHE!D48:AH48,"Vidange",TACHE!$D$6:$AH$6))</f>
        <v>#N/A</v>
      </c>
      <c r="E48" s="280">
        <f t="shared" si="0"/>
        <v>250</v>
      </c>
      <c r="F48" s="281"/>
      <c r="G48" s="281"/>
      <c r="H48" s="281"/>
      <c r="I48" s="281"/>
      <c r="J48" s="381" t="e">
        <f>IF(D48&gt;date-1,SUMIFS(KM!D48:AH48,KM!$D$6:$AH$6,D48,TACHE!D48:AH48,"Vidange"),VLOOKUP(B48,$S$7:$Z$68,7,FALSE))</f>
        <v>#N/A</v>
      </c>
      <c r="K48" s="282">
        <f>IF(C48="Cpt Panne",heures!AI48+J48,Matériel_Sogto!IS53)</f>
        <v>0</v>
      </c>
      <c r="L48" s="282" t="e">
        <f t="shared" si="3"/>
        <v>#N/A</v>
      </c>
      <c r="M48" s="264" t="e">
        <f t="shared" si="1"/>
        <v>#N/A</v>
      </c>
      <c r="N48" s="283" t="e">
        <f t="shared" si="2"/>
        <v>#N/A</v>
      </c>
      <c r="O48" s="284"/>
      <c r="P48" s="135"/>
      <c r="S48" s="473"/>
      <c r="T48" s="474"/>
      <c r="U48" s="475"/>
      <c r="V48" s="476"/>
      <c r="W48" s="476"/>
      <c r="X48" s="476"/>
      <c r="Y48" s="477"/>
      <c r="Z48" s="478"/>
    </row>
    <row r="49" spans="1:26" s="41" customFormat="1" ht="15.6">
      <c r="A49" s="262">
        <f>Matériel_Sogto!A54</f>
        <v>0</v>
      </c>
      <c r="B49" s="263">
        <f>Matériel_Sogto!B54</f>
        <v>0</v>
      </c>
      <c r="C49" s="263">
        <f>Matériel_Sogto!C54</f>
        <v>0</v>
      </c>
      <c r="D49" s="279" t="e">
        <f>IF(SUMIF(TACHE!D49:AH49,"Vidange",TACHE!$D$6:$AH$6)=0,IF(VLOOKUP(B49,$S$7:$Z$68,2,FALSE)=0,"",VLOOKUP(B49,$S$7:$Z$68,2,FALSE)),SUMIF(TACHE!D49:AH49,"Vidange",TACHE!$D$6:$AH$6))</f>
        <v>#N/A</v>
      </c>
      <c r="E49" s="280">
        <f t="shared" si="0"/>
        <v>250</v>
      </c>
      <c r="F49" s="281"/>
      <c r="G49" s="281"/>
      <c r="H49" s="281"/>
      <c r="I49" s="281"/>
      <c r="J49" s="381" t="e">
        <f>IF(D49&gt;date-1,SUMIFS(KM!D49:AH49,KM!$D$6:$AH$6,D49,TACHE!D49:AH49,"Vidange"),VLOOKUP(B49,$S$7:$Z$68,7,FALSE))</f>
        <v>#N/A</v>
      </c>
      <c r="K49" s="282">
        <f>IF(C49="Cpt Panne",heures!AI49+J49,Matériel_Sogto!IS54)</f>
        <v>0</v>
      </c>
      <c r="L49" s="282" t="e">
        <f t="shared" si="3"/>
        <v>#N/A</v>
      </c>
      <c r="M49" s="264" t="e">
        <f t="shared" si="1"/>
        <v>#N/A</v>
      </c>
      <c r="N49" s="283" t="e">
        <f t="shared" si="2"/>
        <v>#N/A</v>
      </c>
      <c r="O49" s="284"/>
      <c r="P49" s="135"/>
      <c r="S49" s="473"/>
      <c r="T49" s="474"/>
      <c r="U49" s="481"/>
      <c r="V49" s="476"/>
      <c r="W49" s="476"/>
      <c r="X49" s="476"/>
      <c r="Y49" s="477"/>
      <c r="Z49" s="478"/>
    </row>
    <row r="50" spans="1:26" s="41" customFormat="1" ht="15.6">
      <c r="A50" s="262">
        <f>Matériel_Sogto!A55</f>
        <v>0</v>
      </c>
      <c r="B50" s="263">
        <f>Matériel_Sogto!B55</f>
        <v>0</v>
      </c>
      <c r="C50" s="263">
        <f>Matériel_Sogto!C55</f>
        <v>0</v>
      </c>
      <c r="D50" s="279" t="e">
        <f>IF(SUMIF(TACHE!D50:AH50,"Vidange",TACHE!$D$6:$AH$6)=0,IF(VLOOKUP(B50,$S$7:$Z$68,2,FALSE)=0,"",VLOOKUP(B50,$S$7:$Z$68,2,FALSE)),SUMIF(TACHE!D50:AH50,"Vidange",TACHE!$D$6:$AH$6))</f>
        <v>#N/A</v>
      </c>
      <c r="E50" s="280">
        <f t="shared" si="0"/>
        <v>250</v>
      </c>
      <c r="F50" s="281"/>
      <c r="G50" s="281"/>
      <c r="H50" s="281"/>
      <c r="I50" s="281"/>
      <c r="J50" s="381" t="e">
        <f>IF(D50&gt;date-1,SUMIFS(KM!D50:AH50,KM!$D$6:$AH$6,D50,TACHE!D50:AH50,"Vidange"),VLOOKUP(B50,$S$7:$Z$68,7,FALSE))</f>
        <v>#N/A</v>
      </c>
      <c r="K50" s="282">
        <f>IF(C50="Cpt Panne",heures!AI50+J50,Matériel_Sogto!IS55)</f>
        <v>0</v>
      </c>
      <c r="L50" s="282" t="e">
        <f t="shared" si="3"/>
        <v>#N/A</v>
      </c>
      <c r="M50" s="264" t="e">
        <f t="shared" si="1"/>
        <v>#N/A</v>
      </c>
      <c r="N50" s="283" t="e">
        <f t="shared" si="2"/>
        <v>#N/A</v>
      </c>
      <c r="O50" s="284"/>
      <c r="P50" s="135"/>
      <c r="S50" s="473"/>
      <c r="T50" s="474"/>
      <c r="U50" s="475"/>
      <c r="V50" s="476"/>
      <c r="W50" s="476"/>
      <c r="X50" s="476"/>
      <c r="Y50" s="477"/>
      <c r="Z50" s="478"/>
    </row>
    <row r="51" spans="1:26" s="41" customFormat="1" ht="15.6">
      <c r="A51" s="262">
        <f>Matériel_Sogto!A56</f>
        <v>0</v>
      </c>
      <c r="B51" s="263">
        <f>Matériel_Sogto!B56</f>
        <v>0</v>
      </c>
      <c r="C51" s="263">
        <f>Matériel_Sogto!C56</f>
        <v>0</v>
      </c>
      <c r="D51" s="279" t="e">
        <f>IF(SUMIF(TACHE!D51:AH51,"Vidange",TACHE!$D$6:$AH$6)=0,IF(VLOOKUP(B51,$S$7:$Z$68,2,FALSE)=0,"",VLOOKUP(B51,$S$7:$Z$68,2,FALSE)),SUMIF(TACHE!D51:AH51,"Vidange",TACHE!$D$6:$AH$6))</f>
        <v>#N/A</v>
      </c>
      <c r="E51" s="280">
        <f t="shared" si="0"/>
        <v>250</v>
      </c>
      <c r="F51" s="281"/>
      <c r="G51" s="281"/>
      <c r="H51" s="281"/>
      <c r="I51" s="281"/>
      <c r="J51" s="381" t="e">
        <f>IF(D51&gt;date-1,SUMIFS(KM!D51:AH51,KM!$D$6:$AH$6,D51,TACHE!D51:AH51,"Vidange"),VLOOKUP(B51,$S$7:$Z$68,7,FALSE))</f>
        <v>#N/A</v>
      </c>
      <c r="K51" s="282">
        <f>IF(C51="Cpt Panne",heures!AI51+J51,Matériel_Sogto!IS56)</f>
        <v>0</v>
      </c>
      <c r="L51" s="282" t="e">
        <f t="shared" si="3"/>
        <v>#N/A</v>
      </c>
      <c r="M51" s="264" t="e">
        <f t="shared" si="1"/>
        <v>#N/A</v>
      </c>
      <c r="N51" s="283" t="e">
        <f t="shared" si="2"/>
        <v>#N/A</v>
      </c>
      <c r="O51" s="284"/>
      <c r="P51" s="135"/>
      <c r="S51" s="473"/>
      <c r="T51" s="474"/>
      <c r="U51" s="475"/>
      <c r="V51" s="476"/>
      <c r="W51" s="476"/>
      <c r="X51" s="476"/>
      <c r="Y51" s="477"/>
      <c r="Z51" s="478"/>
    </row>
    <row r="52" spans="1:26" s="41" customFormat="1" ht="15.6">
      <c r="A52" s="262">
        <f>Matériel_Sogto!A57</f>
        <v>0</v>
      </c>
      <c r="B52" s="263">
        <f>Matériel_Sogto!B57</f>
        <v>0</v>
      </c>
      <c r="C52" s="263">
        <f>Matériel_Sogto!C57</f>
        <v>0</v>
      </c>
      <c r="D52" s="279" t="e">
        <f>IF(SUMIF(TACHE!D52:AH52,"Vidange",TACHE!$D$6:$AH$6)=0,IF(VLOOKUP(B52,$S$7:$Z$68,2,FALSE)=0,"",VLOOKUP(B52,$S$7:$Z$68,2,FALSE)),SUMIF(TACHE!D52:AH52,"Vidange",TACHE!$D$6:$AH$6))</f>
        <v>#N/A</v>
      </c>
      <c r="E52" s="280">
        <f t="shared" si="0"/>
        <v>250</v>
      </c>
      <c r="F52" s="281"/>
      <c r="G52" s="281"/>
      <c r="H52" s="281"/>
      <c r="I52" s="281"/>
      <c r="J52" s="381" t="e">
        <f>IF(D52&gt;date-1,SUMIFS(KM!D52:AH52,KM!$D$6:$AH$6,D52,TACHE!D52:AH52,"Vidange"),VLOOKUP(B52,$S$7:$Z$68,7,FALSE))</f>
        <v>#N/A</v>
      </c>
      <c r="K52" s="282">
        <f>IF(C52="Cpt Panne",heures!AI52+J52,Matériel_Sogto!IS57)</f>
        <v>0</v>
      </c>
      <c r="L52" s="282" t="e">
        <f t="shared" si="3"/>
        <v>#N/A</v>
      </c>
      <c r="M52" s="264" t="e">
        <f t="shared" si="1"/>
        <v>#N/A</v>
      </c>
      <c r="N52" s="283" t="e">
        <f t="shared" si="2"/>
        <v>#N/A</v>
      </c>
      <c r="O52" s="284"/>
      <c r="P52" s="135"/>
      <c r="S52" s="473"/>
      <c r="T52" s="474"/>
      <c r="U52" s="475"/>
      <c r="V52" s="476"/>
      <c r="W52" s="476"/>
      <c r="X52" s="476"/>
      <c r="Y52" s="477"/>
      <c r="Z52" s="478"/>
    </row>
    <row r="53" spans="1:26" s="41" customFormat="1" ht="15.6">
      <c r="A53" s="262">
        <f>Matériel_Sogto!A58</f>
        <v>0</v>
      </c>
      <c r="B53" s="263">
        <f>Matériel_Sogto!B58</f>
        <v>0</v>
      </c>
      <c r="C53" s="263">
        <f>Matériel_Sogto!C58</f>
        <v>0</v>
      </c>
      <c r="D53" s="279" t="e">
        <f>IF(SUMIF(TACHE!D53:AH53,"Vidange",TACHE!$D$6:$AH$6)=0,IF(VLOOKUP(B53,$S$7:$Z$68,2,FALSE)=0,"",VLOOKUP(B53,$S$7:$Z$68,2,FALSE)),SUMIF(TACHE!D53:AH53,"Vidange",TACHE!$D$6:$AH$6))</f>
        <v>#N/A</v>
      </c>
      <c r="E53" s="280">
        <f t="shared" si="0"/>
        <v>250</v>
      </c>
      <c r="F53" s="281"/>
      <c r="G53" s="281"/>
      <c r="H53" s="281"/>
      <c r="I53" s="281"/>
      <c r="J53" s="381" t="e">
        <f>IF(D53&gt;date-1,SUMIFS(KM!D53:AH53,KM!$D$6:$AH$6,D53,TACHE!D53:AH53,"Vidange"),VLOOKUP(B53,$S$7:$Z$68,7,FALSE))</f>
        <v>#N/A</v>
      </c>
      <c r="K53" s="282">
        <f>IF(C53="Cpt Panne",heures!AI53+J53,Matériel_Sogto!IS58)</f>
        <v>0</v>
      </c>
      <c r="L53" s="282" t="e">
        <f t="shared" si="3"/>
        <v>#N/A</v>
      </c>
      <c r="M53" s="264" t="e">
        <f t="shared" si="1"/>
        <v>#N/A</v>
      </c>
      <c r="N53" s="283" t="e">
        <f t="shared" si="2"/>
        <v>#N/A</v>
      </c>
      <c r="O53" s="284"/>
      <c r="P53" s="135"/>
      <c r="S53" s="473"/>
      <c r="T53" s="474"/>
      <c r="U53" s="481"/>
      <c r="V53" s="476"/>
      <c r="W53" s="476"/>
      <c r="X53" s="476"/>
      <c r="Y53" s="477"/>
      <c r="Z53" s="478"/>
    </row>
    <row r="54" spans="1:26" s="41" customFormat="1" ht="15.6">
      <c r="A54" s="262">
        <f>Matériel_Sogto!A59</f>
        <v>0</v>
      </c>
      <c r="B54" s="263">
        <f>Matériel_Sogto!B59</f>
        <v>0</v>
      </c>
      <c r="C54" s="263">
        <f>Matériel_Sogto!C59</f>
        <v>0</v>
      </c>
      <c r="D54" s="279" t="e">
        <f>IF(SUMIF(TACHE!D54:AH54,"Vidange",TACHE!$D$6:$AH$6)=0,IF(VLOOKUP(B54,$S$7:$Z$68,2,FALSE)=0,"",VLOOKUP(B54,$S$7:$Z$68,2,FALSE)),SUMIF(TACHE!D54:AH54,"Vidange",TACHE!$D$6:$AH$6))</f>
        <v>#N/A</v>
      </c>
      <c r="E54" s="280">
        <f t="shared" si="0"/>
        <v>250</v>
      </c>
      <c r="F54" s="281"/>
      <c r="G54" s="281"/>
      <c r="H54" s="281"/>
      <c r="I54" s="281"/>
      <c r="J54" s="381" t="e">
        <f>IF(D54&gt;date-1,SUMIFS(KM!D54:AH54,KM!$D$6:$AH$6,D54,TACHE!D54:AH54,"Vidange"),VLOOKUP(B54,$S$7:$Z$68,7,FALSE))</f>
        <v>#N/A</v>
      </c>
      <c r="K54" s="282">
        <f>IF(C54="Cpt Panne",heures!AI54+J54,Matériel_Sogto!IS59)</f>
        <v>0</v>
      </c>
      <c r="L54" s="282" t="e">
        <f t="shared" si="3"/>
        <v>#N/A</v>
      </c>
      <c r="M54" s="264" t="e">
        <f t="shared" si="1"/>
        <v>#N/A</v>
      </c>
      <c r="N54" s="283" t="e">
        <f t="shared" si="2"/>
        <v>#N/A</v>
      </c>
      <c r="O54" s="284"/>
      <c r="P54" s="135"/>
      <c r="S54" s="473"/>
      <c r="T54" s="474"/>
      <c r="U54" s="481"/>
      <c r="V54" s="476"/>
      <c r="W54" s="476"/>
      <c r="X54" s="476"/>
      <c r="Y54" s="477"/>
      <c r="Z54" s="478"/>
    </row>
    <row r="55" spans="1:26" s="41" customFormat="1" ht="15.6">
      <c r="A55" s="262">
        <f>Matériel_Sogto!A60</f>
        <v>0</v>
      </c>
      <c r="B55" s="263">
        <f>Matériel_Sogto!B60</f>
        <v>0</v>
      </c>
      <c r="C55" s="263">
        <f>Matériel_Sogto!C60</f>
        <v>0</v>
      </c>
      <c r="D55" s="279" t="e">
        <f>IF(SUMIF(TACHE!D55:AH55,"Vidange",TACHE!$D$6:$AH$6)=0,IF(VLOOKUP(B55,$S$7:$Z$68,2,FALSE)=0,"",VLOOKUP(B55,$S$7:$Z$68,2,FALSE)),SUMIF(TACHE!D55:AH55,"Vidange",TACHE!$D$6:$AH$6))</f>
        <v>#N/A</v>
      </c>
      <c r="E55" s="280">
        <f t="shared" si="0"/>
        <v>250</v>
      </c>
      <c r="F55" s="281"/>
      <c r="G55" s="281"/>
      <c r="H55" s="281"/>
      <c r="I55" s="281"/>
      <c r="J55" s="381" t="e">
        <f>IF(D55&gt;date-1,SUMIFS(KM!D55:AH55,KM!$D$6:$AH$6,D55,TACHE!D55:AH55,"Vidange"),VLOOKUP(B55,$S$7:$Z$68,7,FALSE))</f>
        <v>#N/A</v>
      </c>
      <c r="K55" s="282">
        <f>IF(C55="Cpt Panne",heures!AI55+J55,Matériel_Sogto!IS60)</f>
        <v>0</v>
      </c>
      <c r="L55" s="282" t="e">
        <f t="shared" si="3"/>
        <v>#N/A</v>
      </c>
      <c r="M55" s="264" t="e">
        <f t="shared" si="1"/>
        <v>#N/A</v>
      </c>
      <c r="N55" s="283" t="e">
        <f t="shared" si="2"/>
        <v>#N/A</v>
      </c>
      <c r="O55" s="284"/>
      <c r="P55" s="135"/>
      <c r="S55" s="473"/>
      <c r="T55" s="474"/>
      <c r="U55" s="475"/>
      <c r="V55" s="476"/>
      <c r="W55" s="476"/>
      <c r="X55" s="476"/>
      <c r="Y55" s="477"/>
      <c r="Z55" s="478"/>
    </row>
    <row r="56" spans="1:26" s="41" customFormat="1" ht="15.6">
      <c r="A56" s="262">
        <f>Matériel_Sogto!A61</f>
        <v>0</v>
      </c>
      <c r="B56" s="263">
        <f>Matériel_Sogto!B61</f>
        <v>0</v>
      </c>
      <c r="C56" s="263">
        <f>Matériel_Sogto!C61</f>
        <v>0</v>
      </c>
      <c r="D56" s="279" t="e">
        <f>IF(SUMIF(TACHE!D56:AH56,"Vidange",TACHE!$D$6:$AH$6)=0,IF(VLOOKUP(B56,$S$7:$Z$68,2,FALSE)=0,"",VLOOKUP(B56,$S$7:$Z$68,2,FALSE)),SUMIF(TACHE!D56:AH56,"Vidange",TACHE!$D$6:$AH$6))</f>
        <v>#N/A</v>
      </c>
      <c r="E56" s="280">
        <f t="shared" si="0"/>
        <v>250</v>
      </c>
      <c r="F56" s="281"/>
      <c r="G56" s="281"/>
      <c r="H56" s="281"/>
      <c r="I56" s="281"/>
      <c r="J56" s="381" t="e">
        <f>IF(D56&gt;date-1,SUMIFS(KM!D56:AH56,KM!$D$6:$AH$6,D56,TACHE!D56:AH56,"Vidange"),VLOOKUP(B56,$S$7:$Z$68,7,FALSE))</f>
        <v>#N/A</v>
      </c>
      <c r="K56" s="282">
        <f>IF(C56="Cpt Panne",heures!AI56+J56,Matériel_Sogto!IS61)</f>
        <v>0</v>
      </c>
      <c r="L56" s="282" t="e">
        <f t="shared" si="3"/>
        <v>#N/A</v>
      </c>
      <c r="M56" s="264" t="e">
        <f t="shared" si="1"/>
        <v>#N/A</v>
      </c>
      <c r="N56" s="283" t="e">
        <f t="shared" si="2"/>
        <v>#N/A</v>
      </c>
      <c r="O56" s="284"/>
      <c r="P56" s="135"/>
      <c r="S56" s="473"/>
      <c r="T56" s="474"/>
      <c r="U56" s="481"/>
      <c r="V56" s="476"/>
      <c r="W56" s="476"/>
      <c r="X56" s="476"/>
      <c r="Y56" s="477"/>
      <c r="Z56" s="478"/>
    </row>
    <row r="57" spans="1:26" s="41" customFormat="1" ht="15.6">
      <c r="A57" s="262">
        <f>Matériel_Sogto!A62</f>
        <v>0</v>
      </c>
      <c r="B57" s="263">
        <f>Matériel_Sogto!B62</f>
        <v>0</v>
      </c>
      <c r="C57" s="263">
        <f>Matériel_Sogto!C62</f>
        <v>0</v>
      </c>
      <c r="D57" s="279" t="e">
        <f>IF(SUMIF(TACHE!D57:AH57,"Vidange",TACHE!$D$6:$AH$6)=0,IF(VLOOKUP(B57,$S$7:$Z$68,2,FALSE)=0,"",VLOOKUP(B57,$S$7:$Z$68,2,FALSE)),SUMIF(TACHE!D57:AH57,"Vidange",TACHE!$D$6:$AH$6))</f>
        <v>#N/A</v>
      </c>
      <c r="E57" s="280">
        <f t="shared" si="0"/>
        <v>250</v>
      </c>
      <c r="F57" s="281"/>
      <c r="G57" s="281"/>
      <c r="H57" s="281"/>
      <c r="I57" s="281"/>
      <c r="J57" s="381" t="e">
        <f>IF(D57&gt;date-1,SUMIFS(KM!D57:AH57,KM!$D$6:$AH$6,D57,TACHE!D57:AH57,"Vidange"),VLOOKUP(B57,$S$7:$Z$68,7,FALSE))</f>
        <v>#N/A</v>
      </c>
      <c r="K57" s="282">
        <f>IF(C57="Cpt Panne",heures!AI57+J57,Matériel_Sogto!IS62)</f>
        <v>0</v>
      </c>
      <c r="L57" s="282" t="e">
        <f t="shared" si="3"/>
        <v>#N/A</v>
      </c>
      <c r="M57" s="264" t="e">
        <f t="shared" si="1"/>
        <v>#N/A</v>
      </c>
      <c r="N57" s="283" t="e">
        <f t="shared" si="2"/>
        <v>#N/A</v>
      </c>
      <c r="O57" s="284"/>
      <c r="P57" s="135"/>
      <c r="S57" s="473"/>
      <c r="T57" s="474"/>
      <c r="U57" s="475"/>
      <c r="V57" s="476"/>
      <c r="W57" s="476"/>
      <c r="X57" s="476"/>
      <c r="Y57" s="477"/>
      <c r="Z57" s="478"/>
    </row>
    <row r="58" spans="1:26" s="41" customFormat="1" ht="15.6">
      <c r="A58" s="262">
        <f>Matériel_Sogto!A63</f>
        <v>0</v>
      </c>
      <c r="B58" s="263">
        <f>Matériel_Sogto!B63</f>
        <v>0</v>
      </c>
      <c r="C58" s="263">
        <f>Matériel_Sogto!C63</f>
        <v>0</v>
      </c>
      <c r="D58" s="279" t="e">
        <f>IF(SUMIF(TACHE!D58:AH58,"Vidange",TACHE!$D$6:$AH$6)=0,IF(VLOOKUP(B58,$S$7:$Z$68,2,FALSE)=0,"",VLOOKUP(B58,$S$7:$Z$68,2,FALSE)),SUMIF(TACHE!D58:AH58,"Vidange",TACHE!$D$6:$AH$6))</f>
        <v>#N/A</v>
      </c>
      <c r="E58" s="280">
        <f t="shared" si="0"/>
        <v>250</v>
      </c>
      <c r="F58" s="281"/>
      <c r="G58" s="281"/>
      <c r="H58" s="281"/>
      <c r="I58" s="281"/>
      <c r="J58" s="381" t="e">
        <f>IF(D58&gt;date-1,SUMIFS(KM!D58:AH58,KM!$D$6:$AH$6,D58,TACHE!D58:AH58,"Vidange"),VLOOKUP(B58,$S$7:$Z$68,7,FALSE))</f>
        <v>#N/A</v>
      </c>
      <c r="K58" s="282">
        <f>IF(C58="Cpt Panne",heures!AI58+J58,Matériel_Sogto!IS63)</f>
        <v>0</v>
      </c>
      <c r="L58" s="282" t="e">
        <f t="shared" si="3"/>
        <v>#N/A</v>
      </c>
      <c r="M58" s="264" t="e">
        <f t="shared" si="1"/>
        <v>#N/A</v>
      </c>
      <c r="N58" s="283" t="e">
        <f t="shared" si="2"/>
        <v>#N/A</v>
      </c>
      <c r="O58" s="284"/>
      <c r="P58" s="135"/>
      <c r="S58" s="311"/>
      <c r="T58" s="384"/>
      <c r="U58" s="281"/>
      <c r="V58" s="275"/>
      <c r="W58" s="275"/>
      <c r="X58" s="275"/>
      <c r="Y58" s="312"/>
      <c r="Z58" s="313"/>
    </row>
    <row r="59" spans="1:26" s="41" customFormat="1" ht="15.6">
      <c r="A59" s="262">
        <f>Matériel_Sogto!A64</f>
        <v>0</v>
      </c>
      <c r="B59" s="263">
        <f>Matériel_Sogto!B64</f>
        <v>0</v>
      </c>
      <c r="C59" s="263">
        <f>Matériel_Sogto!C64</f>
        <v>0</v>
      </c>
      <c r="D59" s="279" t="e">
        <f>IF(SUMIF(TACHE!D59:AH59,"Vidange",TACHE!$D$6:$AH$6)=0,IF(VLOOKUP(B59,$S$7:$Z$68,2,FALSE)=0,"",VLOOKUP(B59,$S$7:$Z$68,2,FALSE)),SUMIF(TACHE!D59:AH59,"Vidange",TACHE!$D$6:$AH$6))</f>
        <v>#N/A</v>
      </c>
      <c r="E59" s="280">
        <f t="shared" si="0"/>
        <v>250</v>
      </c>
      <c r="F59" s="281"/>
      <c r="G59" s="281"/>
      <c r="H59" s="281"/>
      <c r="I59" s="281"/>
      <c r="J59" s="381" t="e">
        <f>IF(D59&gt;date-1,SUMIFS(KM!D59:AH59,KM!$D$6:$AH$6,D59,TACHE!D59:AH59,"Vidange"),VLOOKUP(B59,$S$7:$Z$68,7,FALSE))</f>
        <v>#N/A</v>
      </c>
      <c r="K59" s="282">
        <f>IF(C59="Cpt Panne",heures!AI59+J59,Matériel_Sogto!IS64)</f>
        <v>0</v>
      </c>
      <c r="L59" s="282" t="e">
        <f t="shared" si="3"/>
        <v>#N/A</v>
      </c>
      <c r="M59" s="264" t="e">
        <f t="shared" si="1"/>
        <v>#N/A</v>
      </c>
      <c r="N59" s="283" t="e">
        <f t="shared" si="2"/>
        <v>#N/A</v>
      </c>
      <c r="O59" s="284"/>
      <c r="P59" s="135"/>
      <c r="S59" s="311"/>
      <c r="T59" s="384"/>
      <c r="U59" s="281"/>
      <c r="V59" s="275"/>
      <c r="W59" s="275"/>
      <c r="X59" s="275"/>
      <c r="Y59" s="312"/>
      <c r="Z59" s="313"/>
    </row>
    <row r="60" spans="1:26" s="41" customFormat="1" ht="15.6">
      <c r="A60" s="262">
        <f>Matériel_Sogto!A65</f>
        <v>0</v>
      </c>
      <c r="B60" s="263">
        <f>Matériel_Sogto!B65</f>
        <v>0</v>
      </c>
      <c r="C60" s="263">
        <f>Matériel_Sogto!C65</f>
        <v>0</v>
      </c>
      <c r="D60" s="279" t="e">
        <f>IF(SUMIF(TACHE!D60:AH60,"Vidange",TACHE!$D$6:$AH$6)=0,IF(VLOOKUP(B60,$S$7:$Z$68,2,FALSE)=0,"",VLOOKUP(B60,$S$7:$Z$68,2,FALSE)),SUMIF(TACHE!D60:AH60,"Vidange",TACHE!$D$6:$AH$6))</f>
        <v>#N/A</v>
      </c>
      <c r="E60" s="280">
        <f t="shared" si="0"/>
        <v>250</v>
      </c>
      <c r="F60" s="281"/>
      <c r="G60" s="281"/>
      <c r="H60" s="281"/>
      <c r="I60" s="281"/>
      <c r="J60" s="381" t="e">
        <f>IF(D60&gt;date-1,SUMIFS(KM!D60:AH60,KM!$D$6:$AH$6,D60,TACHE!D60:AH60,"Vidange"),VLOOKUP(B60,$S$7:$Z$68,7,FALSE))</f>
        <v>#N/A</v>
      </c>
      <c r="K60" s="282">
        <f>IF(C60="Cpt Panne",heures!AI60+J60,Matériel_Sogto!IS65)</f>
        <v>0</v>
      </c>
      <c r="L60" s="282" t="e">
        <f t="shared" si="3"/>
        <v>#N/A</v>
      </c>
      <c r="M60" s="264" t="e">
        <f t="shared" si="1"/>
        <v>#N/A</v>
      </c>
      <c r="N60" s="283" t="e">
        <f t="shared" si="2"/>
        <v>#N/A</v>
      </c>
      <c r="O60" s="284"/>
      <c r="P60" s="135"/>
      <c r="S60" s="311"/>
      <c r="T60" s="384"/>
      <c r="U60" s="281"/>
      <c r="V60" s="275"/>
      <c r="W60" s="275"/>
      <c r="X60" s="275"/>
      <c r="Y60" s="312"/>
      <c r="Z60" s="313"/>
    </row>
    <row r="61" spans="1:26" s="41" customFormat="1" ht="15.6">
      <c r="A61" s="262">
        <f>Matériel_Sogto!A66</f>
        <v>0</v>
      </c>
      <c r="B61" s="263">
        <f>Matériel_Sogto!B66</f>
        <v>0</v>
      </c>
      <c r="C61" s="263">
        <f>Matériel_Sogto!C66</f>
        <v>0</v>
      </c>
      <c r="D61" s="279" t="e">
        <f>IF(SUMIF(TACHE!D61:AH61,"Vidange",TACHE!$D$6:$AH$6)=0,IF(VLOOKUP(B61,$S$7:$Z$68,2,FALSE)=0,"",VLOOKUP(B61,$S$7:$Z$68,2,FALSE)),SUMIF(TACHE!D61:AH61,"Vidange",TACHE!$D$6:$AH$6))</f>
        <v>#N/A</v>
      </c>
      <c r="E61" s="280">
        <f t="shared" si="0"/>
        <v>250</v>
      </c>
      <c r="F61" s="281"/>
      <c r="G61" s="281"/>
      <c r="H61" s="281"/>
      <c r="I61" s="281"/>
      <c r="J61" s="381" t="e">
        <f>IF(D61&gt;date-1,SUMIFS(KM!D61:AH61,KM!$D$6:$AH$6,D61,TACHE!D61:AH61,"Vidange"),VLOOKUP(B61,$S$7:$Z$68,7,FALSE))</f>
        <v>#N/A</v>
      </c>
      <c r="K61" s="282">
        <f>IF(C61="Cpt Panne",heures!AI61+J61,Matériel_Sogto!IS66)</f>
        <v>0</v>
      </c>
      <c r="L61" s="282" t="e">
        <f t="shared" si="3"/>
        <v>#N/A</v>
      </c>
      <c r="M61" s="264" t="e">
        <f t="shared" si="1"/>
        <v>#N/A</v>
      </c>
      <c r="N61" s="283" t="e">
        <f t="shared" si="2"/>
        <v>#N/A</v>
      </c>
      <c r="O61" s="284"/>
      <c r="P61" s="135"/>
      <c r="S61" s="311"/>
      <c r="T61" s="384"/>
      <c r="U61" s="281"/>
      <c r="V61" s="275"/>
      <c r="W61" s="275"/>
      <c r="X61" s="275"/>
      <c r="Y61" s="312"/>
      <c r="Z61" s="313"/>
    </row>
    <row r="62" spans="1:26" s="41" customFormat="1" ht="15.6">
      <c r="A62" s="262">
        <f>Matériel_Sogto!A67</f>
        <v>0</v>
      </c>
      <c r="B62" s="263">
        <f>Matériel_Sogto!B67</f>
        <v>0</v>
      </c>
      <c r="C62" s="263">
        <f>Matériel_Sogto!C67</f>
        <v>0</v>
      </c>
      <c r="D62" s="279" t="e">
        <f>IF(SUMIF(TACHE!D62:AH62,"Vidange",TACHE!$D$6:$AH$6)=0,IF(VLOOKUP(B62,$S$7:$Z$68,2,FALSE)=0,"",VLOOKUP(B62,$S$7:$Z$68,2,FALSE)),SUMIF(TACHE!D62:AH62,"Vidange",TACHE!$D$6:$AH$6))</f>
        <v>#N/A</v>
      </c>
      <c r="E62" s="280">
        <f t="shared" si="0"/>
        <v>250</v>
      </c>
      <c r="F62" s="281"/>
      <c r="G62" s="281"/>
      <c r="H62" s="281"/>
      <c r="I62" s="281"/>
      <c r="J62" s="381" t="e">
        <f>IF(D62&gt;date-1,SUMIFS(KM!D62:AH62,KM!$D$6:$AH$6,D62,TACHE!D62:AH62,"Vidange"),VLOOKUP(B62,$S$7:$Z$68,7,FALSE))</f>
        <v>#N/A</v>
      </c>
      <c r="K62" s="282">
        <f>IF(C62="Cpt Panne",heures!AI62+J62,Matériel_Sogto!IS67)</f>
        <v>0</v>
      </c>
      <c r="L62" s="282" t="e">
        <f t="shared" si="3"/>
        <v>#N/A</v>
      </c>
      <c r="M62" s="264" t="e">
        <f t="shared" si="1"/>
        <v>#N/A</v>
      </c>
      <c r="N62" s="283" t="e">
        <f t="shared" si="2"/>
        <v>#N/A</v>
      </c>
      <c r="O62" s="284"/>
      <c r="P62" s="135"/>
      <c r="S62" s="311"/>
      <c r="T62" s="384"/>
      <c r="U62" s="281"/>
      <c r="V62" s="275"/>
      <c r="W62" s="275"/>
      <c r="X62" s="275"/>
      <c r="Y62" s="312"/>
      <c r="Z62" s="313"/>
    </row>
    <row r="63" spans="1:26" s="41" customFormat="1" ht="15.6">
      <c r="A63" s="262">
        <f>Matériel_Sogto!A68</f>
        <v>0</v>
      </c>
      <c r="B63" s="263">
        <f>Matériel_Sogto!B68</f>
        <v>0</v>
      </c>
      <c r="C63" s="263">
        <f>Matériel_Sogto!C68</f>
        <v>0</v>
      </c>
      <c r="D63" s="279" t="e">
        <f>IF(SUMIF(TACHE!D63:AH63,"Vidange",TACHE!$D$6:$AH$6)=0,IF(VLOOKUP(B63,$S$7:$Z$68,2,FALSE)=0,"",VLOOKUP(B63,$S$7:$Z$68,2,FALSE)),SUMIF(TACHE!D63:AH63,"Vidange",TACHE!$D$6:$AH$6))</f>
        <v>#N/A</v>
      </c>
      <c r="E63" s="280">
        <f t="shared" si="0"/>
        <v>250</v>
      </c>
      <c r="F63" s="281"/>
      <c r="G63" s="281"/>
      <c r="H63" s="281"/>
      <c r="I63" s="281"/>
      <c r="J63" s="381" t="e">
        <f>IF(D63&gt;date-1,SUMIFS(KM!D63:AH63,KM!$D$6:$AH$6,D63,TACHE!D63:AH63,"Vidange"),VLOOKUP(B63,$S$7:$Z$68,7,FALSE))</f>
        <v>#N/A</v>
      </c>
      <c r="K63" s="282">
        <f>IF(C63="Cpt Panne",heures!AI63+J63,Matériel_Sogto!IS68)</f>
        <v>0</v>
      </c>
      <c r="L63" s="282" t="e">
        <f t="shared" si="3"/>
        <v>#N/A</v>
      </c>
      <c r="M63" s="264" t="e">
        <f t="shared" si="1"/>
        <v>#N/A</v>
      </c>
      <c r="N63" s="283" t="e">
        <f t="shared" si="2"/>
        <v>#N/A</v>
      </c>
      <c r="O63" s="284"/>
      <c r="P63" s="135"/>
      <c r="S63" s="311"/>
      <c r="T63" s="384"/>
      <c r="U63" s="281"/>
      <c r="V63" s="275"/>
      <c r="W63" s="275"/>
      <c r="X63" s="275"/>
      <c r="Y63" s="312"/>
      <c r="Z63" s="313"/>
    </row>
    <row r="64" spans="1:26" s="41" customFormat="1" ht="15.6">
      <c r="A64" s="262">
        <f>Matériel_Sogto!A69</f>
        <v>0</v>
      </c>
      <c r="B64" s="263">
        <f>Matériel_Sogto!B69</f>
        <v>0</v>
      </c>
      <c r="C64" s="263">
        <f>Matériel_Sogto!C69</f>
        <v>0</v>
      </c>
      <c r="D64" s="279" t="e">
        <f>IF(SUMIF(TACHE!D64:AH64,"Vidange",TACHE!$D$6:$AH$6)=0,IF(VLOOKUP(B64,$S$7:$Z$68,2,FALSE)=0,"",VLOOKUP(B64,$S$7:$Z$68,2,FALSE)),SUMIF(TACHE!D64:AH64,"Vidange",TACHE!$D$6:$AH$6))</f>
        <v>#N/A</v>
      </c>
      <c r="E64" s="280">
        <f t="shared" si="0"/>
        <v>250</v>
      </c>
      <c r="F64" s="281"/>
      <c r="G64" s="281"/>
      <c r="H64" s="281"/>
      <c r="I64" s="281"/>
      <c r="J64" s="381" t="e">
        <f>IF(D64&gt;date-1,SUMIFS(KM!D64:AH64,KM!$D$6:$AH$6,D64,TACHE!D64:AH64,"Vidange"),VLOOKUP(B64,$S$7:$Z$68,7,FALSE))</f>
        <v>#N/A</v>
      </c>
      <c r="K64" s="282">
        <f>IF(C64="Cpt Panne",heures!AI64+J64,Matériel_Sogto!IS69)</f>
        <v>0</v>
      </c>
      <c r="L64" s="282" t="e">
        <f t="shared" si="3"/>
        <v>#N/A</v>
      </c>
      <c r="M64" s="264" t="e">
        <f t="shared" si="1"/>
        <v>#N/A</v>
      </c>
      <c r="N64" s="283" t="e">
        <f t="shared" si="2"/>
        <v>#N/A</v>
      </c>
      <c r="O64" s="284"/>
      <c r="P64" s="135"/>
      <c r="S64" s="311"/>
      <c r="T64" s="384"/>
      <c r="U64" s="281"/>
      <c r="V64" s="275"/>
      <c r="W64" s="275"/>
      <c r="X64" s="275"/>
      <c r="Y64" s="312"/>
      <c r="Z64" s="313"/>
    </row>
    <row r="65" spans="1:26" s="41" customFormat="1" ht="15.6">
      <c r="A65" s="262">
        <f>Matériel_Sogto!A70</f>
        <v>0</v>
      </c>
      <c r="B65" s="263">
        <f>Matériel_Sogto!B70</f>
        <v>0</v>
      </c>
      <c r="C65" s="263">
        <f>Matériel_Sogto!C70</f>
        <v>0</v>
      </c>
      <c r="D65" s="279" t="e">
        <f>IF(SUMIF(TACHE!D65:AH65,"Vidange",TACHE!$D$6:$AH$6)=0,IF(VLOOKUP(B65,$S$7:$Z$68,2,FALSE)=0,"",VLOOKUP(B65,$S$7:$Z$68,2,FALSE)),SUMIF(TACHE!D65:AH65,"Vidange",TACHE!$D$6:$AH$6))</f>
        <v>#N/A</v>
      </c>
      <c r="E65" s="280">
        <f t="shared" si="0"/>
        <v>250</v>
      </c>
      <c r="F65" s="281"/>
      <c r="G65" s="281"/>
      <c r="H65" s="281"/>
      <c r="I65" s="281"/>
      <c r="J65" s="381" t="e">
        <f>IF(D65&gt;date-1,SUMIFS(KM!D65:AH65,KM!$D$6:$AH$6,D65,TACHE!D65:AH65,"Vidange"),VLOOKUP(B65,$S$7:$Z$68,7,FALSE))</f>
        <v>#N/A</v>
      </c>
      <c r="K65" s="282">
        <f>IF(C65="Cpt Panne",heures!AI65+J65,Matériel_Sogto!IS70)</f>
        <v>0</v>
      </c>
      <c r="L65" s="282" t="e">
        <f t="shared" si="3"/>
        <v>#N/A</v>
      </c>
      <c r="M65" s="264" t="e">
        <f t="shared" si="1"/>
        <v>#N/A</v>
      </c>
      <c r="N65" s="283" t="e">
        <f t="shared" si="2"/>
        <v>#N/A</v>
      </c>
      <c r="O65" s="284"/>
      <c r="P65" s="135"/>
      <c r="S65" s="311"/>
      <c r="T65" s="384"/>
      <c r="U65" s="281"/>
      <c r="V65" s="275"/>
      <c r="W65" s="275"/>
      <c r="X65" s="275"/>
      <c r="Y65" s="312"/>
      <c r="Z65" s="313"/>
    </row>
    <row r="66" spans="1:26" s="41" customFormat="1" ht="15.6">
      <c r="A66" s="262">
        <f>Matériel_Sogto!A71</f>
        <v>0</v>
      </c>
      <c r="B66" s="263">
        <f>Matériel_Sogto!B71</f>
        <v>0</v>
      </c>
      <c r="C66" s="263">
        <f>Matériel_Sogto!C71</f>
        <v>0</v>
      </c>
      <c r="D66" s="279" t="e">
        <f>IF(SUMIF(TACHE!D66:AH66,"Vidange",TACHE!$D$6:$AH$6)=0,IF(VLOOKUP(B66,$S$7:$Z$68,2,FALSE)=0,"",VLOOKUP(B66,$S$7:$Z$68,2,FALSE)),SUMIF(TACHE!D66:AH66,"Vidange",TACHE!$D$6:$AH$6))</f>
        <v>#N/A</v>
      </c>
      <c r="E66" s="280">
        <f t="shared" si="0"/>
        <v>250</v>
      </c>
      <c r="F66" s="281"/>
      <c r="G66" s="281"/>
      <c r="H66" s="281"/>
      <c r="I66" s="281"/>
      <c r="J66" s="381" t="e">
        <f>IF(D66&gt;date-1,SUMIFS(KM!D66:AH66,KM!$D$6:$AH$6,D66,TACHE!D66:AH66,"Vidange"),VLOOKUP(B66,$S$7:$Z$68,7,FALSE))</f>
        <v>#N/A</v>
      </c>
      <c r="K66" s="282">
        <f>IF(C66="Cpt Panne",heures!AI66+J66,Matériel_Sogto!IS71)</f>
        <v>0</v>
      </c>
      <c r="L66" s="282" t="e">
        <f t="shared" si="3"/>
        <v>#N/A</v>
      </c>
      <c r="M66" s="264" t="e">
        <f t="shared" si="1"/>
        <v>#N/A</v>
      </c>
      <c r="N66" s="283" t="e">
        <f t="shared" si="2"/>
        <v>#N/A</v>
      </c>
      <c r="O66" s="284"/>
      <c r="P66" s="135"/>
      <c r="S66" s="311"/>
      <c r="T66" s="384"/>
      <c r="U66" s="281"/>
      <c r="V66" s="275"/>
      <c r="W66" s="275"/>
      <c r="X66" s="275"/>
      <c r="Y66" s="312"/>
      <c r="Z66" s="313"/>
    </row>
    <row r="67" spans="1:26" s="41" customFormat="1" ht="15.6">
      <c r="A67" s="262">
        <f>Matériel_Sogto!A72</f>
        <v>0</v>
      </c>
      <c r="B67" s="263">
        <f>Matériel_Sogto!B72</f>
        <v>0</v>
      </c>
      <c r="C67" s="263">
        <f>Matériel_Sogto!C72</f>
        <v>0</v>
      </c>
      <c r="D67" s="279" t="e">
        <f>IF(SUMIF(TACHE!D129:AH129,"Vidange",TACHE!$D$6:$AH$6)=0,IF(VLOOKUP(B67,$S$7:$Z$68,2,FALSE)=0,"",VLOOKUP(B67,$S$7:$Z$68,2,FALSE)),SUMIF(TACHE!D129:AH129,"Vidange",TACHE!$D$6:$AH$6))</f>
        <v>#N/A</v>
      </c>
      <c r="E67" s="280">
        <f t="shared" si="0"/>
        <v>250</v>
      </c>
      <c r="F67" s="281"/>
      <c r="G67" s="281"/>
      <c r="H67" s="281"/>
      <c r="I67" s="281"/>
      <c r="J67" s="381" t="e">
        <f>IF(D67&gt;date-1,SUMIFS(KM!D130:AH130,KM!$D$6:$AH$6,D67,TACHE!D129:AH129,"Vidange"),VLOOKUP(B67,$S$7:$Z$68,7,FALSE))</f>
        <v>#N/A</v>
      </c>
      <c r="K67" s="282">
        <f>IF(C67="Cpt Panne",heures!AI129+J67,Matériel_Sogto!IS72)</f>
        <v>0</v>
      </c>
      <c r="L67" s="282" t="e">
        <f t="shared" si="3"/>
        <v>#N/A</v>
      </c>
      <c r="M67" s="264" t="e">
        <f t="shared" si="1"/>
        <v>#N/A</v>
      </c>
      <c r="N67" s="283" t="e">
        <f t="shared" si="2"/>
        <v>#N/A</v>
      </c>
      <c r="O67" s="284"/>
      <c r="P67" s="135"/>
      <c r="S67" s="311"/>
      <c r="T67" s="384"/>
      <c r="U67" s="281"/>
      <c r="V67" s="275"/>
      <c r="W67" s="275"/>
      <c r="X67" s="275"/>
      <c r="Y67" s="312"/>
      <c r="Z67" s="313"/>
    </row>
    <row r="68" spans="1:26" s="41" customFormat="1" ht="15.6">
      <c r="A68" s="262">
        <f>Matériel_Sogto!A73</f>
        <v>0</v>
      </c>
      <c r="B68" s="263">
        <f>Matériel_Sogto!B73</f>
        <v>0</v>
      </c>
      <c r="C68" s="263">
        <f>Matériel_Sogto!C73</f>
        <v>0</v>
      </c>
      <c r="D68" s="279" t="e">
        <f>IF(SUMIF(TACHE!D130:AH130,"Vidange",TACHE!$D$6:$AH$6)=0,IF(VLOOKUP(B68,$S$7:$Z$68,2,FALSE)=0,"",VLOOKUP(B68,$S$7:$Z$68,2,FALSE)),SUMIF(TACHE!D130:AH130,"Vidange",TACHE!$D$6:$AH$6))</f>
        <v>#N/A</v>
      </c>
      <c r="E68" s="280">
        <f t="shared" si="0"/>
        <v>250</v>
      </c>
      <c r="F68" s="281"/>
      <c r="G68" s="281"/>
      <c r="H68" s="281"/>
      <c r="I68" s="281"/>
      <c r="J68" s="381" t="e">
        <f>IF(D68&gt;date-1,SUMIFS(KM!D131:AH131,KM!$D$6:$AH$6,D68,TACHE!D130:AH130,"Vidange"),VLOOKUP(B68,$S$7:$Z$68,7,FALSE))</f>
        <v>#N/A</v>
      </c>
      <c r="K68" s="282">
        <f>IF(C68="Cpt Panne",heures!AI130+J68,Matériel_Sogto!IS73)</f>
        <v>0</v>
      </c>
      <c r="L68" s="282" t="e">
        <f t="shared" si="3"/>
        <v>#N/A</v>
      </c>
      <c r="M68" s="264" t="e">
        <f t="shared" si="1"/>
        <v>#N/A</v>
      </c>
      <c r="N68" s="283" t="e">
        <f t="shared" si="2"/>
        <v>#N/A</v>
      </c>
      <c r="O68" s="284"/>
      <c r="P68" s="135"/>
      <c r="S68" s="311"/>
      <c r="T68" s="384"/>
      <c r="U68" s="281"/>
      <c r="V68" s="275"/>
      <c r="W68" s="275"/>
      <c r="X68" s="275"/>
      <c r="Y68" s="312"/>
      <c r="Z68" s="313"/>
    </row>
    <row r="69" spans="1:26" s="41" customFormat="1" ht="15.6">
      <c r="A69" s="260"/>
      <c r="B69" s="242" t="s">
        <v>1</v>
      </c>
      <c r="C69" s="242"/>
      <c r="D69" s="259"/>
      <c r="E69" s="273"/>
      <c r="F69" s="259"/>
      <c r="G69" s="259"/>
      <c r="H69" s="259"/>
      <c r="I69" s="259"/>
      <c r="J69" s="382"/>
      <c r="K69" s="259"/>
      <c r="L69" s="259"/>
      <c r="M69" s="259"/>
      <c r="N69" s="259"/>
      <c r="O69" s="135"/>
      <c r="S69" s="311"/>
      <c r="T69" s="384"/>
      <c r="U69" s="281"/>
      <c r="V69" s="275"/>
      <c r="W69" s="275"/>
      <c r="X69" s="275"/>
      <c r="Y69" s="312"/>
      <c r="Z69" s="313"/>
    </row>
    <row r="70" spans="1:26" s="41" customFormat="1" ht="15.6">
      <c r="A70" s="156"/>
      <c r="B70" s="145"/>
      <c r="C70" s="145"/>
      <c r="E70" s="19"/>
      <c r="J70" s="383"/>
      <c r="O70" s="135"/>
      <c r="S70" s="311"/>
      <c r="T70" s="384"/>
      <c r="U70" s="436"/>
      <c r="V70" s="275"/>
      <c r="W70" s="275"/>
      <c r="X70" s="275"/>
      <c r="Y70" s="312"/>
      <c r="Z70" s="313"/>
    </row>
    <row r="71" spans="1:26" s="41" customFormat="1" ht="15.6">
      <c r="A71" s="156"/>
      <c r="B71" s="145"/>
      <c r="C71" s="145"/>
      <c r="E71" s="19"/>
      <c r="J71" s="383"/>
      <c r="O71" s="135"/>
      <c r="S71" s="311"/>
      <c r="T71" s="384"/>
      <c r="U71" s="281"/>
      <c r="V71" s="275"/>
      <c r="W71" s="275"/>
      <c r="X71" s="275"/>
      <c r="Y71" s="312"/>
      <c r="Z71" s="313"/>
    </row>
    <row r="72" spans="1:26" ht="15.6">
      <c r="D72" s="41"/>
      <c r="E72" s="19"/>
      <c r="F72" s="41"/>
      <c r="G72" s="41"/>
      <c r="H72" s="41"/>
      <c r="I72" s="41"/>
      <c r="J72" s="383"/>
      <c r="K72" s="41"/>
      <c r="L72" s="41"/>
      <c r="M72" s="41"/>
      <c r="N72" s="41"/>
      <c r="O72" s="135"/>
      <c r="S72" s="311"/>
      <c r="T72" s="384"/>
      <c r="U72" s="281"/>
      <c r="V72" s="275"/>
      <c r="W72" s="275"/>
      <c r="X72" s="275"/>
      <c r="Y72" s="312"/>
      <c r="Z72" s="313"/>
    </row>
    <row r="73" spans="1:26" ht="15.6">
      <c r="D73" s="41"/>
      <c r="E73" s="19"/>
      <c r="F73" s="41"/>
      <c r="G73" s="41"/>
      <c r="H73" s="41"/>
      <c r="I73" s="41"/>
      <c r="J73" s="383"/>
      <c r="K73" s="41"/>
      <c r="L73" s="41"/>
      <c r="M73" s="41"/>
      <c r="N73" s="41"/>
      <c r="O73" s="135"/>
      <c r="S73" s="311"/>
      <c r="T73" s="384"/>
      <c r="U73" s="281"/>
      <c r="V73" s="275"/>
      <c r="W73" s="275"/>
      <c r="X73" s="275"/>
      <c r="Y73" s="312"/>
      <c r="Z73" s="313"/>
    </row>
    <row r="74" spans="1:26" ht="15.6">
      <c r="O74" s="135"/>
      <c r="S74" s="311"/>
      <c r="T74" s="384"/>
      <c r="U74" s="281"/>
      <c r="V74" s="275"/>
      <c r="W74" s="275"/>
      <c r="X74" s="275"/>
      <c r="Y74" s="312"/>
      <c r="Z74" s="313"/>
    </row>
    <row r="75" spans="1:26" ht="15.6">
      <c r="O75" s="135"/>
      <c r="S75" s="311"/>
      <c r="T75" s="384"/>
      <c r="U75" s="281"/>
      <c r="V75" s="275"/>
      <c r="W75" s="275"/>
      <c r="X75" s="275"/>
      <c r="Y75" s="312"/>
      <c r="Z75" s="313"/>
    </row>
    <row r="76" spans="1:26" ht="15.6">
      <c r="O76" s="135"/>
      <c r="S76" s="311"/>
      <c r="T76" s="384"/>
      <c r="U76" s="281"/>
      <c r="V76" s="275"/>
      <c r="W76" s="275"/>
      <c r="X76" s="275"/>
      <c r="Y76" s="312"/>
      <c r="Z76" s="313"/>
    </row>
    <row r="77" spans="1:26" ht="15.6">
      <c r="S77" s="311"/>
      <c r="T77" s="384"/>
      <c r="U77" s="281"/>
      <c r="V77" s="275"/>
      <c r="W77" s="275"/>
      <c r="X77" s="275"/>
      <c r="Y77" s="312"/>
      <c r="Z77" s="313"/>
    </row>
    <row r="78" spans="1:26" ht="15.6">
      <c r="S78" s="311"/>
      <c r="T78" s="384"/>
      <c r="U78" s="281"/>
      <c r="V78" s="275"/>
      <c r="W78" s="275"/>
      <c r="X78" s="275"/>
      <c r="Y78" s="312"/>
      <c r="Z78" s="313"/>
    </row>
    <row r="79" spans="1:26" ht="15.6">
      <c r="S79" s="311"/>
      <c r="T79" s="384"/>
      <c r="U79" s="281"/>
      <c r="V79" s="275"/>
      <c r="W79" s="275"/>
      <c r="X79" s="275"/>
      <c r="Y79" s="312"/>
      <c r="Z79" s="313"/>
    </row>
    <row r="80" spans="1:26" ht="15.6">
      <c r="S80" s="311"/>
      <c r="T80" s="384"/>
      <c r="U80" s="281"/>
      <c r="V80" s="275"/>
      <c r="W80" s="275"/>
      <c r="X80" s="275"/>
      <c r="Y80" s="312"/>
      <c r="Z80" s="313"/>
    </row>
    <row r="81" spans="19:26" ht="15.6">
      <c r="S81" s="311"/>
      <c r="T81" s="384"/>
      <c r="U81" s="436"/>
      <c r="V81" s="275"/>
      <c r="W81" s="275"/>
      <c r="X81" s="275"/>
      <c r="Y81" s="312"/>
      <c r="Z81" s="313"/>
    </row>
    <row r="82" spans="19:26" ht="15.6">
      <c r="S82" s="311"/>
      <c r="T82" s="384"/>
      <c r="U82" s="281"/>
      <c r="V82" s="275"/>
      <c r="W82" s="275"/>
      <c r="X82" s="275"/>
      <c r="Y82" s="312"/>
      <c r="Z82" s="313"/>
    </row>
    <row r="83" spans="19:26" ht="15.6">
      <c r="S83" s="311"/>
      <c r="T83" s="384"/>
      <c r="U83" s="281"/>
      <c r="V83" s="275"/>
      <c r="W83" s="275"/>
      <c r="X83" s="275"/>
      <c r="Y83" s="312"/>
      <c r="Z83" s="313"/>
    </row>
    <row r="84" spans="19:26" ht="15.6">
      <c r="S84" s="311"/>
      <c r="T84" s="384"/>
      <c r="U84" s="281"/>
      <c r="V84" s="275"/>
      <c r="W84" s="275"/>
      <c r="X84" s="275"/>
      <c r="Y84" s="312"/>
      <c r="Z84" s="313"/>
    </row>
    <row r="85" spans="19:26" ht="15.6">
      <c r="S85" s="311"/>
      <c r="T85" s="384"/>
      <c r="U85" s="281"/>
      <c r="V85" s="275"/>
      <c r="W85" s="275"/>
      <c r="X85" s="275"/>
      <c r="Y85" s="312"/>
      <c r="Z85" s="313"/>
    </row>
    <row r="86" spans="19:26" ht="15.6">
      <c r="S86" s="311"/>
      <c r="T86" s="384"/>
      <c r="U86" s="281"/>
      <c r="V86" s="275"/>
      <c r="W86" s="275"/>
      <c r="X86" s="275"/>
      <c r="Y86" s="312"/>
      <c r="Z86" s="313"/>
    </row>
    <row r="87" spans="19:26" ht="15.6">
      <c r="S87" s="311"/>
      <c r="T87" s="384"/>
      <c r="U87" s="281"/>
      <c r="V87" s="275"/>
      <c r="W87" s="275"/>
      <c r="X87" s="275"/>
      <c r="Y87" s="312"/>
      <c r="Z87" s="313"/>
    </row>
    <row r="88" spans="19:26" ht="15.6">
      <c r="S88" s="311"/>
      <c r="T88" s="384"/>
      <c r="U88" s="281"/>
      <c r="V88" s="275"/>
      <c r="W88" s="275"/>
      <c r="X88" s="275"/>
      <c r="Y88" s="312"/>
      <c r="Z88" s="313"/>
    </row>
    <row r="89" spans="19:26" ht="15.6">
      <c r="S89" s="311"/>
      <c r="T89" s="384"/>
      <c r="U89" s="281"/>
      <c r="V89" s="275"/>
      <c r="W89" s="275"/>
      <c r="X89" s="275"/>
      <c r="Y89" s="312"/>
      <c r="Z89" s="313"/>
    </row>
    <row r="90" spans="19:26" ht="15.6">
      <c r="S90" s="311"/>
      <c r="T90" s="384"/>
      <c r="U90" s="281"/>
      <c r="V90" s="275"/>
      <c r="W90" s="275"/>
      <c r="X90" s="275"/>
      <c r="Y90" s="312"/>
      <c r="Z90" s="313"/>
    </row>
    <row r="91" spans="19:26" ht="15.6">
      <c r="S91" s="311"/>
      <c r="T91" s="384"/>
      <c r="U91" s="281"/>
      <c r="V91" s="275"/>
      <c r="W91" s="275"/>
      <c r="X91" s="275"/>
      <c r="Y91" s="312"/>
      <c r="Z91" s="313"/>
    </row>
    <row r="92" spans="19:26" ht="15.6">
      <c r="S92" s="311"/>
      <c r="T92" s="384"/>
      <c r="U92" s="281"/>
      <c r="V92" s="275"/>
      <c r="W92" s="275"/>
      <c r="X92" s="275"/>
      <c r="Y92" s="312"/>
      <c r="Z92" s="313"/>
    </row>
    <row r="95" spans="19:26">
      <c r="U95" s="353"/>
    </row>
  </sheetData>
  <sheetProtection sheet="1" formatCells="0" formatColumns="0" formatRows="0" insertColumns="0" insertRows="0" insertHyperlinks="0" deleteColumns="0" deleteRows="0" sort="0" autoFilter="0" pivotTables="0"/>
  <mergeCells count="18">
    <mergeCell ref="O5:O6"/>
    <mergeCell ref="A5:A6"/>
    <mergeCell ref="F5:I5"/>
    <mergeCell ref="D5:D6"/>
    <mergeCell ref="E5:E6"/>
    <mergeCell ref="J5:J6"/>
    <mergeCell ref="C5:C6"/>
    <mergeCell ref="K5:K6"/>
    <mergeCell ref="L5:L6"/>
    <mergeCell ref="M5:M6"/>
    <mergeCell ref="N5:N6"/>
    <mergeCell ref="B5:B6"/>
    <mergeCell ref="S5:S6"/>
    <mergeCell ref="T5:T6"/>
    <mergeCell ref="Y5:Y6"/>
    <mergeCell ref="Z5:Z6"/>
    <mergeCell ref="S3:Z3"/>
    <mergeCell ref="U5:X5"/>
  </mergeCells>
  <conditionalFormatting sqref="A70:C75 A69 A7:C68">
    <cfRule type="cellIs" dxfId="86" priority="10" operator="greaterThan">
      <formula>0</formula>
    </cfRule>
  </conditionalFormatting>
  <conditionalFormatting sqref="N7:N68">
    <cfRule type="containsText" dxfId="85" priority="8" operator="containsText" text="ok">
      <formula>NOT(ISERROR(SEARCH("ok",N7)))</formula>
    </cfRule>
    <cfRule type="containsText" dxfId="84" priority="9" operator="containsText" text="fair">
      <formula>NOT(ISERROR(SEARCH("fair",N7)))</formula>
    </cfRule>
  </conditionalFormatting>
  <conditionalFormatting sqref="V28:X28">
    <cfRule type="duplicateValues" dxfId="83" priority="7"/>
  </conditionalFormatting>
  <conditionalFormatting sqref="M7:M68">
    <cfRule type="cellIs" dxfId="82" priority="4" operator="between">
      <formula>27</formula>
      <formula>125</formula>
    </cfRule>
    <cfRule type="cellIs" dxfId="81" priority="5" operator="greaterThan">
      <formula>50</formula>
    </cfRule>
    <cfRule type="cellIs" dxfId="80" priority="6" operator="lessThan">
      <formula>18</formula>
    </cfRule>
  </conditionalFormatting>
  <conditionalFormatting sqref="S7:S92">
    <cfRule type="duplicateValues" dxfId="79" priority="3"/>
  </conditionalFormatting>
  <conditionalFormatting sqref="D7:N68">
    <cfRule type="cellIs" dxfId="78" priority="2" operator="equal">
      <formula>#N/A</formula>
    </cfRule>
  </conditionalFormatting>
  <conditionalFormatting sqref="D7:D68 L7:N68 J7:J68">
    <cfRule type="containsErrors" dxfId="77" priority="1">
      <formula>ISERROR(D7)</formula>
    </cfRule>
  </conditionalFormatting>
  <dataValidations count="1">
    <dataValidation type="list" allowBlank="1" showInputMessage="1" showErrorMessage="1" sqref="F7:I68 U7:X92" xr:uid="{00000000-0002-0000-0B00-000000000000}">
      <formula1>"Oui,Non"</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sheetPr>
  <dimension ref="A5:AI130"/>
  <sheetViews>
    <sheetView showGridLines="0" workbookViewId="0">
      <pane ySplit="6" topLeftCell="A46" activePane="bottomLeft" state="frozen"/>
      <selection pane="bottomLeft" activeCell="Y58" sqref="Y58"/>
    </sheetView>
  </sheetViews>
  <sheetFormatPr baseColWidth="10" defaultColWidth="10.6640625" defaultRowHeight="14.4"/>
  <cols>
    <col min="1" max="1" width="21.5546875" style="156" customWidth="1"/>
    <col min="2" max="2" width="14.33203125" style="145" customWidth="1"/>
    <col min="3" max="3" width="12.44140625" style="145" customWidth="1"/>
    <col min="4" max="34" width="4.5546875" style="144" customWidth="1"/>
    <col min="35" max="35" width="17.44140625" customWidth="1"/>
  </cols>
  <sheetData>
    <row r="5" spans="1:35" ht="21.6" thickBot="1">
      <c r="A5" s="886" t="str">
        <f>Chantier</f>
        <v>CHR012</v>
      </c>
      <c r="B5" s="886"/>
      <c r="D5"/>
      <c r="E5"/>
      <c r="F5" s="883" t="s">
        <v>78</v>
      </c>
      <c r="G5" s="884"/>
      <c r="H5" s="884"/>
      <c r="I5" s="884"/>
      <c r="J5" s="884"/>
      <c r="K5" s="884"/>
      <c r="L5" s="884"/>
      <c r="M5" s="884"/>
      <c r="N5" s="884"/>
      <c r="O5" s="884"/>
      <c r="P5" s="884"/>
      <c r="Q5" s="884"/>
      <c r="R5" s="884"/>
      <c r="S5" s="884"/>
      <c r="T5" s="884"/>
      <c r="U5" s="884"/>
      <c r="V5" s="884"/>
      <c r="W5" s="884"/>
      <c r="X5" s="884"/>
      <c r="Y5" s="884"/>
      <c r="Z5" s="884"/>
      <c r="AA5" s="884"/>
      <c r="AB5" s="884"/>
      <c r="AC5" s="884"/>
      <c r="AD5" s="884"/>
      <c r="AE5" s="884"/>
      <c r="AF5" s="884"/>
      <c r="AG5" s="884"/>
      <c r="AH5" s="884"/>
      <c r="AI5" s="885"/>
    </row>
    <row r="6" spans="1:35" ht="15.6">
      <c r="A6" s="157" t="s">
        <v>74</v>
      </c>
      <c r="B6" s="146" t="s">
        <v>73</v>
      </c>
      <c r="C6" s="147" t="s">
        <v>109</v>
      </c>
      <c r="D6" s="147">
        <v>1</v>
      </c>
      <c r="E6" s="146">
        <v>2</v>
      </c>
      <c r="F6" s="146">
        <v>3</v>
      </c>
      <c r="G6" s="146">
        <v>4</v>
      </c>
      <c r="H6" s="146">
        <v>5</v>
      </c>
      <c r="I6" s="146">
        <v>6</v>
      </c>
      <c r="J6" s="146">
        <v>7</v>
      </c>
      <c r="K6" s="146">
        <v>8</v>
      </c>
      <c r="L6" s="146">
        <v>9</v>
      </c>
      <c r="M6" s="146">
        <v>10</v>
      </c>
      <c r="N6" s="146">
        <v>11</v>
      </c>
      <c r="O6" s="146">
        <v>12</v>
      </c>
      <c r="P6" s="146">
        <v>13</v>
      </c>
      <c r="Q6" s="146">
        <v>14</v>
      </c>
      <c r="R6" s="146">
        <v>15</v>
      </c>
      <c r="S6" s="146">
        <v>16</v>
      </c>
      <c r="T6" s="146">
        <v>17</v>
      </c>
      <c r="U6" s="146">
        <v>18</v>
      </c>
      <c r="V6" s="146">
        <v>19</v>
      </c>
      <c r="W6" s="146">
        <v>20</v>
      </c>
      <c r="X6" s="146">
        <v>21</v>
      </c>
      <c r="Y6" s="146">
        <v>22</v>
      </c>
      <c r="Z6" s="146">
        <v>23</v>
      </c>
      <c r="AA6" s="146">
        <v>24</v>
      </c>
      <c r="AB6" s="146">
        <v>25</v>
      </c>
      <c r="AC6" s="146">
        <v>26</v>
      </c>
      <c r="AD6" s="146">
        <v>27</v>
      </c>
      <c r="AE6" s="146">
        <v>28</v>
      </c>
      <c r="AF6" s="146">
        <v>29</v>
      </c>
      <c r="AG6" s="146">
        <v>30</v>
      </c>
      <c r="AH6" s="146">
        <v>31</v>
      </c>
      <c r="AI6" s="212" t="s">
        <v>84</v>
      </c>
    </row>
    <row r="7" spans="1:35">
      <c r="A7" s="158" t="str">
        <f>Matériel_Sogto!A12</f>
        <v>NIVLEUSE</v>
      </c>
      <c r="B7" s="159" t="str">
        <f>Matériel_Sogto!B12</f>
        <v>NIV001</v>
      </c>
      <c r="C7" s="301" t="str">
        <f>Matériel_Sogto!C12</f>
        <v>Cpt Panne</v>
      </c>
      <c r="D7" s="149">
        <f>Matériel_Sogto!D12</f>
        <v>7</v>
      </c>
      <c r="E7" s="150">
        <f>Matériel_Sogto!L12</f>
        <v>0</v>
      </c>
      <c r="F7" s="150">
        <f>Matériel_Sogto!T12</f>
        <v>0</v>
      </c>
      <c r="G7" s="150">
        <f>Matériel_Sogto!AB12</f>
        <v>6</v>
      </c>
      <c r="H7" s="150">
        <f>+Matériel_Sogto!AJ12</f>
        <v>9</v>
      </c>
      <c r="I7" s="150">
        <f>Matériel_Sogto!AR12</f>
        <v>3</v>
      </c>
      <c r="J7" s="150">
        <f>Matériel_Sogto!AZ12</f>
        <v>3</v>
      </c>
      <c r="K7" s="150">
        <f>Matériel_Sogto!BH12</f>
        <v>3</v>
      </c>
      <c r="L7" s="150">
        <f>Matériel_Sogto!BP12</f>
        <v>0</v>
      </c>
      <c r="M7" s="150">
        <f>+Matériel_Sogto!BX12</f>
        <v>9</v>
      </c>
      <c r="N7" s="150">
        <f>Matériel_Sogto!CF12</f>
        <v>9</v>
      </c>
      <c r="O7" s="150">
        <f>Matériel_Sogto!CN12</f>
        <v>9</v>
      </c>
      <c r="P7" s="150">
        <f>Matériel_Sogto!CV12</f>
        <v>9</v>
      </c>
      <c r="Q7" s="150">
        <f>Matériel_Sogto!DD12</f>
        <v>0</v>
      </c>
      <c r="R7" s="150">
        <f>Matériel_Sogto!DL12</f>
        <v>8</v>
      </c>
      <c r="S7" s="150">
        <f>Matériel_Sogto!DT12</f>
        <v>7</v>
      </c>
      <c r="T7" s="150">
        <f>Matériel_Sogto!EB12</f>
        <v>9</v>
      </c>
      <c r="U7" s="150">
        <f>Matériel_Sogto!EJ12</f>
        <v>7</v>
      </c>
      <c r="V7" s="150">
        <f>Matériel_Sogto!ER12</f>
        <v>7</v>
      </c>
      <c r="W7" s="150">
        <f>Matériel_Sogto!EZ12</f>
        <v>0</v>
      </c>
      <c r="X7" s="150">
        <f>Matériel_Sogto!FH12</f>
        <v>0</v>
      </c>
      <c r="Y7" s="150">
        <f>Matériel_Sogto!FP12</f>
        <v>0</v>
      </c>
      <c r="Z7" s="150">
        <f>Matériel_Sogto!FX12</f>
        <v>0</v>
      </c>
      <c r="AA7" s="150">
        <f>Matériel_Sogto!GF12</f>
        <v>0</v>
      </c>
      <c r="AB7" s="150">
        <f>Matériel_Sogto!GN12</f>
        <v>0</v>
      </c>
      <c r="AC7" s="150">
        <f>Matériel_Sogto!GV12</f>
        <v>0</v>
      </c>
      <c r="AD7" s="150">
        <f>Matériel_Sogto!HD12</f>
        <v>0</v>
      </c>
      <c r="AE7" s="150">
        <f>Matériel_Sogto!HL12</f>
        <v>0</v>
      </c>
      <c r="AF7" s="150">
        <f>Matériel_Sogto!HT12</f>
        <v>0</v>
      </c>
      <c r="AG7" s="150">
        <f>Matériel_Sogto!IB12</f>
        <v>0</v>
      </c>
      <c r="AH7" s="150">
        <f>Matériel_Sogto!IJ12</f>
        <v>0</v>
      </c>
      <c r="AI7" s="211">
        <f>SUM(D7:AH7)</f>
        <v>105</v>
      </c>
    </row>
    <row r="8" spans="1:35">
      <c r="A8" s="158" t="str">
        <f>Matériel_Sogto!A13</f>
        <v>NIVLEUSE</v>
      </c>
      <c r="B8" s="159" t="str">
        <f>Matériel_Sogto!B13</f>
        <v>NIV004</v>
      </c>
      <c r="C8" s="301" t="str">
        <f>Matériel_Sogto!C13</f>
        <v>Engin</v>
      </c>
      <c r="D8" s="149">
        <f>Matériel_Sogto!D13</f>
        <v>0</v>
      </c>
      <c r="E8" s="150">
        <f>Matériel_Sogto!L13</f>
        <v>0</v>
      </c>
      <c r="F8" s="150">
        <f>Matériel_Sogto!T13</f>
        <v>0</v>
      </c>
      <c r="G8" s="150">
        <f>Matériel_Sogto!AB13</f>
        <v>0</v>
      </c>
      <c r="H8" s="150">
        <f>+Matériel_Sogto!AJ13</f>
        <v>0</v>
      </c>
      <c r="I8" s="150">
        <f>Matériel_Sogto!AR13</f>
        <v>4</v>
      </c>
      <c r="J8" s="150">
        <f>Matériel_Sogto!AZ13</f>
        <v>9</v>
      </c>
      <c r="K8" s="150">
        <f>Matériel_Sogto!BH13</f>
        <v>0</v>
      </c>
      <c r="L8" s="150">
        <f>Matériel_Sogto!BP13</f>
        <v>0</v>
      </c>
      <c r="M8" s="150">
        <f>+Matériel_Sogto!BX13</f>
        <v>0</v>
      </c>
      <c r="N8" s="150">
        <f>Matériel_Sogto!CF13</f>
        <v>0</v>
      </c>
      <c r="O8" s="150">
        <f>Matériel_Sogto!CN13</f>
        <v>0</v>
      </c>
      <c r="P8" s="150">
        <f>Matériel_Sogto!CV13</f>
        <v>0</v>
      </c>
      <c r="Q8" s="150">
        <f>Matériel_Sogto!DD13</f>
        <v>0</v>
      </c>
      <c r="R8" s="150">
        <f>Matériel_Sogto!DL13</f>
        <v>0</v>
      </c>
      <c r="S8" s="150">
        <f>Matériel_Sogto!DT13</f>
        <v>0</v>
      </c>
      <c r="T8" s="150">
        <f>Matériel_Sogto!EB13</f>
        <v>0</v>
      </c>
      <c r="U8" s="150">
        <f>Matériel_Sogto!EJ13</f>
        <v>0</v>
      </c>
      <c r="V8" s="150">
        <f>Matériel_Sogto!ER13</f>
        <v>0</v>
      </c>
      <c r="W8" s="150">
        <f>Matériel_Sogto!EZ13</f>
        <v>0</v>
      </c>
      <c r="X8" s="150">
        <f>Matériel_Sogto!FH13</f>
        <v>0</v>
      </c>
      <c r="Y8" s="150">
        <f>Matériel_Sogto!FP13</f>
        <v>0</v>
      </c>
      <c r="Z8" s="150">
        <f>Matériel_Sogto!FX13</f>
        <v>0</v>
      </c>
      <c r="AA8" s="150">
        <f>Matériel_Sogto!GF13</f>
        <v>0</v>
      </c>
      <c r="AB8" s="150">
        <f>Matériel_Sogto!GN13</f>
        <v>0</v>
      </c>
      <c r="AC8" s="150">
        <f>Matériel_Sogto!GV13</f>
        <v>0</v>
      </c>
      <c r="AD8" s="150">
        <f>Matériel_Sogto!HD13</f>
        <v>0</v>
      </c>
      <c r="AE8" s="150">
        <f>Matériel_Sogto!HL13</f>
        <v>0</v>
      </c>
      <c r="AF8" s="150">
        <f>Matériel_Sogto!HT13</f>
        <v>0</v>
      </c>
      <c r="AG8" s="150">
        <f>Matériel_Sogto!IB13</f>
        <v>0</v>
      </c>
      <c r="AH8" s="150">
        <f>Matériel_Sogto!IJ13</f>
        <v>0</v>
      </c>
      <c r="AI8" s="211">
        <f t="shared" ref="AI8:AI45" si="0">SUM(D8:AH8)</f>
        <v>13</v>
      </c>
    </row>
    <row r="9" spans="1:35">
      <c r="A9" s="158" t="str">
        <f>Matériel_Sogto!A14</f>
        <v>TRACTOPELLE</v>
      </c>
      <c r="B9" s="159" t="str">
        <f>Matériel_Sogto!B14</f>
        <v>TR001</v>
      </c>
      <c r="C9" s="301" t="str">
        <f>Matériel_Sogto!C14</f>
        <v>Engin</v>
      </c>
      <c r="D9" s="149">
        <f>Matériel_Sogto!D14</f>
        <v>6</v>
      </c>
      <c r="E9" s="150">
        <f>Matériel_Sogto!L14</f>
        <v>0</v>
      </c>
      <c r="F9" s="150">
        <f>Matériel_Sogto!T14</f>
        <v>1</v>
      </c>
      <c r="G9" s="150">
        <f>Matériel_Sogto!AB14</f>
        <v>7</v>
      </c>
      <c r="H9" s="150">
        <f>+Matériel_Sogto!AJ14</f>
        <v>7</v>
      </c>
      <c r="I9" s="150">
        <f>Matériel_Sogto!AR14</f>
        <v>8</v>
      </c>
      <c r="J9" s="150">
        <f>Matériel_Sogto!AZ14</f>
        <v>9</v>
      </c>
      <c r="K9" s="150">
        <f>Matériel_Sogto!BH14</f>
        <v>10</v>
      </c>
      <c r="L9" s="150">
        <f>Matériel_Sogto!BP14</f>
        <v>2</v>
      </c>
      <c r="M9" s="150">
        <f>+Matériel_Sogto!BX14</f>
        <v>10</v>
      </c>
      <c r="N9" s="150">
        <f>Matériel_Sogto!CF14</f>
        <v>10</v>
      </c>
      <c r="O9" s="150">
        <f>Matériel_Sogto!CN14</f>
        <v>10</v>
      </c>
      <c r="P9" s="150">
        <f>Matériel_Sogto!CV14</f>
        <v>10</v>
      </c>
      <c r="Q9" s="150">
        <f>Matériel_Sogto!DD14</f>
        <v>9</v>
      </c>
      <c r="R9" s="150">
        <f>Matériel_Sogto!DL14</f>
        <v>10</v>
      </c>
      <c r="S9" s="150">
        <f>Matériel_Sogto!DT14</f>
        <v>6</v>
      </c>
      <c r="T9" s="150">
        <f>Matériel_Sogto!EB14</f>
        <v>1</v>
      </c>
      <c r="U9" s="150">
        <f>Matériel_Sogto!EJ14</f>
        <v>9</v>
      </c>
      <c r="V9" s="150">
        <f>Matériel_Sogto!ER14</f>
        <v>10</v>
      </c>
      <c r="W9" s="150">
        <f>Matériel_Sogto!EZ14</f>
        <v>6</v>
      </c>
      <c r="X9" s="150">
        <f>Matériel_Sogto!FH14</f>
        <v>8</v>
      </c>
      <c r="Y9" s="150">
        <f>Matériel_Sogto!FP14</f>
        <v>0</v>
      </c>
      <c r="Z9" s="150">
        <f>Matériel_Sogto!FX14</f>
        <v>0</v>
      </c>
      <c r="AA9" s="150">
        <f>Matériel_Sogto!GF14</f>
        <v>0</v>
      </c>
      <c r="AB9" s="150">
        <f>Matériel_Sogto!GN14</f>
        <v>0</v>
      </c>
      <c r="AC9" s="150">
        <f>Matériel_Sogto!GV14</f>
        <v>0</v>
      </c>
      <c r="AD9" s="150">
        <f>Matériel_Sogto!HD14</f>
        <v>0</v>
      </c>
      <c r="AE9" s="150">
        <f>Matériel_Sogto!HL14</f>
        <v>0</v>
      </c>
      <c r="AF9" s="150">
        <f>Matériel_Sogto!HT14</f>
        <v>0</v>
      </c>
      <c r="AG9" s="150">
        <f>Matériel_Sogto!IB14</f>
        <v>0</v>
      </c>
      <c r="AH9" s="150">
        <f>Matériel_Sogto!IJ14</f>
        <v>0</v>
      </c>
      <c r="AI9" s="211">
        <f t="shared" si="0"/>
        <v>149</v>
      </c>
    </row>
    <row r="10" spans="1:35">
      <c r="A10" s="158" t="str">
        <f>Matériel_Sogto!A15</f>
        <v>TRACTOPELLE</v>
      </c>
      <c r="B10" s="159" t="str">
        <f>Matériel_Sogto!B15</f>
        <v>TR002</v>
      </c>
      <c r="C10" s="301" t="str">
        <f>Matériel_Sogto!C15</f>
        <v>Engin</v>
      </c>
      <c r="D10" s="149">
        <f>Matériel_Sogto!D15</f>
        <v>9</v>
      </c>
      <c r="E10" s="150">
        <f>Matériel_Sogto!L15</f>
        <v>0</v>
      </c>
      <c r="F10" s="150">
        <f>Matériel_Sogto!T15</f>
        <v>0</v>
      </c>
      <c r="G10" s="150">
        <f>Matériel_Sogto!AB15</f>
        <v>1</v>
      </c>
      <c r="H10" s="150">
        <f>+Matériel_Sogto!AJ15</f>
        <v>1</v>
      </c>
      <c r="I10" s="150">
        <f>Matériel_Sogto!AR15</f>
        <v>0</v>
      </c>
      <c r="J10" s="150">
        <f>Matériel_Sogto!AZ15</f>
        <v>0</v>
      </c>
      <c r="K10" s="150">
        <f>Matériel_Sogto!BH15</f>
        <v>0</v>
      </c>
      <c r="L10" s="150">
        <f>Matériel_Sogto!BP15</f>
        <v>0</v>
      </c>
      <c r="M10" s="150">
        <f>+Matériel_Sogto!BX15</f>
        <v>5</v>
      </c>
      <c r="N10" s="150">
        <f>Matériel_Sogto!CF15</f>
        <v>9</v>
      </c>
      <c r="O10" s="150">
        <f>Matériel_Sogto!CN15</f>
        <v>8</v>
      </c>
      <c r="P10" s="150">
        <f>Matériel_Sogto!CV15</f>
        <v>0</v>
      </c>
      <c r="Q10" s="150">
        <f>Matériel_Sogto!DD15</f>
        <v>1</v>
      </c>
      <c r="R10" s="150">
        <f>Matériel_Sogto!DL15</f>
        <v>0</v>
      </c>
      <c r="S10" s="150">
        <f>Matériel_Sogto!DT15</f>
        <v>0</v>
      </c>
      <c r="T10" s="150">
        <f>Matériel_Sogto!EB15</f>
        <v>0</v>
      </c>
      <c r="U10" s="150">
        <f>Matériel_Sogto!EJ15</f>
        <v>5</v>
      </c>
      <c r="V10" s="150">
        <f>Matériel_Sogto!ER15</f>
        <v>7</v>
      </c>
      <c r="W10" s="150">
        <f>Matériel_Sogto!EZ15</f>
        <v>2</v>
      </c>
      <c r="X10" s="150">
        <f>Matériel_Sogto!FH15</f>
        <v>8</v>
      </c>
      <c r="Y10" s="150">
        <f>Matériel_Sogto!FP15</f>
        <v>0</v>
      </c>
      <c r="Z10" s="150">
        <f>Matériel_Sogto!FX15</f>
        <v>0</v>
      </c>
      <c r="AA10" s="150">
        <f>Matériel_Sogto!GF15</f>
        <v>0</v>
      </c>
      <c r="AB10" s="150">
        <f>Matériel_Sogto!GN15</f>
        <v>0</v>
      </c>
      <c r="AC10" s="150">
        <f>Matériel_Sogto!GV15</f>
        <v>0</v>
      </c>
      <c r="AD10" s="150">
        <f>Matériel_Sogto!HD15</f>
        <v>0</v>
      </c>
      <c r="AE10" s="150">
        <f>Matériel_Sogto!HL15</f>
        <v>0</v>
      </c>
      <c r="AF10" s="150">
        <f>Matériel_Sogto!HT15</f>
        <v>0</v>
      </c>
      <c r="AG10" s="150">
        <f>Matériel_Sogto!IB15</f>
        <v>0</v>
      </c>
      <c r="AH10" s="150">
        <f>Matériel_Sogto!IJ15</f>
        <v>0</v>
      </c>
      <c r="AI10" s="211">
        <f t="shared" si="0"/>
        <v>56</v>
      </c>
    </row>
    <row r="11" spans="1:35">
      <c r="A11" s="158" t="str">
        <f>Matériel_Sogto!A16</f>
        <v>COMPACTEUR</v>
      </c>
      <c r="B11" s="159" t="str">
        <f>Matériel_Sogto!B16</f>
        <v>C006</v>
      </c>
      <c r="C11" s="301" t="str">
        <f>Matériel_Sogto!C16</f>
        <v>Engin</v>
      </c>
      <c r="D11" s="149">
        <f>Matériel_Sogto!D16</f>
        <v>4</v>
      </c>
      <c r="E11" s="150">
        <f>Matériel_Sogto!L16</f>
        <v>0</v>
      </c>
      <c r="F11" s="150">
        <f>Matériel_Sogto!T16</f>
        <v>0</v>
      </c>
      <c r="G11" s="150">
        <f>Matériel_Sogto!AB16</f>
        <v>6</v>
      </c>
      <c r="H11" s="150">
        <f>+Matériel_Sogto!AJ16</f>
        <v>9</v>
      </c>
      <c r="I11" s="150">
        <f>Matériel_Sogto!AR16</f>
        <v>3</v>
      </c>
      <c r="J11" s="150">
        <f>Matériel_Sogto!AZ16</f>
        <v>9</v>
      </c>
      <c r="K11" s="150">
        <f>Matériel_Sogto!BH16</f>
        <v>0</v>
      </c>
      <c r="L11" s="150">
        <f>Matériel_Sogto!BP16</f>
        <v>0</v>
      </c>
      <c r="M11" s="150">
        <f>+Matériel_Sogto!BX16</f>
        <v>4</v>
      </c>
      <c r="N11" s="150">
        <f>Matériel_Sogto!CF16</f>
        <v>9</v>
      </c>
      <c r="O11" s="150">
        <f>Matériel_Sogto!CN16</f>
        <v>9</v>
      </c>
      <c r="P11" s="150">
        <f>Matériel_Sogto!CV16</f>
        <v>4</v>
      </c>
      <c r="Q11" s="150">
        <f>Matériel_Sogto!DD16</f>
        <v>4</v>
      </c>
      <c r="R11" s="150">
        <f>Matériel_Sogto!DL16</f>
        <v>2</v>
      </c>
      <c r="S11" s="150">
        <f>Matériel_Sogto!DT16</f>
        <v>4</v>
      </c>
      <c r="T11" s="150">
        <f>Matériel_Sogto!EB16</f>
        <v>9</v>
      </c>
      <c r="U11" s="150">
        <f>Matériel_Sogto!EJ16</f>
        <v>7</v>
      </c>
      <c r="V11" s="150">
        <f>Matériel_Sogto!ER16</f>
        <v>7</v>
      </c>
      <c r="W11" s="150">
        <f>Matériel_Sogto!EZ16</f>
        <v>4</v>
      </c>
      <c r="X11" s="150">
        <f>Matériel_Sogto!FH16</f>
        <v>2</v>
      </c>
      <c r="Y11" s="150">
        <f>Matériel_Sogto!FP16</f>
        <v>0</v>
      </c>
      <c r="Z11" s="150">
        <f>Matériel_Sogto!FX16</f>
        <v>0</v>
      </c>
      <c r="AA11" s="150">
        <f>Matériel_Sogto!GF16</f>
        <v>0</v>
      </c>
      <c r="AB11" s="150">
        <f>Matériel_Sogto!GN16</f>
        <v>0</v>
      </c>
      <c r="AC11" s="150">
        <f>Matériel_Sogto!GV16</f>
        <v>0</v>
      </c>
      <c r="AD11" s="150">
        <f>Matériel_Sogto!HD16</f>
        <v>0</v>
      </c>
      <c r="AE11" s="150">
        <f>Matériel_Sogto!HL16</f>
        <v>0</v>
      </c>
      <c r="AF11" s="150">
        <f>Matériel_Sogto!HT16</f>
        <v>0</v>
      </c>
      <c r="AG11" s="150">
        <f>Matériel_Sogto!IB16</f>
        <v>0</v>
      </c>
      <c r="AH11" s="150">
        <f>Matériel_Sogto!IJ16</f>
        <v>0</v>
      </c>
      <c r="AI11" s="211">
        <f t="shared" si="0"/>
        <v>96</v>
      </c>
    </row>
    <row r="12" spans="1:35">
      <c r="A12" s="158" t="str">
        <f>Matériel_Sogto!A17</f>
        <v>COMPACTEUR</v>
      </c>
      <c r="B12" s="159" t="str">
        <f>Matériel_Sogto!B17</f>
        <v>C003</v>
      </c>
      <c r="C12" s="301" t="str">
        <f>Matériel_Sogto!C17</f>
        <v>Engin</v>
      </c>
      <c r="D12" s="149">
        <f>Matériel_Sogto!D17</f>
        <v>0</v>
      </c>
      <c r="E12" s="150">
        <f>Matériel_Sogto!L17</f>
        <v>0</v>
      </c>
      <c r="F12" s="150">
        <f>Matériel_Sogto!T17</f>
        <v>0</v>
      </c>
      <c r="G12" s="150">
        <f>Matériel_Sogto!AB17</f>
        <v>0</v>
      </c>
      <c r="H12" s="150">
        <f>+Matériel_Sogto!AJ17</f>
        <v>0</v>
      </c>
      <c r="I12" s="150">
        <f>Matériel_Sogto!AR17</f>
        <v>0</v>
      </c>
      <c r="J12" s="150">
        <f>Matériel_Sogto!AZ17</f>
        <v>0</v>
      </c>
      <c r="K12" s="150">
        <f>Matériel_Sogto!BH17</f>
        <v>0</v>
      </c>
      <c r="L12" s="150">
        <f>Matériel_Sogto!BP17</f>
        <v>0</v>
      </c>
      <c r="M12" s="150">
        <f>+Matériel_Sogto!BX17</f>
        <v>0</v>
      </c>
      <c r="N12" s="150">
        <f>Matériel_Sogto!CF17</f>
        <v>0</v>
      </c>
      <c r="O12" s="150">
        <f>Matériel_Sogto!CN17</f>
        <v>0</v>
      </c>
      <c r="P12" s="150">
        <f>Matériel_Sogto!CV17</f>
        <v>0</v>
      </c>
      <c r="Q12" s="150">
        <f>Matériel_Sogto!DD17</f>
        <v>0</v>
      </c>
      <c r="R12" s="150">
        <f>Matériel_Sogto!DL17</f>
        <v>0</v>
      </c>
      <c r="S12" s="150">
        <f>Matériel_Sogto!DT17</f>
        <v>0</v>
      </c>
      <c r="T12" s="150">
        <f>Matériel_Sogto!EB17</f>
        <v>0</v>
      </c>
      <c r="U12" s="150">
        <f>Matériel_Sogto!EJ17</f>
        <v>0</v>
      </c>
      <c r="V12" s="150">
        <f>Matériel_Sogto!ER17</f>
        <v>0</v>
      </c>
      <c r="W12" s="150">
        <f>Matériel_Sogto!EZ17</f>
        <v>0</v>
      </c>
      <c r="X12" s="150">
        <f>Matériel_Sogto!FH17</f>
        <v>0</v>
      </c>
      <c r="Y12" s="150">
        <f>Matériel_Sogto!FP17</f>
        <v>0</v>
      </c>
      <c r="Z12" s="150">
        <f>Matériel_Sogto!FX17</f>
        <v>0</v>
      </c>
      <c r="AA12" s="150">
        <f>Matériel_Sogto!GF17</f>
        <v>0</v>
      </c>
      <c r="AB12" s="150">
        <f>Matériel_Sogto!GN17</f>
        <v>0</v>
      </c>
      <c r="AC12" s="150">
        <f>Matériel_Sogto!GV17</f>
        <v>0</v>
      </c>
      <c r="AD12" s="150">
        <f>Matériel_Sogto!HD17</f>
        <v>0</v>
      </c>
      <c r="AE12" s="150">
        <f>Matériel_Sogto!HL17</f>
        <v>0</v>
      </c>
      <c r="AF12" s="150">
        <f>Matériel_Sogto!HT17</f>
        <v>0</v>
      </c>
      <c r="AG12" s="150">
        <f>Matériel_Sogto!IB17</f>
        <v>0</v>
      </c>
      <c r="AH12" s="150">
        <f>Matériel_Sogto!IJ17</f>
        <v>0</v>
      </c>
      <c r="AI12" s="211">
        <f t="shared" si="0"/>
        <v>0</v>
      </c>
    </row>
    <row r="13" spans="1:35">
      <c r="A13" s="158" t="str">
        <f>Matériel_Sogto!A18</f>
        <v>PELLE</v>
      </c>
      <c r="B13" s="159" t="str">
        <f>Matériel_Sogto!B18</f>
        <v>P0012</v>
      </c>
      <c r="C13" s="301" t="str">
        <f>Matériel_Sogto!C18</f>
        <v>Engin</v>
      </c>
      <c r="D13" s="149">
        <f>Matériel_Sogto!D18</f>
        <v>9</v>
      </c>
      <c r="E13" s="150">
        <f>Matériel_Sogto!L18</f>
        <v>0</v>
      </c>
      <c r="F13" s="150">
        <f>Matériel_Sogto!T18</f>
        <v>0</v>
      </c>
      <c r="G13" s="150">
        <f>Matériel_Sogto!AB18</f>
        <v>6</v>
      </c>
      <c r="H13" s="150">
        <f>+Matériel_Sogto!AJ18</f>
        <v>9</v>
      </c>
      <c r="I13" s="150">
        <f>Matériel_Sogto!AR18</f>
        <v>3</v>
      </c>
      <c r="J13" s="150">
        <f>Matériel_Sogto!AZ18</f>
        <v>5</v>
      </c>
      <c r="K13" s="150">
        <f>Matériel_Sogto!BH18</f>
        <v>9</v>
      </c>
      <c r="L13" s="150">
        <f>Matériel_Sogto!BP18</f>
        <v>7</v>
      </c>
      <c r="M13" s="150">
        <f>+Matériel_Sogto!BX18</f>
        <v>8</v>
      </c>
      <c r="N13" s="150">
        <f>Matériel_Sogto!CF18</f>
        <v>8</v>
      </c>
      <c r="O13" s="150">
        <f>Matériel_Sogto!CN18</f>
        <v>0</v>
      </c>
      <c r="P13" s="150">
        <f>Matériel_Sogto!CV18</f>
        <v>0</v>
      </c>
      <c r="Q13" s="150">
        <f>Matériel_Sogto!DD18</f>
        <v>7</v>
      </c>
      <c r="R13" s="150">
        <f>Matériel_Sogto!DL18</f>
        <v>7</v>
      </c>
      <c r="S13" s="150">
        <f>Matériel_Sogto!DT18</f>
        <v>7</v>
      </c>
      <c r="T13" s="150">
        <f>Matériel_Sogto!EB18</f>
        <v>4</v>
      </c>
      <c r="U13" s="150">
        <f>Matériel_Sogto!EJ18</f>
        <v>6</v>
      </c>
      <c r="V13" s="150">
        <f>Matériel_Sogto!ER18</f>
        <v>1</v>
      </c>
      <c r="W13" s="150">
        <f>Matériel_Sogto!EZ18</f>
        <v>7</v>
      </c>
      <c r="X13" s="150">
        <f>Matériel_Sogto!FH18</f>
        <v>8</v>
      </c>
      <c r="Y13" s="150">
        <f>Matériel_Sogto!FP18</f>
        <v>0</v>
      </c>
      <c r="Z13" s="150">
        <f>Matériel_Sogto!FX18</f>
        <v>0</v>
      </c>
      <c r="AA13" s="150">
        <f>Matériel_Sogto!GF18</f>
        <v>0</v>
      </c>
      <c r="AB13" s="150">
        <f>Matériel_Sogto!GN18</f>
        <v>0</v>
      </c>
      <c r="AC13" s="150">
        <f>Matériel_Sogto!GV18</f>
        <v>0</v>
      </c>
      <c r="AD13" s="150">
        <f>Matériel_Sogto!HD18</f>
        <v>0</v>
      </c>
      <c r="AE13" s="150">
        <f>Matériel_Sogto!HL18</f>
        <v>0</v>
      </c>
      <c r="AF13" s="150">
        <f>Matériel_Sogto!HT18</f>
        <v>0</v>
      </c>
      <c r="AG13" s="150">
        <f>Matériel_Sogto!IB18</f>
        <v>0</v>
      </c>
      <c r="AH13" s="150">
        <f>Matériel_Sogto!IJ18</f>
        <v>0</v>
      </c>
      <c r="AI13" s="211">
        <f t="shared" si="0"/>
        <v>111</v>
      </c>
    </row>
    <row r="14" spans="1:35">
      <c r="A14" s="158" t="str">
        <f>Matériel_Sogto!A19</f>
        <v>CAMION</v>
      </c>
      <c r="B14" s="159" t="str">
        <f>Matériel_Sogto!B19</f>
        <v>CB001</v>
      </c>
      <c r="C14" s="301" t="str">
        <f>Matériel_Sogto!C19</f>
        <v>Transport</v>
      </c>
      <c r="D14" s="149">
        <f>Matériel_Sogto!D19</f>
        <v>3</v>
      </c>
      <c r="E14" s="150">
        <f>Matériel_Sogto!L19</f>
        <v>0</v>
      </c>
      <c r="F14" s="150">
        <f>Matériel_Sogto!T19</f>
        <v>3</v>
      </c>
      <c r="G14" s="150">
        <f>Matériel_Sogto!AB19</f>
        <v>0</v>
      </c>
      <c r="H14" s="150">
        <f>+Matériel_Sogto!AJ19</f>
        <v>0</v>
      </c>
      <c r="I14" s="150">
        <f>Matériel_Sogto!AR19</f>
        <v>4</v>
      </c>
      <c r="J14" s="150">
        <f>Matériel_Sogto!AZ19</f>
        <v>0</v>
      </c>
      <c r="K14" s="150">
        <f>Matériel_Sogto!BH19</f>
        <v>8</v>
      </c>
      <c r="L14" s="150">
        <f>Matériel_Sogto!BP19</f>
        <v>8</v>
      </c>
      <c r="M14" s="150">
        <f>+Matériel_Sogto!BX19</f>
        <v>8</v>
      </c>
      <c r="N14" s="150">
        <f>Matériel_Sogto!CF19</f>
        <v>0</v>
      </c>
      <c r="O14" s="150">
        <f>Matériel_Sogto!CN19</f>
        <v>8</v>
      </c>
      <c r="P14" s="150">
        <f>Matériel_Sogto!CV19</f>
        <v>0</v>
      </c>
      <c r="Q14" s="150">
        <f>Matériel_Sogto!DD19</f>
        <v>5</v>
      </c>
      <c r="R14" s="150">
        <f>Matériel_Sogto!DL19</f>
        <v>9</v>
      </c>
      <c r="S14" s="150">
        <f>Matériel_Sogto!DT19</f>
        <v>2</v>
      </c>
      <c r="T14" s="150">
        <f>Matériel_Sogto!EB19</f>
        <v>2</v>
      </c>
      <c r="U14" s="150">
        <f>Matériel_Sogto!EJ19</f>
        <v>0</v>
      </c>
      <c r="V14" s="150">
        <f>Matériel_Sogto!ER19</f>
        <v>0</v>
      </c>
      <c r="W14" s="150">
        <f>Matériel_Sogto!EZ19</f>
        <v>0</v>
      </c>
      <c r="X14" s="150">
        <f>Matériel_Sogto!FH19</f>
        <v>8</v>
      </c>
      <c r="Y14" s="150">
        <f>Matériel_Sogto!FP19</f>
        <v>0</v>
      </c>
      <c r="Z14" s="150">
        <f>Matériel_Sogto!FX19</f>
        <v>0</v>
      </c>
      <c r="AA14" s="150">
        <f>Matériel_Sogto!GF19</f>
        <v>0</v>
      </c>
      <c r="AB14" s="150">
        <f>Matériel_Sogto!GN19</f>
        <v>0</v>
      </c>
      <c r="AC14" s="150">
        <f>Matériel_Sogto!GV19</f>
        <v>0</v>
      </c>
      <c r="AD14" s="150">
        <f>Matériel_Sogto!HD19</f>
        <v>0</v>
      </c>
      <c r="AE14" s="150">
        <f>Matériel_Sogto!HL19</f>
        <v>0</v>
      </c>
      <c r="AF14" s="150">
        <f>Matériel_Sogto!HT19</f>
        <v>0</v>
      </c>
      <c r="AG14" s="150">
        <f>Matériel_Sogto!IB19</f>
        <v>0</v>
      </c>
      <c r="AH14" s="150">
        <f>Matériel_Sogto!IJ19</f>
        <v>0</v>
      </c>
      <c r="AI14" s="211">
        <f t="shared" si="0"/>
        <v>68</v>
      </c>
    </row>
    <row r="15" spans="1:35">
      <c r="A15" s="158" t="str">
        <f>Matériel_Sogto!A20</f>
        <v>CAMION</v>
      </c>
      <c r="B15" s="159" t="str">
        <f>Matériel_Sogto!B20</f>
        <v>CB002</v>
      </c>
      <c r="C15" s="301" t="str">
        <f>Matériel_Sogto!C20</f>
        <v>Transport</v>
      </c>
      <c r="D15" s="149">
        <f>Matériel_Sogto!D20</f>
        <v>3</v>
      </c>
      <c r="E15" s="150">
        <f>Matériel_Sogto!L20</f>
        <v>0</v>
      </c>
      <c r="F15" s="150">
        <f>Matériel_Sogto!T20</f>
        <v>0</v>
      </c>
      <c r="G15" s="150">
        <f>Matériel_Sogto!AB20</f>
        <v>7</v>
      </c>
      <c r="H15" s="150">
        <f>+Matériel_Sogto!AJ20</f>
        <v>7</v>
      </c>
      <c r="I15" s="150">
        <f>Matériel_Sogto!AR20</f>
        <v>6</v>
      </c>
      <c r="J15" s="150">
        <f>Matériel_Sogto!AZ20</f>
        <v>9</v>
      </c>
      <c r="K15" s="150">
        <f>Matériel_Sogto!BH20</f>
        <v>10</v>
      </c>
      <c r="L15" s="150">
        <f>Matériel_Sogto!BP20</f>
        <v>0</v>
      </c>
      <c r="M15" s="150">
        <f>+Matériel_Sogto!BX20</f>
        <v>10</v>
      </c>
      <c r="N15" s="150">
        <f>Matériel_Sogto!CF20</f>
        <v>10</v>
      </c>
      <c r="O15" s="150">
        <f>Matériel_Sogto!CN20</f>
        <v>10</v>
      </c>
      <c r="P15" s="150">
        <f>Matériel_Sogto!CV20</f>
        <v>10</v>
      </c>
      <c r="Q15" s="150">
        <f>Matériel_Sogto!DD20</f>
        <v>10</v>
      </c>
      <c r="R15" s="150">
        <f>Matériel_Sogto!DL20</f>
        <v>10</v>
      </c>
      <c r="S15" s="150">
        <f>Matériel_Sogto!DT20</f>
        <v>6</v>
      </c>
      <c r="T15" s="150">
        <f>Matériel_Sogto!EB20</f>
        <v>0</v>
      </c>
      <c r="U15" s="150">
        <f>Matériel_Sogto!EJ20</f>
        <v>10</v>
      </c>
      <c r="V15" s="150">
        <f>Matériel_Sogto!ER20</f>
        <v>0</v>
      </c>
      <c r="W15" s="150">
        <f>Matériel_Sogto!EZ20</f>
        <v>6</v>
      </c>
      <c r="X15" s="150">
        <f>Matériel_Sogto!FH20</f>
        <v>8</v>
      </c>
      <c r="Y15" s="150">
        <f>Matériel_Sogto!FP20</f>
        <v>0</v>
      </c>
      <c r="Z15" s="150">
        <f>Matériel_Sogto!FX20</f>
        <v>0</v>
      </c>
      <c r="AA15" s="150">
        <f>Matériel_Sogto!GF20</f>
        <v>0</v>
      </c>
      <c r="AB15" s="150">
        <f>Matériel_Sogto!GN20</f>
        <v>0</v>
      </c>
      <c r="AC15" s="150">
        <f>Matériel_Sogto!GV20</f>
        <v>0</v>
      </c>
      <c r="AD15" s="150">
        <f>Matériel_Sogto!HD20</f>
        <v>0</v>
      </c>
      <c r="AE15" s="150">
        <f>Matériel_Sogto!HL20</f>
        <v>0</v>
      </c>
      <c r="AF15" s="150">
        <f>Matériel_Sogto!HT20</f>
        <v>0</v>
      </c>
      <c r="AG15" s="150">
        <f>Matériel_Sogto!IB20</f>
        <v>0</v>
      </c>
      <c r="AH15" s="150">
        <f>Matériel_Sogto!IJ20</f>
        <v>0</v>
      </c>
      <c r="AI15" s="211">
        <f t="shared" si="0"/>
        <v>132</v>
      </c>
    </row>
    <row r="16" spans="1:35">
      <c r="A16" s="158" t="str">
        <f>Matériel_Sogto!A21</f>
        <v>CAMION</v>
      </c>
      <c r="B16" s="159" t="str">
        <f>Matériel_Sogto!B21</f>
        <v>CA006</v>
      </c>
      <c r="C16" s="301" t="str">
        <f>Matériel_Sogto!C21</f>
        <v>Transport</v>
      </c>
      <c r="D16" s="149">
        <f>Matériel_Sogto!D21</f>
        <v>9</v>
      </c>
      <c r="E16" s="150">
        <f>Matériel_Sogto!L21</f>
        <v>0</v>
      </c>
      <c r="F16" s="150">
        <f>Matériel_Sogto!T21</f>
        <v>0</v>
      </c>
      <c r="G16" s="150">
        <f>Matériel_Sogto!AB21</f>
        <v>6</v>
      </c>
      <c r="H16" s="150">
        <f>+Matériel_Sogto!AJ21</f>
        <v>9</v>
      </c>
      <c r="I16" s="150">
        <f>Matériel_Sogto!AR21</f>
        <v>3</v>
      </c>
      <c r="J16" s="150">
        <f>Matériel_Sogto!AZ21</f>
        <v>0</v>
      </c>
      <c r="K16" s="150">
        <f>Matériel_Sogto!BH21</f>
        <v>4</v>
      </c>
      <c r="L16" s="150">
        <f>Matériel_Sogto!BP21</f>
        <v>4</v>
      </c>
      <c r="M16" s="150">
        <f>+Matériel_Sogto!BX21</f>
        <v>4</v>
      </c>
      <c r="N16" s="150">
        <f>Matériel_Sogto!CF21</f>
        <v>6</v>
      </c>
      <c r="O16" s="150">
        <f>Matériel_Sogto!CN21</f>
        <v>9</v>
      </c>
      <c r="P16" s="150">
        <f>Matériel_Sogto!CV21</f>
        <v>4</v>
      </c>
      <c r="Q16" s="150">
        <f>Matériel_Sogto!DD21</f>
        <v>4</v>
      </c>
      <c r="R16" s="150">
        <f>Matériel_Sogto!DL21</f>
        <v>4</v>
      </c>
      <c r="S16" s="150">
        <f>Matériel_Sogto!DT21</f>
        <v>7</v>
      </c>
      <c r="T16" s="150">
        <f>Matériel_Sogto!EB21</f>
        <v>9</v>
      </c>
      <c r="U16" s="150">
        <f>Matériel_Sogto!EJ21</f>
        <v>4</v>
      </c>
      <c r="V16" s="150">
        <f>Matériel_Sogto!ER21</f>
        <v>7</v>
      </c>
      <c r="W16" s="150">
        <f>Matériel_Sogto!EZ21</f>
        <v>4</v>
      </c>
      <c r="X16" s="150">
        <f>Matériel_Sogto!FH21</f>
        <v>85</v>
      </c>
      <c r="Y16" s="150">
        <f>Matériel_Sogto!FP21</f>
        <v>0</v>
      </c>
      <c r="Z16" s="150">
        <f>Matériel_Sogto!FX21</f>
        <v>0</v>
      </c>
      <c r="AA16" s="150">
        <f>Matériel_Sogto!GF21</f>
        <v>0</v>
      </c>
      <c r="AB16" s="150">
        <f>Matériel_Sogto!GN21</f>
        <v>0</v>
      </c>
      <c r="AC16" s="150">
        <f>Matériel_Sogto!GV21</f>
        <v>0</v>
      </c>
      <c r="AD16" s="150">
        <f>Matériel_Sogto!HD21</f>
        <v>0</v>
      </c>
      <c r="AE16" s="150">
        <f>Matériel_Sogto!HL21</f>
        <v>0</v>
      </c>
      <c r="AF16" s="150">
        <f>Matériel_Sogto!HT21</f>
        <v>0</v>
      </c>
      <c r="AG16" s="150">
        <f>Matériel_Sogto!IB21</f>
        <v>0</v>
      </c>
      <c r="AH16" s="150">
        <f>Matériel_Sogto!IJ21</f>
        <v>0</v>
      </c>
      <c r="AI16" s="211">
        <f t="shared" si="0"/>
        <v>182</v>
      </c>
    </row>
    <row r="17" spans="1:35">
      <c r="A17" s="158" t="str">
        <f>Matériel_Sogto!A22</f>
        <v>CAMION</v>
      </c>
      <c r="B17" s="159" t="str">
        <f>Matériel_Sogto!B22</f>
        <v>CA012</v>
      </c>
      <c r="C17" s="301" t="str">
        <f>Matériel_Sogto!C22</f>
        <v>Transport</v>
      </c>
      <c r="D17" s="149">
        <f>Matériel_Sogto!D22</f>
        <v>6</v>
      </c>
      <c r="E17" s="150">
        <f>Matériel_Sogto!L22</f>
        <v>0</v>
      </c>
      <c r="F17" s="150">
        <f>Matériel_Sogto!T22</f>
        <v>0</v>
      </c>
      <c r="G17" s="150">
        <f>Matériel_Sogto!AB22</f>
        <v>9</v>
      </c>
      <c r="H17" s="150">
        <f>+Matériel_Sogto!AJ22</f>
        <v>0</v>
      </c>
      <c r="I17" s="150">
        <f>Matériel_Sogto!AR22</f>
        <v>2</v>
      </c>
      <c r="J17" s="150">
        <f>Matériel_Sogto!AZ22</f>
        <v>2</v>
      </c>
      <c r="K17" s="150">
        <f>Matériel_Sogto!BH22</f>
        <v>0</v>
      </c>
      <c r="L17" s="150">
        <f>Matériel_Sogto!BP22</f>
        <v>0</v>
      </c>
      <c r="M17" s="150">
        <f>+Matériel_Sogto!BX22</f>
        <v>5</v>
      </c>
      <c r="N17" s="150">
        <f>Matériel_Sogto!CF22</f>
        <v>8</v>
      </c>
      <c r="O17" s="150">
        <f>Matériel_Sogto!CN22</f>
        <v>8</v>
      </c>
      <c r="P17" s="150">
        <f>Matériel_Sogto!CV22</f>
        <v>6</v>
      </c>
      <c r="Q17" s="150">
        <f>Matériel_Sogto!DD22</f>
        <v>4</v>
      </c>
      <c r="R17" s="150">
        <f>Matériel_Sogto!DL22</f>
        <v>2</v>
      </c>
      <c r="S17" s="150">
        <f>Matériel_Sogto!DT22</f>
        <v>3</v>
      </c>
      <c r="T17" s="150">
        <f>Matériel_Sogto!EB22</f>
        <v>9</v>
      </c>
      <c r="U17" s="150">
        <f>Matériel_Sogto!EJ22</f>
        <v>4</v>
      </c>
      <c r="V17" s="150">
        <f>Matériel_Sogto!ER22</f>
        <v>7</v>
      </c>
      <c r="W17" s="150">
        <f>Matériel_Sogto!EZ22</f>
        <v>4</v>
      </c>
      <c r="X17" s="150">
        <f>Matériel_Sogto!FH22</f>
        <v>2</v>
      </c>
      <c r="Y17" s="150">
        <f>Matériel_Sogto!FP22</f>
        <v>0</v>
      </c>
      <c r="Z17" s="150">
        <f>Matériel_Sogto!FX22</f>
        <v>0</v>
      </c>
      <c r="AA17" s="150">
        <f>Matériel_Sogto!GF22</f>
        <v>0</v>
      </c>
      <c r="AB17" s="150">
        <f>Matériel_Sogto!GN22</f>
        <v>0</v>
      </c>
      <c r="AC17" s="150">
        <f>Matériel_Sogto!GV22</f>
        <v>0</v>
      </c>
      <c r="AD17" s="150">
        <f>Matériel_Sogto!HD22</f>
        <v>0</v>
      </c>
      <c r="AE17" s="150">
        <f>Matériel_Sogto!HL22</f>
        <v>0</v>
      </c>
      <c r="AF17" s="150">
        <f>Matériel_Sogto!HT22</f>
        <v>0</v>
      </c>
      <c r="AG17" s="150">
        <f>Matériel_Sogto!IB22</f>
        <v>0</v>
      </c>
      <c r="AH17" s="150">
        <f>Matériel_Sogto!IJ22</f>
        <v>0</v>
      </c>
      <c r="AI17" s="211">
        <f t="shared" si="0"/>
        <v>81</v>
      </c>
    </row>
    <row r="18" spans="1:35">
      <c r="A18" s="158" t="str">
        <f>Matériel_Sogto!A23</f>
        <v>PICK UP</v>
      </c>
      <c r="B18" s="159" t="str">
        <f>Matériel_Sogto!B23</f>
        <v>PICK003</v>
      </c>
      <c r="C18" s="301" t="str">
        <f>Matériel_Sogto!C23</f>
        <v>Transport</v>
      </c>
      <c r="D18" s="149">
        <f>Matériel_Sogto!D23</f>
        <v>9</v>
      </c>
      <c r="E18" s="150">
        <f>Matériel_Sogto!L23</f>
        <v>0</v>
      </c>
      <c r="F18" s="150">
        <f>Matériel_Sogto!T23</f>
        <v>9</v>
      </c>
      <c r="G18" s="150">
        <f>Matériel_Sogto!AB23</f>
        <v>9</v>
      </c>
      <c r="H18" s="150">
        <f>+Matériel_Sogto!AJ23</f>
        <v>9</v>
      </c>
      <c r="I18" s="150">
        <f>Matériel_Sogto!AR23</f>
        <v>9</v>
      </c>
      <c r="J18" s="150">
        <f>Matériel_Sogto!AZ23</f>
        <v>9</v>
      </c>
      <c r="K18" s="150">
        <f>Matériel_Sogto!BH23</f>
        <v>9</v>
      </c>
      <c r="L18" s="150">
        <f>Matériel_Sogto!BP23</f>
        <v>9</v>
      </c>
      <c r="M18" s="150">
        <f>+Matériel_Sogto!BX23</f>
        <v>9</v>
      </c>
      <c r="N18" s="150">
        <f>Matériel_Sogto!CF23</f>
        <v>9</v>
      </c>
      <c r="O18" s="150">
        <f>Matériel_Sogto!CN23</f>
        <v>9</v>
      </c>
      <c r="P18" s="150">
        <f>Matériel_Sogto!CV23</f>
        <v>9</v>
      </c>
      <c r="Q18" s="150">
        <f>Matériel_Sogto!DD23</f>
        <v>9</v>
      </c>
      <c r="R18" s="150">
        <f>Matériel_Sogto!DL23</f>
        <v>9</v>
      </c>
      <c r="S18" s="150">
        <f>Matériel_Sogto!DT23</f>
        <v>9</v>
      </c>
      <c r="T18" s="150">
        <f>Matériel_Sogto!EB23</f>
        <v>9</v>
      </c>
      <c r="U18" s="150">
        <f>Matériel_Sogto!EJ23</f>
        <v>9</v>
      </c>
      <c r="V18" s="150">
        <f>Matériel_Sogto!ER23</f>
        <v>9</v>
      </c>
      <c r="W18" s="150">
        <f>Matériel_Sogto!EZ23</f>
        <v>9</v>
      </c>
      <c r="X18" s="150">
        <f>Matériel_Sogto!FH23</f>
        <v>9</v>
      </c>
      <c r="Y18" s="150">
        <f>Matériel_Sogto!FP23</f>
        <v>9</v>
      </c>
      <c r="Z18" s="150">
        <f>Matériel_Sogto!FX23</f>
        <v>0</v>
      </c>
      <c r="AA18" s="150">
        <f>Matériel_Sogto!GF23</f>
        <v>0</v>
      </c>
      <c r="AB18" s="150">
        <f>Matériel_Sogto!GN23</f>
        <v>0</v>
      </c>
      <c r="AC18" s="150">
        <f>Matériel_Sogto!GV23</f>
        <v>0</v>
      </c>
      <c r="AD18" s="150">
        <f>Matériel_Sogto!HD23</f>
        <v>0</v>
      </c>
      <c r="AE18" s="150">
        <f>Matériel_Sogto!HL23</f>
        <v>0</v>
      </c>
      <c r="AF18" s="150">
        <f>Matériel_Sogto!HT23</f>
        <v>0</v>
      </c>
      <c r="AG18" s="150">
        <f>Matériel_Sogto!IB23</f>
        <v>0</v>
      </c>
      <c r="AH18" s="150">
        <f>Matériel_Sogto!IJ23</f>
        <v>0</v>
      </c>
      <c r="AI18" s="211">
        <f t="shared" si="0"/>
        <v>189</v>
      </c>
    </row>
    <row r="19" spans="1:35">
      <c r="A19" s="158" t="str">
        <f>Matériel_Sogto!A24</f>
        <v>FIAT</v>
      </c>
      <c r="B19" s="159" t="str">
        <f>Matériel_Sogto!B24</f>
        <v>VL004</v>
      </c>
      <c r="C19" s="301" t="str">
        <f>Matériel_Sogto!C24</f>
        <v>Transport</v>
      </c>
      <c r="D19" s="149">
        <f>Matériel_Sogto!D24</f>
        <v>9</v>
      </c>
      <c r="E19" s="150">
        <f>Matériel_Sogto!L24</f>
        <v>0</v>
      </c>
      <c r="F19" s="150">
        <f>Matériel_Sogto!T24</f>
        <v>2</v>
      </c>
      <c r="G19" s="150">
        <f>Matériel_Sogto!AB24</f>
        <v>9</v>
      </c>
      <c r="H19" s="150">
        <f>+Matériel_Sogto!AJ24</f>
        <v>1</v>
      </c>
      <c r="I19" s="150">
        <f>Matériel_Sogto!AR24</f>
        <v>0</v>
      </c>
      <c r="J19" s="150">
        <f>Matériel_Sogto!AZ24</f>
        <v>0</v>
      </c>
      <c r="K19" s="150">
        <f>Matériel_Sogto!BH24</f>
        <v>0</v>
      </c>
      <c r="L19" s="150">
        <f>Matériel_Sogto!BP24</f>
        <v>9</v>
      </c>
      <c r="M19" s="150">
        <f>+Matériel_Sogto!BX24</f>
        <v>9</v>
      </c>
      <c r="N19" s="150">
        <f>Matériel_Sogto!CF24</f>
        <v>9</v>
      </c>
      <c r="O19" s="150">
        <f>Matériel_Sogto!CN24</f>
        <v>9</v>
      </c>
      <c r="P19" s="150">
        <f>Matériel_Sogto!CV24</f>
        <v>9</v>
      </c>
      <c r="Q19" s="150">
        <f>Matériel_Sogto!DD24</f>
        <v>9</v>
      </c>
      <c r="R19" s="150">
        <f>Matériel_Sogto!DL24</f>
        <v>9</v>
      </c>
      <c r="S19" s="150">
        <f>Matériel_Sogto!DT24</f>
        <v>0</v>
      </c>
      <c r="T19" s="150">
        <f>Matériel_Sogto!EB24</f>
        <v>9</v>
      </c>
      <c r="U19" s="150">
        <f>Matériel_Sogto!EJ24</f>
        <v>9</v>
      </c>
      <c r="V19" s="150">
        <f>Matériel_Sogto!ER24</f>
        <v>0</v>
      </c>
      <c r="W19" s="150">
        <f>Matériel_Sogto!EZ24</f>
        <v>9</v>
      </c>
      <c r="X19" s="150">
        <f>Matériel_Sogto!FH24</f>
        <v>9</v>
      </c>
      <c r="Y19" s="150">
        <f>Matériel_Sogto!FP24</f>
        <v>9</v>
      </c>
      <c r="Z19" s="150">
        <f>Matériel_Sogto!FX24</f>
        <v>9</v>
      </c>
      <c r="AA19" s="150">
        <f>Matériel_Sogto!GF24</f>
        <v>0</v>
      </c>
      <c r="AB19" s="150">
        <f>Matériel_Sogto!GN24</f>
        <v>0</v>
      </c>
      <c r="AC19" s="150">
        <f>Matériel_Sogto!GV24</f>
        <v>0</v>
      </c>
      <c r="AD19" s="150">
        <f>Matériel_Sogto!HD24</f>
        <v>0</v>
      </c>
      <c r="AE19" s="150">
        <f>Matériel_Sogto!HL24</f>
        <v>0</v>
      </c>
      <c r="AF19" s="150">
        <f>Matériel_Sogto!HT24</f>
        <v>0</v>
      </c>
      <c r="AG19" s="150">
        <f>Matériel_Sogto!IB24</f>
        <v>0</v>
      </c>
      <c r="AH19" s="150">
        <f>Matériel_Sogto!IJ24</f>
        <v>0</v>
      </c>
      <c r="AI19" s="211">
        <f t="shared" si="0"/>
        <v>138</v>
      </c>
    </row>
    <row r="20" spans="1:35">
      <c r="A20" s="158" t="str">
        <f>Matériel_Sogto!A25</f>
        <v>GROUPE ELECROGENE</v>
      </c>
      <c r="B20" s="159">
        <f>Matériel_Sogto!B25</f>
        <v>0</v>
      </c>
      <c r="C20" s="301">
        <f>Matériel_Sogto!C25</f>
        <v>0</v>
      </c>
      <c r="D20" s="149">
        <f>Matériel_Sogto!D25</f>
        <v>6</v>
      </c>
      <c r="E20" s="150">
        <f>Matériel_Sogto!L25</f>
        <v>0</v>
      </c>
      <c r="F20" s="150">
        <f>Matériel_Sogto!T25</f>
        <v>1</v>
      </c>
      <c r="G20" s="150">
        <f>Matériel_Sogto!AB25</f>
        <v>1</v>
      </c>
      <c r="H20" s="150">
        <f>+Matériel_Sogto!AJ25</f>
        <v>1</v>
      </c>
      <c r="I20" s="150">
        <f>Matériel_Sogto!AR25</f>
        <v>0</v>
      </c>
      <c r="J20" s="150">
        <f>Matériel_Sogto!AZ25</f>
        <v>1</v>
      </c>
      <c r="K20" s="150">
        <f>Matériel_Sogto!BH25</f>
        <v>1</v>
      </c>
      <c r="L20" s="150">
        <f>Matériel_Sogto!BP25</f>
        <v>1</v>
      </c>
      <c r="M20" s="150">
        <f>+Matériel_Sogto!BX25</f>
        <v>1</v>
      </c>
      <c r="N20" s="150">
        <f>Matériel_Sogto!CF25</f>
        <v>1</v>
      </c>
      <c r="O20" s="150">
        <f>Matériel_Sogto!CN25</f>
        <v>1</v>
      </c>
      <c r="P20" s="150">
        <f>Matériel_Sogto!CV25</f>
        <v>1</v>
      </c>
      <c r="Q20" s="150">
        <f>Matériel_Sogto!DD25</f>
        <v>1</v>
      </c>
      <c r="R20" s="150">
        <f>Matériel_Sogto!DL25</f>
        <v>1</v>
      </c>
      <c r="S20" s="150">
        <f>Matériel_Sogto!DT25</f>
        <v>1</v>
      </c>
      <c r="T20" s="150">
        <f>Matériel_Sogto!EB25</f>
        <v>1</v>
      </c>
      <c r="U20" s="150">
        <f>Matériel_Sogto!EJ25</f>
        <v>1</v>
      </c>
      <c r="V20" s="150">
        <f>Matériel_Sogto!ER25</f>
        <v>1</v>
      </c>
      <c r="W20" s="150">
        <f>Matériel_Sogto!EZ25</f>
        <v>1</v>
      </c>
      <c r="X20" s="150">
        <f>Matériel_Sogto!FH25</f>
        <v>1</v>
      </c>
      <c r="Y20" s="150">
        <f>Matériel_Sogto!FP25</f>
        <v>1</v>
      </c>
      <c r="Z20" s="150">
        <f>Matériel_Sogto!FX25</f>
        <v>0</v>
      </c>
      <c r="AA20" s="150">
        <f>Matériel_Sogto!GF25</f>
        <v>0</v>
      </c>
      <c r="AB20" s="150">
        <f>Matériel_Sogto!GN25</f>
        <v>0</v>
      </c>
      <c r="AC20" s="150">
        <f>Matériel_Sogto!GV25</f>
        <v>0</v>
      </c>
      <c r="AD20" s="150">
        <f>Matériel_Sogto!HD25</f>
        <v>0</v>
      </c>
      <c r="AE20" s="150">
        <f>Matériel_Sogto!HL25</f>
        <v>0</v>
      </c>
      <c r="AF20" s="150">
        <f>Matériel_Sogto!HT25</f>
        <v>0</v>
      </c>
      <c r="AG20" s="150">
        <f>Matériel_Sogto!IB25</f>
        <v>0</v>
      </c>
      <c r="AH20" s="150">
        <f>Matériel_Sogto!IJ25</f>
        <v>0</v>
      </c>
      <c r="AI20" s="211">
        <f t="shared" si="0"/>
        <v>25</v>
      </c>
    </row>
    <row r="21" spans="1:35">
      <c r="A21" s="158" t="str">
        <f>Matériel_Sogto!A26</f>
        <v>MOTEUR  D'EAU</v>
      </c>
      <c r="B21" s="159">
        <f>Matériel_Sogto!B26</f>
        <v>0</v>
      </c>
      <c r="C21" s="301">
        <f>Matériel_Sogto!C26</f>
        <v>0</v>
      </c>
      <c r="D21" s="149">
        <f>Matériel_Sogto!D26</f>
        <v>1</v>
      </c>
      <c r="E21" s="150">
        <f>Matériel_Sogto!L26</f>
        <v>0</v>
      </c>
      <c r="F21" s="150">
        <f>Matériel_Sogto!T26</f>
        <v>0</v>
      </c>
      <c r="G21" s="150">
        <f>Matériel_Sogto!AB26</f>
        <v>0</v>
      </c>
      <c r="H21" s="150">
        <f>+Matériel_Sogto!AJ26</f>
        <v>0</v>
      </c>
      <c r="I21" s="150">
        <f>Matériel_Sogto!AR26</f>
        <v>2</v>
      </c>
      <c r="J21" s="150">
        <f>Matériel_Sogto!AZ26</f>
        <v>1</v>
      </c>
      <c r="K21" s="150">
        <f>Matériel_Sogto!BH26</f>
        <v>1</v>
      </c>
      <c r="L21" s="150">
        <f>Matériel_Sogto!BP26</f>
        <v>1</v>
      </c>
      <c r="M21" s="150">
        <f>+Matériel_Sogto!BX26</f>
        <v>2</v>
      </c>
      <c r="N21" s="150">
        <f>Matériel_Sogto!CF26</f>
        <v>2</v>
      </c>
      <c r="O21" s="150">
        <f>Matériel_Sogto!CN26</f>
        <v>1</v>
      </c>
      <c r="P21" s="150">
        <f>Matériel_Sogto!CV26</f>
        <v>0</v>
      </c>
      <c r="Q21" s="150">
        <f>Matériel_Sogto!DD26</f>
        <v>1</v>
      </c>
      <c r="R21" s="150">
        <f>Matériel_Sogto!DL26</f>
        <v>1</v>
      </c>
      <c r="S21" s="150">
        <f>Matériel_Sogto!DT26</f>
        <v>1</v>
      </c>
      <c r="T21" s="150">
        <f>Matériel_Sogto!EB26</f>
        <v>1</v>
      </c>
      <c r="U21" s="150">
        <f>Matériel_Sogto!EJ26</f>
        <v>1</v>
      </c>
      <c r="V21" s="150">
        <f>Matériel_Sogto!ER26</f>
        <v>1</v>
      </c>
      <c r="W21" s="150">
        <f>Matériel_Sogto!EZ26</f>
        <v>1</v>
      </c>
      <c r="X21" s="150">
        <f>Matériel_Sogto!FH26</f>
        <v>1</v>
      </c>
      <c r="Y21" s="150">
        <f>Matériel_Sogto!FP26</f>
        <v>0</v>
      </c>
      <c r="Z21" s="150">
        <f>Matériel_Sogto!FX26</f>
        <v>0</v>
      </c>
      <c r="AA21" s="150">
        <f>Matériel_Sogto!GF26</f>
        <v>0</v>
      </c>
      <c r="AB21" s="150">
        <f>Matériel_Sogto!GN26</f>
        <v>0</v>
      </c>
      <c r="AC21" s="150">
        <f>Matériel_Sogto!GV26</f>
        <v>0</v>
      </c>
      <c r="AD21" s="150">
        <f>Matériel_Sogto!HD26</f>
        <v>0</v>
      </c>
      <c r="AE21" s="150">
        <f>Matériel_Sogto!HL26</f>
        <v>0</v>
      </c>
      <c r="AF21" s="150">
        <f>Matériel_Sogto!HT26</f>
        <v>0</v>
      </c>
      <c r="AG21" s="150">
        <f>Matériel_Sogto!IB26</f>
        <v>0</v>
      </c>
      <c r="AH21" s="150">
        <f>Matériel_Sogto!IJ26</f>
        <v>0</v>
      </c>
      <c r="AI21" s="211">
        <f t="shared" si="0"/>
        <v>19</v>
      </c>
    </row>
    <row r="22" spans="1:35">
      <c r="A22" s="158" t="str">
        <f>Matériel_Sogto!A27</f>
        <v>KIA</v>
      </c>
      <c r="B22" s="159" t="str">
        <f>Matériel_Sogto!B27</f>
        <v>VL017</v>
      </c>
      <c r="C22" s="301" t="str">
        <f>Matériel_Sogto!C27</f>
        <v>Transport</v>
      </c>
      <c r="D22" s="149">
        <f>Matériel_Sogto!D27</f>
        <v>1</v>
      </c>
      <c r="E22" s="150">
        <f>Matériel_Sogto!L27</f>
        <v>0</v>
      </c>
      <c r="F22" s="150">
        <f>Matériel_Sogto!T27</f>
        <v>0</v>
      </c>
      <c r="G22" s="150">
        <f>Matériel_Sogto!AB27</f>
        <v>0</v>
      </c>
      <c r="H22" s="150">
        <f>+Matériel_Sogto!AJ27</f>
        <v>0</v>
      </c>
      <c r="I22" s="150">
        <f>Matériel_Sogto!AR27</f>
        <v>0</v>
      </c>
      <c r="J22" s="150">
        <f>Matériel_Sogto!AZ27</f>
        <v>0</v>
      </c>
      <c r="K22" s="150">
        <f>Matériel_Sogto!BH27</f>
        <v>0</v>
      </c>
      <c r="L22" s="150">
        <f>Matériel_Sogto!BP27</f>
        <v>0</v>
      </c>
      <c r="M22" s="150">
        <f>+Matériel_Sogto!BX27</f>
        <v>2</v>
      </c>
      <c r="N22" s="150">
        <f>Matériel_Sogto!CF27</f>
        <v>0</v>
      </c>
      <c r="O22" s="150">
        <f>Matériel_Sogto!CN27</f>
        <v>0</v>
      </c>
      <c r="P22" s="150">
        <f>Matériel_Sogto!CV27</f>
        <v>0</v>
      </c>
      <c r="Q22" s="150">
        <f>Matériel_Sogto!DD27</f>
        <v>1</v>
      </c>
      <c r="R22" s="150">
        <f>Matériel_Sogto!DL27</f>
        <v>0</v>
      </c>
      <c r="S22" s="150">
        <f>Matériel_Sogto!DT27</f>
        <v>0</v>
      </c>
      <c r="T22" s="150">
        <f>Matériel_Sogto!EB27</f>
        <v>0</v>
      </c>
      <c r="U22" s="150">
        <f>Matériel_Sogto!EJ27</f>
        <v>0</v>
      </c>
      <c r="V22" s="150">
        <f>Matériel_Sogto!ER27</f>
        <v>0</v>
      </c>
      <c r="W22" s="150">
        <f>Matériel_Sogto!EZ27</f>
        <v>1</v>
      </c>
      <c r="X22" s="150">
        <f>Matériel_Sogto!FH27</f>
        <v>0</v>
      </c>
      <c r="Y22" s="150">
        <f>Matériel_Sogto!FP27</f>
        <v>1</v>
      </c>
      <c r="Z22" s="150">
        <f>Matériel_Sogto!FX27</f>
        <v>0</v>
      </c>
      <c r="AA22" s="150">
        <f>Matériel_Sogto!GF27</f>
        <v>0</v>
      </c>
      <c r="AB22" s="150">
        <f>Matériel_Sogto!GN27</f>
        <v>0</v>
      </c>
      <c r="AC22" s="150">
        <f>Matériel_Sogto!GV27</f>
        <v>0</v>
      </c>
      <c r="AD22" s="150">
        <f>Matériel_Sogto!HD27</f>
        <v>0</v>
      </c>
      <c r="AE22" s="150">
        <f>Matériel_Sogto!HL27</f>
        <v>0</v>
      </c>
      <c r="AF22" s="150">
        <f>Matériel_Sogto!HT27</f>
        <v>0</v>
      </c>
      <c r="AG22" s="150">
        <f>Matériel_Sogto!IB27</f>
        <v>0</v>
      </c>
      <c r="AH22" s="150">
        <f>Matériel_Sogto!IJ27</f>
        <v>0</v>
      </c>
      <c r="AI22" s="211">
        <f t="shared" si="0"/>
        <v>6</v>
      </c>
    </row>
    <row r="23" spans="1:35">
      <c r="A23" s="158" t="str">
        <f>Matériel_Sogto!A28</f>
        <v>FIAT</v>
      </c>
      <c r="B23" s="159" t="str">
        <f>Matériel_Sogto!B28</f>
        <v>ASSURANCE</v>
      </c>
      <c r="C23" s="301">
        <f>Matériel_Sogto!C28</f>
        <v>0</v>
      </c>
      <c r="D23" s="149">
        <f>Matériel_Sogto!D28</f>
        <v>1</v>
      </c>
      <c r="E23" s="150">
        <f>Matériel_Sogto!L28</f>
        <v>0</v>
      </c>
      <c r="F23" s="150">
        <f>Matériel_Sogto!T28</f>
        <v>0</v>
      </c>
      <c r="G23" s="150">
        <f>Matériel_Sogto!AB28</f>
        <v>0</v>
      </c>
      <c r="H23" s="150">
        <f>+Matériel_Sogto!AJ28</f>
        <v>0</v>
      </c>
      <c r="I23" s="150">
        <f>Matériel_Sogto!AR28</f>
        <v>0</v>
      </c>
      <c r="J23" s="150">
        <f>Matériel_Sogto!AZ28</f>
        <v>0</v>
      </c>
      <c r="K23" s="150">
        <f>Matériel_Sogto!BH28</f>
        <v>0</v>
      </c>
      <c r="L23" s="150">
        <f>Matériel_Sogto!BP28</f>
        <v>1</v>
      </c>
      <c r="M23" s="150">
        <f>+Matériel_Sogto!BX28</f>
        <v>0</v>
      </c>
      <c r="N23" s="150">
        <f>Matériel_Sogto!CF28</f>
        <v>0</v>
      </c>
      <c r="O23" s="150">
        <f>Matériel_Sogto!CN28</f>
        <v>0</v>
      </c>
      <c r="P23" s="150">
        <f>Matériel_Sogto!CV28</f>
        <v>0</v>
      </c>
      <c r="Q23" s="150">
        <f>Matériel_Sogto!DD28</f>
        <v>2</v>
      </c>
      <c r="R23" s="150">
        <f>Matériel_Sogto!DL28</f>
        <v>4</v>
      </c>
      <c r="S23" s="150">
        <f>Matériel_Sogto!DT28</f>
        <v>0</v>
      </c>
      <c r="T23" s="150">
        <f>Matériel_Sogto!EB28</f>
        <v>6</v>
      </c>
      <c r="U23" s="150">
        <f>Matériel_Sogto!EJ28</f>
        <v>0</v>
      </c>
      <c r="V23" s="150">
        <f>Matériel_Sogto!ER28</f>
        <v>0</v>
      </c>
      <c r="W23" s="150">
        <f>Matériel_Sogto!EZ28</f>
        <v>0</v>
      </c>
      <c r="X23" s="150">
        <f>Matériel_Sogto!FH28</f>
        <v>0</v>
      </c>
      <c r="Y23" s="150">
        <f>Matériel_Sogto!FP28</f>
        <v>0</v>
      </c>
      <c r="Z23" s="150">
        <f>Matériel_Sogto!FX28</f>
        <v>0</v>
      </c>
      <c r="AA23" s="150">
        <f>Matériel_Sogto!GF28</f>
        <v>0</v>
      </c>
      <c r="AB23" s="150">
        <f>Matériel_Sogto!GN28</f>
        <v>0</v>
      </c>
      <c r="AC23" s="150">
        <f>Matériel_Sogto!GV28</f>
        <v>0</v>
      </c>
      <c r="AD23" s="150">
        <f>Matériel_Sogto!HD28</f>
        <v>0</v>
      </c>
      <c r="AE23" s="150">
        <f>Matériel_Sogto!HL28</f>
        <v>0</v>
      </c>
      <c r="AF23" s="150">
        <f>Matériel_Sogto!HT28</f>
        <v>0</v>
      </c>
      <c r="AG23" s="150">
        <f>Matériel_Sogto!IB28</f>
        <v>0</v>
      </c>
      <c r="AH23" s="150">
        <f>Matériel_Sogto!IJ28</f>
        <v>0</v>
      </c>
      <c r="AI23" s="211">
        <f t="shared" si="0"/>
        <v>14</v>
      </c>
    </row>
    <row r="24" spans="1:35">
      <c r="A24" s="158" t="str">
        <f>Matériel_Sogto!A29</f>
        <v>TRANSPORT PERSONNEL</v>
      </c>
      <c r="B24" s="159" t="str">
        <f>Matériel_Sogto!B29</f>
        <v>TPR003</v>
      </c>
      <c r="C24" s="301" t="str">
        <f>Matériel_Sogto!C29</f>
        <v>Transport</v>
      </c>
      <c r="D24" s="149">
        <f>Matériel_Sogto!D29</f>
        <v>9</v>
      </c>
      <c r="E24" s="150">
        <f>Matériel_Sogto!L29</f>
        <v>0</v>
      </c>
      <c r="F24" s="150">
        <f>Matériel_Sogto!T29</f>
        <v>9</v>
      </c>
      <c r="G24" s="150">
        <f>Matériel_Sogto!AB29</f>
        <v>9</v>
      </c>
      <c r="H24" s="150">
        <f>+Matériel_Sogto!AJ29</f>
        <v>0</v>
      </c>
      <c r="I24" s="150">
        <f>Matériel_Sogto!AR29</f>
        <v>9</v>
      </c>
      <c r="J24" s="150">
        <f>Matériel_Sogto!AZ29</f>
        <v>9</v>
      </c>
      <c r="K24" s="150">
        <f>Matériel_Sogto!BH29</f>
        <v>9</v>
      </c>
      <c r="L24" s="150">
        <f>Matériel_Sogto!BP29</f>
        <v>0</v>
      </c>
      <c r="M24" s="150">
        <f>+Matériel_Sogto!BX29</f>
        <v>9</v>
      </c>
      <c r="N24" s="150">
        <f>Matériel_Sogto!CF29</f>
        <v>9</v>
      </c>
      <c r="O24" s="150">
        <f>Matériel_Sogto!CN29</f>
        <v>9</v>
      </c>
      <c r="P24" s="150">
        <f>Matériel_Sogto!CV29</f>
        <v>9</v>
      </c>
      <c r="Q24" s="150">
        <f>Matériel_Sogto!DD29</f>
        <v>9</v>
      </c>
      <c r="R24" s="150">
        <f>Matériel_Sogto!DL29</f>
        <v>9</v>
      </c>
      <c r="S24" s="150">
        <f>Matériel_Sogto!DT29</f>
        <v>9</v>
      </c>
      <c r="T24" s="150">
        <f>Matériel_Sogto!EB29</f>
        <v>9</v>
      </c>
      <c r="U24" s="150">
        <f>Matériel_Sogto!EJ29</f>
        <v>9</v>
      </c>
      <c r="V24" s="150">
        <f>Matériel_Sogto!ER29</f>
        <v>9</v>
      </c>
      <c r="W24" s="150">
        <f>Matériel_Sogto!EZ29</f>
        <v>9</v>
      </c>
      <c r="X24" s="150">
        <f>Matériel_Sogto!FH29</f>
        <v>9</v>
      </c>
      <c r="Y24" s="150">
        <f>Matériel_Sogto!FP29</f>
        <v>5</v>
      </c>
      <c r="Z24" s="150">
        <f>Matériel_Sogto!FX29</f>
        <v>9</v>
      </c>
      <c r="AA24" s="150">
        <f>Matériel_Sogto!GF29</f>
        <v>5</v>
      </c>
      <c r="AB24" s="150">
        <f>Matériel_Sogto!GN29</f>
        <v>2</v>
      </c>
      <c r="AC24" s="150">
        <f>Matériel_Sogto!GV29</f>
        <v>0</v>
      </c>
      <c r="AD24" s="150">
        <f>Matériel_Sogto!HD29</f>
        <v>0</v>
      </c>
      <c r="AE24" s="150">
        <f>Matériel_Sogto!HL29</f>
        <v>0</v>
      </c>
      <c r="AF24" s="150">
        <f>Matériel_Sogto!HT29</f>
        <v>0</v>
      </c>
      <c r="AG24" s="150">
        <f>Matériel_Sogto!IB29</f>
        <v>0</v>
      </c>
      <c r="AH24" s="150">
        <f>Matériel_Sogto!IJ29</f>
        <v>0</v>
      </c>
      <c r="AI24" s="211">
        <f t="shared" si="0"/>
        <v>183</v>
      </c>
    </row>
    <row r="25" spans="1:35">
      <c r="A25" s="158" t="str">
        <f>Matériel_Sogto!A30</f>
        <v>CHANTIER RASE TBOUDA</v>
      </c>
      <c r="B25" s="159">
        <f>Matériel_Sogto!B30</f>
        <v>0</v>
      </c>
      <c r="C25" s="301">
        <f>Matériel_Sogto!C30</f>
        <v>0</v>
      </c>
      <c r="D25" s="149">
        <f>Matériel_Sogto!D30</f>
        <v>0</v>
      </c>
      <c r="E25" s="150">
        <f>Matériel_Sogto!L30</f>
        <v>0</v>
      </c>
      <c r="F25" s="150">
        <f>Matériel_Sogto!T30</f>
        <v>0</v>
      </c>
      <c r="G25" s="150">
        <f>Matériel_Sogto!AB30</f>
        <v>0</v>
      </c>
      <c r="H25" s="150">
        <f>+Matériel_Sogto!AJ30</f>
        <v>0</v>
      </c>
      <c r="I25" s="150">
        <f>Matériel_Sogto!AR30</f>
        <v>0</v>
      </c>
      <c r="J25" s="150">
        <f>Matériel_Sogto!AZ30</f>
        <v>0</v>
      </c>
      <c r="K25" s="150">
        <f>Matériel_Sogto!BH30</f>
        <v>0</v>
      </c>
      <c r="L25" s="150">
        <f>Matériel_Sogto!BP30</f>
        <v>0</v>
      </c>
      <c r="M25" s="150">
        <f>+Matériel_Sogto!BX30</f>
        <v>0</v>
      </c>
      <c r="N25" s="150">
        <f>Matériel_Sogto!CF30</f>
        <v>0</v>
      </c>
      <c r="O25" s="150">
        <f>Matériel_Sogto!CN30</f>
        <v>0</v>
      </c>
      <c r="P25" s="150">
        <f>Matériel_Sogto!CV30</f>
        <v>0</v>
      </c>
      <c r="Q25" s="150">
        <f>Matériel_Sogto!DD30</f>
        <v>0</v>
      </c>
      <c r="R25" s="150">
        <f>Matériel_Sogto!DL30</f>
        <v>0</v>
      </c>
      <c r="S25" s="150">
        <f>Matériel_Sogto!DT30</f>
        <v>0</v>
      </c>
      <c r="T25" s="150">
        <f>Matériel_Sogto!EB30</f>
        <v>0</v>
      </c>
      <c r="U25" s="150">
        <f>Matériel_Sogto!EJ30</f>
        <v>0</v>
      </c>
      <c r="V25" s="150">
        <f>Matériel_Sogto!ER30</f>
        <v>0</v>
      </c>
      <c r="W25" s="150">
        <f>Matériel_Sogto!EZ30</f>
        <v>0</v>
      </c>
      <c r="X25" s="150">
        <f>Matériel_Sogto!FH30</f>
        <v>0</v>
      </c>
      <c r="Y25" s="150">
        <f>Matériel_Sogto!FP30</f>
        <v>0</v>
      </c>
      <c r="Z25" s="150">
        <f>Matériel_Sogto!FX30</f>
        <v>0</v>
      </c>
      <c r="AA25" s="150">
        <f>Matériel_Sogto!GF30</f>
        <v>0</v>
      </c>
      <c r="AB25" s="150">
        <f>Matériel_Sogto!GN30</f>
        <v>0</v>
      </c>
      <c r="AC25" s="150">
        <f>Matériel_Sogto!GV30</f>
        <v>0</v>
      </c>
      <c r="AD25" s="150">
        <f>Matériel_Sogto!HD30</f>
        <v>0</v>
      </c>
      <c r="AE25" s="150">
        <f>Matériel_Sogto!HL30</f>
        <v>0</v>
      </c>
      <c r="AF25" s="150">
        <f>Matériel_Sogto!HT30</f>
        <v>0</v>
      </c>
      <c r="AG25" s="150">
        <f>Matériel_Sogto!IB30</f>
        <v>0</v>
      </c>
      <c r="AH25" s="150">
        <f>Matériel_Sogto!IJ30</f>
        <v>0</v>
      </c>
      <c r="AI25" s="211">
        <f t="shared" si="0"/>
        <v>0</v>
      </c>
    </row>
    <row r="26" spans="1:35">
      <c r="A26" s="158" t="str">
        <f>Matériel_Sogto!A31</f>
        <v>CAMION</v>
      </c>
      <c r="B26" s="159" t="str">
        <f>Matériel_Sogto!B31</f>
        <v>CA015</v>
      </c>
      <c r="C26" s="301">
        <f>Matériel_Sogto!C31</f>
        <v>0</v>
      </c>
      <c r="D26" s="149">
        <f>Matériel_Sogto!D31</f>
        <v>0</v>
      </c>
      <c r="E26" s="150">
        <f>Matériel_Sogto!L31</f>
        <v>0</v>
      </c>
      <c r="F26" s="150">
        <f>Matériel_Sogto!T31</f>
        <v>0</v>
      </c>
      <c r="G26" s="150">
        <f>Matériel_Sogto!AB31</f>
        <v>0</v>
      </c>
      <c r="H26" s="150">
        <f>+Matériel_Sogto!AJ31</f>
        <v>0</v>
      </c>
      <c r="I26" s="150">
        <f>Matériel_Sogto!AR31</f>
        <v>2</v>
      </c>
      <c r="J26" s="150">
        <f>Matériel_Sogto!AZ31</f>
        <v>0</v>
      </c>
      <c r="K26" s="150">
        <f>Matériel_Sogto!BH31</f>
        <v>0</v>
      </c>
      <c r="L26" s="150">
        <f>Matériel_Sogto!BP31</f>
        <v>0</v>
      </c>
      <c r="M26" s="150">
        <f>+Matériel_Sogto!BX31</f>
        <v>0</v>
      </c>
      <c r="N26" s="150">
        <f>Matériel_Sogto!CF31</f>
        <v>0</v>
      </c>
      <c r="O26" s="150">
        <f>Matériel_Sogto!CN31</f>
        <v>0</v>
      </c>
      <c r="P26" s="150">
        <f>Matériel_Sogto!CV31</f>
        <v>0</v>
      </c>
      <c r="Q26" s="150">
        <f>Matériel_Sogto!DD31</f>
        <v>0</v>
      </c>
      <c r="R26" s="150">
        <f>Matériel_Sogto!DL31</f>
        <v>0</v>
      </c>
      <c r="S26" s="150">
        <f>Matériel_Sogto!DT31</f>
        <v>0</v>
      </c>
      <c r="T26" s="150">
        <f>Matériel_Sogto!EB31</f>
        <v>0</v>
      </c>
      <c r="U26" s="150">
        <f>Matériel_Sogto!EJ31</f>
        <v>0</v>
      </c>
      <c r="V26" s="150">
        <f>Matériel_Sogto!ER31</f>
        <v>0</v>
      </c>
      <c r="W26" s="150">
        <f>Matériel_Sogto!EZ31</f>
        <v>0</v>
      </c>
      <c r="X26" s="150">
        <f>Matériel_Sogto!FH31</f>
        <v>1</v>
      </c>
      <c r="Y26" s="150">
        <f>Matériel_Sogto!FP31</f>
        <v>0</v>
      </c>
      <c r="Z26" s="150">
        <f>Matériel_Sogto!FX31</f>
        <v>0</v>
      </c>
      <c r="AA26" s="150">
        <f>Matériel_Sogto!GF31</f>
        <v>0</v>
      </c>
      <c r="AB26" s="150">
        <f>Matériel_Sogto!GN31</f>
        <v>0</v>
      </c>
      <c r="AC26" s="150">
        <f>Matériel_Sogto!GV31</f>
        <v>0</v>
      </c>
      <c r="AD26" s="150">
        <f>Matériel_Sogto!HD31</f>
        <v>0</v>
      </c>
      <c r="AE26" s="150">
        <f>Matériel_Sogto!HL31</f>
        <v>0</v>
      </c>
      <c r="AF26" s="150">
        <f>Matériel_Sogto!HT31</f>
        <v>0</v>
      </c>
      <c r="AG26" s="150">
        <f>Matériel_Sogto!IB31</f>
        <v>0</v>
      </c>
      <c r="AH26" s="150">
        <f>Matériel_Sogto!IJ31</f>
        <v>0</v>
      </c>
      <c r="AI26" s="211">
        <f t="shared" si="0"/>
        <v>3</v>
      </c>
    </row>
    <row r="27" spans="1:35">
      <c r="A27" s="158" t="str">
        <f>Matériel_Sogto!A32</f>
        <v>CAMION 690A 7</v>
      </c>
      <c r="B27" s="159" t="str">
        <f>Matériel_Sogto!B32</f>
        <v>CR001</v>
      </c>
      <c r="C27" s="301">
        <f>Matériel_Sogto!C32</f>
        <v>0</v>
      </c>
      <c r="D27" s="149">
        <f>Matériel_Sogto!D32</f>
        <v>0</v>
      </c>
      <c r="E27" s="150">
        <f>Matériel_Sogto!L32</f>
        <v>0</v>
      </c>
      <c r="F27" s="150">
        <f>Matériel_Sogto!T32</f>
        <v>0</v>
      </c>
      <c r="G27" s="150">
        <f>Matériel_Sogto!AB32</f>
        <v>0</v>
      </c>
      <c r="H27" s="150">
        <f>+Matériel_Sogto!AJ32</f>
        <v>0</v>
      </c>
      <c r="I27" s="150">
        <f>Matériel_Sogto!AR32</f>
        <v>0</v>
      </c>
      <c r="J27" s="150">
        <f>Matériel_Sogto!AZ32</f>
        <v>0</v>
      </c>
      <c r="K27" s="150">
        <f>Matériel_Sogto!BH32</f>
        <v>0</v>
      </c>
      <c r="L27" s="150">
        <f>Matériel_Sogto!BP32</f>
        <v>0</v>
      </c>
      <c r="M27" s="150">
        <f>+Matériel_Sogto!BX32</f>
        <v>0</v>
      </c>
      <c r="N27" s="150">
        <f>Matériel_Sogto!CF32</f>
        <v>0</v>
      </c>
      <c r="O27" s="150">
        <f>Matériel_Sogto!CN32</f>
        <v>0</v>
      </c>
      <c r="P27" s="150">
        <f>Matériel_Sogto!CV32</f>
        <v>4</v>
      </c>
      <c r="Q27" s="150">
        <f>Matériel_Sogto!DD32</f>
        <v>4</v>
      </c>
      <c r="R27" s="150">
        <f>Matériel_Sogto!DL32</f>
        <v>0</v>
      </c>
      <c r="S27" s="150">
        <f>Matériel_Sogto!DT32</f>
        <v>0</v>
      </c>
      <c r="T27" s="150">
        <f>Matériel_Sogto!EB32</f>
        <v>0</v>
      </c>
      <c r="U27" s="150">
        <f>Matériel_Sogto!EJ32</f>
        <v>0</v>
      </c>
      <c r="V27" s="150">
        <f>Matériel_Sogto!ER32</f>
        <v>0</v>
      </c>
      <c r="W27" s="150">
        <f>Matériel_Sogto!EZ32</f>
        <v>4</v>
      </c>
      <c r="X27" s="150">
        <f>Matériel_Sogto!FH32</f>
        <v>0</v>
      </c>
      <c r="Y27" s="150">
        <f>Matériel_Sogto!FP32</f>
        <v>0</v>
      </c>
      <c r="Z27" s="150">
        <f>Matériel_Sogto!FX32</f>
        <v>0</v>
      </c>
      <c r="AA27" s="150">
        <f>Matériel_Sogto!GF32</f>
        <v>0</v>
      </c>
      <c r="AB27" s="150">
        <f>Matériel_Sogto!GN32</f>
        <v>0</v>
      </c>
      <c r="AC27" s="150">
        <f>Matériel_Sogto!GV32</f>
        <v>0</v>
      </c>
      <c r="AD27" s="150">
        <f>Matériel_Sogto!HD32</f>
        <v>0</v>
      </c>
      <c r="AE27" s="150">
        <f>Matériel_Sogto!HL32</f>
        <v>0</v>
      </c>
      <c r="AF27" s="150">
        <f>Matériel_Sogto!HT32</f>
        <v>0</v>
      </c>
      <c r="AG27" s="150">
        <f>Matériel_Sogto!IB32</f>
        <v>0</v>
      </c>
      <c r="AH27" s="150">
        <f>Matériel_Sogto!IJ32</f>
        <v>0</v>
      </c>
      <c r="AI27" s="211">
        <f t="shared" si="0"/>
        <v>12</v>
      </c>
    </row>
    <row r="28" spans="1:35">
      <c r="A28" s="158" t="str">
        <f>Matériel_Sogto!A33</f>
        <v>CHAUDIERE</v>
      </c>
      <c r="B28" s="159" t="str">
        <f>Matériel_Sogto!B33</f>
        <v>CR001</v>
      </c>
      <c r="C28" s="301">
        <f>Matériel_Sogto!C33</f>
        <v>0</v>
      </c>
      <c r="D28" s="149">
        <f>Matériel_Sogto!D33</f>
        <v>0</v>
      </c>
      <c r="E28" s="150">
        <f>Matériel_Sogto!L33</f>
        <v>0</v>
      </c>
      <c r="F28" s="150">
        <f>Matériel_Sogto!T33</f>
        <v>0</v>
      </c>
      <c r="G28" s="150">
        <f>Matériel_Sogto!AB33</f>
        <v>0</v>
      </c>
      <c r="H28" s="150">
        <f>+Matériel_Sogto!AJ33</f>
        <v>0</v>
      </c>
      <c r="I28" s="150">
        <f>Matériel_Sogto!AR33</f>
        <v>0</v>
      </c>
      <c r="J28" s="150">
        <f>Matériel_Sogto!AZ33</f>
        <v>0</v>
      </c>
      <c r="K28" s="150">
        <f>Matériel_Sogto!BH33</f>
        <v>0</v>
      </c>
      <c r="L28" s="150">
        <f>Matériel_Sogto!BP33</f>
        <v>0</v>
      </c>
      <c r="M28" s="150">
        <f>+Matériel_Sogto!BX33</f>
        <v>0</v>
      </c>
      <c r="N28" s="150">
        <f>Matériel_Sogto!CF33</f>
        <v>0</v>
      </c>
      <c r="O28" s="150">
        <f>Matériel_Sogto!CN33</f>
        <v>0</v>
      </c>
      <c r="P28" s="150">
        <f>Matériel_Sogto!CV33</f>
        <v>3</v>
      </c>
      <c r="Q28" s="150">
        <f>Matériel_Sogto!DD33</f>
        <v>3</v>
      </c>
      <c r="R28" s="150">
        <f>Matériel_Sogto!DL33</f>
        <v>0</v>
      </c>
      <c r="S28" s="150">
        <f>Matériel_Sogto!DT33</f>
        <v>0</v>
      </c>
      <c r="T28" s="150">
        <f>Matériel_Sogto!EB33</f>
        <v>0</v>
      </c>
      <c r="U28" s="150">
        <f>Matériel_Sogto!EJ33</f>
        <v>0</v>
      </c>
      <c r="V28" s="150">
        <f>Matériel_Sogto!ER33</f>
        <v>0</v>
      </c>
      <c r="W28" s="150">
        <f>Matériel_Sogto!EZ33</f>
        <v>4</v>
      </c>
      <c r="X28" s="150">
        <f>Matériel_Sogto!FH33</f>
        <v>0</v>
      </c>
      <c r="Y28" s="150">
        <f>Matériel_Sogto!FP33</f>
        <v>0</v>
      </c>
      <c r="Z28" s="150">
        <f>Matériel_Sogto!FX33</f>
        <v>0</v>
      </c>
      <c r="AA28" s="150">
        <f>Matériel_Sogto!GF33</f>
        <v>0</v>
      </c>
      <c r="AB28" s="150">
        <f>Matériel_Sogto!GN33</f>
        <v>0</v>
      </c>
      <c r="AC28" s="150">
        <f>Matériel_Sogto!GV33</f>
        <v>0</v>
      </c>
      <c r="AD28" s="150">
        <f>Matériel_Sogto!HD33</f>
        <v>0</v>
      </c>
      <c r="AE28" s="150">
        <f>Matériel_Sogto!HL33</f>
        <v>0</v>
      </c>
      <c r="AF28" s="150">
        <f>Matériel_Sogto!HT33</f>
        <v>0</v>
      </c>
      <c r="AG28" s="150">
        <f>Matériel_Sogto!IB33</f>
        <v>0</v>
      </c>
      <c r="AH28" s="150">
        <f>Matériel_Sogto!IJ33</f>
        <v>0</v>
      </c>
      <c r="AI28" s="211">
        <f t="shared" si="0"/>
        <v>10</v>
      </c>
    </row>
    <row r="29" spans="1:35">
      <c r="A29" s="158">
        <f>Matériel_Sogto!A34</f>
        <v>0</v>
      </c>
      <c r="B29" s="159">
        <f>Matériel_Sogto!B34</f>
        <v>0</v>
      </c>
      <c r="C29" s="301">
        <f>Matériel_Sogto!C34</f>
        <v>0</v>
      </c>
      <c r="D29" s="149">
        <f>Matériel_Sogto!D34</f>
        <v>0</v>
      </c>
      <c r="E29" s="150">
        <f>Matériel_Sogto!L34</f>
        <v>0</v>
      </c>
      <c r="F29" s="150">
        <f>Matériel_Sogto!T34</f>
        <v>0</v>
      </c>
      <c r="G29" s="150">
        <f>Matériel_Sogto!AB34</f>
        <v>0</v>
      </c>
      <c r="H29" s="150">
        <f>+Matériel_Sogto!AJ34</f>
        <v>0</v>
      </c>
      <c r="I29" s="150">
        <f>Matériel_Sogto!AR34</f>
        <v>0</v>
      </c>
      <c r="J29" s="150">
        <f>Matériel_Sogto!AZ34</f>
        <v>0</v>
      </c>
      <c r="K29" s="150">
        <f>Matériel_Sogto!BH34</f>
        <v>0</v>
      </c>
      <c r="L29" s="150">
        <f>Matériel_Sogto!BP34</f>
        <v>0</v>
      </c>
      <c r="M29" s="150">
        <f>+Matériel_Sogto!BX34</f>
        <v>0</v>
      </c>
      <c r="N29" s="150">
        <f>Matériel_Sogto!CF34</f>
        <v>0</v>
      </c>
      <c r="O29" s="150">
        <f>Matériel_Sogto!CN34</f>
        <v>0</v>
      </c>
      <c r="P29" s="150">
        <f>Matériel_Sogto!CV34</f>
        <v>0</v>
      </c>
      <c r="Q29" s="150">
        <f>Matériel_Sogto!DD34</f>
        <v>0</v>
      </c>
      <c r="R29" s="150">
        <f>Matériel_Sogto!DL34</f>
        <v>0</v>
      </c>
      <c r="S29" s="150">
        <f>Matériel_Sogto!DT34</f>
        <v>0</v>
      </c>
      <c r="T29" s="150">
        <f>Matériel_Sogto!EB34</f>
        <v>0</v>
      </c>
      <c r="U29" s="150">
        <f>Matériel_Sogto!EJ34</f>
        <v>0</v>
      </c>
      <c r="V29" s="150">
        <f>Matériel_Sogto!ER34</f>
        <v>0</v>
      </c>
      <c r="W29" s="150">
        <f>Matériel_Sogto!EZ34</f>
        <v>0</v>
      </c>
      <c r="X29" s="150">
        <f>Matériel_Sogto!FH34</f>
        <v>0</v>
      </c>
      <c r="Y29" s="150">
        <f>Matériel_Sogto!FP34</f>
        <v>0</v>
      </c>
      <c r="Z29" s="150">
        <f>Matériel_Sogto!FX34</f>
        <v>0</v>
      </c>
      <c r="AA29" s="150">
        <f>Matériel_Sogto!GF34</f>
        <v>0</v>
      </c>
      <c r="AB29" s="150">
        <f>Matériel_Sogto!GN34</f>
        <v>0</v>
      </c>
      <c r="AC29" s="150">
        <f>Matériel_Sogto!GV34</f>
        <v>0</v>
      </c>
      <c r="AD29" s="150">
        <f>Matériel_Sogto!HD34</f>
        <v>0</v>
      </c>
      <c r="AE29" s="150">
        <f>Matériel_Sogto!HL34</f>
        <v>0</v>
      </c>
      <c r="AF29" s="150">
        <f>Matériel_Sogto!HT34</f>
        <v>0</v>
      </c>
      <c r="AG29" s="150">
        <f>Matériel_Sogto!IB34</f>
        <v>0</v>
      </c>
      <c r="AH29" s="150">
        <f>Matériel_Sogto!IJ34</f>
        <v>0</v>
      </c>
      <c r="AI29" s="211">
        <f t="shared" si="0"/>
        <v>0</v>
      </c>
    </row>
    <row r="30" spans="1:35">
      <c r="A30" s="158">
        <f>Matériel_Sogto!A35</f>
        <v>0</v>
      </c>
      <c r="B30" s="159">
        <f>Matériel_Sogto!B35</f>
        <v>0</v>
      </c>
      <c r="C30" s="301">
        <f>Matériel_Sogto!C35</f>
        <v>0</v>
      </c>
      <c r="D30" s="149">
        <f>Matériel_Sogto!D35</f>
        <v>0</v>
      </c>
      <c r="E30" s="150">
        <f>Matériel_Sogto!L35</f>
        <v>0</v>
      </c>
      <c r="F30" s="150">
        <f>Matériel_Sogto!T35</f>
        <v>0</v>
      </c>
      <c r="G30" s="150">
        <f>Matériel_Sogto!AB35</f>
        <v>0</v>
      </c>
      <c r="H30" s="150">
        <f>+Matériel_Sogto!AJ35</f>
        <v>0</v>
      </c>
      <c r="I30" s="150">
        <f>Matériel_Sogto!AR35</f>
        <v>0</v>
      </c>
      <c r="J30" s="150">
        <f>Matériel_Sogto!AZ35</f>
        <v>0</v>
      </c>
      <c r="K30" s="150">
        <f>Matériel_Sogto!BH35</f>
        <v>0</v>
      </c>
      <c r="L30" s="150">
        <f>Matériel_Sogto!BP35</f>
        <v>0</v>
      </c>
      <c r="M30" s="150">
        <f>+Matériel_Sogto!BX35</f>
        <v>0</v>
      </c>
      <c r="N30" s="150">
        <f>Matériel_Sogto!CF35</f>
        <v>0</v>
      </c>
      <c r="O30" s="150">
        <f>Matériel_Sogto!CN35</f>
        <v>0</v>
      </c>
      <c r="P30" s="150">
        <f>Matériel_Sogto!CV35</f>
        <v>0</v>
      </c>
      <c r="Q30" s="150">
        <f>Matériel_Sogto!DD35</f>
        <v>0</v>
      </c>
      <c r="R30" s="150">
        <f>Matériel_Sogto!DL35</f>
        <v>0</v>
      </c>
      <c r="S30" s="150">
        <f>Matériel_Sogto!DT35</f>
        <v>0</v>
      </c>
      <c r="T30" s="150">
        <f>Matériel_Sogto!EB35</f>
        <v>0</v>
      </c>
      <c r="U30" s="150">
        <f>Matériel_Sogto!EJ35</f>
        <v>0</v>
      </c>
      <c r="V30" s="150">
        <f>Matériel_Sogto!ER35</f>
        <v>0</v>
      </c>
      <c r="W30" s="150">
        <f>Matériel_Sogto!EZ35</f>
        <v>0</v>
      </c>
      <c r="X30" s="150">
        <f>Matériel_Sogto!FH35</f>
        <v>0</v>
      </c>
      <c r="Y30" s="150">
        <f>Matériel_Sogto!FP35</f>
        <v>0</v>
      </c>
      <c r="Z30" s="150">
        <f>Matériel_Sogto!FX35</f>
        <v>0</v>
      </c>
      <c r="AA30" s="150">
        <f>Matériel_Sogto!GF35</f>
        <v>0</v>
      </c>
      <c r="AB30" s="150">
        <f>Matériel_Sogto!GN35</f>
        <v>0</v>
      </c>
      <c r="AC30" s="150">
        <f>Matériel_Sogto!GV35</f>
        <v>0</v>
      </c>
      <c r="AD30" s="150">
        <f>Matériel_Sogto!HD35</f>
        <v>0</v>
      </c>
      <c r="AE30" s="150">
        <f>Matériel_Sogto!HL35</f>
        <v>0</v>
      </c>
      <c r="AF30" s="150">
        <f>Matériel_Sogto!HT35</f>
        <v>0</v>
      </c>
      <c r="AG30" s="150">
        <f>Matériel_Sogto!IB35</f>
        <v>0</v>
      </c>
      <c r="AH30" s="150">
        <f>Matériel_Sogto!IJ35</f>
        <v>0</v>
      </c>
      <c r="AI30" s="211">
        <f t="shared" si="0"/>
        <v>0</v>
      </c>
    </row>
    <row r="31" spans="1:35">
      <c r="A31" s="158">
        <f>Matériel_Sogto!A36</f>
        <v>0</v>
      </c>
      <c r="B31" s="159">
        <f>Matériel_Sogto!B36</f>
        <v>0</v>
      </c>
      <c r="C31" s="301">
        <f>Matériel_Sogto!C36</f>
        <v>0</v>
      </c>
      <c r="D31" s="149">
        <f>Matériel_Sogto!D36</f>
        <v>0</v>
      </c>
      <c r="E31" s="150">
        <f>Matériel_Sogto!L36</f>
        <v>0</v>
      </c>
      <c r="F31" s="150">
        <f>Matériel_Sogto!T36</f>
        <v>0</v>
      </c>
      <c r="G31" s="150">
        <f>Matériel_Sogto!AB36</f>
        <v>0</v>
      </c>
      <c r="H31" s="150">
        <f>+Matériel_Sogto!AJ36</f>
        <v>0</v>
      </c>
      <c r="I31" s="150">
        <f>Matériel_Sogto!AR36</f>
        <v>0</v>
      </c>
      <c r="J31" s="150">
        <f>Matériel_Sogto!AZ36</f>
        <v>0</v>
      </c>
      <c r="K31" s="150">
        <f>Matériel_Sogto!BH36</f>
        <v>0</v>
      </c>
      <c r="L31" s="150">
        <f>Matériel_Sogto!BP36</f>
        <v>0</v>
      </c>
      <c r="M31" s="150">
        <f>+Matériel_Sogto!BX36</f>
        <v>0</v>
      </c>
      <c r="N31" s="150">
        <f>Matériel_Sogto!CF36</f>
        <v>0</v>
      </c>
      <c r="O31" s="150">
        <f>Matériel_Sogto!CN36</f>
        <v>0</v>
      </c>
      <c r="P31" s="150">
        <f>Matériel_Sogto!CV36</f>
        <v>0</v>
      </c>
      <c r="Q31" s="150">
        <f>Matériel_Sogto!DD36</f>
        <v>0</v>
      </c>
      <c r="R31" s="150">
        <f>Matériel_Sogto!DL36</f>
        <v>0</v>
      </c>
      <c r="S31" s="150">
        <f>Matériel_Sogto!DT36</f>
        <v>0</v>
      </c>
      <c r="T31" s="150">
        <f>Matériel_Sogto!EB36</f>
        <v>0</v>
      </c>
      <c r="U31" s="150">
        <f>Matériel_Sogto!EJ36</f>
        <v>0</v>
      </c>
      <c r="V31" s="150">
        <f>Matériel_Sogto!ER36</f>
        <v>0</v>
      </c>
      <c r="W31" s="150">
        <f>Matériel_Sogto!EZ36</f>
        <v>0</v>
      </c>
      <c r="X31" s="150">
        <f>Matériel_Sogto!FH36</f>
        <v>0</v>
      </c>
      <c r="Y31" s="150">
        <f>Matériel_Sogto!FP36</f>
        <v>0</v>
      </c>
      <c r="Z31" s="150">
        <f>Matériel_Sogto!FX36</f>
        <v>0</v>
      </c>
      <c r="AA31" s="150">
        <f>Matériel_Sogto!GF36</f>
        <v>0</v>
      </c>
      <c r="AB31" s="150">
        <f>Matériel_Sogto!GN36</f>
        <v>0</v>
      </c>
      <c r="AC31" s="150">
        <f>Matériel_Sogto!GV36</f>
        <v>0</v>
      </c>
      <c r="AD31" s="150">
        <f>Matériel_Sogto!HD36</f>
        <v>0</v>
      </c>
      <c r="AE31" s="150">
        <f>Matériel_Sogto!HL36</f>
        <v>0</v>
      </c>
      <c r="AF31" s="150">
        <f>Matériel_Sogto!HT36</f>
        <v>0</v>
      </c>
      <c r="AG31" s="150">
        <f>Matériel_Sogto!IB36</f>
        <v>0</v>
      </c>
      <c r="AH31" s="150">
        <f>Matériel_Sogto!IJ36</f>
        <v>0</v>
      </c>
      <c r="AI31" s="211">
        <f t="shared" si="0"/>
        <v>0</v>
      </c>
    </row>
    <row r="32" spans="1:35">
      <c r="A32" s="158">
        <f>Matériel_Sogto!A37</f>
        <v>0</v>
      </c>
      <c r="B32" s="159">
        <f>Matériel_Sogto!B37</f>
        <v>0</v>
      </c>
      <c r="C32" s="301">
        <f>Matériel_Sogto!C37</f>
        <v>0</v>
      </c>
      <c r="D32" s="149">
        <f>Matériel_Sogto!D37</f>
        <v>0</v>
      </c>
      <c r="E32" s="150">
        <f>Matériel_Sogto!L37</f>
        <v>0</v>
      </c>
      <c r="F32" s="150">
        <f>Matériel_Sogto!T37</f>
        <v>0</v>
      </c>
      <c r="G32" s="150">
        <f>Matériel_Sogto!AB37</f>
        <v>0</v>
      </c>
      <c r="H32" s="150">
        <f>+Matériel_Sogto!AJ37</f>
        <v>0</v>
      </c>
      <c r="I32" s="150">
        <f>Matériel_Sogto!AR37</f>
        <v>0</v>
      </c>
      <c r="J32" s="150">
        <f>Matériel_Sogto!AZ37</f>
        <v>0</v>
      </c>
      <c r="K32" s="150">
        <f>Matériel_Sogto!BH37</f>
        <v>0</v>
      </c>
      <c r="L32" s="150">
        <f>Matériel_Sogto!BP37</f>
        <v>0</v>
      </c>
      <c r="M32" s="150">
        <f>+Matériel_Sogto!BX37</f>
        <v>0</v>
      </c>
      <c r="N32" s="150">
        <f>Matériel_Sogto!CF37</f>
        <v>0</v>
      </c>
      <c r="O32" s="150">
        <f>Matériel_Sogto!CN37</f>
        <v>0</v>
      </c>
      <c r="P32" s="150">
        <f>Matériel_Sogto!CV37</f>
        <v>0</v>
      </c>
      <c r="Q32" s="150">
        <f>Matériel_Sogto!DD37</f>
        <v>0</v>
      </c>
      <c r="R32" s="150">
        <f>Matériel_Sogto!DL37</f>
        <v>0</v>
      </c>
      <c r="S32" s="150">
        <f>Matériel_Sogto!DT37</f>
        <v>0</v>
      </c>
      <c r="T32" s="150">
        <f>Matériel_Sogto!EB37</f>
        <v>0</v>
      </c>
      <c r="U32" s="150">
        <f>Matériel_Sogto!EJ37</f>
        <v>0</v>
      </c>
      <c r="V32" s="150">
        <f>Matériel_Sogto!ER37</f>
        <v>0</v>
      </c>
      <c r="W32" s="150">
        <f>Matériel_Sogto!EZ37</f>
        <v>0</v>
      </c>
      <c r="X32" s="150">
        <f>Matériel_Sogto!FH37</f>
        <v>0</v>
      </c>
      <c r="Y32" s="150">
        <f>Matériel_Sogto!FP37</f>
        <v>0</v>
      </c>
      <c r="Z32" s="150">
        <f>Matériel_Sogto!FX37</f>
        <v>0</v>
      </c>
      <c r="AA32" s="150">
        <f>Matériel_Sogto!GF37</f>
        <v>0</v>
      </c>
      <c r="AB32" s="150">
        <f>Matériel_Sogto!GN37</f>
        <v>0</v>
      </c>
      <c r="AC32" s="150">
        <f>Matériel_Sogto!GV37</f>
        <v>0</v>
      </c>
      <c r="AD32" s="150">
        <f>Matériel_Sogto!HD37</f>
        <v>0</v>
      </c>
      <c r="AE32" s="150">
        <f>Matériel_Sogto!HL37</f>
        <v>0</v>
      </c>
      <c r="AF32" s="150">
        <f>Matériel_Sogto!HT37</f>
        <v>0</v>
      </c>
      <c r="AG32" s="150">
        <f>Matériel_Sogto!IB37</f>
        <v>0</v>
      </c>
      <c r="AH32" s="150">
        <f>Matériel_Sogto!IJ37</f>
        <v>0</v>
      </c>
      <c r="AI32" s="211">
        <f t="shared" si="0"/>
        <v>0</v>
      </c>
    </row>
    <row r="33" spans="1:35">
      <c r="A33" s="158">
        <f>Matériel_Sogto!A38</f>
        <v>0</v>
      </c>
      <c r="B33" s="159">
        <f>Matériel_Sogto!B38</f>
        <v>0</v>
      </c>
      <c r="C33" s="301">
        <f>Matériel_Sogto!C38</f>
        <v>0</v>
      </c>
      <c r="D33" s="149">
        <f>Matériel_Sogto!D38</f>
        <v>0</v>
      </c>
      <c r="E33" s="150">
        <f>Matériel_Sogto!L38</f>
        <v>0</v>
      </c>
      <c r="F33" s="150">
        <f>Matériel_Sogto!T38</f>
        <v>0</v>
      </c>
      <c r="G33" s="150">
        <f>Matériel_Sogto!AB38</f>
        <v>0</v>
      </c>
      <c r="H33" s="150">
        <f>+Matériel_Sogto!AJ38</f>
        <v>0</v>
      </c>
      <c r="I33" s="150">
        <f>Matériel_Sogto!AR38</f>
        <v>0</v>
      </c>
      <c r="J33" s="150">
        <f>Matériel_Sogto!AZ38</f>
        <v>0</v>
      </c>
      <c r="K33" s="150">
        <f>Matériel_Sogto!BH38</f>
        <v>0</v>
      </c>
      <c r="L33" s="150">
        <f>Matériel_Sogto!BP38</f>
        <v>0</v>
      </c>
      <c r="M33" s="150">
        <f>+Matériel_Sogto!BX38</f>
        <v>0</v>
      </c>
      <c r="N33" s="150">
        <f>Matériel_Sogto!CF38</f>
        <v>0</v>
      </c>
      <c r="O33" s="150">
        <f>Matériel_Sogto!CN38</f>
        <v>0</v>
      </c>
      <c r="P33" s="150">
        <f>Matériel_Sogto!CV38</f>
        <v>0</v>
      </c>
      <c r="Q33" s="150">
        <f>Matériel_Sogto!DD38</f>
        <v>0</v>
      </c>
      <c r="R33" s="150">
        <f>Matériel_Sogto!DL38</f>
        <v>0</v>
      </c>
      <c r="S33" s="150">
        <f>Matériel_Sogto!DT38</f>
        <v>0</v>
      </c>
      <c r="T33" s="150">
        <f>Matériel_Sogto!EB38</f>
        <v>0</v>
      </c>
      <c r="U33" s="150">
        <f>Matériel_Sogto!EJ38</f>
        <v>0</v>
      </c>
      <c r="V33" s="150">
        <f>Matériel_Sogto!ER38</f>
        <v>0</v>
      </c>
      <c r="W33" s="150">
        <f>Matériel_Sogto!EZ38</f>
        <v>0</v>
      </c>
      <c r="X33" s="150">
        <f>Matériel_Sogto!FH38</f>
        <v>0</v>
      </c>
      <c r="Y33" s="150">
        <f>Matériel_Sogto!FP38</f>
        <v>0</v>
      </c>
      <c r="Z33" s="150">
        <f>Matériel_Sogto!FX38</f>
        <v>0</v>
      </c>
      <c r="AA33" s="150">
        <f>Matériel_Sogto!GF38</f>
        <v>0</v>
      </c>
      <c r="AB33" s="150">
        <f>Matériel_Sogto!GN38</f>
        <v>0</v>
      </c>
      <c r="AC33" s="150">
        <f>Matériel_Sogto!GV38</f>
        <v>0</v>
      </c>
      <c r="AD33" s="150">
        <f>Matériel_Sogto!HD38</f>
        <v>0</v>
      </c>
      <c r="AE33" s="150">
        <f>Matériel_Sogto!HL38</f>
        <v>0</v>
      </c>
      <c r="AF33" s="150">
        <f>Matériel_Sogto!HT38</f>
        <v>0</v>
      </c>
      <c r="AG33" s="150">
        <f>Matériel_Sogto!IB38</f>
        <v>0</v>
      </c>
      <c r="AH33" s="150">
        <f>Matériel_Sogto!IJ38</f>
        <v>0</v>
      </c>
      <c r="AI33" s="211">
        <f t="shared" si="0"/>
        <v>0</v>
      </c>
    </row>
    <row r="34" spans="1:35">
      <c r="A34" s="158">
        <f>Matériel_Sogto!A39</f>
        <v>0</v>
      </c>
      <c r="B34" s="159">
        <f>Matériel_Sogto!B39</f>
        <v>0</v>
      </c>
      <c r="C34" s="301">
        <f>Matériel_Sogto!C39</f>
        <v>0</v>
      </c>
      <c r="D34" s="149">
        <f>Matériel_Sogto!D39</f>
        <v>0</v>
      </c>
      <c r="E34" s="150">
        <f>Matériel_Sogto!L39</f>
        <v>0</v>
      </c>
      <c r="F34" s="150">
        <f>Matériel_Sogto!T39</f>
        <v>0</v>
      </c>
      <c r="G34" s="150">
        <f>Matériel_Sogto!AB39</f>
        <v>0</v>
      </c>
      <c r="H34" s="150">
        <f>+Matériel_Sogto!AJ39</f>
        <v>0</v>
      </c>
      <c r="I34" s="150">
        <f>Matériel_Sogto!AR39</f>
        <v>0</v>
      </c>
      <c r="J34" s="150">
        <f>Matériel_Sogto!AZ39</f>
        <v>0</v>
      </c>
      <c r="K34" s="150">
        <f>Matériel_Sogto!BH39</f>
        <v>0</v>
      </c>
      <c r="L34" s="150">
        <f>Matériel_Sogto!BP39</f>
        <v>0</v>
      </c>
      <c r="M34" s="150">
        <f>+Matériel_Sogto!BX39</f>
        <v>0</v>
      </c>
      <c r="N34" s="150">
        <f>Matériel_Sogto!CF39</f>
        <v>0</v>
      </c>
      <c r="O34" s="150">
        <f>Matériel_Sogto!CN39</f>
        <v>0</v>
      </c>
      <c r="P34" s="150">
        <f>Matériel_Sogto!CV39</f>
        <v>0</v>
      </c>
      <c r="Q34" s="150">
        <f>Matériel_Sogto!DD39</f>
        <v>0</v>
      </c>
      <c r="R34" s="150">
        <f>Matériel_Sogto!DL39</f>
        <v>0</v>
      </c>
      <c r="S34" s="150">
        <f>Matériel_Sogto!DT39</f>
        <v>0</v>
      </c>
      <c r="T34" s="150">
        <f>Matériel_Sogto!EB39</f>
        <v>0</v>
      </c>
      <c r="U34" s="150">
        <f>Matériel_Sogto!EJ39</f>
        <v>0</v>
      </c>
      <c r="V34" s="150">
        <f>Matériel_Sogto!ER39</f>
        <v>0</v>
      </c>
      <c r="W34" s="150">
        <f>Matériel_Sogto!EZ39</f>
        <v>0</v>
      </c>
      <c r="X34" s="150">
        <f>Matériel_Sogto!FH39</f>
        <v>0</v>
      </c>
      <c r="Y34" s="150">
        <f>Matériel_Sogto!FP39</f>
        <v>0</v>
      </c>
      <c r="Z34" s="150">
        <f>Matériel_Sogto!FX39</f>
        <v>0</v>
      </c>
      <c r="AA34" s="150">
        <f>Matériel_Sogto!GF39</f>
        <v>0</v>
      </c>
      <c r="AB34" s="150">
        <f>Matériel_Sogto!GN39</f>
        <v>0</v>
      </c>
      <c r="AC34" s="150">
        <f>Matériel_Sogto!GV39</f>
        <v>0</v>
      </c>
      <c r="AD34" s="150">
        <f>Matériel_Sogto!HD39</f>
        <v>0</v>
      </c>
      <c r="AE34" s="150">
        <f>Matériel_Sogto!HL39</f>
        <v>0</v>
      </c>
      <c r="AF34" s="150">
        <f>Matériel_Sogto!HT39</f>
        <v>0</v>
      </c>
      <c r="AG34" s="150">
        <f>Matériel_Sogto!IB39</f>
        <v>0</v>
      </c>
      <c r="AH34" s="150">
        <f>Matériel_Sogto!IJ39</f>
        <v>0</v>
      </c>
      <c r="AI34" s="211">
        <f t="shared" si="0"/>
        <v>0</v>
      </c>
    </row>
    <row r="35" spans="1:35">
      <c r="A35" s="158">
        <f>Matériel_Sogto!A40</f>
        <v>0</v>
      </c>
      <c r="B35" s="159">
        <f>Matériel_Sogto!B40</f>
        <v>0</v>
      </c>
      <c r="C35" s="301">
        <f>Matériel_Sogto!C40</f>
        <v>0</v>
      </c>
      <c r="D35" s="149">
        <f>Matériel_Sogto!D40</f>
        <v>0</v>
      </c>
      <c r="E35" s="150">
        <f>Matériel_Sogto!L40</f>
        <v>0</v>
      </c>
      <c r="F35" s="150">
        <f>Matériel_Sogto!T40</f>
        <v>0</v>
      </c>
      <c r="G35" s="150">
        <f>Matériel_Sogto!AB40</f>
        <v>0</v>
      </c>
      <c r="H35" s="150">
        <f>+Matériel_Sogto!AJ40</f>
        <v>0</v>
      </c>
      <c r="I35" s="150">
        <f>Matériel_Sogto!AR40</f>
        <v>0</v>
      </c>
      <c r="J35" s="150">
        <f>Matériel_Sogto!AZ40</f>
        <v>0</v>
      </c>
      <c r="K35" s="150">
        <f>Matériel_Sogto!BH40</f>
        <v>0</v>
      </c>
      <c r="L35" s="150">
        <f>Matériel_Sogto!BP40</f>
        <v>0</v>
      </c>
      <c r="M35" s="150">
        <f>+Matériel_Sogto!BX40</f>
        <v>0</v>
      </c>
      <c r="N35" s="150">
        <f>Matériel_Sogto!CF40</f>
        <v>0</v>
      </c>
      <c r="O35" s="150">
        <f>Matériel_Sogto!CN40</f>
        <v>0</v>
      </c>
      <c r="P35" s="150">
        <f>Matériel_Sogto!CV40</f>
        <v>0</v>
      </c>
      <c r="Q35" s="150">
        <f>Matériel_Sogto!DD40</f>
        <v>0</v>
      </c>
      <c r="R35" s="150">
        <f>Matériel_Sogto!DL40</f>
        <v>0</v>
      </c>
      <c r="S35" s="150">
        <f>Matériel_Sogto!DT40</f>
        <v>0</v>
      </c>
      <c r="T35" s="150">
        <f>Matériel_Sogto!EB40</f>
        <v>0</v>
      </c>
      <c r="U35" s="150">
        <f>Matériel_Sogto!EJ40</f>
        <v>0</v>
      </c>
      <c r="V35" s="150">
        <f>Matériel_Sogto!ER40</f>
        <v>0</v>
      </c>
      <c r="W35" s="150">
        <f>Matériel_Sogto!EZ40</f>
        <v>0</v>
      </c>
      <c r="X35" s="150">
        <f>Matériel_Sogto!FH40</f>
        <v>0</v>
      </c>
      <c r="Y35" s="150">
        <f>Matériel_Sogto!FP40</f>
        <v>0</v>
      </c>
      <c r="Z35" s="150">
        <f>Matériel_Sogto!FX40</f>
        <v>0</v>
      </c>
      <c r="AA35" s="150">
        <f>Matériel_Sogto!GF40</f>
        <v>0</v>
      </c>
      <c r="AB35" s="150">
        <f>Matériel_Sogto!GN40</f>
        <v>0</v>
      </c>
      <c r="AC35" s="150">
        <f>Matériel_Sogto!GV40</f>
        <v>0</v>
      </c>
      <c r="AD35" s="150">
        <f>Matériel_Sogto!HD40</f>
        <v>0</v>
      </c>
      <c r="AE35" s="150">
        <f>Matériel_Sogto!HL40</f>
        <v>0</v>
      </c>
      <c r="AF35" s="150">
        <f>Matériel_Sogto!HT40</f>
        <v>0</v>
      </c>
      <c r="AG35" s="150">
        <f>Matériel_Sogto!IB40</f>
        <v>0</v>
      </c>
      <c r="AH35" s="150">
        <f>Matériel_Sogto!IJ40</f>
        <v>0</v>
      </c>
      <c r="AI35" s="211">
        <f t="shared" si="0"/>
        <v>0</v>
      </c>
    </row>
    <row r="36" spans="1:35">
      <c r="A36" s="158">
        <f>Matériel_Sogto!A41</f>
        <v>0</v>
      </c>
      <c r="B36" s="159">
        <f>Matériel_Sogto!B41</f>
        <v>0</v>
      </c>
      <c r="C36" s="301">
        <f>Matériel_Sogto!C41</f>
        <v>0</v>
      </c>
      <c r="D36" s="149">
        <f>Matériel_Sogto!D41</f>
        <v>0</v>
      </c>
      <c r="E36" s="150">
        <f>Matériel_Sogto!L41</f>
        <v>0</v>
      </c>
      <c r="F36" s="150">
        <f>Matériel_Sogto!T41</f>
        <v>0</v>
      </c>
      <c r="G36" s="150">
        <f>Matériel_Sogto!AB41</f>
        <v>0</v>
      </c>
      <c r="H36" s="150">
        <f>+Matériel_Sogto!AJ41</f>
        <v>0</v>
      </c>
      <c r="I36" s="150">
        <f>Matériel_Sogto!AR41</f>
        <v>0</v>
      </c>
      <c r="J36" s="150">
        <f>Matériel_Sogto!AZ41</f>
        <v>0</v>
      </c>
      <c r="K36" s="150">
        <f>Matériel_Sogto!BH41</f>
        <v>0</v>
      </c>
      <c r="L36" s="150">
        <f>Matériel_Sogto!BP41</f>
        <v>0</v>
      </c>
      <c r="M36" s="150">
        <f>+Matériel_Sogto!BX41</f>
        <v>0</v>
      </c>
      <c r="N36" s="150">
        <f>Matériel_Sogto!CF41</f>
        <v>0</v>
      </c>
      <c r="O36" s="150">
        <f>Matériel_Sogto!CN41</f>
        <v>0</v>
      </c>
      <c r="P36" s="150">
        <f>Matériel_Sogto!CV41</f>
        <v>0</v>
      </c>
      <c r="Q36" s="150">
        <f>Matériel_Sogto!DD41</f>
        <v>0</v>
      </c>
      <c r="R36" s="150">
        <f>Matériel_Sogto!DL41</f>
        <v>0</v>
      </c>
      <c r="S36" s="150">
        <f>Matériel_Sogto!DT41</f>
        <v>0</v>
      </c>
      <c r="T36" s="150">
        <f>Matériel_Sogto!EB41</f>
        <v>0</v>
      </c>
      <c r="U36" s="150">
        <f>Matériel_Sogto!EJ41</f>
        <v>0</v>
      </c>
      <c r="V36" s="150">
        <f>Matériel_Sogto!ER41</f>
        <v>0</v>
      </c>
      <c r="W36" s="150">
        <f>Matériel_Sogto!EZ41</f>
        <v>0</v>
      </c>
      <c r="X36" s="150">
        <f>Matériel_Sogto!FH41</f>
        <v>0</v>
      </c>
      <c r="Y36" s="150">
        <f>Matériel_Sogto!FP41</f>
        <v>0</v>
      </c>
      <c r="Z36" s="150">
        <f>Matériel_Sogto!FX41</f>
        <v>0</v>
      </c>
      <c r="AA36" s="150">
        <f>Matériel_Sogto!GF41</f>
        <v>0</v>
      </c>
      <c r="AB36" s="150">
        <f>Matériel_Sogto!GN41</f>
        <v>0</v>
      </c>
      <c r="AC36" s="150">
        <f>Matériel_Sogto!GV41</f>
        <v>0</v>
      </c>
      <c r="AD36" s="150">
        <f>Matériel_Sogto!HD41</f>
        <v>0</v>
      </c>
      <c r="AE36" s="150">
        <f>Matériel_Sogto!HL41</f>
        <v>0</v>
      </c>
      <c r="AF36" s="150">
        <f>Matériel_Sogto!HT41</f>
        <v>0</v>
      </c>
      <c r="AG36" s="150">
        <f>Matériel_Sogto!IB41</f>
        <v>0</v>
      </c>
      <c r="AH36" s="150">
        <f>Matériel_Sogto!IJ41</f>
        <v>0</v>
      </c>
      <c r="AI36" s="211">
        <f t="shared" si="0"/>
        <v>0</v>
      </c>
    </row>
    <row r="37" spans="1:35">
      <c r="A37" s="158">
        <f>Matériel_Sogto!A42</f>
        <v>0</v>
      </c>
      <c r="B37" s="159">
        <f>Matériel_Sogto!B42</f>
        <v>0</v>
      </c>
      <c r="C37" s="301">
        <f>Matériel_Sogto!C42</f>
        <v>0</v>
      </c>
      <c r="D37" s="149">
        <f>Matériel_Sogto!D42</f>
        <v>0</v>
      </c>
      <c r="E37" s="150">
        <f>Matériel_Sogto!L42</f>
        <v>0</v>
      </c>
      <c r="F37" s="150">
        <f>Matériel_Sogto!T42</f>
        <v>0</v>
      </c>
      <c r="G37" s="150">
        <f>Matériel_Sogto!AB42</f>
        <v>0</v>
      </c>
      <c r="H37" s="150">
        <f>+Matériel_Sogto!AJ42</f>
        <v>0</v>
      </c>
      <c r="I37" s="150">
        <f>Matériel_Sogto!AR42</f>
        <v>0</v>
      </c>
      <c r="J37" s="150">
        <f>Matériel_Sogto!AZ42</f>
        <v>0</v>
      </c>
      <c r="K37" s="150">
        <f>Matériel_Sogto!BH42</f>
        <v>0</v>
      </c>
      <c r="L37" s="150">
        <f>Matériel_Sogto!BP42</f>
        <v>0</v>
      </c>
      <c r="M37" s="150">
        <f>+Matériel_Sogto!BX42</f>
        <v>0</v>
      </c>
      <c r="N37" s="150">
        <f>Matériel_Sogto!CF42</f>
        <v>0</v>
      </c>
      <c r="O37" s="150">
        <f>Matériel_Sogto!CN42</f>
        <v>0</v>
      </c>
      <c r="P37" s="150">
        <f>Matériel_Sogto!CV42</f>
        <v>0</v>
      </c>
      <c r="Q37" s="150">
        <f>Matériel_Sogto!DD42</f>
        <v>0</v>
      </c>
      <c r="R37" s="150">
        <f>Matériel_Sogto!DL42</f>
        <v>0</v>
      </c>
      <c r="S37" s="150">
        <f>Matériel_Sogto!DT42</f>
        <v>0</v>
      </c>
      <c r="T37" s="150">
        <f>Matériel_Sogto!EB42</f>
        <v>0</v>
      </c>
      <c r="U37" s="150">
        <f>Matériel_Sogto!EJ42</f>
        <v>0</v>
      </c>
      <c r="V37" s="150">
        <f>Matériel_Sogto!ER42</f>
        <v>0</v>
      </c>
      <c r="W37" s="150">
        <f>Matériel_Sogto!EZ42</f>
        <v>0</v>
      </c>
      <c r="X37" s="150">
        <f>Matériel_Sogto!FH42</f>
        <v>0</v>
      </c>
      <c r="Y37" s="150">
        <f>Matériel_Sogto!FP42</f>
        <v>0</v>
      </c>
      <c r="Z37" s="150">
        <f>Matériel_Sogto!FX42</f>
        <v>0</v>
      </c>
      <c r="AA37" s="150">
        <f>Matériel_Sogto!GF42</f>
        <v>0</v>
      </c>
      <c r="AB37" s="150">
        <f>Matériel_Sogto!GN42</f>
        <v>0</v>
      </c>
      <c r="AC37" s="150">
        <f>Matériel_Sogto!GV42</f>
        <v>0</v>
      </c>
      <c r="AD37" s="150">
        <f>Matériel_Sogto!HD42</f>
        <v>0</v>
      </c>
      <c r="AE37" s="150">
        <f>Matériel_Sogto!HL42</f>
        <v>0</v>
      </c>
      <c r="AF37" s="150">
        <f>Matériel_Sogto!HT42</f>
        <v>0</v>
      </c>
      <c r="AG37" s="150">
        <f>Matériel_Sogto!IB42</f>
        <v>0</v>
      </c>
      <c r="AH37" s="150">
        <f>Matériel_Sogto!IJ42</f>
        <v>0</v>
      </c>
      <c r="AI37" s="211">
        <f t="shared" si="0"/>
        <v>0</v>
      </c>
    </row>
    <row r="38" spans="1:35">
      <c r="A38" s="158">
        <f>Matériel_Sogto!A43</f>
        <v>0</v>
      </c>
      <c r="B38" s="159">
        <f>Matériel_Sogto!B43</f>
        <v>0</v>
      </c>
      <c r="C38" s="301">
        <f>Matériel_Sogto!C43</f>
        <v>0</v>
      </c>
      <c r="D38" s="149">
        <f>Matériel_Sogto!D43</f>
        <v>0</v>
      </c>
      <c r="E38" s="150">
        <f>Matériel_Sogto!L43</f>
        <v>0</v>
      </c>
      <c r="F38" s="150">
        <f>Matériel_Sogto!T43</f>
        <v>0</v>
      </c>
      <c r="G38" s="150">
        <f>Matériel_Sogto!AB43</f>
        <v>0</v>
      </c>
      <c r="H38" s="150">
        <f>+Matériel_Sogto!AJ43</f>
        <v>0</v>
      </c>
      <c r="I38" s="150">
        <f>Matériel_Sogto!AR43</f>
        <v>0</v>
      </c>
      <c r="J38" s="150">
        <f>Matériel_Sogto!AZ43</f>
        <v>0</v>
      </c>
      <c r="K38" s="150">
        <f>Matériel_Sogto!BH43</f>
        <v>0</v>
      </c>
      <c r="L38" s="150">
        <f>Matériel_Sogto!BP43</f>
        <v>0</v>
      </c>
      <c r="M38" s="150">
        <f>+Matériel_Sogto!BX43</f>
        <v>0</v>
      </c>
      <c r="N38" s="150">
        <f>Matériel_Sogto!CF43</f>
        <v>0</v>
      </c>
      <c r="O38" s="150">
        <f>Matériel_Sogto!CN43</f>
        <v>0</v>
      </c>
      <c r="P38" s="150">
        <f>Matériel_Sogto!CV43</f>
        <v>0</v>
      </c>
      <c r="Q38" s="150">
        <f>Matériel_Sogto!DD43</f>
        <v>0</v>
      </c>
      <c r="R38" s="150">
        <f>Matériel_Sogto!DL43</f>
        <v>0</v>
      </c>
      <c r="S38" s="150">
        <f>Matériel_Sogto!DT43</f>
        <v>0</v>
      </c>
      <c r="T38" s="150">
        <f>Matériel_Sogto!EB43</f>
        <v>0</v>
      </c>
      <c r="U38" s="150">
        <f>Matériel_Sogto!EJ43</f>
        <v>0</v>
      </c>
      <c r="V38" s="150">
        <f>Matériel_Sogto!ER43</f>
        <v>0</v>
      </c>
      <c r="W38" s="150">
        <f>Matériel_Sogto!EZ43</f>
        <v>0</v>
      </c>
      <c r="X38" s="150">
        <f>Matériel_Sogto!FH43</f>
        <v>0</v>
      </c>
      <c r="Y38" s="150">
        <f>Matériel_Sogto!FP43</f>
        <v>0</v>
      </c>
      <c r="Z38" s="150">
        <f>Matériel_Sogto!FX43</f>
        <v>0</v>
      </c>
      <c r="AA38" s="150">
        <f>Matériel_Sogto!GF43</f>
        <v>0</v>
      </c>
      <c r="AB38" s="150">
        <f>Matériel_Sogto!GN43</f>
        <v>0</v>
      </c>
      <c r="AC38" s="150">
        <f>Matériel_Sogto!GV43</f>
        <v>0</v>
      </c>
      <c r="AD38" s="150">
        <f>Matériel_Sogto!HD43</f>
        <v>0</v>
      </c>
      <c r="AE38" s="150">
        <f>Matériel_Sogto!HL43</f>
        <v>0</v>
      </c>
      <c r="AF38" s="150">
        <f>Matériel_Sogto!HT43</f>
        <v>0</v>
      </c>
      <c r="AG38" s="150">
        <f>Matériel_Sogto!IB43</f>
        <v>0</v>
      </c>
      <c r="AH38" s="150">
        <f>Matériel_Sogto!IJ43</f>
        <v>0</v>
      </c>
      <c r="AI38" s="211">
        <f t="shared" si="0"/>
        <v>0</v>
      </c>
    </row>
    <row r="39" spans="1:35">
      <c r="A39" s="158">
        <f>Matériel_Sogto!A44</f>
        <v>0</v>
      </c>
      <c r="B39" s="159">
        <f>Matériel_Sogto!B44</f>
        <v>0</v>
      </c>
      <c r="C39" s="301">
        <f>Matériel_Sogto!C44</f>
        <v>0</v>
      </c>
      <c r="D39" s="149">
        <f>Matériel_Sogto!D44</f>
        <v>0</v>
      </c>
      <c r="E39" s="150">
        <f>Matériel_Sogto!L44</f>
        <v>0</v>
      </c>
      <c r="F39" s="150">
        <f>Matériel_Sogto!T44</f>
        <v>0</v>
      </c>
      <c r="G39" s="150">
        <f>Matériel_Sogto!AB44</f>
        <v>0</v>
      </c>
      <c r="H39" s="150">
        <f>+Matériel_Sogto!AJ44</f>
        <v>0</v>
      </c>
      <c r="I39" s="150">
        <f>Matériel_Sogto!AR44</f>
        <v>0</v>
      </c>
      <c r="J39" s="150">
        <f>Matériel_Sogto!AZ44</f>
        <v>0</v>
      </c>
      <c r="K39" s="150">
        <f>Matériel_Sogto!BH44</f>
        <v>0</v>
      </c>
      <c r="L39" s="150">
        <f>Matériel_Sogto!BP44</f>
        <v>0</v>
      </c>
      <c r="M39" s="150">
        <f>+Matériel_Sogto!BX44</f>
        <v>0</v>
      </c>
      <c r="N39" s="150">
        <f>Matériel_Sogto!CF44</f>
        <v>0</v>
      </c>
      <c r="O39" s="150">
        <f>Matériel_Sogto!CN44</f>
        <v>0</v>
      </c>
      <c r="P39" s="150">
        <f>Matériel_Sogto!CV44</f>
        <v>0</v>
      </c>
      <c r="Q39" s="150">
        <f>Matériel_Sogto!DD44</f>
        <v>0</v>
      </c>
      <c r="R39" s="150">
        <f>Matériel_Sogto!DL44</f>
        <v>0</v>
      </c>
      <c r="S39" s="150">
        <f>Matériel_Sogto!DT44</f>
        <v>0</v>
      </c>
      <c r="T39" s="150">
        <f>Matériel_Sogto!EB44</f>
        <v>0</v>
      </c>
      <c r="U39" s="150">
        <f>Matériel_Sogto!EJ44</f>
        <v>0</v>
      </c>
      <c r="V39" s="150">
        <f>Matériel_Sogto!ER44</f>
        <v>0</v>
      </c>
      <c r="W39" s="150">
        <f>Matériel_Sogto!EZ44</f>
        <v>0</v>
      </c>
      <c r="X39" s="150">
        <f>Matériel_Sogto!FH44</f>
        <v>0</v>
      </c>
      <c r="Y39" s="150">
        <f>Matériel_Sogto!FP44</f>
        <v>0</v>
      </c>
      <c r="Z39" s="150">
        <f>Matériel_Sogto!FX44</f>
        <v>0</v>
      </c>
      <c r="AA39" s="150">
        <f>Matériel_Sogto!GF44</f>
        <v>0</v>
      </c>
      <c r="AB39" s="150">
        <f>Matériel_Sogto!GN44</f>
        <v>0</v>
      </c>
      <c r="AC39" s="150">
        <f>Matériel_Sogto!GV44</f>
        <v>0</v>
      </c>
      <c r="AD39" s="150">
        <f>Matériel_Sogto!HD44</f>
        <v>0</v>
      </c>
      <c r="AE39" s="150">
        <f>Matériel_Sogto!HL44</f>
        <v>0</v>
      </c>
      <c r="AF39" s="150">
        <f>Matériel_Sogto!HT44</f>
        <v>0</v>
      </c>
      <c r="AG39" s="150">
        <f>Matériel_Sogto!IB44</f>
        <v>0</v>
      </c>
      <c r="AH39" s="150">
        <f>Matériel_Sogto!IJ44</f>
        <v>0</v>
      </c>
      <c r="AI39" s="211">
        <f t="shared" si="0"/>
        <v>0</v>
      </c>
    </row>
    <row r="40" spans="1:35">
      <c r="A40" s="158">
        <f>Matériel_Sogto!A45</f>
        <v>0</v>
      </c>
      <c r="B40" s="159">
        <f>Matériel_Sogto!B45</f>
        <v>0</v>
      </c>
      <c r="C40" s="301">
        <f>Matériel_Sogto!C45</f>
        <v>0</v>
      </c>
      <c r="D40" s="149">
        <f>Matériel_Sogto!D45</f>
        <v>0</v>
      </c>
      <c r="E40" s="150">
        <f>Matériel_Sogto!L45</f>
        <v>0</v>
      </c>
      <c r="F40" s="150">
        <f>Matériel_Sogto!T45</f>
        <v>0</v>
      </c>
      <c r="G40" s="150">
        <f>Matériel_Sogto!AB45</f>
        <v>0</v>
      </c>
      <c r="H40" s="150">
        <f>+Matériel_Sogto!AJ45</f>
        <v>0</v>
      </c>
      <c r="I40" s="150">
        <f>Matériel_Sogto!AR45</f>
        <v>0</v>
      </c>
      <c r="J40" s="150">
        <f>Matériel_Sogto!AZ45</f>
        <v>0</v>
      </c>
      <c r="K40" s="150">
        <f>Matériel_Sogto!BH45</f>
        <v>0</v>
      </c>
      <c r="L40" s="150">
        <f>Matériel_Sogto!BP45</f>
        <v>0</v>
      </c>
      <c r="M40" s="150">
        <f>+Matériel_Sogto!BX45</f>
        <v>0</v>
      </c>
      <c r="N40" s="150">
        <f>Matériel_Sogto!CF45</f>
        <v>0</v>
      </c>
      <c r="O40" s="150">
        <f>Matériel_Sogto!CN45</f>
        <v>0</v>
      </c>
      <c r="P40" s="150">
        <f>Matériel_Sogto!CV45</f>
        <v>0</v>
      </c>
      <c r="Q40" s="150">
        <f>Matériel_Sogto!DD45</f>
        <v>0</v>
      </c>
      <c r="R40" s="150">
        <f>Matériel_Sogto!DL45</f>
        <v>0</v>
      </c>
      <c r="S40" s="150">
        <f>Matériel_Sogto!DT45</f>
        <v>0</v>
      </c>
      <c r="T40" s="150">
        <f>Matériel_Sogto!EB45</f>
        <v>0</v>
      </c>
      <c r="U40" s="150">
        <f>Matériel_Sogto!EJ45</f>
        <v>0</v>
      </c>
      <c r="V40" s="150">
        <f>Matériel_Sogto!ER45</f>
        <v>0</v>
      </c>
      <c r="W40" s="150">
        <f>Matériel_Sogto!EZ45</f>
        <v>0</v>
      </c>
      <c r="X40" s="150">
        <f>Matériel_Sogto!FH45</f>
        <v>0</v>
      </c>
      <c r="Y40" s="150">
        <f>Matériel_Sogto!FP45</f>
        <v>0</v>
      </c>
      <c r="Z40" s="150">
        <f>Matériel_Sogto!FX45</f>
        <v>0</v>
      </c>
      <c r="AA40" s="150">
        <f>Matériel_Sogto!GF45</f>
        <v>0</v>
      </c>
      <c r="AB40" s="150">
        <f>Matériel_Sogto!GN45</f>
        <v>0</v>
      </c>
      <c r="AC40" s="150">
        <f>Matériel_Sogto!GV45</f>
        <v>0</v>
      </c>
      <c r="AD40" s="150">
        <f>Matériel_Sogto!HD45</f>
        <v>0</v>
      </c>
      <c r="AE40" s="150">
        <f>Matériel_Sogto!HL45</f>
        <v>0</v>
      </c>
      <c r="AF40" s="150">
        <f>Matériel_Sogto!HT45</f>
        <v>0</v>
      </c>
      <c r="AG40" s="150">
        <f>Matériel_Sogto!IB45</f>
        <v>0</v>
      </c>
      <c r="AH40" s="150">
        <f>Matériel_Sogto!IJ45</f>
        <v>0</v>
      </c>
      <c r="AI40" s="211">
        <f t="shared" si="0"/>
        <v>0</v>
      </c>
    </row>
    <row r="41" spans="1:35">
      <c r="A41" s="158">
        <f>Matériel_Sogto!A46</f>
        <v>0</v>
      </c>
      <c r="B41" s="159">
        <f>Matériel_Sogto!B46</f>
        <v>0</v>
      </c>
      <c r="C41" s="301">
        <f>Matériel_Sogto!C46</f>
        <v>0</v>
      </c>
      <c r="D41" s="149">
        <f>Matériel_Sogto!D46</f>
        <v>0</v>
      </c>
      <c r="E41" s="150">
        <f>Matériel_Sogto!L46</f>
        <v>0</v>
      </c>
      <c r="F41" s="150">
        <f>Matériel_Sogto!T46</f>
        <v>0</v>
      </c>
      <c r="G41" s="150">
        <f>Matériel_Sogto!AB46</f>
        <v>0</v>
      </c>
      <c r="H41" s="150">
        <f>+Matériel_Sogto!AJ46</f>
        <v>0</v>
      </c>
      <c r="I41" s="150">
        <f>Matériel_Sogto!AR46</f>
        <v>0</v>
      </c>
      <c r="J41" s="150">
        <f>Matériel_Sogto!AZ46</f>
        <v>0</v>
      </c>
      <c r="K41" s="150">
        <f>Matériel_Sogto!BH46</f>
        <v>0</v>
      </c>
      <c r="L41" s="150">
        <f>Matériel_Sogto!BP46</f>
        <v>0</v>
      </c>
      <c r="M41" s="150">
        <f>+Matériel_Sogto!BX46</f>
        <v>0</v>
      </c>
      <c r="N41" s="150">
        <f>Matériel_Sogto!CF46</f>
        <v>0</v>
      </c>
      <c r="O41" s="150">
        <f>Matériel_Sogto!CN46</f>
        <v>0</v>
      </c>
      <c r="P41" s="150">
        <f>Matériel_Sogto!CV46</f>
        <v>0</v>
      </c>
      <c r="Q41" s="150">
        <f>Matériel_Sogto!DD46</f>
        <v>0</v>
      </c>
      <c r="R41" s="150">
        <f>Matériel_Sogto!DL46</f>
        <v>0</v>
      </c>
      <c r="S41" s="150">
        <f>Matériel_Sogto!DT46</f>
        <v>0</v>
      </c>
      <c r="T41" s="150">
        <f>Matériel_Sogto!EB46</f>
        <v>0</v>
      </c>
      <c r="U41" s="150">
        <f>Matériel_Sogto!EJ46</f>
        <v>0</v>
      </c>
      <c r="V41" s="150">
        <f>Matériel_Sogto!ER46</f>
        <v>0</v>
      </c>
      <c r="W41" s="150">
        <f>Matériel_Sogto!EZ46</f>
        <v>0</v>
      </c>
      <c r="X41" s="150">
        <f>Matériel_Sogto!FH46</f>
        <v>0</v>
      </c>
      <c r="Y41" s="150">
        <f>Matériel_Sogto!FP46</f>
        <v>0</v>
      </c>
      <c r="Z41" s="150">
        <f>Matériel_Sogto!FX46</f>
        <v>0</v>
      </c>
      <c r="AA41" s="150">
        <f>Matériel_Sogto!GF46</f>
        <v>0</v>
      </c>
      <c r="AB41" s="150">
        <f>Matériel_Sogto!GN46</f>
        <v>0</v>
      </c>
      <c r="AC41" s="150">
        <f>Matériel_Sogto!GV46</f>
        <v>0</v>
      </c>
      <c r="AD41" s="150">
        <f>Matériel_Sogto!HD46</f>
        <v>0</v>
      </c>
      <c r="AE41" s="150">
        <f>Matériel_Sogto!HL46</f>
        <v>0</v>
      </c>
      <c r="AF41" s="150">
        <f>Matériel_Sogto!HT46</f>
        <v>0</v>
      </c>
      <c r="AG41" s="150">
        <f>Matériel_Sogto!IB46</f>
        <v>0</v>
      </c>
      <c r="AH41" s="150">
        <f>Matériel_Sogto!IJ46</f>
        <v>0</v>
      </c>
      <c r="AI41" s="211">
        <f t="shared" si="0"/>
        <v>0</v>
      </c>
    </row>
    <row r="42" spans="1:35">
      <c r="A42" s="158">
        <f>Matériel_Sogto!A47</f>
        <v>0</v>
      </c>
      <c r="B42" s="159">
        <f>Matériel_Sogto!B47</f>
        <v>0</v>
      </c>
      <c r="C42" s="301">
        <f>Matériel_Sogto!C47</f>
        <v>0</v>
      </c>
      <c r="D42" s="149">
        <f>Matériel_Sogto!D47</f>
        <v>0</v>
      </c>
      <c r="E42" s="150">
        <f>Matériel_Sogto!L47</f>
        <v>0</v>
      </c>
      <c r="F42" s="150">
        <f>Matériel_Sogto!T47</f>
        <v>0</v>
      </c>
      <c r="G42" s="150">
        <f>Matériel_Sogto!AB47</f>
        <v>0</v>
      </c>
      <c r="H42" s="150">
        <f>+Matériel_Sogto!AJ47</f>
        <v>0</v>
      </c>
      <c r="I42" s="150">
        <f>Matériel_Sogto!AR47</f>
        <v>0</v>
      </c>
      <c r="J42" s="150">
        <f>Matériel_Sogto!AZ47</f>
        <v>0</v>
      </c>
      <c r="K42" s="150">
        <f>Matériel_Sogto!BH47</f>
        <v>0</v>
      </c>
      <c r="L42" s="150">
        <f>Matériel_Sogto!BP47</f>
        <v>0</v>
      </c>
      <c r="M42" s="150">
        <f>+Matériel_Sogto!BX47</f>
        <v>0</v>
      </c>
      <c r="N42" s="150">
        <f>Matériel_Sogto!CF47</f>
        <v>0</v>
      </c>
      <c r="O42" s="150">
        <f>Matériel_Sogto!CN47</f>
        <v>0</v>
      </c>
      <c r="P42" s="150">
        <f>Matériel_Sogto!CV47</f>
        <v>0</v>
      </c>
      <c r="Q42" s="150">
        <f>Matériel_Sogto!DD47</f>
        <v>0</v>
      </c>
      <c r="R42" s="150">
        <f>Matériel_Sogto!DL47</f>
        <v>0</v>
      </c>
      <c r="S42" s="150">
        <f>Matériel_Sogto!DT47</f>
        <v>0</v>
      </c>
      <c r="T42" s="150">
        <f>Matériel_Sogto!EB47</f>
        <v>0</v>
      </c>
      <c r="U42" s="150">
        <f>Matériel_Sogto!EJ47</f>
        <v>0</v>
      </c>
      <c r="V42" s="150">
        <f>Matériel_Sogto!ER47</f>
        <v>0</v>
      </c>
      <c r="W42" s="150">
        <f>Matériel_Sogto!EZ47</f>
        <v>0</v>
      </c>
      <c r="X42" s="150">
        <f>Matériel_Sogto!FH47</f>
        <v>0</v>
      </c>
      <c r="Y42" s="150">
        <f>Matériel_Sogto!FP47</f>
        <v>0</v>
      </c>
      <c r="Z42" s="150">
        <f>Matériel_Sogto!FX47</f>
        <v>0</v>
      </c>
      <c r="AA42" s="150">
        <f>Matériel_Sogto!GF47</f>
        <v>0</v>
      </c>
      <c r="AB42" s="150">
        <f>Matériel_Sogto!GN47</f>
        <v>0</v>
      </c>
      <c r="AC42" s="150">
        <f>Matériel_Sogto!GV47</f>
        <v>0</v>
      </c>
      <c r="AD42" s="150">
        <f>Matériel_Sogto!HD47</f>
        <v>0</v>
      </c>
      <c r="AE42" s="150">
        <f>Matériel_Sogto!HL47</f>
        <v>0</v>
      </c>
      <c r="AF42" s="150">
        <f>Matériel_Sogto!HT47</f>
        <v>0</v>
      </c>
      <c r="AG42" s="150">
        <f>Matériel_Sogto!IB47</f>
        <v>0</v>
      </c>
      <c r="AH42" s="150">
        <f>Matériel_Sogto!IJ47</f>
        <v>0</v>
      </c>
      <c r="AI42" s="211">
        <f t="shared" si="0"/>
        <v>0</v>
      </c>
    </row>
    <row r="43" spans="1:35">
      <c r="A43" s="158">
        <f>Matériel_Sogto!A48</f>
        <v>0</v>
      </c>
      <c r="B43" s="159">
        <f>Matériel_Sogto!B48</f>
        <v>0</v>
      </c>
      <c r="C43" s="301">
        <f>Matériel_Sogto!C48</f>
        <v>0</v>
      </c>
      <c r="D43" s="149">
        <f>Matériel_Sogto!D48</f>
        <v>0</v>
      </c>
      <c r="E43" s="150">
        <f>Matériel_Sogto!L48</f>
        <v>0</v>
      </c>
      <c r="F43" s="150">
        <f>Matériel_Sogto!T48</f>
        <v>0</v>
      </c>
      <c r="G43" s="150">
        <f>Matériel_Sogto!AB48</f>
        <v>0</v>
      </c>
      <c r="H43" s="150">
        <f>+Matériel_Sogto!AJ48</f>
        <v>0</v>
      </c>
      <c r="I43" s="150">
        <f>Matériel_Sogto!AR48</f>
        <v>0</v>
      </c>
      <c r="J43" s="150">
        <f>Matériel_Sogto!AZ48</f>
        <v>0</v>
      </c>
      <c r="K43" s="150">
        <f>Matériel_Sogto!BH48</f>
        <v>0</v>
      </c>
      <c r="L43" s="150">
        <f>Matériel_Sogto!BP48</f>
        <v>0</v>
      </c>
      <c r="M43" s="150">
        <f>+Matériel_Sogto!BX48</f>
        <v>0</v>
      </c>
      <c r="N43" s="150">
        <f>Matériel_Sogto!CF48</f>
        <v>0</v>
      </c>
      <c r="O43" s="150">
        <f>Matériel_Sogto!CN48</f>
        <v>0</v>
      </c>
      <c r="P43" s="150">
        <f>Matériel_Sogto!CV48</f>
        <v>0</v>
      </c>
      <c r="Q43" s="150">
        <f>Matériel_Sogto!DD48</f>
        <v>0</v>
      </c>
      <c r="R43" s="150">
        <f>Matériel_Sogto!DL48</f>
        <v>0</v>
      </c>
      <c r="S43" s="150">
        <f>Matériel_Sogto!DT48</f>
        <v>0</v>
      </c>
      <c r="T43" s="150">
        <f>Matériel_Sogto!EB48</f>
        <v>0</v>
      </c>
      <c r="U43" s="150">
        <f>Matériel_Sogto!EJ48</f>
        <v>0</v>
      </c>
      <c r="V43" s="150">
        <f>Matériel_Sogto!ER48</f>
        <v>0</v>
      </c>
      <c r="W43" s="150">
        <f>Matériel_Sogto!EZ48</f>
        <v>0</v>
      </c>
      <c r="X43" s="150">
        <f>Matériel_Sogto!FH48</f>
        <v>0</v>
      </c>
      <c r="Y43" s="150">
        <f>Matériel_Sogto!FP48</f>
        <v>0</v>
      </c>
      <c r="Z43" s="150">
        <f>Matériel_Sogto!FX48</f>
        <v>0</v>
      </c>
      <c r="AA43" s="150">
        <f>Matériel_Sogto!GF48</f>
        <v>0</v>
      </c>
      <c r="AB43" s="150">
        <f>Matériel_Sogto!GN48</f>
        <v>0</v>
      </c>
      <c r="AC43" s="150">
        <f>Matériel_Sogto!GV48</f>
        <v>0</v>
      </c>
      <c r="AD43" s="150">
        <f>Matériel_Sogto!HD48</f>
        <v>0</v>
      </c>
      <c r="AE43" s="150">
        <f>Matériel_Sogto!HL48</f>
        <v>0</v>
      </c>
      <c r="AF43" s="150">
        <f>Matériel_Sogto!HT48</f>
        <v>0</v>
      </c>
      <c r="AG43" s="150">
        <f>Matériel_Sogto!IB48</f>
        <v>0</v>
      </c>
      <c r="AH43" s="150">
        <f>Matériel_Sogto!IJ48</f>
        <v>0</v>
      </c>
      <c r="AI43" s="211">
        <f t="shared" si="0"/>
        <v>0</v>
      </c>
    </row>
    <row r="44" spans="1:35">
      <c r="A44" s="158">
        <f>Matériel_Sogto!A49</f>
        <v>0</v>
      </c>
      <c r="B44" s="159">
        <f>Matériel_Sogto!B49</f>
        <v>0</v>
      </c>
      <c r="C44" s="301">
        <f>Matériel_Sogto!C49</f>
        <v>0</v>
      </c>
      <c r="D44" s="149">
        <f>Matériel_Sogto!D49</f>
        <v>0</v>
      </c>
      <c r="E44" s="150">
        <f>Matériel_Sogto!L49</f>
        <v>0</v>
      </c>
      <c r="F44" s="150">
        <f>Matériel_Sogto!T49</f>
        <v>0</v>
      </c>
      <c r="G44" s="150">
        <f>Matériel_Sogto!AB49</f>
        <v>0</v>
      </c>
      <c r="H44" s="150">
        <f>+Matériel_Sogto!AJ49</f>
        <v>0</v>
      </c>
      <c r="I44" s="150">
        <f>Matériel_Sogto!AR49</f>
        <v>0</v>
      </c>
      <c r="J44" s="150">
        <f>Matériel_Sogto!AZ49</f>
        <v>0</v>
      </c>
      <c r="K44" s="150">
        <f>Matériel_Sogto!BH49</f>
        <v>0</v>
      </c>
      <c r="L44" s="150">
        <f>Matériel_Sogto!BP49</f>
        <v>0</v>
      </c>
      <c r="M44" s="150">
        <f>+Matériel_Sogto!BX49</f>
        <v>0</v>
      </c>
      <c r="N44" s="150">
        <f>Matériel_Sogto!CF49</f>
        <v>0</v>
      </c>
      <c r="O44" s="150">
        <f>Matériel_Sogto!CN49</f>
        <v>0</v>
      </c>
      <c r="P44" s="150">
        <f>Matériel_Sogto!CV49</f>
        <v>0</v>
      </c>
      <c r="Q44" s="150">
        <f>Matériel_Sogto!DD49</f>
        <v>0</v>
      </c>
      <c r="R44" s="150">
        <f>Matériel_Sogto!DL49</f>
        <v>0</v>
      </c>
      <c r="S44" s="150">
        <f>Matériel_Sogto!DT49</f>
        <v>0</v>
      </c>
      <c r="T44" s="150">
        <f>Matériel_Sogto!EB49</f>
        <v>0</v>
      </c>
      <c r="U44" s="150">
        <f>Matériel_Sogto!EJ49</f>
        <v>0</v>
      </c>
      <c r="V44" s="150">
        <f>Matériel_Sogto!ER49</f>
        <v>0</v>
      </c>
      <c r="W44" s="150">
        <f>Matériel_Sogto!EZ49</f>
        <v>0</v>
      </c>
      <c r="X44" s="150">
        <f>Matériel_Sogto!FH49</f>
        <v>0</v>
      </c>
      <c r="Y44" s="150">
        <f>Matériel_Sogto!FP49</f>
        <v>0</v>
      </c>
      <c r="Z44" s="150">
        <f>Matériel_Sogto!FX49</f>
        <v>0</v>
      </c>
      <c r="AA44" s="150">
        <f>Matériel_Sogto!GF49</f>
        <v>0</v>
      </c>
      <c r="AB44" s="150">
        <f>Matériel_Sogto!GN49</f>
        <v>0</v>
      </c>
      <c r="AC44" s="150">
        <f>Matériel_Sogto!GV49</f>
        <v>0</v>
      </c>
      <c r="AD44" s="150">
        <f>Matériel_Sogto!HD49</f>
        <v>0</v>
      </c>
      <c r="AE44" s="150">
        <f>Matériel_Sogto!HL49</f>
        <v>0</v>
      </c>
      <c r="AF44" s="150">
        <f>Matériel_Sogto!HT49</f>
        <v>0</v>
      </c>
      <c r="AG44" s="150">
        <f>Matériel_Sogto!IB49</f>
        <v>0</v>
      </c>
      <c r="AH44" s="150">
        <f>Matériel_Sogto!IJ49</f>
        <v>0</v>
      </c>
      <c r="AI44" s="211">
        <f t="shared" si="0"/>
        <v>0</v>
      </c>
    </row>
    <row r="45" spans="1:35">
      <c r="A45" s="158">
        <f>Matériel_Sogto!A50</f>
        <v>0</v>
      </c>
      <c r="B45" s="159">
        <f>Matériel_Sogto!B50</f>
        <v>0</v>
      </c>
      <c r="C45" s="301">
        <f>Matériel_Sogto!C50</f>
        <v>0</v>
      </c>
      <c r="D45" s="149">
        <f>Matériel_Sogto!D50</f>
        <v>0</v>
      </c>
      <c r="E45" s="150">
        <f>Matériel_Sogto!L50</f>
        <v>0</v>
      </c>
      <c r="F45" s="150">
        <f>Matériel_Sogto!T50</f>
        <v>0</v>
      </c>
      <c r="G45" s="150">
        <f>Matériel_Sogto!AB50</f>
        <v>0</v>
      </c>
      <c r="H45" s="150">
        <f>+Matériel_Sogto!AJ50</f>
        <v>0</v>
      </c>
      <c r="I45" s="150">
        <f>Matériel_Sogto!AR50</f>
        <v>0</v>
      </c>
      <c r="J45" s="150">
        <f>Matériel_Sogto!AZ50</f>
        <v>0</v>
      </c>
      <c r="K45" s="150">
        <f>Matériel_Sogto!BH50</f>
        <v>0</v>
      </c>
      <c r="L45" s="150">
        <f>Matériel_Sogto!BP50</f>
        <v>0</v>
      </c>
      <c r="M45" s="150">
        <f>+Matériel_Sogto!BX50</f>
        <v>0</v>
      </c>
      <c r="N45" s="150">
        <f>Matériel_Sogto!CF50</f>
        <v>0</v>
      </c>
      <c r="O45" s="150">
        <f>Matériel_Sogto!CN50</f>
        <v>0</v>
      </c>
      <c r="P45" s="150">
        <f>Matériel_Sogto!CV50</f>
        <v>0</v>
      </c>
      <c r="Q45" s="150">
        <f>Matériel_Sogto!DD50</f>
        <v>0</v>
      </c>
      <c r="R45" s="150">
        <f>Matériel_Sogto!DL50</f>
        <v>0</v>
      </c>
      <c r="S45" s="150">
        <f>Matériel_Sogto!DT50</f>
        <v>0</v>
      </c>
      <c r="T45" s="150">
        <f>Matériel_Sogto!EB50</f>
        <v>0</v>
      </c>
      <c r="U45" s="150">
        <f>Matériel_Sogto!EJ50</f>
        <v>0</v>
      </c>
      <c r="V45" s="150">
        <f>Matériel_Sogto!ER50</f>
        <v>0</v>
      </c>
      <c r="W45" s="150">
        <f>Matériel_Sogto!EZ50</f>
        <v>0</v>
      </c>
      <c r="X45" s="150">
        <f>Matériel_Sogto!FH50</f>
        <v>0</v>
      </c>
      <c r="Y45" s="150">
        <f>Matériel_Sogto!FP50</f>
        <v>0</v>
      </c>
      <c r="Z45" s="150">
        <f>Matériel_Sogto!FX50</f>
        <v>0</v>
      </c>
      <c r="AA45" s="150">
        <f>Matériel_Sogto!GF50</f>
        <v>0</v>
      </c>
      <c r="AB45" s="150">
        <f>Matériel_Sogto!GN50</f>
        <v>0</v>
      </c>
      <c r="AC45" s="150">
        <f>Matériel_Sogto!GV50</f>
        <v>0</v>
      </c>
      <c r="AD45" s="150">
        <f>Matériel_Sogto!HD50</f>
        <v>0</v>
      </c>
      <c r="AE45" s="150">
        <f>Matériel_Sogto!HL50</f>
        <v>0</v>
      </c>
      <c r="AF45" s="150">
        <f>Matériel_Sogto!HT50</f>
        <v>0</v>
      </c>
      <c r="AG45" s="150">
        <f>Matériel_Sogto!IB50</f>
        <v>0</v>
      </c>
      <c r="AH45" s="150">
        <f>Matériel_Sogto!IJ50</f>
        <v>0</v>
      </c>
      <c r="AI45" s="211">
        <f t="shared" si="0"/>
        <v>0</v>
      </c>
    </row>
    <row r="46" spans="1:35">
      <c r="A46" s="300">
        <f>Matériel_Sogto!A51</f>
        <v>0</v>
      </c>
      <c r="B46" s="301">
        <f>Matériel_Sogto!B51</f>
        <v>0</v>
      </c>
      <c r="C46" s="301">
        <f>Matériel_Sogto!C51</f>
        <v>0</v>
      </c>
      <c r="D46" s="298">
        <f>Matériel_Sogto!D51</f>
        <v>0</v>
      </c>
      <c r="E46" s="299">
        <f>Matériel_Sogto!L51</f>
        <v>0</v>
      </c>
      <c r="F46" s="299">
        <f>Matériel_Sogto!T51</f>
        <v>0</v>
      </c>
      <c r="G46" s="299">
        <f>Matériel_Sogto!AB51</f>
        <v>0</v>
      </c>
      <c r="H46" s="299">
        <f>+Matériel_Sogto!AJ51</f>
        <v>0</v>
      </c>
      <c r="I46" s="299">
        <f>Matériel_Sogto!AR51</f>
        <v>0</v>
      </c>
      <c r="J46" s="299">
        <f>Matériel_Sogto!AZ51</f>
        <v>0</v>
      </c>
      <c r="K46" s="299">
        <f>Matériel_Sogto!BH51</f>
        <v>0</v>
      </c>
      <c r="L46" s="299">
        <f>Matériel_Sogto!BP51</f>
        <v>0</v>
      </c>
      <c r="M46" s="299">
        <f>+Matériel_Sogto!BX51</f>
        <v>0</v>
      </c>
      <c r="N46" s="299">
        <f>Matériel_Sogto!CF51</f>
        <v>0</v>
      </c>
      <c r="O46" s="299">
        <f>Matériel_Sogto!CN51</f>
        <v>0</v>
      </c>
      <c r="P46" s="299">
        <f>Matériel_Sogto!CV51</f>
        <v>0</v>
      </c>
      <c r="Q46" s="299">
        <f>Matériel_Sogto!DD51</f>
        <v>0</v>
      </c>
      <c r="R46" s="299">
        <f>Matériel_Sogto!DL51</f>
        <v>0</v>
      </c>
      <c r="S46" s="299">
        <f>Matériel_Sogto!DT51</f>
        <v>0</v>
      </c>
      <c r="T46" s="299">
        <f>Matériel_Sogto!EB51</f>
        <v>0</v>
      </c>
      <c r="U46" s="299">
        <f>Matériel_Sogto!EJ51</f>
        <v>0</v>
      </c>
      <c r="V46" s="299">
        <f>Matériel_Sogto!ER51</f>
        <v>0</v>
      </c>
      <c r="W46" s="299">
        <f>Matériel_Sogto!EZ51</f>
        <v>0</v>
      </c>
      <c r="X46" s="299">
        <f>Matériel_Sogto!FH51</f>
        <v>0</v>
      </c>
      <c r="Y46" s="299">
        <f>Matériel_Sogto!FP51</f>
        <v>0</v>
      </c>
      <c r="Z46" s="299">
        <f>Matériel_Sogto!FX51</f>
        <v>0</v>
      </c>
      <c r="AA46" s="299">
        <f>Matériel_Sogto!GF51</f>
        <v>0</v>
      </c>
      <c r="AB46" s="299">
        <f>Matériel_Sogto!GN51</f>
        <v>0</v>
      </c>
      <c r="AC46" s="299">
        <f>Matériel_Sogto!GV51</f>
        <v>0</v>
      </c>
      <c r="AD46" s="299">
        <f>Matériel_Sogto!HD51</f>
        <v>0</v>
      </c>
      <c r="AE46" s="299">
        <f>Matériel_Sogto!HL51</f>
        <v>0</v>
      </c>
      <c r="AF46" s="299">
        <f>Matériel_Sogto!HT51</f>
        <v>0</v>
      </c>
      <c r="AG46" s="299">
        <f>Matériel_Sogto!IB51</f>
        <v>0</v>
      </c>
      <c r="AH46" s="299">
        <f>Matériel_Sogto!IJ51</f>
        <v>0</v>
      </c>
      <c r="AI46" s="302">
        <f t="shared" ref="AI46:AI48" si="1">SUM(D46:AH46)</f>
        <v>0</v>
      </c>
    </row>
    <row r="47" spans="1:35">
      <c r="A47" s="300">
        <f>Matériel_Sogto!A52</f>
        <v>0</v>
      </c>
      <c r="B47" s="301">
        <f>Matériel_Sogto!B52</f>
        <v>0</v>
      </c>
      <c r="C47" s="301">
        <f>Matériel_Sogto!C52</f>
        <v>0</v>
      </c>
      <c r="D47" s="298">
        <f>Matériel_Sogto!D52</f>
        <v>0</v>
      </c>
      <c r="E47" s="299">
        <f>Matériel_Sogto!L52</f>
        <v>0</v>
      </c>
      <c r="F47" s="299">
        <f>Matériel_Sogto!T52</f>
        <v>0</v>
      </c>
      <c r="G47" s="299">
        <f>Matériel_Sogto!AB52</f>
        <v>0</v>
      </c>
      <c r="H47" s="299">
        <f>+Matériel_Sogto!AJ52</f>
        <v>0</v>
      </c>
      <c r="I47" s="299">
        <f>Matériel_Sogto!AR52</f>
        <v>0</v>
      </c>
      <c r="J47" s="299">
        <f>Matériel_Sogto!AZ52</f>
        <v>0</v>
      </c>
      <c r="K47" s="299">
        <f>Matériel_Sogto!BH52</f>
        <v>0</v>
      </c>
      <c r="L47" s="299">
        <f>Matériel_Sogto!BP52</f>
        <v>0</v>
      </c>
      <c r="M47" s="299">
        <f>+Matériel_Sogto!BX52</f>
        <v>0</v>
      </c>
      <c r="N47" s="299">
        <f>Matériel_Sogto!CF52</f>
        <v>0</v>
      </c>
      <c r="O47" s="299">
        <f>Matériel_Sogto!CN52</f>
        <v>0</v>
      </c>
      <c r="P47" s="299">
        <f>Matériel_Sogto!CV52</f>
        <v>0</v>
      </c>
      <c r="Q47" s="299">
        <f>Matériel_Sogto!DD52</f>
        <v>0</v>
      </c>
      <c r="R47" s="299">
        <f>Matériel_Sogto!DL52</f>
        <v>0</v>
      </c>
      <c r="S47" s="299">
        <f>Matériel_Sogto!DT52</f>
        <v>0</v>
      </c>
      <c r="T47" s="299">
        <f>Matériel_Sogto!EB52</f>
        <v>0</v>
      </c>
      <c r="U47" s="299">
        <f>Matériel_Sogto!EJ52</f>
        <v>0</v>
      </c>
      <c r="V47" s="299">
        <f>Matériel_Sogto!ER52</f>
        <v>0</v>
      </c>
      <c r="W47" s="299">
        <f>Matériel_Sogto!EZ52</f>
        <v>0</v>
      </c>
      <c r="X47" s="299">
        <f>Matériel_Sogto!FH52</f>
        <v>0</v>
      </c>
      <c r="Y47" s="299">
        <f>Matériel_Sogto!FP52</f>
        <v>0</v>
      </c>
      <c r="Z47" s="299">
        <f>Matériel_Sogto!FX52</f>
        <v>0</v>
      </c>
      <c r="AA47" s="299">
        <f>Matériel_Sogto!GF52</f>
        <v>0</v>
      </c>
      <c r="AB47" s="299">
        <f>Matériel_Sogto!GN52</f>
        <v>0</v>
      </c>
      <c r="AC47" s="299">
        <f>Matériel_Sogto!GV52</f>
        <v>0</v>
      </c>
      <c r="AD47" s="299">
        <f>Matériel_Sogto!HD52</f>
        <v>0</v>
      </c>
      <c r="AE47" s="299">
        <f>Matériel_Sogto!HL52</f>
        <v>0</v>
      </c>
      <c r="AF47" s="299">
        <f>Matériel_Sogto!HT52</f>
        <v>0</v>
      </c>
      <c r="AG47" s="299">
        <f>Matériel_Sogto!IB52</f>
        <v>0</v>
      </c>
      <c r="AH47" s="299">
        <f>Matériel_Sogto!IJ52</f>
        <v>0</v>
      </c>
      <c r="AI47" s="302">
        <f t="shared" si="1"/>
        <v>0</v>
      </c>
    </row>
    <row r="48" spans="1:35">
      <c r="A48" s="300">
        <f>Matériel_Sogto!A53</f>
        <v>0</v>
      </c>
      <c r="B48" s="301">
        <f>Matériel_Sogto!B53</f>
        <v>0</v>
      </c>
      <c r="C48" s="301">
        <f>Matériel_Sogto!C53</f>
        <v>0</v>
      </c>
      <c r="D48" s="298">
        <f>Matériel_Sogto!D53</f>
        <v>0</v>
      </c>
      <c r="E48" s="299">
        <f>Matériel_Sogto!L53</f>
        <v>0</v>
      </c>
      <c r="F48" s="299">
        <f>Matériel_Sogto!T53</f>
        <v>0</v>
      </c>
      <c r="G48" s="299">
        <f>Matériel_Sogto!AB53</f>
        <v>0</v>
      </c>
      <c r="H48" s="299">
        <f>+Matériel_Sogto!AJ53</f>
        <v>0</v>
      </c>
      <c r="I48" s="299">
        <f>Matériel_Sogto!AR53</f>
        <v>0</v>
      </c>
      <c r="J48" s="299">
        <f>Matériel_Sogto!AZ53</f>
        <v>0</v>
      </c>
      <c r="K48" s="299">
        <f>Matériel_Sogto!BH53</f>
        <v>0</v>
      </c>
      <c r="L48" s="299">
        <f>Matériel_Sogto!BP53</f>
        <v>0</v>
      </c>
      <c r="M48" s="299">
        <f>+Matériel_Sogto!BX53</f>
        <v>0</v>
      </c>
      <c r="N48" s="299">
        <f>Matériel_Sogto!CF53</f>
        <v>0</v>
      </c>
      <c r="O48" s="299">
        <f>Matériel_Sogto!CN53</f>
        <v>0</v>
      </c>
      <c r="P48" s="299">
        <f>Matériel_Sogto!CV53</f>
        <v>0</v>
      </c>
      <c r="Q48" s="299">
        <f>Matériel_Sogto!DD53</f>
        <v>0</v>
      </c>
      <c r="R48" s="299">
        <f>Matériel_Sogto!DL53</f>
        <v>0</v>
      </c>
      <c r="S48" s="299">
        <f>Matériel_Sogto!DT53</f>
        <v>0</v>
      </c>
      <c r="T48" s="299">
        <f>Matériel_Sogto!EB53</f>
        <v>0</v>
      </c>
      <c r="U48" s="299">
        <f>Matériel_Sogto!EJ53</f>
        <v>0</v>
      </c>
      <c r="V48" s="299">
        <f>Matériel_Sogto!ER53</f>
        <v>0</v>
      </c>
      <c r="W48" s="299">
        <f>Matériel_Sogto!EZ53</f>
        <v>0</v>
      </c>
      <c r="X48" s="299">
        <f>Matériel_Sogto!FH53</f>
        <v>0</v>
      </c>
      <c r="Y48" s="299">
        <f>Matériel_Sogto!FP53</f>
        <v>0</v>
      </c>
      <c r="Z48" s="299">
        <f>Matériel_Sogto!FX53</f>
        <v>0</v>
      </c>
      <c r="AA48" s="299">
        <f>Matériel_Sogto!GF53</f>
        <v>0</v>
      </c>
      <c r="AB48" s="299">
        <f>Matériel_Sogto!GN53</f>
        <v>0</v>
      </c>
      <c r="AC48" s="299">
        <f>Matériel_Sogto!GV53</f>
        <v>0</v>
      </c>
      <c r="AD48" s="299">
        <f>Matériel_Sogto!HD53</f>
        <v>0</v>
      </c>
      <c r="AE48" s="299">
        <f>Matériel_Sogto!HL53</f>
        <v>0</v>
      </c>
      <c r="AF48" s="299">
        <f>Matériel_Sogto!HT53</f>
        <v>0</v>
      </c>
      <c r="AG48" s="299">
        <f>Matériel_Sogto!IB53</f>
        <v>0</v>
      </c>
      <c r="AH48" s="299">
        <f>Matériel_Sogto!IJ53</f>
        <v>0</v>
      </c>
      <c r="AI48" s="302">
        <f t="shared" si="1"/>
        <v>0</v>
      </c>
    </row>
    <row r="49" spans="1:35">
      <c r="A49" s="300">
        <f>Matériel_Sogto!A54</f>
        <v>0</v>
      </c>
      <c r="B49" s="301">
        <f>Matériel_Sogto!B54</f>
        <v>0</v>
      </c>
      <c r="C49" s="301">
        <f>Matériel_Sogto!C54</f>
        <v>0</v>
      </c>
      <c r="D49" s="298">
        <f>Matériel_Sogto!D54</f>
        <v>0</v>
      </c>
      <c r="E49" s="299">
        <f>Matériel_Sogto!L54</f>
        <v>0</v>
      </c>
      <c r="F49" s="299">
        <f>Matériel_Sogto!T54</f>
        <v>0</v>
      </c>
      <c r="G49" s="299">
        <f>Matériel_Sogto!AB54</f>
        <v>0</v>
      </c>
      <c r="H49" s="299">
        <f>+Matériel_Sogto!AJ54</f>
        <v>0</v>
      </c>
      <c r="I49" s="299">
        <f>Matériel_Sogto!AR54</f>
        <v>0</v>
      </c>
      <c r="J49" s="299">
        <f>Matériel_Sogto!AZ54</f>
        <v>0</v>
      </c>
      <c r="K49" s="299">
        <f>Matériel_Sogto!BH54</f>
        <v>0</v>
      </c>
      <c r="L49" s="299">
        <f>Matériel_Sogto!BP54</f>
        <v>0</v>
      </c>
      <c r="M49" s="299">
        <f>+Matériel_Sogto!BX54</f>
        <v>0</v>
      </c>
      <c r="N49" s="299">
        <f>Matériel_Sogto!CF54</f>
        <v>0</v>
      </c>
      <c r="O49" s="299">
        <f>Matériel_Sogto!CN54</f>
        <v>0</v>
      </c>
      <c r="P49" s="299">
        <f>Matériel_Sogto!CV54</f>
        <v>0</v>
      </c>
      <c r="Q49" s="299">
        <f>Matériel_Sogto!DD54</f>
        <v>0</v>
      </c>
      <c r="R49" s="299">
        <f>Matériel_Sogto!DL54</f>
        <v>0</v>
      </c>
      <c r="S49" s="299">
        <f>Matériel_Sogto!DT54</f>
        <v>0</v>
      </c>
      <c r="T49" s="299">
        <f>Matériel_Sogto!EB54</f>
        <v>0</v>
      </c>
      <c r="U49" s="299">
        <f>Matériel_Sogto!EJ54</f>
        <v>0</v>
      </c>
      <c r="V49" s="299">
        <f>Matériel_Sogto!ER54</f>
        <v>0</v>
      </c>
      <c r="W49" s="299">
        <f>Matériel_Sogto!EZ54</f>
        <v>0</v>
      </c>
      <c r="X49" s="299">
        <f>Matériel_Sogto!FH54</f>
        <v>0</v>
      </c>
      <c r="Y49" s="299">
        <f>Matériel_Sogto!FP54</f>
        <v>0</v>
      </c>
      <c r="Z49" s="299">
        <f>Matériel_Sogto!FX54</f>
        <v>0</v>
      </c>
      <c r="AA49" s="299">
        <f>Matériel_Sogto!GF54</f>
        <v>0</v>
      </c>
      <c r="AB49" s="299">
        <f>Matériel_Sogto!GN54</f>
        <v>0</v>
      </c>
      <c r="AC49" s="299">
        <f>Matériel_Sogto!GV54</f>
        <v>0</v>
      </c>
      <c r="AD49" s="299">
        <f>Matériel_Sogto!HD54</f>
        <v>0</v>
      </c>
      <c r="AE49" s="299">
        <f>Matériel_Sogto!HL54</f>
        <v>0</v>
      </c>
      <c r="AF49" s="299">
        <f>Matériel_Sogto!HT54</f>
        <v>0</v>
      </c>
      <c r="AG49" s="299">
        <f>Matériel_Sogto!IB54</f>
        <v>0</v>
      </c>
      <c r="AH49" s="299">
        <f>Matériel_Sogto!IJ54</f>
        <v>0</v>
      </c>
      <c r="AI49" s="302">
        <f t="shared" ref="AI49:AI67" si="2">SUM(D49:AH49)</f>
        <v>0</v>
      </c>
    </row>
    <row r="50" spans="1:35">
      <c r="A50" s="300">
        <f>Matériel_Sogto!A55</f>
        <v>0</v>
      </c>
      <c r="B50" s="301">
        <f>Matériel_Sogto!B55</f>
        <v>0</v>
      </c>
      <c r="C50" s="301">
        <f>Matériel_Sogto!C55</f>
        <v>0</v>
      </c>
      <c r="D50" s="298">
        <f>Matériel_Sogto!D55</f>
        <v>0</v>
      </c>
      <c r="E50" s="299">
        <f>Matériel_Sogto!L55</f>
        <v>0</v>
      </c>
      <c r="F50" s="299">
        <f>Matériel_Sogto!T55</f>
        <v>0</v>
      </c>
      <c r="G50" s="299">
        <f>Matériel_Sogto!AB55</f>
        <v>0</v>
      </c>
      <c r="H50" s="299">
        <f>+Matériel_Sogto!AJ55</f>
        <v>0</v>
      </c>
      <c r="I50" s="299">
        <f>Matériel_Sogto!AR55</f>
        <v>0</v>
      </c>
      <c r="J50" s="299">
        <f>Matériel_Sogto!AZ55</f>
        <v>0</v>
      </c>
      <c r="K50" s="299">
        <f>Matériel_Sogto!BH55</f>
        <v>0</v>
      </c>
      <c r="L50" s="299">
        <f>Matériel_Sogto!BP55</f>
        <v>0</v>
      </c>
      <c r="M50" s="299">
        <f>+Matériel_Sogto!BX55</f>
        <v>0</v>
      </c>
      <c r="N50" s="299">
        <f>Matériel_Sogto!CF55</f>
        <v>0</v>
      </c>
      <c r="O50" s="299">
        <f>Matériel_Sogto!CN55</f>
        <v>0</v>
      </c>
      <c r="P50" s="299">
        <f>Matériel_Sogto!CV55</f>
        <v>0</v>
      </c>
      <c r="Q50" s="299">
        <f>Matériel_Sogto!DD55</f>
        <v>0</v>
      </c>
      <c r="R50" s="299">
        <f>Matériel_Sogto!DL55</f>
        <v>0</v>
      </c>
      <c r="S50" s="299">
        <f>Matériel_Sogto!DT55</f>
        <v>0</v>
      </c>
      <c r="T50" s="299">
        <f>Matériel_Sogto!EB55</f>
        <v>0</v>
      </c>
      <c r="U50" s="299">
        <f>Matériel_Sogto!EJ55</f>
        <v>0</v>
      </c>
      <c r="V50" s="299">
        <f>Matériel_Sogto!ER55</f>
        <v>0</v>
      </c>
      <c r="W50" s="299">
        <f>Matériel_Sogto!EZ55</f>
        <v>0</v>
      </c>
      <c r="X50" s="299">
        <f>Matériel_Sogto!FH55</f>
        <v>0</v>
      </c>
      <c r="Y50" s="299">
        <f>Matériel_Sogto!FP55</f>
        <v>0</v>
      </c>
      <c r="Z50" s="299">
        <f>Matériel_Sogto!FX55</f>
        <v>0</v>
      </c>
      <c r="AA50" s="299">
        <f>Matériel_Sogto!GF55</f>
        <v>0</v>
      </c>
      <c r="AB50" s="299">
        <f>Matériel_Sogto!GN55</f>
        <v>0</v>
      </c>
      <c r="AC50" s="299">
        <f>Matériel_Sogto!GV55</f>
        <v>0</v>
      </c>
      <c r="AD50" s="299">
        <f>Matériel_Sogto!HD55</f>
        <v>0</v>
      </c>
      <c r="AE50" s="299">
        <f>Matériel_Sogto!HL55</f>
        <v>0</v>
      </c>
      <c r="AF50" s="299">
        <f>Matériel_Sogto!HT55</f>
        <v>0</v>
      </c>
      <c r="AG50" s="299">
        <f>Matériel_Sogto!IB55</f>
        <v>0</v>
      </c>
      <c r="AH50" s="299">
        <f>Matériel_Sogto!IJ55</f>
        <v>0</v>
      </c>
      <c r="AI50" s="302">
        <f t="shared" si="2"/>
        <v>0</v>
      </c>
    </row>
    <row r="51" spans="1:35">
      <c r="A51" s="300">
        <f>Matériel_Sogto!A56</f>
        <v>0</v>
      </c>
      <c r="B51" s="301">
        <f>Matériel_Sogto!B56</f>
        <v>0</v>
      </c>
      <c r="C51" s="301">
        <f>Matériel_Sogto!C56</f>
        <v>0</v>
      </c>
      <c r="D51" s="298">
        <f>Matériel_Sogto!D56</f>
        <v>0</v>
      </c>
      <c r="E51" s="299">
        <f>Matériel_Sogto!L56</f>
        <v>0</v>
      </c>
      <c r="F51" s="299">
        <f>Matériel_Sogto!T56</f>
        <v>0</v>
      </c>
      <c r="G51" s="299">
        <f>Matériel_Sogto!AB56</f>
        <v>0</v>
      </c>
      <c r="H51" s="299">
        <f>+Matériel_Sogto!AJ56</f>
        <v>0</v>
      </c>
      <c r="I51" s="299">
        <f>Matériel_Sogto!AR56</f>
        <v>0</v>
      </c>
      <c r="J51" s="299">
        <f>Matériel_Sogto!AZ56</f>
        <v>0</v>
      </c>
      <c r="K51" s="299">
        <f>Matériel_Sogto!BH56</f>
        <v>0</v>
      </c>
      <c r="L51" s="299">
        <f>Matériel_Sogto!BP56</f>
        <v>0</v>
      </c>
      <c r="M51" s="299">
        <f>+Matériel_Sogto!BX56</f>
        <v>0</v>
      </c>
      <c r="N51" s="299">
        <f>Matériel_Sogto!CF56</f>
        <v>0</v>
      </c>
      <c r="O51" s="299">
        <f>Matériel_Sogto!CN56</f>
        <v>0</v>
      </c>
      <c r="P51" s="299">
        <f>Matériel_Sogto!CV56</f>
        <v>0</v>
      </c>
      <c r="Q51" s="299">
        <f>Matériel_Sogto!DD56</f>
        <v>0</v>
      </c>
      <c r="R51" s="299">
        <f>Matériel_Sogto!DL56</f>
        <v>0</v>
      </c>
      <c r="S51" s="299">
        <f>Matériel_Sogto!DT56</f>
        <v>0</v>
      </c>
      <c r="T51" s="299">
        <f>Matériel_Sogto!EB56</f>
        <v>0</v>
      </c>
      <c r="U51" s="299">
        <f>Matériel_Sogto!EJ56</f>
        <v>0</v>
      </c>
      <c r="V51" s="299">
        <f>Matériel_Sogto!ER56</f>
        <v>0</v>
      </c>
      <c r="W51" s="299">
        <f>Matériel_Sogto!EZ56</f>
        <v>0</v>
      </c>
      <c r="X51" s="299">
        <f>Matériel_Sogto!FH56</f>
        <v>0</v>
      </c>
      <c r="Y51" s="299">
        <f>Matériel_Sogto!FP56</f>
        <v>0</v>
      </c>
      <c r="Z51" s="299">
        <f>Matériel_Sogto!FX56</f>
        <v>0</v>
      </c>
      <c r="AA51" s="299">
        <f>Matériel_Sogto!GF56</f>
        <v>0</v>
      </c>
      <c r="AB51" s="299">
        <f>Matériel_Sogto!GN56</f>
        <v>0</v>
      </c>
      <c r="AC51" s="299">
        <f>Matériel_Sogto!GV56</f>
        <v>0</v>
      </c>
      <c r="AD51" s="299">
        <f>Matériel_Sogto!HD56</f>
        <v>0</v>
      </c>
      <c r="AE51" s="299">
        <f>Matériel_Sogto!HL56</f>
        <v>0</v>
      </c>
      <c r="AF51" s="299">
        <f>Matériel_Sogto!HT56</f>
        <v>0</v>
      </c>
      <c r="AG51" s="299">
        <f>Matériel_Sogto!IB56</f>
        <v>0</v>
      </c>
      <c r="AH51" s="299">
        <f>Matériel_Sogto!IJ56</f>
        <v>0</v>
      </c>
      <c r="AI51" s="302">
        <f t="shared" si="2"/>
        <v>0</v>
      </c>
    </row>
    <row r="52" spans="1:35">
      <c r="A52" s="300">
        <f>Matériel_Sogto!A57</f>
        <v>0</v>
      </c>
      <c r="B52" s="301">
        <f>Matériel_Sogto!B57</f>
        <v>0</v>
      </c>
      <c r="C52" s="301">
        <f>Matériel_Sogto!C57</f>
        <v>0</v>
      </c>
      <c r="D52" s="298">
        <f>Matériel_Sogto!D57</f>
        <v>0</v>
      </c>
      <c r="E52" s="299">
        <f>Matériel_Sogto!L57</f>
        <v>0</v>
      </c>
      <c r="F52" s="299">
        <f>Matériel_Sogto!T57</f>
        <v>0</v>
      </c>
      <c r="G52" s="299">
        <f>Matériel_Sogto!AB57</f>
        <v>0</v>
      </c>
      <c r="H52" s="299">
        <f>+Matériel_Sogto!AJ57</f>
        <v>0</v>
      </c>
      <c r="I52" s="299">
        <f>Matériel_Sogto!AR57</f>
        <v>0</v>
      </c>
      <c r="J52" s="299">
        <f>Matériel_Sogto!AZ57</f>
        <v>0</v>
      </c>
      <c r="K52" s="299">
        <f>Matériel_Sogto!BH57</f>
        <v>0</v>
      </c>
      <c r="L52" s="299">
        <f>Matériel_Sogto!BP57</f>
        <v>0</v>
      </c>
      <c r="M52" s="299">
        <f>+Matériel_Sogto!BX57</f>
        <v>0</v>
      </c>
      <c r="N52" s="299">
        <f>Matériel_Sogto!CF57</f>
        <v>0</v>
      </c>
      <c r="O52" s="299">
        <f>Matériel_Sogto!CN57</f>
        <v>0</v>
      </c>
      <c r="P52" s="299">
        <f>Matériel_Sogto!CV57</f>
        <v>0</v>
      </c>
      <c r="Q52" s="299">
        <f>Matériel_Sogto!DD57</f>
        <v>0</v>
      </c>
      <c r="R52" s="299">
        <f>Matériel_Sogto!DL57</f>
        <v>0</v>
      </c>
      <c r="S52" s="299">
        <f>Matériel_Sogto!DT57</f>
        <v>0</v>
      </c>
      <c r="T52" s="299">
        <f>Matériel_Sogto!EB57</f>
        <v>0</v>
      </c>
      <c r="U52" s="299">
        <f>Matériel_Sogto!EJ57</f>
        <v>0</v>
      </c>
      <c r="V52" s="299">
        <f>Matériel_Sogto!ER57</f>
        <v>0</v>
      </c>
      <c r="W52" s="299">
        <f>Matériel_Sogto!EZ57</f>
        <v>0</v>
      </c>
      <c r="X52" s="299">
        <f>Matériel_Sogto!FH57</f>
        <v>0</v>
      </c>
      <c r="Y52" s="299">
        <f>Matériel_Sogto!FP57</f>
        <v>0</v>
      </c>
      <c r="Z52" s="299">
        <f>Matériel_Sogto!FX57</f>
        <v>0</v>
      </c>
      <c r="AA52" s="299">
        <f>Matériel_Sogto!GF57</f>
        <v>0</v>
      </c>
      <c r="AB52" s="299">
        <f>Matériel_Sogto!GN57</f>
        <v>0</v>
      </c>
      <c r="AC52" s="299">
        <f>Matériel_Sogto!GV57</f>
        <v>0</v>
      </c>
      <c r="AD52" s="299">
        <f>Matériel_Sogto!HD57</f>
        <v>0</v>
      </c>
      <c r="AE52" s="299">
        <f>Matériel_Sogto!HL57</f>
        <v>0</v>
      </c>
      <c r="AF52" s="299">
        <f>Matériel_Sogto!HT57</f>
        <v>0</v>
      </c>
      <c r="AG52" s="299">
        <f>Matériel_Sogto!IB57</f>
        <v>0</v>
      </c>
      <c r="AH52" s="299">
        <f>Matériel_Sogto!IJ57</f>
        <v>0</v>
      </c>
      <c r="AI52" s="302">
        <f t="shared" si="2"/>
        <v>0</v>
      </c>
    </row>
    <row r="53" spans="1:35">
      <c r="A53" s="300">
        <f>Matériel_Sogto!A58</f>
        <v>0</v>
      </c>
      <c r="B53" s="301">
        <f>Matériel_Sogto!B58</f>
        <v>0</v>
      </c>
      <c r="C53" s="301">
        <f>Matériel_Sogto!C58</f>
        <v>0</v>
      </c>
      <c r="D53" s="298">
        <f>Matériel_Sogto!D58</f>
        <v>0</v>
      </c>
      <c r="E53" s="299">
        <f>Matériel_Sogto!L58</f>
        <v>0</v>
      </c>
      <c r="F53" s="299">
        <f>Matériel_Sogto!T58</f>
        <v>0</v>
      </c>
      <c r="G53" s="299">
        <f>Matériel_Sogto!AB58</f>
        <v>0</v>
      </c>
      <c r="H53" s="299">
        <f>+Matériel_Sogto!AJ58</f>
        <v>0</v>
      </c>
      <c r="I53" s="299">
        <f>Matériel_Sogto!AR58</f>
        <v>0</v>
      </c>
      <c r="J53" s="299">
        <f>Matériel_Sogto!AZ58</f>
        <v>0</v>
      </c>
      <c r="K53" s="299">
        <f>Matériel_Sogto!BH58</f>
        <v>0</v>
      </c>
      <c r="L53" s="299">
        <f>Matériel_Sogto!BP58</f>
        <v>0</v>
      </c>
      <c r="M53" s="299">
        <f>+Matériel_Sogto!BX58</f>
        <v>0</v>
      </c>
      <c r="N53" s="299">
        <f>Matériel_Sogto!CF58</f>
        <v>0</v>
      </c>
      <c r="O53" s="299">
        <f>Matériel_Sogto!CN58</f>
        <v>0</v>
      </c>
      <c r="P53" s="299">
        <f>Matériel_Sogto!CV58</f>
        <v>0</v>
      </c>
      <c r="Q53" s="299">
        <f>Matériel_Sogto!DD58</f>
        <v>0</v>
      </c>
      <c r="R53" s="299">
        <f>Matériel_Sogto!DL58</f>
        <v>0</v>
      </c>
      <c r="S53" s="299">
        <f>Matériel_Sogto!DT58</f>
        <v>0</v>
      </c>
      <c r="T53" s="299">
        <f>Matériel_Sogto!EB58</f>
        <v>0</v>
      </c>
      <c r="U53" s="299">
        <f>Matériel_Sogto!EJ58</f>
        <v>0</v>
      </c>
      <c r="V53" s="299">
        <f>Matériel_Sogto!ER58</f>
        <v>0</v>
      </c>
      <c r="W53" s="299">
        <f>Matériel_Sogto!EZ58</f>
        <v>0</v>
      </c>
      <c r="X53" s="299">
        <f>Matériel_Sogto!FH58</f>
        <v>0</v>
      </c>
      <c r="Y53" s="299">
        <f>Matériel_Sogto!FP58</f>
        <v>0</v>
      </c>
      <c r="Z53" s="299">
        <f>Matériel_Sogto!FX58</f>
        <v>0</v>
      </c>
      <c r="AA53" s="299">
        <f>Matériel_Sogto!GF58</f>
        <v>0</v>
      </c>
      <c r="AB53" s="299">
        <f>Matériel_Sogto!GN58</f>
        <v>0</v>
      </c>
      <c r="AC53" s="299">
        <f>Matériel_Sogto!GV58</f>
        <v>0</v>
      </c>
      <c r="AD53" s="299">
        <f>Matériel_Sogto!HD58</f>
        <v>0</v>
      </c>
      <c r="AE53" s="299">
        <f>Matériel_Sogto!HL58</f>
        <v>0</v>
      </c>
      <c r="AF53" s="299">
        <f>Matériel_Sogto!HT58</f>
        <v>0</v>
      </c>
      <c r="AG53" s="299">
        <f>Matériel_Sogto!IB58</f>
        <v>0</v>
      </c>
      <c r="AH53" s="299">
        <f>Matériel_Sogto!IJ58</f>
        <v>0</v>
      </c>
      <c r="AI53" s="302">
        <f t="shared" si="2"/>
        <v>0</v>
      </c>
    </row>
    <row r="54" spans="1:35">
      <c r="A54" s="300">
        <f>Matériel_Sogto!A59</f>
        <v>0</v>
      </c>
      <c r="B54" s="301">
        <f>Matériel_Sogto!B59</f>
        <v>0</v>
      </c>
      <c r="C54" s="301">
        <f>Matériel_Sogto!C59</f>
        <v>0</v>
      </c>
      <c r="D54" s="298">
        <f>Matériel_Sogto!D59</f>
        <v>0</v>
      </c>
      <c r="E54" s="299">
        <f>Matériel_Sogto!L59</f>
        <v>0</v>
      </c>
      <c r="F54" s="299">
        <f>Matériel_Sogto!T59</f>
        <v>0</v>
      </c>
      <c r="G54" s="299">
        <f>Matériel_Sogto!AB59</f>
        <v>0</v>
      </c>
      <c r="H54" s="299">
        <f>+Matériel_Sogto!AJ59</f>
        <v>0</v>
      </c>
      <c r="I54" s="299">
        <f>Matériel_Sogto!AR59</f>
        <v>0</v>
      </c>
      <c r="J54" s="299">
        <f>Matériel_Sogto!AZ59</f>
        <v>0</v>
      </c>
      <c r="K54" s="299">
        <f>Matériel_Sogto!BH59</f>
        <v>0</v>
      </c>
      <c r="L54" s="299">
        <f>Matériel_Sogto!BP59</f>
        <v>0</v>
      </c>
      <c r="M54" s="299">
        <f>+Matériel_Sogto!BX59</f>
        <v>0</v>
      </c>
      <c r="N54" s="299">
        <f>Matériel_Sogto!CF59</f>
        <v>0</v>
      </c>
      <c r="O54" s="299">
        <f>Matériel_Sogto!CN59</f>
        <v>0</v>
      </c>
      <c r="P54" s="299">
        <f>Matériel_Sogto!CV59</f>
        <v>0</v>
      </c>
      <c r="Q54" s="299">
        <f>Matériel_Sogto!DD59</f>
        <v>0</v>
      </c>
      <c r="R54" s="299">
        <f>Matériel_Sogto!DL59</f>
        <v>0</v>
      </c>
      <c r="S54" s="299">
        <f>Matériel_Sogto!DT59</f>
        <v>0</v>
      </c>
      <c r="T54" s="299">
        <f>Matériel_Sogto!EB59</f>
        <v>0</v>
      </c>
      <c r="U54" s="299">
        <f>Matériel_Sogto!EJ59</f>
        <v>0</v>
      </c>
      <c r="V54" s="299">
        <f>Matériel_Sogto!ER59</f>
        <v>0</v>
      </c>
      <c r="W54" s="299">
        <f>Matériel_Sogto!EZ59</f>
        <v>0</v>
      </c>
      <c r="X54" s="299">
        <f>Matériel_Sogto!FH59</f>
        <v>0</v>
      </c>
      <c r="Y54" s="299">
        <f>Matériel_Sogto!FP59</f>
        <v>0</v>
      </c>
      <c r="Z54" s="299">
        <f>Matériel_Sogto!FX59</f>
        <v>0</v>
      </c>
      <c r="AA54" s="299">
        <f>Matériel_Sogto!GF59</f>
        <v>0</v>
      </c>
      <c r="AB54" s="299">
        <f>Matériel_Sogto!GN59</f>
        <v>0</v>
      </c>
      <c r="AC54" s="299">
        <f>Matériel_Sogto!GV59</f>
        <v>0</v>
      </c>
      <c r="AD54" s="299">
        <f>Matériel_Sogto!HD59</f>
        <v>0</v>
      </c>
      <c r="AE54" s="299">
        <f>Matériel_Sogto!HL59</f>
        <v>0</v>
      </c>
      <c r="AF54" s="299">
        <f>Matériel_Sogto!HT59</f>
        <v>0</v>
      </c>
      <c r="AG54" s="299">
        <f>Matériel_Sogto!IB59</f>
        <v>0</v>
      </c>
      <c r="AH54" s="299">
        <f>Matériel_Sogto!IJ59</f>
        <v>0</v>
      </c>
      <c r="AI54" s="302">
        <f t="shared" si="2"/>
        <v>0</v>
      </c>
    </row>
    <row r="55" spans="1:35">
      <c r="A55" s="300">
        <f>Matériel_Sogto!A60</f>
        <v>0</v>
      </c>
      <c r="B55" s="301">
        <f>Matériel_Sogto!B60</f>
        <v>0</v>
      </c>
      <c r="C55" s="301">
        <f>Matériel_Sogto!C60</f>
        <v>0</v>
      </c>
      <c r="D55" s="298">
        <f>Matériel_Sogto!D60</f>
        <v>0</v>
      </c>
      <c r="E55" s="299">
        <f>Matériel_Sogto!L60</f>
        <v>0</v>
      </c>
      <c r="F55" s="299">
        <f>Matériel_Sogto!T60</f>
        <v>0</v>
      </c>
      <c r="G55" s="299">
        <f>Matériel_Sogto!AB60</f>
        <v>0</v>
      </c>
      <c r="H55" s="299">
        <f>+Matériel_Sogto!AJ60</f>
        <v>0</v>
      </c>
      <c r="I55" s="299">
        <f>Matériel_Sogto!AR60</f>
        <v>0</v>
      </c>
      <c r="J55" s="299">
        <f>Matériel_Sogto!AZ60</f>
        <v>0</v>
      </c>
      <c r="K55" s="299">
        <f>Matériel_Sogto!BH60</f>
        <v>0</v>
      </c>
      <c r="L55" s="299">
        <f>Matériel_Sogto!BP60</f>
        <v>0</v>
      </c>
      <c r="M55" s="299">
        <f>+Matériel_Sogto!BX60</f>
        <v>0</v>
      </c>
      <c r="N55" s="299">
        <f>Matériel_Sogto!CF60</f>
        <v>0</v>
      </c>
      <c r="O55" s="299">
        <f>Matériel_Sogto!CN60</f>
        <v>0</v>
      </c>
      <c r="P55" s="299">
        <f>Matériel_Sogto!CV60</f>
        <v>0</v>
      </c>
      <c r="Q55" s="299">
        <f>Matériel_Sogto!DD60</f>
        <v>0</v>
      </c>
      <c r="R55" s="299">
        <f>Matériel_Sogto!DL60</f>
        <v>0</v>
      </c>
      <c r="S55" s="299">
        <f>Matériel_Sogto!DT60</f>
        <v>0</v>
      </c>
      <c r="T55" s="299">
        <f>Matériel_Sogto!EB60</f>
        <v>0</v>
      </c>
      <c r="U55" s="299">
        <f>Matériel_Sogto!EJ60</f>
        <v>0</v>
      </c>
      <c r="V55" s="299">
        <f>Matériel_Sogto!ER60</f>
        <v>0</v>
      </c>
      <c r="W55" s="299">
        <f>Matériel_Sogto!EZ60</f>
        <v>0</v>
      </c>
      <c r="X55" s="299">
        <f>Matériel_Sogto!FH60</f>
        <v>0</v>
      </c>
      <c r="Y55" s="299">
        <f>Matériel_Sogto!FP60</f>
        <v>0</v>
      </c>
      <c r="Z55" s="299">
        <f>Matériel_Sogto!FX60</f>
        <v>0</v>
      </c>
      <c r="AA55" s="299">
        <f>Matériel_Sogto!GF60</f>
        <v>0</v>
      </c>
      <c r="AB55" s="299">
        <f>Matériel_Sogto!GN60</f>
        <v>0</v>
      </c>
      <c r="AC55" s="299">
        <f>Matériel_Sogto!GV60</f>
        <v>0</v>
      </c>
      <c r="AD55" s="299">
        <f>Matériel_Sogto!HD60</f>
        <v>0</v>
      </c>
      <c r="AE55" s="299">
        <f>Matériel_Sogto!HL60</f>
        <v>0</v>
      </c>
      <c r="AF55" s="299">
        <f>Matériel_Sogto!HT60</f>
        <v>0</v>
      </c>
      <c r="AG55" s="299">
        <f>Matériel_Sogto!IB60</f>
        <v>0</v>
      </c>
      <c r="AH55" s="299">
        <f>Matériel_Sogto!IJ60</f>
        <v>0</v>
      </c>
      <c r="AI55" s="302">
        <f t="shared" si="2"/>
        <v>0</v>
      </c>
    </row>
    <row r="56" spans="1:35">
      <c r="A56" s="300">
        <f>Matériel_Sogto!A61</f>
        <v>0</v>
      </c>
      <c r="B56" s="301">
        <f>Matériel_Sogto!B61</f>
        <v>0</v>
      </c>
      <c r="C56" s="301">
        <f>Matériel_Sogto!C61</f>
        <v>0</v>
      </c>
      <c r="D56" s="298">
        <f>Matériel_Sogto!D61</f>
        <v>0</v>
      </c>
      <c r="E56" s="299">
        <f>Matériel_Sogto!L61</f>
        <v>0</v>
      </c>
      <c r="F56" s="299">
        <f>Matériel_Sogto!T61</f>
        <v>0</v>
      </c>
      <c r="G56" s="299">
        <f>Matériel_Sogto!AB61</f>
        <v>0</v>
      </c>
      <c r="H56" s="299">
        <f>+Matériel_Sogto!AJ61</f>
        <v>0</v>
      </c>
      <c r="I56" s="299">
        <f>Matériel_Sogto!AR61</f>
        <v>0</v>
      </c>
      <c r="J56" s="299">
        <f>Matériel_Sogto!AZ61</f>
        <v>0</v>
      </c>
      <c r="K56" s="299">
        <f>Matériel_Sogto!BH61</f>
        <v>0</v>
      </c>
      <c r="L56" s="299">
        <f>Matériel_Sogto!BP61</f>
        <v>0</v>
      </c>
      <c r="M56" s="299">
        <f>+Matériel_Sogto!BX61</f>
        <v>0</v>
      </c>
      <c r="N56" s="299">
        <f>Matériel_Sogto!CF61</f>
        <v>0</v>
      </c>
      <c r="O56" s="299">
        <f>Matériel_Sogto!CN61</f>
        <v>0</v>
      </c>
      <c r="P56" s="299">
        <f>Matériel_Sogto!CV61</f>
        <v>0</v>
      </c>
      <c r="Q56" s="299">
        <f>Matériel_Sogto!DD61</f>
        <v>0</v>
      </c>
      <c r="R56" s="299">
        <f>Matériel_Sogto!DL61</f>
        <v>0</v>
      </c>
      <c r="S56" s="299">
        <f>Matériel_Sogto!DT61</f>
        <v>0</v>
      </c>
      <c r="T56" s="299">
        <f>Matériel_Sogto!EB61</f>
        <v>0</v>
      </c>
      <c r="U56" s="299">
        <f>Matériel_Sogto!EJ61</f>
        <v>0</v>
      </c>
      <c r="V56" s="299">
        <f>Matériel_Sogto!ER61</f>
        <v>0</v>
      </c>
      <c r="W56" s="299">
        <f>Matériel_Sogto!EZ61</f>
        <v>0</v>
      </c>
      <c r="X56" s="299">
        <f>Matériel_Sogto!FH61</f>
        <v>0</v>
      </c>
      <c r="Y56" s="299">
        <f>Matériel_Sogto!FP61</f>
        <v>0</v>
      </c>
      <c r="Z56" s="299">
        <f>Matériel_Sogto!FX61</f>
        <v>0</v>
      </c>
      <c r="AA56" s="299">
        <f>Matériel_Sogto!GF61</f>
        <v>0</v>
      </c>
      <c r="AB56" s="299">
        <f>Matériel_Sogto!GN61</f>
        <v>0</v>
      </c>
      <c r="AC56" s="299">
        <f>Matériel_Sogto!GV61</f>
        <v>0</v>
      </c>
      <c r="AD56" s="299">
        <f>Matériel_Sogto!HD61</f>
        <v>0</v>
      </c>
      <c r="AE56" s="299">
        <f>Matériel_Sogto!HL61</f>
        <v>0</v>
      </c>
      <c r="AF56" s="299">
        <f>Matériel_Sogto!HT61</f>
        <v>0</v>
      </c>
      <c r="AG56" s="299">
        <f>Matériel_Sogto!IB61</f>
        <v>0</v>
      </c>
      <c r="AH56" s="299">
        <f>Matériel_Sogto!IJ61</f>
        <v>0</v>
      </c>
      <c r="AI56" s="302">
        <f t="shared" si="2"/>
        <v>0</v>
      </c>
    </row>
    <row r="57" spans="1:35">
      <c r="A57" s="300">
        <f>Matériel_Sogto!A62</f>
        <v>0</v>
      </c>
      <c r="B57" s="301">
        <f>Matériel_Sogto!B62</f>
        <v>0</v>
      </c>
      <c r="C57" s="301">
        <f>Matériel_Sogto!C62</f>
        <v>0</v>
      </c>
      <c r="D57" s="298">
        <f>Matériel_Sogto!D62</f>
        <v>0</v>
      </c>
      <c r="E57" s="299">
        <f>Matériel_Sogto!L62</f>
        <v>0</v>
      </c>
      <c r="F57" s="299">
        <f>Matériel_Sogto!T62</f>
        <v>0</v>
      </c>
      <c r="G57" s="299">
        <f>Matériel_Sogto!AB62</f>
        <v>0</v>
      </c>
      <c r="H57" s="299">
        <f>+Matériel_Sogto!AJ62</f>
        <v>0</v>
      </c>
      <c r="I57" s="299">
        <f>Matériel_Sogto!AR62</f>
        <v>0</v>
      </c>
      <c r="J57" s="299">
        <f>Matériel_Sogto!AZ62</f>
        <v>0</v>
      </c>
      <c r="K57" s="299">
        <f>Matériel_Sogto!BH62</f>
        <v>0</v>
      </c>
      <c r="L57" s="299">
        <f>Matériel_Sogto!BP62</f>
        <v>0</v>
      </c>
      <c r="M57" s="299">
        <f>+Matériel_Sogto!BX62</f>
        <v>0</v>
      </c>
      <c r="N57" s="299">
        <f>Matériel_Sogto!CF62</f>
        <v>0</v>
      </c>
      <c r="O57" s="299">
        <f>Matériel_Sogto!CN62</f>
        <v>0</v>
      </c>
      <c r="P57" s="299">
        <f>Matériel_Sogto!CV62</f>
        <v>0</v>
      </c>
      <c r="Q57" s="299">
        <f>Matériel_Sogto!DD62</f>
        <v>0</v>
      </c>
      <c r="R57" s="299">
        <f>Matériel_Sogto!DL62</f>
        <v>0</v>
      </c>
      <c r="S57" s="299">
        <f>Matériel_Sogto!DT62</f>
        <v>0</v>
      </c>
      <c r="T57" s="299">
        <f>Matériel_Sogto!EB62</f>
        <v>0</v>
      </c>
      <c r="U57" s="299">
        <f>Matériel_Sogto!EJ62</f>
        <v>0</v>
      </c>
      <c r="V57" s="299">
        <f>Matériel_Sogto!ER62</f>
        <v>0</v>
      </c>
      <c r="W57" s="299">
        <f>Matériel_Sogto!EZ62</f>
        <v>0</v>
      </c>
      <c r="X57" s="299">
        <f>Matériel_Sogto!FH62</f>
        <v>0</v>
      </c>
      <c r="Y57" s="299">
        <f>Matériel_Sogto!FP62</f>
        <v>0</v>
      </c>
      <c r="Z57" s="299">
        <f>Matériel_Sogto!FX62</f>
        <v>0</v>
      </c>
      <c r="AA57" s="299">
        <f>Matériel_Sogto!GF62</f>
        <v>0</v>
      </c>
      <c r="AB57" s="299">
        <f>Matériel_Sogto!GN62</f>
        <v>0</v>
      </c>
      <c r="AC57" s="299">
        <f>Matériel_Sogto!GV62</f>
        <v>0</v>
      </c>
      <c r="AD57" s="299">
        <f>Matériel_Sogto!HD62</f>
        <v>0</v>
      </c>
      <c r="AE57" s="299">
        <f>Matériel_Sogto!HL62</f>
        <v>0</v>
      </c>
      <c r="AF57" s="299">
        <f>Matériel_Sogto!HT62</f>
        <v>0</v>
      </c>
      <c r="AG57" s="299">
        <f>Matériel_Sogto!IB62</f>
        <v>0</v>
      </c>
      <c r="AH57" s="299">
        <f>Matériel_Sogto!IJ62</f>
        <v>0</v>
      </c>
      <c r="AI57" s="302">
        <f t="shared" si="2"/>
        <v>0</v>
      </c>
    </row>
    <row r="58" spans="1:35">
      <c r="A58" s="300">
        <f>Matériel_Sogto!A63</f>
        <v>0</v>
      </c>
      <c r="B58" s="301">
        <f>Matériel_Sogto!B63</f>
        <v>0</v>
      </c>
      <c r="C58" s="301">
        <f>Matériel_Sogto!C63</f>
        <v>0</v>
      </c>
      <c r="D58" s="298">
        <f>Matériel_Sogto!D63</f>
        <v>0</v>
      </c>
      <c r="E58" s="299">
        <f>Matériel_Sogto!L63</f>
        <v>0</v>
      </c>
      <c r="F58" s="299">
        <f>Matériel_Sogto!T63</f>
        <v>0</v>
      </c>
      <c r="G58" s="299">
        <f>Matériel_Sogto!AB63</f>
        <v>0</v>
      </c>
      <c r="H58" s="299">
        <f>+Matériel_Sogto!AJ63</f>
        <v>0</v>
      </c>
      <c r="I58" s="299">
        <f>Matériel_Sogto!AR63</f>
        <v>0</v>
      </c>
      <c r="J58" s="299">
        <f>Matériel_Sogto!AZ63</f>
        <v>0</v>
      </c>
      <c r="K58" s="299">
        <f>Matériel_Sogto!BH63</f>
        <v>0</v>
      </c>
      <c r="L58" s="299">
        <f>Matériel_Sogto!BP63</f>
        <v>0</v>
      </c>
      <c r="M58" s="299">
        <f>+Matériel_Sogto!BX63</f>
        <v>0</v>
      </c>
      <c r="N58" s="299">
        <f>Matériel_Sogto!CF63</f>
        <v>0</v>
      </c>
      <c r="O58" s="299">
        <f>Matériel_Sogto!CN63</f>
        <v>0</v>
      </c>
      <c r="P58" s="299">
        <f>Matériel_Sogto!CV63</f>
        <v>0</v>
      </c>
      <c r="Q58" s="299">
        <f>Matériel_Sogto!DD63</f>
        <v>0</v>
      </c>
      <c r="R58" s="299">
        <f>Matériel_Sogto!DL63</f>
        <v>0</v>
      </c>
      <c r="S58" s="299">
        <f>Matériel_Sogto!DT63</f>
        <v>0</v>
      </c>
      <c r="T58" s="299">
        <f>Matériel_Sogto!EB63</f>
        <v>0</v>
      </c>
      <c r="U58" s="299">
        <f>Matériel_Sogto!EJ63</f>
        <v>0</v>
      </c>
      <c r="V58" s="299">
        <f>Matériel_Sogto!ER63</f>
        <v>0</v>
      </c>
      <c r="W58" s="299">
        <f>Matériel_Sogto!EZ63</f>
        <v>0</v>
      </c>
      <c r="X58" s="299">
        <f>Matériel_Sogto!FH63</f>
        <v>0</v>
      </c>
      <c r="Y58" s="299">
        <f>Matériel_Sogto!FP63</f>
        <v>0</v>
      </c>
      <c r="Z58" s="299">
        <f>Matériel_Sogto!FX63</f>
        <v>0</v>
      </c>
      <c r="AA58" s="299">
        <f>Matériel_Sogto!GF63</f>
        <v>0</v>
      </c>
      <c r="AB58" s="299">
        <f>Matériel_Sogto!GN63</f>
        <v>0</v>
      </c>
      <c r="AC58" s="299">
        <f>Matériel_Sogto!GV63</f>
        <v>0</v>
      </c>
      <c r="AD58" s="299">
        <f>Matériel_Sogto!HD63</f>
        <v>0</v>
      </c>
      <c r="AE58" s="299">
        <f>Matériel_Sogto!HL63</f>
        <v>0</v>
      </c>
      <c r="AF58" s="299">
        <f>Matériel_Sogto!HT63</f>
        <v>0</v>
      </c>
      <c r="AG58" s="299">
        <f>Matériel_Sogto!IB63</f>
        <v>0</v>
      </c>
      <c r="AH58" s="299">
        <f>Matériel_Sogto!IJ63</f>
        <v>0</v>
      </c>
      <c r="AI58" s="302">
        <f t="shared" si="2"/>
        <v>0</v>
      </c>
    </row>
    <row r="59" spans="1:35">
      <c r="A59" s="300">
        <f>Matériel_Sogto!A64</f>
        <v>0</v>
      </c>
      <c r="B59" s="301">
        <f>Matériel_Sogto!B64</f>
        <v>0</v>
      </c>
      <c r="C59" s="301">
        <f>Matériel_Sogto!C64</f>
        <v>0</v>
      </c>
      <c r="D59" s="298">
        <f>Matériel_Sogto!D64</f>
        <v>0</v>
      </c>
      <c r="E59" s="299">
        <f>Matériel_Sogto!L64</f>
        <v>0</v>
      </c>
      <c r="F59" s="299">
        <f>Matériel_Sogto!T64</f>
        <v>0</v>
      </c>
      <c r="G59" s="299">
        <f>Matériel_Sogto!AB64</f>
        <v>0</v>
      </c>
      <c r="H59" s="299">
        <f>+Matériel_Sogto!AJ64</f>
        <v>0</v>
      </c>
      <c r="I59" s="299">
        <f>Matériel_Sogto!AR64</f>
        <v>0</v>
      </c>
      <c r="J59" s="299">
        <f>Matériel_Sogto!AZ64</f>
        <v>0</v>
      </c>
      <c r="K59" s="299">
        <f>Matériel_Sogto!BH64</f>
        <v>0</v>
      </c>
      <c r="L59" s="299">
        <f>Matériel_Sogto!BP64</f>
        <v>0</v>
      </c>
      <c r="M59" s="299">
        <f>+Matériel_Sogto!BX64</f>
        <v>0</v>
      </c>
      <c r="N59" s="299">
        <f>Matériel_Sogto!CF64</f>
        <v>0</v>
      </c>
      <c r="O59" s="299">
        <f>Matériel_Sogto!CN64</f>
        <v>0</v>
      </c>
      <c r="P59" s="299">
        <f>Matériel_Sogto!CV64</f>
        <v>0</v>
      </c>
      <c r="Q59" s="299">
        <f>Matériel_Sogto!DD64</f>
        <v>0</v>
      </c>
      <c r="R59" s="299">
        <f>Matériel_Sogto!DL64</f>
        <v>0</v>
      </c>
      <c r="S59" s="299">
        <f>Matériel_Sogto!DT64</f>
        <v>0</v>
      </c>
      <c r="T59" s="299">
        <f>Matériel_Sogto!EB64</f>
        <v>0</v>
      </c>
      <c r="U59" s="299">
        <f>Matériel_Sogto!EJ64</f>
        <v>0</v>
      </c>
      <c r="V59" s="299">
        <f>Matériel_Sogto!ER64</f>
        <v>0</v>
      </c>
      <c r="W59" s="299">
        <f>Matériel_Sogto!EZ64</f>
        <v>0</v>
      </c>
      <c r="X59" s="299">
        <f>Matériel_Sogto!FH64</f>
        <v>0</v>
      </c>
      <c r="Y59" s="299">
        <f>Matériel_Sogto!FP64</f>
        <v>0</v>
      </c>
      <c r="Z59" s="299">
        <f>Matériel_Sogto!FX64</f>
        <v>0</v>
      </c>
      <c r="AA59" s="299">
        <f>Matériel_Sogto!GF64</f>
        <v>0</v>
      </c>
      <c r="AB59" s="299">
        <f>Matériel_Sogto!GN64</f>
        <v>0</v>
      </c>
      <c r="AC59" s="299">
        <f>Matériel_Sogto!GV64</f>
        <v>0</v>
      </c>
      <c r="AD59" s="299">
        <f>Matériel_Sogto!HD64</f>
        <v>0</v>
      </c>
      <c r="AE59" s="299">
        <f>Matériel_Sogto!HL64</f>
        <v>0</v>
      </c>
      <c r="AF59" s="299">
        <f>Matériel_Sogto!HT64</f>
        <v>0</v>
      </c>
      <c r="AG59" s="299">
        <f>Matériel_Sogto!IB64</f>
        <v>0</v>
      </c>
      <c r="AH59" s="299">
        <f>Matériel_Sogto!IJ64</f>
        <v>0</v>
      </c>
      <c r="AI59" s="302">
        <f t="shared" si="2"/>
        <v>0</v>
      </c>
    </row>
    <row r="60" spans="1:35">
      <c r="A60" s="300">
        <f>Matériel_Sogto!A65</f>
        <v>0</v>
      </c>
      <c r="B60" s="301">
        <f>Matériel_Sogto!B65</f>
        <v>0</v>
      </c>
      <c r="C60" s="301">
        <f>Matériel_Sogto!C65</f>
        <v>0</v>
      </c>
      <c r="D60" s="298">
        <f>Matériel_Sogto!D65</f>
        <v>0</v>
      </c>
      <c r="E60" s="299">
        <f>Matériel_Sogto!L65</f>
        <v>0</v>
      </c>
      <c r="F60" s="299">
        <f>Matériel_Sogto!T65</f>
        <v>0</v>
      </c>
      <c r="G60" s="299">
        <f>Matériel_Sogto!AB65</f>
        <v>0</v>
      </c>
      <c r="H60" s="299">
        <f>+Matériel_Sogto!AJ65</f>
        <v>0</v>
      </c>
      <c r="I60" s="299">
        <f>Matériel_Sogto!AR65</f>
        <v>0</v>
      </c>
      <c r="J60" s="299">
        <f>Matériel_Sogto!AZ65</f>
        <v>0</v>
      </c>
      <c r="K60" s="299">
        <f>Matériel_Sogto!BH65</f>
        <v>0</v>
      </c>
      <c r="L60" s="299">
        <f>Matériel_Sogto!BP65</f>
        <v>0</v>
      </c>
      <c r="M60" s="299">
        <f>+Matériel_Sogto!BX65</f>
        <v>0</v>
      </c>
      <c r="N60" s="299">
        <f>Matériel_Sogto!CF65</f>
        <v>0</v>
      </c>
      <c r="O60" s="299">
        <f>Matériel_Sogto!CN65</f>
        <v>0</v>
      </c>
      <c r="P60" s="299">
        <f>Matériel_Sogto!CV65</f>
        <v>0</v>
      </c>
      <c r="Q60" s="299">
        <f>Matériel_Sogto!DD65</f>
        <v>0</v>
      </c>
      <c r="R60" s="299">
        <f>Matériel_Sogto!DL65</f>
        <v>0</v>
      </c>
      <c r="S60" s="299">
        <f>Matériel_Sogto!DT65</f>
        <v>0</v>
      </c>
      <c r="T60" s="299">
        <f>Matériel_Sogto!EB65</f>
        <v>0</v>
      </c>
      <c r="U60" s="299">
        <f>Matériel_Sogto!EJ65</f>
        <v>0</v>
      </c>
      <c r="V60" s="299">
        <f>Matériel_Sogto!ER65</f>
        <v>0</v>
      </c>
      <c r="W60" s="299">
        <f>Matériel_Sogto!EZ65</f>
        <v>0</v>
      </c>
      <c r="X60" s="299">
        <f>Matériel_Sogto!FH65</f>
        <v>0</v>
      </c>
      <c r="Y60" s="299">
        <f>Matériel_Sogto!FP65</f>
        <v>0</v>
      </c>
      <c r="Z60" s="299">
        <f>Matériel_Sogto!FX65</f>
        <v>0</v>
      </c>
      <c r="AA60" s="299">
        <f>Matériel_Sogto!GF65</f>
        <v>0</v>
      </c>
      <c r="AB60" s="299">
        <f>Matériel_Sogto!GN65</f>
        <v>0</v>
      </c>
      <c r="AC60" s="299">
        <f>Matériel_Sogto!GV65</f>
        <v>0</v>
      </c>
      <c r="AD60" s="299">
        <f>Matériel_Sogto!HD65</f>
        <v>0</v>
      </c>
      <c r="AE60" s="299">
        <f>Matériel_Sogto!HL65</f>
        <v>0</v>
      </c>
      <c r="AF60" s="299">
        <f>Matériel_Sogto!HT65</f>
        <v>0</v>
      </c>
      <c r="AG60" s="299">
        <f>Matériel_Sogto!IB65</f>
        <v>0</v>
      </c>
      <c r="AH60" s="299">
        <f>Matériel_Sogto!IJ65</f>
        <v>0</v>
      </c>
      <c r="AI60" s="302">
        <f t="shared" si="2"/>
        <v>0</v>
      </c>
    </row>
    <row r="61" spans="1:35">
      <c r="A61" s="300">
        <f>Matériel_Sogto!A66</f>
        <v>0</v>
      </c>
      <c r="B61" s="301">
        <f>Matériel_Sogto!B66</f>
        <v>0</v>
      </c>
      <c r="C61" s="301">
        <f>Matériel_Sogto!C66</f>
        <v>0</v>
      </c>
      <c r="D61" s="298">
        <f>Matériel_Sogto!D66</f>
        <v>0</v>
      </c>
      <c r="E61" s="299">
        <f>Matériel_Sogto!L66</f>
        <v>0</v>
      </c>
      <c r="F61" s="299">
        <f>Matériel_Sogto!T66</f>
        <v>0</v>
      </c>
      <c r="G61" s="299">
        <f>Matériel_Sogto!AB66</f>
        <v>0</v>
      </c>
      <c r="H61" s="299">
        <f>+Matériel_Sogto!AJ66</f>
        <v>0</v>
      </c>
      <c r="I61" s="299">
        <f>Matériel_Sogto!AR66</f>
        <v>0</v>
      </c>
      <c r="J61" s="299">
        <f>Matériel_Sogto!AZ66</f>
        <v>0</v>
      </c>
      <c r="K61" s="299">
        <f>Matériel_Sogto!BH66</f>
        <v>0</v>
      </c>
      <c r="L61" s="299">
        <f>Matériel_Sogto!BP66</f>
        <v>0</v>
      </c>
      <c r="M61" s="299">
        <f>+Matériel_Sogto!BX66</f>
        <v>0</v>
      </c>
      <c r="N61" s="299">
        <f>Matériel_Sogto!CF66</f>
        <v>0</v>
      </c>
      <c r="O61" s="299">
        <f>Matériel_Sogto!CN66</f>
        <v>0</v>
      </c>
      <c r="P61" s="299">
        <f>Matériel_Sogto!CV66</f>
        <v>0</v>
      </c>
      <c r="Q61" s="299">
        <f>Matériel_Sogto!DD66</f>
        <v>0</v>
      </c>
      <c r="R61" s="299">
        <f>Matériel_Sogto!DL66</f>
        <v>0</v>
      </c>
      <c r="S61" s="299">
        <f>Matériel_Sogto!DT66</f>
        <v>0</v>
      </c>
      <c r="T61" s="299">
        <f>Matériel_Sogto!EB66</f>
        <v>0</v>
      </c>
      <c r="U61" s="299">
        <f>Matériel_Sogto!EJ66</f>
        <v>0</v>
      </c>
      <c r="V61" s="299">
        <f>Matériel_Sogto!ER66</f>
        <v>0</v>
      </c>
      <c r="W61" s="299">
        <f>Matériel_Sogto!EZ66</f>
        <v>0</v>
      </c>
      <c r="X61" s="299">
        <f>Matériel_Sogto!FH66</f>
        <v>0</v>
      </c>
      <c r="Y61" s="299">
        <f>Matériel_Sogto!FP66</f>
        <v>0</v>
      </c>
      <c r="Z61" s="299">
        <f>Matériel_Sogto!FX66</f>
        <v>0</v>
      </c>
      <c r="AA61" s="299">
        <f>Matériel_Sogto!GF66</f>
        <v>0</v>
      </c>
      <c r="AB61" s="299">
        <f>Matériel_Sogto!GN66</f>
        <v>0</v>
      </c>
      <c r="AC61" s="299">
        <f>Matériel_Sogto!GV66</f>
        <v>0</v>
      </c>
      <c r="AD61" s="299">
        <f>Matériel_Sogto!HD66</f>
        <v>0</v>
      </c>
      <c r="AE61" s="299">
        <f>Matériel_Sogto!HL66</f>
        <v>0</v>
      </c>
      <c r="AF61" s="299">
        <f>Matériel_Sogto!HT66</f>
        <v>0</v>
      </c>
      <c r="AG61" s="299">
        <f>Matériel_Sogto!IB66</f>
        <v>0</v>
      </c>
      <c r="AH61" s="299">
        <f>Matériel_Sogto!IJ66</f>
        <v>0</v>
      </c>
      <c r="AI61" s="302">
        <f t="shared" si="2"/>
        <v>0</v>
      </c>
    </row>
    <row r="62" spans="1:35">
      <c r="A62" s="300">
        <f>Matériel_Sogto!A67</f>
        <v>0</v>
      </c>
      <c r="B62" s="301">
        <f>Matériel_Sogto!B67</f>
        <v>0</v>
      </c>
      <c r="C62" s="301">
        <f>Matériel_Sogto!C67</f>
        <v>0</v>
      </c>
      <c r="D62" s="298">
        <f>Matériel_Sogto!D67</f>
        <v>0</v>
      </c>
      <c r="E62" s="299">
        <f>Matériel_Sogto!L67</f>
        <v>0</v>
      </c>
      <c r="F62" s="299">
        <f>Matériel_Sogto!T67</f>
        <v>0</v>
      </c>
      <c r="G62" s="299">
        <f>Matériel_Sogto!AB67</f>
        <v>0</v>
      </c>
      <c r="H62" s="299">
        <f>+Matériel_Sogto!AJ67</f>
        <v>0</v>
      </c>
      <c r="I62" s="299">
        <f>Matériel_Sogto!AR67</f>
        <v>0</v>
      </c>
      <c r="J62" s="299">
        <f>Matériel_Sogto!AZ67</f>
        <v>0</v>
      </c>
      <c r="K62" s="299">
        <f>Matériel_Sogto!BH67</f>
        <v>0</v>
      </c>
      <c r="L62" s="299">
        <f>Matériel_Sogto!BP67</f>
        <v>0</v>
      </c>
      <c r="M62" s="299">
        <f>+Matériel_Sogto!BX67</f>
        <v>0</v>
      </c>
      <c r="N62" s="299">
        <f>Matériel_Sogto!CF67</f>
        <v>0</v>
      </c>
      <c r="O62" s="299">
        <f>Matériel_Sogto!CN67</f>
        <v>0</v>
      </c>
      <c r="P62" s="299">
        <f>Matériel_Sogto!CV67</f>
        <v>0</v>
      </c>
      <c r="Q62" s="299">
        <f>Matériel_Sogto!DD67</f>
        <v>0</v>
      </c>
      <c r="R62" s="299">
        <f>Matériel_Sogto!DL67</f>
        <v>0</v>
      </c>
      <c r="S62" s="299">
        <f>Matériel_Sogto!DT67</f>
        <v>0</v>
      </c>
      <c r="T62" s="299">
        <f>Matériel_Sogto!EB67</f>
        <v>0</v>
      </c>
      <c r="U62" s="299">
        <f>Matériel_Sogto!EJ67</f>
        <v>0</v>
      </c>
      <c r="V62" s="299">
        <f>Matériel_Sogto!ER67</f>
        <v>0</v>
      </c>
      <c r="W62" s="299">
        <f>Matériel_Sogto!EZ67</f>
        <v>0</v>
      </c>
      <c r="X62" s="299">
        <f>Matériel_Sogto!FH67</f>
        <v>0</v>
      </c>
      <c r="Y62" s="299">
        <f>Matériel_Sogto!FP67</f>
        <v>0</v>
      </c>
      <c r="Z62" s="299">
        <f>Matériel_Sogto!FX67</f>
        <v>0</v>
      </c>
      <c r="AA62" s="299">
        <f>Matériel_Sogto!GF67</f>
        <v>0</v>
      </c>
      <c r="AB62" s="299">
        <f>Matériel_Sogto!GN67</f>
        <v>0</v>
      </c>
      <c r="AC62" s="299">
        <f>Matériel_Sogto!GV67</f>
        <v>0</v>
      </c>
      <c r="AD62" s="299">
        <f>Matériel_Sogto!HD67</f>
        <v>0</v>
      </c>
      <c r="AE62" s="299">
        <f>Matériel_Sogto!HL67</f>
        <v>0</v>
      </c>
      <c r="AF62" s="299">
        <f>Matériel_Sogto!HT67</f>
        <v>0</v>
      </c>
      <c r="AG62" s="299">
        <f>Matériel_Sogto!IB67</f>
        <v>0</v>
      </c>
      <c r="AH62" s="299">
        <f>Matériel_Sogto!IJ67</f>
        <v>0</v>
      </c>
      <c r="AI62" s="302">
        <f t="shared" si="2"/>
        <v>0</v>
      </c>
    </row>
    <row r="63" spans="1:35">
      <c r="A63" s="300">
        <f>Matériel_Sogto!A68</f>
        <v>0</v>
      </c>
      <c r="B63" s="301">
        <f>Matériel_Sogto!B68</f>
        <v>0</v>
      </c>
      <c r="C63" s="301">
        <f>Matériel_Sogto!C68</f>
        <v>0</v>
      </c>
      <c r="D63" s="298">
        <f>Matériel_Sogto!D68</f>
        <v>0</v>
      </c>
      <c r="E63" s="299">
        <f>Matériel_Sogto!L68</f>
        <v>0</v>
      </c>
      <c r="F63" s="299">
        <f>Matériel_Sogto!T68</f>
        <v>0</v>
      </c>
      <c r="G63" s="299">
        <f>Matériel_Sogto!AB68</f>
        <v>0</v>
      </c>
      <c r="H63" s="299">
        <f>+Matériel_Sogto!AJ68</f>
        <v>0</v>
      </c>
      <c r="I63" s="299">
        <f>Matériel_Sogto!AR68</f>
        <v>0</v>
      </c>
      <c r="J63" s="299">
        <f>Matériel_Sogto!AZ68</f>
        <v>0</v>
      </c>
      <c r="K63" s="299">
        <f>Matériel_Sogto!BH68</f>
        <v>0</v>
      </c>
      <c r="L63" s="299">
        <f>Matériel_Sogto!BP68</f>
        <v>0</v>
      </c>
      <c r="M63" s="299">
        <f>+Matériel_Sogto!BX68</f>
        <v>0</v>
      </c>
      <c r="N63" s="299">
        <f>Matériel_Sogto!CF68</f>
        <v>0</v>
      </c>
      <c r="O63" s="299">
        <f>Matériel_Sogto!CN68</f>
        <v>0</v>
      </c>
      <c r="P63" s="299">
        <f>Matériel_Sogto!CV68</f>
        <v>0</v>
      </c>
      <c r="Q63" s="299">
        <f>Matériel_Sogto!DD68</f>
        <v>0</v>
      </c>
      <c r="R63" s="299">
        <f>Matériel_Sogto!DL68</f>
        <v>0</v>
      </c>
      <c r="S63" s="299">
        <f>Matériel_Sogto!DT68</f>
        <v>0</v>
      </c>
      <c r="T63" s="299">
        <f>Matériel_Sogto!EB68</f>
        <v>0</v>
      </c>
      <c r="U63" s="299">
        <f>Matériel_Sogto!EJ68</f>
        <v>0</v>
      </c>
      <c r="V63" s="299">
        <f>Matériel_Sogto!ER68</f>
        <v>0</v>
      </c>
      <c r="W63" s="299">
        <f>Matériel_Sogto!EZ68</f>
        <v>0</v>
      </c>
      <c r="X63" s="299">
        <f>Matériel_Sogto!FH68</f>
        <v>0</v>
      </c>
      <c r="Y63" s="299">
        <f>Matériel_Sogto!FP68</f>
        <v>0</v>
      </c>
      <c r="Z63" s="299">
        <f>Matériel_Sogto!FX68</f>
        <v>0</v>
      </c>
      <c r="AA63" s="299">
        <f>Matériel_Sogto!GF68</f>
        <v>0</v>
      </c>
      <c r="AB63" s="299">
        <f>Matériel_Sogto!GN68</f>
        <v>0</v>
      </c>
      <c r="AC63" s="299">
        <f>Matériel_Sogto!GV68</f>
        <v>0</v>
      </c>
      <c r="AD63" s="299">
        <f>Matériel_Sogto!HD68</f>
        <v>0</v>
      </c>
      <c r="AE63" s="299">
        <f>Matériel_Sogto!HL68</f>
        <v>0</v>
      </c>
      <c r="AF63" s="299">
        <f>Matériel_Sogto!HT68</f>
        <v>0</v>
      </c>
      <c r="AG63" s="299">
        <f>Matériel_Sogto!IB68</f>
        <v>0</v>
      </c>
      <c r="AH63" s="299">
        <f>Matériel_Sogto!IJ68</f>
        <v>0</v>
      </c>
      <c r="AI63" s="302">
        <f t="shared" si="2"/>
        <v>0</v>
      </c>
    </row>
    <row r="64" spans="1:35">
      <c r="A64" s="300">
        <f>Matériel_Sogto!A69</f>
        <v>0</v>
      </c>
      <c r="B64" s="301">
        <f>Matériel_Sogto!B69</f>
        <v>0</v>
      </c>
      <c r="C64" s="301">
        <f>Matériel_Sogto!C69</f>
        <v>0</v>
      </c>
      <c r="D64" s="298">
        <f>Matériel_Sogto!D69</f>
        <v>0</v>
      </c>
      <c r="E64" s="299">
        <f>Matériel_Sogto!L69</f>
        <v>0</v>
      </c>
      <c r="F64" s="299">
        <f>Matériel_Sogto!T69</f>
        <v>0</v>
      </c>
      <c r="G64" s="299">
        <f>Matériel_Sogto!AB69</f>
        <v>0</v>
      </c>
      <c r="H64" s="299">
        <f>+Matériel_Sogto!AJ69</f>
        <v>0</v>
      </c>
      <c r="I64" s="299">
        <f>Matériel_Sogto!AR69</f>
        <v>0</v>
      </c>
      <c r="J64" s="299">
        <f>Matériel_Sogto!AZ69</f>
        <v>0</v>
      </c>
      <c r="K64" s="299">
        <f>Matériel_Sogto!BH69</f>
        <v>0</v>
      </c>
      <c r="L64" s="299">
        <f>Matériel_Sogto!BP69</f>
        <v>0</v>
      </c>
      <c r="M64" s="299">
        <f>+Matériel_Sogto!BX69</f>
        <v>0</v>
      </c>
      <c r="N64" s="299">
        <f>Matériel_Sogto!CF69</f>
        <v>0</v>
      </c>
      <c r="O64" s="299">
        <f>Matériel_Sogto!CN69</f>
        <v>0</v>
      </c>
      <c r="P64" s="299">
        <f>Matériel_Sogto!CV69</f>
        <v>0</v>
      </c>
      <c r="Q64" s="299">
        <f>Matériel_Sogto!DD69</f>
        <v>0</v>
      </c>
      <c r="R64" s="299">
        <f>Matériel_Sogto!DL69</f>
        <v>0</v>
      </c>
      <c r="S64" s="299">
        <f>Matériel_Sogto!DT69</f>
        <v>0</v>
      </c>
      <c r="T64" s="299">
        <f>Matériel_Sogto!EB69</f>
        <v>0</v>
      </c>
      <c r="U64" s="299">
        <f>Matériel_Sogto!EJ69</f>
        <v>0</v>
      </c>
      <c r="V64" s="299">
        <f>Matériel_Sogto!ER69</f>
        <v>0</v>
      </c>
      <c r="W64" s="299">
        <f>Matériel_Sogto!EZ69</f>
        <v>0</v>
      </c>
      <c r="X64" s="299">
        <f>Matériel_Sogto!FH69</f>
        <v>0</v>
      </c>
      <c r="Y64" s="299">
        <f>Matériel_Sogto!FP69</f>
        <v>0</v>
      </c>
      <c r="Z64" s="299">
        <f>Matériel_Sogto!FX69</f>
        <v>0</v>
      </c>
      <c r="AA64" s="299">
        <f>Matériel_Sogto!GF69</f>
        <v>0</v>
      </c>
      <c r="AB64" s="299">
        <f>Matériel_Sogto!GN69</f>
        <v>0</v>
      </c>
      <c r="AC64" s="299">
        <f>Matériel_Sogto!GV69</f>
        <v>0</v>
      </c>
      <c r="AD64" s="299">
        <f>Matériel_Sogto!HD69</f>
        <v>0</v>
      </c>
      <c r="AE64" s="299">
        <f>Matériel_Sogto!HL69</f>
        <v>0</v>
      </c>
      <c r="AF64" s="299">
        <f>Matériel_Sogto!HT69</f>
        <v>0</v>
      </c>
      <c r="AG64" s="299">
        <f>Matériel_Sogto!IB69</f>
        <v>0</v>
      </c>
      <c r="AH64" s="299">
        <f>Matériel_Sogto!IJ69</f>
        <v>0</v>
      </c>
      <c r="AI64" s="302">
        <f t="shared" si="2"/>
        <v>0</v>
      </c>
    </row>
    <row r="65" spans="1:35">
      <c r="A65" s="300">
        <f>Matériel_Sogto!A70</f>
        <v>0</v>
      </c>
      <c r="B65" s="301">
        <f>Matériel_Sogto!B70</f>
        <v>0</v>
      </c>
      <c r="C65" s="301">
        <f>Matériel_Sogto!C70</f>
        <v>0</v>
      </c>
      <c r="D65" s="298">
        <f>Matériel_Sogto!D70</f>
        <v>0</v>
      </c>
      <c r="E65" s="299">
        <f>Matériel_Sogto!L70</f>
        <v>0</v>
      </c>
      <c r="F65" s="299">
        <f>Matériel_Sogto!T70</f>
        <v>0</v>
      </c>
      <c r="G65" s="299">
        <f>Matériel_Sogto!AB70</f>
        <v>0</v>
      </c>
      <c r="H65" s="299">
        <f>+Matériel_Sogto!AJ70</f>
        <v>0</v>
      </c>
      <c r="I65" s="299">
        <f>Matériel_Sogto!AR70</f>
        <v>0</v>
      </c>
      <c r="J65" s="299">
        <f>Matériel_Sogto!AZ70</f>
        <v>0</v>
      </c>
      <c r="K65" s="299">
        <f>Matériel_Sogto!BH70</f>
        <v>0</v>
      </c>
      <c r="L65" s="299">
        <f>Matériel_Sogto!BP70</f>
        <v>0</v>
      </c>
      <c r="M65" s="299">
        <f>+Matériel_Sogto!BX70</f>
        <v>0</v>
      </c>
      <c r="N65" s="299">
        <f>Matériel_Sogto!CF70</f>
        <v>0</v>
      </c>
      <c r="O65" s="299">
        <f>Matériel_Sogto!CN70</f>
        <v>0</v>
      </c>
      <c r="P65" s="299">
        <f>Matériel_Sogto!CV70</f>
        <v>0</v>
      </c>
      <c r="Q65" s="299">
        <f>Matériel_Sogto!DD70</f>
        <v>0</v>
      </c>
      <c r="R65" s="299">
        <f>Matériel_Sogto!DL70</f>
        <v>0</v>
      </c>
      <c r="S65" s="299">
        <f>Matériel_Sogto!DT70</f>
        <v>0</v>
      </c>
      <c r="T65" s="299">
        <f>Matériel_Sogto!EB70</f>
        <v>0</v>
      </c>
      <c r="U65" s="299">
        <f>Matériel_Sogto!EJ70</f>
        <v>0</v>
      </c>
      <c r="V65" s="299">
        <f>Matériel_Sogto!ER70</f>
        <v>0</v>
      </c>
      <c r="W65" s="299">
        <f>Matériel_Sogto!EZ70</f>
        <v>0</v>
      </c>
      <c r="X65" s="299">
        <f>Matériel_Sogto!FH70</f>
        <v>0</v>
      </c>
      <c r="Y65" s="299">
        <f>Matériel_Sogto!FP70</f>
        <v>0</v>
      </c>
      <c r="Z65" s="299">
        <f>Matériel_Sogto!FX70</f>
        <v>0</v>
      </c>
      <c r="AA65" s="299">
        <f>Matériel_Sogto!GF70</f>
        <v>0</v>
      </c>
      <c r="AB65" s="299">
        <f>Matériel_Sogto!GN70</f>
        <v>0</v>
      </c>
      <c r="AC65" s="299">
        <f>Matériel_Sogto!GV70</f>
        <v>0</v>
      </c>
      <c r="AD65" s="299">
        <f>Matériel_Sogto!HD70</f>
        <v>0</v>
      </c>
      <c r="AE65" s="299">
        <f>Matériel_Sogto!HL70</f>
        <v>0</v>
      </c>
      <c r="AF65" s="299">
        <f>Matériel_Sogto!HT70</f>
        <v>0</v>
      </c>
      <c r="AG65" s="299">
        <f>Matériel_Sogto!IB70</f>
        <v>0</v>
      </c>
      <c r="AH65" s="299">
        <f>Matériel_Sogto!IJ70</f>
        <v>0</v>
      </c>
      <c r="AI65" s="302">
        <f t="shared" si="2"/>
        <v>0</v>
      </c>
    </row>
    <row r="66" spans="1:35">
      <c r="A66" s="300">
        <f>Matériel_Sogto!A71</f>
        <v>0</v>
      </c>
      <c r="B66" s="301">
        <f>Matériel_Sogto!B71</f>
        <v>0</v>
      </c>
      <c r="C66" s="301">
        <f>Matériel_Sogto!C71</f>
        <v>0</v>
      </c>
      <c r="D66" s="298">
        <f>Matériel_Sogto!D71</f>
        <v>0</v>
      </c>
      <c r="E66" s="299">
        <f>Matériel_Sogto!L71</f>
        <v>0</v>
      </c>
      <c r="F66" s="299">
        <f>Matériel_Sogto!T71</f>
        <v>0</v>
      </c>
      <c r="G66" s="299">
        <f>Matériel_Sogto!AB71</f>
        <v>0</v>
      </c>
      <c r="H66" s="299">
        <f>+Matériel_Sogto!AJ71</f>
        <v>0</v>
      </c>
      <c r="I66" s="299">
        <f>Matériel_Sogto!AR71</f>
        <v>0</v>
      </c>
      <c r="J66" s="299">
        <f>Matériel_Sogto!AZ71</f>
        <v>0</v>
      </c>
      <c r="K66" s="299">
        <f>Matériel_Sogto!BH71</f>
        <v>0</v>
      </c>
      <c r="L66" s="299">
        <f>Matériel_Sogto!BP71</f>
        <v>0</v>
      </c>
      <c r="M66" s="299">
        <f>+Matériel_Sogto!BX71</f>
        <v>0</v>
      </c>
      <c r="N66" s="299">
        <f>Matériel_Sogto!CF71</f>
        <v>0</v>
      </c>
      <c r="O66" s="299">
        <f>Matériel_Sogto!CN71</f>
        <v>0</v>
      </c>
      <c r="P66" s="299">
        <f>Matériel_Sogto!CV71</f>
        <v>0</v>
      </c>
      <c r="Q66" s="299">
        <f>Matériel_Sogto!DD71</f>
        <v>0</v>
      </c>
      <c r="R66" s="299">
        <f>Matériel_Sogto!DL71</f>
        <v>0</v>
      </c>
      <c r="S66" s="299">
        <f>Matériel_Sogto!DT71</f>
        <v>0</v>
      </c>
      <c r="T66" s="299">
        <f>Matériel_Sogto!EB71</f>
        <v>0</v>
      </c>
      <c r="U66" s="299">
        <f>Matériel_Sogto!EJ71</f>
        <v>0</v>
      </c>
      <c r="V66" s="299">
        <f>Matériel_Sogto!ER71</f>
        <v>0</v>
      </c>
      <c r="W66" s="299">
        <f>Matériel_Sogto!EZ71</f>
        <v>0</v>
      </c>
      <c r="X66" s="299">
        <f>Matériel_Sogto!FH71</f>
        <v>0</v>
      </c>
      <c r="Y66" s="299">
        <f>Matériel_Sogto!FP71</f>
        <v>0</v>
      </c>
      <c r="Z66" s="299">
        <f>Matériel_Sogto!FX71</f>
        <v>0</v>
      </c>
      <c r="AA66" s="299">
        <f>Matériel_Sogto!GF71</f>
        <v>0</v>
      </c>
      <c r="AB66" s="299">
        <f>Matériel_Sogto!GN71</f>
        <v>0</v>
      </c>
      <c r="AC66" s="299">
        <f>Matériel_Sogto!GV71</f>
        <v>0</v>
      </c>
      <c r="AD66" s="299">
        <f>Matériel_Sogto!HD71</f>
        <v>0</v>
      </c>
      <c r="AE66" s="299">
        <f>Matériel_Sogto!HL71</f>
        <v>0</v>
      </c>
      <c r="AF66" s="299">
        <f>Matériel_Sogto!HT71</f>
        <v>0</v>
      </c>
      <c r="AG66" s="299">
        <f>Matériel_Sogto!IB71</f>
        <v>0</v>
      </c>
      <c r="AH66" s="299">
        <f>Matériel_Sogto!IJ71</f>
        <v>0</v>
      </c>
      <c r="AI66" s="302">
        <f t="shared" si="2"/>
        <v>0</v>
      </c>
    </row>
    <row r="67" spans="1:35" ht="15" thickBot="1">
      <c r="A67" s="300">
        <f>Matériel_Sogto!A72</f>
        <v>0</v>
      </c>
      <c r="B67" s="301">
        <f>Matériel_Sogto!B72</f>
        <v>0</v>
      </c>
      <c r="C67" s="301">
        <f>Matériel_Sogto!C72</f>
        <v>0</v>
      </c>
      <c r="D67" s="298">
        <f>Matériel_Sogto!D72</f>
        <v>0</v>
      </c>
      <c r="E67" s="299">
        <f>Matériel_Sogto!L72</f>
        <v>0</v>
      </c>
      <c r="F67" s="299">
        <f>Matériel_Sogto!T72</f>
        <v>0</v>
      </c>
      <c r="G67" s="299">
        <f>Matériel_Sogto!AB72</f>
        <v>0</v>
      </c>
      <c r="H67" s="299">
        <f>+Matériel_Sogto!AJ72</f>
        <v>0</v>
      </c>
      <c r="I67" s="299">
        <f>Matériel_Sogto!AR72</f>
        <v>0</v>
      </c>
      <c r="J67" s="299">
        <f>Matériel_Sogto!AZ72</f>
        <v>0</v>
      </c>
      <c r="K67" s="299">
        <f>Matériel_Sogto!BH72</f>
        <v>0</v>
      </c>
      <c r="L67" s="299">
        <f>Matériel_Sogto!BP72</f>
        <v>0</v>
      </c>
      <c r="M67" s="299">
        <f>+Matériel_Sogto!BX72</f>
        <v>0</v>
      </c>
      <c r="N67" s="299">
        <f>Matériel_Sogto!CF72</f>
        <v>0</v>
      </c>
      <c r="O67" s="299">
        <f>Matériel_Sogto!CN72</f>
        <v>0</v>
      </c>
      <c r="P67" s="299">
        <f>Matériel_Sogto!CV72</f>
        <v>0</v>
      </c>
      <c r="Q67" s="299">
        <f>Matériel_Sogto!DD72</f>
        <v>0</v>
      </c>
      <c r="R67" s="299">
        <f>Matériel_Sogto!DL72</f>
        <v>0</v>
      </c>
      <c r="S67" s="299">
        <f>Matériel_Sogto!DT72</f>
        <v>0</v>
      </c>
      <c r="T67" s="299">
        <f>Matériel_Sogto!EB72</f>
        <v>0</v>
      </c>
      <c r="U67" s="299">
        <f>Matériel_Sogto!EJ72</f>
        <v>0</v>
      </c>
      <c r="V67" s="299">
        <f>Matériel_Sogto!ER72</f>
        <v>0</v>
      </c>
      <c r="W67" s="299">
        <f>Matériel_Sogto!EZ72</f>
        <v>0</v>
      </c>
      <c r="X67" s="299">
        <f>Matériel_Sogto!FH72</f>
        <v>0</v>
      </c>
      <c r="Y67" s="299">
        <f>Matériel_Sogto!FP72</f>
        <v>0</v>
      </c>
      <c r="Z67" s="299">
        <f>Matériel_Sogto!FX72</f>
        <v>0</v>
      </c>
      <c r="AA67" s="299">
        <f>Matériel_Sogto!GF72</f>
        <v>0</v>
      </c>
      <c r="AB67" s="299">
        <f>Matériel_Sogto!GN72</f>
        <v>0</v>
      </c>
      <c r="AC67" s="299">
        <f>Matériel_Sogto!GV72</f>
        <v>0</v>
      </c>
      <c r="AD67" s="299">
        <f>Matériel_Sogto!HD72</f>
        <v>0</v>
      </c>
      <c r="AE67" s="299">
        <f>Matériel_Sogto!HL72</f>
        <v>0</v>
      </c>
      <c r="AF67" s="299">
        <f>Matériel_Sogto!HT72</f>
        <v>0</v>
      </c>
      <c r="AG67" s="299">
        <f>Matériel_Sogto!IB72</f>
        <v>0</v>
      </c>
      <c r="AH67" s="299">
        <f>Matériel_Sogto!IJ72</f>
        <v>0</v>
      </c>
      <c r="AI67" s="302">
        <f t="shared" si="2"/>
        <v>0</v>
      </c>
    </row>
    <row r="68" spans="1:35" s="499" customFormat="1" ht="19.5" customHeight="1" thickBot="1">
      <c r="A68" s="564" t="s">
        <v>210</v>
      </c>
      <c r="B68" s="565"/>
      <c r="C68" s="565"/>
      <c r="D68" s="565"/>
      <c r="E68" s="565"/>
      <c r="F68" s="565"/>
      <c r="G68" s="565"/>
      <c r="H68" s="565"/>
      <c r="I68" s="565"/>
      <c r="J68" s="565"/>
      <c r="K68" s="565"/>
      <c r="L68" s="565"/>
      <c r="M68" s="565"/>
      <c r="N68" s="565"/>
      <c r="O68" s="565"/>
      <c r="P68" s="565"/>
      <c r="Q68" s="565"/>
      <c r="R68" s="565"/>
      <c r="S68" s="565"/>
      <c r="T68" s="565"/>
      <c r="U68" s="565"/>
      <c r="V68" s="565"/>
      <c r="W68" s="565"/>
      <c r="X68" s="565"/>
      <c r="Y68" s="565"/>
      <c r="Z68" s="565"/>
      <c r="AA68" s="565"/>
      <c r="AB68" s="565"/>
      <c r="AC68" s="565"/>
      <c r="AD68" s="565"/>
      <c r="AE68" s="565"/>
      <c r="AF68" s="565"/>
      <c r="AG68" s="565"/>
      <c r="AH68" s="565"/>
      <c r="AI68" s="566"/>
    </row>
    <row r="69" spans="1:35" ht="15" thickTop="1">
      <c r="A69" s="529" t="str">
        <f>Matériel_Location!A12</f>
        <v>LES ENGINS</v>
      </c>
      <c r="B69" s="530" t="str">
        <f>Matériel_Location!B12</f>
        <v>CHAF TRAVEAU</v>
      </c>
      <c r="C69" s="530">
        <f>Matériel_Location!C12</f>
        <v>0</v>
      </c>
      <c r="D69" s="531">
        <f>Matériel_Location!D12</f>
        <v>0</v>
      </c>
      <c r="E69" s="532">
        <f>Matériel_Location!L12</f>
        <v>0</v>
      </c>
      <c r="F69" s="532">
        <f>Matériel_Location!T12</f>
        <v>0</v>
      </c>
      <c r="G69" s="532">
        <f>Matériel_Location!AB12</f>
        <v>0</v>
      </c>
      <c r="H69" s="532">
        <f>+Matériel_Location!AJ12</f>
        <v>0</v>
      </c>
      <c r="I69" s="532">
        <f>Matériel_Location!AR12</f>
        <v>0</v>
      </c>
      <c r="J69" s="532">
        <f>Matériel_Location!AZ12</f>
        <v>0</v>
      </c>
      <c r="K69" s="532">
        <f>Matériel_Location!BH12</f>
        <v>0</v>
      </c>
      <c r="L69" s="532">
        <f>Matériel_Location!BP12</f>
        <v>0</v>
      </c>
      <c r="M69" s="532">
        <f>+Matériel_Location!BX12</f>
        <v>0</v>
      </c>
      <c r="N69" s="532">
        <f>Matériel_Location!CF12</f>
        <v>0</v>
      </c>
      <c r="O69" s="532">
        <f>Matériel_Location!CN12</f>
        <v>0</v>
      </c>
      <c r="P69" s="532">
        <f>Matériel_Location!CV12</f>
        <v>0</v>
      </c>
      <c r="Q69" s="532">
        <f>Matériel_Location!DD12</f>
        <v>0</v>
      </c>
      <c r="R69" s="532">
        <f>Matériel_Location!DL12</f>
        <v>0</v>
      </c>
      <c r="S69" s="532">
        <f>Matériel_Location!DT12</f>
        <v>0</v>
      </c>
      <c r="T69" s="532">
        <f>Matériel_Location!EB12</f>
        <v>0</v>
      </c>
      <c r="U69" s="532">
        <f>Matériel_Location!EJ12</f>
        <v>0</v>
      </c>
      <c r="V69" s="532">
        <f>Matériel_Location!ER12</f>
        <v>0</v>
      </c>
      <c r="W69" s="532">
        <f>Matériel_Location!EZ12</f>
        <v>0</v>
      </c>
      <c r="X69" s="532">
        <f>Matériel_Location!FH12</f>
        <v>0</v>
      </c>
      <c r="Y69" s="532">
        <f>Matériel_Location!FP12</f>
        <v>0</v>
      </c>
      <c r="Z69" s="532">
        <f>Matériel_Location!FX12</f>
        <v>0</v>
      </c>
      <c r="AA69" s="532">
        <f>Matériel_Location!GF12</f>
        <v>0</v>
      </c>
      <c r="AB69" s="532">
        <f>Matériel_Location!GN12</f>
        <v>0</v>
      </c>
      <c r="AC69" s="532">
        <f>Matériel_Location!GV12</f>
        <v>0</v>
      </c>
      <c r="AD69" s="532">
        <f>Matériel_Location!HD12</f>
        <v>0</v>
      </c>
      <c r="AE69" s="532">
        <f>Matériel_Location!HL12</f>
        <v>0</v>
      </c>
      <c r="AF69" s="532">
        <f>Matériel_Location!HT12</f>
        <v>0</v>
      </c>
      <c r="AG69" s="532">
        <f>Matériel_Location!IB12</f>
        <v>0</v>
      </c>
      <c r="AH69" s="532">
        <f>Matériel_Location!IJ12</f>
        <v>0</v>
      </c>
      <c r="AI69" s="533">
        <f t="shared" ref="AI69:AI129" si="3">SUM(D69:AH69)</f>
        <v>0</v>
      </c>
    </row>
    <row r="70" spans="1:35">
      <c r="A70" s="528" t="str">
        <f>Matériel_Location!A13</f>
        <v>CB002</v>
      </c>
      <c r="B70" s="301">
        <f>Matériel_Location!B13</f>
        <v>0</v>
      </c>
      <c r="C70" s="301">
        <f>Matériel_Location!C13</f>
        <v>0</v>
      </c>
      <c r="D70" s="298">
        <f>Matériel_Location!D13</f>
        <v>3</v>
      </c>
      <c r="E70" s="299">
        <f>Matériel_Location!L13</f>
        <v>0</v>
      </c>
      <c r="F70" s="299">
        <f>Matériel_Location!T13</f>
        <v>0</v>
      </c>
      <c r="G70" s="299">
        <f>Matériel_Location!AB13</f>
        <v>7</v>
      </c>
      <c r="H70" s="299">
        <f>+Matériel_Location!AJ13</f>
        <v>7</v>
      </c>
      <c r="I70" s="299">
        <f>Matériel_Location!AR13</f>
        <v>0</v>
      </c>
      <c r="J70" s="299">
        <f>Matériel_Location!AZ13</f>
        <v>0</v>
      </c>
      <c r="K70" s="299">
        <f>Matériel_Location!BH13</f>
        <v>0</v>
      </c>
      <c r="L70" s="299">
        <f>Matériel_Location!BP13</f>
        <v>0</v>
      </c>
      <c r="M70" s="299">
        <f>+Matériel_Location!BX13</f>
        <v>0</v>
      </c>
      <c r="N70" s="299">
        <f>Matériel_Location!CF13</f>
        <v>0</v>
      </c>
      <c r="O70" s="299">
        <f>Matériel_Location!CN13</f>
        <v>0</v>
      </c>
      <c r="P70" s="299">
        <f>Matériel_Location!CV13</f>
        <v>3</v>
      </c>
      <c r="Q70" s="299">
        <f>Matériel_Location!DD13</f>
        <v>0</v>
      </c>
      <c r="R70" s="299">
        <f>Matériel_Location!DL13</f>
        <v>0</v>
      </c>
      <c r="S70" s="299">
        <f>Matériel_Location!DT13</f>
        <v>0</v>
      </c>
      <c r="T70" s="299">
        <f>Matériel_Location!EB13</f>
        <v>0</v>
      </c>
      <c r="U70" s="299">
        <f>Matériel_Location!EJ13</f>
        <v>0</v>
      </c>
      <c r="V70" s="299">
        <f>Matériel_Location!ER13</f>
        <v>0</v>
      </c>
      <c r="W70" s="299">
        <f>Matériel_Location!EZ13</f>
        <v>0</v>
      </c>
      <c r="X70" s="299">
        <f>Matériel_Location!FH13</f>
        <v>2</v>
      </c>
      <c r="Y70" s="299">
        <f>Matériel_Location!FP13</f>
        <v>0</v>
      </c>
      <c r="Z70" s="299">
        <f>Matériel_Location!FX13</f>
        <v>0</v>
      </c>
      <c r="AA70" s="299">
        <f>Matériel_Location!GF13</f>
        <v>0</v>
      </c>
      <c r="AB70" s="299">
        <f>Matériel_Location!GN13</f>
        <v>0</v>
      </c>
      <c r="AC70" s="299">
        <f>Matériel_Location!GV13</f>
        <v>0</v>
      </c>
      <c r="AD70" s="299">
        <f>Matériel_Location!HD13</f>
        <v>0</v>
      </c>
      <c r="AE70" s="299">
        <f>Matériel_Location!HL13</f>
        <v>0</v>
      </c>
      <c r="AF70" s="299">
        <f>Matériel_Location!HT13</f>
        <v>0</v>
      </c>
      <c r="AG70" s="299">
        <f>Matériel_Location!IB13</f>
        <v>0</v>
      </c>
      <c r="AH70" s="299">
        <f>Matériel_Location!IJ13</f>
        <v>0</v>
      </c>
      <c r="AI70" s="533">
        <f t="shared" si="3"/>
        <v>22</v>
      </c>
    </row>
    <row r="71" spans="1:35">
      <c r="A71" s="528" t="str">
        <f>Matériel_Location!A14</f>
        <v>TR001</v>
      </c>
      <c r="B71" s="301">
        <f>Matériel_Location!B14</f>
        <v>0</v>
      </c>
      <c r="C71" s="301">
        <f>Matériel_Location!C14</f>
        <v>0</v>
      </c>
      <c r="D71" s="298">
        <f>Matériel_Location!D14</f>
        <v>3</v>
      </c>
      <c r="E71" s="299">
        <f>Matériel_Location!L14</f>
        <v>0</v>
      </c>
      <c r="F71" s="299">
        <f>Matériel_Location!T14</f>
        <v>0</v>
      </c>
      <c r="G71" s="299">
        <f>Matériel_Location!AB14</f>
        <v>7</v>
      </c>
      <c r="H71" s="299">
        <f>+Matériel_Location!AJ14</f>
        <v>7</v>
      </c>
      <c r="I71" s="299">
        <f>Matériel_Location!AR14</f>
        <v>2</v>
      </c>
      <c r="J71" s="299">
        <f>Matériel_Location!AZ14</f>
        <v>0</v>
      </c>
      <c r="K71" s="299">
        <f>Matériel_Location!BH14</f>
        <v>4</v>
      </c>
      <c r="L71" s="299">
        <f>Matériel_Location!BP14</f>
        <v>0</v>
      </c>
      <c r="M71" s="299">
        <f>+Matériel_Location!BX14</f>
        <v>5</v>
      </c>
      <c r="N71" s="299">
        <f>Matériel_Location!CF14</f>
        <v>0</v>
      </c>
      <c r="O71" s="299">
        <f>Matériel_Location!CN14</f>
        <v>4</v>
      </c>
      <c r="P71" s="299">
        <f>Matériel_Location!CV14</f>
        <v>3</v>
      </c>
      <c r="Q71" s="299">
        <f>Matériel_Location!DD14</f>
        <v>1</v>
      </c>
      <c r="R71" s="299">
        <f>Matériel_Location!DL14</f>
        <v>4</v>
      </c>
      <c r="S71" s="299">
        <f>Matériel_Location!DT14</f>
        <v>1</v>
      </c>
      <c r="T71" s="299">
        <f>Matériel_Location!EB14</f>
        <v>1</v>
      </c>
      <c r="U71" s="299">
        <f>Matériel_Location!EJ14</f>
        <v>0</v>
      </c>
      <c r="V71" s="299">
        <f>Matériel_Location!ER14</f>
        <v>4</v>
      </c>
      <c r="W71" s="299">
        <f>Matériel_Location!EZ14</f>
        <v>0</v>
      </c>
      <c r="X71" s="299">
        <f>Matériel_Location!FH14</f>
        <v>2</v>
      </c>
      <c r="Y71" s="299">
        <f>Matériel_Location!FP14</f>
        <v>0</v>
      </c>
      <c r="Z71" s="299">
        <f>Matériel_Location!FX14</f>
        <v>0</v>
      </c>
      <c r="AA71" s="299">
        <f>Matériel_Location!GF14</f>
        <v>0</v>
      </c>
      <c r="AB71" s="299">
        <f>Matériel_Location!GN14</f>
        <v>0</v>
      </c>
      <c r="AC71" s="299">
        <f>Matériel_Location!GV14</f>
        <v>0</v>
      </c>
      <c r="AD71" s="299">
        <f>Matériel_Location!HD14</f>
        <v>0</v>
      </c>
      <c r="AE71" s="299">
        <f>Matériel_Location!HL14</f>
        <v>0</v>
      </c>
      <c r="AF71" s="299">
        <f>Matériel_Location!HT14</f>
        <v>0</v>
      </c>
      <c r="AG71" s="299">
        <f>Matériel_Location!IB14</f>
        <v>0</v>
      </c>
      <c r="AH71" s="299">
        <f>Matériel_Location!IJ14</f>
        <v>0</v>
      </c>
      <c r="AI71" s="533">
        <f t="shared" si="3"/>
        <v>48</v>
      </c>
    </row>
    <row r="72" spans="1:35">
      <c r="A72" s="528" t="str">
        <f>Matériel_Location!A15</f>
        <v>P012</v>
      </c>
      <c r="B72" s="301">
        <f>Matériel_Location!B15</f>
        <v>0</v>
      </c>
      <c r="C72" s="301">
        <f>Matériel_Location!C15</f>
        <v>0</v>
      </c>
      <c r="D72" s="298">
        <f>Matériel_Location!D15</f>
        <v>2</v>
      </c>
      <c r="E72" s="299">
        <f>Matériel_Location!L15</f>
        <v>0</v>
      </c>
      <c r="F72" s="299">
        <f>Matériel_Location!T15</f>
        <v>0</v>
      </c>
      <c r="G72" s="299">
        <f>Matériel_Location!AB15</f>
        <v>0</v>
      </c>
      <c r="H72" s="299">
        <f>+Matériel_Location!AJ15</f>
        <v>0</v>
      </c>
      <c r="I72" s="299">
        <f>Matériel_Location!AR15</f>
        <v>0</v>
      </c>
      <c r="J72" s="299">
        <f>Matériel_Location!AZ15</f>
        <v>5</v>
      </c>
      <c r="K72" s="299">
        <f>Matériel_Location!BH15</f>
        <v>8</v>
      </c>
      <c r="L72" s="299">
        <f>Matériel_Location!BP15</f>
        <v>7</v>
      </c>
      <c r="M72" s="299">
        <f>+Matériel_Location!BX15</f>
        <v>8</v>
      </c>
      <c r="N72" s="299">
        <f>Matériel_Location!CF15</f>
        <v>0</v>
      </c>
      <c r="O72" s="299">
        <f>Matériel_Location!CN15</f>
        <v>0</v>
      </c>
      <c r="P72" s="299">
        <f>Matériel_Location!CV15</f>
        <v>0</v>
      </c>
      <c r="Q72" s="299">
        <f>Matériel_Location!DD15</f>
        <v>5</v>
      </c>
      <c r="R72" s="299">
        <f>Matériel_Location!DL15</f>
        <v>6</v>
      </c>
      <c r="S72" s="299">
        <f>Matériel_Location!DT15</f>
        <v>4</v>
      </c>
      <c r="T72" s="299">
        <f>Matériel_Location!EB15</f>
        <v>0</v>
      </c>
      <c r="U72" s="299">
        <f>Matériel_Location!EJ15</f>
        <v>2</v>
      </c>
      <c r="V72" s="299">
        <f>Matériel_Location!ER15</f>
        <v>1</v>
      </c>
      <c r="W72" s="299">
        <f>Matériel_Location!EZ15</f>
        <v>7</v>
      </c>
      <c r="X72" s="299">
        <f>Matériel_Location!FH15</f>
        <v>8</v>
      </c>
      <c r="Y72" s="299">
        <f>Matériel_Location!FP15</f>
        <v>0</v>
      </c>
      <c r="Z72" s="299">
        <f>Matériel_Location!FX15</f>
        <v>0</v>
      </c>
      <c r="AA72" s="299">
        <f>Matériel_Location!GF15</f>
        <v>0</v>
      </c>
      <c r="AB72" s="299">
        <f>Matériel_Location!GN15</f>
        <v>0</v>
      </c>
      <c r="AC72" s="299">
        <f>Matériel_Location!GV15</f>
        <v>0</v>
      </c>
      <c r="AD72" s="299">
        <f>Matériel_Location!HD15</f>
        <v>0</v>
      </c>
      <c r="AE72" s="299">
        <f>Matériel_Location!HL15</f>
        <v>0</v>
      </c>
      <c r="AF72" s="299">
        <f>Matériel_Location!HT15</f>
        <v>0</v>
      </c>
      <c r="AG72" s="299">
        <f>Matériel_Location!IB15</f>
        <v>0</v>
      </c>
      <c r="AH72" s="299">
        <f>Matériel_Location!IJ15</f>
        <v>0</v>
      </c>
      <c r="AI72" s="533">
        <f t="shared" si="3"/>
        <v>63</v>
      </c>
    </row>
    <row r="73" spans="1:35">
      <c r="A73" s="528" t="str">
        <f>Matériel_Location!A16</f>
        <v>CA012</v>
      </c>
      <c r="B73" s="301">
        <f>Matériel_Location!B16</f>
        <v>0</v>
      </c>
      <c r="C73" s="301">
        <f>Matériel_Location!C16</f>
        <v>0</v>
      </c>
      <c r="D73" s="298">
        <f>Matériel_Location!D16</f>
        <v>2</v>
      </c>
      <c r="E73" s="299">
        <f>Matériel_Location!L16</f>
        <v>0</v>
      </c>
      <c r="F73" s="299">
        <f>Matériel_Location!T16</f>
        <v>0</v>
      </c>
      <c r="G73" s="299">
        <f>Matériel_Location!AB16</f>
        <v>0</v>
      </c>
      <c r="H73" s="299">
        <f>+Matériel_Location!AJ16</f>
        <v>0</v>
      </c>
      <c r="I73" s="299">
        <f>Matériel_Location!AR16</f>
        <v>0</v>
      </c>
      <c r="J73" s="299">
        <f>Matériel_Location!AZ16</f>
        <v>0</v>
      </c>
      <c r="K73" s="299">
        <f>Matériel_Location!BH16</f>
        <v>0</v>
      </c>
      <c r="L73" s="299">
        <f>Matériel_Location!BP16</f>
        <v>0</v>
      </c>
      <c r="M73" s="299">
        <f>+Matériel_Location!BX16</f>
        <v>5</v>
      </c>
      <c r="N73" s="299">
        <f>Matériel_Location!CF16</f>
        <v>4</v>
      </c>
      <c r="O73" s="299">
        <f>Matériel_Location!CN16</f>
        <v>4</v>
      </c>
      <c r="P73" s="299">
        <f>Matériel_Location!CV16</f>
        <v>0</v>
      </c>
      <c r="Q73" s="299">
        <f>Matériel_Location!DD16</f>
        <v>1</v>
      </c>
      <c r="R73" s="299">
        <f>Matériel_Location!DL16</f>
        <v>1</v>
      </c>
      <c r="S73" s="299">
        <f>Matériel_Location!DT16</f>
        <v>0</v>
      </c>
      <c r="T73" s="299">
        <f>Matériel_Location!EB16</f>
        <v>0</v>
      </c>
      <c r="U73" s="299">
        <f>Matériel_Location!EJ16</f>
        <v>0</v>
      </c>
      <c r="V73" s="299">
        <f>Matériel_Location!ER16</f>
        <v>1</v>
      </c>
      <c r="W73" s="299">
        <f>Matériel_Location!EZ16</f>
        <v>0</v>
      </c>
      <c r="X73" s="299">
        <f>Matériel_Location!FH16</f>
        <v>1</v>
      </c>
      <c r="Y73" s="299">
        <f>Matériel_Location!FP16</f>
        <v>0</v>
      </c>
      <c r="Z73" s="299">
        <f>Matériel_Location!FX16</f>
        <v>0</v>
      </c>
      <c r="AA73" s="299">
        <f>Matériel_Location!GF16</f>
        <v>0</v>
      </c>
      <c r="AB73" s="299">
        <f>Matériel_Location!GN16</f>
        <v>0</v>
      </c>
      <c r="AC73" s="299">
        <f>Matériel_Location!GV16</f>
        <v>0</v>
      </c>
      <c r="AD73" s="299">
        <f>Matériel_Location!HD16</f>
        <v>0</v>
      </c>
      <c r="AE73" s="299">
        <f>Matériel_Location!HL16</f>
        <v>0</v>
      </c>
      <c r="AF73" s="299">
        <f>Matériel_Location!HT16</f>
        <v>0</v>
      </c>
      <c r="AG73" s="299">
        <f>Matériel_Location!IB16</f>
        <v>0</v>
      </c>
      <c r="AH73" s="299">
        <f>Matériel_Location!IJ16</f>
        <v>0</v>
      </c>
      <c r="AI73" s="533">
        <f t="shared" si="3"/>
        <v>19</v>
      </c>
    </row>
    <row r="74" spans="1:35">
      <c r="A74" s="528" t="str">
        <f>Matériel_Location!A17</f>
        <v>CB001</v>
      </c>
      <c r="B74" s="301">
        <f>Matériel_Location!B17</f>
        <v>0</v>
      </c>
      <c r="C74" s="301">
        <f>Matériel_Location!C17</f>
        <v>0</v>
      </c>
      <c r="D74" s="298">
        <f>Matériel_Location!D17</f>
        <v>0</v>
      </c>
      <c r="E74" s="299">
        <f>Matériel_Location!L17</f>
        <v>0</v>
      </c>
      <c r="F74" s="299">
        <f>Matériel_Location!T17</f>
        <v>0</v>
      </c>
      <c r="G74" s="299">
        <f>Matériel_Location!AB17</f>
        <v>0</v>
      </c>
      <c r="H74" s="299">
        <f>+Matériel_Location!AJ17</f>
        <v>0</v>
      </c>
      <c r="I74" s="299">
        <f>Matériel_Location!AR17</f>
        <v>4</v>
      </c>
      <c r="J74" s="299">
        <f>Matériel_Location!AZ17</f>
        <v>0</v>
      </c>
      <c r="K74" s="299">
        <f>Matériel_Location!BH17</f>
        <v>8</v>
      </c>
      <c r="L74" s="299">
        <f>Matériel_Location!BP17</f>
        <v>8</v>
      </c>
      <c r="M74" s="299">
        <f>+Matériel_Location!BX17</f>
        <v>0</v>
      </c>
      <c r="N74" s="299">
        <f>Matériel_Location!CF17</f>
        <v>0</v>
      </c>
      <c r="O74" s="299">
        <f>Matériel_Location!CN17</f>
        <v>8</v>
      </c>
      <c r="P74" s="299">
        <f>Matériel_Location!CV17</f>
        <v>0</v>
      </c>
      <c r="Q74" s="299">
        <f>Matériel_Location!DD17</f>
        <v>5</v>
      </c>
      <c r="R74" s="299">
        <f>Matériel_Location!DL17</f>
        <v>9</v>
      </c>
      <c r="S74" s="299">
        <f>Matériel_Location!DT17</f>
        <v>2</v>
      </c>
      <c r="T74" s="299">
        <f>Matériel_Location!EB17</f>
        <v>2</v>
      </c>
      <c r="U74" s="299">
        <f>Matériel_Location!EJ17</f>
        <v>0</v>
      </c>
      <c r="V74" s="299">
        <f>Matériel_Location!ER17</f>
        <v>8</v>
      </c>
      <c r="W74" s="299">
        <f>Matériel_Location!EZ17</f>
        <v>0</v>
      </c>
      <c r="X74" s="299">
        <f>Matériel_Location!FH17</f>
        <v>8</v>
      </c>
      <c r="Y74" s="299">
        <f>Matériel_Location!FP17</f>
        <v>0</v>
      </c>
      <c r="Z74" s="299">
        <f>Matériel_Location!FX17</f>
        <v>0</v>
      </c>
      <c r="AA74" s="299">
        <f>Matériel_Location!GF17</f>
        <v>0</v>
      </c>
      <c r="AB74" s="299">
        <f>Matériel_Location!GN17</f>
        <v>0</v>
      </c>
      <c r="AC74" s="299">
        <f>Matériel_Location!GV17</f>
        <v>0</v>
      </c>
      <c r="AD74" s="299">
        <f>Matériel_Location!HD17</f>
        <v>0</v>
      </c>
      <c r="AE74" s="299">
        <f>Matériel_Location!HL17</f>
        <v>0</v>
      </c>
      <c r="AF74" s="299">
        <f>Matériel_Location!HT17</f>
        <v>0</v>
      </c>
      <c r="AG74" s="299">
        <f>Matériel_Location!IB17</f>
        <v>0</v>
      </c>
      <c r="AH74" s="299">
        <f>Matériel_Location!IJ17</f>
        <v>0</v>
      </c>
      <c r="AI74" s="533">
        <f t="shared" si="3"/>
        <v>62</v>
      </c>
    </row>
    <row r="75" spans="1:35">
      <c r="A75" s="528" t="str">
        <f>Matériel_Location!A18</f>
        <v>CA006</v>
      </c>
      <c r="B75" s="301">
        <f>Matériel_Location!B18</f>
        <v>0</v>
      </c>
      <c r="C75" s="301">
        <f>Matériel_Location!C18</f>
        <v>0</v>
      </c>
      <c r="D75" s="298">
        <f>Matériel_Location!D18</f>
        <v>0</v>
      </c>
      <c r="E75" s="299">
        <f>Matériel_Location!L18</f>
        <v>0</v>
      </c>
      <c r="F75" s="299">
        <f>Matériel_Location!T18</f>
        <v>0</v>
      </c>
      <c r="G75" s="299">
        <f>Matériel_Location!AB18</f>
        <v>0</v>
      </c>
      <c r="H75" s="299">
        <f>+Matériel_Location!AJ18</f>
        <v>0</v>
      </c>
      <c r="I75" s="299">
        <f>Matériel_Location!AR18</f>
        <v>0</v>
      </c>
      <c r="J75" s="299">
        <f>Matériel_Location!AZ18</f>
        <v>0</v>
      </c>
      <c r="K75" s="299">
        <f>Matériel_Location!BH18</f>
        <v>2</v>
      </c>
      <c r="L75" s="299">
        <f>Matériel_Location!BP18</f>
        <v>1</v>
      </c>
      <c r="M75" s="299">
        <f>+Matériel_Location!BX18</f>
        <v>2</v>
      </c>
      <c r="N75" s="299">
        <f>Matériel_Location!CF18</f>
        <v>0</v>
      </c>
      <c r="O75" s="299">
        <f>Matériel_Location!CN18</f>
        <v>0</v>
      </c>
      <c r="P75" s="299">
        <f>Matériel_Location!CV18</f>
        <v>0</v>
      </c>
      <c r="Q75" s="299">
        <f>Matériel_Location!DD18</f>
        <v>0</v>
      </c>
      <c r="R75" s="299">
        <f>Matériel_Location!DL18</f>
        <v>0</v>
      </c>
      <c r="S75" s="299">
        <f>Matériel_Location!DT18</f>
        <v>1</v>
      </c>
      <c r="T75" s="299">
        <f>Matériel_Location!EB18</f>
        <v>0</v>
      </c>
      <c r="U75" s="299">
        <f>Matériel_Location!EJ18</f>
        <v>0</v>
      </c>
      <c r="V75" s="299">
        <f>Matériel_Location!ER18</f>
        <v>0</v>
      </c>
      <c r="W75" s="299">
        <f>Matériel_Location!EZ18</f>
        <v>0</v>
      </c>
      <c r="X75" s="299">
        <f>Matériel_Location!FH18</f>
        <v>9</v>
      </c>
      <c r="Y75" s="299">
        <f>Matériel_Location!FP18</f>
        <v>0</v>
      </c>
      <c r="Z75" s="299">
        <f>Matériel_Location!FX18</f>
        <v>0</v>
      </c>
      <c r="AA75" s="299">
        <f>Matériel_Location!GF18</f>
        <v>0</v>
      </c>
      <c r="AB75" s="299">
        <f>Matériel_Location!GN18</f>
        <v>0</v>
      </c>
      <c r="AC75" s="299">
        <f>Matériel_Location!GV18</f>
        <v>0</v>
      </c>
      <c r="AD75" s="299">
        <f>Matériel_Location!HD18</f>
        <v>0</v>
      </c>
      <c r="AE75" s="299">
        <f>Matériel_Location!HL18</f>
        <v>0</v>
      </c>
      <c r="AF75" s="299">
        <f>Matériel_Location!HT18</f>
        <v>0</v>
      </c>
      <c r="AG75" s="299">
        <f>Matériel_Location!IB18</f>
        <v>0</v>
      </c>
      <c r="AH75" s="299">
        <f>Matériel_Location!IJ18</f>
        <v>0</v>
      </c>
      <c r="AI75" s="533">
        <f t="shared" si="3"/>
        <v>15</v>
      </c>
    </row>
    <row r="76" spans="1:35">
      <c r="A76" s="528" t="str">
        <f>Matériel_Location!A20</f>
        <v>PICK UP</v>
      </c>
      <c r="B76" s="301" t="str">
        <f>Matériel_Location!B20</f>
        <v>BIBAMO</v>
      </c>
      <c r="C76" s="301">
        <f>Matériel_Location!C20</f>
        <v>0</v>
      </c>
      <c r="D76" s="298">
        <f>Matériel_Location!D20</f>
        <v>0</v>
      </c>
      <c r="E76" s="299">
        <f>Matériel_Location!L20</f>
        <v>0</v>
      </c>
      <c r="F76" s="299">
        <f>Matériel_Location!T20</f>
        <v>0</v>
      </c>
      <c r="G76" s="299">
        <f>Matériel_Location!AB20</f>
        <v>0</v>
      </c>
      <c r="H76" s="299">
        <f>+Matériel_Location!AJ20</f>
        <v>0</v>
      </c>
      <c r="I76" s="299">
        <f>Matériel_Location!AR20</f>
        <v>0</v>
      </c>
      <c r="J76" s="299">
        <f>Matériel_Location!AZ20</f>
        <v>0</v>
      </c>
      <c r="K76" s="299">
        <f>Matériel_Location!BH20</f>
        <v>0</v>
      </c>
      <c r="L76" s="299">
        <f>Matériel_Location!BP20</f>
        <v>0</v>
      </c>
      <c r="M76" s="299">
        <f>+Matériel_Location!BX20</f>
        <v>0</v>
      </c>
      <c r="N76" s="299">
        <f>Matériel_Location!CF20</f>
        <v>0</v>
      </c>
      <c r="O76" s="299">
        <f>Matériel_Location!CN20</f>
        <v>0</v>
      </c>
      <c r="P76" s="299">
        <f>Matériel_Location!CV20</f>
        <v>0</v>
      </c>
      <c r="Q76" s="299">
        <f>Matériel_Location!DD20</f>
        <v>0</v>
      </c>
      <c r="R76" s="299">
        <f>Matériel_Location!DL20</f>
        <v>0</v>
      </c>
      <c r="S76" s="299">
        <f>Matériel_Location!DT20</f>
        <v>0</v>
      </c>
      <c r="T76" s="299">
        <f>Matériel_Location!EB20</f>
        <v>0</v>
      </c>
      <c r="U76" s="299">
        <f>Matériel_Location!EJ20</f>
        <v>0</v>
      </c>
      <c r="V76" s="299">
        <f>Matériel_Location!ER20</f>
        <v>0</v>
      </c>
      <c r="W76" s="299">
        <f>Matériel_Location!EZ20</f>
        <v>0</v>
      </c>
      <c r="X76" s="299">
        <f>Matériel_Location!FH20</f>
        <v>0</v>
      </c>
      <c r="Y76" s="299">
        <f>Matériel_Location!FP20</f>
        <v>0</v>
      </c>
      <c r="Z76" s="299">
        <f>Matériel_Location!FX20</f>
        <v>0</v>
      </c>
      <c r="AA76" s="299">
        <f>Matériel_Location!GF20</f>
        <v>0</v>
      </c>
      <c r="AB76" s="299">
        <f>Matériel_Location!GN20</f>
        <v>0</v>
      </c>
      <c r="AC76" s="299">
        <f>Matériel_Location!GV20</f>
        <v>0</v>
      </c>
      <c r="AD76" s="299">
        <f>Matériel_Location!HD20</f>
        <v>0</v>
      </c>
      <c r="AE76" s="299">
        <f>Matériel_Location!HL20</f>
        <v>0</v>
      </c>
      <c r="AF76" s="299">
        <f>Matériel_Location!HT20</f>
        <v>0</v>
      </c>
      <c r="AG76" s="299">
        <f>Matériel_Location!IB20</f>
        <v>0</v>
      </c>
      <c r="AH76" s="299">
        <f>Matériel_Location!IJ20</f>
        <v>0</v>
      </c>
      <c r="AI76" s="533">
        <f t="shared" si="3"/>
        <v>0</v>
      </c>
    </row>
    <row r="77" spans="1:35">
      <c r="A77" s="528" t="str">
        <f>Matériel_Location!A21</f>
        <v>TR001</v>
      </c>
      <c r="B77" s="301">
        <f>Matériel_Location!B21</f>
        <v>0</v>
      </c>
      <c r="C77" s="301">
        <f>Matériel_Location!C21</f>
        <v>0</v>
      </c>
      <c r="D77" s="298">
        <f>Matériel_Location!D21</f>
        <v>3</v>
      </c>
      <c r="E77" s="299">
        <f>Matériel_Location!L21</f>
        <v>0</v>
      </c>
      <c r="F77" s="299">
        <f>Matériel_Location!T21</f>
        <v>0</v>
      </c>
      <c r="G77" s="299">
        <f>Matériel_Location!AB21</f>
        <v>0</v>
      </c>
      <c r="H77" s="299">
        <f>+Matériel_Location!AJ21</f>
        <v>0</v>
      </c>
      <c r="I77" s="299">
        <f>Matériel_Location!AR21</f>
        <v>6</v>
      </c>
      <c r="J77" s="299">
        <f>Matériel_Location!AZ21</f>
        <v>9</v>
      </c>
      <c r="K77" s="299">
        <f>Matériel_Location!BH21</f>
        <v>6</v>
      </c>
      <c r="L77" s="299">
        <f>Matériel_Location!BP21</f>
        <v>0</v>
      </c>
      <c r="M77" s="299">
        <f>+Matériel_Location!BX21</f>
        <v>5</v>
      </c>
      <c r="N77" s="299">
        <f>Matériel_Location!CF21</f>
        <v>10</v>
      </c>
      <c r="O77" s="299">
        <f>Matériel_Location!CN21</f>
        <v>6</v>
      </c>
      <c r="P77" s="299">
        <f>Matériel_Location!CV21</f>
        <v>7</v>
      </c>
      <c r="Q77" s="299">
        <f>Matériel_Location!DD21</f>
        <v>8</v>
      </c>
      <c r="R77" s="299">
        <f>Matériel_Location!DL21</f>
        <v>5</v>
      </c>
      <c r="S77" s="299">
        <f>Matériel_Location!DT21</f>
        <v>5</v>
      </c>
      <c r="T77" s="299">
        <f>Matériel_Location!EB21</f>
        <v>0</v>
      </c>
      <c r="U77" s="299">
        <f>Matériel_Location!EJ21</f>
        <v>9</v>
      </c>
      <c r="V77" s="299">
        <f>Matériel_Location!ER21</f>
        <v>6</v>
      </c>
      <c r="W77" s="299">
        <f>Matériel_Location!EZ21</f>
        <v>6</v>
      </c>
      <c r="X77" s="299">
        <f>Matériel_Location!FH21</f>
        <v>6</v>
      </c>
      <c r="Y77" s="299">
        <f>Matériel_Location!FP21</f>
        <v>0</v>
      </c>
      <c r="Z77" s="299">
        <f>Matériel_Location!FX21</f>
        <v>0</v>
      </c>
      <c r="AA77" s="299">
        <f>Matériel_Location!GF21</f>
        <v>0</v>
      </c>
      <c r="AB77" s="299">
        <f>Matériel_Location!GN21</f>
        <v>0</v>
      </c>
      <c r="AC77" s="299">
        <f>Matériel_Location!GV21</f>
        <v>0</v>
      </c>
      <c r="AD77" s="299">
        <f>Matériel_Location!HD21</f>
        <v>0</v>
      </c>
      <c r="AE77" s="299">
        <f>Matériel_Location!HL21</f>
        <v>0</v>
      </c>
      <c r="AF77" s="299">
        <f>Matériel_Location!HT21</f>
        <v>0</v>
      </c>
      <c r="AG77" s="299">
        <f>Matériel_Location!IB21</f>
        <v>0</v>
      </c>
      <c r="AH77" s="299">
        <f>Matériel_Location!IJ21</f>
        <v>0</v>
      </c>
      <c r="AI77" s="533">
        <f t="shared" si="3"/>
        <v>97</v>
      </c>
    </row>
    <row r="78" spans="1:35">
      <c r="A78" s="528" t="str">
        <f>Matériel_Location!A22</f>
        <v>CB001</v>
      </c>
      <c r="B78" s="301">
        <f>Matériel_Location!B22</f>
        <v>0</v>
      </c>
      <c r="C78" s="301">
        <f>Matériel_Location!C22</f>
        <v>0</v>
      </c>
      <c r="D78" s="298">
        <f>Matériel_Location!D22</f>
        <v>3</v>
      </c>
      <c r="E78" s="299">
        <f>Matériel_Location!L22</f>
        <v>0</v>
      </c>
      <c r="F78" s="299">
        <f>Matériel_Location!T22</f>
        <v>0</v>
      </c>
      <c r="G78" s="299">
        <f>Matériel_Location!AB22</f>
        <v>0</v>
      </c>
      <c r="H78" s="299">
        <f>+Matériel_Location!AJ22</f>
        <v>0</v>
      </c>
      <c r="I78" s="299">
        <f>Matériel_Location!AR22</f>
        <v>0</v>
      </c>
      <c r="J78" s="299">
        <f>Matériel_Location!AZ22</f>
        <v>0</v>
      </c>
      <c r="K78" s="299">
        <f>Matériel_Location!BH22</f>
        <v>0</v>
      </c>
      <c r="L78" s="299">
        <f>Matériel_Location!BP22</f>
        <v>0</v>
      </c>
      <c r="M78" s="299">
        <f>+Matériel_Location!BX22</f>
        <v>0</v>
      </c>
      <c r="N78" s="299">
        <f>Matériel_Location!CF22</f>
        <v>0</v>
      </c>
      <c r="O78" s="299">
        <f>Matériel_Location!CN22</f>
        <v>0</v>
      </c>
      <c r="P78" s="299">
        <f>Matériel_Location!CV22</f>
        <v>0</v>
      </c>
      <c r="Q78" s="299">
        <f>Matériel_Location!DD22</f>
        <v>0</v>
      </c>
      <c r="R78" s="299">
        <f>Matériel_Location!DL22</f>
        <v>0</v>
      </c>
      <c r="S78" s="299">
        <f>Matériel_Location!DT22</f>
        <v>0</v>
      </c>
      <c r="T78" s="299">
        <f>Matériel_Location!EB22</f>
        <v>0</v>
      </c>
      <c r="U78" s="299">
        <f>Matériel_Location!EJ22</f>
        <v>0</v>
      </c>
      <c r="V78" s="299">
        <f>Matériel_Location!ER22</f>
        <v>0</v>
      </c>
      <c r="W78" s="299">
        <f>Matériel_Location!EZ22</f>
        <v>0</v>
      </c>
      <c r="X78" s="299">
        <f>Matériel_Location!FH22</f>
        <v>0</v>
      </c>
      <c r="Y78" s="299">
        <f>Matériel_Location!FP22</f>
        <v>0</v>
      </c>
      <c r="Z78" s="299">
        <f>Matériel_Location!FX22</f>
        <v>0</v>
      </c>
      <c r="AA78" s="299">
        <f>Matériel_Location!GF22</f>
        <v>0</v>
      </c>
      <c r="AB78" s="299">
        <f>Matériel_Location!GN22</f>
        <v>0</v>
      </c>
      <c r="AC78" s="299">
        <f>Matériel_Location!GV22</f>
        <v>0</v>
      </c>
      <c r="AD78" s="299">
        <f>Matériel_Location!HD22</f>
        <v>0</v>
      </c>
      <c r="AE78" s="299">
        <f>Matériel_Location!HL22</f>
        <v>0</v>
      </c>
      <c r="AF78" s="299">
        <f>Matériel_Location!HT22</f>
        <v>0</v>
      </c>
      <c r="AG78" s="299">
        <f>Matériel_Location!IB22</f>
        <v>0</v>
      </c>
      <c r="AH78" s="299">
        <f>Matériel_Location!IJ22</f>
        <v>0</v>
      </c>
      <c r="AI78" s="533">
        <f t="shared" si="3"/>
        <v>3</v>
      </c>
    </row>
    <row r="79" spans="1:35">
      <c r="A79" s="528" t="str">
        <f>Matériel_Location!A23</f>
        <v>P012</v>
      </c>
      <c r="B79" s="301">
        <f>Matériel_Location!B23</f>
        <v>0</v>
      </c>
      <c r="C79" s="301">
        <f>Matériel_Location!C23</f>
        <v>0</v>
      </c>
      <c r="D79" s="298">
        <f>Matériel_Location!D23</f>
        <v>2</v>
      </c>
      <c r="E79" s="299">
        <f>Matériel_Location!L23</f>
        <v>0</v>
      </c>
      <c r="F79" s="299">
        <f>Matériel_Location!T23</f>
        <v>0</v>
      </c>
      <c r="G79" s="299">
        <f>Matériel_Location!AB23</f>
        <v>0</v>
      </c>
      <c r="H79" s="299">
        <f>+Matériel_Location!AJ23</f>
        <v>0</v>
      </c>
      <c r="I79" s="299">
        <f>Matériel_Location!AR23</f>
        <v>0</v>
      </c>
      <c r="J79" s="299">
        <f>Matériel_Location!AZ23</f>
        <v>0</v>
      </c>
      <c r="K79" s="299">
        <f>Matériel_Location!BH23</f>
        <v>0</v>
      </c>
      <c r="L79" s="299">
        <f>Matériel_Location!BP23</f>
        <v>0</v>
      </c>
      <c r="M79" s="299">
        <f>+Matériel_Location!BX23</f>
        <v>0</v>
      </c>
      <c r="N79" s="299">
        <f>Matériel_Location!CF23</f>
        <v>0</v>
      </c>
      <c r="O79" s="299">
        <f>Matériel_Location!CN23</f>
        <v>0</v>
      </c>
      <c r="P79" s="299">
        <f>Matériel_Location!CV23</f>
        <v>0</v>
      </c>
      <c r="Q79" s="299">
        <f>Matériel_Location!DD23</f>
        <v>0</v>
      </c>
      <c r="R79" s="299">
        <f>Matériel_Location!DL23</f>
        <v>0</v>
      </c>
      <c r="S79" s="299">
        <f>Matériel_Location!DT23</f>
        <v>0</v>
      </c>
      <c r="T79" s="299">
        <f>Matériel_Location!EB23</f>
        <v>0</v>
      </c>
      <c r="U79" s="299">
        <f>Matériel_Location!EJ23</f>
        <v>0</v>
      </c>
      <c r="V79" s="299">
        <f>Matériel_Location!ER23</f>
        <v>0</v>
      </c>
      <c r="W79" s="299">
        <f>Matériel_Location!EZ23</f>
        <v>0</v>
      </c>
      <c r="X79" s="299">
        <f>Matériel_Location!FH23</f>
        <v>0</v>
      </c>
      <c r="Y79" s="299">
        <f>Matériel_Location!FP23</f>
        <v>0</v>
      </c>
      <c r="Z79" s="299">
        <f>Matériel_Location!FX23</f>
        <v>0</v>
      </c>
      <c r="AA79" s="299">
        <f>Matériel_Location!GF23</f>
        <v>0</v>
      </c>
      <c r="AB79" s="299">
        <f>Matériel_Location!GN23</f>
        <v>0</v>
      </c>
      <c r="AC79" s="299">
        <f>Matériel_Location!GV23</f>
        <v>0</v>
      </c>
      <c r="AD79" s="299">
        <f>Matériel_Location!HD23</f>
        <v>0</v>
      </c>
      <c r="AE79" s="299">
        <f>Matériel_Location!HL23</f>
        <v>0</v>
      </c>
      <c r="AF79" s="299">
        <f>Matériel_Location!HT23</f>
        <v>0</v>
      </c>
      <c r="AG79" s="299">
        <f>Matériel_Location!IB23</f>
        <v>0</v>
      </c>
      <c r="AH79" s="299">
        <f>Matériel_Location!IJ23</f>
        <v>0</v>
      </c>
      <c r="AI79" s="533">
        <f t="shared" si="3"/>
        <v>2</v>
      </c>
    </row>
    <row r="80" spans="1:35">
      <c r="A80" s="528" t="str">
        <f>Matériel_Location!A24</f>
        <v>CA012</v>
      </c>
      <c r="B80" s="301">
        <f>Matériel_Location!B24</f>
        <v>0</v>
      </c>
      <c r="C80" s="301">
        <f>Matériel_Location!C24</f>
        <v>0</v>
      </c>
      <c r="D80" s="298">
        <f>Matériel_Location!D24</f>
        <v>2</v>
      </c>
      <c r="E80" s="299">
        <f>Matériel_Location!L24</f>
        <v>0</v>
      </c>
      <c r="F80" s="299">
        <f>Matériel_Location!T24</f>
        <v>0</v>
      </c>
      <c r="G80" s="299">
        <f>Matériel_Location!AB24</f>
        <v>0</v>
      </c>
      <c r="H80" s="299">
        <f>+Matériel_Location!AJ24</f>
        <v>0</v>
      </c>
      <c r="I80" s="299">
        <f>Matériel_Location!AR24</f>
        <v>0</v>
      </c>
      <c r="J80" s="299">
        <f>Matériel_Location!AZ24</f>
        <v>0</v>
      </c>
      <c r="K80" s="299">
        <f>Matériel_Location!BH24</f>
        <v>0</v>
      </c>
      <c r="L80" s="299">
        <f>Matériel_Location!BP24</f>
        <v>0</v>
      </c>
      <c r="M80" s="299">
        <f>+Matériel_Location!BX24</f>
        <v>2</v>
      </c>
      <c r="N80" s="299">
        <f>Matériel_Location!CF24</f>
        <v>0</v>
      </c>
      <c r="O80" s="299">
        <f>Matériel_Location!CN24</f>
        <v>0</v>
      </c>
      <c r="P80" s="299">
        <f>Matériel_Location!CV24</f>
        <v>0</v>
      </c>
      <c r="Q80" s="299">
        <f>Matériel_Location!DD24</f>
        <v>1</v>
      </c>
      <c r="R80" s="299">
        <f>Matériel_Location!DL24</f>
        <v>1</v>
      </c>
      <c r="S80" s="299">
        <f>Matériel_Location!DT24</f>
        <v>1</v>
      </c>
      <c r="T80" s="299">
        <f>Matériel_Location!EB24</f>
        <v>0</v>
      </c>
      <c r="U80" s="299">
        <f>Matériel_Location!EJ24</f>
        <v>2</v>
      </c>
      <c r="V80" s="299">
        <f>Matériel_Location!ER24</f>
        <v>1</v>
      </c>
      <c r="W80" s="299">
        <f>Matériel_Location!EZ24</f>
        <v>0</v>
      </c>
      <c r="X80" s="299">
        <f>Matériel_Location!FH24</f>
        <v>1</v>
      </c>
      <c r="Y80" s="299">
        <f>Matériel_Location!FP24</f>
        <v>0</v>
      </c>
      <c r="Z80" s="299">
        <f>Matériel_Location!FX24</f>
        <v>0</v>
      </c>
      <c r="AA80" s="299">
        <f>Matériel_Location!GF24</f>
        <v>0</v>
      </c>
      <c r="AB80" s="299">
        <f>Matériel_Location!GN24</f>
        <v>0</v>
      </c>
      <c r="AC80" s="299">
        <f>Matériel_Location!GV24</f>
        <v>0</v>
      </c>
      <c r="AD80" s="299">
        <f>Matériel_Location!HD24</f>
        <v>0</v>
      </c>
      <c r="AE80" s="299">
        <f>Matériel_Location!HL24</f>
        <v>0</v>
      </c>
      <c r="AF80" s="299">
        <f>Matériel_Location!HT24</f>
        <v>0</v>
      </c>
      <c r="AG80" s="299">
        <f>Matériel_Location!IB24</f>
        <v>0</v>
      </c>
      <c r="AH80" s="299">
        <f>Matériel_Location!IJ24</f>
        <v>0</v>
      </c>
      <c r="AI80" s="533">
        <f t="shared" si="3"/>
        <v>11</v>
      </c>
    </row>
    <row r="81" spans="1:35">
      <c r="A81" s="528" t="str">
        <f>Matériel_Location!A25</f>
        <v>TR002</v>
      </c>
      <c r="B81" s="301">
        <f>Matériel_Location!B25</f>
        <v>0</v>
      </c>
      <c r="C81" s="301">
        <f>Matériel_Location!C25</f>
        <v>0</v>
      </c>
      <c r="D81" s="298">
        <f>Matériel_Location!D25</f>
        <v>0</v>
      </c>
      <c r="E81" s="299">
        <f>Matériel_Location!L25</f>
        <v>0</v>
      </c>
      <c r="F81" s="299">
        <f>Matériel_Location!T25</f>
        <v>0</v>
      </c>
      <c r="G81" s="299">
        <f>Matériel_Location!AB25</f>
        <v>0</v>
      </c>
      <c r="H81" s="299">
        <f>+Matériel_Location!AJ25</f>
        <v>1</v>
      </c>
      <c r="I81" s="299">
        <f>Matériel_Location!AR25</f>
        <v>0</v>
      </c>
      <c r="J81" s="299">
        <f>Matériel_Location!AZ25</f>
        <v>0</v>
      </c>
      <c r="K81" s="299">
        <f>Matériel_Location!BH25</f>
        <v>0</v>
      </c>
      <c r="L81" s="299">
        <f>Matériel_Location!BP25</f>
        <v>0</v>
      </c>
      <c r="M81" s="299">
        <f>+Matériel_Location!BX25</f>
        <v>0</v>
      </c>
      <c r="N81" s="299">
        <f>Matériel_Location!CF25</f>
        <v>0</v>
      </c>
      <c r="O81" s="299">
        <f>Matériel_Location!CN25</f>
        <v>0</v>
      </c>
      <c r="P81" s="299">
        <f>Matériel_Location!CV25</f>
        <v>0</v>
      </c>
      <c r="Q81" s="299">
        <f>Matériel_Location!DD25</f>
        <v>0</v>
      </c>
      <c r="R81" s="299">
        <f>Matériel_Location!DL25</f>
        <v>0</v>
      </c>
      <c r="S81" s="299">
        <f>Matériel_Location!DT25</f>
        <v>0</v>
      </c>
      <c r="T81" s="299">
        <f>Matériel_Location!EB25</f>
        <v>0</v>
      </c>
      <c r="U81" s="299">
        <f>Matériel_Location!EJ25</f>
        <v>0</v>
      </c>
      <c r="V81" s="299">
        <f>Matériel_Location!ER25</f>
        <v>5</v>
      </c>
      <c r="W81" s="299">
        <f>Matériel_Location!EZ25</f>
        <v>0</v>
      </c>
      <c r="X81" s="299">
        <f>Matériel_Location!FH25</f>
        <v>8</v>
      </c>
      <c r="Y81" s="299">
        <f>Matériel_Location!FP25</f>
        <v>0</v>
      </c>
      <c r="Z81" s="299">
        <f>Matériel_Location!FX25</f>
        <v>0</v>
      </c>
      <c r="AA81" s="299">
        <f>Matériel_Location!GF25</f>
        <v>0</v>
      </c>
      <c r="AB81" s="299">
        <f>Matériel_Location!GN25</f>
        <v>0</v>
      </c>
      <c r="AC81" s="299">
        <f>Matériel_Location!GV25</f>
        <v>0</v>
      </c>
      <c r="AD81" s="299">
        <f>Matériel_Location!HD25</f>
        <v>0</v>
      </c>
      <c r="AE81" s="299">
        <f>Matériel_Location!HL25</f>
        <v>0</v>
      </c>
      <c r="AF81" s="299">
        <f>Matériel_Location!HT25</f>
        <v>0</v>
      </c>
      <c r="AG81" s="299">
        <f>Matériel_Location!IB25</f>
        <v>0</v>
      </c>
      <c r="AH81" s="299">
        <f>Matériel_Location!IJ25</f>
        <v>0</v>
      </c>
      <c r="AI81" s="533">
        <f t="shared" si="3"/>
        <v>14</v>
      </c>
    </row>
    <row r="82" spans="1:35">
      <c r="A82" s="528" t="str">
        <f>Matériel_Location!A26</f>
        <v>CB002</v>
      </c>
      <c r="B82" s="301">
        <f>Matériel_Location!B26</f>
        <v>0</v>
      </c>
      <c r="C82" s="301">
        <f>Matériel_Location!C26</f>
        <v>0</v>
      </c>
      <c r="D82" s="298">
        <f>Matériel_Location!D26</f>
        <v>0</v>
      </c>
      <c r="E82" s="299">
        <f>Matériel_Location!L26</f>
        <v>0</v>
      </c>
      <c r="F82" s="299">
        <f>Matériel_Location!T26</f>
        <v>0</v>
      </c>
      <c r="G82" s="299">
        <f>Matériel_Location!AB26</f>
        <v>0</v>
      </c>
      <c r="H82" s="299">
        <f>+Matériel_Location!AJ26</f>
        <v>0</v>
      </c>
      <c r="I82" s="299">
        <f>Matériel_Location!AR26</f>
        <v>6</v>
      </c>
      <c r="J82" s="299">
        <f>Matériel_Location!AZ26</f>
        <v>9</v>
      </c>
      <c r="K82" s="299">
        <f>Matériel_Location!BH26</f>
        <v>9</v>
      </c>
      <c r="L82" s="299">
        <f>Matériel_Location!BP26</f>
        <v>0</v>
      </c>
      <c r="M82" s="299">
        <f>+Matériel_Location!BX26</f>
        <v>10</v>
      </c>
      <c r="N82" s="299">
        <f>Matériel_Location!CF26</f>
        <v>10</v>
      </c>
      <c r="O82" s="299">
        <f>Matériel_Location!CN26</f>
        <v>10</v>
      </c>
      <c r="P82" s="299">
        <f>Matériel_Location!CV26</f>
        <v>7</v>
      </c>
      <c r="Q82" s="299">
        <f>Matériel_Location!DD26</f>
        <v>8</v>
      </c>
      <c r="R82" s="299">
        <f>Matériel_Location!DL26</f>
        <v>10</v>
      </c>
      <c r="S82" s="299">
        <f>Matériel_Location!DT26</f>
        <v>6</v>
      </c>
      <c r="T82" s="299">
        <f>Matériel_Location!EB26</f>
        <v>0</v>
      </c>
      <c r="U82" s="299">
        <f>Matériel_Location!EJ26</f>
        <v>0</v>
      </c>
      <c r="V82" s="299">
        <f>Matériel_Location!ER26</f>
        <v>10</v>
      </c>
      <c r="W82" s="299">
        <f>Matériel_Location!EZ26</f>
        <v>6</v>
      </c>
      <c r="X82" s="299">
        <f>Matériel_Location!FH26</f>
        <v>6</v>
      </c>
      <c r="Y82" s="299">
        <f>Matériel_Location!FP26</f>
        <v>0</v>
      </c>
      <c r="Z82" s="299">
        <f>Matériel_Location!FX26</f>
        <v>0</v>
      </c>
      <c r="AA82" s="299">
        <f>Matériel_Location!GF26</f>
        <v>0</v>
      </c>
      <c r="AB82" s="299">
        <f>Matériel_Location!GN26</f>
        <v>0</v>
      </c>
      <c r="AC82" s="299">
        <f>Matériel_Location!GV26</f>
        <v>0</v>
      </c>
      <c r="AD82" s="299">
        <f>Matériel_Location!HD26</f>
        <v>0</v>
      </c>
      <c r="AE82" s="299">
        <f>Matériel_Location!HL26</f>
        <v>0</v>
      </c>
      <c r="AF82" s="299">
        <f>Matériel_Location!HT26</f>
        <v>0</v>
      </c>
      <c r="AG82" s="299">
        <f>Matériel_Location!IB26</f>
        <v>0</v>
      </c>
      <c r="AH82" s="299">
        <f>Matériel_Location!IJ26</f>
        <v>0</v>
      </c>
      <c r="AI82" s="533">
        <f t="shared" si="3"/>
        <v>107</v>
      </c>
    </row>
    <row r="83" spans="1:35">
      <c r="A83" s="528" t="str">
        <f>Matériel_Location!A27</f>
        <v>CA006</v>
      </c>
      <c r="B83" s="301">
        <f>Matériel_Location!B27</f>
        <v>0</v>
      </c>
      <c r="C83" s="301">
        <f>Matériel_Location!C27</f>
        <v>0</v>
      </c>
      <c r="D83" s="298">
        <f>Matériel_Location!D27</f>
        <v>0</v>
      </c>
      <c r="E83" s="299">
        <f>Matériel_Location!L27</f>
        <v>0</v>
      </c>
      <c r="F83" s="299">
        <f>Matériel_Location!T27</f>
        <v>0</v>
      </c>
      <c r="G83" s="299">
        <f>Matériel_Location!AB27</f>
        <v>0</v>
      </c>
      <c r="H83" s="299">
        <f>+Matériel_Location!AJ27</f>
        <v>0</v>
      </c>
      <c r="I83" s="299">
        <f>Matériel_Location!AR27</f>
        <v>0</v>
      </c>
      <c r="J83" s="299">
        <f>Matériel_Location!AZ27</f>
        <v>0</v>
      </c>
      <c r="K83" s="299">
        <f>Matériel_Location!BH27</f>
        <v>2</v>
      </c>
      <c r="L83" s="299">
        <f>Matériel_Location!BP27</f>
        <v>1</v>
      </c>
      <c r="M83" s="299">
        <f>+Matériel_Location!BX27</f>
        <v>0</v>
      </c>
      <c r="N83" s="299">
        <f>Matériel_Location!CF27</f>
        <v>3</v>
      </c>
      <c r="O83" s="299">
        <f>Matériel_Location!CN27</f>
        <v>1</v>
      </c>
      <c r="P83" s="299">
        <f>Matériel_Location!CV27</f>
        <v>0</v>
      </c>
      <c r="Q83" s="299">
        <f>Matériel_Location!DD27</f>
        <v>0</v>
      </c>
      <c r="R83" s="299">
        <f>Matériel_Location!DL27</f>
        <v>0</v>
      </c>
      <c r="S83" s="299">
        <f>Matériel_Location!DT27</f>
        <v>0</v>
      </c>
      <c r="T83" s="299">
        <f>Matériel_Location!EB27</f>
        <v>0</v>
      </c>
      <c r="U83" s="299">
        <f>Matériel_Location!EJ27</f>
        <v>0</v>
      </c>
      <c r="V83" s="299">
        <f>Matériel_Location!ER27</f>
        <v>5</v>
      </c>
      <c r="W83" s="299">
        <f>Matériel_Location!EZ27</f>
        <v>1</v>
      </c>
      <c r="X83" s="299">
        <f>Matériel_Location!FH27</f>
        <v>8</v>
      </c>
      <c r="Y83" s="299">
        <f>Matériel_Location!FP27</f>
        <v>0</v>
      </c>
      <c r="Z83" s="299">
        <f>Matériel_Location!FX27</f>
        <v>0</v>
      </c>
      <c r="AA83" s="299">
        <f>Matériel_Location!GF27</f>
        <v>0</v>
      </c>
      <c r="AB83" s="299">
        <f>Matériel_Location!GN27</f>
        <v>0</v>
      </c>
      <c r="AC83" s="299">
        <f>Matériel_Location!GV27</f>
        <v>0</v>
      </c>
      <c r="AD83" s="299">
        <f>Matériel_Location!HD27</f>
        <v>0</v>
      </c>
      <c r="AE83" s="299">
        <f>Matériel_Location!HL27</f>
        <v>0</v>
      </c>
      <c r="AF83" s="299">
        <f>Matériel_Location!HT27</f>
        <v>0</v>
      </c>
      <c r="AG83" s="299">
        <f>Matériel_Location!IB27</f>
        <v>0</v>
      </c>
      <c r="AH83" s="299">
        <f>Matériel_Location!IJ27</f>
        <v>0</v>
      </c>
      <c r="AI83" s="533">
        <f t="shared" si="3"/>
        <v>21</v>
      </c>
    </row>
    <row r="84" spans="1:35">
      <c r="A84" s="528" t="str">
        <f>Matériel_Location!A28</f>
        <v>CAMION 6</v>
      </c>
      <c r="B84" s="301" t="str">
        <f>Matériel_Location!B28</f>
        <v>CHAF TRAVEAU</v>
      </c>
      <c r="C84" s="301">
        <f>Matériel_Location!C28</f>
        <v>0</v>
      </c>
      <c r="D84" s="298">
        <f>Matériel_Location!D28</f>
        <v>0</v>
      </c>
      <c r="E84" s="299">
        <f>Matériel_Location!L28</f>
        <v>0</v>
      </c>
      <c r="F84" s="299">
        <f>Matériel_Location!T28</f>
        <v>0</v>
      </c>
      <c r="G84" s="299">
        <f>Matériel_Location!AB28</f>
        <v>0</v>
      </c>
      <c r="H84" s="299">
        <f>+Matériel_Location!AJ28</f>
        <v>0</v>
      </c>
      <c r="I84" s="299">
        <f>Matériel_Location!AR28</f>
        <v>0</v>
      </c>
      <c r="J84" s="299">
        <f>Matériel_Location!AZ28</f>
        <v>0</v>
      </c>
      <c r="K84" s="299">
        <f>Matériel_Location!BH28</f>
        <v>0</v>
      </c>
      <c r="L84" s="299">
        <f>Matériel_Location!BP28</f>
        <v>0</v>
      </c>
      <c r="M84" s="299">
        <f>+Matériel_Location!BX28</f>
        <v>0</v>
      </c>
      <c r="N84" s="299">
        <f>Matériel_Location!CF28</f>
        <v>0</v>
      </c>
      <c r="O84" s="299">
        <f>Matériel_Location!CN28</f>
        <v>0</v>
      </c>
      <c r="P84" s="299">
        <f>Matériel_Location!CV28</f>
        <v>0</v>
      </c>
      <c r="Q84" s="299">
        <f>Matériel_Location!DD28</f>
        <v>0</v>
      </c>
      <c r="R84" s="299">
        <f>Matériel_Location!DL28</f>
        <v>0</v>
      </c>
      <c r="S84" s="299">
        <f>Matériel_Location!DT28</f>
        <v>0</v>
      </c>
      <c r="T84" s="299">
        <f>Matériel_Location!EB28</f>
        <v>0</v>
      </c>
      <c r="U84" s="299">
        <f>Matériel_Location!EJ28</f>
        <v>0</v>
      </c>
      <c r="V84" s="299">
        <f>Matériel_Location!ER28</f>
        <v>0</v>
      </c>
      <c r="W84" s="299">
        <f>Matériel_Location!EZ28</f>
        <v>0</v>
      </c>
      <c r="X84" s="299">
        <f>Matériel_Location!FH28</f>
        <v>130</v>
      </c>
      <c r="Y84" s="299">
        <f>Matériel_Location!FP28</f>
        <v>0</v>
      </c>
      <c r="Z84" s="299">
        <f>Matériel_Location!FX28</f>
        <v>0</v>
      </c>
      <c r="AA84" s="299">
        <f>Matériel_Location!GF28</f>
        <v>0</v>
      </c>
      <c r="AB84" s="299">
        <f>Matériel_Location!GN28</f>
        <v>0</v>
      </c>
      <c r="AC84" s="299">
        <f>Matériel_Location!GV28</f>
        <v>0</v>
      </c>
      <c r="AD84" s="299">
        <f>Matériel_Location!HD28</f>
        <v>0</v>
      </c>
      <c r="AE84" s="299">
        <f>Matériel_Location!HL28</f>
        <v>0</v>
      </c>
      <c r="AF84" s="299">
        <f>Matériel_Location!HT28</f>
        <v>0</v>
      </c>
      <c r="AG84" s="299">
        <f>Matériel_Location!IB28</f>
        <v>0</v>
      </c>
      <c r="AH84" s="299">
        <f>Matériel_Location!IJ28</f>
        <v>0</v>
      </c>
      <c r="AI84" s="533">
        <f t="shared" si="3"/>
        <v>130</v>
      </c>
    </row>
    <row r="85" spans="1:35">
      <c r="A85" s="528" t="str">
        <f>Matériel_Location!A29</f>
        <v>CAMION 8+4</v>
      </c>
      <c r="B85" s="301" t="str">
        <f>Matériel_Location!B29</f>
        <v>CHAF TRAVEAU</v>
      </c>
      <c r="C85" s="301">
        <f>Matériel_Location!C29</f>
        <v>0</v>
      </c>
      <c r="D85" s="298">
        <f>Matériel_Location!D29</f>
        <v>0</v>
      </c>
      <c r="E85" s="299">
        <f>Matériel_Location!L29</f>
        <v>0</v>
      </c>
      <c r="F85" s="299">
        <f>Matériel_Location!T29</f>
        <v>0</v>
      </c>
      <c r="G85" s="299">
        <f>Matériel_Location!AB29</f>
        <v>0</v>
      </c>
      <c r="H85" s="299">
        <f>+Matériel_Location!AJ29</f>
        <v>0</v>
      </c>
      <c r="I85" s="299">
        <f>Matériel_Location!AR29</f>
        <v>0</v>
      </c>
      <c r="J85" s="299">
        <f>Matériel_Location!AZ29</f>
        <v>0</v>
      </c>
      <c r="K85" s="299">
        <f>Matériel_Location!BH29</f>
        <v>0</v>
      </c>
      <c r="L85" s="299">
        <f>Matériel_Location!BP29</f>
        <v>0</v>
      </c>
      <c r="M85" s="299">
        <f>+Matériel_Location!BX29</f>
        <v>0</v>
      </c>
      <c r="N85" s="299">
        <f>Matériel_Location!CF29</f>
        <v>0</v>
      </c>
      <c r="O85" s="299">
        <f>Matériel_Location!CN29</f>
        <v>0</v>
      </c>
      <c r="P85" s="299">
        <f>Matériel_Location!CV29</f>
        <v>0</v>
      </c>
      <c r="Q85" s="299">
        <f>Matériel_Location!DD29</f>
        <v>0</v>
      </c>
      <c r="R85" s="299">
        <f>Matériel_Location!DL29</f>
        <v>0</v>
      </c>
      <c r="S85" s="299">
        <f>Matériel_Location!DT29</f>
        <v>0</v>
      </c>
      <c r="T85" s="299">
        <f>Matériel_Location!EB29</f>
        <v>0</v>
      </c>
      <c r="U85" s="299">
        <f>Matériel_Location!EJ29</f>
        <v>0</v>
      </c>
      <c r="V85" s="299">
        <f>Matériel_Location!ER29</f>
        <v>0</v>
      </c>
      <c r="W85" s="299">
        <f>Matériel_Location!EZ29</f>
        <v>0</v>
      </c>
      <c r="X85" s="299">
        <f>Matériel_Location!FH29</f>
        <v>295</v>
      </c>
      <c r="Y85" s="299">
        <f>Matériel_Location!FP29</f>
        <v>0</v>
      </c>
      <c r="Z85" s="299">
        <f>Matériel_Location!FX29</f>
        <v>0</v>
      </c>
      <c r="AA85" s="299">
        <f>Matériel_Location!GF29</f>
        <v>0</v>
      </c>
      <c r="AB85" s="299">
        <f>Matériel_Location!GN29</f>
        <v>0</v>
      </c>
      <c r="AC85" s="299">
        <f>Matériel_Location!GV29</f>
        <v>0</v>
      </c>
      <c r="AD85" s="299">
        <f>Matériel_Location!HD29</f>
        <v>0</v>
      </c>
      <c r="AE85" s="299">
        <f>Matériel_Location!HL29</f>
        <v>0</v>
      </c>
      <c r="AF85" s="299">
        <f>Matériel_Location!HT29</f>
        <v>0</v>
      </c>
      <c r="AG85" s="299">
        <f>Matériel_Location!IB29</f>
        <v>0</v>
      </c>
      <c r="AH85" s="299">
        <f>Matériel_Location!IJ29</f>
        <v>0</v>
      </c>
      <c r="AI85" s="533">
        <f t="shared" si="3"/>
        <v>295</v>
      </c>
    </row>
    <row r="86" spans="1:35">
      <c r="A86" s="528" t="str">
        <f>Matériel_Location!A30</f>
        <v>PICK UP</v>
      </c>
      <c r="B86" s="301" t="str">
        <f>Matériel_Location!B30</f>
        <v>CHAF TRAVEAU</v>
      </c>
      <c r="C86" s="301">
        <f>Matériel_Location!C30</f>
        <v>0</v>
      </c>
      <c r="D86" s="298">
        <f>Matériel_Location!D30</f>
        <v>0</v>
      </c>
      <c r="E86" s="299">
        <f>Matériel_Location!L30</f>
        <v>0</v>
      </c>
      <c r="F86" s="299">
        <f>Matériel_Location!T30</f>
        <v>0</v>
      </c>
      <c r="G86" s="299">
        <f>Matériel_Location!AB30</f>
        <v>0</v>
      </c>
      <c r="H86" s="299">
        <f>+Matériel_Location!AJ30</f>
        <v>0</v>
      </c>
      <c r="I86" s="299">
        <f>Matériel_Location!AR30</f>
        <v>0</v>
      </c>
      <c r="J86" s="299">
        <f>Matériel_Location!AZ30</f>
        <v>0</v>
      </c>
      <c r="K86" s="299">
        <f>Matériel_Location!BH30</f>
        <v>0</v>
      </c>
      <c r="L86" s="299">
        <f>Matériel_Location!BP30</f>
        <v>0</v>
      </c>
      <c r="M86" s="299">
        <f>+Matériel_Location!BX30</f>
        <v>0</v>
      </c>
      <c r="N86" s="299">
        <f>Matériel_Location!CF30</f>
        <v>0</v>
      </c>
      <c r="O86" s="299">
        <f>Matériel_Location!CN30</f>
        <v>0</v>
      </c>
      <c r="P86" s="299">
        <f>Matériel_Location!CV30</f>
        <v>0</v>
      </c>
      <c r="Q86" s="299">
        <f>Matériel_Location!DD30</f>
        <v>0</v>
      </c>
      <c r="R86" s="299">
        <f>Matériel_Location!DL30</f>
        <v>0</v>
      </c>
      <c r="S86" s="299">
        <f>Matériel_Location!DT30</f>
        <v>0</v>
      </c>
      <c r="T86" s="299">
        <f>Matériel_Location!EB30</f>
        <v>0</v>
      </c>
      <c r="U86" s="299">
        <f>Matériel_Location!EJ30</f>
        <v>0</v>
      </c>
      <c r="V86" s="299">
        <f>Matériel_Location!ER30</f>
        <v>0</v>
      </c>
      <c r="W86" s="299">
        <f>Matériel_Location!EZ30</f>
        <v>0</v>
      </c>
      <c r="X86" s="299">
        <f>Matériel_Location!FH30</f>
        <v>68</v>
      </c>
      <c r="Y86" s="299">
        <f>Matériel_Location!FP30</f>
        <v>0</v>
      </c>
      <c r="Z86" s="299">
        <f>Matériel_Location!FX30</f>
        <v>0</v>
      </c>
      <c r="AA86" s="299">
        <f>Matériel_Location!GF30</f>
        <v>0</v>
      </c>
      <c r="AB86" s="299">
        <f>Matériel_Location!GN30</f>
        <v>0</v>
      </c>
      <c r="AC86" s="299">
        <f>Matériel_Location!GV30</f>
        <v>0</v>
      </c>
      <c r="AD86" s="299">
        <f>Matériel_Location!HD30</f>
        <v>0</v>
      </c>
      <c r="AE86" s="299">
        <f>Matériel_Location!HL30</f>
        <v>0</v>
      </c>
      <c r="AF86" s="299">
        <f>Matériel_Location!HT30</f>
        <v>0</v>
      </c>
      <c r="AG86" s="299">
        <f>Matériel_Location!IB30</f>
        <v>0</v>
      </c>
      <c r="AH86" s="299">
        <f>Matériel_Location!IJ30</f>
        <v>0</v>
      </c>
      <c r="AI86" s="533">
        <f t="shared" si="3"/>
        <v>68</v>
      </c>
    </row>
    <row r="87" spans="1:35">
      <c r="A87" s="528" t="str">
        <f>Matériel_Location!A31</f>
        <v>CAMION CANADY</v>
      </c>
      <c r="B87" s="301" t="str">
        <f>Matériel_Location!B31</f>
        <v>CHAF TRAVEAU</v>
      </c>
      <c r="C87" s="301">
        <f>Matériel_Location!C31</f>
        <v>0</v>
      </c>
      <c r="D87" s="298">
        <f>Matériel_Location!D31</f>
        <v>0</v>
      </c>
      <c r="E87" s="299">
        <f>Matériel_Location!L31</f>
        <v>0</v>
      </c>
      <c r="F87" s="299">
        <f>Matériel_Location!T31</f>
        <v>0</v>
      </c>
      <c r="G87" s="299">
        <f>Matériel_Location!AB31</f>
        <v>0</v>
      </c>
      <c r="H87" s="299">
        <f>+Matériel_Location!AJ31</f>
        <v>0</v>
      </c>
      <c r="I87" s="299">
        <f>Matériel_Location!AR31</f>
        <v>0</v>
      </c>
      <c r="J87" s="299">
        <f>Matériel_Location!AZ31</f>
        <v>0</v>
      </c>
      <c r="K87" s="299">
        <f>Matériel_Location!BH31</f>
        <v>0</v>
      </c>
      <c r="L87" s="299">
        <f>Matériel_Location!BP31</f>
        <v>0</v>
      </c>
      <c r="M87" s="299">
        <f>+Matériel_Location!BX31</f>
        <v>0</v>
      </c>
      <c r="N87" s="299">
        <f>Matériel_Location!CF31</f>
        <v>0</v>
      </c>
      <c r="O87" s="299">
        <f>Matériel_Location!CN31</f>
        <v>0</v>
      </c>
      <c r="P87" s="299">
        <f>Matériel_Location!CV31</f>
        <v>0</v>
      </c>
      <c r="Q87" s="299">
        <f>Matériel_Location!DD31</f>
        <v>0</v>
      </c>
      <c r="R87" s="299">
        <f>Matériel_Location!DL31</f>
        <v>0</v>
      </c>
      <c r="S87" s="299">
        <f>Matériel_Location!DT31</f>
        <v>0</v>
      </c>
      <c r="T87" s="299">
        <f>Matériel_Location!EB31</f>
        <v>0</v>
      </c>
      <c r="U87" s="299">
        <f>Matériel_Location!EJ31</f>
        <v>0</v>
      </c>
      <c r="V87" s="299">
        <f>Matériel_Location!ER31</f>
        <v>0</v>
      </c>
      <c r="W87" s="299">
        <f>Matériel_Location!EZ31</f>
        <v>0</v>
      </c>
      <c r="X87" s="299">
        <f>Matériel_Location!FH31</f>
        <v>152</v>
      </c>
      <c r="Y87" s="299">
        <f>Matériel_Location!FP31</f>
        <v>0</v>
      </c>
      <c r="Z87" s="299">
        <f>Matériel_Location!FX31</f>
        <v>0</v>
      </c>
      <c r="AA87" s="299">
        <f>Matériel_Location!GF31</f>
        <v>0</v>
      </c>
      <c r="AB87" s="299">
        <f>Matériel_Location!GN31</f>
        <v>0</v>
      </c>
      <c r="AC87" s="299">
        <f>Matériel_Location!GV31</f>
        <v>0</v>
      </c>
      <c r="AD87" s="299">
        <f>Matériel_Location!HD31</f>
        <v>0</v>
      </c>
      <c r="AE87" s="299">
        <f>Matériel_Location!HL31</f>
        <v>0</v>
      </c>
      <c r="AF87" s="299">
        <f>Matériel_Location!HT31</f>
        <v>0</v>
      </c>
      <c r="AG87" s="299">
        <f>Matériel_Location!IB31</f>
        <v>0</v>
      </c>
      <c r="AH87" s="299">
        <f>Matériel_Location!IJ31</f>
        <v>0</v>
      </c>
      <c r="AI87" s="533">
        <f t="shared" si="3"/>
        <v>152</v>
      </c>
    </row>
    <row r="88" spans="1:35">
      <c r="A88" s="528" t="str">
        <f>Matériel_Location!A32</f>
        <v>CAMION FATAH</v>
      </c>
      <c r="B88" s="301" t="str">
        <f>Matériel_Location!B32</f>
        <v>CHAF TRAVEAU</v>
      </c>
      <c r="C88" s="301">
        <f>Matériel_Location!C32</f>
        <v>0</v>
      </c>
      <c r="D88" s="298">
        <f>Matériel_Location!D32</f>
        <v>0</v>
      </c>
      <c r="E88" s="299">
        <f>Matériel_Location!L32</f>
        <v>0</v>
      </c>
      <c r="F88" s="299">
        <f>Matériel_Location!T32</f>
        <v>0</v>
      </c>
      <c r="G88" s="299">
        <f>Matériel_Location!AB32</f>
        <v>0</v>
      </c>
      <c r="H88" s="299">
        <f>+Matériel_Location!AJ32</f>
        <v>0</v>
      </c>
      <c r="I88" s="299">
        <f>Matériel_Location!AR32</f>
        <v>0</v>
      </c>
      <c r="J88" s="299">
        <f>Matériel_Location!AZ32</f>
        <v>0</v>
      </c>
      <c r="K88" s="299">
        <f>Matériel_Location!BH32</f>
        <v>0</v>
      </c>
      <c r="L88" s="299">
        <f>Matériel_Location!BP32</f>
        <v>0</v>
      </c>
      <c r="M88" s="299">
        <f>+Matériel_Location!BX32</f>
        <v>0</v>
      </c>
      <c r="N88" s="299">
        <f>Matériel_Location!CF32</f>
        <v>0</v>
      </c>
      <c r="O88" s="299">
        <f>Matériel_Location!CN32</f>
        <v>0</v>
      </c>
      <c r="P88" s="299">
        <f>Matériel_Location!CV32</f>
        <v>0</v>
      </c>
      <c r="Q88" s="299">
        <f>Matériel_Location!DD32</f>
        <v>0</v>
      </c>
      <c r="R88" s="299">
        <f>Matériel_Location!DL32</f>
        <v>0</v>
      </c>
      <c r="S88" s="299">
        <f>Matériel_Location!DT32</f>
        <v>0</v>
      </c>
      <c r="T88" s="299">
        <f>Matériel_Location!EB32</f>
        <v>0</v>
      </c>
      <c r="U88" s="299">
        <f>Matériel_Location!EJ32</f>
        <v>0</v>
      </c>
      <c r="V88" s="299">
        <f>Matériel_Location!ER32</f>
        <v>0</v>
      </c>
      <c r="W88" s="299">
        <f>Matériel_Location!EZ32</f>
        <v>0</v>
      </c>
      <c r="X88" s="299">
        <f>Matériel_Location!FH32</f>
        <v>60</v>
      </c>
      <c r="Y88" s="299">
        <f>Matériel_Location!FP32</f>
        <v>0</v>
      </c>
      <c r="Z88" s="299">
        <f>Matériel_Location!FX32</f>
        <v>0</v>
      </c>
      <c r="AA88" s="299">
        <f>Matériel_Location!GF32</f>
        <v>0</v>
      </c>
      <c r="AB88" s="299">
        <f>Matériel_Location!GN32</f>
        <v>0</v>
      </c>
      <c r="AC88" s="299">
        <f>Matériel_Location!GV32</f>
        <v>0</v>
      </c>
      <c r="AD88" s="299">
        <f>Matériel_Location!HD32</f>
        <v>0</v>
      </c>
      <c r="AE88" s="299">
        <f>Matériel_Location!HL32</f>
        <v>0</v>
      </c>
      <c r="AF88" s="299">
        <f>Matériel_Location!HT32</f>
        <v>0</v>
      </c>
      <c r="AG88" s="299">
        <f>Matériel_Location!IB32</f>
        <v>0</v>
      </c>
      <c r="AH88" s="299">
        <f>Matériel_Location!IJ32</f>
        <v>0</v>
      </c>
      <c r="AI88" s="533">
        <f t="shared" si="3"/>
        <v>60</v>
      </c>
    </row>
    <row r="89" spans="1:35">
      <c r="A89" s="528" t="str">
        <f>Matériel_Location!A33</f>
        <v>TIGUAN</v>
      </c>
      <c r="B89" s="301" t="str">
        <f>Matériel_Location!B33</f>
        <v>CHAF TRAVEAU</v>
      </c>
      <c r="C89" s="301">
        <f>Matériel_Location!C33</f>
        <v>0</v>
      </c>
      <c r="D89" s="298">
        <f>Matériel_Location!D33</f>
        <v>0</v>
      </c>
      <c r="E89" s="299">
        <f>Matériel_Location!L33</f>
        <v>0</v>
      </c>
      <c r="F89" s="299">
        <f>Matériel_Location!T33</f>
        <v>0</v>
      </c>
      <c r="G89" s="299">
        <f>Matériel_Location!AB33</f>
        <v>0</v>
      </c>
      <c r="H89" s="299">
        <f>+Matériel_Location!AJ33</f>
        <v>0</v>
      </c>
      <c r="I89" s="299">
        <f>Matériel_Location!AR33</f>
        <v>0</v>
      </c>
      <c r="J89" s="299">
        <f>Matériel_Location!AZ33</f>
        <v>0</v>
      </c>
      <c r="K89" s="299">
        <f>Matériel_Location!BH33</f>
        <v>0</v>
      </c>
      <c r="L89" s="299">
        <f>Matériel_Location!BP33</f>
        <v>0</v>
      </c>
      <c r="M89" s="299">
        <f>+Matériel_Location!BX33</f>
        <v>0</v>
      </c>
      <c r="N89" s="299">
        <f>Matériel_Location!CF33</f>
        <v>0</v>
      </c>
      <c r="O89" s="299">
        <f>Matériel_Location!CN33</f>
        <v>0</v>
      </c>
      <c r="P89" s="299">
        <f>Matériel_Location!CV33</f>
        <v>0</v>
      </c>
      <c r="Q89" s="299">
        <f>Matériel_Location!DD33</f>
        <v>0</v>
      </c>
      <c r="R89" s="299">
        <f>Matériel_Location!DL33</f>
        <v>0</v>
      </c>
      <c r="S89" s="299">
        <f>Matériel_Location!DT33</f>
        <v>0</v>
      </c>
      <c r="T89" s="299">
        <f>Matériel_Location!EB33</f>
        <v>0</v>
      </c>
      <c r="U89" s="299">
        <f>Matériel_Location!EJ33</f>
        <v>0</v>
      </c>
      <c r="V89" s="299">
        <f>Matériel_Location!ER33</f>
        <v>0</v>
      </c>
      <c r="W89" s="299">
        <f>Matériel_Location!EZ33</f>
        <v>0</v>
      </c>
      <c r="X89" s="299">
        <f>Matériel_Location!FH33</f>
        <v>57</v>
      </c>
      <c r="Y89" s="299">
        <f>Matériel_Location!FP33</f>
        <v>0</v>
      </c>
      <c r="Z89" s="299">
        <f>Matériel_Location!FX33</f>
        <v>0</v>
      </c>
      <c r="AA89" s="299">
        <f>Matériel_Location!GF33</f>
        <v>0</v>
      </c>
      <c r="AB89" s="299">
        <f>Matériel_Location!GN33</f>
        <v>0</v>
      </c>
      <c r="AC89" s="299">
        <f>Matériel_Location!GV33</f>
        <v>0</v>
      </c>
      <c r="AD89" s="299">
        <f>Matériel_Location!HD33</f>
        <v>0</v>
      </c>
      <c r="AE89" s="299">
        <f>Matériel_Location!HL33</f>
        <v>0</v>
      </c>
      <c r="AF89" s="299">
        <f>Matériel_Location!HT33</f>
        <v>0</v>
      </c>
      <c r="AG89" s="299">
        <f>Matériel_Location!IB33</f>
        <v>0</v>
      </c>
      <c r="AH89" s="299">
        <f>Matériel_Location!IJ33</f>
        <v>0</v>
      </c>
      <c r="AI89" s="533">
        <f t="shared" si="3"/>
        <v>57</v>
      </c>
    </row>
    <row r="90" spans="1:35">
      <c r="A90" s="528" t="str">
        <f>Matériel_Location!A34</f>
        <v>PELLE</v>
      </c>
      <c r="B90" s="301" t="str">
        <f>Matériel_Location!B34</f>
        <v>CHAF TRAVEAU</v>
      </c>
      <c r="C90" s="301">
        <f>Matériel_Location!C34</f>
        <v>0</v>
      </c>
      <c r="D90" s="298">
        <f>Matériel_Location!D34</f>
        <v>0</v>
      </c>
      <c r="E90" s="299">
        <f>Matériel_Location!L34</f>
        <v>0</v>
      </c>
      <c r="F90" s="299">
        <f>Matériel_Location!T34</f>
        <v>0</v>
      </c>
      <c r="G90" s="299">
        <f>Matériel_Location!AB34</f>
        <v>0</v>
      </c>
      <c r="H90" s="299">
        <f>+Matériel_Location!AJ34</f>
        <v>0</v>
      </c>
      <c r="I90" s="299">
        <f>Matériel_Location!AR34</f>
        <v>0</v>
      </c>
      <c r="J90" s="299">
        <f>Matériel_Location!AZ34</f>
        <v>0</v>
      </c>
      <c r="K90" s="299">
        <f>Matériel_Location!BH34</f>
        <v>0</v>
      </c>
      <c r="L90" s="299">
        <f>Matériel_Location!BP34</f>
        <v>0</v>
      </c>
      <c r="M90" s="299">
        <f>+Matériel_Location!BX34</f>
        <v>0</v>
      </c>
      <c r="N90" s="299">
        <f>Matériel_Location!CF34</f>
        <v>0</v>
      </c>
      <c r="O90" s="299">
        <f>Matériel_Location!CN34</f>
        <v>0</v>
      </c>
      <c r="P90" s="299">
        <f>Matériel_Location!CV34</f>
        <v>0</v>
      </c>
      <c r="Q90" s="299">
        <f>Matériel_Location!DD34</f>
        <v>0</v>
      </c>
      <c r="R90" s="299">
        <f>Matériel_Location!DL34</f>
        <v>0</v>
      </c>
      <c r="S90" s="299">
        <f>Matériel_Location!DT34</f>
        <v>0</v>
      </c>
      <c r="T90" s="299">
        <f>Matériel_Location!EB34</f>
        <v>0</v>
      </c>
      <c r="U90" s="299">
        <f>Matériel_Location!EJ34</f>
        <v>0</v>
      </c>
      <c r="V90" s="299">
        <f>Matériel_Location!ER34</f>
        <v>0</v>
      </c>
      <c r="W90" s="299">
        <f>Matériel_Location!EZ34</f>
        <v>0</v>
      </c>
      <c r="X90" s="299">
        <f>Matériel_Location!FH34</f>
        <v>100</v>
      </c>
      <c r="Y90" s="299">
        <f>Matériel_Location!FP34</f>
        <v>0</v>
      </c>
      <c r="Z90" s="299">
        <f>Matériel_Location!FX34</f>
        <v>0</v>
      </c>
      <c r="AA90" s="299">
        <f>Matériel_Location!GF34</f>
        <v>0</v>
      </c>
      <c r="AB90" s="299">
        <f>Matériel_Location!GN34</f>
        <v>0</v>
      </c>
      <c r="AC90" s="299">
        <f>Matériel_Location!GV34</f>
        <v>0</v>
      </c>
      <c r="AD90" s="299">
        <f>Matériel_Location!HD34</f>
        <v>0</v>
      </c>
      <c r="AE90" s="299">
        <f>Matériel_Location!HL34</f>
        <v>0</v>
      </c>
      <c r="AF90" s="299">
        <f>Matériel_Location!HT34</f>
        <v>0</v>
      </c>
      <c r="AG90" s="299">
        <f>Matériel_Location!IB34</f>
        <v>0</v>
      </c>
      <c r="AH90" s="299">
        <f>Matériel_Location!IJ34</f>
        <v>0</v>
      </c>
      <c r="AI90" s="533">
        <f t="shared" si="3"/>
        <v>100</v>
      </c>
    </row>
    <row r="91" spans="1:35">
      <c r="A91" s="528" t="str">
        <f>Matériel_Location!A35</f>
        <v>CITROEN</v>
      </c>
      <c r="B91" s="301" t="str">
        <f>Matériel_Location!B35</f>
        <v>CHAF TRAVEAU</v>
      </c>
      <c r="C91" s="301">
        <f>Matériel_Location!C35</f>
        <v>0</v>
      </c>
      <c r="D91" s="298">
        <f>Matériel_Location!D35</f>
        <v>0</v>
      </c>
      <c r="E91" s="299">
        <f>Matériel_Location!L35</f>
        <v>0</v>
      </c>
      <c r="F91" s="299">
        <f>Matériel_Location!T35</f>
        <v>0</v>
      </c>
      <c r="G91" s="299">
        <f>Matériel_Location!AB35</f>
        <v>0</v>
      </c>
      <c r="H91" s="299">
        <f>+Matériel_Location!AJ35</f>
        <v>0</v>
      </c>
      <c r="I91" s="299">
        <f>Matériel_Location!AR35</f>
        <v>0</v>
      </c>
      <c r="J91" s="299">
        <f>Matériel_Location!AZ35</f>
        <v>0</v>
      </c>
      <c r="K91" s="299">
        <f>Matériel_Location!BH35</f>
        <v>0</v>
      </c>
      <c r="L91" s="299">
        <f>Matériel_Location!BP35</f>
        <v>0</v>
      </c>
      <c r="M91" s="299">
        <f>+Matériel_Location!BX35</f>
        <v>0</v>
      </c>
      <c r="N91" s="299">
        <f>Matériel_Location!CF35</f>
        <v>0</v>
      </c>
      <c r="O91" s="299">
        <f>Matériel_Location!CN35</f>
        <v>0</v>
      </c>
      <c r="P91" s="299">
        <f>Matériel_Location!CV35</f>
        <v>0</v>
      </c>
      <c r="Q91" s="299">
        <f>Matériel_Location!DD35</f>
        <v>0</v>
      </c>
      <c r="R91" s="299">
        <f>Matériel_Location!DL35</f>
        <v>0</v>
      </c>
      <c r="S91" s="299">
        <f>Matériel_Location!DT35</f>
        <v>0</v>
      </c>
      <c r="T91" s="299">
        <f>Matériel_Location!EB35</f>
        <v>0</v>
      </c>
      <c r="U91" s="299">
        <f>Matériel_Location!EJ35</f>
        <v>0</v>
      </c>
      <c r="V91" s="299">
        <f>Matériel_Location!ER35</f>
        <v>0</v>
      </c>
      <c r="W91" s="299">
        <f>Matériel_Location!EZ35</f>
        <v>0</v>
      </c>
      <c r="X91" s="299">
        <f>Matériel_Location!FH35</f>
        <v>20</v>
      </c>
      <c r="Y91" s="299">
        <f>Matériel_Location!FP35</f>
        <v>0</v>
      </c>
      <c r="Z91" s="299">
        <f>Matériel_Location!FX35</f>
        <v>0</v>
      </c>
      <c r="AA91" s="299">
        <f>Matériel_Location!GF35</f>
        <v>0</v>
      </c>
      <c r="AB91" s="299">
        <f>Matériel_Location!GN35</f>
        <v>0</v>
      </c>
      <c r="AC91" s="299">
        <f>Matériel_Location!GV35</f>
        <v>0</v>
      </c>
      <c r="AD91" s="299">
        <f>Matériel_Location!HD35</f>
        <v>0</v>
      </c>
      <c r="AE91" s="299">
        <f>Matériel_Location!HL35</f>
        <v>0</v>
      </c>
      <c r="AF91" s="299">
        <f>Matériel_Location!HT35</f>
        <v>0</v>
      </c>
      <c r="AG91" s="299">
        <f>Matériel_Location!IB35</f>
        <v>0</v>
      </c>
      <c r="AH91" s="299">
        <f>Matériel_Location!IJ35</f>
        <v>0</v>
      </c>
      <c r="AI91" s="533">
        <f t="shared" si="3"/>
        <v>20</v>
      </c>
    </row>
    <row r="92" spans="1:35">
      <c r="A92" s="528" t="str">
        <f>Matériel_Location!A36</f>
        <v>MALAXEUR</v>
      </c>
      <c r="B92" s="301" t="str">
        <f>Matériel_Location!B36</f>
        <v>CHAF TRAVEAU</v>
      </c>
      <c r="C92" s="301">
        <f>Matériel_Location!C36</f>
        <v>0</v>
      </c>
      <c r="D92" s="298">
        <f>Matériel_Location!D36</f>
        <v>0</v>
      </c>
      <c r="E92" s="299">
        <f>Matériel_Location!L36</f>
        <v>0</v>
      </c>
      <c r="F92" s="299">
        <f>Matériel_Location!T36</f>
        <v>0</v>
      </c>
      <c r="G92" s="299">
        <f>Matériel_Location!AB36</f>
        <v>0</v>
      </c>
      <c r="H92" s="299">
        <f>+Matériel_Location!AJ36</f>
        <v>0</v>
      </c>
      <c r="I92" s="299">
        <f>Matériel_Location!AR36</f>
        <v>0</v>
      </c>
      <c r="J92" s="299">
        <f>Matériel_Location!AZ36</f>
        <v>0</v>
      </c>
      <c r="K92" s="299">
        <f>Matériel_Location!BH36</f>
        <v>0</v>
      </c>
      <c r="L92" s="299">
        <f>Matériel_Location!BP36</f>
        <v>0</v>
      </c>
      <c r="M92" s="299">
        <f>+Matériel_Location!BX36</f>
        <v>0</v>
      </c>
      <c r="N92" s="299">
        <f>Matériel_Location!CF36</f>
        <v>0</v>
      </c>
      <c r="O92" s="299">
        <f>Matériel_Location!CN36</f>
        <v>0</v>
      </c>
      <c r="P92" s="299">
        <f>Matériel_Location!CV36</f>
        <v>0</v>
      </c>
      <c r="Q92" s="299">
        <f>Matériel_Location!DD36</f>
        <v>0</v>
      </c>
      <c r="R92" s="299">
        <f>Matériel_Location!DL36</f>
        <v>0</v>
      </c>
      <c r="S92" s="299">
        <f>Matériel_Location!DT36</f>
        <v>0</v>
      </c>
      <c r="T92" s="299">
        <f>Matériel_Location!EB36</f>
        <v>0</v>
      </c>
      <c r="U92" s="299">
        <f>Matériel_Location!EJ36</f>
        <v>0</v>
      </c>
      <c r="V92" s="299">
        <f>Matériel_Location!ER36</f>
        <v>0</v>
      </c>
      <c r="W92" s="299">
        <f>Matériel_Location!EZ36</f>
        <v>0</v>
      </c>
      <c r="X92" s="299">
        <f>Matériel_Location!FH36</f>
        <v>0</v>
      </c>
      <c r="Y92" s="299">
        <f>Matériel_Location!FP36</f>
        <v>0</v>
      </c>
      <c r="Z92" s="299">
        <f>Matériel_Location!FX36</f>
        <v>0</v>
      </c>
      <c r="AA92" s="299">
        <f>Matériel_Location!GF36</f>
        <v>0</v>
      </c>
      <c r="AB92" s="299">
        <f>Matériel_Location!GN36</f>
        <v>0</v>
      </c>
      <c r="AC92" s="299">
        <f>Matériel_Location!GV36</f>
        <v>0</v>
      </c>
      <c r="AD92" s="299">
        <f>Matériel_Location!HD36</f>
        <v>0</v>
      </c>
      <c r="AE92" s="299">
        <f>Matériel_Location!HL36</f>
        <v>0</v>
      </c>
      <c r="AF92" s="299">
        <f>Matériel_Location!HT36</f>
        <v>0</v>
      </c>
      <c r="AG92" s="299">
        <f>Matériel_Location!IB36</f>
        <v>0</v>
      </c>
      <c r="AH92" s="299">
        <f>Matériel_Location!IJ36</f>
        <v>0</v>
      </c>
      <c r="AI92" s="533">
        <f t="shared" si="3"/>
        <v>0</v>
      </c>
    </row>
    <row r="93" spans="1:35">
      <c r="A93" s="528" t="str">
        <f>Matériel_Location!A37</f>
        <v>JCB</v>
      </c>
      <c r="B93" s="301" t="str">
        <f>Matériel_Location!B37</f>
        <v>CHAF TRAVEAU</v>
      </c>
      <c r="C93" s="301">
        <f>Matériel_Location!C37</f>
        <v>0</v>
      </c>
      <c r="D93" s="298">
        <f>Matériel_Location!D37</f>
        <v>0</v>
      </c>
      <c r="E93" s="299">
        <f>Matériel_Location!L37</f>
        <v>0</v>
      </c>
      <c r="F93" s="299">
        <f>Matériel_Location!T37</f>
        <v>0</v>
      </c>
      <c r="G93" s="299">
        <f>Matériel_Location!AB37</f>
        <v>0</v>
      </c>
      <c r="H93" s="299">
        <f>+Matériel_Location!AJ37</f>
        <v>0</v>
      </c>
      <c r="I93" s="299">
        <f>Matériel_Location!AR37</f>
        <v>0</v>
      </c>
      <c r="J93" s="299">
        <f>Matériel_Location!AZ37</f>
        <v>0</v>
      </c>
      <c r="K93" s="299">
        <f>Matériel_Location!BH37</f>
        <v>0</v>
      </c>
      <c r="L93" s="299">
        <f>Matériel_Location!BP37</f>
        <v>0</v>
      </c>
      <c r="M93" s="299">
        <f>+Matériel_Location!BX37</f>
        <v>0</v>
      </c>
      <c r="N93" s="299">
        <f>Matériel_Location!CF37</f>
        <v>0</v>
      </c>
      <c r="O93" s="299">
        <f>Matériel_Location!CN37</f>
        <v>0</v>
      </c>
      <c r="P93" s="299">
        <f>Matériel_Location!CV37</f>
        <v>0</v>
      </c>
      <c r="Q93" s="299">
        <f>Matériel_Location!DD37</f>
        <v>0</v>
      </c>
      <c r="R93" s="299">
        <f>Matériel_Location!DL37</f>
        <v>0</v>
      </c>
      <c r="S93" s="299">
        <f>Matériel_Location!DT37</f>
        <v>0</v>
      </c>
      <c r="T93" s="299">
        <f>Matériel_Location!EB37</f>
        <v>0</v>
      </c>
      <c r="U93" s="299">
        <f>Matériel_Location!EJ37</f>
        <v>0</v>
      </c>
      <c r="V93" s="299">
        <f>Matériel_Location!ER37</f>
        <v>0</v>
      </c>
      <c r="W93" s="299">
        <f>Matériel_Location!EZ37</f>
        <v>0</v>
      </c>
      <c r="X93" s="299">
        <f>Matériel_Location!FH37</f>
        <v>0</v>
      </c>
      <c r="Y93" s="299">
        <f>Matériel_Location!FP37</f>
        <v>0</v>
      </c>
      <c r="Z93" s="299">
        <f>Matériel_Location!FX37</f>
        <v>0</v>
      </c>
      <c r="AA93" s="299">
        <f>Matériel_Location!GF37</f>
        <v>0</v>
      </c>
      <c r="AB93" s="299">
        <f>Matériel_Location!GN37</f>
        <v>0</v>
      </c>
      <c r="AC93" s="299">
        <f>Matériel_Location!GV37</f>
        <v>0</v>
      </c>
      <c r="AD93" s="299">
        <f>Matériel_Location!HD37</f>
        <v>0</v>
      </c>
      <c r="AE93" s="299">
        <f>Matériel_Location!HL37</f>
        <v>0</v>
      </c>
      <c r="AF93" s="299">
        <f>Matériel_Location!HT37</f>
        <v>0</v>
      </c>
      <c r="AG93" s="299">
        <f>Matériel_Location!IB37</f>
        <v>0</v>
      </c>
      <c r="AH93" s="299">
        <f>Matériel_Location!IJ37</f>
        <v>0</v>
      </c>
      <c r="AI93" s="533">
        <f t="shared" si="3"/>
        <v>0</v>
      </c>
    </row>
    <row r="94" spans="1:35">
      <c r="A94" s="528">
        <f>Matériel_Location!A38</f>
        <v>0</v>
      </c>
      <c r="B94" s="301">
        <f>Matériel_Location!B38</f>
        <v>0</v>
      </c>
      <c r="C94" s="301">
        <f>Matériel_Location!C38</f>
        <v>0</v>
      </c>
      <c r="D94" s="298">
        <f>Matériel_Location!D38</f>
        <v>0</v>
      </c>
      <c r="E94" s="299">
        <f>Matériel_Location!L38</f>
        <v>0</v>
      </c>
      <c r="F94" s="299">
        <f>Matériel_Location!T38</f>
        <v>0</v>
      </c>
      <c r="G94" s="299">
        <f>Matériel_Location!AB38</f>
        <v>0</v>
      </c>
      <c r="H94" s="299">
        <f>+Matériel_Location!AJ38</f>
        <v>0</v>
      </c>
      <c r="I94" s="299">
        <f>Matériel_Location!AR38</f>
        <v>0</v>
      </c>
      <c r="J94" s="299">
        <f>Matériel_Location!AZ38</f>
        <v>0</v>
      </c>
      <c r="K94" s="299">
        <f>Matériel_Location!BH38</f>
        <v>0</v>
      </c>
      <c r="L94" s="299">
        <f>Matériel_Location!BP38</f>
        <v>0</v>
      </c>
      <c r="M94" s="299">
        <f>+Matériel_Location!BX38</f>
        <v>0</v>
      </c>
      <c r="N94" s="299">
        <f>Matériel_Location!CF38</f>
        <v>0</v>
      </c>
      <c r="O94" s="299">
        <f>Matériel_Location!CN38</f>
        <v>0</v>
      </c>
      <c r="P94" s="299">
        <f>Matériel_Location!CV38</f>
        <v>0</v>
      </c>
      <c r="Q94" s="299">
        <f>Matériel_Location!DD38</f>
        <v>0</v>
      </c>
      <c r="R94" s="299">
        <f>Matériel_Location!DL38</f>
        <v>0</v>
      </c>
      <c r="S94" s="299">
        <f>Matériel_Location!DT38</f>
        <v>0</v>
      </c>
      <c r="T94" s="299">
        <f>Matériel_Location!EB38</f>
        <v>0</v>
      </c>
      <c r="U94" s="299">
        <f>Matériel_Location!EJ38</f>
        <v>0</v>
      </c>
      <c r="V94" s="299">
        <f>Matériel_Location!ER38</f>
        <v>0</v>
      </c>
      <c r="W94" s="299">
        <f>Matériel_Location!EZ38</f>
        <v>0</v>
      </c>
      <c r="X94" s="299">
        <f>Matériel_Location!FH38</f>
        <v>0</v>
      </c>
      <c r="Y94" s="299">
        <f>Matériel_Location!FP38</f>
        <v>0</v>
      </c>
      <c r="Z94" s="299">
        <f>Matériel_Location!FX38</f>
        <v>0</v>
      </c>
      <c r="AA94" s="299">
        <f>Matériel_Location!GF38</f>
        <v>0</v>
      </c>
      <c r="AB94" s="299">
        <f>Matériel_Location!GN38</f>
        <v>0</v>
      </c>
      <c r="AC94" s="299">
        <f>Matériel_Location!GV38</f>
        <v>0</v>
      </c>
      <c r="AD94" s="299">
        <f>Matériel_Location!HD38</f>
        <v>0</v>
      </c>
      <c r="AE94" s="299">
        <f>Matériel_Location!HL38</f>
        <v>0</v>
      </c>
      <c r="AF94" s="299">
        <f>Matériel_Location!HT38</f>
        <v>0</v>
      </c>
      <c r="AG94" s="299">
        <f>Matériel_Location!IB38</f>
        <v>0</v>
      </c>
      <c r="AH94" s="299">
        <f>Matériel_Location!IJ38</f>
        <v>0</v>
      </c>
      <c r="AI94" s="533">
        <f t="shared" si="3"/>
        <v>0</v>
      </c>
    </row>
    <row r="95" spans="1:35">
      <c r="A95" s="528">
        <f>Matériel_Location!A39</f>
        <v>0</v>
      </c>
      <c r="B95" s="301">
        <f>Matériel_Location!B39</f>
        <v>0</v>
      </c>
      <c r="C95" s="301">
        <f>Matériel_Location!C39</f>
        <v>0</v>
      </c>
      <c r="D95" s="298">
        <f>Matériel_Location!D39</f>
        <v>0</v>
      </c>
      <c r="E95" s="299">
        <f>Matériel_Location!L39</f>
        <v>0</v>
      </c>
      <c r="F95" s="299">
        <f>Matériel_Location!T39</f>
        <v>0</v>
      </c>
      <c r="G95" s="299">
        <f>Matériel_Location!AB39</f>
        <v>0</v>
      </c>
      <c r="H95" s="299">
        <f>+Matériel_Location!AJ39</f>
        <v>0</v>
      </c>
      <c r="I95" s="299">
        <f>Matériel_Location!AR39</f>
        <v>0</v>
      </c>
      <c r="J95" s="299">
        <f>Matériel_Location!AZ39</f>
        <v>0</v>
      </c>
      <c r="K95" s="299">
        <f>Matériel_Location!BH39</f>
        <v>0</v>
      </c>
      <c r="L95" s="299">
        <f>Matériel_Location!BP39</f>
        <v>0</v>
      </c>
      <c r="M95" s="299">
        <f>+Matériel_Location!BX39</f>
        <v>0</v>
      </c>
      <c r="N95" s="299">
        <f>Matériel_Location!CF39</f>
        <v>0</v>
      </c>
      <c r="O95" s="299">
        <f>Matériel_Location!CN39</f>
        <v>0</v>
      </c>
      <c r="P95" s="299">
        <f>Matériel_Location!CV39</f>
        <v>0</v>
      </c>
      <c r="Q95" s="299">
        <f>Matériel_Location!DD39</f>
        <v>0</v>
      </c>
      <c r="R95" s="299">
        <f>Matériel_Location!DL39</f>
        <v>0</v>
      </c>
      <c r="S95" s="299">
        <f>Matériel_Location!DT39</f>
        <v>0</v>
      </c>
      <c r="T95" s="299">
        <f>Matériel_Location!EB39</f>
        <v>0</v>
      </c>
      <c r="U95" s="299">
        <f>Matériel_Location!EJ39</f>
        <v>0</v>
      </c>
      <c r="V95" s="299">
        <f>Matériel_Location!ER39</f>
        <v>0</v>
      </c>
      <c r="W95" s="299">
        <f>Matériel_Location!EZ39</f>
        <v>0</v>
      </c>
      <c r="X95" s="299">
        <f>Matériel_Location!FH39</f>
        <v>0</v>
      </c>
      <c r="Y95" s="299">
        <f>Matériel_Location!FP39</f>
        <v>0</v>
      </c>
      <c r="Z95" s="299">
        <f>Matériel_Location!FX39</f>
        <v>0</v>
      </c>
      <c r="AA95" s="299">
        <f>Matériel_Location!GF39</f>
        <v>0</v>
      </c>
      <c r="AB95" s="299">
        <f>Matériel_Location!GN39</f>
        <v>0</v>
      </c>
      <c r="AC95" s="299">
        <f>Matériel_Location!GV39</f>
        <v>0</v>
      </c>
      <c r="AD95" s="299">
        <f>Matériel_Location!HD39</f>
        <v>0</v>
      </c>
      <c r="AE95" s="299">
        <f>Matériel_Location!HL39</f>
        <v>0</v>
      </c>
      <c r="AF95" s="299">
        <f>Matériel_Location!HT39</f>
        <v>0</v>
      </c>
      <c r="AG95" s="299">
        <f>Matériel_Location!IB39</f>
        <v>0</v>
      </c>
      <c r="AH95" s="299">
        <f>Matériel_Location!IJ39</f>
        <v>0</v>
      </c>
      <c r="AI95" s="533">
        <f t="shared" si="3"/>
        <v>0</v>
      </c>
    </row>
    <row r="96" spans="1:35">
      <c r="A96" s="528">
        <f>Matériel_Location!A40</f>
        <v>0</v>
      </c>
      <c r="B96" s="301">
        <f>Matériel_Location!B40</f>
        <v>0</v>
      </c>
      <c r="C96" s="301">
        <f>Matériel_Location!C40</f>
        <v>0</v>
      </c>
      <c r="D96" s="298">
        <f>Matériel_Location!D40</f>
        <v>0</v>
      </c>
      <c r="E96" s="299">
        <f>Matériel_Location!L40</f>
        <v>0</v>
      </c>
      <c r="F96" s="299">
        <f>Matériel_Location!T40</f>
        <v>0</v>
      </c>
      <c r="G96" s="299">
        <f>Matériel_Location!AB40</f>
        <v>0</v>
      </c>
      <c r="H96" s="299">
        <f>+Matériel_Location!AJ40</f>
        <v>0</v>
      </c>
      <c r="I96" s="299">
        <f>Matériel_Location!AR40</f>
        <v>0</v>
      </c>
      <c r="J96" s="299">
        <f>Matériel_Location!AZ40</f>
        <v>0</v>
      </c>
      <c r="K96" s="299">
        <f>Matériel_Location!BH40</f>
        <v>0</v>
      </c>
      <c r="L96" s="299">
        <f>Matériel_Location!BP40</f>
        <v>0</v>
      </c>
      <c r="M96" s="299">
        <f>+Matériel_Location!BX40</f>
        <v>0</v>
      </c>
      <c r="N96" s="299">
        <f>Matériel_Location!CF40</f>
        <v>0</v>
      </c>
      <c r="O96" s="299">
        <f>Matériel_Location!CN40</f>
        <v>0</v>
      </c>
      <c r="P96" s="299">
        <f>Matériel_Location!CV40</f>
        <v>0</v>
      </c>
      <c r="Q96" s="299">
        <f>Matériel_Location!DD40</f>
        <v>0</v>
      </c>
      <c r="R96" s="299">
        <f>Matériel_Location!DL40</f>
        <v>0</v>
      </c>
      <c r="S96" s="299">
        <f>Matériel_Location!DT40</f>
        <v>0</v>
      </c>
      <c r="T96" s="299">
        <f>Matériel_Location!EB40</f>
        <v>0</v>
      </c>
      <c r="U96" s="299">
        <f>Matériel_Location!EJ40</f>
        <v>0</v>
      </c>
      <c r="V96" s="299">
        <f>Matériel_Location!ER40</f>
        <v>0</v>
      </c>
      <c r="W96" s="299">
        <f>Matériel_Location!EZ40</f>
        <v>0</v>
      </c>
      <c r="X96" s="299">
        <f>Matériel_Location!FH40</f>
        <v>0</v>
      </c>
      <c r="Y96" s="299">
        <f>Matériel_Location!FP40</f>
        <v>0</v>
      </c>
      <c r="Z96" s="299">
        <f>Matériel_Location!FX40</f>
        <v>0</v>
      </c>
      <c r="AA96" s="299">
        <f>Matériel_Location!GF40</f>
        <v>0</v>
      </c>
      <c r="AB96" s="299">
        <f>Matériel_Location!GN40</f>
        <v>0</v>
      </c>
      <c r="AC96" s="299">
        <f>Matériel_Location!GV40</f>
        <v>0</v>
      </c>
      <c r="AD96" s="299">
        <f>Matériel_Location!HD40</f>
        <v>0</v>
      </c>
      <c r="AE96" s="299">
        <f>Matériel_Location!HL40</f>
        <v>0</v>
      </c>
      <c r="AF96" s="299">
        <f>Matériel_Location!HT40</f>
        <v>0</v>
      </c>
      <c r="AG96" s="299">
        <f>Matériel_Location!IB40</f>
        <v>0</v>
      </c>
      <c r="AH96" s="299">
        <f>Matériel_Location!IJ40</f>
        <v>0</v>
      </c>
      <c r="AI96" s="533">
        <f t="shared" si="3"/>
        <v>0</v>
      </c>
    </row>
    <row r="97" spans="1:35">
      <c r="A97" s="528">
        <f>Matériel_Location!A41</f>
        <v>0</v>
      </c>
      <c r="B97" s="301">
        <f>Matériel_Location!B41</f>
        <v>0</v>
      </c>
      <c r="C97" s="301">
        <f>Matériel_Location!C41</f>
        <v>0</v>
      </c>
      <c r="D97" s="298">
        <f>Matériel_Location!D41</f>
        <v>0</v>
      </c>
      <c r="E97" s="299">
        <f>Matériel_Location!L41</f>
        <v>0</v>
      </c>
      <c r="F97" s="299">
        <f>Matériel_Location!T41</f>
        <v>0</v>
      </c>
      <c r="G97" s="299">
        <f>Matériel_Location!AB41</f>
        <v>0</v>
      </c>
      <c r="H97" s="299">
        <f>+Matériel_Location!AJ41</f>
        <v>0</v>
      </c>
      <c r="I97" s="299">
        <f>Matériel_Location!AR41</f>
        <v>0</v>
      </c>
      <c r="J97" s="299">
        <f>Matériel_Location!AZ41</f>
        <v>0</v>
      </c>
      <c r="K97" s="299">
        <f>Matériel_Location!BH41</f>
        <v>0</v>
      </c>
      <c r="L97" s="299">
        <f>Matériel_Location!BP41</f>
        <v>0</v>
      </c>
      <c r="M97" s="299">
        <f>+Matériel_Location!BX41</f>
        <v>0</v>
      </c>
      <c r="N97" s="299">
        <f>Matériel_Location!CF41</f>
        <v>0</v>
      </c>
      <c r="O97" s="299">
        <f>Matériel_Location!CN41</f>
        <v>0</v>
      </c>
      <c r="P97" s="299">
        <f>Matériel_Location!CV41</f>
        <v>0</v>
      </c>
      <c r="Q97" s="299">
        <f>Matériel_Location!DD41</f>
        <v>0</v>
      </c>
      <c r="R97" s="299">
        <f>Matériel_Location!DL41</f>
        <v>0</v>
      </c>
      <c r="S97" s="299">
        <f>Matériel_Location!DT41</f>
        <v>0</v>
      </c>
      <c r="T97" s="299">
        <f>Matériel_Location!EB41</f>
        <v>0</v>
      </c>
      <c r="U97" s="299">
        <f>Matériel_Location!EJ41</f>
        <v>0</v>
      </c>
      <c r="V97" s="299">
        <f>Matériel_Location!ER41</f>
        <v>0</v>
      </c>
      <c r="W97" s="299">
        <f>Matériel_Location!EZ41</f>
        <v>0</v>
      </c>
      <c r="X97" s="299">
        <f>Matériel_Location!FH41</f>
        <v>0</v>
      </c>
      <c r="Y97" s="299">
        <f>Matériel_Location!FP41</f>
        <v>0</v>
      </c>
      <c r="Z97" s="299">
        <f>Matériel_Location!FX41</f>
        <v>0</v>
      </c>
      <c r="AA97" s="299">
        <f>Matériel_Location!GF41</f>
        <v>0</v>
      </c>
      <c r="AB97" s="299">
        <f>Matériel_Location!GN41</f>
        <v>0</v>
      </c>
      <c r="AC97" s="299">
        <f>Matériel_Location!GV41</f>
        <v>0</v>
      </c>
      <c r="AD97" s="299">
        <f>Matériel_Location!HD41</f>
        <v>0</v>
      </c>
      <c r="AE97" s="299">
        <f>Matériel_Location!HL41</f>
        <v>0</v>
      </c>
      <c r="AF97" s="299">
        <f>Matériel_Location!HT41</f>
        <v>0</v>
      </c>
      <c r="AG97" s="299">
        <f>Matériel_Location!IB41</f>
        <v>0</v>
      </c>
      <c r="AH97" s="299">
        <f>Matériel_Location!IJ41</f>
        <v>0</v>
      </c>
      <c r="AI97" s="533">
        <f t="shared" si="3"/>
        <v>0</v>
      </c>
    </row>
    <row r="98" spans="1:35">
      <c r="A98" s="528">
        <f>Matériel_Location!A42</f>
        <v>0</v>
      </c>
      <c r="B98" s="301">
        <f>Matériel_Location!B42</f>
        <v>0</v>
      </c>
      <c r="C98" s="301">
        <f>Matériel_Location!C42</f>
        <v>0</v>
      </c>
      <c r="D98" s="298">
        <f>Matériel_Location!D42</f>
        <v>0</v>
      </c>
      <c r="E98" s="299">
        <f>Matériel_Location!L42</f>
        <v>0</v>
      </c>
      <c r="F98" s="299">
        <f>Matériel_Location!T42</f>
        <v>0</v>
      </c>
      <c r="G98" s="299">
        <f>Matériel_Location!AB42</f>
        <v>0</v>
      </c>
      <c r="H98" s="299">
        <f>+Matériel_Location!AJ42</f>
        <v>0</v>
      </c>
      <c r="I98" s="299">
        <f>Matériel_Location!AR42</f>
        <v>0</v>
      </c>
      <c r="J98" s="299">
        <f>Matériel_Location!AZ42</f>
        <v>0</v>
      </c>
      <c r="K98" s="299">
        <f>Matériel_Location!BH42</f>
        <v>0</v>
      </c>
      <c r="L98" s="299">
        <f>Matériel_Location!BP42</f>
        <v>0</v>
      </c>
      <c r="M98" s="299">
        <f>+Matériel_Location!BX42</f>
        <v>0</v>
      </c>
      <c r="N98" s="299">
        <f>Matériel_Location!CF42</f>
        <v>0</v>
      </c>
      <c r="O98" s="299">
        <f>Matériel_Location!CN42</f>
        <v>0</v>
      </c>
      <c r="P98" s="299">
        <f>Matériel_Location!CV42</f>
        <v>0</v>
      </c>
      <c r="Q98" s="299">
        <f>Matériel_Location!DD42</f>
        <v>0</v>
      </c>
      <c r="R98" s="299">
        <f>Matériel_Location!DL42</f>
        <v>0</v>
      </c>
      <c r="S98" s="299">
        <f>Matériel_Location!DT42</f>
        <v>0</v>
      </c>
      <c r="T98" s="299">
        <f>Matériel_Location!EB42</f>
        <v>0</v>
      </c>
      <c r="U98" s="299">
        <f>Matériel_Location!EJ42</f>
        <v>0</v>
      </c>
      <c r="V98" s="299">
        <f>Matériel_Location!ER42</f>
        <v>0</v>
      </c>
      <c r="W98" s="299">
        <f>Matériel_Location!EZ42</f>
        <v>0</v>
      </c>
      <c r="X98" s="299">
        <f>Matériel_Location!FH42</f>
        <v>0</v>
      </c>
      <c r="Y98" s="299">
        <f>Matériel_Location!FP42</f>
        <v>0</v>
      </c>
      <c r="Z98" s="299">
        <f>Matériel_Location!FX42</f>
        <v>0</v>
      </c>
      <c r="AA98" s="299">
        <f>Matériel_Location!GF42</f>
        <v>0</v>
      </c>
      <c r="AB98" s="299">
        <f>Matériel_Location!GN42</f>
        <v>0</v>
      </c>
      <c r="AC98" s="299">
        <f>Matériel_Location!GV42</f>
        <v>0</v>
      </c>
      <c r="AD98" s="299">
        <f>Matériel_Location!HD42</f>
        <v>0</v>
      </c>
      <c r="AE98" s="299">
        <f>Matériel_Location!HL42</f>
        <v>0</v>
      </c>
      <c r="AF98" s="299">
        <f>Matériel_Location!HT42</f>
        <v>0</v>
      </c>
      <c r="AG98" s="299">
        <f>Matériel_Location!IB42</f>
        <v>0</v>
      </c>
      <c r="AH98" s="299">
        <f>Matériel_Location!IJ42</f>
        <v>0</v>
      </c>
      <c r="AI98" s="533">
        <f t="shared" si="3"/>
        <v>0</v>
      </c>
    </row>
    <row r="99" spans="1:35">
      <c r="A99" s="528">
        <f>Matériel_Location!A43</f>
        <v>0</v>
      </c>
      <c r="B99" s="301">
        <f>Matériel_Location!B43</f>
        <v>0</v>
      </c>
      <c r="C99" s="301">
        <f>Matériel_Location!C43</f>
        <v>0</v>
      </c>
      <c r="D99" s="298">
        <f>Matériel_Location!D43</f>
        <v>0</v>
      </c>
      <c r="E99" s="299">
        <f>Matériel_Location!L43</f>
        <v>0</v>
      </c>
      <c r="F99" s="299">
        <f>Matériel_Location!T43</f>
        <v>0</v>
      </c>
      <c r="G99" s="299">
        <f>Matériel_Location!AB43</f>
        <v>0</v>
      </c>
      <c r="H99" s="299">
        <f>+Matériel_Location!AJ43</f>
        <v>0</v>
      </c>
      <c r="I99" s="299">
        <f>Matériel_Location!AR43</f>
        <v>0</v>
      </c>
      <c r="J99" s="299">
        <f>Matériel_Location!AZ43</f>
        <v>0</v>
      </c>
      <c r="K99" s="299">
        <f>Matériel_Location!BH43</f>
        <v>0</v>
      </c>
      <c r="L99" s="299">
        <f>Matériel_Location!BP43</f>
        <v>0</v>
      </c>
      <c r="M99" s="299">
        <f>+Matériel_Location!BX43</f>
        <v>0</v>
      </c>
      <c r="N99" s="299">
        <f>Matériel_Location!CF43</f>
        <v>0</v>
      </c>
      <c r="O99" s="299">
        <f>Matériel_Location!CN43</f>
        <v>0</v>
      </c>
      <c r="P99" s="299">
        <f>Matériel_Location!CV43</f>
        <v>0</v>
      </c>
      <c r="Q99" s="299">
        <f>Matériel_Location!DD43</f>
        <v>0</v>
      </c>
      <c r="R99" s="299">
        <f>Matériel_Location!DL43</f>
        <v>0</v>
      </c>
      <c r="S99" s="299">
        <f>Matériel_Location!DT43</f>
        <v>0</v>
      </c>
      <c r="T99" s="299">
        <f>Matériel_Location!EB43</f>
        <v>0</v>
      </c>
      <c r="U99" s="299">
        <f>Matériel_Location!EJ43</f>
        <v>0</v>
      </c>
      <c r="V99" s="299">
        <f>Matériel_Location!ER43</f>
        <v>0</v>
      </c>
      <c r="W99" s="299">
        <f>Matériel_Location!EZ43</f>
        <v>0</v>
      </c>
      <c r="X99" s="299">
        <f>Matériel_Location!FH43</f>
        <v>0</v>
      </c>
      <c r="Y99" s="299">
        <f>Matériel_Location!FP43</f>
        <v>0</v>
      </c>
      <c r="Z99" s="299">
        <f>Matériel_Location!FX43</f>
        <v>0</v>
      </c>
      <c r="AA99" s="299">
        <f>Matériel_Location!GF43</f>
        <v>0</v>
      </c>
      <c r="AB99" s="299">
        <f>Matériel_Location!GN43</f>
        <v>0</v>
      </c>
      <c r="AC99" s="299">
        <f>Matériel_Location!GV43</f>
        <v>0</v>
      </c>
      <c r="AD99" s="299">
        <f>Matériel_Location!HD43</f>
        <v>0</v>
      </c>
      <c r="AE99" s="299">
        <f>Matériel_Location!HL43</f>
        <v>0</v>
      </c>
      <c r="AF99" s="299">
        <f>Matériel_Location!HT43</f>
        <v>0</v>
      </c>
      <c r="AG99" s="299">
        <f>Matériel_Location!IB43</f>
        <v>0</v>
      </c>
      <c r="AH99" s="299">
        <f>Matériel_Location!IJ43</f>
        <v>0</v>
      </c>
      <c r="AI99" s="533">
        <f t="shared" si="3"/>
        <v>0</v>
      </c>
    </row>
    <row r="100" spans="1:35">
      <c r="A100" s="528">
        <f>Matériel_Location!A44</f>
        <v>0</v>
      </c>
      <c r="B100" s="301">
        <f>Matériel_Location!B44</f>
        <v>0</v>
      </c>
      <c r="C100" s="301">
        <f>Matériel_Location!C44</f>
        <v>0</v>
      </c>
      <c r="D100" s="298">
        <f>Matériel_Location!D44</f>
        <v>0</v>
      </c>
      <c r="E100" s="299">
        <f>Matériel_Location!L44</f>
        <v>0</v>
      </c>
      <c r="F100" s="299">
        <f>Matériel_Location!T44</f>
        <v>0</v>
      </c>
      <c r="G100" s="299">
        <f>Matériel_Location!AB44</f>
        <v>0</v>
      </c>
      <c r="H100" s="299">
        <f>+Matériel_Location!AJ44</f>
        <v>0</v>
      </c>
      <c r="I100" s="299">
        <f>Matériel_Location!AR44</f>
        <v>0</v>
      </c>
      <c r="J100" s="299">
        <f>Matériel_Location!AZ44</f>
        <v>0</v>
      </c>
      <c r="K100" s="299">
        <f>Matériel_Location!BH44</f>
        <v>0</v>
      </c>
      <c r="L100" s="299">
        <f>Matériel_Location!BP44</f>
        <v>0</v>
      </c>
      <c r="M100" s="299">
        <f>+Matériel_Location!BX44</f>
        <v>0</v>
      </c>
      <c r="N100" s="299">
        <f>Matériel_Location!CF44</f>
        <v>0</v>
      </c>
      <c r="O100" s="299">
        <f>Matériel_Location!CN44</f>
        <v>0</v>
      </c>
      <c r="P100" s="299">
        <f>Matériel_Location!CV44</f>
        <v>0</v>
      </c>
      <c r="Q100" s="299">
        <f>Matériel_Location!DD44</f>
        <v>0</v>
      </c>
      <c r="R100" s="299">
        <f>Matériel_Location!DL44</f>
        <v>0</v>
      </c>
      <c r="S100" s="299">
        <f>Matériel_Location!DT44</f>
        <v>0</v>
      </c>
      <c r="T100" s="299">
        <f>Matériel_Location!EB44</f>
        <v>0</v>
      </c>
      <c r="U100" s="299">
        <f>Matériel_Location!EJ44</f>
        <v>0</v>
      </c>
      <c r="V100" s="299">
        <f>Matériel_Location!ER44</f>
        <v>0</v>
      </c>
      <c r="W100" s="299">
        <f>Matériel_Location!EZ44</f>
        <v>0</v>
      </c>
      <c r="X100" s="299">
        <f>Matériel_Location!FH44</f>
        <v>0</v>
      </c>
      <c r="Y100" s="299">
        <f>Matériel_Location!FP44</f>
        <v>0</v>
      </c>
      <c r="Z100" s="299">
        <f>Matériel_Location!FX44</f>
        <v>0</v>
      </c>
      <c r="AA100" s="299">
        <f>Matériel_Location!GF44</f>
        <v>0</v>
      </c>
      <c r="AB100" s="299">
        <f>Matériel_Location!GN44</f>
        <v>0</v>
      </c>
      <c r="AC100" s="299">
        <f>Matériel_Location!GV44</f>
        <v>0</v>
      </c>
      <c r="AD100" s="299">
        <f>Matériel_Location!HD44</f>
        <v>0</v>
      </c>
      <c r="AE100" s="299">
        <f>Matériel_Location!HL44</f>
        <v>0</v>
      </c>
      <c r="AF100" s="299">
        <f>Matériel_Location!HT44</f>
        <v>0</v>
      </c>
      <c r="AG100" s="299">
        <f>Matériel_Location!IB44</f>
        <v>0</v>
      </c>
      <c r="AH100" s="299">
        <f>Matériel_Location!IJ44</f>
        <v>0</v>
      </c>
      <c r="AI100" s="533">
        <f t="shared" si="3"/>
        <v>0</v>
      </c>
    </row>
    <row r="101" spans="1:35">
      <c r="A101" s="528">
        <f>Matériel_Location!A45</f>
        <v>0</v>
      </c>
      <c r="B101" s="301">
        <f>Matériel_Location!B45</f>
        <v>0</v>
      </c>
      <c r="C101" s="301">
        <f>Matériel_Location!C45</f>
        <v>0</v>
      </c>
      <c r="D101" s="298">
        <f>Matériel_Location!D45</f>
        <v>0</v>
      </c>
      <c r="E101" s="299">
        <f>Matériel_Location!L45</f>
        <v>0</v>
      </c>
      <c r="F101" s="299">
        <f>Matériel_Location!T45</f>
        <v>0</v>
      </c>
      <c r="G101" s="299">
        <f>Matériel_Location!AB45</f>
        <v>0</v>
      </c>
      <c r="H101" s="299">
        <f>+Matériel_Location!AJ45</f>
        <v>0</v>
      </c>
      <c r="I101" s="299">
        <f>Matériel_Location!AR45</f>
        <v>0</v>
      </c>
      <c r="J101" s="299">
        <f>Matériel_Location!AZ45</f>
        <v>0</v>
      </c>
      <c r="K101" s="299">
        <f>Matériel_Location!BH45</f>
        <v>0</v>
      </c>
      <c r="L101" s="299">
        <f>Matériel_Location!BP45</f>
        <v>0</v>
      </c>
      <c r="M101" s="299">
        <f>+Matériel_Location!BX45</f>
        <v>0</v>
      </c>
      <c r="N101" s="299">
        <f>Matériel_Location!CF45</f>
        <v>0</v>
      </c>
      <c r="O101" s="299">
        <f>Matériel_Location!CN45</f>
        <v>0</v>
      </c>
      <c r="P101" s="299">
        <f>Matériel_Location!CV45</f>
        <v>0</v>
      </c>
      <c r="Q101" s="299">
        <f>Matériel_Location!DD45</f>
        <v>0</v>
      </c>
      <c r="R101" s="299">
        <f>Matériel_Location!DL45</f>
        <v>0</v>
      </c>
      <c r="S101" s="299">
        <f>Matériel_Location!DT45</f>
        <v>0</v>
      </c>
      <c r="T101" s="299">
        <f>Matériel_Location!EB45</f>
        <v>0</v>
      </c>
      <c r="U101" s="299">
        <f>Matériel_Location!EJ45</f>
        <v>0</v>
      </c>
      <c r="V101" s="299">
        <f>Matériel_Location!ER45</f>
        <v>0</v>
      </c>
      <c r="W101" s="299">
        <f>Matériel_Location!EZ45</f>
        <v>0</v>
      </c>
      <c r="X101" s="299">
        <f>Matériel_Location!FH45</f>
        <v>0</v>
      </c>
      <c r="Y101" s="299">
        <f>Matériel_Location!FP45</f>
        <v>0</v>
      </c>
      <c r="Z101" s="299">
        <f>Matériel_Location!FX45</f>
        <v>0</v>
      </c>
      <c r="AA101" s="299">
        <f>Matériel_Location!GF45</f>
        <v>0</v>
      </c>
      <c r="AB101" s="299">
        <f>Matériel_Location!GN45</f>
        <v>0</v>
      </c>
      <c r="AC101" s="299">
        <f>Matériel_Location!GV45</f>
        <v>0</v>
      </c>
      <c r="AD101" s="299">
        <f>Matériel_Location!HD45</f>
        <v>0</v>
      </c>
      <c r="AE101" s="299">
        <f>Matériel_Location!HL45</f>
        <v>0</v>
      </c>
      <c r="AF101" s="299">
        <f>Matériel_Location!HT45</f>
        <v>0</v>
      </c>
      <c r="AG101" s="299">
        <f>Matériel_Location!IB45</f>
        <v>0</v>
      </c>
      <c r="AH101" s="299">
        <f>Matériel_Location!IJ45</f>
        <v>0</v>
      </c>
      <c r="AI101" s="533">
        <f t="shared" si="3"/>
        <v>0</v>
      </c>
    </row>
    <row r="102" spans="1:35">
      <c r="A102" s="528">
        <f>Matériel_Location!A46</f>
        <v>0</v>
      </c>
      <c r="B102" s="301">
        <f>Matériel_Location!B46</f>
        <v>0</v>
      </c>
      <c r="C102" s="301">
        <f>Matériel_Location!C46</f>
        <v>0</v>
      </c>
      <c r="D102" s="298">
        <f>Matériel_Location!D46</f>
        <v>0</v>
      </c>
      <c r="E102" s="299">
        <f>Matériel_Location!L46</f>
        <v>0</v>
      </c>
      <c r="F102" s="299">
        <f>Matériel_Location!T46</f>
        <v>0</v>
      </c>
      <c r="G102" s="299">
        <f>Matériel_Location!AB46</f>
        <v>0</v>
      </c>
      <c r="H102" s="299">
        <f>+Matériel_Location!AJ46</f>
        <v>0</v>
      </c>
      <c r="I102" s="299">
        <f>Matériel_Location!AR46</f>
        <v>0</v>
      </c>
      <c r="J102" s="299">
        <f>Matériel_Location!AZ46</f>
        <v>0</v>
      </c>
      <c r="K102" s="299">
        <f>Matériel_Location!BH46</f>
        <v>0</v>
      </c>
      <c r="L102" s="299">
        <f>Matériel_Location!BP46</f>
        <v>0</v>
      </c>
      <c r="M102" s="299">
        <f>+Matériel_Location!BX46</f>
        <v>0</v>
      </c>
      <c r="N102" s="299">
        <f>Matériel_Location!CF46</f>
        <v>0</v>
      </c>
      <c r="O102" s="299">
        <f>Matériel_Location!CN46</f>
        <v>0</v>
      </c>
      <c r="P102" s="299">
        <f>Matériel_Location!CV46</f>
        <v>0</v>
      </c>
      <c r="Q102" s="299">
        <f>Matériel_Location!DD46</f>
        <v>0</v>
      </c>
      <c r="R102" s="299">
        <f>Matériel_Location!DL46</f>
        <v>0</v>
      </c>
      <c r="S102" s="299">
        <f>Matériel_Location!DT46</f>
        <v>0</v>
      </c>
      <c r="T102" s="299">
        <f>Matériel_Location!EB46</f>
        <v>0</v>
      </c>
      <c r="U102" s="299">
        <f>Matériel_Location!EJ46</f>
        <v>0</v>
      </c>
      <c r="V102" s="299">
        <f>Matériel_Location!ER46</f>
        <v>0</v>
      </c>
      <c r="W102" s="299">
        <f>Matériel_Location!EZ46</f>
        <v>0</v>
      </c>
      <c r="X102" s="299">
        <f>Matériel_Location!FH46</f>
        <v>0</v>
      </c>
      <c r="Y102" s="299">
        <f>Matériel_Location!FP46</f>
        <v>0</v>
      </c>
      <c r="Z102" s="299">
        <f>Matériel_Location!FX46</f>
        <v>0</v>
      </c>
      <c r="AA102" s="299">
        <f>Matériel_Location!GF46</f>
        <v>0</v>
      </c>
      <c r="AB102" s="299">
        <f>Matériel_Location!GN46</f>
        <v>0</v>
      </c>
      <c r="AC102" s="299">
        <f>Matériel_Location!GV46</f>
        <v>0</v>
      </c>
      <c r="AD102" s="299">
        <f>Matériel_Location!HD46</f>
        <v>0</v>
      </c>
      <c r="AE102" s="299">
        <f>Matériel_Location!HL46</f>
        <v>0</v>
      </c>
      <c r="AF102" s="299">
        <f>Matériel_Location!HT46</f>
        <v>0</v>
      </c>
      <c r="AG102" s="299">
        <f>Matériel_Location!IB46</f>
        <v>0</v>
      </c>
      <c r="AH102" s="299">
        <f>Matériel_Location!IJ46</f>
        <v>0</v>
      </c>
      <c r="AI102" s="533">
        <f t="shared" si="3"/>
        <v>0</v>
      </c>
    </row>
    <row r="103" spans="1:35">
      <c r="A103" s="528">
        <f>Matériel_Location!A47</f>
        <v>0</v>
      </c>
      <c r="B103" s="301">
        <f>Matériel_Location!B47</f>
        <v>0</v>
      </c>
      <c r="C103" s="301">
        <f>Matériel_Location!C47</f>
        <v>0</v>
      </c>
      <c r="D103" s="298">
        <f>Matériel_Location!D47</f>
        <v>0</v>
      </c>
      <c r="E103" s="299">
        <f>Matériel_Location!L47</f>
        <v>0</v>
      </c>
      <c r="F103" s="299">
        <f>Matériel_Location!T47</f>
        <v>0</v>
      </c>
      <c r="G103" s="299">
        <f>Matériel_Location!AB47</f>
        <v>0</v>
      </c>
      <c r="H103" s="299">
        <f>+Matériel_Location!AJ47</f>
        <v>0</v>
      </c>
      <c r="I103" s="299">
        <f>Matériel_Location!AR47</f>
        <v>0</v>
      </c>
      <c r="J103" s="299">
        <f>Matériel_Location!AZ47</f>
        <v>0</v>
      </c>
      <c r="K103" s="299">
        <f>Matériel_Location!BH47</f>
        <v>0</v>
      </c>
      <c r="L103" s="299">
        <f>Matériel_Location!BP47</f>
        <v>0</v>
      </c>
      <c r="M103" s="299">
        <f>+Matériel_Location!BX47</f>
        <v>0</v>
      </c>
      <c r="N103" s="299">
        <f>Matériel_Location!CF47</f>
        <v>0</v>
      </c>
      <c r="O103" s="299">
        <f>Matériel_Location!CN47</f>
        <v>0</v>
      </c>
      <c r="P103" s="299">
        <f>Matériel_Location!CV47</f>
        <v>0</v>
      </c>
      <c r="Q103" s="299">
        <f>Matériel_Location!DD47</f>
        <v>0</v>
      </c>
      <c r="R103" s="299">
        <f>Matériel_Location!DL47</f>
        <v>0</v>
      </c>
      <c r="S103" s="299">
        <f>Matériel_Location!DT47</f>
        <v>0</v>
      </c>
      <c r="T103" s="299">
        <f>Matériel_Location!EB47</f>
        <v>0</v>
      </c>
      <c r="U103" s="299">
        <f>Matériel_Location!EJ47</f>
        <v>0</v>
      </c>
      <c r="V103" s="299">
        <f>Matériel_Location!ER47</f>
        <v>0</v>
      </c>
      <c r="W103" s="299">
        <f>Matériel_Location!EZ47</f>
        <v>0</v>
      </c>
      <c r="X103" s="299">
        <f>Matériel_Location!FH47</f>
        <v>0</v>
      </c>
      <c r="Y103" s="299">
        <f>Matériel_Location!FP47</f>
        <v>0</v>
      </c>
      <c r="Z103" s="299">
        <f>Matériel_Location!FX47</f>
        <v>0</v>
      </c>
      <c r="AA103" s="299">
        <f>Matériel_Location!GF47</f>
        <v>0</v>
      </c>
      <c r="AB103" s="299">
        <f>Matériel_Location!GN47</f>
        <v>0</v>
      </c>
      <c r="AC103" s="299">
        <f>Matériel_Location!GV47</f>
        <v>0</v>
      </c>
      <c r="AD103" s="299">
        <f>Matériel_Location!HD47</f>
        <v>0</v>
      </c>
      <c r="AE103" s="299">
        <f>Matériel_Location!HL47</f>
        <v>0</v>
      </c>
      <c r="AF103" s="299">
        <f>Matériel_Location!HT47</f>
        <v>0</v>
      </c>
      <c r="AG103" s="299">
        <f>Matériel_Location!IB47</f>
        <v>0</v>
      </c>
      <c r="AH103" s="299">
        <f>Matériel_Location!IJ47</f>
        <v>0</v>
      </c>
      <c r="AI103" s="533">
        <f t="shared" si="3"/>
        <v>0</v>
      </c>
    </row>
    <row r="104" spans="1:35">
      <c r="A104" s="528">
        <f>Matériel_Location!A48</f>
        <v>0</v>
      </c>
      <c r="B104" s="301">
        <f>Matériel_Location!B48</f>
        <v>0</v>
      </c>
      <c r="C104" s="301">
        <f>Matériel_Location!C48</f>
        <v>0</v>
      </c>
      <c r="D104" s="298">
        <f>Matériel_Location!D48</f>
        <v>0</v>
      </c>
      <c r="E104" s="299">
        <f>Matériel_Location!L48</f>
        <v>0</v>
      </c>
      <c r="F104" s="299">
        <f>Matériel_Location!T48</f>
        <v>0</v>
      </c>
      <c r="G104" s="299">
        <f>Matériel_Location!AB48</f>
        <v>0</v>
      </c>
      <c r="H104" s="299">
        <f>+Matériel_Location!AJ48</f>
        <v>0</v>
      </c>
      <c r="I104" s="299">
        <f>Matériel_Location!AR48</f>
        <v>0</v>
      </c>
      <c r="J104" s="299">
        <f>Matériel_Location!AZ48</f>
        <v>0</v>
      </c>
      <c r="K104" s="299">
        <f>Matériel_Location!BH48</f>
        <v>0</v>
      </c>
      <c r="L104" s="299">
        <f>Matériel_Location!BP48</f>
        <v>0</v>
      </c>
      <c r="M104" s="299">
        <f>+Matériel_Location!BX48</f>
        <v>0</v>
      </c>
      <c r="N104" s="299">
        <f>Matériel_Location!CF48</f>
        <v>0</v>
      </c>
      <c r="O104" s="299">
        <f>Matériel_Location!CN48</f>
        <v>0</v>
      </c>
      <c r="P104" s="299">
        <f>Matériel_Location!CV48</f>
        <v>0</v>
      </c>
      <c r="Q104" s="299">
        <f>Matériel_Location!DD48</f>
        <v>0</v>
      </c>
      <c r="R104" s="299">
        <f>Matériel_Location!DL48</f>
        <v>0</v>
      </c>
      <c r="S104" s="299">
        <f>Matériel_Location!DT48</f>
        <v>0</v>
      </c>
      <c r="T104" s="299">
        <f>Matériel_Location!EB48</f>
        <v>0</v>
      </c>
      <c r="U104" s="299">
        <f>Matériel_Location!EJ48</f>
        <v>0</v>
      </c>
      <c r="V104" s="299">
        <f>Matériel_Location!ER48</f>
        <v>0</v>
      </c>
      <c r="W104" s="299">
        <f>Matériel_Location!EZ48</f>
        <v>0</v>
      </c>
      <c r="X104" s="299">
        <f>Matériel_Location!FH48</f>
        <v>0</v>
      </c>
      <c r="Y104" s="299">
        <f>Matériel_Location!FP48</f>
        <v>0</v>
      </c>
      <c r="Z104" s="299">
        <f>Matériel_Location!FX48</f>
        <v>0</v>
      </c>
      <c r="AA104" s="299">
        <f>Matériel_Location!GF48</f>
        <v>0</v>
      </c>
      <c r="AB104" s="299">
        <f>Matériel_Location!GN48</f>
        <v>0</v>
      </c>
      <c r="AC104" s="299">
        <f>Matériel_Location!GV48</f>
        <v>0</v>
      </c>
      <c r="AD104" s="299">
        <f>Matériel_Location!HD48</f>
        <v>0</v>
      </c>
      <c r="AE104" s="299">
        <f>Matériel_Location!HL48</f>
        <v>0</v>
      </c>
      <c r="AF104" s="299">
        <f>Matériel_Location!HT48</f>
        <v>0</v>
      </c>
      <c r="AG104" s="299">
        <f>Matériel_Location!IB48</f>
        <v>0</v>
      </c>
      <c r="AH104" s="299">
        <f>Matériel_Location!IJ48</f>
        <v>0</v>
      </c>
      <c r="AI104" s="533">
        <f t="shared" si="3"/>
        <v>0</v>
      </c>
    </row>
    <row r="105" spans="1:35">
      <c r="A105" s="528">
        <f>Matériel_Location!A49</f>
        <v>0</v>
      </c>
      <c r="B105" s="301">
        <f>Matériel_Location!B49</f>
        <v>0</v>
      </c>
      <c r="C105" s="301">
        <f>Matériel_Location!C49</f>
        <v>0</v>
      </c>
      <c r="D105" s="298">
        <f>Matériel_Location!D49</f>
        <v>0</v>
      </c>
      <c r="E105" s="299">
        <f>Matériel_Location!L49</f>
        <v>0</v>
      </c>
      <c r="F105" s="299">
        <f>Matériel_Location!T49</f>
        <v>0</v>
      </c>
      <c r="G105" s="299">
        <f>Matériel_Location!AB49</f>
        <v>0</v>
      </c>
      <c r="H105" s="299">
        <f>+Matériel_Location!AJ49</f>
        <v>0</v>
      </c>
      <c r="I105" s="299">
        <f>Matériel_Location!AR49</f>
        <v>0</v>
      </c>
      <c r="J105" s="299">
        <f>Matériel_Location!AZ49</f>
        <v>0</v>
      </c>
      <c r="K105" s="299">
        <f>Matériel_Location!BH49</f>
        <v>0</v>
      </c>
      <c r="L105" s="299">
        <f>Matériel_Location!BP49</f>
        <v>0</v>
      </c>
      <c r="M105" s="299">
        <f>+Matériel_Location!BX49</f>
        <v>0</v>
      </c>
      <c r="N105" s="299">
        <f>Matériel_Location!CF49</f>
        <v>0</v>
      </c>
      <c r="O105" s="299">
        <f>Matériel_Location!CN49</f>
        <v>0</v>
      </c>
      <c r="P105" s="299">
        <f>Matériel_Location!CV49</f>
        <v>0</v>
      </c>
      <c r="Q105" s="299">
        <f>Matériel_Location!DD49</f>
        <v>0</v>
      </c>
      <c r="R105" s="299">
        <f>Matériel_Location!DL49</f>
        <v>0</v>
      </c>
      <c r="S105" s="299">
        <f>Matériel_Location!DT49</f>
        <v>0</v>
      </c>
      <c r="T105" s="299">
        <f>Matériel_Location!EB49</f>
        <v>0</v>
      </c>
      <c r="U105" s="299">
        <f>Matériel_Location!EJ49</f>
        <v>0</v>
      </c>
      <c r="V105" s="299">
        <f>Matériel_Location!ER49</f>
        <v>0</v>
      </c>
      <c r="W105" s="299">
        <f>Matériel_Location!EZ49</f>
        <v>0</v>
      </c>
      <c r="X105" s="299">
        <f>Matériel_Location!FH49</f>
        <v>0</v>
      </c>
      <c r="Y105" s="299">
        <f>Matériel_Location!FP49</f>
        <v>0</v>
      </c>
      <c r="Z105" s="299">
        <f>Matériel_Location!FX49</f>
        <v>0</v>
      </c>
      <c r="AA105" s="299">
        <f>Matériel_Location!GF49</f>
        <v>0</v>
      </c>
      <c r="AB105" s="299">
        <f>Matériel_Location!GN49</f>
        <v>0</v>
      </c>
      <c r="AC105" s="299">
        <f>Matériel_Location!GV49</f>
        <v>0</v>
      </c>
      <c r="AD105" s="299">
        <f>Matériel_Location!HD49</f>
        <v>0</v>
      </c>
      <c r="AE105" s="299">
        <f>Matériel_Location!HL49</f>
        <v>0</v>
      </c>
      <c r="AF105" s="299">
        <f>Matériel_Location!HT49</f>
        <v>0</v>
      </c>
      <c r="AG105" s="299">
        <f>Matériel_Location!IB49</f>
        <v>0</v>
      </c>
      <c r="AH105" s="299">
        <f>Matériel_Location!IJ49</f>
        <v>0</v>
      </c>
      <c r="AI105" s="533">
        <f t="shared" si="3"/>
        <v>0</v>
      </c>
    </row>
    <row r="106" spans="1:35">
      <c r="A106" s="528">
        <f>Matériel_Location!A50</f>
        <v>0</v>
      </c>
      <c r="B106" s="301">
        <f>Matériel_Location!B50</f>
        <v>0</v>
      </c>
      <c r="C106" s="301">
        <f>Matériel_Location!C50</f>
        <v>0</v>
      </c>
      <c r="D106" s="298">
        <f>Matériel_Location!D50</f>
        <v>0</v>
      </c>
      <c r="E106" s="299">
        <f>Matériel_Location!L50</f>
        <v>0</v>
      </c>
      <c r="F106" s="299">
        <f>Matériel_Location!T50</f>
        <v>0</v>
      </c>
      <c r="G106" s="299">
        <f>Matériel_Location!AB50</f>
        <v>0</v>
      </c>
      <c r="H106" s="299">
        <f>+Matériel_Location!AJ50</f>
        <v>0</v>
      </c>
      <c r="I106" s="299">
        <f>Matériel_Location!AR50</f>
        <v>0</v>
      </c>
      <c r="J106" s="299">
        <f>Matériel_Location!AZ50</f>
        <v>0</v>
      </c>
      <c r="K106" s="299">
        <f>Matériel_Location!BH50</f>
        <v>0</v>
      </c>
      <c r="L106" s="299">
        <f>Matériel_Location!BP50</f>
        <v>0</v>
      </c>
      <c r="M106" s="299">
        <f>+Matériel_Location!BX50</f>
        <v>0</v>
      </c>
      <c r="N106" s="299">
        <f>Matériel_Location!CF50</f>
        <v>0</v>
      </c>
      <c r="O106" s="299">
        <f>Matériel_Location!CN50</f>
        <v>0</v>
      </c>
      <c r="P106" s="299">
        <f>Matériel_Location!CV50</f>
        <v>0</v>
      </c>
      <c r="Q106" s="299">
        <f>Matériel_Location!DD50</f>
        <v>0</v>
      </c>
      <c r="R106" s="299">
        <f>Matériel_Location!DL50</f>
        <v>0</v>
      </c>
      <c r="S106" s="299">
        <f>Matériel_Location!DT50</f>
        <v>0</v>
      </c>
      <c r="T106" s="299">
        <f>Matériel_Location!EB50</f>
        <v>0</v>
      </c>
      <c r="U106" s="299">
        <f>Matériel_Location!EJ50</f>
        <v>0</v>
      </c>
      <c r="V106" s="299">
        <f>Matériel_Location!ER50</f>
        <v>0</v>
      </c>
      <c r="W106" s="299">
        <f>Matériel_Location!EZ50</f>
        <v>0</v>
      </c>
      <c r="X106" s="299">
        <f>Matériel_Location!FH50</f>
        <v>0</v>
      </c>
      <c r="Y106" s="299">
        <f>Matériel_Location!FP50</f>
        <v>0</v>
      </c>
      <c r="Z106" s="299">
        <f>Matériel_Location!FX50</f>
        <v>0</v>
      </c>
      <c r="AA106" s="299">
        <f>Matériel_Location!GF50</f>
        <v>0</v>
      </c>
      <c r="AB106" s="299">
        <f>Matériel_Location!GN50</f>
        <v>0</v>
      </c>
      <c r="AC106" s="299">
        <f>Matériel_Location!GV50</f>
        <v>0</v>
      </c>
      <c r="AD106" s="299">
        <f>Matériel_Location!HD50</f>
        <v>0</v>
      </c>
      <c r="AE106" s="299">
        <f>Matériel_Location!HL50</f>
        <v>0</v>
      </c>
      <c r="AF106" s="299">
        <f>Matériel_Location!HT50</f>
        <v>0</v>
      </c>
      <c r="AG106" s="299">
        <f>Matériel_Location!IB50</f>
        <v>0</v>
      </c>
      <c r="AH106" s="299">
        <f>Matériel_Location!IJ50</f>
        <v>0</v>
      </c>
      <c r="AI106" s="533">
        <f t="shared" si="3"/>
        <v>0</v>
      </c>
    </row>
    <row r="107" spans="1:35">
      <c r="A107" s="528">
        <f>Matériel_Location!A51</f>
        <v>0</v>
      </c>
      <c r="B107" s="301">
        <f>Matériel_Location!B51</f>
        <v>0</v>
      </c>
      <c r="C107" s="301">
        <f>Matériel_Location!C51</f>
        <v>0</v>
      </c>
      <c r="D107" s="298">
        <f>Matériel_Location!D51</f>
        <v>0</v>
      </c>
      <c r="E107" s="299">
        <f>Matériel_Location!L51</f>
        <v>0</v>
      </c>
      <c r="F107" s="299">
        <f>Matériel_Location!T51</f>
        <v>0</v>
      </c>
      <c r="G107" s="299">
        <f>Matériel_Location!AB51</f>
        <v>0</v>
      </c>
      <c r="H107" s="299">
        <f>+Matériel_Location!AJ51</f>
        <v>0</v>
      </c>
      <c r="I107" s="299">
        <f>Matériel_Location!AR51</f>
        <v>0</v>
      </c>
      <c r="J107" s="299">
        <f>Matériel_Location!AZ51</f>
        <v>0</v>
      </c>
      <c r="K107" s="299">
        <f>Matériel_Location!BH51</f>
        <v>0</v>
      </c>
      <c r="L107" s="299">
        <f>Matériel_Location!BP51</f>
        <v>0</v>
      </c>
      <c r="M107" s="299">
        <f>+Matériel_Location!BX51</f>
        <v>0</v>
      </c>
      <c r="N107" s="299">
        <f>Matériel_Location!CF51</f>
        <v>0</v>
      </c>
      <c r="O107" s="299">
        <f>Matériel_Location!CN51</f>
        <v>0</v>
      </c>
      <c r="P107" s="299">
        <f>Matériel_Location!CV51</f>
        <v>0</v>
      </c>
      <c r="Q107" s="299">
        <f>Matériel_Location!DD51</f>
        <v>0</v>
      </c>
      <c r="R107" s="299">
        <f>Matériel_Location!DL51</f>
        <v>0</v>
      </c>
      <c r="S107" s="299">
        <f>Matériel_Location!DT51</f>
        <v>0</v>
      </c>
      <c r="T107" s="299">
        <f>Matériel_Location!EB51</f>
        <v>0</v>
      </c>
      <c r="U107" s="299">
        <f>Matériel_Location!EJ51</f>
        <v>0</v>
      </c>
      <c r="V107" s="299">
        <f>Matériel_Location!ER51</f>
        <v>0</v>
      </c>
      <c r="W107" s="299">
        <f>Matériel_Location!EZ51</f>
        <v>0</v>
      </c>
      <c r="X107" s="299">
        <f>Matériel_Location!FH51</f>
        <v>0</v>
      </c>
      <c r="Y107" s="299">
        <f>Matériel_Location!FP51</f>
        <v>0</v>
      </c>
      <c r="Z107" s="299">
        <f>Matériel_Location!FX51</f>
        <v>0</v>
      </c>
      <c r="AA107" s="299">
        <f>Matériel_Location!GF51</f>
        <v>0</v>
      </c>
      <c r="AB107" s="299">
        <f>Matériel_Location!GN51</f>
        <v>0</v>
      </c>
      <c r="AC107" s="299">
        <f>Matériel_Location!GV51</f>
        <v>0</v>
      </c>
      <c r="AD107" s="299">
        <f>Matériel_Location!HD51</f>
        <v>0</v>
      </c>
      <c r="AE107" s="299">
        <f>Matériel_Location!HL51</f>
        <v>0</v>
      </c>
      <c r="AF107" s="299">
        <f>Matériel_Location!HT51</f>
        <v>0</v>
      </c>
      <c r="AG107" s="299">
        <f>Matériel_Location!IB51</f>
        <v>0</v>
      </c>
      <c r="AH107" s="299">
        <f>Matériel_Location!IJ51</f>
        <v>0</v>
      </c>
      <c r="AI107" s="533">
        <f t="shared" si="3"/>
        <v>0</v>
      </c>
    </row>
    <row r="108" spans="1:35">
      <c r="A108" s="528">
        <f>Matériel_Location!A52</f>
        <v>0</v>
      </c>
      <c r="B108" s="301">
        <f>Matériel_Location!B52</f>
        <v>0</v>
      </c>
      <c r="C108" s="301">
        <f>Matériel_Location!C52</f>
        <v>0</v>
      </c>
      <c r="D108" s="298">
        <f>Matériel_Location!D52</f>
        <v>0</v>
      </c>
      <c r="E108" s="299">
        <f>Matériel_Location!L52</f>
        <v>0</v>
      </c>
      <c r="F108" s="299">
        <f>Matériel_Location!T52</f>
        <v>0</v>
      </c>
      <c r="G108" s="299">
        <f>Matériel_Location!AB52</f>
        <v>0</v>
      </c>
      <c r="H108" s="299">
        <f>+Matériel_Location!AJ52</f>
        <v>0</v>
      </c>
      <c r="I108" s="299">
        <f>Matériel_Location!AR52</f>
        <v>0</v>
      </c>
      <c r="J108" s="299">
        <f>Matériel_Location!AZ52</f>
        <v>0</v>
      </c>
      <c r="K108" s="299">
        <f>Matériel_Location!BH52</f>
        <v>0</v>
      </c>
      <c r="L108" s="299">
        <f>Matériel_Location!BP52</f>
        <v>0</v>
      </c>
      <c r="M108" s="299">
        <f>+Matériel_Location!BX52</f>
        <v>0</v>
      </c>
      <c r="N108" s="299">
        <f>Matériel_Location!CF52</f>
        <v>0</v>
      </c>
      <c r="O108" s="299">
        <f>Matériel_Location!CN52</f>
        <v>0</v>
      </c>
      <c r="P108" s="299">
        <f>Matériel_Location!CV52</f>
        <v>0</v>
      </c>
      <c r="Q108" s="299">
        <f>Matériel_Location!DD52</f>
        <v>0</v>
      </c>
      <c r="R108" s="299">
        <f>Matériel_Location!DL52</f>
        <v>0</v>
      </c>
      <c r="S108" s="299">
        <f>Matériel_Location!DT52</f>
        <v>0</v>
      </c>
      <c r="T108" s="299">
        <f>Matériel_Location!EB52</f>
        <v>0</v>
      </c>
      <c r="U108" s="299">
        <f>Matériel_Location!EJ52</f>
        <v>0</v>
      </c>
      <c r="V108" s="299">
        <f>Matériel_Location!ER52</f>
        <v>0</v>
      </c>
      <c r="W108" s="299">
        <f>Matériel_Location!EZ52</f>
        <v>0</v>
      </c>
      <c r="X108" s="299">
        <f>Matériel_Location!FH52</f>
        <v>0</v>
      </c>
      <c r="Y108" s="299">
        <f>Matériel_Location!FP52</f>
        <v>0</v>
      </c>
      <c r="Z108" s="299">
        <f>Matériel_Location!FX52</f>
        <v>0</v>
      </c>
      <c r="AA108" s="299">
        <f>Matériel_Location!GF52</f>
        <v>0</v>
      </c>
      <c r="AB108" s="299">
        <f>Matériel_Location!GN52</f>
        <v>0</v>
      </c>
      <c r="AC108" s="299">
        <f>Matériel_Location!GV52</f>
        <v>0</v>
      </c>
      <c r="AD108" s="299">
        <f>Matériel_Location!HD52</f>
        <v>0</v>
      </c>
      <c r="AE108" s="299">
        <f>Matériel_Location!HL52</f>
        <v>0</v>
      </c>
      <c r="AF108" s="299">
        <f>Matériel_Location!HT52</f>
        <v>0</v>
      </c>
      <c r="AG108" s="299">
        <f>Matériel_Location!IB52</f>
        <v>0</v>
      </c>
      <c r="AH108" s="299">
        <f>Matériel_Location!IJ52</f>
        <v>0</v>
      </c>
      <c r="AI108" s="533">
        <f t="shared" si="3"/>
        <v>0</v>
      </c>
    </row>
    <row r="109" spans="1:35">
      <c r="A109" s="528">
        <f>Matériel_Location!A53</f>
        <v>0</v>
      </c>
      <c r="B109" s="301">
        <f>Matériel_Location!B53</f>
        <v>0</v>
      </c>
      <c r="C109" s="301">
        <f>Matériel_Location!C53</f>
        <v>0</v>
      </c>
      <c r="D109" s="298">
        <f>Matériel_Location!D53</f>
        <v>0</v>
      </c>
      <c r="E109" s="299">
        <f>Matériel_Location!L53</f>
        <v>0</v>
      </c>
      <c r="F109" s="299">
        <f>Matériel_Location!T53</f>
        <v>0</v>
      </c>
      <c r="G109" s="299">
        <f>Matériel_Location!AB53</f>
        <v>0</v>
      </c>
      <c r="H109" s="299">
        <f>+Matériel_Location!AJ53</f>
        <v>0</v>
      </c>
      <c r="I109" s="299">
        <f>Matériel_Location!AR53</f>
        <v>0</v>
      </c>
      <c r="J109" s="299">
        <f>Matériel_Location!AZ53</f>
        <v>0</v>
      </c>
      <c r="K109" s="299">
        <f>Matériel_Location!BH53</f>
        <v>0</v>
      </c>
      <c r="L109" s="299">
        <f>Matériel_Location!BP53</f>
        <v>0</v>
      </c>
      <c r="M109" s="299">
        <f>+Matériel_Location!BX53</f>
        <v>0</v>
      </c>
      <c r="N109" s="299">
        <f>Matériel_Location!CF53</f>
        <v>0</v>
      </c>
      <c r="O109" s="299">
        <f>Matériel_Location!CN53</f>
        <v>0</v>
      </c>
      <c r="P109" s="299">
        <f>Matériel_Location!CV53</f>
        <v>0</v>
      </c>
      <c r="Q109" s="299">
        <f>Matériel_Location!DD53</f>
        <v>0</v>
      </c>
      <c r="R109" s="299">
        <f>Matériel_Location!DL53</f>
        <v>0</v>
      </c>
      <c r="S109" s="299">
        <f>Matériel_Location!DT53</f>
        <v>0</v>
      </c>
      <c r="T109" s="299">
        <f>Matériel_Location!EB53</f>
        <v>0</v>
      </c>
      <c r="U109" s="299">
        <f>Matériel_Location!EJ53</f>
        <v>0</v>
      </c>
      <c r="V109" s="299">
        <f>Matériel_Location!ER53</f>
        <v>0</v>
      </c>
      <c r="W109" s="299">
        <f>Matériel_Location!EZ53</f>
        <v>0</v>
      </c>
      <c r="X109" s="299">
        <f>Matériel_Location!FH53</f>
        <v>0</v>
      </c>
      <c r="Y109" s="299">
        <f>Matériel_Location!FP53</f>
        <v>0</v>
      </c>
      <c r="Z109" s="299">
        <f>Matériel_Location!FX53</f>
        <v>0</v>
      </c>
      <c r="AA109" s="299">
        <f>Matériel_Location!GF53</f>
        <v>0</v>
      </c>
      <c r="AB109" s="299">
        <f>Matériel_Location!GN53</f>
        <v>0</v>
      </c>
      <c r="AC109" s="299">
        <f>Matériel_Location!GV53</f>
        <v>0</v>
      </c>
      <c r="AD109" s="299">
        <f>Matériel_Location!HD53</f>
        <v>0</v>
      </c>
      <c r="AE109" s="299">
        <f>Matériel_Location!HL53</f>
        <v>0</v>
      </c>
      <c r="AF109" s="299">
        <f>Matériel_Location!HT53</f>
        <v>0</v>
      </c>
      <c r="AG109" s="299">
        <f>Matériel_Location!IB53</f>
        <v>0</v>
      </c>
      <c r="AH109" s="299">
        <f>Matériel_Location!IJ53</f>
        <v>0</v>
      </c>
      <c r="AI109" s="533">
        <f t="shared" si="3"/>
        <v>0</v>
      </c>
    </row>
    <row r="110" spans="1:35">
      <c r="A110" s="528">
        <f>Matériel_Location!A54</f>
        <v>0</v>
      </c>
      <c r="B110" s="301">
        <f>Matériel_Location!B54</f>
        <v>0</v>
      </c>
      <c r="C110" s="301">
        <f>Matériel_Location!C54</f>
        <v>0</v>
      </c>
      <c r="D110" s="298">
        <f>Matériel_Location!D54</f>
        <v>0</v>
      </c>
      <c r="E110" s="299">
        <f>Matériel_Location!L54</f>
        <v>0</v>
      </c>
      <c r="F110" s="299">
        <f>Matériel_Location!T54</f>
        <v>0</v>
      </c>
      <c r="G110" s="299">
        <f>Matériel_Location!AB54</f>
        <v>0</v>
      </c>
      <c r="H110" s="299">
        <f>+Matériel_Location!AJ54</f>
        <v>0</v>
      </c>
      <c r="I110" s="299">
        <f>Matériel_Location!AR54</f>
        <v>0</v>
      </c>
      <c r="J110" s="299">
        <f>Matériel_Location!AZ54</f>
        <v>0</v>
      </c>
      <c r="K110" s="299">
        <f>Matériel_Location!BH54</f>
        <v>0</v>
      </c>
      <c r="L110" s="299">
        <f>Matériel_Location!BP54</f>
        <v>0</v>
      </c>
      <c r="M110" s="299">
        <f>+Matériel_Location!BX54</f>
        <v>0</v>
      </c>
      <c r="N110" s="299">
        <f>Matériel_Location!CF54</f>
        <v>0</v>
      </c>
      <c r="O110" s="299">
        <f>Matériel_Location!CN54</f>
        <v>0</v>
      </c>
      <c r="P110" s="299">
        <f>Matériel_Location!CV54</f>
        <v>0</v>
      </c>
      <c r="Q110" s="299">
        <f>Matériel_Location!DD54</f>
        <v>0</v>
      </c>
      <c r="R110" s="299">
        <f>Matériel_Location!DL54</f>
        <v>0</v>
      </c>
      <c r="S110" s="299">
        <f>Matériel_Location!DT54</f>
        <v>0</v>
      </c>
      <c r="T110" s="299">
        <f>Matériel_Location!EB54</f>
        <v>0</v>
      </c>
      <c r="U110" s="299">
        <f>Matériel_Location!EJ54</f>
        <v>0</v>
      </c>
      <c r="V110" s="299">
        <f>Matériel_Location!ER54</f>
        <v>0</v>
      </c>
      <c r="W110" s="299">
        <f>Matériel_Location!EZ54</f>
        <v>0</v>
      </c>
      <c r="X110" s="299">
        <f>Matériel_Location!FH54</f>
        <v>0</v>
      </c>
      <c r="Y110" s="299">
        <f>Matériel_Location!FP54</f>
        <v>0</v>
      </c>
      <c r="Z110" s="299">
        <f>Matériel_Location!FX54</f>
        <v>0</v>
      </c>
      <c r="AA110" s="299">
        <f>Matériel_Location!GF54</f>
        <v>0</v>
      </c>
      <c r="AB110" s="299">
        <f>Matériel_Location!GN54</f>
        <v>0</v>
      </c>
      <c r="AC110" s="299">
        <f>Matériel_Location!GV54</f>
        <v>0</v>
      </c>
      <c r="AD110" s="299">
        <f>Matériel_Location!HD54</f>
        <v>0</v>
      </c>
      <c r="AE110" s="299">
        <f>Matériel_Location!HL54</f>
        <v>0</v>
      </c>
      <c r="AF110" s="299">
        <f>Matériel_Location!HT54</f>
        <v>0</v>
      </c>
      <c r="AG110" s="299">
        <f>Matériel_Location!IB54</f>
        <v>0</v>
      </c>
      <c r="AH110" s="299">
        <f>Matériel_Location!IJ54</f>
        <v>0</v>
      </c>
      <c r="AI110" s="533">
        <f t="shared" si="3"/>
        <v>0</v>
      </c>
    </row>
    <row r="111" spans="1:35">
      <c r="A111" s="528">
        <f>Matériel_Location!A55</f>
        <v>0</v>
      </c>
      <c r="B111" s="301">
        <f>Matériel_Location!B55</f>
        <v>0</v>
      </c>
      <c r="C111" s="301">
        <f>Matériel_Location!C55</f>
        <v>0</v>
      </c>
      <c r="D111" s="298">
        <f>Matériel_Location!D55</f>
        <v>0</v>
      </c>
      <c r="E111" s="299">
        <f>Matériel_Location!L55</f>
        <v>0</v>
      </c>
      <c r="F111" s="299">
        <f>Matériel_Location!T55</f>
        <v>0</v>
      </c>
      <c r="G111" s="299">
        <f>Matériel_Location!AB55</f>
        <v>0</v>
      </c>
      <c r="H111" s="299">
        <f>+Matériel_Location!AJ55</f>
        <v>0</v>
      </c>
      <c r="I111" s="299">
        <f>Matériel_Location!AR55</f>
        <v>0</v>
      </c>
      <c r="J111" s="299">
        <f>Matériel_Location!AZ55</f>
        <v>0</v>
      </c>
      <c r="K111" s="299">
        <f>Matériel_Location!BH55</f>
        <v>0</v>
      </c>
      <c r="L111" s="299">
        <f>Matériel_Location!BP55</f>
        <v>0</v>
      </c>
      <c r="M111" s="299">
        <f>+Matériel_Location!BX55</f>
        <v>0</v>
      </c>
      <c r="N111" s="299">
        <f>Matériel_Location!CF55</f>
        <v>0</v>
      </c>
      <c r="O111" s="299">
        <f>Matériel_Location!CN55</f>
        <v>0</v>
      </c>
      <c r="P111" s="299">
        <f>Matériel_Location!CV55</f>
        <v>0</v>
      </c>
      <c r="Q111" s="299">
        <f>Matériel_Location!DD55</f>
        <v>0</v>
      </c>
      <c r="R111" s="299">
        <f>Matériel_Location!DL55</f>
        <v>0</v>
      </c>
      <c r="S111" s="299">
        <f>Matériel_Location!DT55</f>
        <v>0</v>
      </c>
      <c r="T111" s="299">
        <f>Matériel_Location!EB55</f>
        <v>0</v>
      </c>
      <c r="U111" s="299">
        <f>Matériel_Location!EJ55</f>
        <v>0</v>
      </c>
      <c r="V111" s="299">
        <f>Matériel_Location!ER55</f>
        <v>0</v>
      </c>
      <c r="W111" s="299">
        <f>Matériel_Location!EZ55</f>
        <v>0</v>
      </c>
      <c r="X111" s="299">
        <f>Matériel_Location!FH55</f>
        <v>0</v>
      </c>
      <c r="Y111" s="299">
        <f>Matériel_Location!FP55</f>
        <v>0</v>
      </c>
      <c r="Z111" s="299">
        <f>Matériel_Location!FX55</f>
        <v>0</v>
      </c>
      <c r="AA111" s="299">
        <f>Matériel_Location!GF55</f>
        <v>0</v>
      </c>
      <c r="AB111" s="299">
        <f>Matériel_Location!GN55</f>
        <v>0</v>
      </c>
      <c r="AC111" s="299">
        <f>Matériel_Location!GV55</f>
        <v>0</v>
      </c>
      <c r="AD111" s="299">
        <f>Matériel_Location!HD55</f>
        <v>0</v>
      </c>
      <c r="AE111" s="299">
        <f>Matériel_Location!HL55</f>
        <v>0</v>
      </c>
      <c r="AF111" s="299">
        <f>Matériel_Location!HT55</f>
        <v>0</v>
      </c>
      <c r="AG111" s="299">
        <f>Matériel_Location!IB55</f>
        <v>0</v>
      </c>
      <c r="AH111" s="299">
        <f>Matériel_Location!IJ55</f>
        <v>0</v>
      </c>
      <c r="AI111" s="533">
        <f t="shared" si="3"/>
        <v>0</v>
      </c>
    </row>
    <row r="112" spans="1:35">
      <c r="A112" s="528">
        <f>Matériel_Location!A56</f>
        <v>0</v>
      </c>
      <c r="B112" s="301">
        <f>Matériel_Location!B56</f>
        <v>0</v>
      </c>
      <c r="C112" s="301">
        <f>Matériel_Location!C56</f>
        <v>0</v>
      </c>
      <c r="D112" s="298">
        <f>Matériel_Location!D56</f>
        <v>0</v>
      </c>
      <c r="E112" s="299">
        <f>Matériel_Location!L56</f>
        <v>0</v>
      </c>
      <c r="F112" s="299">
        <f>Matériel_Location!T56</f>
        <v>0</v>
      </c>
      <c r="G112" s="299">
        <f>Matériel_Location!AB56</f>
        <v>0</v>
      </c>
      <c r="H112" s="299">
        <f>+Matériel_Location!AJ56</f>
        <v>0</v>
      </c>
      <c r="I112" s="299">
        <f>Matériel_Location!AR56</f>
        <v>0</v>
      </c>
      <c r="J112" s="299">
        <f>Matériel_Location!AZ56</f>
        <v>0</v>
      </c>
      <c r="K112" s="299">
        <f>Matériel_Location!BH56</f>
        <v>0</v>
      </c>
      <c r="L112" s="299">
        <f>Matériel_Location!BP56</f>
        <v>0</v>
      </c>
      <c r="M112" s="299">
        <f>+Matériel_Location!BX56</f>
        <v>0</v>
      </c>
      <c r="N112" s="299">
        <f>Matériel_Location!CF56</f>
        <v>0</v>
      </c>
      <c r="O112" s="299">
        <f>Matériel_Location!CN56</f>
        <v>0</v>
      </c>
      <c r="P112" s="299">
        <f>Matériel_Location!CV56</f>
        <v>0</v>
      </c>
      <c r="Q112" s="299">
        <f>Matériel_Location!DD56</f>
        <v>0</v>
      </c>
      <c r="R112" s="299">
        <f>Matériel_Location!DL56</f>
        <v>0</v>
      </c>
      <c r="S112" s="299">
        <f>Matériel_Location!DT56</f>
        <v>0</v>
      </c>
      <c r="T112" s="299">
        <f>Matériel_Location!EB56</f>
        <v>0</v>
      </c>
      <c r="U112" s="299">
        <f>Matériel_Location!EJ56</f>
        <v>0</v>
      </c>
      <c r="V112" s="299">
        <f>Matériel_Location!ER56</f>
        <v>0</v>
      </c>
      <c r="W112" s="299">
        <f>Matériel_Location!EZ56</f>
        <v>0</v>
      </c>
      <c r="X112" s="299">
        <f>Matériel_Location!FH56</f>
        <v>0</v>
      </c>
      <c r="Y112" s="299">
        <f>Matériel_Location!FP56</f>
        <v>0</v>
      </c>
      <c r="Z112" s="299">
        <f>Matériel_Location!FX56</f>
        <v>0</v>
      </c>
      <c r="AA112" s="299">
        <f>Matériel_Location!GF56</f>
        <v>0</v>
      </c>
      <c r="AB112" s="299">
        <f>Matériel_Location!GN56</f>
        <v>0</v>
      </c>
      <c r="AC112" s="299">
        <f>Matériel_Location!GV56</f>
        <v>0</v>
      </c>
      <c r="AD112" s="299">
        <f>Matériel_Location!HD56</f>
        <v>0</v>
      </c>
      <c r="AE112" s="299">
        <f>Matériel_Location!HL56</f>
        <v>0</v>
      </c>
      <c r="AF112" s="299">
        <f>Matériel_Location!HT56</f>
        <v>0</v>
      </c>
      <c r="AG112" s="299">
        <f>Matériel_Location!IB56</f>
        <v>0</v>
      </c>
      <c r="AH112" s="299">
        <f>Matériel_Location!IJ56</f>
        <v>0</v>
      </c>
      <c r="AI112" s="533">
        <f t="shared" si="3"/>
        <v>0</v>
      </c>
    </row>
    <row r="113" spans="1:35">
      <c r="A113" s="528">
        <f>Matériel_Location!A57</f>
        <v>0</v>
      </c>
      <c r="B113" s="301">
        <f>Matériel_Location!B57</f>
        <v>0</v>
      </c>
      <c r="C113" s="301">
        <f>Matériel_Location!C57</f>
        <v>0</v>
      </c>
      <c r="D113" s="298">
        <f>Matériel_Location!D57</f>
        <v>0</v>
      </c>
      <c r="E113" s="299">
        <f>Matériel_Location!L57</f>
        <v>0</v>
      </c>
      <c r="F113" s="299">
        <f>Matériel_Location!T57</f>
        <v>0</v>
      </c>
      <c r="G113" s="299">
        <f>Matériel_Location!AB57</f>
        <v>0</v>
      </c>
      <c r="H113" s="299">
        <f>+Matériel_Location!AJ57</f>
        <v>0</v>
      </c>
      <c r="I113" s="299">
        <f>Matériel_Location!AR57</f>
        <v>0</v>
      </c>
      <c r="J113" s="299">
        <f>Matériel_Location!AZ57</f>
        <v>0</v>
      </c>
      <c r="K113" s="299">
        <f>Matériel_Location!BH57</f>
        <v>0</v>
      </c>
      <c r="L113" s="299">
        <f>Matériel_Location!BP57</f>
        <v>0</v>
      </c>
      <c r="M113" s="299">
        <f>+Matériel_Location!BX57</f>
        <v>0</v>
      </c>
      <c r="N113" s="299">
        <f>Matériel_Location!CF57</f>
        <v>0</v>
      </c>
      <c r="O113" s="299">
        <f>Matériel_Location!CN57</f>
        <v>0</v>
      </c>
      <c r="P113" s="299">
        <f>Matériel_Location!CV57</f>
        <v>0</v>
      </c>
      <c r="Q113" s="299">
        <f>Matériel_Location!DD57</f>
        <v>0</v>
      </c>
      <c r="R113" s="299">
        <f>Matériel_Location!DL57</f>
        <v>0</v>
      </c>
      <c r="S113" s="299">
        <f>Matériel_Location!DT57</f>
        <v>0</v>
      </c>
      <c r="T113" s="299">
        <f>Matériel_Location!EB57</f>
        <v>0</v>
      </c>
      <c r="U113" s="299">
        <f>Matériel_Location!EJ57</f>
        <v>0</v>
      </c>
      <c r="V113" s="299">
        <f>Matériel_Location!ER57</f>
        <v>0</v>
      </c>
      <c r="W113" s="299">
        <f>Matériel_Location!EZ57</f>
        <v>0</v>
      </c>
      <c r="X113" s="299">
        <f>Matériel_Location!FH57</f>
        <v>0</v>
      </c>
      <c r="Y113" s="299">
        <f>Matériel_Location!FP57</f>
        <v>0</v>
      </c>
      <c r="Z113" s="299">
        <f>Matériel_Location!FX57</f>
        <v>0</v>
      </c>
      <c r="AA113" s="299">
        <f>Matériel_Location!GF57</f>
        <v>0</v>
      </c>
      <c r="AB113" s="299">
        <f>Matériel_Location!GN57</f>
        <v>0</v>
      </c>
      <c r="AC113" s="299">
        <f>Matériel_Location!GV57</f>
        <v>0</v>
      </c>
      <c r="AD113" s="299">
        <f>Matériel_Location!HD57</f>
        <v>0</v>
      </c>
      <c r="AE113" s="299">
        <f>Matériel_Location!HL57</f>
        <v>0</v>
      </c>
      <c r="AF113" s="299">
        <f>Matériel_Location!HT57</f>
        <v>0</v>
      </c>
      <c r="AG113" s="299">
        <f>Matériel_Location!IB57</f>
        <v>0</v>
      </c>
      <c r="AH113" s="299">
        <f>Matériel_Location!IJ57</f>
        <v>0</v>
      </c>
      <c r="AI113" s="533">
        <f t="shared" si="3"/>
        <v>0</v>
      </c>
    </row>
    <row r="114" spans="1:35">
      <c r="A114" s="528">
        <f>Matériel_Location!A58</f>
        <v>0</v>
      </c>
      <c r="B114" s="301">
        <f>Matériel_Location!B58</f>
        <v>0</v>
      </c>
      <c r="C114" s="301">
        <f>Matériel_Location!C58</f>
        <v>0</v>
      </c>
      <c r="D114" s="298">
        <f>Matériel_Location!D58</f>
        <v>0</v>
      </c>
      <c r="E114" s="299">
        <f>Matériel_Location!L58</f>
        <v>0</v>
      </c>
      <c r="F114" s="299">
        <f>Matériel_Location!T58</f>
        <v>0</v>
      </c>
      <c r="G114" s="299">
        <f>Matériel_Location!AB58</f>
        <v>0</v>
      </c>
      <c r="H114" s="299">
        <f>+Matériel_Location!AJ58</f>
        <v>0</v>
      </c>
      <c r="I114" s="299">
        <f>Matériel_Location!AR58</f>
        <v>0</v>
      </c>
      <c r="J114" s="299">
        <f>Matériel_Location!AZ58</f>
        <v>0</v>
      </c>
      <c r="K114" s="299">
        <f>Matériel_Location!BH58</f>
        <v>0</v>
      </c>
      <c r="L114" s="299">
        <f>Matériel_Location!BP58</f>
        <v>0</v>
      </c>
      <c r="M114" s="299">
        <f>+Matériel_Location!BX58</f>
        <v>0</v>
      </c>
      <c r="N114" s="299">
        <f>Matériel_Location!CF58</f>
        <v>0</v>
      </c>
      <c r="O114" s="299">
        <f>Matériel_Location!CN58</f>
        <v>0</v>
      </c>
      <c r="P114" s="299">
        <f>Matériel_Location!CV58</f>
        <v>0</v>
      </c>
      <c r="Q114" s="299">
        <f>Matériel_Location!DD58</f>
        <v>0</v>
      </c>
      <c r="R114" s="299">
        <f>Matériel_Location!DL58</f>
        <v>0</v>
      </c>
      <c r="S114" s="299">
        <f>Matériel_Location!DT58</f>
        <v>0</v>
      </c>
      <c r="T114" s="299">
        <f>Matériel_Location!EB58</f>
        <v>0</v>
      </c>
      <c r="U114" s="299">
        <f>Matériel_Location!EJ58</f>
        <v>0</v>
      </c>
      <c r="V114" s="299">
        <f>Matériel_Location!ER58</f>
        <v>0</v>
      </c>
      <c r="W114" s="299">
        <f>Matériel_Location!EZ58</f>
        <v>0</v>
      </c>
      <c r="X114" s="299">
        <f>Matériel_Location!FH58</f>
        <v>0</v>
      </c>
      <c r="Y114" s="299">
        <f>Matériel_Location!FP58</f>
        <v>0</v>
      </c>
      <c r="Z114" s="299">
        <f>Matériel_Location!FX58</f>
        <v>0</v>
      </c>
      <c r="AA114" s="299">
        <f>Matériel_Location!GF58</f>
        <v>0</v>
      </c>
      <c r="AB114" s="299">
        <f>Matériel_Location!GN58</f>
        <v>0</v>
      </c>
      <c r="AC114" s="299">
        <f>Matériel_Location!GV58</f>
        <v>0</v>
      </c>
      <c r="AD114" s="299">
        <f>Matériel_Location!HD58</f>
        <v>0</v>
      </c>
      <c r="AE114" s="299">
        <f>Matériel_Location!HL58</f>
        <v>0</v>
      </c>
      <c r="AF114" s="299">
        <f>Matériel_Location!HT58</f>
        <v>0</v>
      </c>
      <c r="AG114" s="299">
        <f>Matériel_Location!IB58</f>
        <v>0</v>
      </c>
      <c r="AH114" s="299">
        <f>Matériel_Location!IJ58</f>
        <v>0</v>
      </c>
      <c r="AI114" s="533">
        <f t="shared" si="3"/>
        <v>0</v>
      </c>
    </row>
    <row r="115" spans="1:35">
      <c r="A115" s="528">
        <f>Matériel_Location!A59</f>
        <v>0</v>
      </c>
      <c r="B115" s="301">
        <f>Matériel_Location!B59</f>
        <v>0</v>
      </c>
      <c r="C115" s="301">
        <f>Matériel_Location!C59</f>
        <v>0</v>
      </c>
      <c r="D115" s="298">
        <f>Matériel_Location!D59</f>
        <v>0</v>
      </c>
      <c r="E115" s="299">
        <f>Matériel_Location!L59</f>
        <v>0</v>
      </c>
      <c r="F115" s="299">
        <f>Matériel_Location!T59</f>
        <v>0</v>
      </c>
      <c r="G115" s="299">
        <f>Matériel_Location!AB59</f>
        <v>0</v>
      </c>
      <c r="H115" s="299">
        <f>+Matériel_Location!AJ59</f>
        <v>0</v>
      </c>
      <c r="I115" s="299">
        <f>Matériel_Location!AR59</f>
        <v>0</v>
      </c>
      <c r="J115" s="299">
        <f>Matériel_Location!AZ59</f>
        <v>0</v>
      </c>
      <c r="K115" s="299">
        <f>Matériel_Location!BH59</f>
        <v>0</v>
      </c>
      <c r="L115" s="299">
        <f>Matériel_Location!BP59</f>
        <v>0</v>
      </c>
      <c r="M115" s="299">
        <f>+Matériel_Location!BX59</f>
        <v>0</v>
      </c>
      <c r="N115" s="299">
        <f>Matériel_Location!CF59</f>
        <v>0</v>
      </c>
      <c r="O115" s="299">
        <f>Matériel_Location!CN59</f>
        <v>0</v>
      </c>
      <c r="P115" s="299">
        <f>Matériel_Location!CV59</f>
        <v>0</v>
      </c>
      <c r="Q115" s="299">
        <f>Matériel_Location!DD59</f>
        <v>0</v>
      </c>
      <c r="R115" s="299">
        <f>Matériel_Location!DL59</f>
        <v>0</v>
      </c>
      <c r="S115" s="299">
        <f>Matériel_Location!DT59</f>
        <v>0</v>
      </c>
      <c r="T115" s="299">
        <f>Matériel_Location!EB59</f>
        <v>0</v>
      </c>
      <c r="U115" s="299">
        <f>Matériel_Location!EJ59</f>
        <v>0</v>
      </c>
      <c r="V115" s="299">
        <f>Matériel_Location!ER59</f>
        <v>0</v>
      </c>
      <c r="W115" s="299">
        <f>Matériel_Location!EZ59</f>
        <v>0</v>
      </c>
      <c r="X115" s="299">
        <f>Matériel_Location!FH59</f>
        <v>0</v>
      </c>
      <c r="Y115" s="299">
        <f>Matériel_Location!FP59</f>
        <v>0</v>
      </c>
      <c r="Z115" s="299">
        <f>Matériel_Location!FX59</f>
        <v>0</v>
      </c>
      <c r="AA115" s="299">
        <f>Matériel_Location!GF59</f>
        <v>0</v>
      </c>
      <c r="AB115" s="299">
        <f>Matériel_Location!GN59</f>
        <v>0</v>
      </c>
      <c r="AC115" s="299">
        <f>Matériel_Location!GV59</f>
        <v>0</v>
      </c>
      <c r="AD115" s="299">
        <f>Matériel_Location!HD59</f>
        <v>0</v>
      </c>
      <c r="AE115" s="299">
        <f>Matériel_Location!HL59</f>
        <v>0</v>
      </c>
      <c r="AF115" s="299">
        <f>Matériel_Location!HT59</f>
        <v>0</v>
      </c>
      <c r="AG115" s="299">
        <f>Matériel_Location!IB59</f>
        <v>0</v>
      </c>
      <c r="AH115" s="299">
        <f>Matériel_Location!IJ59</f>
        <v>0</v>
      </c>
      <c r="AI115" s="533">
        <f t="shared" si="3"/>
        <v>0</v>
      </c>
    </row>
    <row r="116" spans="1:35">
      <c r="A116" s="528">
        <f>Matériel_Location!A60</f>
        <v>0</v>
      </c>
      <c r="B116" s="301">
        <f>Matériel_Location!B60</f>
        <v>0</v>
      </c>
      <c r="C116" s="301">
        <f>Matériel_Location!C60</f>
        <v>0</v>
      </c>
      <c r="D116" s="298">
        <f>Matériel_Location!D60</f>
        <v>0</v>
      </c>
      <c r="E116" s="299">
        <f>Matériel_Location!L60</f>
        <v>0</v>
      </c>
      <c r="F116" s="299">
        <f>Matériel_Location!T60</f>
        <v>0</v>
      </c>
      <c r="G116" s="299">
        <f>Matériel_Location!AB60</f>
        <v>0</v>
      </c>
      <c r="H116" s="299">
        <f>+Matériel_Location!AJ60</f>
        <v>0</v>
      </c>
      <c r="I116" s="299">
        <f>Matériel_Location!AR60</f>
        <v>0</v>
      </c>
      <c r="J116" s="299">
        <f>Matériel_Location!AZ60</f>
        <v>0</v>
      </c>
      <c r="K116" s="299">
        <f>Matériel_Location!BH60</f>
        <v>0</v>
      </c>
      <c r="L116" s="299">
        <f>Matériel_Location!BP60</f>
        <v>0</v>
      </c>
      <c r="M116" s="299">
        <f>+Matériel_Location!BX60</f>
        <v>0</v>
      </c>
      <c r="N116" s="299">
        <f>Matériel_Location!CF60</f>
        <v>0</v>
      </c>
      <c r="O116" s="299">
        <f>Matériel_Location!CN60</f>
        <v>0</v>
      </c>
      <c r="P116" s="299">
        <f>Matériel_Location!CV60</f>
        <v>0</v>
      </c>
      <c r="Q116" s="299">
        <f>Matériel_Location!DD60</f>
        <v>0</v>
      </c>
      <c r="R116" s="299">
        <f>Matériel_Location!DL60</f>
        <v>0</v>
      </c>
      <c r="S116" s="299">
        <f>Matériel_Location!DT60</f>
        <v>0</v>
      </c>
      <c r="T116" s="299">
        <f>Matériel_Location!EB60</f>
        <v>0</v>
      </c>
      <c r="U116" s="299">
        <f>Matériel_Location!EJ60</f>
        <v>0</v>
      </c>
      <c r="V116" s="299">
        <f>Matériel_Location!ER60</f>
        <v>0</v>
      </c>
      <c r="W116" s="299">
        <f>Matériel_Location!EZ60</f>
        <v>0</v>
      </c>
      <c r="X116" s="299">
        <f>Matériel_Location!FH60</f>
        <v>0</v>
      </c>
      <c r="Y116" s="299">
        <f>Matériel_Location!FP60</f>
        <v>0</v>
      </c>
      <c r="Z116" s="299">
        <f>Matériel_Location!FX60</f>
        <v>0</v>
      </c>
      <c r="AA116" s="299">
        <f>Matériel_Location!GF60</f>
        <v>0</v>
      </c>
      <c r="AB116" s="299">
        <f>Matériel_Location!GN60</f>
        <v>0</v>
      </c>
      <c r="AC116" s="299">
        <f>Matériel_Location!GV60</f>
        <v>0</v>
      </c>
      <c r="AD116" s="299">
        <f>Matériel_Location!HD60</f>
        <v>0</v>
      </c>
      <c r="AE116" s="299">
        <f>Matériel_Location!HL60</f>
        <v>0</v>
      </c>
      <c r="AF116" s="299">
        <f>Matériel_Location!HT60</f>
        <v>0</v>
      </c>
      <c r="AG116" s="299">
        <f>Matériel_Location!IB60</f>
        <v>0</v>
      </c>
      <c r="AH116" s="299">
        <f>Matériel_Location!IJ60</f>
        <v>0</v>
      </c>
      <c r="AI116" s="533">
        <f t="shared" si="3"/>
        <v>0</v>
      </c>
    </row>
    <row r="117" spans="1:35">
      <c r="A117" s="528">
        <f>Matériel_Location!A61</f>
        <v>0</v>
      </c>
      <c r="B117" s="301">
        <f>Matériel_Location!B61</f>
        <v>0</v>
      </c>
      <c r="C117" s="301">
        <f>Matériel_Location!C61</f>
        <v>0</v>
      </c>
      <c r="D117" s="298">
        <f>Matériel_Location!D61</f>
        <v>0</v>
      </c>
      <c r="E117" s="299">
        <f>Matériel_Location!L61</f>
        <v>0</v>
      </c>
      <c r="F117" s="299">
        <f>Matériel_Location!T61</f>
        <v>0</v>
      </c>
      <c r="G117" s="299">
        <f>Matériel_Location!AB61</f>
        <v>0</v>
      </c>
      <c r="H117" s="299">
        <f>+Matériel_Location!AJ61</f>
        <v>0</v>
      </c>
      <c r="I117" s="299">
        <f>Matériel_Location!AR61</f>
        <v>0</v>
      </c>
      <c r="J117" s="299">
        <f>Matériel_Location!AZ61</f>
        <v>0</v>
      </c>
      <c r="K117" s="299">
        <f>Matériel_Location!BH61</f>
        <v>0</v>
      </c>
      <c r="L117" s="299">
        <f>Matériel_Location!BP61</f>
        <v>0</v>
      </c>
      <c r="M117" s="299">
        <f>+Matériel_Location!BX61</f>
        <v>0</v>
      </c>
      <c r="N117" s="299">
        <f>Matériel_Location!CF61</f>
        <v>0</v>
      </c>
      <c r="O117" s="299">
        <f>Matériel_Location!CN61</f>
        <v>0</v>
      </c>
      <c r="P117" s="299">
        <f>Matériel_Location!CV61</f>
        <v>0</v>
      </c>
      <c r="Q117" s="299">
        <f>Matériel_Location!DD61</f>
        <v>0</v>
      </c>
      <c r="R117" s="299">
        <f>Matériel_Location!DL61</f>
        <v>0</v>
      </c>
      <c r="S117" s="299">
        <f>Matériel_Location!DT61</f>
        <v>0</v>
      </c>
      <c r="T117" s="299">
        <f>Matériel_Location!EB61</f>
        <v>0</v>
      </c>
      <c r="U117" s="299">
        <f>Matériel_Location!EJ61</f>
        <v>0</v>
      </c>
      <c r="V117" s="299">
        <f>Matériel_Location!ER61</f>
        <v>0</v>
      </c>
      <c r="W117" s="299">
        <f>Matériel_Location!EZ61</f>
        <v>0</v>
      </c>
      <c r="X117" s="299">
        <f>Matériel_Location!FH61</f>
        <v>0</v>
      </c>
      <c r="Y117" s="299">
        <f>Matériel_Location!FP61</f>
        <v>0</v>
      </c>
      <c r="Z117" s="299">
        <f>Matériel_Location!FX61</f>
        <v>0</v>
      </c>
      <c r="AA117" s="299">
        <f>Matériel_Location!GF61</f>
        <v>0</v>
      </c>
      <c r="AB117" s="299">
        <f>Matériel_Location!GN61</f>
        <v>0</v>
      </c>
      <c r="AC117" s="299">
        <f>Matériel_Location!GV61</f>
        <v>0</v>
      </c>
      <c r="AD117" s="299">
        <f>Matériel_Location!HD61</f>
        <v>0</v>
      </c>
      <c r="AE117" s="299">
        <f>Matériel_Location!HL61</f>
        <v>0</v>
      </c>
      <c r="AF117" s="299">
        <f>Matériel_Location!HT61</f>
        <v>0</v>
      </c>
      <c r="AG117" s="299">
        <f>Matériel_Location!IB61</f>
        <v>0</v>
      </c>
      <c r="AH117" s="299">
        <f>Matériel_Location!IJ61</f>
        <v>0</v>
      </c>
      <c r="AI117" s="533">
        <f t="shared" si="3"/>
        <v>0</v>
      </c>
    </row>
    <row r="118" spans="1:35">
      <c r="A118" s="528">
        <f>Matériel_Location!A62</f>
        <v>0</v>
      </c>
      <c r="B118" s="301">
        <f>Matériel_Location!B62</f>
        <v>0</v>
      </c>
      <c r="C118" s="301">
        <f>Matériel_Location!C62</f>
        <v>0</v>
      </c>
      <c r="D118" s="298">
        <f>Matériel_Location!D62</f>
        <v>0</v>
      </c>
      <c r="E118" s="299">
        <f>Matériel_Location!L62</f>
        <v>0</v>
      </c>
      <c r="F118" s="299">
        <f>Matériel_Location!T62</f>
        <v>0</v>
      </c>
      <c r="G118" s="299">
        <f>Matériel_Location!AB62</f>
        <v>0</v>
      </c>
      <c r="H118" s="299">
        <f>+Matériel_Location!AJ62</f>
        <v>0</v>
      </c>
      <c r="I118" s="299">
        <f>Matériel_Location!AR62</f>
        <v>0</v>
      </c>
      <c r="J118" s="299">
        <f>Matériel_Location!AZ62</f>
        <v>0</v>
      </c>
      <c r="K118" s="299">
        <f>Matériel_Location!BH62</f>
        <v>0</v>
      </c>
      <c r="L118" s="299">
        <f>Matériel_Location!BP62</f>
        <v>0</v>
      </c>
      <c r="M118" s="299">
        <f>+Matériel_Location!BX62</f>
        <v>0</v>
      </c>
      <c r="N118" s="299">
        <f>Matériel_Location!CF62</f>
        <v>0</v>
      </c>
      <c r="O118" s="299">
        <f>Matériel_Location!CN62</f>
        <v>0</v>
      </c>
      <c r="P118" s="299">
        <f>Matériel_Location!CV62</f>
        <v>0</v>
      </c>
      <c r="Q118" s="299">
        <f>Matériel_Location!DD62</f>
        <v>0</v>
      </c>
      <c r="R118" s="299">
        <f>Matériel_Location!DL62</f>
        <v>0</v>
      </c>
      <c r="S118" s="299">
        <f>Matériel_Location!DT62</f>
        <v>0</v>
      </c>
      <c r="T118" s="299">
        <f>Matériel_Location!EB62</f>
        <v>0</v>
      </c>
      <c r="U118" s="299">
        <f>Matériel_Location!EJ62</f>
        <v>0</v>
      </c>
      <c r="V118" s="299">
        <f>Matériel_Location!ER62</f>
        <v>0</v>
      </c>
      <c r="W118" s="299">
        <f>Matériel_Location!EZ62</f>
        <v>0</v>
      </c>
      <c r="X118" s="299">
        <f>Matériel_Location!FH62</f>
        <v>0</v>
      </c>
      <c r="Y118" s="299">
        <f>Matériel_Location!FP62</f>
        <v>0</v>
      </c>
      <c r="Z118" s="299">
        <f>Matériel_Location!FX62</f>
        <v>0</v>
      </c>
      <c r="AA118" s="299">
        <f>Matériel_Location!GF62</f>
        <v>0</v>
      </c>
      <c r="AB118" s="299">
        <f>Matériel_Location!GN62</f>
        <v>0</v>
      </c>
      <c r="AC118" s="299">
        <f>Matériel_Location!GV62</f>
        <v>0</v>
      </c>
      <c r="AD118" s="299">
        <f>Matériel_Location!HD62</f>
        <v>0</v>
      </c>
      <c r="AE118" s="299">
        <f>Matériel_Location!HL62</f>
        <v>0</v>
      </c>
      <c r="AF118" s="299">
        <f>Matériel_Location!HT62</f>
        <v>0</v>
      </c>
      <c r="AG118" s="299">
        <f>Matériel_Location!IB62</f>
        <v>0</v>
      </c>
      <c r="AH118" s="299">
        <f>Matériel_Location!IJ62</f>
        <v>0</v>
      </c>
      <c r="AI118" s="533">
        <f t="shared" si="3"/>
        <v>0</v>
      </c>
    </row>
    <row r="119" spans="1:35">
      <c r="A119" s="528">
        <f>Matériel_Location!A63</f>
        <v>0</v>
      </c>
      <c r="B119" s="301">
        <f>Matériel_Location!B63</f>
        <v>0</v>
      </c>
      <c r="C119" s="301">
        <f>Matériel_Location!C63</f>
        <v>0</v>
      </c>
      <c r="D119" s="298">
        <f>Matériel_Location!D63</f>
        <v>0</v>
      </c>
      <c r="E119" s="299">
        <f>Matériel_Location!L63</f>
        <v>0</v>
      </c>
      <c r="F119" s="299">
        <f>Matériel_Location!T63</f>
        <v>0</v>
      </c>
      <c r="G119" s="299">
        <f>Matériel_Location!AB63</f>
        <v>0</v>
      </c>
      <c r="H119" s="299">
        <f>+Matériel_Location!AJ63</f>
        <v>0</v>
      </c>
      <c r="I119" s="299">
        <f>Matériel_Location!AR63</f>
        <v>0</v>
      </c>
      <c r="J119" s="299">
        <f>Matériel_Location!AZ63</f>
        <v>0</v>
      </c>
      <c r="K119" s="299">
        <f>Matériel_Location!BH63</f>
        <v>0</v>
      </c>
      <c r="L119" s="299">
        <f>Matériel_Location!BP63</f>
        <v>0</v>
      </c>
      <c r="M119" s="299">
        <f>+Matériel_Location!BX63</f>
        <v>0</v>
      </c>
      <c r="N119" s="299">
        <f>Matériel_Location!CF63</f>
        <v>0</v>
      </c>
      <c r="O119" s="299">
        <f>Matériel_Location!CN63</f>
        <v>0</v>
      </c>
      <c r="P119" s="299">
        <f>Matériel_Location!CV63</f>
        <v>0</v>
      </c>
      <c r="Q119" s="299">
        <f>Matériel_Location!DD63</f>
        <v>0</v>
      </c>
      <c r="R119" s="299">
        <f>Matériel_Location!DL63</f>
        <v>0</v>
      </c>
      <c r="S119" s="299">
        <f>Matériel_Location!DT63</f>
        <v>0</v>
      </c>
      <c r="T119" s="299">
        <f>Matériel_Location!EB63</f>
        <v>0</v>
      </c>
      <c r="U119" s="299">
        <f>Matériel_Location!EJ63</f>
        <v>0</v>
      </c>
      <c r="V119" s="299">
        <f>Matériel_Location!ER63</f>
        <v>0</v>
      </c>
      <c r="W119" s="299">
        <f>Matériel_Location!EZ63</f>
        <v>0</v>
      </c>
      <c r="X119" s="299">
        <f>Matériel_Location!FH63</f>
        <v>0</v>
      </c>
      <c r="Y119" s="299">
        <f>Matériel_Location!FP63</f>
        <v>0</v>
      </c>
      <c r="Z119" s="299">
        <f>Matériel_Location!FX63</f>
        <v>0</v>
      </c>
      <c r="AA119" s="299">
        <f>Matériel_Location!GF63</f>
        <v>0</v>
      </c>
      <c r="AB119" s="299">
        <f>Matériel_Location!GN63</f>
        <v>0</v>
      </c>
      <c r="AC119" s="299">
        <f>Matériel_Location!GV63</f>
        <v>0</v>
      </c>
      <c r="AD119" s="299">
        <f>Matériel_Location!HD63</f>
        <v>0</v>
      </c>
      <c r="AE119" s="299">
        <f>Matériel_Location!HL63</f>
        <v>0</v>
      </c>
      <c r="AF119" s="299">
        <f>Matériel_Location!HT63</f>
        <v>0</v>
      </c>
      <c r="AG119" s="299">
        <f>Matériel_Location!IB63</f>
        <v>0</v>
      </c>
      <c r="AH119" s="299">
        <f>Matériel_Location!IJ63</f>
        <v>0</v>
      </c>
      <c r="AI119" s="533">
        <f t="shared" si="3"/>
        <v>0</v>
      </c>
    </row>
    <row r="120" spans="1:35">
      <c r="A120" s="528">
        <f>Matériel_Location!A64</f>
        <v>0</v>
      </c>
      <c r="B120" s="301">
        <f>Matériel_Location!B64</f>
        <v>0</v>
      </c>
      <c r="C120" s="301">
        <f>Matériel_Location!C64</f>
        <v>0</v>
      </c>
      <c r="D120" s="298">
        <f>Matériel_Location!D64</f>
        <v>0</v>
      </c>
      <c r="E120" s="299">
        <f>Matériel_Location!L64</f>
        <v>0</v>
      </c>
      <c r="F120" s="299">
        <f>Matériel_Location!T64</f>
        <v>0</v>
      </c>
      <c r="G120" s="299">
        <f>Matériel_Location!AB64</f>
        <v>0</v>
      </c>
      <c r="H120" s="299">
        <f>+Matériel_Location!AJ64</f>
        <v>0</v>
      </c>
      <c r="I120" s="299">
        <f>Matériel_Location!AR64</f>
        <v>0</v>
      </c>
      <c r="J120" s="299">
        <f>Matériel_Location!AZ64</f>
        <v>0</v>
      </c>
      <c r="K120" s="299">
        <f>Matériel_Location!BH64</f>
        <v>0</v>
      </c>
      <c r="L120" s="299">
        <f>Matériel_Location!BP64</f>
        <v>0</v>
      </c>
      <c r="M120" s="299">
        <f>+Matériel_Location!BX64</f>
        <v>0</v>
      </c>
      <c r="N120" s="299">
        <f>Matériel_Location!CF64</f>
        <v>0</v>
      </c>
      <c r="O120" s="299">
        <f>Matériel_Location!CN64</f>
        <v>0</v>
      </c>
      <c r="P120" s="299">
        <f>Matériel_Location!CV64</f>
        <v>0</v>
      </c>
      <c r="Q120" s="299">
        <f>Matériel_Location!DD64</f>
        <v>0</v>
      </c>
      <c r="R120" s="299">
        <f>Matériel_Location!DL64</f>
        <v>0</v>
      </c>
      <c r="S120" s="299">
        <f>Matériel_Location!DT64</f>
        <v>0</v>
      </c>
      <c r="T120" s="299">
        <f>Matériel_Location!EB64</f>
        <v>0</v>
      </c>
      <c r="U120" s="299">
        <f>Matériel_Location!EJ64</f>
        <v>0</v>
      </c>
      <c r="V120" s="299">
        <f>Matériel_Location!ER64</f>
        <v>0</v>
      </c>
      <c r="W120" s="299">
        <f>Matériel_Location!EZ64</f>
        <v>0</v>
      </c>
      <c r="X120" s="299">
        <f>Matériel_Location!FH64</f>
        <v>0</v>
      </c>
      <c r="Y120" s="299">
        <f>Matériel_Location!FP64</f>
        <v>0</v>
      </c>
      <c r="Z120" s="299">
        <f>Matériel_Location!FX64</f>
        <v>0</v>
      </c>
      <c r="AA120" s="299">
        <f>Matériel_Location!GF64</f>
        <v>0</v>
      </c>
      <c r="AB120" s="299">
        <f>Matériel_Location!GN64</f>
        <v>0</v>
      </c>
      <c r="AC120" s="299">
        <f>Matériel_Location!GV64</f>
        <v>0</v>
      </c>
      <c r="AD120" s="299">
        <f>Matériel_Location!HD64</f>
        <v>0</v>
      </c>
      <c r="AE120" s="299">
        <f>Matériel_Location!HL64</f>
        <v>0</v>
      </c>
      <c r="AF120" s="299">
        <f>Matériel_Location!HT64</f>
        <v>0</v>
      </c>
      <c r="AG120" s="299">
        <f>Matériel_Location!IB64</f>
        <v>0</v>
      </c>
      <c r="AH120" s="299">
        <f>Matériel_Location!IJ64</f>
        <v>0</v>
      </c>
      <c r="AI120" s="533">
        <f t="shared" si="3"/>
        <v>0</v>
      </c>
    </row>
    <row r="121" spans="1:35">
      <c r="A121" s="528">
        <f>Matériel_Location!A65</f>
        <v>0</v>
      </c>
      <c r="B121" s="301">
        <f>Matériel_Location!B65</f>
        <v>0</v>
      </c>
      <c r="C121" s="301">
        <f>Matériel_Location!C65</f>
        <v>0</v>
      </c>
      <c r="D121" s="298">
        <f>Matériel_Location!D65</f>
        <v>0</v>
      </c>
      <c r="E121" s="299">
        <f>Matériel_Location!L65</f>
        <v>0</v>
      </c>
      <c r="F121" s="299">
        <f>Matériel_Location!T65</f>
        <v>0</v>
      </c>
      <c r="G121" s="299">
        <f>Matériel_Location!AB65</f>
        <v>0</v>
      </c>
      <c r="H121" s="299">
        <f>+Matériel_Location!AJ65</f>
        <v>0</v>
      </c>
      <c r="I121" s="299">
        <f>Matériel_Location!AR65</f>
        <v>0</v>
      </c>
      <c r="J121" s="299">
        <f>Matériel_Location!AZ65</f>
        <v>0</v>
      </c>
      <c r="K121" s="299">
        <f>Matériel_Location!BH65</f>
        <v>0</v>
      </c>
      <c r="L121" s="299">
        <f>Matériel_Location!BP65</f>
        <v>0</v>
      </c>
      <c r="M121" s="299">
        <f>+Matériel_Location!BX65</f>
        <v>0</v>
      </c>
      <c r="N121" s="299">
        <f>Matériel_Location!CF65</f>
        <v>0</v>
      </c>
      <c r="O121" s="299">
        <f>Matériel_Location!CN65</f>
        <v>0</v>
      </c>
      <c r="P121" s="299">
        <f>Matériel_Location!CV65</f>
        <v>0</v>
      </c>
      <c r="Q121" s="299">
        <f>Matériel_Location!DD65</f>
        <v>0</v>
      </c>
      <c r="R121" s="299">
        <f>Matériel_Location!DL65</f>
        <v>0</v>
      </c>
      <c r="S121" s="299">
        <f>Matériel_Location!DT65</f>
        <v>0</v>
      </c>
      <c r="T121" s="299">
        <f>Matériel_Location!EB65</f>
        <v>0</v>
      </c>
      <c r="U121" s="299">
        <f>Matériel_Location!EJ65</f>
        <v>0</v>
      </c>
      <c r="V121" s="299">
        <f>Matériel_Location!ER65</f>
        <v>0</v>
      </c>
      <c r="W121" s="299">
        <f>Matériel_Location!EZ65</f>
        <v>0</v>
      </c>
      <c r="X121" s="299">
        <f>Matériel_Location!FH65</f>
        <v>0</v>
      </c>
      <c r="Y121" s="299">
        <f>Matériel_Location!FP65</f>
        <v>0</v>
      </c>
      <c r="Z121" s="299">
        <f>Matériel_Location!FX65</f>
        <v>0</v>
      </c>
      <c r="AA121" s="299">
        <f>Matériel_Location!GF65</f>
        <v>0</v>
      </c>
      <c r="AB121" s="299">
        <f>Matériel_Location!GN65</f>
        <v>0</v>
      </c>
      <c r="AC121" s="299">
        <f>Matériel_Location!GV65</f>
        <v>0</v>
      </c>
      <c r="AD121" s="299">
        <f>Matériel_Location!HD65</f>
        <v>0</v>
      </c>
      <c r="AE121" s="299">
        <f>Matériel_Location!HL65</f>
        <v>0</v>
      </c>
      <c r="AF121" s="299">
        <f>Matériel_Location!HT65</f>
        <v>0</v>
      </c>
      <c r="AG121" s="299">
        <f>Matériel_Location!IB65</f>
        <v>0</v>
      </c>
      <c r="AH121" s="299">
        <f>Matériel_Location!IJ65</f>
        <v>0</v>
      </c>
      <c r="AI121" s="533">
        <f t="shared" si="3"/>
        <v>0</v>
      </c>
    </row>
    <row r="122" spans="1:35">
      <c r="A122" s="528">
        <f>Matériel_Location!A66</f>
        <v>0</v>
      </c>
      <c r="B122" s="301">
        <f>Matériel_Location!B66</f>
        <v>0</v>
      </c>
      <c r="C122" s="301">
        <f>Matériel_Location!C66</f>
        <v>0</v>
      </c>
      <c r="D122" s="298">
        <f>Matériel_Location!D66</f>
        <v>0</v>
      </c>
      <c r="E122" s="299">
        <f>Matériel_Location!L66</f>
        <v>0</v>
      </c>
      <c r="F122" s="299">
        <f>Matériel_Location!T66</f>
        <v>0</v>
      </c>
      <c r="G122" s="299">
        <f>Matériel_Location!AB66</f>
        <v>0</v>
      </c>
      <c r="H122" s="299">
        <f>+Matériel_Location!AJ66</f>
        <v>0</v>
      </c>
      <c r="I122" s="299">
        <f>Matériel_Location!AR66</f>
        <v>0</v>
      </c>
      <c r="J122" s="299">
        <f>Matériel_Location!AZ66</f>
        <v>0</v>
      </c>
      <c r="K122" s="299">
        <f>Matériel_Location!BH66</f>
        <v>0</v>
      </c>
      <c r="L122" s="299">
        <f>Matériel_Location!BP66</f>
        <v>0</v>
      </c>
      <c r="M122" s="299">
        <f>+Matériel_Location!BX66</f>
        <v>0</v>
      </c>
      <c r="N122" s="299">
        <f>Matériel_Location!CF66</f>
        <v>0</v>
      </c>
      <c r="O122" s="299">
        <f>Matériel_Location!CN66</f>
        <v>0</v>
      </c>
      <c r="P122" s="299">
        <f>Matériel_Location!CV66</f>
        <v>0</v>
      </c>
      <c r="Q122" s="299">
        <f>Matériel_Location!DD66</f>
        <v>0</v>
      </c>
      <c r="R122" s="299">
        <f>Matériel_Location!DL66</f>
        <v>0</v>
      </c>
      <c r="S122" s="299">
        <f>Matériel_Location!DT66</f>
        <v>0</v>
      </c>
      <c r="T122" s="299">
        <f>Matériel_Location!EB66</f>
        <v>0</v>
      </c>
      <c r="U122" s="299">
        <f>Matériel_Location!EJ66</f>
        <v>0</v>
      </c>
      <c r="V122" s="299">
        <f>Matériel_Location!ER66</f>
        <v>0</v>
      </c>
      <c r="W122" s="299">
        <f>Matériel_Location!EZ66</f>
        <v>0</v>
      </c>
      <c r="X122" s="299">
        <f>Matériel_Location!FH66</f>
        <v>0</v>
      </c>
      <c r="Y122" s="299">
        <f>Matériel_Location!FP66</f>
        <v>0</v>
      </c>
      <c r="Z122" s="299">
        <f>Matériel_Location!FX66</f>
        <v>0</v>
      </c>
      <c r="AA122" s="299">
        <f>Matériel_Location!GF66</f>
        <v>0</v>
      </c>
      <c r="AB122" s="299">
        <f>Matériel_Location!GN66</f>
        <v>0</v>
      </c>
      <c r="AC122" s="299">
        <f>Matériel_Location!GV66</f>
        <v>0</v>
      </c>
      <c r="AD122" s="299">
        <f>Matériel_Location!HD66</f>
        <v>0</v>
      </c>
      <c r="AE122" s="299">
        <f>Matériel_Location!HL66</f>
        <v>0</v>
      </c>
      <c r="AF122" s="299">
        <f>Matériel_Location!HT66</f>
        <v>0</v>
      </c>
      <c r="AG122" s="299">
        <f>Matériel_Location!IB66</f>
        <v>0</v>
      </c>
      <c r="AH122" s="299">
        <f>Matériel_Location!IJ66</f>
        <v>0</v>
      </c>
      <c r="AI122" s="533">
        <f t="shared" si="3"/>
        <v>0</v>
      </c>
    </row>
    <row r="123" spans="1:35">
      <c r="A123" s="528">
        <f>Matériel_Location!A67</f>
        <v>0</v>
      </c>
      <c r="B123" s="301">
        <f>Matériel_Location!B67</f>
        <v>0</v>
      </c>
      <c r="C123" s="301">
        <f>Matériel_Location!C67</f>
        <v>0</v>
      </c>
      <c r="D123" s="298">
        <f>Matériel_Location!D67</f>
        <v>0</v>
      </c>
      <c r="E123" s="299">
        <f>Matériel_Location!L67</f>
        <v>0</v>
      </c>
      <c r="F123" s="299">
        <f>Matériel_Location!T67</f>
        <v>0</v>
      </c>
      <c r="G123" s="299">
        <f>Matériel_Location!AB67</f>
        <v>0</v>
      </c>
      <c r="H123" s="299">
        <f>+Matériel_Location!AJ67</f>
        <v>0</v>
      </c>
      <c r="I123" s="299">
        <f>Matériel_Location!AR67</f>
        <v>0</v>
      </c>
      <c r="J123" s="299">
        <f>Matériel_Location!AZ67</f>
        <v>0</v>
      </c>
      <c r="K123" s="299">
        <f>Matériel_Location!BH67</f>
        <v>0</v>
      </c>
      <c r="L123" s="299">
        <f>Matériel_Location!BP67</f>
        <v>0</v>
      </c>
      <c r="M123" s="299">
        <f>+Matériel_Location!BX67</f>
        <v>0</v>
      </c>
      <c r="N123" s="299">
        <f>Matériel_Location!CF67</f>
        <v>0</v>
      </c>
      <c r="O123" s="299">
        <f>Matériel_Location!CN67</f>
        <v>0</v>
      </c>
      <c r="P123" s="299">
        <f>Matériel_Location!CV67</f>
        <v>0</v>
      </c>
      <c r="Q123" s="299">
        <f>Matériel_Location!DD67</f>
        <v>0</v>
      </c>
      <c r="R123" s="299">
        <f>Matériel_Location!DL67</f>
        <v>0</v>
      </c>
      <c r="S123" s="299">
        <f>Matériel_Location!DT67</f>
        <v>0</v>
      </c>
      <c r="T123" s="299">
        <f>Matériel_Location!EB67</f>
        <v>0</v>
      </c>
      <c r="U123" s="299">
        <f>Matériel_Location!EJ67</f>
        <v>0</v>
      </c>
      <c r="V123" s="299">
        <f>Matériel_Location!ER67</f>
        <v>0</v>
      </c>
      <c r="W123" s="299">
        <f>Matériel_Location!EZ67</f>
        <v>0</v>
      </c>
      <c r="X123" s="299">
        <f>Matériel_Location!FH67</f>
        <v>0</v>
      </c>
      <c r="Y123" s="299">
        <f>Matériel_Location!FP67</f>
        <v>0</v>
      </c>
      <c r="Z123" s="299">
        <f>Matériel_Location!FX67</f>
        <v>0</v>
      </c>
      <c r="AA123" s="299">
        <f>Matériel_Location!GF67</f>
        <v>0</v>
      </c>
      <c r="AB123" s="299">
        <f>Matériel_Location!GN67</f>
        <v>0</v>
      </c>
      <c r="AC123" s="299">
        <f>Matériel_Location!GV67</f>
        <v>0</v>
      </c>
      <c r="AD123" s="299">
        <f>Matériel_Location!HD67</f>
        <v>0</v>
      </c>
      <c r="AE123" s="299">
        <f>Matériel_Location!HL67</f>
        <v>0</v>
      </c>
      <c r="AF123" s="299">
        <f>Matériel_Location!HT67</f>
        <v>0</v>
      </c>
      <c r="AG123" s="299">
        <f>Matériel_Location!IB67</f>
        <v>0</v>
      </c>
      <c r="AH123" s="299">
        <f>Matériel_Location!IJ67</f>
        <v>0</v>
      </c>
      <c r="AI123" s="533">
        <f t="shared" si="3"/>
        <v>0</v>
      </c>
    </row>
    <row r="124" spans="1:35">
      <c r="A124" s="528">
        <f>Matériel_Location!A68</f>
        <v>0</v>
      </c>
      <c r="B124" s="301">
        <f>Matériel_Location!B68</f>
        <v>0</v>
      </c>
      <c r="C124" s="301">
        <f>Matériel_Location!C68</f>
        <v>0</v>
      </c>
      <c r="D124" s="298">
        <f>Matériel_Location!D68</f>
        <v>0</v>
      </c>
      <c r="E124" s="299">
        <f>Matériel_Location!L68</f>
        <v>0</v>
      </c>
      <c r="F124" s="299">
        <f>Matériel_Location!T68</f>
        <v>0</v>
      </c>
      <c r="G124" s="299">
        <f>Matériel_Location!AB68</f>
        <v>0</v>
      </c>
      <c r="H124" s="299">
        <f>+Matériel_Location!AJ68</f>
        <v>0</v>
      </c>
      <c r="I124" s="299">
        <f>Matériel_Location!AR68</f>
        <v>0</v>
      </c>
      <c r="J124" s="299">
        <f>Matériel_Location!AZ68</f>
        <v>0</v>
      </c>
      <c r="K124" s="299">
        <f>Matériel_Location!BH68</f>
        <v>0</v>
      </c>
      <c r="L124" s="299">
        <f>Matériel_Location!BP68</f>
        <v>0</v>
      </c>
      <c r="M124" s="299">
        <f>+Matériel_Location!BX68</f>
        <v>0</v>
      </c>
      <c r="N124" s="299">
        <f>Matériel_Location!CF68</f>
        <v>0</v>
      </c>
      <c r="O124" s="299">
        <f>Matériel_Location!CN68</f>
        <v>0</v>
      </c>
      <c r="P124" s="299">
        <f>Matériel_Location!CV68</f>
        <v>0</v>
      </c>
      <c r="Q124" s="299">
        <f>Matériel_Location!DD68</f>
        <v>0</v>
      </c>
      <c r="R124" s="299">
        <f>Matériel_Location!DL68</f>
        <v>0</v>
      </c>
      <c r="S124" s="299">
        <f>Matériel_Location!DT68</f>
        <v>0</v>
      </c>
      <c r="T124" s="299">
        <f>Matériel_Location!EB68</f>
        <v>0</v>
      </c>
      <c r="U124" s="299">
        <f>Matériel_Location!EJ68</f>
        <v>0</v>
      </c>
      <c r="V124" s="299">
        <f>Matériel_Location!ER68</f>
        <v>0</v>
      </c>
      <c r="W124" s="299">
        <f>Matériel_Location!EZ68</f>
        <v>0</v>
      </c>
      <c r="X124" s="299">
        <f>Matériel_Location!FH68</f>
        <v>0</v>
      </c>
      <c r="Y124" s="299">
        <f>Matériel_Location!FP68</f>
        <v>0</v>
      </c>
      <c r="Z124" s="299">
        <f>Matériel_Location!FX68</f>
        <v>0</v>
      </c>
      <c r="AA124" s="299">
        <f>Matériel_Location!GF68</f>
        <v>0</v>
      </c>
      <c r="AB124" s="299">
        <f>Matériel_Location!GN68</f>
        <v>0</v>
      </c>
      <c r="AC124" s="299">
        <f>Matériel_Location!GV68</f>
        <v>0</v>
      </c>
      <c r="AD124" s="299">
        <f>Matériel_Location!HD68</f>
        <v>0</v>
      </c>
      <c r="AE124" s="299">
        <f>Matériel_Location!HL68</f>
        <v>0</v>
      </c>
      <c r="AF124" s="299">
        <f>Matériel_Location!HT68</f>
        <v>0</v>
      </c>
      <c r="AG124" s="299">
        <f>Matériel_Location!IB68</f>
        <v>0</v>
      </c>
      <c r="AH124" s="299">
        <f>Matériel_Location!IJ68</f>
        <v>0</v>
      </c>
      <c r="AI124" s="533">
        <f t="shared" si="3"/>
        <v>0</v>
      </c>
    </row>
    <row r="125" spans="1:35">
      <c r="A125" s="528">
        <f>Matériel_Location!A69</f>
        <v>0</v>
      </c>
      <c r="B125" s="301">
        <f>Matériel_Location!B69</f>
        <v>0</v>
      </c>
      <c r="C125" s="301">
        <f>Matériel_Location!C69</f>
        <v>0</v>
      </c>
      <c r="D125" s="298">
        <f>Matériel_Location!D69</f>
        <v>0</v>
      </c>
      <c r="E125" s="299">
        <f>Matériel_Location!L69</f>
        <v>0</v>
      </c>
      <c r="F125" s="299">
        <f>Matériel_Location!T69</f>
        <v>0</v>
      </c>
      <c r="G125" s="299">
        <f>Matériel_Location!AB69</f>
        <v>0</v>
      </c>
      <c r="H125" s="299">
        <f>+Matériel_Location!AJ69</f>
        <v>0</v>
      </c>
      <c r="I125" s="299">
        <f>Matériel_Location!AR69</f>
        <v>0</v>
      </c>
      <c r="J125" s="299">
        <f>Matériel_Location!AZ69</f>
        <v>0</v>
      </c>
      <c r="K125" s="299">
        <f>Matériel_Location!BH69</f>
        <v>0</v>
      </c>
      <c r="L125" s="299">
        <f>Matériel_Location!BP69</f>
        <v>0</v>
      </c>
      <c r="M125" s="299">
        <f>+Matériel_Location!BX69</f>
        <v>0</v>
      </c>
      <c r="N125" s="299">
        <f>Matériel_Location!CF69</f>
        <v>0</v>
      </c>
      <c r="O125" s="299">
        <f>Matériel_Location!CN69</f>
        <v>0</v>
      </c>
      <c r="P125" s="299">
        <f>Matériel_Location!CV69</f>
        <v>0</v>
      </c>
      <c r="Q125" s="299">
        <f>Matériel_Location!DD69</f>
        <v>0</v>
      </c>
      <c r="R125" s="299">
        <f>Matériel_Location!DL69</f>
        <v>0</v>
      </c>
      <c r="S125" s="299">
        <f>Matériel_Location!DT69</f>
        <v>0</v>
      </c>
      <c r="T125" s="299">
        <f>Matériel_Location!EB69</f>
        <v>0</v>
      </c>
      <c r="U125" s="299">
        <f>Matériel_Location!EJ69</f>
        <v>0</v>
      </c>
      <c r="V125" s="299">
        <f>Matériel_Location!ER69</f>
        <v>0</v>
      </c>
      <c r="W125" s="299">
        <f>Matériel_Location!EZ69</f>
        <v>0</v>
      </c>
      <c r="X125" s="299">
        <f>Matériel_Location!FH69</f>
        <v>0</v>
      </c>
      <c r="Y125" s="299">
        <f>Matériel_Location!FP69</f>
        <v>0</v>
      </c>
      <c r="Z125" s="299">
        <f>Matériel_Location!FX69</f>
        <v>0</v>
      </c>
      <c r="AA125" s="299">
        <f>Matériel_Location!GF69</f>
        <v>0</v>
      </c>
      <c r="AB125" s="299">
        <f>Matériel_Location!GN69</f>
        <v>0</v>
      </c>
      <c r="AC125" s="299">
        <f>Matériel_Location!GV69</f>
        <v>0</v>
      </c>
      <c r="AD125" s="299">
        <f>Matériel_Location!HD69</f>
        <v>0</v>
      </c>
      <c r="AE125" s="299">
        <f>Matériel_Location!HL69</f>
        <v>0</v>
      </c>
      <c r="AF125" s="299">
        <f>Matériel_Location!HT69</f>
        <v>0</v>
      </c>
      <c r="AG125" s="299">
        <f>Matériel_Location!IB69</f>
        <v>0</v>
      </c>
      <c r="AH125" s="299">
        <f>Matériel_Location!IJ69</f>
        <v>0</v>
      </c>
      <c r="AI125" s="533">
        <f t="shared" si="3"/>
        <v>0</v>
      </c>
    </row>
    <row r="126" spans="1:35">
      <c r="A126" s="528">
        <f>Matériel_Location!A70</f>
        <v>0</v>
      </c>
      <c r="B126" s="301">
        <f>Matériel_Location!B70</f>
        <v>0</v>
      </c>
      <c r="C126" s="301">
        <f>Matériel_Location!C70</f>
        <v>0</v>
      </c>
      <c r="D126" s="298">
        <f>Matériel_Location!D70</f>
        <v>0</v>
      </c>
      <c r="E126" s="299">
        <f>Matériel_Location!L70</f>
        <v>0</v>
      </c>
      <c r="F126" s="299">
        <f>Matériel_Location!T70</f>
        <v>0</v>
      </c>
      <c r="G126" s="299">
        <f>Matériel_Location!AB70</f>
        <v>0</v>
      </c>
      <c r="H126" s="299">
        <f>+Matériel_Location!AJ70</f>
        <v>0</v>
      </c>
      <c r="I126" s="299">
        <f>Matériel_Location!AR70</f>
        <v>0</v>
      </c>
      <c r="J126" s="299">
        <f>Matériel_Location!AZ70</f>
        <v>0</v>
      </c>
      <c r="K126" s="299">
        <f>Matériel_Location!BH70</f>
        <v>0</v>
      </c>
      <c r="L126" s="299">
        <f>Matériel_Location!BP70</f>
        <v>0</v>
      </c>
      <c r="M126" s="299">
        <f>+Matériel_Location!BX70</f>
        <v>0</v>
      </c>
      <c r="N126" s="299">
        <f>Matériel_Location!CF70</f>
        <v>0</v>
      </c>
      <c r="O126" s="299">
        <f>Matériel_Location!CN70</f>
        <v>0</v>
      </c>
      <c r="P126" s="299">
        <f>Matériel_Location!CV70</f>
        <v>0</v>
      </c>
      <c r="Q126" s="299">
        <f>Matériel_Location!DD70</f>
        <v>0</v>
      </c>
      <c r="R126" s="299">
        <f>Matériel_Location!DL70</f>
        <v>0</v>
      </c>
      <c r="S126" s="299">
        <f>Matériel_Location!DT70</f>
        <v>0</v>
      </c>
      <c r="T126" s="299">
        <f>Matériel_Location!EB70</f>
        <v>0</v>
      </c>
      <c r="U126" s="299">
        <f>Matériel_Location!EJ70</f>
        <v>0</v>
      </c>
      <c r="V126" s="299">
        <f>Matériel_Location!ER70</f>
        <v>0</v>
      </c>
      <c r="W126" s="299">
        <f>Matériel_Location!EZ70</f>
        <v>0</v>
      </c>
      <c r="X126" s="299">
        <f>Matériel_Location!FH70</f>
        <v>0</v>
      </c>
      <c r="Y126" s="299">
        <f>Matériel_Location!FP70</f>
        <v>0</v>
      </c>
      <c r="Z126" s="299">
        <f>Matériel_Location!FX70</f>
        <v>0</v>
      </c>
      <c r="AA126" s="299">
        <f>Matériel_Location!GF70</f>
        <v>0</v>
      </c>
      <c r="AB126" s="299">
        <f>Matériel_Location!GN70</f>
        <v>0</v>
      </c>
      <c r="AC126" s="299">
        <f>Matériel_Location!GV70</f>
        <v>0</v>
      </c>
      <c r="AD126" s="299">
        <f>Matériel_Location!HD70</f>
        <v>0</v>
      </c>
      <c r="AE126" s="299">
        <f>Matériel_Location!HL70</f>
        <v>0</v>
      </c>
      <c r="AF126" s="299">
        <f>Matériel_Location!HT70</f>
        <v>0</v>
      </c>
      <c r="AG126" s="299">
        <f>Matériel_Location!IB70</f>
        <v>0</v>
      </c>
      <c r="AH126" s="299">
        <f>Matériel_Location!IJ70</f>
        <v>0</v>
      </c>
      <c r="AI126" s="533">
        <f t="shared" si="3"/>
        <v>0</v>
      </c>
    </row>
    <row r="127" spans="1:35">
      <c r="A127" s="528">
        <f>Matériel_Location!A71</f>
        <v>0</v>
      </c>
      <c r="B127" s="301">
        <f>Matériel_Location!B71</f>
        <v>0</v>
      </c>
      <c r="C127" s="301">
        <f>Matériel_Location!C71</f>
        <v>0</v>
      </c>
      <c r="D127" s="298">
        <f>Matériel_Location!D71</f>
        <v>0</v>
      </c>
      <c r="E127" s="299">
        <f>Matériel_Location!L71</f>
        <v>0</v>
      </c>
      <c r="F127" s="299">
        <f>Matériel_Location!T71</f>
        <v>0</v>
      </c>
      <c r="G127" s="299">
        <f>Matériel_Location!AB71</f>
        <v>0</v>
      </c>
      <c r="H127" s="299">
        <f>+Matériel_Location!AJ71</f>
        <v>0</v>
      </c>
      <c r="I127" s="299">
        <f>Matériel_Location!AR71</f>
        <v>0</v>
      </c>
      <c r="J127" s="299">
        <f>Matériel_Location!AZ71</f>
        <v>0</v>
      </c>
      <c r="K127" s="299">
        <f>Matériel_Location!BH71</f>
        <v>0</v>
      </c>
      <c r="L127" s="299">
        <f>Matériel_Location!BP71</f>
        <v>0</v>
      </c>
      <c r="M127" s="299">
        <f>+Matériel_Location!BX71</f>
        <v>0</v>
      </c>
      <c r="N127" s="299">
        <f>Matériel_Location!CF71</f>
        <v>0</v>
      </c>
      <c r="O127" s="299">
        <f>Matériel_Location!CN71</f>
        <v>0</v>
      </c>
      <c r="P127" s="299">
        <f>Matériel_Location!CV71</f>
        <v>0</v>
      </c>
      <c r="Q127" s="299">
        <f>Matériel_Location!DD71</f>
        <v>0</v>
      </c>
      <c r="R127" s="299">
        <f>Matériel_Location!DL71</f>
        <v>0</v>
      </c>
      <c r="S127" s="299">
        <f>Matériel_Location!DT71</f>
        <v>0</v>
      </c>
      <c r="T127" s="299">
        <f>Matériel_Location!EB71</f>
        <v>0</v>
      </c>
      <c r="U127" s="299">
        <f>Matériel_Location!EJ71</f>
        <v>0</v>
      </c>
      <c r="V127" s="299">
        <f>Matériel_Location!ER71</f>
        <v>0</v>
      </c>
      <c r="W127" s="299">
        <f>Matériel_Location!EZ71</f>
        <v>0</v>
      </c>
      <c r="X127" s="299">
        <f>Matériel_Location!FH71</f>
        <v>0</v>
      </c>
      <c r="Y127" s="299">
        <f>Matériel_Location!FP71</f>
        <v>0</v>
      </c>
      <c r="Z127" s="299">
        <f>Matériel_Location!FX71</f>
        <v>0</v>
      </c>
      <c r="AA127" s="299">
        <f>Matériel_Location!GF71</f>
        <v>0</v>
      </c>
      <c r="AB127" s="299">
        <f>Matériel_Location!GN71</f>
        <v>0</v>
      </c>
      <c r="AC127" s="299">
        <f>Matériel_Location!GV71</f>
        <v>0</v>
      </c>
      <c r="AD127" s="299">
        <f>Matériel_Location!HD71</f>
        <v>0</v>
      </c>
      <c r="AE127" s="299">
        <f>Matériel_Location!HL71</f>
        <v>0</v>
      </c>
      <c r="AF127" s="299">
        <f>Matériel_Location!HT71</f>
        <v>0</v>
      </c>
      <c r="AG127" s="299">
        <f>Matériel_Location!IB71</f>
        <v>0</v>
      </c>
      <c r="AH127" s="299">
        <f>Matériel_Location!IJ71</f>
        <v>0</v>
      </c>
      <c r="AI127" s="533">
        <f t="shared" si="3"/>
        <v>0</v>
      </c>
    </row>
    <row r="128" spans="1:35">
      <c r="A128" s="528">
        <f>Matériel_Location!A72</f>
        <v>0</v>
      </c>
      <c r="B128" s="301">
        <f>Matériel_Location!B72</f>
        <v>0</v>
      </c>
      <c r="C128" s="301">
        <f>Matériel_Location!C72</f>
        <v>0</v>
      </c>
      <c r="D128" s="298">
        <f>Matériel_Location!D72</f>
        <v>0</v>
      </c>
      <c r="E128" s="299">
        <f>Matériel_Location!L72</f>
        <v>0</v>
      </c>
      <c r="F128" s="299">
        <f>Matériel_Location!T72</f>
        <v>0</v>
      </c>
      <c r="G128" s="299">
        <f>Matériel_Location!AB72</f>
        <v>0</v>
      </c>
      <c r="H128" s="299">
        <f>+Matériel_Location!AJ72</f>
        <v>0</v>
      </c>
      <c r="I128" s="299">
        <f>Matériel_Location!AR72</f>
        <v>0</v>
      </c>
      <c r="J128" s="299">
        <f>Matériel_Location!AZ72</f>
        <v>0</v>
      </c>
      <c r="K128" s="299">
        <f>Matériel_Location!BH72</f>
        <v>0</v>
      </c>
      <c r="L128" s="299">
        <f>Matériel_Location!BP72</f>
        <v>0</v>
      </c>
      <c r="M128" s="299">
        <f>+Matériel_Location!BX72</f>
        <v>0</v>
      </c>
      <c r="N128" s="299">
        <f>Matériel_Location!CF72</f>
        <v>0</v>
      </c>
      <c r="O128" s="299">
        <f>Matériel_Location!CN72</f>
        <v>0</v>
      </c>
      <c r="P128" s="299">
        <f>Matériel_Location!CV72</f>
        <v>0</v>
      </c>
      <c r="Q128" s="299">
        <f>Matériel_Location!DD72</f>
        <v>0</v>
      </c>
      <c r="R128" s="299">
        <f>Matériel_Location!DL72</f>
        <v>0</v>
      </c>
      <c r="S128" s="299">
        <f>Matériel_Location!DT72</f>
        <v>0</v>
      </c>
      <c r="T128" s="299">
        <f>Matériel_Location!EB72</f>
        <v>0</v>
      </c>
      <c r="U128" s="299">
        <f>Matériel_Location!EJ72</f>
        <v>0</v>
      </c>
      <c r="V128" s="299">
        <f>Matériel_Location!ER72</f>
        <v>0</v>
      </c>
      <c r="W128" s="299">
        <f>Matériel_Location!EZ72</f>
        <v>0</v>
      </c>
      <c r="X128" s="299">
        <f>Matériel_Location!FH72</f>
        <v>0</v>
      </c>
      <c r="Y128" s="299">
        <f>Matériel_Location!FP72</f>
        <v>0</v>
      </c>
      <c r="Z128" s="299">
        <f>Matériel_Location!FX72</f>
        <v>0</v>
      </c>
      <c r="AA128" s="299">
        <f>Matériel_Location!GF72</f>
        <v>0</v>
      </c>
      <c r="AB128" s="299">
        <f>Matériel_Location!GN72</f>
        <v>0</v>
      </c>
      <c r="AC128" s="299">
        <f>Matériel_Location!GV72</f>
        <v>0</v>
      </c>
      <c r="AD128" s="299">
        <f>Matériel_Location!HD72</f>
        <v>0</v>
      </c>
      <c r="AE128" s="299">
        <f>Matériel_Location!HL72</f>
        <v>0</v>
      </c>
      <c r="AF128" s="299">
        <f>Matériel_Location!HT72</f>
        <v>0</v>
      </c>
      <c r="AG128" s="299">
        <f>Matériel_Location!IB72</f>
        <v>0</v>
      </c>
      <c r="AH128" s="299">
        <f>Matériel_Location!IJ72</f>
        <v>0</v>
      </c>
      <c r="AI128" s="533">
        <f t="shared" si="3"/>
        <v>0</v>
      </c>
    </row>
    <row r="129" spans="1:35" ht="15" thickBot="1">
      <c r="A129" s="528">
        <f>Matériel_Location!A73</f>
        <v>0</v>
      </c>
      <c r="B129" s="301">
        <f>Matériel_Location!B73</f>
        <v>0</v>
      </c>
      <c r="C129" s="301">
        <f>Matériel_Location!C73</f>
        <v>0</v>
      </c>
      <c r="D129" s="298">
        <f>Matériel_Location!D73</f>
        <v>0</v>
      </c>
      <c r="E129" s="299">
        <f>Matériel_Location!L73</f>
        <v>0</v>
      </c>
      <c r="F129" s="299">
        <f>Matériel_Location!T73</f>
        <v>0</v>
      </c>
      <c r="G129" s="299">
        <f>Matériel_Location!AB73</f>
        <v>0</v>
      </c>
      <c r="H129" s="299">
        <f>+Matériel_Location!AJ73</f>
        <v>0</v>
      </c>
      <c r="I129" s="299">
        <f>Matériel_Location!AR73</f>
        <v>0</v>
      </c>
      <c r="J129" s="299">
        <f>Matériel_Location!AZ73</f>
        <v>0</v>
      </c>
      <c r="K129" s="299">
        <f>Matériel_Location!BH73</f>
        <v>0</v>
      </c>
      <c r="L129" s="299">
        <f>Matériel_Location!BP73</f>
        <v>0</v>
      </c>
      <c r="M129" s="299">
        <f>+Matériel_Location!BX73</f>
        <v>0</v>
      </c>
      <c r="N129" s="299">
        <f>Matériel_Location!CF73</f>
        <v>0</v>
      </c>
      <c r="O129" s="299">
        <f>Matériel_Location!CN73</f>
        <v>0</v>
      </c>
      <c r="P129" s="299">
        <f>Matériel_Location!CV73</f>
        <v>0</v>
      </c>
      <c r="Q129" s="299">
        <f>Matériel_Location!DD73</f>
        <v>0</v>
      </c>
      <c r="R129" s="299">
        <f>Matériel_Location!DL73</f>
        <v>0</v>
      </c>
      <c r="S129" s="299">
        <f>Matériel_Location!DT73</f>
        <v>0</v>
      </c>
      <c r="T129" s="299">
        <f>Matériel_Location!EB73</f>
        <v>0</v>
      </c>
      <c r="U129" s="299">
        <f>Matériel_Location!EJ73</f>
        <v>0</v>
      </c>
      <c r="V129" s="299">
        <f>Matériel_Location!ER73</f>
        <v>0</v>
      </c>
      <c r="W129" s="299">
        <f>Matériel_Location!EZ73</f>
        <v>0</v>
      </c>
      <c r="X129" s="299">
        <f>Matériel_Location!FH73</f>
        <v>0</v>
      </c>
      <c r="Y129" s="299">
        <f>Matériel_Location!FP73</f>
        <v>0</v>
      </c>
      <c r="Z129" s="299">
        <f>Matériel_Location!FX73</f>
        <v>0</v>
      </c>
      <c r="AA129" s="299">
        <f>Matériel_Location!GF73</f>
        <v>0</v>
      </c>
      <c r="AB129" s="299">
        <f>Matériel_Location!GN73</f>
        <v>0</v>
      </c>
      <c r="AC129" s="299">
        <f>Matériel_Location!GV73</f>
        <v>0</v>
      </c>
      <c r="AD129" s="299">
        <f>Matériel_Location!HD73</f>
        <v>0</v>
      </c>
      <c r="AE129" s="299">
        <f>Matériel_Location!HL73</f>
        <v>0</v>
      </c>
      <c r="AF129" s="299">
        <f>Matériel_Location!HT73</f>
        <v>0</v>
      </c>
      <c r="AG129" s="299">
        <f>Matériel_Location!IB73</f>
        <v>0</v>
      </c>
      <c r="AH129" s="299">
        <f>Matériel_Location!IJ73</f>
        <v>0</v>
      </c>
      <c r="AI129" s="533">
        <f t="shared" si="3"/>
        <v>0</v>
      </c>
    </row>
    <row r="130" spans="1:35" ht="16.2" thickBot="1">
      <c r="B130" s="192" t="s">
        <v>1</v>
      </c>
      <c r="C130" s="192"/>
      <c r="D130" s="193">
        <f t="shared" ref="D130:AH130" si="4">SUM(D7:D129)</f>
        <v>112</v>
      </c>
      <c r="E130" s="193">
        <f t="shared" si="4"/>
        <v>0</v>
      </c>
      <c r="F130" s="193">
        <f t="shared" si="4"/>
        <v>25</v>
      </c>
      <c r="G130" s="193">
        <f t="shared" si="4"/>
        <v>90</v>
      </c>
      <c r="H130" s="193">
        <f t="shared" si="4"/>
        <v>77</v>
      </c>
      <c r="I130" s="193">
        <f t="shared" si="4"/>
        <v>76</v>
      </c>
      <c r="J130" s="193">
        <f t="shared" si="4"/>
        <v>89</v>
      </c>
      <c r="K130" s="193">
        <f t="shared" si="4"/>
        <v>103</v>
      </c>
      <c r="L130" s="193">
        <f t="shared" si="4"/>
        <v>59</v>
      </c>
      <c r="M130" s="193">
        <f t="shared" si="4"/>
        <v>132</v>
      </c>
      <c r="N130" s="193">
        <f t="shared" si="4"/>
        <v>126</v>
      </c>
      <c r="O130" s="193">
        <f t="shared" si="4"/>
        <v>133</v>
      </c>
      <c r="P130" s="193">
        <f t="shared" si="4"/>
        <v>98</v>
      </c>
      <c r="Q130" s="193">
        <f t="shared" si="4"/>
        <v>112</v>
      </c>
      <c r="R130" s="193">
        <f t="shared" si="4"/>
        <v>121</v>
      </c>
      <c r="S130" s="193">
        <f t="shared" si="4"/>
        <v>82</v>
      </c>
      <c r="T130" s="193">
        <f t="shared" si="4"/>
        <v>81</v>
      </c>
      <c r="U130" s="193">
        <f t="shared" si="4"/>
        <v>94</v>
      </c>
      <c r="V130" s="193">
        <f t="shared" si="4"/>
        <v>107</v>
      </c>
      <c r="W130" s="193">
        <f t="shared" si="4"/>
        <v>91</v>
      </c>
      <c r="X130" s="193">
        <f t="shared" si="4"/>
        <v>1100</v>
      </c>
      <c r="Y130" s="193">
        <f t="shared" si="4"/>
        <v>25</v>
      </c>
      <c r="Z130" s="193">
        <f t="shared" si="4"/>
        <v>18</v>
      </c>
      <c r="AA130" s="193">
        <f t="shared" si="4"/>
        <v>5</v>
      </c>
      <c r="AB130" s="193">
        <f t="shared" si="4"/>
        <v>2</v>
      </c>
      <c r="AC130" s="193">
        <f t="shared" si="4"/>
        <v>0</v>
      </c>
      <c r="AD130" s="193">
        <f t="shared" si="4"/>
        <v>0</v>
      </c>
      <c r="AE130" s="193">
        <f t="shared" si="4"/>
        <v>0</v>
      </c>
      <c r="AF130" s="193">
        <f t="shared" si="4"/>
        <v>0</v>
      </c>
      <c r="AG130" s="193">
        <f t="shared" si="4"/>
        <v>0</v>
      </c>
      <c r="AH130" s="193">
        <f t="shared" si="4"/>
        <v>0</v>
      </c>
    </row>
  </sheetData>
  <sheetProtection sheet="1" formatCells="0" formatColumns="0" formatRows="0" insertColumns="0" insertRows="0" insertHyperlinks="0" deleteColumns="0" deleteRows="0" sort="0" autoFilter="0" pivotTables="0"/>
  <mergeCells count="2">
    <mergeCell ref="F5:AI5"/>
    <mergeCell ref="A5:B5"/>
  </mergeCells>
  <conditionalFormatting sqref="D7:AH67">
    <cfRule type="cellIs" dxfId="76" priority="5" operator="equal">
      <formula>0</formula>
    </cfRule>
    <cfRule type="colorScale" priority="6">
      <colorScale>
        <cfvo type="num" val="0"/>
        <cfvo type="num" val="1"/>
        <color theme="0"/>
        <color theme="4" tint="0.39997558519241921"/>
      </colorScale>
    </cfRule>
  </conditionalFormatting>
  <conditionalFormatting sqref="A131:C136 A130 A68 A7:C67">
    <cfRule type="cellIs" dxfId="75" priority="4" operator="greaterThan">
      <formula>0</formula>
    </cfRule>
  </conditionalFormatting>
  <conditionalFormatting sqref="A69:C129">
    <cfRule type="cellIs" dxfId="74" priority="1" operator="greaterThan">
      <formula>0</formula>
    </cfRule>
  </conditionalFormatting>
  <conditionalFormatting sqref="D69:AH129">
    <cfRule type="cellIs" dxfId="73" priority="2" operator="equal">
      <formula>0</formula>
    </cfRule>
    <cfRule type="colorScale" priority="3">
      <colorScale>
        <cfvo type="num" val="0"/>
        <cfvo type="num" val="1"/>
        <color theme="0"/>
        <color theme="4" tint="0.39997558519241921"/>
      </colorScale>
    </cfRule>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5:AI132"/>
  <sheetViews>
    <sheetView showGridLines="0" workbookViewId="0">
      <pane xSplit="3" ySplit="6" topLeftCell="D49" activePane="bottomRight" state="frozen"/>
      <selection pane="topRight" activeCell="D1" sqref="D1"/>
      <selection pane="bottomLeft" activeCell="A7" sqref="A7"/>
      <selection pane="bottomRight" activeCell="G55" sqref="G55"/>
    </sheetView>
  </sheetViews>
  <sheetFormatPr baseColWidth="10" defaultColWidth="10.6640625" defaultRowHeight="14.4"/>
  <cols>
    <col min="1" max="1" width="21.5546875" style="156" customWidth="1"/>
    <col min="2" max="2" width="20" style="145" customWidth="1"/>
    <col min="3" max="3" width="12.44140625" style="145" customWidth="1"/>
    <col min="4" max="34" width="4.5546875" style="144" customWidth="1"/>
    <col min="35" max="35" width="17.44140625" customWidth="1"/>
  </cols>
  <sheetData>
    <row r="5" spans="1:35" ht="40.5" customHeight="1" thickBot="1">
      <c r="A5" s="886" t="str">
        <f>Chantier</f>
        <v>CHR012</v>
      </c>
      <c r="B5" s="886"/>
      <c r="D5"/>
      <c r="E5" s="390"/>
      <c r="F5" s="391"/>
      <c r="G5" s="391"/>
      <c r="H5" s="391"/>
      <c r="I5" s="391"/>
      <c r="J5" s="391"/>
      <c r="K5" s="391"/>
      <c r="L5" s="391"/>
      <c r="M5" s="391"/>
      <c r="N5" s="391"/>
      <c r="O5" s="391"/>
      <c r="P5" s="391"/>
      <c r="Q5" s="391"/>
      <c r="R5" s="391"/>
      <c r="S5" s="391" t="s">
        <v>76</v>
      </c>
      <c r="T5" s="391"/>
      <c r="U5" s="391"/>
      <c r="V5" s="391"/>
      <c r="W5" s="391"/>
      <c r="X5" s="391"/>
      <c r="Y5" s="391"/>
      <c r="Z5" s="391"/>
      <c r="AA5" s="391"/>
      <c r="AB5" s="391"/>
      <c r="AC5" s="391"/>
      <c r="AD5" s="391"/>
      <c r="AE5" s="391"/>
      <c r="AF5" s="391"/>
      <c r="AG5" s="391"/>
      <c r="AH5" s="392"/>
    </row>
    <row r="6" spans="1:35" ht="21" customHeight="1">
      <c r="A6" s="157" t="s">
        <v>74</v>
      </c>
      <c r="B6" s="146" t="s">
        <v>73</v>
      </c>
      <c r="C6" s="147" t="s">
        <v>109</v>
      </c>
      <c r="D6" s="147">
        <v>1</v>
      </c>
      <c r="E6" s="148">
        <v>2</v>
      </c>
      <c r="F6" s="148">
        <v>3</v>
      </c>
      <c r="G6" s="148">
        <v>4</v>
      </c>
      <c r="H6" s="148">
        <v>5</v>
      </c>
      <c r="I6" s="148">
        <v>6</v>
      </c>
      <c r="J6" s="148">
        <v>7</v>
      </c>
      <c r="K6" s="148">
        <v>8</v>
      </c>
      <c r="L6" s="148">
        <v>9</v>
      </c>
      <c r="M6" s="148">
        <v>10</v>
      </c>
      <c r="N6" s="148">
        <v>11</v>
      </c>
      <c r="O6" s="148">
        <v>12</v>
      </c>
      <c r="P6" s="148">
        <v>13</v>
      </c>
      <c r="Q6" s="148">
        <v>14</v>
      </c>
      <c r="R6" s="148">
        <v>15</v>
      </c>
      <c r="S6" s="148">
        <v>16</v>
      </c>
      <c r="T6" s="148">
        <v>17</v>
      </c>
      <c r="U6" s="148">
        <v>18</v>
      </c>
      <c r="V6" s="148">
        <v>19</v>
      </c>
      <c r="W6" s="148">
        <v>20</v>
      </c>
      <c r="X6" s="148">
        <v>21</v>
      </c>
      <c r="Y6" s="148">
        <v>22</v>
      </c>
      <c r="Z6" s="148">
        <v>23</v>
      </c>
      <c r="AA6" s="148">
        <v>24</v>
      </c>
      <c r="AB6" s="148">
        <v>25</v>
      </c>
      <c r="AC6" s="148">
        <v>26</v>
      </c>
      <c r="AD6" s="148">
        <v>27</v>
      </c>
      <c r="AE6" s="148">
        <v>28</v>
      </c>
      <c r="AF6" s="148">
        <v>29</v>
      </c>
      <c r="AG6" s="148">
        <v>30</v>
      </c>
      <c r="AH6" s="210">
        <v>31</v>
      </c>
      <c r="AI6" s="212" t="s">
        <v>84</v>
      </c>
    </row>
    <row r="7" spans="1:35">
      <c r="A7" s="158" t="str">
        <f>Matériel_Sogto!A12</f>
        <v>NIVLEUSE</v>
      </c>
      <c r="B7" s="159" t="str">
        <f>Matériel_Sogto!B12</f>
        <v>NIV001</v>
      </c>
      <c r="C7" s="301" t="str">
        <f>Matériel_Sogto!C12</f>
        <v>Cpt Panne</v>
      </c>
      <c r="D7" s="149">
        <f>Matériel_Sogto!F12</f>
        <v>50</v>
      </c>
      <c r="E7" s="150">
        <f>Matériel_Sogto!N12</f>
        <v>0</v>
      </c>
      <c r="F7" s="150">
        <f>Matériel_Sogto!V12</f>
        <v>0</v>
      </c>
      <c r="G7" s="150">
        <f>Matériel_Sogto!AD12</f>
        <v>150</v>
      </c>
      <c r="H7" s="150">
        <f>+Matériel_Sogto!AL12</f>
        <v>0</v>
      </c>
      <c r="I7" s="150">
        <f>Matériel_Sogto!AT12</f>
        <v>0</v>
      </c>
      <c r="J7" s="150">
        <f>Matériel_Sogto!BB12</f>
        <v>0</v>
      </c>
      <c r="K7" s="150">
        <f>Matériel_Sogto!BJ12</f>
        <v>75</v>
      </c>
      <c r="L7" s="150">
        <f>Matériel_Sogto!BR12</f>
        <v>0</v>
      </c>
      <c r="M7" s="150">
        <f>+Matériel_Sogto!BZ12</f>
        <v>95</v>
      </c>
      <c r="N7" s="150">
        <f>Matériel_Sogto!CH12</f>
        <v>148</v>
      </c>
      <c r="O7" s="150">
        <f>Matériel_Sogto!CP12</f>
        <v>151</v>
      </c>
      <c r="P7" s="150">
        <f>Matériel_Sogto!CX12</f>
        <v>0</v>
      </c>
      <c r="Q7" s="150">
        <f>Matériel_Sogto!DF12</f>
        <v>0</v>
      </c>
      <c r="R7" s="150">
        <f>Matériel_Sogto!DN12</f>
        <v>169</v>
      </c>
      <c r="S7" s="150">
        <f>Matériel_Sogto!DV12</f>
        <v>0</v>
      </c>
      <c r="T7" s="150">
        <f>Matériel_Sogto!ED12</f>
        <v>0</v>
      </c>
      <c r="U7" s="150">
        <f>Matériel_Sogto!EL12</f>
        <v>0</v>
      </c>
      <c r="V7" s="150">
        <f>Matériel_Sogto!ET12</f>
        <v>100</v>
      </c>
      <c r="W7" s="150">
        <f>Matériel_Sogto!FB12</f>
        <v>0</v>
      </c>
      <c r="X7" s="150">
        <f>Matériel_Sogto!FJ12</f>
        <v>0</v>
      </c>
      <c r="Y7" s="150">
        <f>Matériel_Sogto!FR12</f>
        <v>0</v>
      </c>
      <c r="Z7" s="150">
        <f>Matériel_Sogto!FZ12</f>
        <v>0</v>
      </c>
      <c r="AA7" s="150">
        <f>Matériel_Sogto!GH12</f>
        <v>0</v>
      </c>
      <c r="AB7" s="150">
        <f>Matériel_Sogto!GP12</f>
        <v>0</v>
      </c>
      <c r="AC7" s="150">
        <f>Matériel_Sogto!GX12</f>
        <v>0</v>
      </c>
      <c r="AD7" s="150">
        <f>Matériel_Sogto!HF12</f>
        <v>0</v>
      </c>
      <c r="AE7" s="150">
        <f>Matériel_Sogto!HN12</f>
        <v>0</v>
      </c>
      <c r="AF7" s="150">
        <f>Matériel_Sogto!HV12</f>
        <v>0</v>
      </c>
      <c r="AG7" s="150">
        <f>Matériel_Sogto!ID12</f>
        <v>0</v>
      </c>
      <c r="AH7" s="150">
        <f>Matériel_Sogto!IL12</f>
        <v>0</v>
      </c>
      <c r="AI7" s="211">
        <f>SUM(D7:AH7)</f>
        <v>938</v>
      </c>
    </row>
    <row r="8" spans="1:35">
      <c r="A8" s="300" t="str">
        <f>Matériel_Sogto!A13</f>
        <v>NIVLEUSE</v>
      </c>
      <c r="B8" s="301" t="str">
        <f>Matériel_Sogto!B13</f>
        <v>NIV004</v>
      </c>
      <c r="C8" s="301" t="str">
        <f>Matériel_Sogto!C13</f>
        <v>Engin</v>
      </c>
      <c r="D8" s="298">
        <f>Matériel_Sogto!F13</f>
        <v>0</v>
      </c>
      <c r="E8" s="299">
        <f>Matériel_Sogto!N13</f>
        <v>0</v>
      </c>
      <c r="F8" s="299">
        <f>Matériel_Sogto!V13</f>
        <v>0</v>
      </c>
      <c r="G8" s="299">
        <f>Matériel_Sogto!AD13</f>
        <v>0</v>
      </c>
      <c r="H8" s="299">
        <f>+Matériel_Sogto!AL13</f>
        <v>0</v>
      </c>
      <c r="I8" s="299">
        <f>Matériel_Sogto!AT13</f>
        <v>69</v>
      </c>
      <c r="J8" s="299">
        <f>Matériel_Sogto!BB13</f>
        <v>268</v>
      </c>
      <c r="K8" s="299">
        <f>Matériel_Sogto!BJ13</f>
        <v>70</v>
      </c>
      <c r="L8" s="299">
        <f>Matériel_Sogto!BR13</f>
        <v>0</v>
      </c>
      <c r="M8" s="299">
        <f>+Matériel_Sogto!BZ13</f>
        <v>0</v>
      </c>
      <c r="N8" s="299">
        <f>Matériel_Sogto!CH13</f>
        <v>0</v>
      </c>
      <c r="O8" s="299">
        <f>Matériel_Sogto!CP13</f>
        <v>0</v>
      </c>
      <c r="P8" s="299">
        <f>Matériel_Sogto!CX13</f>
        <v>0</v>
      </c>
      <c r="Q8" s="299">
        <f>Matériel_Sogto!DF13</f>
        <v>0</v>
      </c>
      <c r="R8" s="299">
        <f>Matériel_Sogto!DN13</f>
        <v>0</v>
      </c>
      <c r="S8" s="299">
        <f>Matériel_Sogto!DV13</f>
        <v>0</v>
      </c>
      <c r="T8" s="299">
        <f>Matériel_Sogto!ED13</f>
        <v>0</v>
      </c>
      <c r="U8" s="299">
        <f>Matériel_Sogto!EL13</f>
        <v>0</v>
      </c>
      <c r="V8" s="299">
        <f>Matériel_Sogto!ET13</f>
        <v>0</v>
      </c>
      <c r="W8" s="299">
        <f>Matériel_Sogto!FB13</f>
        <v>0</v>
      </c>
      <c r="X8" s="299">
        <f>Matériel_Sogto!FJ13</f>
        <v>0</v>
      </c>
      <c r="Y8" s="299">
        <f>Matériel_Sogto!FR13</f>
        <v>0</v>
      </c>
      <c r="Z8" s="299">
        <f>Matériel_Sogto!FZ13</f>
        <v>0</v>
      </c>
      <c r="AA8" s="299">
        <f>Matériel_Sogto!GH13</f>
        <v>0</v>
      </c>
      <c r="AB8" s="299">
        <f>Matériel_Sogto!GP13</f>
        <v>0</v>
      </c>
      <c r="AC8" s="299">
        <f>Matériel_Sogto!GX13</f>
        <v>0</v>
      </c>
      <c r="AD8" s="299">
        <f>Matériel_Sogto!HF13</f>
        <v>0</v>
      </c>
      <c r="AE8" s="299">
        <f>Matériel_Sogto!HN13</f>
        <v>0</v>
      </c>
      <c r="AF8" s="299">
        <f>Matériel_Sogto!HV13</f>
        <v>0</v>
      </c>
      <c r="AG8" s="299">
        <f>Matériel_Sogto!ID13</f>
        <v>0</v>
      </c>
      <c r="AH8" s="299">
        <f>Matériel_Sogto!IL13</f>
        <v>0</v>
      </c>
      <c r="AI8" s="211">
        <f t="shared" ref="AI8:AI49" si="0">SUM(D8:AH8)</f>
        <v>407</v>
      </c>
    </row>
    <row r="9" spans="1:35">
      <c r="A9" s="300" t="str">
        <f>Matériel_Sogto!A14</f>
        <v>TRACTOPELLE</v>
      </c>
      <c r="B9" s="301" t="str">
        <f>Matériel_Sogto!B14</f>
        <v>TR001</v>
      </c>
      <c r="C9" s="301" t="str">
        <f>Matériel_Sogto!C14</f>
        <v>Engin</v>
      </c>
      <c r="D9" s="298">
        <f>Matériel_Sogto!F14</f>
        <v>58</v>
      </c>
      <c r="E9" s="299">
        <f>Matériel_Sogto!N14</f>
        <v>0</v>
      </c>
      <c r="F9" s="299">
        <f>Matériel_Sogto!V14</f>
        <v>0</v>
      </c>
      <c r="G9" s="299">
        <f>Matériel_Sogto!AD14</f>
        <v>0</v>
      </c>
      <c r="H9" s="299">
        <f>+Matériel_Sogto!AL14</f>
        <v>0</v>
      </c>
      <c r="I9" s="299">
        <f>Matériel_Sogto!AT14</f>
        <v>0</v>
      </c>
      <c r="J9" s="299">
        <f>Matériel_Sogto!BB14</f>
        <v>0</v>
      </c>
      <c r="K9" s="299">
        <f>Matériel_Sogto!BJ14</f>
        <v>69</v>
      </c>
      <c r="L9" s="299">
        <f>Matériel_Sogto!BR14</f>
        <v>0</v>
      </c>
      <c r="M9" s="299">
        <f>+Matériel_Sogto!BZ14</f>
        <v>0</v>
      </c>
      <c r="N9" s="299">
        <f>Matériel_Sogto!CH14</f>
        <v>0</v>
      </c>
      <c r="O9" s="299">
        <f>Matériel_Sogto!CP14</f>
        <v>100</v>
      </c>
      <c r="P9" s="299">
        <f>Matériel_Sogto!CX14</f>
        <v>0</v>
      </c>
      <c r="Q9" s="299">
        <f>Matériel_Sogto!DF14</f>
        <v>0</v>
      </c>
      <c r="R9" s="299">
        <f>Matériel_Sogto!DN14</f>
        <v>0</v>
      </c>
      <c r="S9" s="299">
        <f>Matériel_Sogto!DV14</f>
        <v>54</v>
      </c>
      <c r="T9" s="299">
        <f>Matériel_Sogto!ED14</f>
        <v>0</v>
      </c>
      <c r="U9" s="299">
        <f>Matériel_Sogto!EL14</f>
        <v>0</v>
      </c>
      <c r="V9" s="299">
        <f>Matériel_Sogto!ET14</f>
        <v>0</v>
      </c>
      <c r="W9" s="299">
        <f>Matériel_Sogto!FB14</f>
        <v>0</v>
      </c>
      <c r="X9" s="299">
        <f>Matériel_Sogto!FJ14</f>
        <v>0</v>
      </c>
      <c r="Y9" s="299">
        <f>Matériel_Sogto!FR14</f>
        <v>0</v>
      </c>
      <c r="Z9" s="299">
        <f>Matériel_Sogto!FZ14</f>
        <v>0</v>
      </c>
      <c r="AA9" s="299">
        <f>Matériel_Sogto!GH14</f>
        <v>0</v>
      </c>
      <c r="AB9" s="299">
        <f>Matériel_Sogto!GP14</f>
        <v>0</v>
      </c>
      <c r="AC9" s="299">
        <f>Matériel_Sogto!GX14</f>
        <v>0</v>
      </c>
      <c r="AD9" s="299">
        <f>Matériel_Sogto!HF14</f>
        <v>0</v>
      </c>
      <c r="AE9" s="299">
        <f>Matériel_Sogto!HN14</f>
        <v>0</v>
      </c>
      <c r="AF9" s="299">
        <f>Matériel_Sogto!HV14</f>
        <v>0</v>
      </c>
      <c r="AG9" s="299">
        <f>Matériel_Sogto!ID14</f>
        <v>0</v>
      </c>
      <c r="AH9" s="299">
        <f>Matériel_Sogto!IL14</f>
        <v>0</v>
      </c>
      <c r="AI9" s="211">
        <f t="shared" si="0"/>
        <v>281</v>
      </c>
    </row>
    <row r="10" spans="1:35">
      <c r="A10" s="300" t="str">
        <f>Matériel_Sogto!A15</f>
        <v>TRACTOPELLE</v>
      </c>
      <c r="B10" s="301" t="str">
        <f>Matériel_Sogto!B15</f>
        <v>TR002</v>
      </c>
      <c r="C10" s="301" t="str">
        <f>Matériel_Sogto!C15</f>
        <v>Engin</v>
      </c>
      <c r="D10" s="298">
        <f>Matériel_Sogto!F15</f>
        <v>0</v>
      </c>
      <c r="E10" s="299">
        <f>Matériel_Sogto!N15</f>
        <v>0</v>
      </c>
      <c r="F10" s="299">
        <f>Matériel_Sogto!V15</f>
        <v>0</v>
      </c>
      <c r="G10" s="299">
        <f>Matériel_Sogto!AD15</f>
        <v>75</v>
      </c>
      <c r="H10" s="299">
        <f>+Matériel_Sogto!AL15</f>
        <v>0</v>
      </c>
      <c r="I10" s="299">
        <f>Matériel_Sogto!AT15</f>
        <v>0</v>
      </c>
      <c r="J10" s="299">
        <f>Matériel_Sogto!BB15</f>
        <v>0</v>
      </c>
      <c r="K10" s="299">
        <f>Matériel_Sogto!BJ15</f>
        <v>0</v>
      </c>
      <c r="L10" s="299">
        <f>Matériel_Sogto!BR15</f>
        <v>0</v>
      </c>
      <c r="M10" s="299">
        <f>+Matériel_Sogto!BZ15</f>
        <v>0</v>
      </c>
      <c r="N10" s="299">
        <f>Matériel_Sogto!CH15</f>
        <v>41</v>
      </c>
      <c r="O10" s="299">
        <f>Matériel_Sogto!CP15</f>
        <v>34</v>
      </c>
      <c r="P10" s="299">
        <f>Matériel_Sogto!CX15</f>
        <v>0</v>
      </c>
      <c r="Q10" s="299">
        <f>Matériel_Sogto!DF15</f>
        <v>0</v>
      </c>
      <c r="R10" s="299">
        <f>Matériel_Sogto!DN15</f>
        <v>0</v>
      </c>
      <c r="S10" s="299">
        <f>Matériel_Sogto!DV15</f>
        <v>0</v>
      </c>
      <c r="T10" s="299">
        <f>Matériel_Sogto!ED15</f>
        <v>0</v>
      </c>
      <c r="U10" s="299">
        <f>Matériel_Sogto!EL15</f>
        <v>68</v>
      </c>
      <c r="V10" s="299">
        <f>Matériel_Sogto!ET15</f>
        <v>0</v>
      </c>
      <c r="W10" s="299">
        <f>Matériel_Sogto!FB15</f>
        <v>86</v>
      </c>
      <c r="X10" s="299">
        <f>Matériel_Sogto!FJ15</f>
        <v>0</v>
      </c>
      <c r="Y10" s="299">
        <f>Matériel_Sogto!FR15</f>
        <v>0</v>
      </c>
      <c r="Z10" s="299">
        <f>Matériel_Sogto!FZ15</f>
        <v>0</v>
      </c>
      <c r="AA10" s="299">
        <f>Matériel_Sogto!GH15</f>
        <v>0</v>
      </c>
      <c r="AB10" s="299">
        <f>Matériel_Sogto!GP15</f>
        <v>0</v>
      </c>
      <c r="AC10" s="299">
        <f>Matériel_Sogto!GX15</f>
        <v>0</v>
      </c>
      <c r="AD10" s="299">
        <f>Matériel_Sogto!HF15</f>
        <v>0</v>
      </c>
      <c r="AE10" s="299">
        <f>Matériel_Sogto!HN15</f>
        <v>0</v>
      </c>
      <c r="AF10" s="299">
        <f>Matériel_Sogto!HV15</f>
        <v>0</v>
      </c>
      <c r="AG10" s="299">
        <f>Matériel_Sogto!ID15</f>
        <v>0</v>
      </c>
      <c r="AH10" s="299">
        <f>Matériel_Sogto!IL15</f>
        <v>0</v>
      </c>
      <c r="AI10" s="211">
        <f t="shared" si="0"/>
        <v>304</v>
      </c>
    </row>
    <row r="11" spans="1:35">
      <c r="A11" s="300" t="str">
        <f>Matériel_Sogto!A16</f>
        <v>COMPACTEUR</v>
      </c>
      <c r="B11" s="301" t="str">
        <f>Matériel_Sogto!B16</f>
        <v>C006</v>
      </c>
      <c r="C11" s="301" t="str">
        <f>Matériel_Sogto!C16</f>
        <v>Engin</v>
      </c>
      <c r="D11" s="298">
        <f>Matériel_Sogto!F16</f>
        <v>200</v>
      </c>
      <c r="E11" s="299">
        <f>Matériel_Sogto!N16</f>
        <v>0</v>
      </c>
      <c r="F11" s="299">
        <f>Matériel_Sogto!V16</f>
        <v>0</v>
      </c>
      <c r="G11" s="299">
        <f>Matériel_Sogto!AD16</f>
        <v>0</v>
      </c>
      <c r="H11" s="299">
        <f>+Matériel_Sogto!AL16</f>
        <v>0</v>
      </c>
      <c r="I11" s="299">
        <f>Matériel_Sogto!AT16</f>
        <v>0</v>
      </c>
      <c r="J11" s="299">
        <f>Matériel_Sogto!BB16</f>
        <v>181</v>
      </c>
      <c r="K11" s="299">
        <f>Matériel_Sogto!BJ16</f>
        <v>0</v>
      </c>
      <c r="L11" s="299">
        <f>Matériel_Sogto!BR16</f>
        <v>0</v>
      </c>
      <c r="M11" s="299">
        <f>+Matériel_Sogto!BZ16</f>
        <v>0</v>
      </c>
      <c r="N11" s="299">
        <f>Matériel_Sogto!CH16</f>
        <v>0</v>
      </c>
      <c r="O11" s="299">
        <f>Matériel_Sogto!CP16</f>
        <v>158</v>
      </c>
      <c r="P11" s="299">
        <f>Matériel_Sogto!CX16</f>
        <v>0</v>
      </c>
      <c r="Q11" s="299">
        <f>Matériel_Sogto!DF16</f>
        <v>0</v>
      </c>
      <c r="R11" s="299">
        <f>Matériel_Sogto!DN16</f>
        <v>0</v>
      </c>
      <c r="S11" s="299">
        <f>Matériel_Sogto!DV16</f>
        <v>156</v>
      </c>
      <c r="T11" s="299">
        <f>Matériel_Sogto!ED16</f>
        <v>0</v>
      </c>
      <c r="U11" s="299">
        <f>Matériel_Sogto!EL16</f>
        <v>0</v>
      </c>
      <c r="V11" s="299">
        <f>Matériel_Sogto!ET16</f>
        <v>0</v>
      </c>
      <c r="W11" s="299">
        <f>Matériel_Sogto!FB16</f>
        <v>96</v>
      </c>
      <c r="X11" s="299">
        <f>Matériel_Sogto!FJ16</f>
        <v>0</v>
      </c>
      <c r="Y11" s="299">
        <f>Matériel_Sogto!FR16</f>
        <v>0</v>
      </c>
      <c r="Z11" s="299">
        <f>Matériel_Sogto!FZ16</f>
        <v>0</v>
      </c>
      <c r="AA11" s="299">
        <f>Matériel_Sogto!GH16</f>
        <v>0</v>
      </c>
      <c r="AB11" s="299">
        <f>Matériel_Sogto!GP16</f>
        <v>0</v>
      </c>
      <c r="AC11" s="299">
        <f>Matériel_Sogto!GX16</f>
        <v>0</v>
      </c>
      <c r="AD11" s="299">
        <f>Matériel_Sogto!HF16</f>
        <v>0</v>
      </c>
      <c r="AE11" s="299">
        <f>Matériel_Sogto!HN16</f>
        <v>0</v>
      </c>
      <c r="AF11" s="299">
        <f>Matériel_Sogto!HV16</f>
        <v>0</v>
      </c>
      <c r="AG11" s="299">
        <f>Matériel_Sogto!ID16</f>
        <v>0</v>
      </c>
      <c r="AH11" s="299">
        <f>Matériel_Sogto!IL16</f>
        <v>0</v>
      </c>
      <c r="AI11" s="211">
        <f t="shared" si="0"/>
        <v>791</v>
      </c>
    </row>
    <row r="12" spans="1:35">
      <c r="A12" s="300" t="str">
        <f>Matériel_Sogto!A17</f>
        <v>COMPACTEUR</v>
      </c>
      <c r="B12" s="301" t="str">
        <f>Matériel_Sogto!B17</f>
        <v>C003</v>
      </c>
      <c r="C12" s="301" t="str">
        <f>Matériel_Sogto!C17</f>
        <v>Engin</v>
      </c>
      <c r="D12" s="298">
        <f>Matériel_Sogto!F17</f>
        <v>0</v>
      </c>
      <c r="E12" s="299">
        <f>Matériel_Sogto!N17</f>
        <v>0</v>
      </c>
      <c r="F12" s="299">
        <f>Matériel_Sogto!V17</f>
        <v>0</v>
      </c>
      <c r="G12" s="299">
        <f>Matériel_Sogto!AD17</f>
        <v>0</v>
      </c>
      <c r="H12" s="299">
        <f>+Matériel_Sogto!AL17</f>
        <v>0</v>
      </c>
      <c r="I12" s="299">
        <f>Matériel_Sogto!AT17</f>
        <v>0</v>
      </c>
      <c r="J12" s="299">
        <f>Matériel_Sogto!BB17</f>
        <v>0</v>
      </c>
      <c r="K12" s="299">
        <f>Matériel_Sogto!BJ17</f>
        <v>0</v>
      </c>
      <c r="L12" s="299">
        <f>Matériel_Sogto!BR17</f>
        <v>0</v>
      </c>
      <c r="M12" s="299">
        <f>+Matériel_Sogto!BZ17</f>
        <v>0</v>
      </c>
      <c r="N12" s="299">
        <f>Matériel_Sogto!CH17</f>
        <v>0</v>
      </c>
      <c r="O12" s="299">
        <f>Matériel_Sogto!CP17</f>
        <v>0</v>
      </c>
      <c r="P12" s="299">
        <f>Matériel_Sogto!CX17</f>
        <v>0</v>
      </c>
      <c r="Q12" s="299">
        <f>Matériel_Sogto!DF17</f>
        <v>0</v>
      </c>
      <c r="R12" s="299">
        <f>Matériel_Sogto!DN17</f>
        <v>0</v>
      </c>
      <c r="S12" s="299">
        <f>Matériel_Sogto!DV17</f>
        <v>0</v>
      </c>
      <c r="T12" s="299">
        <f>Matériel_Sogto!ED17</f>
        <v>0</v>
      </c>
      <c r="U12" s="299">
        <f>Matériel_Sogto!EL17</f>
        <v>0</v>
      </c>
      <c r="V12" s="299">
        <f>Matériel_Sogto!ET17</f>
        <v>0</v>
      </c>
      <c r="W12" s="299">
        <f>Matériel_Sogto!FB17</f>
        <v>0</v>
      </c>
      <c r="X12" s="299">
        <f>Matériel_Sogto!FJ17</f>
        <v>0</v>
      </c>
      <c r="Y12" s="299">
        <f>Matériel_Sogto!FR17</f>
        <v>0</v>
      </c>
      <c r="Z12" s="299">
        <f>Matériel_Sogto!FZ17</f>
        <v>0</v>
      </c>
      <c r="AA12" s="299">
        <f>Matériel_Sogto!GH17</f>
        <v>0</v>
      </c>
      <c r="AB12" s="299">
        <f>Matériel_Sogto!GP17</f>
        <v>0</v>
      </c>
      <c r="AC12" s="299">
        <f>Matériel_Sogto!GX17</f>
        <v>0</v>
      </c>
      <c r="AD12" s="299">
        <f>Matériel_Sogto!HF17</f>
        <v>0</v>
      </c>
      <c r="AE12" s="299">
        <f>Matériel_Sogto!HN17</f>
        <v>0</v>
      </c>
      <c r="AF12" s="299">
        <f>Matériel_Sogto!HV17</f>
        <v>0</v>
      </c>
      <c r="AG12" s="299">
        <f>Matériel_Sogto!ID17</f>
        <v>0</v>
      </c>
      <c r="AH12" s="299">
        <f>Matériel_Sogto!IL17</f>
        <v>0</v>
      </c>
      <c r="AI12" s="211">
        <f t="shared" si="0"/>
        <v>0</v>
      </c>
    </row>
    <row r="13" spans="1:35">
      <c r="A13" s="300" t="str">
        <f>Matériel_Sogto!A18</f>
        <v>PELLE</v>
      </c>
      <c r="B13" s="301" t="str">
        <f>Matériel_Sogto!B18</f>
        <v>P0012</v>
      </c>
      <c r="C13" s="301" t="str">
        <f>Matériel_Sogto!C18</f>
        <v>Engin</v>
      </c>
      <c r="D13" s="298">
        <f>Matériel_Sogto!F18</f>
        <v>100</v>
      </c>
      <c r="E13" s="299">
        <f>Matériel_Sogto!N18</f>
        <v>0</v>
      </c>
      <c r="F13" s="299">
        <f>Matériel_Sogto!V18</f>
        <v>0</v>
      </c>
      <c r="G13" s="299">
        <f>Matériel_Sogto!AD18</f>
        <v>0</v>
      </c>
      <c r="H13" s="299">
        <f>+Matériel_Sogto!AL18</f>
        <v>50</v>
      </c>
      <c r="I13" s="299">
        <f>Matériel_Sogto!AT18</f>
        <v>0</v>
      </c>
      <c r="J13" s="299">
        <f>Matériel_Sogto!BB18</f>
        <v>150</v>
      </c>
      <c r="K13" s="299">
        <f>Matériel_Sogto!BJ18</f>
        <v>145</v>
      </c>
      <c r="L13" s="299">
        <f>Matériel_Sogto!BR18</f>
        <v>0</v>
      </c>
      <c r="M13" s="299">
        <f>+Matériel_Sogto!BZ18</f>
        <v>152</v>
      </c>
      <c r="N13" s="299">
        <f>Matériel_Sogto!CH18</f>
        <v>106</v>
      </c>
      <c r="O13" s="299">
        <f>Matériel_Sogto!CP18</f>
        <v>0</v>
      </c>
      <c r="P13" s="299">
        <f>Matériel_Sogto!CX18</f>
        <v>0</v>
      </c>
      <c r="Q13" s="299">
        <f>Matériel_Sogto!DF18</f>
        <v>0</v>
      </c>
      <c r="R13" s="299">
        <f>Matériel_Sogto!DN18</f>
        <v>0</v>
      </c>
      <c r="S13" s="299">
        <f>Matériel_Sogto!DV18</f>
        <v>167</v>
      </c>
      <c r="T13" s="299">
        <f>Matériel_Sogto!ED18</f>
        <v>0</v>
      </c>
      <c r="U13" s="299">
        <f>Matériel_Sogto!EL18</f>
        <v>164</v>
      </c>
      <c r="V13" s="299">
        <f>Matériel_Sogto!ET18</f>
        <v>0</v>
      </c>
      <c r="W13" s="299">
        <f>Matériel_Sogto!FB18</f>
        <v>0</v>
      </c>
      <c r="X13" s="299">
        <f>Matériel_Sogto!FJ18</f>
        <v>75</v>
      </c>
      <c r="Y13" s="299">
        <f>Matériel_Sogto!FR18</f>
        <v>0</v>
      </c>
      <c r="Z13" s="299">
        <f>Matériel_Sogto!FZ18</f>
        <v>0</v>
      </c>
      <c r="AA13" s="299">
        <f>Matériel_Sogto!GH18</f>
        <v>0</v>
      </c>
      <c r="AB13" s="299">
        <f>Matériel_Sogto!GP18</f>
        <v>0</v>
      </c>
      <c r="AC13" s="299">
        <f>Matériel_Sogto!GX18</f>
        <v>0</v>
      </c>
      <c r="AD13" s="299">
        <f>Matériel_Sogto!HF18</f>
        <v>0</v>
      </c>
      <c r="AE13" s="299">
        <f>Matériel_Sogto!HN18</f>
        <v>0</v>
      </c>
      <c r="AF13" s="299">
        <f>Matériel_Sogto!HV18</f>
        <v>0</v>
      </c>
      <c r="AG13" s="299">
        <f>Matériel_Sogto!ID18</f>
        <v>0</v>
      </c>
      <c r="AH13" s="299">
        <f>Matériel_Sogto!IL18</f>
        <v>0</v>
      </c>
      <c r="AI13" s="211">
        <f t="shared" si="0"/>
        <v>1109</v>
      </c>
    </row>
    <row r="14" spans="1:35">
      <c r="A14" s="300" t="str">
        <f>Matériel_Sogto!A19</f>
        <v>CAMION</v>
      </c>
      <c r="B14" s="301" t="str">
        <f>Matériel_Sogto!B19</f>
        <v>CB001</v>
      </c>
      <c r="C14" s="301" t="str">
        <f>Matériel_Sogto!C19</f>
        <v>Transport</v>
      </c>
      <c r="D14" s="298">
        <f>Matériel_Sogto!F19</f>
        <v>161</v>
      </c>
      <c r="E14" s="299">
        <f>Matériel_Sogto!N19</f>
        <v>0</v>
      </c>
      <c r="F14" s="299">
        <f>Matériel_Sogto!V19</f>
        <v>0</v>
      </c>
      <c r="G14" s="299">
        <f>Matériel_Sogto!AD19</f>
        <v>0</v>
      </c>
      <c r="H14" s="299">
        <f>+Matériel_Sogto!AL19</f>
        <v>0</v>
      </c>
      <c r="I14" s="299">
        <f>Matériel_Sogto!AT19</f>
        <v>0</v>
      </c>
      <c r="J14" s="299">
        <f>Matériel_Sogto!BB19</f>
        <v>0</v>
      </c>
      <c r="K14" s="299">
        <f>Matériel_Sogto!BJ19</f>
        <v>135</v>
      </c>
      <c r="L14" s="299">
        <f>Matériel_Sogto!BR19</f>
        <v>0</v>
      </c>
      <c r="M14" s="299">
        <f>+Matériel_Sogto!BZ19</f>
        <v>0</v>
      </c>
      <c r="N14" s="299">
        <f>Matériel_Sogto!CH19</f>
        <v>0</v>
      </c>
      <c r="O14" s="299">
        <f>Matériel_Sogto!CP19</f>
        <v>160</v>
      </c>
      <c r="P14" s="299">
        <f>Matériel_Sogto!CX19</f>
        <v>0</v>
      </c>
      <c r="Q14" s="299">
        <f>Matériel_Sogto!DF19</f>
        <v>0</v>
      </c>
      <c r="R14" s="299">
        <f>Matériel_Sogto!DN19</f>
        <v>160</v>
      </c>
      <c r="S14" s="299">
        <f>Matériel_Sogto!DV19</f>
        <v>0</v>
      </c>
      <c r="T14" s="299">
        <f>Matériel_Sogto!ED19</f>
        <v>0</v>
      </c>
      <c r="U14" s="299">
        <f>Matériel_Sogto!EL19</f>
        <v>0</v>
      </c>
      <c r="V14" s="299">
        <f>Matériel_Sogto!ET19</f>
        <v>100</v>
      </c>
      <c r="W14" s="299">
        <f>Matériel_Sogto!FB19</f>
        <v>0</v>
      </c>
      <c r="X14" s="299">
        <f>Matériel_Sogto!FJ19</f>
        <v>100</v>
      </c>
      <c r="Y14" s="299">
        <f>Matériel_Sogto!FR19</f>
        <v>0</v>
      </c>
      <c r="Z14" s="299">
        <f>Matériel_Sogto!FZ19</f>
        <v>0</v>
      </c>
      <c r="AA14" s="299">
        <f>Matériel_Sogto!GH19</f>
        <v>0</v>
      </c>
      <c r="AB14" s="299">
        <f>Matériel_Sogto!GP19</f>
        <v>0</v>
      </c>
      <c r="AC14" s="299">
        <f>Matériel_Sogto!GX19</f>
        <v>0</v>
      </c>
      <c r="AD14" s="299">
        <f>Matériel_Sogto!HF19</f>
        <v>0</v>
      </c>
      <c r="AE14" s="299">
        <f>Matériel_Sogto!HN19</f>
        <v>0</v>
      </c>
      <c r="AF14" s="299">
        <f>Matériel_Sogto!HV19</f>
        <v>0</v>
      </c>
      <c r="AG14" s="299">
        <f>Matériel_Sogto!ID19</f>
        <v>0</v>
      </c>
      <c r="AH14" s="299">
        <f>Matériel_Sogto!IL19</f>
        <v>0</v>
      </c>
      <c r="AI14" s="211">
        <f t="shared" si="0"/>
        <v>816</v>
      </c>
    </row>
    <row r="15" spans="1:35">
      <c r="A15" s="300" t="str">
        <f>Matériel_Sogto!A20</f>
        <v>CAMION</v>
      </c>
      <c r="B15" s="301" t="str">
        <f>Matériel_Sogto!B20</f>
        <v>CB002</v>
      </c>
      <c r="C15" s="301" t="str">
        <f>Matériel_Sogto!C20</f>
        <v>Transport</v>
      </c>
      <c r="D15" s="298">
        <f>Matériel_Sogto!F20</f>
        <v>245</v>
      </c>
      <c r="E15" s="299">
        <f>Matériel_Sogto!N20</f>
        <v>0</v>
      </c>
      <c r="F15" s="299">
        <f>Matériel_Sogto!V20</f>
        <v>0</v>
      </c>
      <c r="G15" s="299">
        <f>Matériel_Sogto!AD20</f>
        <v>0</v>
      </c>
      <c r="H15" s="299">
        <f>+Matériel_Sogto!AL20</f>
        <v>0</v>
      </c>
      <c r="I15" s="299">
        <f>Matériel_Sogto!AT20</f>
        <v>0</v>
      </c>
      <c r="J15" s="299">
        <f>Matériel_Sogto!BB20</f>
        <v>0</v>
      </c>
      <c r="K15" s="299">
        <f>Matériel_Sogto!BJ20</f>
        <v>220</v>
      </c>
      <c r="L15" s="299">
        <f>Matériel_Sogto!BR20</f>
        <v>0</v>
      </c>
      <c r="M15" s="299">
        <f>+Matériel_Sogto!BZ20</f>
        <v>0</v>
      </c>
      <c r="N15" s="299">
        <f>Matériel_Sogto!CH20</f>
        <v>0</v>
      </c>
      <c r="O15" s="299">
        <f>Matériel_Sogto!CP20</f>
        <v>220</v>
      </c>
      <c r="P15" s="299">
        <f>Matériel_Sogto!CX20</f>
        <v>0</v>
      </c>
      <c r="Q15" s="299">
        <f>Matériel_Sogto!DF20</f>
        <v>0</v>
      </c>
      <c r="R15" s="299">
        <f>Matériel_Sogto!DN20</f>
        <v>0</v>
      </c>
      <c r="S15" s="299">
        <f>Matériel_Sogto!DV20</f>
        <v>246</v>
      </c>
      <c r="T15" s="299">
        <f>Matériel_Sogto!ED20</f>
        <v>0</v>
      </c>
      <c r="U15" s="299">
        <f>Matériel_Sogto!EL20</f>
        <v>0</v>
      </c>
      <c r="V15" s="299">
        <f>Matériel_Sogto!ET20</f>
        <v>0</v>
      </c>
      <c r="W15" s="299">
        <f>Matériel_Sogto!FB20</f>
        <v>0</v>
      </c>
      <c r="X15" s="299">
        <f>Matériel_Sogto!FJ20</f>
        <v>224</v>
      </c>
      <c r="Y15" s="299">
        <f>Matériel_Sogto!FR20</f>
        <v>0</v>
      </c>
      <c r="Z15" s="299">
        <f>Matériel_Sogto!FZ20</f>
        <v>0</v>
      </c>
      <c r="AA15" s="299">
        <f>Matériel_Sogto!GH20</f>
        <v>0</v>
      </c>
      <c r="AB15" s="299">
        <f>Matériel_Sogto!GP20</f>
        <v>0</v>
      </c>
      <c r="AC15" s="299">
        <f>Matériel_Sogto!GX20</f>
        <v>0</v>
      </c>
      <c r="AD15" s="299">
        <f>Matériel_Sogto!HF20</f>
        <v>0</v>
      </c>
      <c r="AE15" s="299">
        <f>Matériel_Sogto!HN20</f>
        <v>0</v>
      </c>
      <c r="AF15" s="299">
        <f>Matériel_Sogto!HV20</f>
        <v>0</v>
      </c>
      <c r="AG15" s="299">
        <f>Matériel_Sogto!ID20</f>
        <v>0</v>
      </c>
      <c r="AH15" s="299">
        <f>Matériel_Sogto!IL20</f>
        <v>0</v>
      </c>
      <c r="AI15" s="211">
        <f t="shared" si="0"/>
        <v>1155</v>
      </c>
    </row>
    <row r="16" spans="1:35">
      <c r="A16" s="300" t="str">
        <f>Matériel_Sogto!A21</f>
        <v>CAMION</v>
      </c>
      <c r="B16" s="301" t="str">
        <f>Matériel_Sogto!B21</f>
        <v>CA006</v>
      </c>
      <c r="C16" s="301" t="str">
        <f>Matériel_Sogto!C21</f>
        <v>Transport</v>
      </c>
      <c r="D16" s="298">
        <f>Matériel_Sogto!F21</f>
        <v>0</v>
      </c>
      <c r="E16" s="299">
        <f>Matériel_Sogto!N21</f>
        <v>0</v>
      </c>
      <c r="F16" s="299">
        <f>Matériel_Sogto!V21</f>
        <v>0</v>
      </c>
      <c r="G16" s="299">
        <f>Matériel_Sogto!AD21</f>
        <v>0</v>
      </c>
      <c r="H16" s="299">
        <f>+Matériel_Sogto!AL21</f>
        <v>0</v>
      </c>
      <c r="I16" s="299">
        <f>Matériel_Sogto!AT21</f>
        <v>0</v>
      </c>
      <c r="J16" s="299">
        <f>Matériel_Sogto!BB21</f>
        <v>163</v>
      </c>
      <c r="K16" s="299">
        <f>Matériel_Sogto!BJ21</f>
        <v>0</v>
      </c>
      <c r="L16" s="299">
        <f>Matériel_Sogto!BR21</f>
        <v>0</v>
      </c>
      <c r="M16" s="299">
        <f>+Matériel_Sogto!BZ21</f>
        <v>0</v>
      </c>
      <c r="N16" s="299">
        <f>Matériel_Sogto!CH21</f>
        <v>0</v>
      </c>
      <c r="O16" s="299">
        <f>Matériel_Sogto!CP21</f>
        <v>0</v>
      </c>
      <c r="P16" s="299">
        <f>Matériel_Sogto!CX21</f>
        <v>130</v>
      </c>
      <c r="Q16" s="299">
        <f>Matériel_Sogto!DF21</f>
        <v>0</v>
      </c>
      <c r="R16" s="299">
        <f>Matériel_Sogto!DN21</f>
        <v>0</v>
      </c>
      <c r="S16" s="299">
        <f>Matériel_Sogto!DV21</f>
        <v>0</v>
      </c>
      <c r="T16" s="299">
        <f>Matériel_Sogto!ED21</f>
        <v>0</v>
      </c>
      <c r="U16" s="299">
        <f>Matériel_Sogto!EL21</f>
        <v>124</v>
      </c>
      <c r="V16" s="299">
        <f>Matériel_Sogto!ET21</f>
        <v>0</v>
      </c>
      <c r="W16" s="299">
        <f>Matériel_Sogto!FB21</f>
        <v>0</v>
      </c>
      <c r="X16" s="299">
        <f>Matériel_Sogto!FJ21</f>
        <v>85</v>
      </c>
      <c r="Y16" s="299">
        <f>Matériel_Sogto!FR21</f>
        <v>0</v>
      </c>
      <c r="Z16" s="299">
        <f>Matériel_Sogto!FZ21</f>
        <v>0</v>
      </c>
      <c r="AA16" s="299">
        <f>Matériel_Sogto!GH21</f>
        <v>0</v>
      </c>
      <c r="AB16" s="299">
        <f>Matériel_Sogto!GP21</f>
        <v>0</v>
      </c>
      <c r="AC16" s="299">
        <f>Matériel_Sogto!GX21</f>
        <v>0</v>
      </c>
      <c r="AD16" s="299">
        <f>Matériel_Sogto!HF21</f>
        <v>0</v>
      </c>
      <c r="AE16" s="299">
        <f>Matériel_Sogto!HN21</f>
        <v>0</v>
      </c>
      <c r="AF16" s="299">
        <f>Matériel_Sogto!HV21</f>
        <v>0</v>
      </c>
      <c r="AG16" s="299">
        <f>Matériel_Sogto!ID21</f>
        <v>0</v>
      </c>
      <c r="AH16" s="299">
        <f>Matériel_Sogto!IL21</f>
        <v>0</v>
      </c>
      <c r="AI16" s="211">
        <f t="shared" si="0"/>
        <v>502</v>
      </c>
    </row>
    <row r="17" spans="1:35">
      <c r="A17" s="300" t="str">
        <f>Matériel_Sogto!A22</f>
        <v>CAMION</v>
      </c>
      <c r="B17" s="301" t="str">
        <f>Matériel_Sogto!B22</f>
        <v>CA012</v>
      </c>
      <c r="C17" s="301" t="str">
        <f>Matériel_Sogto!C22</f>
        <v>Transport</v>
      </c>
      <c r="D17" s="298">
        <f>Matériel_Sogto!F22</f>
        <v>150</v>
      </c>
      <c r="E17" s="299">
        <f>Matériel_Sogto!N22</f>
        <v>0</v>
      </c>
      <c r="F17" s="299">
        <f>Matériel_Sogto!V22</f>
        <v>0</v>
      </c>
      <c r="G17" s="299">
        <f>Matériel_Sogto!AD22</f>
        <v>16</v>
      </c>
      <c r="H17" s="299">
        <f>+Matériel_Sogto!AL22</f>
        <v>0</v>
      </c>
      <c r="I17" s="299">
        <f>Matériel_Sogto!AT22</f>
        <v>0</v>
      </c>
      <c r="J17" s="299">
        <f>Matériel_Sogto!BB22</f>
        <v>110</v>
      </c>
      <c r="K17" s="299">
        <f>Matériel_Sogto!BJ22</f>
        <v>0</v>
      </c>
      <c r="L17" s="299">
        <f>Matériel_Sogto!BR22</f>
        <v>0</v>
      </c>
      <c r="M17" s="299">
        <f>+Matériel_Sogto!BZ22</f>
        <v>146</v>
      </c>
      <c r="N17" s="299">
        <f>Matériel_Sogto!CH22</f>
        <v>0</v>
      </c>
      <c r="O17" s="299">
        <f>Matériel_Sogto!CP22</f>
        <v>0</v>
      </c>
      <c r="P17" s="299">
        <f>Matériel_Sogto!CX22</f>
        <v>0</v>
      </c>
      <c r="Q17" s="299">
        <f>Matériel_Sogto!DF22</f>
        <v>96</v>
      </c>
      <c r="R17" s="299">
        <f>Matériel_Sogto!DN22</f>
        <v>0</v>
      </c>
      <c r="S17" s="299">
        <f>Matériel_Sogto!DV22</f>
        <v>0</v>
      </c>
      <c r="T17" s="299">
        <f>Matériel_Sogto!ED22</f>
        <v>0</v>
      </c>
      <c r="U17" s="299">
        <f>Matériel_Sogto!EL22</f>
        <v>0</v>
      </c>
      <c r="V17" s="299">
        <f>Matériel_Sogto!ET22</f>
        <v>0</v>
      </c>
      <c r="W17" s="299">
        <f>Matériel_Sogto!FB22</f>
        <v>0</v>
      </c>
      <c r="X17" s="299">
        <f>Matériel_Sogto!FJ22</f>
        <v>80</v>
      </c>
      <c r="Y17" s="299">
        <f>Matériel_Sogto!FR22</f>
        <v>0</v>
      </c>
      <c r="Z17" s="299">
        <f>Matériel_Sogto!FZ22</f>
        <v>0</v>
      </c>
      <c r="AA17" s="299">
        <f>Matériel_Sogto!GH22</f>
        <v>0</v>
      </c>
      <c r="AB17" s="299">
        <f>Matériel_Sogto!GP22</f>
        <v>0</v>
      </c>
      <c r="AC17" s="299">
        <f>Matériel_Sogto!GX22</f>
        <v>0</v>
      </c>
      <c r="AD17" s="299">
        <f>Matériel_Sogto!HF22</f>
        <v>0</v>
      </c>
      <c r="AE17" s="299">
        <f>Matériel_Sogto!HN22</f>
        <v>0</v>
      </c>
      <c r="AF17" s="299">
        <f>Matériel_Sogto!HV22</f>
        <v>0</v>
      </c>
      <c r="AG17" s="299">
        <f>Matériel_Sogto!ID22</f>
        <v>0</v>
      </c>
      <c r="AH17" s="299">
        <f>Matériel_Sogto!IL22</f>
        <v>0</v>
      </c>
      <c r="AI17" s="211">
        <f t="shared" si="0"/>
        <v>598</v>
      </c>
    </row>
    <row r="18" spans="1:35">
      <c r="A18" s="300" t="str">
        <f>Matériel_Sogto!A23</f>
        <v>PICK UP</v>
      </c>
      <c r="B18" s="301" t="str">
        <f>Matériel_Sogto!B23</f>
        <v>PICK003</v>
      </c>
      <c r="C18" s="301" t="str">
        <f>Matériel_Sogto!C23</f>
        <v>Transport</v>
      </c>
      <c r="D18" s="298">
        <f>Matériel_Sogto!F23</f>
        <v>62</v>
      </c>
      <c r="E18" s="299">
        <f>Matériel_Sogto!N23</f>
        <v>0</v>
      </c>
      <c r="F18" s="299">
        <f>Matériel_Sogto!V23</f>
        <v>32</v>
      </c>
      <c r="G18" s="299">
        <f>Matériel_Sogto!AD23</f>
        <v>0</v>
      </c>
      <c r="H18" s="299">
        <f>+Matériel_Sogto!AL23</f>
        <v>42</v>
      </c>
      <c r="I18" s="299">
        <f>Matériel_Sogto!AT23</f>
        <v>0</v>
      </c>
      <c r="J18" s="299">
        <f>Matériel_Sogto!BB23</f>
        <v>54</v>
      </c>
      <c r="K18" s="299">
        <f>Matériel_Sogto!BJ23</f>
        <v>0</v>
      </c>
      <c r="L18" s="299">
        <f>Matériel_Sogto!BR23</f>
        <v>0</v>
      </c>
      <c r="M18" s="299">
        <f>+Matériel_Sogto!BZ23</f>
        <v>0</v>
      </c>
      <c r="N18" s="299">
        <f>Matériel_Sogto!CH23</f>
        <v>53</v>
      </c>
      <c r="O18" s="299">
        <f>Matériel_Sogto!CP23</f>
        <v>0</v>
      </c>
      <c r="P18" s="299">
        <f>Matériel_Sogto!CX23</f>
        <v>45</v>
      </c>
      <c r="Q18" s="299">
        <f>Matériel_Sogto!DF23</f>
        <v>34</v>
      </c>
      <c r="R18" s="299">
        <f>Matériel_Sogto!DN23</f>
        <v>0</v>
      </c>
      <c r="S18" s="299">
        <f>Matériel_Sogto!DV23</f>
        <v>0</v>
      </c>
      <c r="T18" s="299">
        <f>Matériel_Sogto!ED23</f>
        <v>54</v>
      </c>
      <c r="U18" s="299">
        <f>Matériel_Sogto!EL23</f>
        <v>0</v>
      </c>
      <c r="V18" s="299">
        <f>Matériel_Sogto!ET23</f>
        <v>46</v>
      </c>
      <c r="W18" s="299">
        <f>Matériel_Sogto!FB23</f>
        <v>0</v>
      </c>
      <c r="X18" s="299">
        <f>Matériel_Sogto!FJ23</f>
        <v>25</v>
      </c>
      <c r="Y18" s="299">
        <f>Matériel_Sogto!FR23</f>
        <v>30</v>
      </c>
      <c r="Z18" s="299">
        <f>Matériel_Sogto!FZ23</f>
        <v>0</v>
      </c>
      <c r="AA18" s="299">
        <f>Matériel_Sogto!GH23</f>
        <v>0</v>
      </c>
      <c r="AB18" s="299">
        <f>Matériel_Sogto!GP23</f>
        <v>0</v>
      </c>
      <c r="AC18" s="299">
        <f>Matériel_Sogto!GX23</f>
        <v>0</v>
      </c>
      <c r="AD18" s="299">
        <f>Matériel_Sogto!HF23</f>
        <v>0</v>
      </c>
      <c r="AE18" s="299">
        <f>Matériel_Sogto!HN23</f>
        <v>0</v>
      </c>
      <c r="AF18" s="299">
        <f>Matériel_Sogto!HV23</f>
        <v>0</v>
      </c>
      <c r="AG18" s="299">
        <f>Matériel_Sogto!ID23</f>
        <v>0</v>
      </c>
      <c r="AH18" s="299">
        <f>Matériel_Sogto!IL23</f>
        <v>0</v>
      </c>
      <c r="AI18" s="211">
        <f t="shared" si="0"/>
        <v>477</v>
      </c>
    </row>
    <row r="19" spans="1:35">
      <c r="A19" s="300" t="str">
        <f>Matériel_Sogto!A24</f>
        <v>FIAT</v>
      </c>
      <c r="B19" s="301" t="str">
        <f>Matériel_Sogto!B24</f>
        <v>VL004</v>
      </c>
      <c r="C19" s="301" t="str">
        <f>Matériel_Sogto!C24</f>
        <v>Transport</v>
      </c>
      <c r="D19" s="298">
        <f>Matériel_Sogto!F24</f>
        <v>0</v>
      </c>
      <c r="E19" s="299">
        <f>Matériel_Sogto!N24</f>
        <v>0</v>
      </c>
      <c r="F19" s="299">
        <f>Matériel_Sogto!V24</f>
        <v>38</v>
      </c>
      <c r="G19" s="299">
        <f>Matériel_Sogto!AD24</f>
        <v>0</v>
      </c>
      <c r="H19" s="299">
        <f>+Matériel_Sogto!AL24</f>
        <v>10</v>
      </c>
      <c r="I19" s="299">
        <f>Matériel_Sogto!AT24</f>
        <v>0</v>
      </c>
      <c r="J19" s="299">
        <f>Matériel_Sogto!BB24</f>
        <v>0</v>
      </c>
      <c r="K19" s="299">
        <f>Matériel_Sogto!BJ24</f>
        <v>0</v>
      </c>
      <c r="L19" s="299">
        <f>Matériel_Sogto!BR24</f>
        <v>35</v>
      </c>
      <c r="M19" s="299">
        <f>+Matériel_Sogto!BZ24</f>
        <v>0</v>
      </c>
      <c r="N19" s="299">
        <f>Matériel_Sogto!CH24</f>
        <v>0</v>
      </c>
      <c r="O19" s="299">
        <f>Matériel_Sogto!CP24</f>
        <v>0</v>
      </c>
      <c r="P19" s="299">
        <f>Matériel_Sogto!CX24</f>
        <v>0</v>
      </c>
      <c r="Q19" s="299">
        <f>Matériel_Sogto!DF24</f>
        <v>0</v>
      </c>
      <c r="R19" s="299">
        <f>Matériel_Sogto!DN24</f>
        <v>0</v>
      </c>
      <c r="S19" s="299">
        <f>Matériel_Sogto!DV24</f>
        <v>0</v>
      </c>
      <c r="T19" s="299">
        <f>Matériel_Sogto!ED24</f>
        <v>35</v>
      </c>
      <c r="U19" s="299">
        <f>Matériel_Sogto!EL24</f>
        <v>0</v>
      </c>
      <c r="V19" s="299">
        <f>Matériel_Sogto!ET24</f>
        <v>0</v>
      </c>
      <c r="W19" s="299">
        <f>Matériel_Sogto!FB24</f>
        <v>0</v>
      </c>
      <c r="X19" s="299">
        <f>Matériel_Sogto!FJ24</f>
        <v>0</v>
      </c>
      <c r="Y19" s="299">
        <f>Matériel_Sogto!FR24</f>
        <v>0</v>
      </c>
      <c r="Z19" s="299">
        <f>Matériel_Sogto!FZ24</f>
        <v>0</v>
      </c>
      <c r="AA19" s="299">
        <f>Matériel_Sogto!GH24</f>
        <v>0</v>
      </c>
      <c r="AB19" s="299">
        <f>Matériel_Sogto!GP24</f>
        <v>0</v>
      </c>
      <c r="AC19" s="299">
        <f>Matériel_Sogto!GX24</f>
        <v>0</v>
      </c>
      <c r="AD19" s="299">
        <f>Matériel_Sogto!HF24</f>
        <v>0</v>
      </c>
      <c r="AE19" s="299">
        <f>Matériel_Sogto!HN24</f>
        <v>0</v>
      </c>
      <c r="AF19" s="299">
        <f>Matériel_Sogto!HV24</f>
        <v>0</v>
      </c>
      <c r="AG19" s="299">
        <f>Matériel_Sogto!ID24</f>
        <v>0</v>
      </c>
      <c r="AH19" s="299">
        <f>Matériel_Sogto!IL24</f>
        <v>0</v>
      </c>
      <c r="AI19" s="211">
        <f t="shared" si="0"/>
        <v>118</v>
      </c>
    </row>
    <row r="20" spans="1:35">
      <c r="A20" s="300" t="str">
        <f>Matériel_Sogto!A25</f>
        <v>GROUPE ELECROGENE</v>
      </c>
      <c r="B20" s="301">
        <f>Matériel_Sogto!B25</f>
        <v>0</v>
      </c>
      <c r="C20" s="301">
        <f>Matériel_Sogto!C25</f>
        <v>0</v>
      </c>
      <c r="D20" s="298">
        <f>Matériel_Sogto!F25</f>
        <v>25</v>
      </c>
      <c r="E20" s="299">
        <f>Matériel_Sogto!N25</f>
        <v>0</v>
      </c>
      <c r="F20" s="299">
        <f>Matériel_Sogto!V25</f>
        <v>0</v>
      </c>
      <c r="G20" s="299">
        <f>Matériel_Sogto!AD25</f>
        <v>0</v>
      </c>
      <c r="H20" s="299">
        <f>+Matériel_Sogto!AL25</f>
        <v>0</v>
      </c>
      <c r="I20" s="299">
        <f>Matériel_Sogto!AT25</f>
        <v>0</v>
      </c>
      <c r="J20" s="299">
        <f>Matériel_Sogto!BB25</f>
        <v>0</v>
      </c>
      <c r="K20" s="299">
        <f>Matériel_Sogto!BJ25</f>
        <v>0</v>
      </c>
      <c r="L20" s="299">
        <f>Matériel_Sogto!BR25</f>
        <v>0</v>
      </c>
      <c r="M20" s="299">
        <f>+Matériel_Sogto!BZ25</f>
        <v>0</v>
      </c>
      <c r="N20" s="299">
        <f>Matériel_Sogto!CH25</f>
        <v>0</v>
      </c>
      <c r="O20" s="299">
        <f>Matériel_Sogto!CP25</f>
        <v>0</v>
      </c>
      <c r="P20" s="299">
        <f>Matériel_Sogto!CX25</f>
        <v>0</v>
      </c>
      <c r="Q20" s="299">
        <f>Matériel_Sogto!DF25</f>
        <v>0</v>
      </c>
      <c r="R20" s="299">
        <f>Matériel_Sogto!DN25</f>
        <v>0</v>
      </c>
      <c r="S20" s="299">
        <f>Matériel_Sogto!DV25</f>
        <v>0</v>
      </c>
      <c r="T20" s="299">
        <f>Matériel_Sogto!ED25</f>
        <v>0</v>
      </c>
      <c r="U20" s="299">
        <f>Matériel_Sogto!EL25</f>
        <v>0</v>
      </c>
      <c r="V20" s="299">
        <f>Matériel_Sogto!ET25</f>
        <v>0</v>
      </c>
      <c r="W20" s="299">
        <f>Matériel_Sogto!FB25</f>
        <v>0</v>
      </c>
      <c r="X20" s="299">
        <f>Matériel_Sogto!FJ25</f>
        <v>0</v>
      </c>
      <c r="Y20" s="299">
        <f>Matériel_Sogto!FR25</f>
        <v>0</v>
      </c>
      <c r="Z20" s="299">
        <f>Matériel_Sogto!FZ25</f>
        <v>0</v>
      </c>
      <c r="AA20" s="299">
        <f>Matériel_Sogto!GH25</f>
        <v>0</v>
      </c>
      <c r="AB20" s="299">
        <f>Matériel_Sogto!GP25</f>
        <v>0</v>
      </c>
      <c r="AC20" s="299">
        <f>Matériel_Sogto!GX25</f>
        <v>0</v>
      </c>
      <c r="AD20" s="299">
        <f>Matériel_Sogto!HF25</f>
        <v>0</v>
      </c>
      <c r="AE20" s="299">
        <f>Matériel_Sogto!HN25</f>
        <v>0</v>
      </c>
      <c r="AF20" s="299">
        <f>Matériel_Sogto!HV25</f>
        <v>0</v>
      </c>
      <c r="AG20" s="299">
        <f>Matériel_Sogto!ID25</f>
        <v>0</v>
      </c>
      <c r="AH20" s="299">
        <f>Matériel_Sogto!IL25</f>
        <v>0</v>
      </c>
      <c r="AI20" s="211">
        <f t="shared" si="0"/>
        <v>25</v>
      </c>
    </row>
    <row r="21" spans="1:35">
      <c r="A21" s="300" t="str">
        <f>Matériel_Sogto!A26</f>
        <v>MOTEUR  D'EAU</v>
      </c>
      <c r="B21" s="301">
        <f>Matériel_Sogto!B26</f>
        <v>0</v>
      </c>
      <c r="C21" s="301">
        <f>Matériel_Sogto!C26</f>
        <v>0</v>
      </c>
      <c r="D21" s="298">
        <f>Matériel_Sogto!F26</f>
        <v>5</v>
      </c>
      <c r="E21" s="299">
        <f>Matériel_Sogto!N26</f>
        <v>0</v>
      </c>
      <c r="F21" s="299">
        <f>Matériel_Sogto!V26</f>
        <v>0</v>
      </c>
      <c r="G21" s="299">
        <f>Matériel_Sogto!AD26</f>
        <v>0</v>
      </c>
      <c r="H21" s="299">
        <f>+Matériel_Sogto!AL26</f>
        <v>0</v>
      </c>
      <c r="I21" s="299">
        <f>Matériel_Sogto!AT26</f>
        <v>0</v>
      </c>
      <c r="J21" s="299">
        <f>Matériel_Sogto!BB26</f>
        <v>0</v>
      </c>
      <c r="K21" s="299">
        <f>Matériel_Sogto!BJ26</f>
        <v>5</v>
      </c>
      <c r="L21" s="299">
        <f>Matériel_Sogto!BR26</f>
        <v>0</v>
      </c>
      <c r="M21" s="299">
        <f>+Matériel_Sogto!BZ26</f>
        <v>0</v>
      </c>
      <c r="N21" s="299">
        <f>Matériel_Sogto!CH26</f>
        <v>0</v>
      </c>
      <c r="O21" s="299">
        <f>Matériel_Sogto!CP26</f>
        <v>0</v>
      </c>
      <c r="P21" s="299">
        <f>Matériel_Sogto!CX26</f>
        <v>0</v>
      </c>
      <c r="Q21" s="299">
        <f>Matériel_Sogto!DF26</f>
        <v>0</v>
      </c>
      <c r="R21" s="299">
        <f>Matériel_Sogto!DN26</f>
        <v>0</v>
      </c>
      <c r="S21" s="299">
        <f>Matériel_Sogto!DV26</f>
        <v>5</v>
      </c>
      <c r="T21" s="299">
        <f>Matériel_Sogto!ED26</f>
        <v>0</v>
      </c>
      <c r="U21" s="299">
        <f>Matériel_Sogto!EL26</f>
        <v>0</v>
      </c>
      <c r="V21" s="299">
        <f>Matériel_Sogto!ET26</f>
        <v>0</v>
      </c>
      <c r="W21" s="299">
        <f>Matériel_Sogto!FB26</f>
        <v>0</v>
      </c>
      <c r="X21" s="299">
        <f>Matériel_Sogto!FJ26</f>
        <v>0</v>
      </c>
      <c r="Y21" s="299">
        <f>Matériel_Sogto!FR26</f>
        <v>0</v>
      </c>
      <c r="Z21" s="299">
        <f>Matériel_Sogto!FZ26</f>
        <v>0</v>
      </c>
      <c r="AA21" s="299">
        <f>Matériel_Sogto!GH26</f>
        <v>0</v>
      </c>
      <c r="AB21" s="299">
        <f>Matériel_Sogto!GP26</f>
        <v>0</v>
      </c>
      <c r="AC21" s="299">
        <f>Matériel_Sogto!GX26</f>
        <v>0</v>
      </c>
      <c r="AD21" s="299">
        <f>Matériel_Sogto!HF26</f>
        <v>0</v>
      </c>
      <c r="AE21" s="299">
        <f>Matériel_Sogto!HN26</f>
        <v>0</v>
      </c>
      <c r="AF21" s="299">
        <f>Matériel_Sogto!HV26</f>
        <v>0</v>
      </c>
      <c r="AG21" s="299">
        <f>Matériel_Sogto!ID26</f>
        <v>0</v>
      </c>
      <c r="AH21" s="299">
        <f>Matériel_Sogto!IL26</f>
        <v>0</v>
      </c>
      <c r="AI21" s="211">
        <f t="shared" si="0"/>
        <v>15</v>
      </c>
    </row>
    <row r="22" spans="1:35">
      <c r="A22" s="300" t="str">
        <f>Matériel_Sogto!A27</f>
        <v>KIA</v>
      </c>
      <c r="B22" s="301" t="str">
        <f>Matériel_Sogto!B27</f>
        <v>VL017</v>
      </c>
      <c r="C22" s="301" t="str">
        <f>Matériel_Sogto!C27</f>
        <v>Transport</v>
      </c>
      <c r="D22" s="298">
        <f>Matériel_Sogto!F27</f>
        <v>54</v>
      </c>
      <c r="E22" s="299">
        <f>Matériel_Sogto!N27</f>
        <v>0</v>
      </c>
      <c r="F22" s="299">
        <f>Matériel_Sogto!V27</f>
        <v>0</v>
      </c>
      <c r="G22" s="299">
        <f>Matériel_Sogto!AD27</f>
        <v>0</v>
      </c>
      <c r="H22" s="299">
        <f>+Matériel_Sogto!AL27</f>
        <v>0</v>
      </c>
      <c r="I22" s="299">
        <f>Matériel_Sogto!AT27</f>
        <v>0</v>
      </c>
      <c r="J22" s="299">
        <f>Matériel_Sogto!BB27</f>
        <v>0</v>
      </c>
      <c r="K22" s="299">
        <f>Matériel_Sogto!BJ27</f>
        <v>0</v>
      </c>
      <c r="L22" s="299">
        <f>Matériel_Sogto!BR27</f>
        <v>0</v>
      </c>
      <c r="M22" s="299">
        <f>+Matériel_Sogto!BZ27</f>
        <v>59</v>
      </c>
      <c r="N22" s="299">
        <f>Matériel_Sogto!CH27</f>
        <v>0</v>
      </c>
      <c r="O22" s="299">
        <f>Matériel_Sogto!CP27</f>
        <v>0</v>
      </c>
      <c r="P22" s="299">
        <f>Matériel_Sogto!CX27</f>
        <v>0</v>
      </c>
      <c r="Q22" s="299">
        <f>Matériel_Sogto!DF27</f>
        <v>16</v>
      </c>
      <c r="R22" s="299">
        <f>Matériel_Sogto!DN27</f>
        <v>0</v>
      </c>
      <c r="S22" s="299">
        <f>Matériel_Sogto!DV27</f>
        <v>0</v>
      </c>
      <c r="T22" s="299">
        <f>Matériel_Sogto!ED27</f>
        <v>0</v>
      </c>
      <c r="U22" s="299">
        <f>Matériel_Sogto!EL27</f>
        <v>0</v>
      </c>
      <c r="V22" s="299">
        <f>Matériel_Sogto!ET27</f>
        <v>0</v>
      </c>
      <c r="W22" s="299">
        <f>Matériel_Sogto!FB27</f>
        <v>46</v>
      </c>
      <c r="X22" s="299">
        <f>Matériel_Sogto!FJ27</f>
        <v>0</v>
      </c>
      <c r="Y22" s="299">
        <f>Matériel_Sogto!FR27</f>
        <v>16</v>
      </c>
      <c r="Z22" s="299">
        <f>Matériel_Sogto!FZ27</f>
        <v>0</v>
      </c>
      <c r="AA22" s="299">
        <f>Matériel_Sogto!GH27</f>
        <v>0</v>
      </c>
      <c r="AB22" s="299">
        <f>Matériel_Sogto!GP27</f>
        <v>0</v>
      </c>
      <c r="AC22" s="299">
        <f>Matériel_Sogto!GX27</f>
        <v>0</v>
      </c>
      <c r="AD22" s="299">
        <f>Matériel_Sogto!HF27</f>
        <v>0</v>
      </c>
      <c r="AE22" s="299">
        <f>Matériel_Sogto!HN27</f>
        <v>0</v>
      </c>
      <c r="AF22" s="299">
        <f>Matériel_Sogto!HV27</f>
        <v>0</v>
      </c>
      <c r="AG22" s="299">
        <f>Matériel_Sogto!ID27</f>
        <v>0</v>
      </c>
      <c r="AH22" s="299">
        <f>Matériel_Sogto!IL27</f>
        <v>0</v>
      </c>
      <c r="AI22" s="211">
        <f t="shared" si="0"/>
        <v>191</v>
      </c>
    </row>
    <row r="23" spans="1:35">
      <c r="A23" s="300" t="str">
        <f>Matériel_Sogto!A28</f>
        <v>FIAT</v>
      </c>
      <c r="B23" s="301" t="str">
        <f>Matériel_Sogto!B28</f>
        <v>ASSURANCE</v>
      </c>
      <c r="C23" s="301">
        <f>Matériel_Sogto!C28</f>
        <v>0</v>
      </c>
      <c r="D23" s="298">
        <f>Matériel_Sogto!F28</f>
        <v>20</v>
      </c>
      <c r="E23" s="299">
        <f>Matériel_Sogto!N28</f>
        <v>0</v>
      </c>
      <c r="F23" s="299">
        <f>Matériel_Sogto!V28</f>
        <v>0</v>
      </c>
      <c r="G23" s="299">
        <f>Matériel_Sogto!AD28</f>
        <v>0</v>
      </c>
      <c r="H23" s="299">
        <f>+Matériel_Sogto!AL28</f>
        <v>0</v>
      </c>
      <c r="I23" s="299">
        <f>Matériel_Sogto!AT28</f>
        <v>0</v>
      </c>
      <c r="J23" s="299">
        <f>Matériel_Sogto!BB28</f>
        <v>0</v>
      </c>
      <c r="K23" s="299">
        <f>Matériel_Sogto!BJ28</f>
        <v>0</v>
      </c>
      <c r="L23" s="299">
        <f>Matériel_Sogto!BR28</f>
        <v>38</v>
      </c>
      <c r="M23" s="299">
        <f>+Matériel_Sogto!BZ28</f>
        <v>0</v>
      </c>
      <c r="N23" s="299">
        <f>Matériel_Sogto!CH28</f>
        <v>0</v>
      </c>
      <c r="O23" s="299">
        <f>Matériel_Sogto!CP28</f>
        <v>0</v>
      </c>
      <c r="P23" s="299">
        <f>Matériel_Sogto!CX28</f>
        <v>0</v>
      </c>
      <c r="Q23" s="299">
        <f>Matériel_Sogto!DF28</f>
        <v>37</v>
      </c>
      <c r="R23" s="299">
        <f>Matériel_Sogto!DN28</f>
        <v>0</v>
      </c>
      <c r="S23" s="299">
        <f>Matériel_Sogto!DV28</f>
        <v>0</v>
      </c>
      <c r="T23" s="299">
        <f>Matériel_Sogto!ED28</f>
        <v>10</v>
      </c>
      <c r="U23" s="299">
        <f>Matériel_Sogto!EL28</f>
        <v>0</v>
      </c>
      <c r="V23" s="299">
        <f>Matériel_Sogto!ET28</f>
        <v>0</v>
      </c>
      <c r="W23" s="299">
        <f>Matériel_Sogto!FB28</f>
        <v>0</v>
      </c>
      <c r="X23" s="299">
        <f>Matériel_Sogto!FJ28</f>
        <v>0</v>
      </c>
      <c r="Y23" s="299">
        <f>Matériel_Sogto!FR28</f>
        <v>0</v>
      </c>
      <c r="Z23" s="299">
        <f>Matériel_Sogto!FZ28</f>
        <v>0</v>
      </c>
      <c r="AA23" s="299">
        <f>Matériel_Sogto!GH28</f>
        <v>0</v>
      </c>
      <c r="AB23" s="299">
        <f>Matériel_Sogto!GP28</f>
        <v>0</v>
      </c>
      <c r="AC23" s="299">
        <f>Matériel_Sogto!GX28</f>
        <v>0</v>
      </c>
      <c r="AD23" s="299">
        <f>Matériel_Sogto!HF28</f>
        <v>0</v>
      </c>
      <c r="AE23" s="299">
        <f>Matériel_Sogto!HN28</f>
        <v>0</v>
      </c>
      <c r="AF23" s="299">
        <f>Matériel_Sogto!HV28</f>
        <v>0</v>
      </c>
      <c r="AG23" s="299">
        <f>Matériel_Sogto!ID28</f>
        <v>0</v>
      </c>
      <c r="AH23" s="299">
        <f>Matériel_Sogto!IL28</f>
        <v>0</v>
      </c>
      <c r="AI23" s="211">
        <f t="shared" si="0"/>
        <v>105</v>
      </c>
    </row>
    <row r="24" spans="1:35">
      <c r="A24" s="300" t="str">
        <f>Matériel_Sogto!A29</f>
        <v>TRANSPORT PERSONNEL</v>
      </c>
      <c r="B24" s="301" t="str">
        <f>Matériel_Sogto!B29</f>
        <v>TPR003</v>
      </c>
      <c r="C24" s="301" t="str">
        <f>Matériel_Sogto!C29</f>
        <v>Transport</v>
      </c>
      <c r="D24" s="298">
        <f>Matériel_Sogto!F29</f>
        <v>0</v>
      </c>
      <c r="E24" s="299">
        <f>Matériel_Sogto!N29</f>
        <v>0</v>
      </c>
      <c r="F24" s="299">
        <f>Matériel_Sogto!V29</f>
        <v>42</v>
      </c>
      <c r="G24" s="299">
        <f>Matériel_Sogto!AD29</f>
        <v>0</v>
      </c>
      <c r="H24" s="299">
        <f>+Matériel_Sogto!AL29</f>
        <v>0</v>
      </c>
      <c r="I24" s="299">
        <f>Matériel_Sogto!AT29</f>
        <v>0</v>
      </c>
      <c r="J24" s="299">
        <f>Matériel_Sogto!BB29</f>
        <v>70</v>
      </c>
      <c r="K24" s="299">
        <f>Matériel_Sogto!BJ29</f>
        <v>0</v>
      </c>
      <c r="L24" s="299">
        <f>Matériel_Sogto!BR29</f>
        <v>0</v>
      </c>
      <c r="M24" s="299">
        <f>+Matériel_Sogto!BZ29</f>
        <v>0</v>
      </c>
      <c r="N24" s="299">
        <f>Matériel_Sogto!CH29</f>
        <v>30</v>
      </c>
      <c r="O24" s="299">
        <f>Matériel_Sogto!CP29</f>
        <v>0</v>
      </c>
      <c r="P24" s="299">
        <f>Matériel_Sogto!CX29</f>
        <v>0</v>
      </c>
      <c r="Q24" s="299">
        <f>Matériel_Sogto!DF29</f>
        <v>0</v>
      </c>
      <c r="R24" s="299">
        <f>Matériel_Sogto!DN29</f>
        <v>48</v>
      </c>
      <c r="S24" s="299">
        <f>Matériel_Sogto!DV29</f>
        <v>0</v>
      </c>
      <c r="T24" s="299">
        <f>Matériel_Sogto!ED29</f>
        <v>0</v>
      </c>
      <c r="U24" s="299">
        <f>Matériel_Sogto!EL29</f>
        <v>0</v>
      </c>
      <c r="V24" s="299">
        <f>Matériel_Sogto!ET29</f>
        <v>40</v>
      </c>
      <c r="W24" s="299">
        <f>Matériel_Sogto!FB29</f>
        <v>0</v>
      </c>
      <c r="X24" s="299">
        <f>Matériel_Sogto!FJ29</f>
        <v>0</v>
      </c>
      <c r="Y24" s="299">
        <f>Matériel_Sogto!FR29</f>
        <v>25</v>
      </c>
      <c r="Z24" s="299">
        <f>Matériel_Sogto!FZ29</f>
        <v>0</v>
      </c>
      <c r="AA24" s="299">
        <f>Matériel_Sogto!GH29</f>
        <v>0</v>
      </c>
      <c r="AB24" s="299">
        <f>Matériel_Sogto!GP29</f>
        <v>0</v>
      </c>
      <c r="AC24" s="299">
        <f>Matériel_Sogto!GX29</f>
        <v>0</v>
      </c>
      <c r="AD24" s="299">
        <f>Matériel_Sogto!HF29</f>
        <v>0</v>
      </c>
      <c r="AE24" s="299">
        <f>Matériel_Sogto!HN29</f>
        <v>0</v>
      </c>
      <c r="AF24" s="299">
        <f>Matériel_Sogto!HV29</f>
        <v>0</v>
      </c>
      <c r="AG24" s="299">
        <f>Matériel_Sogto!ID29</f>
        <v>0</v>
      </c>
      <c r="AH24" s="299">
        <f>Matériel_Sogto!IL29</f>
        <v>0</v>
      </c>
      <c r="AI24" s="211">
        <f t="shared" si="0"/>
        <v>255</v>
      </c>
    </row>
    <row r="25" spans="1:35">
      <c r="A25" s="300" t="str">
        <f>Matériel_Sogto!A30</f>
        <v>CHANTIER RASE TBOUDA</v>
      </c>
      <c r="B25" s="301">
        <f>Matériel_Sogto!B30</f>
        <v>0</v>
      </c>
      <c r="C25" s="301">
        <f>Matériel_Sogto!C30</f>
        <v>0</v>
      </c>
      <c r="D25" s="298">
        <f>Matériel_Sogto!F30</f>
        <v>0</v>
      </c>
      <c r="E25" s="299">
        <f>Matériel_Sogto!N30</f>
        <v>0</v>
      </c>
      <c r="F25" s="299">
        <f>Matériel_Sogto!V30</f>
        <v>25</v>
      </c>
      <c r="G25" s="299">
        <f>Matériel_Sogto!AD30</f>
        <v>0</v>
      </c>
      <c r="H25" s="299">
        <f>+Matériel_Sogto!AL30</f>
        <v>0</v>
      </c>
      <c r="I25" s="299">
        <f>Matériel_Sogto!AT30</f>
        <v>0</v>
      </c>
      <c r="J25" s="299">
        <f>Matériel_Sogto!BB30</f>
        <v>0</v>
      </c>
      <c r="K25" s="299">
        <f>Matériel_Sogto!BJ30</f>
        <v>0</v>
      </c>
      <c r="L25" s="299">
        <f>Matériel_Sogto!BR30</f>
        <v>0</v>
      </c>
      <c r="M25" s="299">
        <f>+Matériel_Sogto!BZ30</f>
        <v>0</v>
      </c>
      <c r="N25" s="299">
        <f>Matériel_Sogto!CH30</f>
        <v>0</v>
      </c>
      <c r="O25" s="299">
        <f>Matériel_Sogto!CP30</f>
        <v>0</v>
      </c>
      <c r="P25" s="299">
        <f>Matériel_Sogto!CX30</f>
        <v>0</v>
      </c>
      <c r="Q25" s="299">
        <f>Matériel_Sogto!DF30</f>
        <v>0</v>
      </c>
      <c r="R25" s="299">
        <f>Matériel_Sogto!DN30</f>
        <v>0</v>
      </c>
      <c r="S25" s="299">
        <f>Matériel_Sogto!DV30</f>
        <v>0</v>
      </c>
      <c r="T25" s="299">
        <f>Matériel_Sogto!ED30</f>
        <v>0</v>
      </c>
      <c r="U25" s="299">
        <f>Matériel_Sogto!EL30</f>
        <v>0</v>
      </c>
      <c r="V25" s="299">
        <f>Matériel_Sogto!ET30</f>
        <v>0</v>
      </c>
      <c r="W25" s="299">
        <f>Matériel_Sogto!FB30</f>
        <v>0</v>
      </c>
      <c r="X25" s="299">
        <f>Matériel_Sogto!FJ30</f>
        <v>0</v>
      </c>
      <c r="Y25" s="299">
        <f>Matériel_Sogto!FR30</f>
        <v>0</v>
      </c>
      <c r="Z25" s="299">
        <f>Matériel_Sogto!FZ30</f>
        <v>0</v>
      </c>
      <c r="AA25" s="299">
        <f>Matériel_Sogto!GH30</f>
        <v>0</v>
      </c>
      <c r="AB25" s="299">
        <f>Matériel_Sogto!GP30</f>
        <v>0</v>
      </c>
      <c r="AC25" s="299">
        <f>Matériel_Sogto!GX30</f>
        <v>0</v>
      </c>
      <c r="AD25" s="299">
        <f>Matériel_Sogto!HF30</f>
        <v>0</v>
      </c>
      <c r="AE25" s="299">
        <f>Matériel_Sogto!HN30</f>
        <v>0</v>
      </c>
      <c r="AF25" s="299">
        <f>Matériel_Sogto!HV30</f>
        <v>0</v>
      </c>
      <c r="AG25" s="299">
        <f>Matériel_Sogto!ID30</f>
        <v>0</v>
      </c>
      <c r="AH25" s="299">
        <f>Matériel_Sogto!IL30</f>
        <v>0</v>
      </c>
      <c r="AI25" s="211">
        <f t="shared" si="0"/>
        <v>25</v>
      </c>
    </row>
    <row r="26" spans="1:35">
      <c r="A26" s="300" t="str">
        <f>Matériel_Sogto!A31</f>
        <v>CAMION</v>
      </c>
      <c r="B26" s="301" t="str">
        <f>Matériel_Sogto!B31</f>
        <v>CA015</v>
      </c>
      <c r="C26" s="301">
        <f>Matériel_Sogto!C31</f>
        <v>0</v>
      </c>
      <c r="D26" s="298">
        <f>Matériel_Sogto!F31</f>
        <v>0</v>
      </c>
      <c r="E26" s="299">
        <f>Matériel_Sogto!N31</f>
        <v>0</v>
      </c>
      <c r="F26" s="299">
        <f>Matériel_Sogto!V31</f>
        <v>0</v>
      </c>
      <c r="G26" s="299">
        <f>Matériel_Sogto!AD31</f>
        <v>0</v>
      </c>
      <c r="H26" s="299">
        <f>+Matériel_Sogto!AL31</f>
        <v>0</v>
      </c>
      <c r="I26" s="299">
        <f>Matériel_Sogto!AT31</f>
        <v>310</v>
      </c>
      <c r="J26" s="299">
        <f>Matériel_Sogto!BB31</f>
        <v>0</v>
      </c>
      <c r="K26" s="299">
        <f>Matériel_Sogto!BJ31</f>
        <v>0</v>
      </c>
      <c r="L26" s="299">
        <f>Matériel_Sogto!BR31</f>
        <v>0</v>
      </c>
      <c r="M26" s="299">
        <f>+Matériel_Sogto!BZ31</f>
        <v>0</v>
      </c>
      <c r="N26" s="299">
        <f>Matériel_Sogto!CH31</f>
        <v>0</v>
      </c>
      <c r="O26" s="299">
        <f>Matériel_Sogto!CP31</f>
        <v>0</v>
      </c>
      <c r="P26" s="299">
        <f>Matériel_Sogto!CX31</f>
        <v>0</v>
      </c>
      <c r="Q26" s="299">
        <f>Matériel_Sogto!DF31</f>
        <v>0</v>
      </c>
      <c r="R26" s="299">
        <f>Matériel_Sogto!DN31</f>
        <v>0</v>
      </c>
      <c r="S26" s="299">
        <f>Matériel_Sogto!DV31</f>
        <v>0</v>
      </c>
      <c r="T26" s="299">
        <f>Matériel_Sogto!ED31</f>
        <v>0</v>
      </c>
      <c r="U26" s="299">
        <f>Matériel_Sogto!EL31</f>
        <v>0</v>
      </c>
      <c r="V26" s="299">
        <f>Matériel_Sogto!ET31</f>
        <v>0</v>
      </c>
      <c r="W26" s="299">
        <f>Matériel_Sogto!FB31</f>
        <v>0</v>
      </c>
      <c r="X26" s="299">
        <f>Matériel_Sogto!FJ31</f>
        <v>270</v>
      </c>
      <c r="Y26" s="299">
        <f>Matériel_Sogto!FR31</f>
        <v>0</v>
      </c>
      <c r="Z26" s="299">
        <f>Matériel_Sogto!FZ31</f>
        <v>0</v>
      </c>
      <c r="AA26" s="299">
        <f>Matériel_Sogto!GH31</f>
        <v>0</v>
      </c>
      <c r="AB26" s="299">
        <f>Matériel_Sogto!GP31</f>
        <v>0</v>
      </c>
      <c r="AC26" s="299">
        <f>Matériel_Sogto!GX31</f>
        <v>0</v>
      </c>
      <c r="AD26" s="299">
        <f>Matériel_Sogto!HF31</f>
        <v>0</v>
      </c>
      <c r="AE26" s="299">
        <f>Matériel_Sogto!HN31</f>
        <v>0</v>
      </c>
      <c r="AF26" s="299">
        <f>Matériel_Sogto!HV31</f>
        <v>0</v>
      </c>
      <c r="AG26" s="299">
        <f>Matériel_Sogto!ID31</f>
        <v>0</v>
      </c>
      <c r="AH26" s="299">
        <f>Matériel_Sogto!IL31</f>
        <v>0</v>
      </c>
      <c r="AI26" s="211">
        <f t="shared" si="0"/>
        <v>580</v>
      </c>
    </row>
    <row r="27" spans="1:35">
      <c r="A27" s="300" t="str">
        <f>Matériel_Sogto!A32</f>
        <v>CAMION 690A 7</v>
      </c>
      <c r="B27" s="301" t="str">
        <f>Matériel_Sogto!B32</f>
        <v>CR001</v>
      </c>
      <c r="C27" s="301">
        <f>Matériel_Sogto!C32</f>
        <v>0</v>
      </c>
      <c r="D27" s="298">
        <f>Matériel_Sogto!F32</f>
        <v>0</v>
      </c>
      <c r="E27" s="299">
        <f>Matériel_Sogto!N32</f>
        <v>0</v>
      </c>
      <c r="F27" s="299">
        <f>Matériel_Sogto!V32</f>
        <v>0</v>
      </c>
      <c r="G27" s="299">
        <f>Matériel_Sogto!AD32</f>
        <v>0</v>
      </c>
      <c r="H27" s="299">
        <f>+Matériel_Sogto!AL32</f>
        <v>0</v>
      </c>
      <c r="I27" s="299">
        <f>Matériel_Sogto!AT32</f>
        <v>0</v>
      </c>
      <c r="J27" s="299">
        <f>Matériel_Sogto!BB32</f>
        <v>0</v>
      </c>
      <c r="K27" s="299">
        <f>Matériel_Sogto!BJ32</f>
        <v>0</v>
      </c>
      <c r="L27" s="299">
        <f>Matériel_Sogto!BR32</f>
        <v>0</v>
      </c>
      <c r="M27" s="299">
        <f>+Matériel_Sogto!BZ32</f>
        <v>0</v>
      </c>
      <c r="N27" s="299">
        <f>Matériel_Sogto!CH32</f>
        <v>0</v>
      </c>
      <c r="O27" s="299">
        <f>Matériel_Sogto!CP32</f>
        <v>50</v>
      </c>
      <c r="P27" s="299">
        <f>Matériel_Sogto!CX32</f>
        <v>0</v>
      </c>
      <c r="Q27" s="299">
        <f>Matériel_Sogto!DF32</f>
        <v>112</v>
      </c>
      <c r="R27" s="299">
        <f>Matériel_Sogto!DN32</f>
        <v>0</v>
      </c>
      <c r="S27" s="299">
        <f>Matériel_Sogto!DV32</f>
        <v>0</v>
      </c>
      <c r="T27" s="299">
        <f>Matériel_Sogto!ED32</f>
        <v>0</v>
      </c>
      <c r="U27" s="299">
        <f>Matériel_Sogto!EL32</f>
        <v>0</v>
      </c>
      <c r="V27" s="299">
        <f>Matériel_Sogto!ET32</f>
        <v>0</v>
      </c>
      <c r="W27" s="299">
        <f>Matériel_Sogto!FB32</f>
        <v>50</v>
      </c>
      <c r="X27" s="299">
        <f>Matériel_Sogto!FJ32</f>
        <v>0</v>
      </c>
      <c r="Y27" s="299">
        <f>Matériel_Sogto!FR32</f>
        <v>0</v>
      </c>
      <c r="Z27" s="299">
        <f>Matériel_Sogto!FZ32</f>
        <v>0</v>
      </c>
      <c r="AA27" s="299">
        <f>Matériel_Sogto!GH32</f>
        <v>0</v>
      </c>
      <c r="AB27" s="299">
        <f>Matériel_Sogto!GP32</f>
        <v>0</v>
      </c>
      <c r="AC27" s="299">
        <f>Matériel_Sogto!GX32</f>
        <v>0</v>
      </c>
      <c r="AD27" s="299">
        <f>Matériel_Sogto!HF32</f>
        <v>0</v>
      </c>
      <c r="AE27" s="299">
        <f>Matériel_Sogto!HN32</f>
        <v>0</v>
      </c>
      <c r="AF27" s="299">
        <f>Matériel_Sogto!HV32</f>
        <v>0</v>
      </c>
      <c r="AG27" s="299">
        <f>Matériel_Sogto!ID32</f>
        <v>0</v>
      </c>
      <c r="AH27" s="299">
        <f>Matériel_Sogto!IL32</f>
        <v>0</v>
      </c>
      <c r="AI27" s="211">
        <f t="shared" si="0"/>
        <v>212</v>
      </c>
    </row>
    <row r="28" spans="1:35">
      <c r="A28" s="300" t="str">
        <f>Matériel_Sogto!A33</f>
        <v>CHAUDIERE</v>
      </c>
      <c r="B28" s="301" t="str">
        <f>Matériel_Sogto!B33</f>
        <v>CR001</v>
      </c>
      <c r="C28" s="301">
        <f>Matériel_Sogto!C33</f>
        <v>0</v>
      </c>
      <c r="D28" s="298">
        <f>Matériel_Sogto!F33</f>
        <v>0</v>
      </c>
      <c r="E28" s="299">
        <f>Matériel_Sogto!N33</f>
        <v>0</v>
      </c>
      <c r="F28" s="299">
        <f>Matériel_Sogto!V33</f>
        <v>0</v>
      </c>
      <c r="G28" s="299">
        <f>Matériel_Sogto!AD33</f>
        <v>0</v>
      </c>
      <c r="H28" s="299">
        <f>+Matériel_Sogto!AL33</f>
        <v>0</v>
      </c>
      <c r="I28" s="299">
        <f>Matériel_Sogto!AT33</f>
        <v>0</v>
      </c>
      <c r="J28" s="299">
        <f>Matériel_Sogto!BB33</f>
        <v>0</v>
      </c>
      <c r="K28" s="299">
        <f>Matériel_Sogto!BJ33</f>
        <v>0</v>
      </c>
      <c r="L28" s="299">
        <f>Matériel_Sogto!BR33</f>
        <v>0</v>
      </c>
      <c r="M28" s="299">
        <f>+Matériel_Sogto!BZ33</f>
        <v>0</v>
      </c>
      <c r="N28" s="299">
        <f>Matériel_Sogto!CH33</f>
        <v>0</v>
      </c>
      <c r="O28" s="299">
        <f>Matériel_Sogto!CP33</f>
        <v>60</v>
      </c>
      <c r="P28" s="299">
        <f>Matériel_Sogto!CX33</f>
        <v>25</v>
      </c>
      <c r="Q28" s="299">
        <f>Matériel_Sogto!DF33</f>
        <v>0</v>
      </c>
      <c r="R28" s="299">
        <f>Matériel_Sogto!DN33</f>
        <v>0</v>
      </c>
      <c r="S28" s="299">
        <f>Matériel_Sogto!DV33</f>
        <v>0</v>
      </c>
      <c r="T28" s="299">
        <f>Matériel_Sogto!ED33</f>
        <v>0</v>
      </c>
      <c r="U28" s="299">
        <f>Matériel_Sogto!EL33</f>
        <v>0</v>
      </c>
      <c r="V28" s="299">
        <f>Matériel_Sogto!ET33</f>
        <v>0</v>
      </c>
      <c r="W28" s="299">
        <f>Matériel_Sogto!FB33</f>
        <v>10</v>
      </c>
      <c r="X28" s="299">
        <f>Matériel_Sogto!FJ33</f>
        <v>0</v>
      </c>
      <c r="Y28" s="299">
        <f>Matériel_Sogto!FR33</f>
        <v>0</v>
      </c>
      <c r="Z28" s="299">
        <f>Matériel_Sogto!FZ33</f>
        <v>0</v>
      </c>
      <c r="AA28" s="299">
        <f>Matériel_Sogto!GH33</f>
        <v>0</v>
      </c>
      <c r="AB28" s="299">
        <f>Matériel_Sogto!GP33</f>
        <v>0</v>
      </c>
      <c r="AC28" s="299">
        <f>Matériel_Sogto!GX33</f>
        <v>0</v>
      </c>
      <c r="AD28" s="299">
        <f>Matériel_Sogto!HF33</f>
        <v>0</v>
      </c>
      <c r="AE28" s="299">
        <f>Matériel_Sogto!HN33</f>
        <v>0</v>
      </c>
      <c r="AF28" s="299">
        <f>Matériel_Sogto!HV33</f>
        <v>0</v>
      </c>
      <c r="AG28" s="299">
        <f>Matériel_Sogto!ID33</f>
        <v>0</v>
      </c>
      <c r="AH28" s="299">
        <f>Matériel_Sogto!IL33</f>
        <v>0</v>
      </c>
      <c r="AI28" s="211">
        <f t="shared" si="0"/>
        <v>95</v>
      </c>
    </row>
    <row r="29" spans="1:35">
      <c r="A29" s="300">
        <f>Matériel_Sogto!A34</f>
        <v>0</v>
      </c>
      <c r="B29" s="301">
        <f>Matériel_Sogto!B34</f>
        <v>0</v>
      </c>
      <c r="C29" s="301">
        <f>Matériel_Sogto!C34</f>
        <v>0</v>
      </c>
      <c r="D29" s="298">
        <f>Matériel_Sogto!F34</f>
        <v>0</v>
      </c>
      <c r="E29" s="299">
        <f>Matériel_Sogto!N34</f>
        <v>0</v>
      </c>
      <c r="F29" s="299">
        <f>Matériel_Sogto!V34</f>
        <v>0</v>
      </c>
      <c r="G29" s="299">
        <f>Matériel_Sogto!AD34</f>
        <v>0</v>
      </c>
      <c r="H29" s="299">
        <f>+Matériel_Sogto!AL34</f>
        <v>0</v>
      </c>
      <c r="I29" s="299">
        <f>Matériel_Sogto!AT34</f>
        <v>0</v>
      </c>
      <c r="J29" s="299">
        <f>Matériel_Sogto!BB34</f>
        <v>0</v>
      </c>
      <c r="K29" s="299">
        <f>Matériel_Sogto!BJ34</f>
        <v>0</v>
      </c>
      <c r="L29" s="299">
        <f>Matériel_Sogto!BR34</f>
        <v>0</v>
      </c>
      <c r="M29" s="299">
        <f>+Matériel_Sogto!BZ34</f>
        <v>0</v>
      </c>
      <c r="N29" s="299">
        <f>Matériel_Sogto!CH34</f>
        <v>0</v>
      </c>
      <c r="O29" s="299">
        <f>Matériel_Sogto!CP34</f>
        <v>0</v>
      </c>
      <c r="P29" s="299">
        <f>Matériel_Sogto!CX34</f>
        <v>0</v>
      </c>
      <c r="Q29" s="299">
        <f>Matériel_Sogto!DF34</f>
        <v>0</v>
      </c>
      <c r="R29" s="299">
        <f>Matériel_Sogto!DN34</f>
        <v>0</v>
      </c>
      <c r="S29" s="299">
        <f>Matériel_Sogto!DV34</f>
        <v>0</v>
      </c>
      <c r="T29" s="299">
        <f>Matériel_Sogto!ED34</f>
        <v>0</v>
      </c>
      <c r="U29" s="299">
        <f>Matériel_Sogto!EL34</f>
        <v>0</v>
      </c>
      <c r="V29" s="299">
        <f>Matériel_Sogto!ET34</f>
        <v>0</v>
      </c>
      <c r="W29" s="299">
        <f>Matériel_Sogto!FB34</f>
        <v>0</v>
      </c>
      <c r="X29" s="299">
        <f>Matériel_Sogto!FJ34</f>
        <v>0</v>
      </c>
      <c r="Y29" s="299">
        <f>Matériel_Sogto!FR34</f>
        <v>0</v>
      </c>
      <c r="Z29" s="299">
        <f>Matériel_Sogto!FZ34</f>
        <v>0</v>
      </c>
      <c r="AA29" s="299">
        <f>Matériel_Sogto!GH34</f>
        <v>0</v>
      </c>
      <c r="AB29" s="299">
        <f>Matériel_Sogto!GP34</f>
        <v>0</v>
      </c>
      <c r="AC29" s="299">
        <f>Matériel_Sogto!GX34</f>
        <v>0</v>
      </c>
      <c r="AD29" s="299">
        <f>Matériel_Sogto!HF34</f>
        <v>0</v>
      </c>
      <c r="AE29" s="299">
        <f>Matériel_Sogto!HN34</f>
        <v>0</v>
      </c>
      <c r="AF29" s="299">
        <f>Matériel_Sogto!HV34</f>
        <v>0</v>
      </c>
      <c r="AG29" s="299">
        <f>Matériel_Sogto!ID34</f>
        <v>0</v>
      </c>
      <c r="AH29" s="299">
        <f>Matériel_Sogto!IL34</f>
        <v>0</v>
      </c>
      <c r="AI29" s="211">
        <f t="shared" si="0"/>
        <v>0</v>
      </c>
    </row>
    <row r="30" spans="1:35">
      <c r="A30" s="300">
        <f>Matériel_Sogto!A35</f>
        <v>0</v>
      </c>
      <c r="B30" s="301">
        <f>Matériel_Sogto!B35</f>
        <v>0</v>
      </c>
      <c r="C30" s="301">
        <f>Matériel_Sogto!C35</f>
        <v>0</v>
      </c>
      <c r="D30" s="298">
        <f>Matériel_Sogto!F35</f>
        <v>0</v>
      </c>
      <c r="E30" s="299">
        <f>Matériel_Sogto!N35</f>
        <v>0</v>
      </c>
      <c r="F30" s="299">
        <f>Matériel_Sogto!V35</f>
        <v>0</v>
      </c>
      <c r="G30" s="299">
        <f>Matériel_Sogto!AD35</f>
        <v>0</v>
      </c>
      <c r="H30" s="299">
        <f>+Matériel_Sogto!AL35</f>
        <v>0</v>
      </c>
      <c r="I30" s="299">
        <f>Matériel_Sogto!AT35</f>
        <v>0</v>
      </c>
      <c r="J30" s="299">
        <f>Matériel_Sogto!BB35</f>
        <v>0</v>
      </c>
      <c r="K30" s="299">
        <f>Matériel_Sogto!BJ35</f>
        <v>0</v>
      </c>
      <c r="L30" s="299">
        <f>Matériel_Sogto!BR35</f>
        <v>0</v>
      </c>
      <c r="M30" s="299">
        <f>+Matériel_Sogto!BZ35</f>
        <v>0</v>
      </c>
      <c r="N30" s="299">
        <f>Matériel_Sogto!CH35</f>
        <v>0</v>
      </c>
      <c r="O30" s="299">
        <f>Matériel_Sogto!CP35</f>
        <v>0</v>
      </c>
      <c r="P30" s="299">
        <f>Matériel_Sogto!CX35</f>
        <v>0</v>
      </c>
      <c r="Q30" s="299">
        <f>Matériel_Sogto!DF35</f>
        <v>0</v>
      </c>
      <c r="R30" s="299">
        <f>Matériel_Sogto!DN35</f>
        <v>0</v>
      </c>
      <c r="S30" s="299">
        <f>Matériel_Sogto!DV35</f>
        <v>0</v>
      </c>
      <c r="T30" s="299">
        <f>Matériel_Sogto!ED35</f>
        <v>0</v>
      </c>
      <c r="U30" s="299">
        <f>Matériel_Sogto!EL35</f>
        <v>0</v>
      </c>
      <c r="V30" s="299">
        <f>Matériel_Sogto!ET35</f>
        <v>0</v>
      </c>
      <c r="W30" s="299">
        <f>Matériel_Sogto!FB35</f>
        <v>0</v>
      </c>
      <c r="X30" s="299">
        <f>Matériel_Sogto!FJ35</f>
        <v>0</v>
      </c>
      <c r="Y30" s="299">
        <f>Matériel_Sogto!FR35</f>
        <v>0</v>
      </c>
      <c r="Z30" s="299">
        <f>Matériel_Sogto!FZ35</f>
        <v>0</v>
      </c>
      <c r="AA30" s="299">
        <f>Matériel_Sogto!GH35</f>
        <v>0</v>
      </c>
      <c r="AB30" s="299">
        <f>Matériel_Sogto!GP35</f>
        <v>0</v>
      </c>
      <c r="AC30" s="299">
        <f>Matériel_Sogto!GX35</f>
        <v>0</v>
      </c>
      <c r="AD30" s="299">
        <f>Matériel_Sogto!HF35</f>
        <v>0</v>
      </c>
      <c r="AE30" s="299">
        <f>Matériel_Sogto!HN35</f>
        <v>0</v>
      </c>
      <c r="AF30" s="299">
        <f>Matériel_Sogto!HV35</f>
        <v>0</v>
      </c>
      <c r="AG30" s="299">
        <f>Matériel_Sogto!ID35</f>
        <v>0</v>
      </c>
      <c r="AH30" s="299">
        <f>Matériel_Sogto!IL35</f>
        <v>0</v>
      </c>
      <c r="AI30" s="211">
        <f t="shared" si="0"/>
        <v>0</v>
      </c>
    </row>
    <row r="31" spans="1:35">
      <c r="A31" s="300">
        <f>Matériel_Sogto!A36</f>
        <v>0</v>
      </c>
      <c r="B31" s="301">
        <f>Matériel_Sogto!B36</f>
        <v>0</v>
      </c>
      <c r="C31" s="301">
        <f>Matériel_Sogto!C36</f>
        <v>0</v>
      </c>
      <c r="D31" s="298">
        <f>Matériel_Sogto!F36</f>
        <v>0</v>
      </c>
      <c r="E31" s="299">
        <f>Matériel_Sogto!N36</f>
        <v>0</v>
      </c>
      <c r="F31" s="299">
        <f>Matériel_Sogto!V36</f>
        <v>0</v>
      </c>
      <c r="G31" s="299">
        <f>Matériel_Sogto!AD36</f>
        <v>0</v>
      </c>
      <c r="H31" s="299">
        <f>+Matériel_Sogto!AL36</f>
        <v>0</v>
      </c>
      <c r="I31" s="299">
        <f>Matériel_Sogto!AT36</f>
        <v>0</v>
      </c>
      <c r="J31" s="299">
        <f>Matériel_Sogto!BB36</f>
        <v>0</v>
      </c>
      <c r="K31" s="299">
        <f>Matériel_Sogto!BJ36</f>
        <v>0</v>
      </c>
      <c r="L31" s="299">
        <f>Matériel_Sogto!BR36</f>
        <v>0</v>
      </c>
      <c r="M31" s="299">
        <f>+Matériel_Sogto!BZ36</f>
        <v>0</v>
      </c>
      <c r="N31" s="299">
        <f>Matériel_Sogto!CH36</f>
        <v>0</v>
      </c>
      <c r="O31" s="299">
        <f>Matériel_Sogto!CP36</f>
        <v>0</v>
      </c>
      <c r="P31" s="299">
        <f>Matériel_Sogto!CX36</f>
        <v>0</v>
      </c>
      <c r="Q31" s="299">
        <f>Matériel_Sogto!DF36</f>
        <v>0</v>
      </c>
      <c r="R31" s="299">
        <f>Matériel_Sogto!DN36</f>
        <v>0</v>
      </c>
      <c r="S31" s="299">
        <f>Matériel_Sogto!DV36</f>
        <v>0</v>
      </c>
      <c r="T31" s="299">
        <f>Matériel_Sogto!ED36</f>
        <v>0</v>
      </c>
      <c r="U31" s="299">
        <f>Matériel_Sogto!EL36</f>
        <v>0</v>
      </c>
      <c r="V31" s="299">
        <f>Matériel_Sogto!ET36</f>
        <v>0</v>
      </c>
      <c r="W31" s="299">
        <f>Matériel_Sogto!FB36</f>
        <v>0</v>
      </c>
      <c r="X31" s="299">
        <f>Matériel_Sogto!FJ36</f>
        <v>0</v>
      </c>
      <c r="Y31" s="299">
        <f>Matériel_Sogto!FR36</f>
        <v>0</v>
      </c>
      <c r="Z31" s="299">
        <f>Matériel_Sogto!FZ36</f>
        <v>0</v>
      </c>
      <c r="AA31" s="299">
        <f>Matériel_Sogto!GH36</f>
        <v>0</v>
      </c>
      <c r="AB31" s="299">
        <f>Matériel_Sogto!GP36</f>
        <v>0</v>
      </c>
      <c r="AC31" s="299">
        <f>Matériel_Sogto!GX36</f>
        <v>0</v>
      </c>
      <c r="AD31" s="299">
        <f>Matériel_Sogto!HF36</f>
        <v>0</v>
      </c>
      <c r="AE31" s="299">
        <f>Matériel_Sogto!HN36</f>
        <v>0</v>
      </c>
      <c r="AF31" s="299">
        <f>Matériel_Sogto!HV36</f>
        <v>0</v>
      </c>
      <c r="AG31" s="299">
        <f>Matériel_Sogto!ID36</f>
        <v>0</v>
      </c>
      <c r="AH31" s="299">
        <f>Matériel_Sogto!IL36</f>
        <v>0</v>
      </c>
      <c r="AI31" s="211">
        <f t="shared" si="0"/>
        <v>0</v>
      </c>
    </row>
    <row r="32" spans="1:35">
      <c r="A32" s="300">
        <f>Matériel_Sogto!A37</f>
        <v>0</v>
      </c>
      <c r="B32" s="301">
        <f>Matériel_Sogto!B37</f>
        <v>0</v>
      </c>
      <c r="C32" s="301">
        <f>Matériel_Sogto!C37</f>
        <v>0</v>
      </c>
      <c r="D32" s="298">
        <f>Matériel_Sogto!F37</f>
        <v>0</v>
      </c>
      <c r="E32" s="299">
        <f>Matériel_Sogto!N37</f>
        <v>0</v>
      </c>
      <c r="F32" s="299">
        <f>Matériel_Sogto!V37</f>
        <v>0</v>
      </c>
      <c r="G32" s="299">
        <f>Matériel_Sogto!AD37</f>
        <v>0</v>
      </c>
      <c r="H32" s="299">
        <f>+Matériel_Sogto!AL37</f>
        <v>0</v>
      </c>
      <c r="I32" s="299">
        <f>Matériel_Sogto!AT37</f>
        <v>0</v>
      </c>
      <c r="J32" s="299">
        <f>Matériel_Sogto!BB37</f>
        <v>0</v>
      </c>
      <c r="K32" s="299">
        <f>Matériel_Sogto!BJ37</f>
        <v>0</v>
      </c>
      <c r="L32" s="299">
        <f>Matériel_Sogto!BR37</f>
        <v>0</v>
      </c>
      <c r="M32" s="299">
        <f>+Matériel_Sogto!BZ37</f>
        <v>0</v>
      </c>
      <c r="N32" s="299">
        <f>Matériel_Sogto!CH37</f>
        <v>0</v>
      </c>
      <c r="O32" s="299">
        <f>Matériel_Sogto!CP37</f>
        <v>0</v>
      </c>
      <c r="P32" s="299">
        <f>Matériel_Sogto!CX37</f>
        <v>0</v>
      </c>
      <c r="Q32" s="299">
        <f>Matériel_Sogto!DF37</f>
        <v>0</v>
      </c>
      <c r="R32" s="299">
        <f>Matériel_Sogto!DN37</f>
        <v>0</v>
      </c>
      <c r="S32" s="299">
        <f>Matériel_Sogto!DV37</f>
        <v>0</v>
      </c>
      <c r="T32" s="299">
        <f>Matériel_Sogto!ED37</f>
        <v>0</v>
      </c>
      <c r="U32" s="299">
        <f>Matériel_Sogto!EL37</f>
        <v>0</v>
      </c>
      <c r="V32" s="299">
        <f>Matériel_Sogto!ET37</f>
        <v>0</v>
      </c>
      <c r="W32" s="299">
        <f>Matériel_Sogto!FB37</f>
        <v>0</v>
      </c>
      <c r="X32" s="299">
        <f>Matériel_Sogto!FJ37</f>
        <v>0</v>
      </c>
      <c r="Y32" s="299">
        <f>Matériel_Sogto!FR37</f>
        <v>0</v>
      </c>
      <c r="Z32" s="299">
        <f>Matériel_Sogto!FZ37</f>
        <v>0</v>
      </c>
      <c r="AA32" s="299">
        <f>Matériel_Sogto!GH37</f>
        <v>0</v>
      </c>
      <c r="AB32" s="299">
        <f>Matériel_Sogto!GP37</f>
        <v>0</v>
      </c>
      <c r="AC32" s="299">
        <f>Matériel_Sogto!GX37</f>
        <v>0</v>
      </c>
      <c r="AD32" s="299">
        <f>Matériel_Sogto!HF37</f>
        <v>0</v>
      </c>
      <c r="AE32" s="299">
        <f>Matériel_Sogto!HN37</f>
        <v>0</v>
      </c>
      <c r="AF32" s="299">
        <f>Matériel_Sogto!HV37</f>
        <v>0</v>
      </c>
      <c r="AG32" s="299">
        <f>Matériel_Sogto!ID37</f>
        <v>0</v>
      </c>
      <c r="AH32" s="299">
        <f>Matériel_Sogto!IL37</f>
        <v>0</v>
      </c>
      <c r="AI32" s="211">
        <f t="shared" si="0"/>
        <v>0</v>
      </c>
    </row>
    <row r="33" spans="1:35">
      <c r="A33" s="300">
        <f>Matériel_Sogto!A38</f>
        <v>0</v>
      </c>
      <c r="B33" s="301">
        <f>Matériel_Sogto!B38</f>
        <v>0</v>
      </c>
      <c r="C33" s="301">
        <f>Matériel_Sogto!C38</f>
        <v>0</v>
      </c>
      <c r="D33" s="298">
        <f>Matériel_Sogto!F38</f>
        <v>0</v>
      </c>
      <c r="E33" s="299">
        <f>Matériel_Sogto!N38</f>
        <v>0</v>
      </c>
      <c r="F33" s="299">
        <f>Matériel_Sogto!V38</f>
        <v>0</v>
      </c>
      <c r="G33" s="299">
        <f>Matériel_Sogto!AD38</f>
        <v>0</v>
      </c>
      <c r="H33" s="299">
        <f>+Matériel_Sogto!AL38</f>
        <v>0</v>
      </c>
      <c r="I33" s="299">
        <f>Matériel_Sogto!AT38</f>
        <v>0</v>
      </c>
      <c r="J33" s="299">
        <f>Matériel_Sogto!BB38</f>
        <v>0</v>
      </c>
      <c r="K33" s="299">
        <f>Matériel_Sogto!BJ38</f>
        <v>0</v>
      </c>
      <c r="L33" s="299">
        <f>Matériel_Sogto!BR38</f>
        <v>0</v>
      </c>
      <c r="M33" s="299">
        <f>+Matériel_Sogto!BZ38</f>
        <v>0</v>
      </c>
      <c r="N33" s="299">
        <f>Matériel_Sogto!CH38</f>
        <v>0</v>
      </c>
      <c r="O33" s="299">
        <f>Matériel_Sogto!CP38</f>
        <v>0</v>
      </c>
      <c r="P33" s="299">
        <f>Matériel_Sogto!CX38</f>
        <v>0</v>
      </c>
      <c r="Q33" s="299">
        <f>Matériel_Sogto!DF38</f>
        <v>0</v>
      </c>
      <c r="R33" s="299">
        <f>Matériel_Sogto!DN38</f>
        <v>0</v>
      </c>
      <c r="S33" s="299">
        <f>Matériel_Sogto!DV38</f>
        <v>0</v>
      </c>
      <c r="T33" s="299">
        <f>Matériel_Sogto!ED38</f>
        <v>0</v>
      </c>
      <c r="U33" s="299">
        <f>Matériel_Sogto!EL38</f>
        <v>0</v>
      </c>
      <c r="V33" s="299">
        <f>Matériel_Sogto!ET38</f>
        <v>0</v>
      </c>
      <c r="W33" s="299">
        <f>Matériel_Sogto!FB38</f>
        <v>0</v>
      </c>
      <c r="X33" s="299">
        <f>Matériel_Sogto!FJ38</f>
        <v>0</v>
      </c>
      <c r="Y33" s="299">
        <f>Matériel_Sogto!FR38</f>
        <v>0</v>
      </c>
      <c r="Z33" s="299">
        <f>Matériel_Sogto!FZ38</f>
        <v>0</v>
      </c>
      <c r="AA33" s="299">
        <f>Matériel_Sogto!GH38</f>
        <v>0</v>
      </c>
      <c r="AB33" s="299">
        <f>Matériel_Sogto!GP38</f>
        <v>0</v>
      </c>
      <c r="AC33" s="299">
        <f>Matériel_Sogto!GX38</f>
        <v>0</v>
      </c>
      <c r="AD33" s="299">
        <f>Matériel_Sogto!HF38</f>
        <v>0</v>
      </c>
      <c r="AE33" s="299">
        <f>Matériel_Sogto!HN38</f>
        <v>0</v>
      </c>
      <c r="AF33" s="299">
        <f>Matériel_Sogto!HV38</f>
        <v>0</v>
      </c>
      <c r="AG33" s="299">
        <f>Matériel_Sogto!ID38</f>
        <v>0</v>
      </c>
      <c r="AH33" s="299">
        <f>Matériel_Sogto!IL38</f>
        <v>0</v>
      </c>
      <c r="AI33" s="211">
        <f t="shared" si="0"/>
        <v>0</v>
      </c>
    </row>
    <row r="34" spans="1:35">
      <c r="A34" s="300">
        <f>Matériel_Sogto!A39</f>
        <v>0</v>
      </c>
      <c r="B34" s="301">
        <f>Matériel_Sogto!B39</f>
        <v>0</v>
      </c>
      <c r="C34" s="301">
        <f>Matériel_Sogto!C39</f>
        <v>0</v>
      </c>
      <c r="D34" s="298">
        <f>Matériel_Sogto!F39</f>
        <v>0</v>
      </c>
      <c r="E34" s="299">
        <f>Matériel_Sogto!N39</f>
        <v>0</v>
      </c>
      <c r="F34" s="299">
        <f>Matériel_Sogto!V39</f>
        <v>0</v>
      </c>
      <c r="G34" s="299">
        <f>Matériel_Sogto!AD39</f>
        <v>0</v>
      </c>
      <c r="H34" s="299">
        <f>+Matériel_Sogto!AL39</f>
        <v>0</v>
      </c>
      <c r="I34" s="299">
        <f>Matériel_Sogto!AT39</f>
        <v>0</v>
      </c>
      <c r="J34" s="299">
        <f>Matériel_Sogto!BB39</f>
        <v>0</v>
      </c>
      <c r="K34" s="299">
        <f>Matériel_Sogto!BJ39</f>
        <v>0</v>
      </c>
      <c r="L34" s="299">
        <f>Matériel_Sogto!BR39</f>
        <v>0</v>
      </c>
      <c r="M34" s="299">
        <f>+Matériel_Sogto!BZ39</f>
        <v>0</v>
      </c>
      <c r="N34" s="299">
        <f>Matériel_Sogto!CH39</f>
        <v>0</v>
      </c>
      <c r="O34" s="299">
        <f>Matériel_Sogto!CP39</f>
        <v>0</v>
      </c>
      <c r="P34" s="299">
        <f>Matériel_Sogto!CX39</f>
        <v>0</v>
      </c>
      <c r="Q34" s="299">
        <f>Matériel_Sogto!DF39</f>
        <v>0</v>
      </c>
      <c r="R34" s="299">
        <f>Matériel_Sogto!DN39</f>
        <v>0</v>
      </c>
      <c r="S34" s="299">
        <f>Matériel_Sogto!DV39</f>
        <v>0</v>
      </c>
      <c r="T34" s="299">
        <f>Matériel_Sogto!ED39</f>
        <v>0</v>
      </c>
      <c r="U34" s="299">
        <f>Matériel_Sogto!EL39</f>
        <v>0</v>
      </c>
      <c r="V34" s="299">
        <f>Matériel_Sogto!ET39</f>
        <v>0</v>
      </c>
      <c r="W34" s="299">
        <f>Matériel_Sogto!FB39</f>
        <v>0</v>
      </c>
      <c r="X34" s="299">
        <f>Matériel_Sogto!FJ39</f>
        <v>0</v>
      </c>
      <c r="Y34" s="299">
        <f>Matériel_Sogto!FR39</f>
        <v>0</v>
      </c>
      <c r="Z34" s="299">
        <f>Matériel_Sogto!FZ39</f>
        <v>0</v>
      </c>
      <c r="AA34" s="299">
        <f>Matériel_Sogto!GH39</f>
        <v>0</v>
      </c>
      <c r="AB34" s="299">
        <f>Matériel_Sogto!GP39</f>
        <v>0</v>
      </c>
      <c r="AC34" s="299">
        <f>Matériel_Sogto!GX39</f>
        <v>0</v>
      </c>
      <c r="AD34" s="299">
        <f>Matériel_Sogto!HF39</f>
        <v>0</v>
      </c>
      <c r="AE34" s="299">
        <f>Matériel_Sogto!HN39</f>
        <v>0</v>
      </c>
      <c r="AF34" s="299">
        <f>Matériel_Sogto!HV39</f>
        <v>0</v>
      </c>
      <c r="AG34" s="299">
        <f>Matériel_Sogto!ID39</f>
        <v>0</v>
      </c>
      <c r="AH34" s="299">
        <f>Matériel_Sogto!IL39</f>
        <v>0</v>
      </c>
      <c r="AI34" s="211">
        <f t="shared" si="0"/>
        <v>0</v>
      </c>
    </row>
    <row r="35" spans="1:35">
      <c r="A35" s="300">
        <f>Matériel_Sogto!A40</f>
        <v>0</v>
      </c>
      <c r="B35" s="301">
        <f>Matériel_Sogto!B40</f>
        <v>0</v>
      </c>
      <c r="C35" s="301">
        <f>Matériel_Sogto!C40</f>
        <v>0</v>
      </c>
      <c r="D35" s="298">
        <f>Matériel_Sogto!F40</f>
        <v>0</v>
      </c>
      <c r="E35" s="299">
        <f>Matériel_Sogto!N40</f>
        <v>0</v>
      </c>
      <c r="F35" s="299">
        <f>Matériel_Sogto!V40</f>
        <v>0</v>
      </c>
      <c r="G35" s="299">
        <f>Matériel_Sogto!AD40</f>
        <v>0</v>
      </c>
      <c r="H35" s="299">
        <f>+Matériel_Sogto!AL40</f>
        <v>0</v>
      </c>
      <c r="I35" s="299">
        <f>Matériel_Sogto!AT40</f>
        <v>0</v>
      </c>
      <c r="J35" s="299">
        <f>Matériel_Sogto!BB40</f>
        <v>0</v>
      </c>
      <c r="K35" s="299">
        <f>Matériel_Sogto!BJ40</f>
        <v>0</v>
      </c>
      <c r="L35" s="299">
        <f>Matériel_Sogto!BR40</f>
        <v>0</v>
      </c>
      <c r="M35" s="299">
        <f>+Matériel_Sogto!BZ40</f>
        <v>0</v>
      </c>
      <c r="N35" s="299">
        <f>Matériel_Sogto!CH40</f>
        <v>0</v>
      </c>
      <c r="O35" s="299">
        <f>Matériel_Sogto!CP40</f>
        <v>0</v>
      </c>
      <c r="P35" s="299">
        <f>Matériel_Sogto!CX40</f>
        <v>0</v>
      </c>
      <c r="Q35" s="299">
        <f>Matériel_Sogto!DF40</f>
        <v>0</v>
      </c>
      <c r="R35" s="299">
        <f>Matériel_Sogto!DN40</f>
        <v>0</v>
      </c>
      <c r="S35" s="299">
        <f>Matériel_Sogto!DV40</f>
        <v>0</v>
      </c>
      <c r="T35" s="299">
        <f>Matériel_Sogto!ED40</f>
        <v>0</v>
      </c>
      <c r="U35" s="299">
        <f>Matériel_Sogto!EL40</f>
        <v>0</v>
      </c>
      <c r="V35" s="299">
        <f>Matériel_Sogto!ET40</f>
        <v>0</v>
      </c>
      <c r="W35" s="299">
        <f>Matériel_Sogto!FB40</f>
        <v>0</v>
      </c>
      <c r="X35" s="299">
        <f>Matériel_Sogto!FJ40</f>
        <v>0</v>
      </c>
      <c r="Y35" s="299">
        <f>Matériel_Sogto!FR40</f>
        <v>0</v>
      </c>
      <c r="Z35" s="299">
        <f>Matériel_Sogto!FZ40</f>
        <v>0</v>
      </c>
      <c r="AA35" s="299">
        <f>Matériel_Sogto!GH40</f>
        <v>0</v>
      </c>
      <c r="AB35" s="299">
        <f>Matériel_Sogto!GP40</f>
        <v>0</v>
      </c>
      <c r="AC35" s="299">
        <f>Matériel_Sogto!GX40</f>
        <v>0</v>
      </c>
      <c r="AD35" s="299">
        <f>Matériel_Sogto!HF40</f>
        <v>0</v>
      </c>
      <c r="AE35" s="299">
        <f>Matériel_Sogto!HN40</f>
        <v>0</v>
      </c>
      <c r="AF35" s="299">
        <f>Matériel_Sogto!HV40</f>
        <v>0</v>
      </c>
      <c r="AG35" s="299">
        <f>Matériel_Sogto!ID40</f>
        <v>0</v>
      </c>
      <c r="AH35" s="299">
        <f>Matériel_Sogto!IL40</f>
        <v>0</v>
      </c>
      <c r="AI35" s="211">
        <f t="shared" si="0"/>
        <v>0</v>
      </c>
    </row>
    <row r="36" spans="1:35">
      <c r="A36" s="300">
        <f>Matériel_Sogto!A41</f>
        <v>0</v>
      </c>
      <c r="B36" s="301">
        <f>Matériel_Sogto!B41</f>
        <v>0</v>
      </c>
      <c r="C36" s="301">
        <f>Matériel_Sogto!C41</f>
        <v>0</v>
      </c>
      <c r="D36" s="298">
        <f>Matériel_Sogto!F41</f>
        <v>0</v>
      </c>
      <c r="E36" s="299">
        <f>Matériel_Sogto!N41</f>
        <v>0</v>
      </c>
      <c r="F36" s="299">
        <f>Matériel_Sogto!V41</f>
        <v>0</v>
      </c>
      <c r="G36" s="299">
        <f>Matériel_Sogto!AD41</f>
        <v>0</v>
      </c>
      <c r="H36" s="299">
        <f>+Matériel_Sogto!AL41</f>
        <v>0</v>
      </c>
      <c r="I36" s="299">
        <f>Matériel_Sogto!AT41</f>
        <v>0</v>
      </c>
      <c r="J36" s="299">
        <f>Matériel_Sogto!BB41</f>
        <v>0</v>
      </c>
      <c r="K36" s="299">
        <f>Matériel_Sogto!BJ41</f>
        <v>0</v>
      </c>
      <c r="L36" s="299">
        <f>Matériel_Sogto!BR41</f>
        <v>0</v>
      </c>
      <c r="M36" s="299">
        <f>+Matériel_Sogto!BZ41</f>
        <v>0</v>
      </c>
      <c r="N36" s="299">
        <f>Matériel_Sogto!CH41</f>
        <v>0</v>
      </c>
      <c r="O36" s="299">
        <f>Matériel_Sogto!CP41</f>
        <v>0</v>
      </c>
      <c r="P36" s="299">
        <f>Matériel_Sogto!CX41</f>
        <v>0</v>
      </c>
      <c r="Q36" s="299">
        <f>Matériel_Sogto!DF41</f>
        <v>0</v>
      </c>
      <c r="R36" s="299">
        <f>Matériel_Sogto!DN41</f>
        <v>0</v>
      </c>
      <c r="S36" s="299">
        <f>Matériel_Sogto!DV41</f>
        <v>0</v>
      </c>
      <c r="T36" s="299">
        <f>Matériel_Sogto!ED41</f>
        <v>0</v>
      </c>
      <c r="U36" s="299">
        <f>Matériel_Sogto!EL41</f>
        <v>0</v>
      </c>
      <c r="V36" s="299">
        <f>Matériel_Sogto!ET41</f>
        <v>0</v>
      </c>
      <c r="W36" s="299">
        <f>Matériel_Sogto!FB41</f>
        <v>0</v>
      </c>
      <c r="X36" s="299">
        <f>Matériel_Sogto!FJ41</f>
        <v>0</v>
      </c>
      <c r="Y36" s="299">
        <f>Matériel_Sogto!FR41</f>
        <v>0</v>
      </c>
      <c r="Z36" s="299">
        <f>Matériel_Sogto!FZ41</f>
        <v>0</v>
      </c>
      <c r="AA36" s="299">
        <f>Matériel_Sogto!GH41</f>
        <v>0</v>
      </c>
      <c r="AB36" s="299">
        <f>Matériel_Sogto!GP41</f>
        <v>0</v>
      </c>
      <c r="AC36" s="299">
        <f>Matériel_Sogto!GX41</f>
        <v>0</v>
      </c>
      <c r="AD36" s="299">
        <f>Matériel_Sogto!HF41</f>
        <v>0</v>
      </c>
      <c r="AE36" s="299">
        <f>Matériel_Sogto!HN41</f>
        <v>0</v>
      </c>
      <c r="AF36" s="299">
        <f>Matériel_Sogto!HV41</f>
        <v>0</v>
      </c>
      <c r="AG36" s="299">
        <f>Matériel_Sogto!ID41</f>
        <v>0</v>
      </c>
      <c r="AH36" s="299">
        <f>Matériel_Sogto!IL41</f>
        <v>0</v>
      </c>
      <c r="AI36" s="211">
        <f t="shared" si="0"/>
        <v>0</v>
      </c>
    </row>
    <row r="37" spans="1:35">
      <c r="A37" s="300">
        <f>Matériel_Sogto!A42</f>
        <v>0</v>
      </c>
      <c r="B37" s="301">
        <f>Matériel_Sogto!B42</f>
        <v>0</v>
      </c>
      <c r="C37" s="301">
        <f>Matériel_Sogto!C42</f>
        <v>0</v>
      </c>
      <c r="D37" s="298">
        <f>Matériel_Sogto!F42</f>
        <v>0</v>
      </c>
      <c r="E37" s="299">
        <f>Matériel_Sogto!N42</f>
        <v>0</v>
      </c>
      <c r="F37" s="299">
        <f>Matériel_Sogto!V42</f>
        <v>0</v>
      </c>
      <c r="G37" s="299">
        <f>Matériel_Sogto!AD42</f>
        <v>0</v>
      </c>
      <c r="H37" s="299">
        <f>+Matériel_Sogto!AL42</f>
        <v>0</v>
      </c>
      <c r="I37" s="299">
        <f>Matériel_Sogto!AT42</f>
        <v>0</v>
      </c>
      <c r="J37" s="299">
        <f>Matériel_Sogto!BB42</f>
        <v>0</v>
      </c>
      <c r="K37" s="299">
        <f>Matériel_Sogto!BJ42</f>
        <v>0</v>
      </c>
      <c r="L37" s="299">
        <f>Matériel_Sogto!BR42</f>
        <v>0</v>
      </c>
      <c r="M37" s="299">
        <f>+Matériel_Sogto!BZ42</f>
        <v>0</v>
      </c>
      <c r="N37" s="299">
        <f>Matériel_Sogto!CH42</f>
        <v>0</v>
      </c>
      <c r="O37" s="299">
        <f>Matériel_Sogto!CP42</f>
        <v>0</v>
      </c>
      <c r="P37" s="299">
        <f>Matériel_Sogto!CX42</f>
        <v>0</v>
      </c>
      <c r="Q37" s="299">
        <f>Matériel_Sogto!DF42</f>
        <v>0</v>
      </c>
      <c r="R37" s="299">
        <f>Matériel_Sogto!DN42</f>
        <v>0</v>
      </c>
      <c r="S37" s="299">
        <f>Matériel_Sogto!DV42</f>
        <v>0</v>
      </c>
      <c r="T37" s="299">
        <f>Matériel_Sogto!ED42</f>
        <v>0</v>
      </c>
      <c r="U37" s="299">
        <f>Matériel_Sogto!EL42</f>
        <v>0</v>
      </c>
      <c r="V37" s="299">
        <f>Matériel_Sogto!ET42</f>
        <v>0</v>
      </c>
      <c r="W37" s="299">
        <f>Matériel_Sogto!FB42</f>
        <v>0</v>
      </c>
      <c r="X37" s="299">
        <f>Matériel_Sogto!FJ42</f>
        <v>0</v>
      </c>
      <c r="Y37" s="299">
        <f>Matériel_Sogto!FR42</f>
        <v>0</v>
      </c>
      <c r="Z37" s="299">
        <f>Matériel_Sogto!FZ42</f>
        <v>0</v>
      </c>
      <c r="AA37" s="299">
        <f>Matériel_Sogto!GH42</f>
        <v>0</v>
      </c>
      <c r="AB37" s="299">
        <f>Matériel_Sogto!GP42</f>
        <v>0</v>
      </c>
      <c r="AC37" s="299">
        <f>Matériel_Sogto!GX42</f>
        <v>0</v>
      </c>
      <c r="AD37" s="299">
        <f>Matériel_Sogto!HF42</f>
        <v>0</v>
      </c>
      <c r="AE37" s="299">
        <f>Matériel_Sogto!HN42</f>
        <v>0</v>
      </c>
      <c r="AF37" s="299">
        <f>Matériel_Sogto!HV42</f>
        <v>0</v>
      </c>
      <c r="AG37" s="299">
        <f>Matériel_Sogto!ID42</f>
        <v>0</v>
      </c>
      <c r="AH37" s="299">
        <f>Matériel_Sogto!IL42</f>
        <v>0</v>
      </c>
      <c r="AI37" s="211">
        <f t="shared" si="0"/>
        <v>0</v>
      </c>
    </row>
    <row r="38" spans="1:35">
      <c r="A38" s="300">
        <f>Matériel_Sogto!A43</f>
        <v>0</v>
      </c>
      <c r="B38" s="301">
        <f>Matériel_Sogto!B43</f>
        <v>0</v>
      </c>
      <c r="C38" s="301">
        <f>Matériel_Sogto!C43</f>
        <v>0</v>
      </c>
      <c r="D38" s="298">
        <f>Matériel_Sogto!F43</f>
        <v>0</v>
      </c>
      <c r="E38" s="299">
        <f>Matériel_Sogto!N43</f>
        <v>0</v>
      </c>
      <c r="F38" s="299">
        <f>Matériel_Sogto!V43</f>
        <v>0</v>
      </c>
      <c r="G38" s="299">
        <f>Matériel_Sogto!AD43</f>
        <v>0</v>
      </c>
      <c r="H38" s="299">
        <f>+Matériel_Sogto!AL43</f>
        <v>0</v>
      </c>
      <c r="I38" s="299">
        <f>Matériel_Sogto!AT43</f>
        <v>0</v>
      </c>
      <c r="J38" s="299">
        <f>Matériel_Sogto!BB43</f>
        <v>0</v>
      </c>
      <c r="K38" s="299">
        <f>Matériel_Sogto!BJ43</f>
        <v>0</v>
      </c>
      <c r="L38" s="299">
        <f>Matériel_Sogto!BR43</f>
        <v>0</v>
      </c>
      <c r="M38" s="299">
        <f>+Matériel_Sogto!BZ43</f>
        <v>0</v>
      </c>
      <c r="N38" s="299">
        <f>Matériel_Sogto!CH43</f>
        <v>0</v>
      </c>
      <c r="O38" s="299">
        <f>Matériel_Sogto!CP43</f>
        <v>0</v>
      </c>
      <c r="P38" s="299">
        <f>Matériel_Sogto!CX43</f>
        <v>0</v>
      </c>
      <c r="Q38" s="299">
        <f>Matériel_Sogto!DF43</f>
        <v>0</v>
      </c>
      <c r="R38" s="299">
        <f>Matériel_Sogto!DN43</f>
        <v>0</v>
      </c>
      <c r="S38" s="299">
        <f>Matériel_Sogto!DV43</f>
        <v>0</v>
      </c>
      <c r="T38" s="299">
        <f>Matériel_Sogto!ED43</f>
        <v>0</v>
      </c>
      <c r="U38" s="299">
        <f>Matériel_Sogto!EL43</f>
        <v>0</v>
      </c>
      <c r="V38" s="299">
        <f>Matériel_Sogto!ET43</f>
        <v>0</v>
      </c>
      <c r="W38" s="299">
        <f>Matériel_Sogto!FB43</f>
        <v>0</v>
      </c>
      <c r="X38" s="299">
        <f>Matériel_Sogto!FJ43</f>
        <v>0</v>
      </c>
      <c r="Y38" s="299">
        <f>Matériel_Sogto!FR43</f>
        <v>0</v>
      </c>
      <c r="Z38" s="299">
        <f>Matériel_Sogto!FZ43</f>
        <v>0</v>
      </c>
      <c r="AA38" s="299">
        <f>Matériel_Sogto!GH43</f>
        <v>0</v>
      </c>
      <c r="AB38" s="299">
        <f>Matériel_Sogto!GP43</f>
        <v>0</v>
      </c>
      <c r="AC38" s="299">
        <f>Matériel_Sogto!GX43</f>
        <v>0</v>
      </c>
      <c r="AD38" s="299">
        <f>Matériel_Sogto!HF43</f>
        <v>0</v>
      </c>
      <c r="AE38" s="299">
        <f>Matériel_Sogto!HN43</f>
        <v>0</v>
      </c>
      <c r="AF38" s="299">
        <f>Matériel_Sogto!HV43</f>
        <v>0</v>
      </c>
      <c r="AG38" s="299">
        <f>Matériel_Sogto!ID43</f>
        <v>0</v>
      </c>
      <c r="AH38" s="299">
        <f>Matériel_Sogto!IL43</f>
        <v>0</v>
      </c>
      <c r="AI38" s="211">
        <f t="shared" si="0"/>
        <v>0</v>
      </c>
    </row>
    <row r="39" spans="1:35">
      <c r="A39" s="300">
        <f>Matériel_Sogto!A44</f>
        <v>0</v>
      </c>
      <c r="B39" s="301">
        <f>Matériel_Sogto!B44</f>
        <v>0</v>
      </c>
      <c r="C39" s="301">
        <f>Matériel_Sogto!C44</f>
        <v>0</v>
      </c>
      <c r="D39" s="298">
        <f>Matériel_Sogto!F44</f>
        <v>0</v>
      </c>
      <c r="E39" s="299">
        <f>Matériel_Sogto!N44</f>
        <v>0</v>
      </c>
      <c r="F39" s="299">
        <f>Matériel_Sogto!V44</f>
        <v>0</v>
      </c>
      <c r="G39" s="299">
        <f>Matériel_Sogto!AD44</f>
        <v>0</v>
      </c>
      <c r="H39" s="299">
        <f>+Matériel_Sogto!AL44</f>
        <v>0</v>
      </c>
      <c r="I39" s="299">
        <f>Matériel_Sogto!AT44</f>
        <v>0</v>
      </c>
      <c r="J39" s="299">
        <f>Matériel_Sogto!BB44</f>
        <v>0</v>
      </c>
      <c r="K39" s="299">
        <f>Matériel_Sogto!BJ44</f>
        <v>0</v>
      </c>
      <c r="L39" s="299">
        <f>Matériel_Sogto!BR44</f>
        <v>0</v>
      </c>
      <c r="M39" s="299">
        <f>+Matériel_Sogto!BZ44</f>
        <v>0</v>
      </c>
      <c r="N39" s="299">
        <f>Matériel_Sogto!CH44</f>
        <v>0</v>
      </c>
      <c r="O39" s="299">
        <f>Matériel_Sogto!CP44</f>
        <v>0</v>
      </c>
      <c r="P39" s="299">
        <f>Matériel_Sogto!CX44</f>
        <v>0</v>
      </c>
      <c r="Q39" s="299">
        <f>Matériel_Sogto!DF44</f>
        <v>0</v>
      </c>
      <c r="R39" s="299">
        <f>Matériel_Sogto!DN44</f>
        <v>0</v>
      </c>
      <c r="S39" s="299">
        <f>Matériel_Sogto!DV44</f>
        <v>0</v>
      </c>
      <c r="T39" s="299">
        <f>Matériel_Sogto!ED44</f>
        <v>0</v>
      </c>
      <c r="U39" s="299">
        <f>Matériel_Sogto!EL44</f>
        <v>0</v>
      </c>
      <c r="V39" s="299">
        <f>Matériel_Sogto!ET44</f>
        <v>0</v>
      </c>
      <c r="W39" s="299">
        <f>Matériel_Sogto!FB44</f>
        <v>0</v>
      </c>
      <c r="X39" s="299">
        <f>Matériel_Sogto!FJ44</f>
        <v>0</v>
      </c>
      <c r="Y39" s="299">
        <f>Matériel_Sogto!FR44</f>
        <v>0</v>
      </c>
      <c r="Z39" s="299">
        <f>Matériel_Sogto!FZ44</f>
        <v>0</v>
      </c>
      <c r="AA39" s="299">
        <f>Matériel_Sogto!GH44</f>
        <v>0</v>
      </c>
      <c r="AB39" s="299">
        <f>Matériel_Sogto!GP44</f>
        <v>0</v>
      </c>
      <c r="AC39" s="299">
        <f>Matériel_Sogto!GX44</f>
        <v>0</v>
      </c>
      <c r="AD39" s="299">
        <f>Matériel_Sogto!HF44</f>
        <v>0</v>
      </c>
      <c r="AE39" s="299">
        <f>Matériel_Sogto!HN44</f>
        <v>0</v>
      </c>
      <c r="AF39" s="299">
        <f>Matériel_Sogto!HV44</f>
        <v>0</v>
      </c>
      <c r="AG39" s="299">
        <f>Matériel_Sogto!ID44</f>
        <v>0</v>
      </c>
      <c r="AH39" s="299">
        <f>Matériel_Sogto!IL44</f>
        <v>0</v>
      </c>
      <c r="AI39" s="211">
        <f t="shared" si="0"/>
        <v>0</v>
      </c>
    </row>
    <row r="40" spans="1:35">
      <c r="A40" s="300">
        <f>Matériel_Sogto!A45</f>
        <v>0</v>
      </c>
      <c r="B40" s="301">
        <f>Matériel_Sogto!B45</f>
        <v>0</v>
      </c>
      <c r="C40" s="301">
        <f>Matériel_Sogto!C45</f>
        <v>0</v>
      </c>
      <c r="D40" s="298">
        <f>Matériel_Sogto!F45</f>
        <v>0</v>
      </c>
      <c r="E40" s="299">
        <f>Matériel_Sogto!N45</f>
        <v>0</v>
      </c>
      <c r="F40" s="299">
        <f>Matériel_Sogto!V45</f>
        <v>0</v>
      </c>
      <c r="G40" s="299">
        <f>Matériel_Sogto!AD45</f>
        <v>0</v>
      </c>
      <c r="H40" s="299">
        <f>+Matériel_Sogto!AL45</f>
        <v>0</v>
      </c>
      <c r="I40" s="299">
        <f>Matériel_Sogto!AT45</f>
        <v>0</v>
      </c>
      <c r="J40" s="299">
        <f>Matériel_Sogto!BB45</f>
        <v>0</v>
      </c>
      <c r="K40" s="299">
        <f>Matériel_Sogto!BJ45</f>
        <v>0</v>
      </c>
      <c r="L40" s="299">
        <f>Matériel_Sogto!BR45</f>
        <v>0</v>
      </c>
      <c r="M40" s="299">
        <f>+Matériel_Sogto!BZ45</f>
        <v>0</v>
      </c>
      <c r="N40" s="299">
        <f>Matériel_Sogto!CH45</f>
        <v>0</v>
      </c>
      <c r="O40" s="299">
        <f>Matériel_Sogto!CP45</f>
        <v>0</v>
      </c>
      <c r="P40" s="299">
        <f>Matériel_Sogto!CX45</f>
        <v>0</v>
      </c>
      <c r="Q40" s="299">
        <f>Matériel_Sogto!DF45</f>
        <v>0</v>
      </c>
      <c r="R40" s="299">
        <f>Matériel_Sogto!DN45</f>
        <v>0</v>
      </c>
      <c r="S40" s="299">
        <f>Matériel_Sogto!DV45</f>
        <v>0</v>
      </c>
      <c r="T40" s="299">
        <f>Matériel_Sogto!ED45</f>
        <v>0</v>
      </c>
      <c r="U40" s="299">
        <f>Matériel_Sogto!EL45</f>
        <v>0</v>
      </c>
      <c r="V40" s="299">
        <f>Matériel_Sogto!ET45</f>
        <v>0</v>
      </c>
      <c r="W40" s="299">
        <f>Matériel_Sogto!FB45</f>
        <v>0</v>
      </c>
      <c r="X40" s="299">
        <f>Matériel_Sogto!FJ45</f>
        <v>0</v>
      </c>
      <c r="Y40" s="299">
        <f>Matériel_Sogto!FR45</f>
        <v>0</v>
      </c>
      <c r="Z40" s="299">
        <f>Matériel_Sogto!FZ45</f>
        <v>0</v>
      </c>
      <c r="AA40" s="299">
        <f>Matériel_Sogto!GH45</f>
        <v>0</v>
      </c>
      <c r="AB40" s="299">
        <f>Matériel_Sogto!GP45</f>
        <v>0</v>
      </c>
      <c r="AC40" s="299">
        <f>Matériel_Sogto!GX45</f>
        <v>0</v>
      </c>
      <c r="AD40" s="299">
        <f>Matériel_Sogto!HF45</f>
        <v>0</v>
      </c>
      <c r="AE40" s="299">
        <f>Matériel_Sogto!HN45</f>
        <v>0</v>
      </c>
      <c r="AF40" s="299">
        <f>Matériel_Sogto!HV45</f>
        <v>0</v>
      </c>
      <c r="AG40" s="299">
        <f>Matériel_Sogto!ID45</f>
        <v>0</v>
      </c>
      <c r="AH40" s="299">
        <f>Matériel_Sogto!IL45</f>
        <v>0</v>
      </c>
      <c r="AI40" s="211">
        <f t="shared" si="0"/>
        <v>0</v>
      </c>
    </row>
    <row r="41" spans="1:35">
      <c r="A41" s="300">
        <f>Matériel_Sogto!A46</f>
        <v>0</v>
      </c>
      <c r="B41" s="301">
        <f>Matériel_Sogto!B46</f>
        <v>0</v>
      </c>
      <c r="C41" s="301">
        <f>Matériel_Sogto!C46</f>
        <v>0</v>
      </c>
      <c r="D41" s="298">
        <f>Matériel_Sogto!F46</f>
        <v>0</v>
      </c>
      <c r="E41" s="299">
        <f>Matériel_Sogto!N46</f>
        <v>0</v>
      </c>
      <c r="F41" s="299">
        <f>Matériel_Sogto!V46</f>
        <v>0</v>
      </c>
      <c r="G41" s="299">
        <f>Matériel_Sogto!AD46</f>
        <v>0</v>
      </c>
      <c r="H41" s="299">
        <f>+Matériel_Sogto!AL46</f>
        <v>0</v>
      </c>
      <c r="I41" s="299">
        <f>Matériel_Sogto!AT46</f>
        <v>0</v>
      </c>
      <c r="J41" s="299">
        <f>Matériel_Sogto!BB46</f>
        <v>0</v>
      </c>
      <c r="K41" s="299">
        <f>Matériel_Sogto!BJ46</f>
        <v>0</v>
      </c>
      <c r="L41" s="299">
        <f>Matériel_Sogto!BR46</f>
        <v>0</v>
      </c>
      <c r="M41" s="299">
        <f>+Matériel_Sogto!BZ46</f>
        <v>0</v>
      </c>
      <c r="N41" s="299">
        <f>Matériel_Sogto!CH46</f>
        <v>0</v>
      </c>
      <c r="O41" s="299">
        <f>Matériel_Sogto!CP46</f>
        <v>0</v>
      </c>
      <c r="P41" s="299">
        <f>Matériel_Sogto!CX46</f>
        <v>0</v>
      </c>
      <c r="Q41" s="299">
        <f>Matériel_Sogto!DF46</f>
        <v>0</v>
      </c>
      <c r="R41" s="299">
        <f>Matériel_Sogto!DN46</f>
        <v>0</v>
      </c>
      <c r="S41" s="299">
        <f>Matériel_Sogto!DV46</f>
        <v>0</v>
      </c>
      <c r="T41" s="299">
        <f>Matériel_Sogto!ED46</f>
        <v>0</v>
      </c>
      <c r="U41" s="299">
        <f>Matériel_Sogto!EL46</f>
        <v>0</v>
      </c>
      <c r="V41" s="299">
        <f>Matériel_Sogto!ET46</f>
        <v>0</v>
      </c>
      <c r="W41" s="299">
        <f>Matériel_Sogto!FB46</f>
        <v>0</v>
      </c>
      <c r="X41" s="299">
        <f>Matériel_Sogto!FJ46</f>
        <v>0</v>
      </c>
      <c r="Y41" s="299">
        <f>Matériel_Sogto!FR46</f>
        <v>0</v>
      </c>
      <c r="Z41" s="299">
        <f>Matériel_Sogto!FZ46</f>
        <v>0</v>
      </c>
      <c r="AA41" s="299">
        <f>Matériel_Sogto!GH46</f>
        <v>0</v>
      </c>
      <c r="AB41" s="299">
        <f>Matériel_Sogto!GP46</f>
        <v>0</v>
      </c>
      <c r="AC41" s="299">
        <f>Matériel_Sogto!GX46</f>
        <v>0</v>
      </c>
      <c r="AD41" s="299">
        <f>Matériel_Sogto!HF46</f>
        <v>0</v>
      </c>
      <c r="AE41" s="299">
        <f>Matériel_Sogto!HN46</f>
        <v>0</v>
      </c>
      <c r="AF41" s="299">
        <f>Matériel_Sogto!HV46</f>
        <v>0</v>
      </c>
      <c r="AG41" s="299">
        <f>Matériel_Sogto!ID46</f>
        <v>0</v>
      </c>
      <c r="AH41" s="299">
        <f>Matériel_Sogto!IL46</f>
        <v>0</v>
      </c>
      <c r="AI41" s="211">
        <f t="shared" si="0"/>
        <v>0</v>
      </c>
    </row>
    <row r="42" spans="1:35">
      <c r="A42" s="300">
        <f>Matériel_Sogto!A47</f>
        <v>0</v>
      </c>
      <c r="B42" s="301">
        <f>Matériel_Sogto!B47</f>
        <v>0</v>
      </c>
      <c r="C42" s="301">
        <f>Matériel_Sogto!C47</f>
        <v>0</v>
      </c>
      <c r="D42" s="298">
        <f>Matériel_Sogto!F47</f>
        <v>0</v>
      </c>
      <c r="E42" s="299">
        <f>Matériel_Sogto!N47</f>
        <v>0</v>
      </c>
      <c r="F42" s="299">
        <f>Matériel_Sogto!V47</f>
        <v>0</v>
      </c>
      <c r="G42" s="299">
        <f>Matériel_Sogto!AD47</f>
        <v>0</v>
      </c>
      <c r="H42" s="299">
        <f>+Matériel_Sogto!AL47</f>
        <v>0</v>
      </c>
      <c r="I42" s="299">
        <f>Matériel_Sogto!AT47</f>
        <v>0</v>
      </c>
      <c r="J42" s="299">
        <f>Matériel_Sogto!BB47</f>
        <v>0</v>
      </c>
      <c r="K42" s="299">
        <f>Matériel_Sogto!BJ47</f>
        <v>0</v>
      </c>
      <c r="L42" s="299">
        <f>Matériel_Sogto!BR47</f>
        <v>0</v>
      </c>
      <c r="M42" s="299">
        <f>+Matériel_Sogto!BZ47</f>
        <v>0</v>
      </c>
      <c r="N42" s="299">
        <f>Matériel_Sogto!CH47</f>
        <v>0</v>
      </c>
      <c r="O42" s="299">
        <f>Matériel_Sogto!CP47</f>
        <v>0</v>
      </c>
      <c r="P42" s="299">
        <f>Matériel_Sogto!CX47</f>
        <v>0</v>
      </c>
      <c r="Q42" s="299">
        <f>Matériel_Sogto!DF47</f>
        <v>0</v>
      </c>
      <c r="R42" s="299">
        <f>Matériel_Sogto!DN47</f>
        <v>0</v>
      </c>
      <c r="S42" s="299">
        <f>Matériel_Sogto!DV47</f>
        <v>0</v>
      </c>
      <c r="T42" s="299">
        <f>Matériel_Sogto!ED47</f>
        <v>0</v>
      </c>
      <c r="U42" s="299">
        <f>Matériel_Sogto!EL47</f>
        <v>0</v>
      </c>
      <c r="V42" s="299">
        <f>Matériel_Sogto!ET47</f>
        <v>0</v>
      </c>
      <c r="W42" s="299">
        <f>Matériel_Sogto!FB47</f>
        <v>0</v>
      </c>
      <c r="X42" s="299">
        <f>Matériel_Sogto!FJ47</f>
        <v>0</v>
      </c>
      <c r="Y42" s="299">
        <f>Matériel_Sogto!FR47</f>
        <v>0</v>
      </c>
      <c r="Z42" s="299">
        <f>Matériel_Sogto!FZ47</f>
        <v>0</v>
      </c>
      <c r="AA42" s="299">
        <f>Matériel_Sogto!GH47</f>
        <v>0</v>
      </c>
      <c r="AB42" s="299">
        <f>Matériel_Sogto!GP47</f>
        <v>0</v>
      </c>
      <c r="AC42" s="299">
        <f>Matériel_Sogto!GX47</f>
        <v>0</v>
      </c>
      <c r="AD42" s="299">
        <f>Matériel_Sogto!HF47</f>
        <v>0</v>
      </c>
      <c r="AE42" s="299">
        <f>Matériel_Sogto!HN47</f>
        <v>0</v>
      </c>
      <c r="AF42" s="299">
        <f>Matériel_Sogto!HV47</f>
        <v>0</v>
      </c>
      <c r="AG42" s="299">
        <f>Matériel_Sogto!ID47</f>
        <v>0</v>
      </c>
      <c r="AH42" s="299">
        <f>Matériel_Sogto!IL47</f>
        <v>0</v>
      </c>
      <c r="AI42" s="211">
        <f t="shared" si="0"/>
        <v>0</v>
      </c>
    </row>
    <row r="43" spans="1:35">
      <c r="A43" s="300">
        <f>Matériel_Sogto!A48</f>
        <v>0</v>
      </c>
      <c r="B43" s="301">
        <f>Matériel_Sogto!B48</f>
        <v>0</v>
      </c>
      <c r="C43" s="301">
        <f>Matériel_Sogto!C48</f>
        <v>0</v>
      </c>
      <c r="D43" s="298">
        <f>Matériel_Sogto!F48</f>
        <v>0</v>
      </c>
      <c r="E43" s="299">
        <f>Matériel_Sogto!N48</f>
        <v>0</v>
      </c>
      <c r="F43" s="299">
        <f>Matériel_Sogto!V48</f>
        <v>0</v>
      </c>
      <c r="G43" s="299">
        <f>Matériel_Sogto!AD48</f>
        <v>0</v>
      </c>
      <c r="H43" s="299">
        <f>+Matériel_Sogto!AL48</f>
        <v>0</v>
      </c>
      <c r="I43" s="299">
        <f>Matériel_Sogto!AT48</f>
        <v>0</v>
      </c>
      <c r="J43" s="299">
        <f>Matériel_Sogto!BB48</f>
        <v>0</v>
      </c>
      <c r="K43" s="299">
        <f>Matériel_Sogto!BJ48</f>
        <v>0</v>
      </c>
      <c r="L43" s="299">
        <f>Matériel_Sogto!BR48</f>
        <v>0</v>
      </c>
      <c r="M43" s="299">
        <f>+Matériel_Sogto!BZ48</f>
        <v>0</v>
      </c>
      <c r="N43" s="299">
        <f>Matériel_Sogto!CH48</f>
        <v>0</v>
      </c>
      <c r="O43" s="299">
        <f>Matériel_Sogto!CP48</f>
        <v>0</v>
      </c>
      <c r="P43" s="299">
        <f>Matériel_Sogto!CX48</f>
        <v>0</v>
      </c>
      <c r="Q43" s="299">
        <f>Matériel_Sogto!DF48</f>
        <v>0</v>
      </c>
      <c r="R43" s="299">
        <f>Matériel_Sogto!DN48</f>
        <v>0</v>
      </c>
      <c r="S43" s="299">
        <f>Matériel_Sogto!DV48</f>
        <v>0</v>
      </c>
      <c r="T43" s="299">
        <f>Matériel_Sogto!ED48</f>
        <v>0</v>
      </c>
      <c r="U43" s="299">
        <f>Matériel_Sogto!EL48</f>
        <v>0</v>
      </c>
      <c r="V43" s="299">
        <f>Matériel_Sogto!ET48</f>
        <v>0</v>
      </c>
      <c r="W43" s="299">
        <f>Matériel_Sogto!FB48</f>
        <v>0</v>
      </c>
      <c r="X43" s="299">
        <f>Matériel_Sogto!FJ48</f>
        <v>0</v>
      </c>
      <c r="Y43" s="299">
        <f>Matériel_Sogto!FR48</f>
        <v>0</v>
      </c>
      <c r="Z43" s="299">
        <f>Matériel_Sogto!FZ48</f>
        <v>0</v>
      </c>
      <c r="AA43" s="299">
        <f>Matériel_Sogto!GH48</f>
        <v>0</v>
      </c>
      <c r="AB43" s="299">
        <f>Matériel_Sogto!GP48</f>
        <v>0</v>
      </c>
      <c r="AC43" s="299">
        <f>Matériel_Sogto!GX48</f>
        <v>0</v>
      </c>
      <c r="AD43" s="299">
        <f>Matériel_Sogto!HF48</f>
        <v>0</v>
      </c>
      <c r="AE43" s="299">
        <f>Matériel_Sogto!HN48</f>
        <v>0</v>
      </c>
      <c r="AF43" s="299">
        <f>Matériel_Sogto!HV48</f>
        <v>0</v>
      </c>
      <c r="AG43" s="299">
        <f>Matériel_Sogto!ID48</f>
        <v>0</v>
      </c>
      <c r="AH43" s="299">
        <f>Matériel_Sogto!IL48</f>
        <v>0</v>
      </c>
      <c r="AI43" s="211">
        <f t="shared" si="0"/>
        <v>0</v>
      </c>
    </row>
    <row r="44" spans="1:35">
      <c r="A44" s="300">
        <f>Matériel_Sogto!A49</f>
        <v>0</v>
      </c>
      <c r="B44" s="301">
        <f>Matériel_Sogto!B49</f>
        <v>0</v>
      </c>
      <c r="C44" s="301">
        <f>Matériel_Sogto!C49</f>
        <v>0</v>
      </c>
      <c r="D44" s="298">
        <f>Matériel_Sogto!F49</f>
        <v>0</v>
      </c>
      <c r="E44" s="299">
        <f>Matériel_Sogto!N49</f>
        <v>0</v>
      </c>
      <c r="F44" s="299">
        <f>Matériel_Sogto!V49</f>
        <v>0</v>
      </c>
      <c r="G44" s="299">
        <f>Matériel_Sogto!AD49</f>
        <v>0</v>
      </c>
      <c r="H44" s="299">
        <f>+Matériel_Sogto!AL49</f>
        <v>0</v>
      </c>
      <c r="I44" s="299">
        <f>Matériel_Sogto!AT49</f>
        <v>0</v>
      </c>
      <c r="J44" s="299">
        <f>Matériel_Sogto!BB49</f>
        <v>0</v>
      </c>
      <c r="K44" s="299">
        <f>Matériel_Sogto!BJ49</f>
        <v>0</v>
      </c>
      <c r="L44" s="299">
        <f>Matériel_Sogto!BR49</f>
        <v>0</v>
      </c>
      <c r="M44" s="299">
        <f>+Matériel_Sogto!BZ49</f>
        <v>0</v>
      </c>
      <c r="N44" s="299">
        <f>Matériel_Sogto!CH49</f>
        <v>0</v>
      </c>
      <c r="O44" s="299">
        <f>Matériel_Sogto!CP49</f>
        <v>0</v>
      </c>
      <c r="P44" s="299">
        <f>Matériel_Sogto!CX49</f>
        <v>0</v>
      </c>
      <c r="Q44" s="299">
        <f>Matériel_Sogto!DF49</f>
        <v>0</v>
      </c>
      <c r="R44" s="299">
        <f>Matériel_Sogto!DN49</f>
        <v>0</v>
      </c>
      <c r="S44" s="299">
        <f>Matériel_Sogto!DV49</f>
        <v>0</v>
      </c>
      <c r="T44" s="299">
        <f>Matériel_Sogto!ED49</f>
        <v>0</v>
      </c>
      <c r="U44" s="299">
        <f>Matériel_Sogto!EL49</f>
        <v>0</v>
      </c>
      <c r="V44" s="299">
        <f>Matériel_Sogto!ET49</f>
        <v>0</v>
      </c>
      <c r="W44" s="299">
        <f>Matériel_Sogto!FB49</f>
        <v>0</v>
      </c>
      <c r="X44" s="299">
        <f>Matériel_Sogto!FJ49</f>
        <v>0</v>
      </c>
      <c r="Y44" s="299">
        <f>Matériel_Sogto!FR49</f>
        <v>0</v>
      </c>
      <c r="Z44" s="299">
        <f>Matériel_Sogto!FZ49</f>
        <v>0</v>
      </c>
      <c r="AA44" s="299">
        <f>Matériel_Sogto!GH49</f>
        <v>0</v>
      </c>
      <c r="AB44" s="299">
        <f>Matériel_Sogto!GP49</f>
        <v>0</v>
      </c>
      <c r="AC44" s="299">
        <f>Matériel_Sogto!GX49</f>
        <v>0</v>
      </c>
      <c r="AD44" s="299">
        <f>Matériel_Sogto!HF49</f>
        <v>0</v>
      </c>
      <c r="AE44" s="299">
        <f>Matériel_Sogto!HN49</f>
        <v>0</v>
      </c>
      <c r="AF44" s="299">
        <f>Matériel_Sogto!HV49</f>
        <v>0</v>
      </c>
      <c r="AG44" s="299">
        <f>Matériel_Sogto!ID49</f>
        <v>0</v>
      </c>
      <c r="AH44" s="299">
        <f>Matériel_Sogto!IL49</f>
        <v>0</v>
      </c>
      <c r="AI44" s="211">
        <f t="shared" si="0"/>
        <v>0</v>
      </c>
    </row>
    <row r="45" spans="1:35">
      <c r="A45" s="300">
        <f>Matériel_Sogto!A50</f>
        <v>0</v>
      </c>
      <c r="B45" s="301">
        <f>Matériel_Sogto!B50</f>
        <v>0</v>
      </c>
      <c r="C45" s="301">
        <f>Matériel_Sogto!C50</f>
        <v>0</v>
      </c>
      <c r="D45" s="298">
        <f>Matériel_Sogto!F50</f>
        <v>0</v>
      </c>
      <c r="E45" s="299">
        <f>Matériel_Sogto!N50</f>
        <v>0</v>
      </c>
      <c r="F45" s="299">
        <f>Matériel_Sogto!V50</f>
        <v>0</v>
      </c>
      <c r="G45" s="299">
        <f>Matériel_Sogto!AD50</f>
        <v>0</v>
      </c>
      <c r="H45" s="299">
        <f>+Matériel_Sogto!AL50</f>
        <v>0</v>
      </c>
      <c r="I45" s="299">
        <f>Matériel_Sogto!AT50</f>
        <v>0</v>
      </c>
      <c r="J45" s="299">
        <f>Matériel_Sogto!BB50</f>
        <v>0</v>
      </c>
      <c r="K45" s="299">
        <f>Matériel_Sogto!BJ50</f>
        <v>0</v>
      </c>
      <c r="L45" s="299">
        <f>Matériel_Sogto!BR50</f>
        <v>0</v>
      </c>
      <c r="M45" s="299">
        <f>+Matériel_Sogto!BZ50</f>
        <v>0</v>
      </c>
      <c r="N45" s="299">
        <f>Matériel_Sogto!CH50</f>
        <v>0</v>
      </c>
      <c r="O45" s="299">
        <f>Matériel_Sogto!CP50</f>
        <v>0</v>
      </c>
      <c r="P45" s="299">
        <f>Matériel_Sogto!CX50</f>
        <v>0</v>
      </c>
      <c r="Q45" s="299">
        <f>Matériel_Sogto!DF50</f>
        <v>0</v>
      </c>
      <c r="R45" s="299">
        <f>Matériel_Sogto!DN50</f>
        <v>0</v>
      </c>
      <c r="S45" s="299">
        <f>Matériel_Sogto!DV50</f>
        <v>0</v>
      </c>
      <c r="T45" s="299">
        <f>Matériel_Sogto!ED50</f>
        <v>0</v>
      </c>
      <c r="U45" s="299">
        <f>Matériel_Sogto!EL50</f>
        <v>0</v>
      </c>
      <c r="V45" s="299">
        <f>Matériel_Sogto!ET50</f>
        <v>0</v>
      </c>
      <c r="W45" s="299">
        <f>Matériel_Sogto!FB50</f>
        <v>0</v>
      </c>
      <c r="X45" s="299">
        <f>Matériel_Sogto!FJ50</f>
        <v>0</v>
      </c>
      <c r="Y45" s="299">
        <f>Matériel_Sogto!FR50</f>
        <v>0</v>
      </c>
      <c r="Z45" s="299">
        <f>Matériel_Sogto!FZ50</f>
        <v>0</v>
      </c>
      <c r="AA45" s="299">
        <f>Matériel_Sogto!GH50</f>
        <v>0</v>
      </c>
      <c r="AB45" s="299">
        <f>Matériel_Sogto!GP50</f>
        <v>0</v>
      </c>
      <c r="AC45" s="299">
        <f>Matériel_Sogto!GX50</f>
        <v>0</v>
      </c>
      <c r="AD45" s="299">
        <f>Matériel_Sogto!HF50</f>
        <v>0</v>
      </c>
      <c r="AE45" s="299">
        <f>Matériel_Sogto!HN50</f>
        <v>0</v>
      </c>
      <c r="AF45" s="299">
        <f>Matériel_Sogto!HV50</f>
        <v>0</v>
      </c>
      <c r="AG45" s="299">
        <f>Matériel_Sogto!ID50</f>
        <v>0</v>
      </c>
      <c r="AH45" s="299">
        <f>Matériel_Sogto!IL50</f>
        <v>0</v>
      </c>
      <c r="AI45" s="211">
        <f t="shared" si="0"/>
        <v>0</v>
      </c>
    </row>
    <row r="46" spans="1:35">
      <c r="A46" s="300">
        <f>Matériel_Sogto!A51</f>
        <v>0</v>
      </c>
      <c r="B46" s="301">
        <f>Matériel_Sogto!B51</f>
        <v>0</v>
      </c>
      <c r="C46" s="301">
        <f>Matériel_Sogto!C51</f>
        <v>0</v>
      </c>
      <c r="D46" s="298">
        <f>Matériel_Sogto!F51</f>
        <v>0</v>
      </c>
      <c r="E46" s="299">
        <f>Matériel_Sogto!N51</f>
        <v>0</v>
      </c>
      <c r="F46" s="299">
        <f>Matériel_Sogto!V51</f>
        <v>0</v>
      </c>
      <c r="G46" s="299">
        <f>Matériel_Sogto!AD51</f>
        <v>0</v>
      </c>
      <c r="H46" s="299">
        <f>+Matériel_Sogto!AL51</f>
        <v>0</v>
      </c>
      <c r="I46" s="299">
        <f>Matériel_Sogto!AT51</f>
        <v>0</v>
      </c>
      <c r="J46" s="299">
        <f>Matériel_Sogto!BB51</f>
        <v>0</v>
      </c>
      <c r="K46" s="299">
        <f>Matériel_Sogto!BJ51</f>
        <v>0</v>
      </c>
      <c r="L46" s="299">
        <f>Matériel_Sogto!BR51</f>
        <v>0</v>
      </c>
      <c r="M46" s="299">
        <f>+Matériel_Sogto!BZ51</f>
        <v>0</v>
      </c>
      <c r="N46" s="299">
        <f>Matériel_Sogto!CH51</f>
        <v>0</v>
      </c>
      <c r="O46" s="299">
        <f>Matériel_Sogto!CP51</f>
        <v>0</v>
      </c>
      <c r="P46" s="299">
        <f>Matériel_Sogto!CX51</f>
        <v>0</v>
      </c>
      <c r="Q46" s="299">
        <f>Matériel_Sogto!DF51</f>
        <v>0</v>
      </c>
      <c r="R46" s="299">
        <f>Matériel_Sogto!DN51</f>
        <v>0</v>
      </c>
      <c r="S46" s="299">
        <f>Matériel_Sogto!DV51</f>
        <v>0</v>
      </c>
      <c r="T46" s="299">
        <f>Matériel_Sogto!ED51</f>
        <v>0</v>
      </c>
      <c r="U46" s="299">
        <f>Matériel_Sogto!EL51</f>
        <v>0</v>
      </c>
      <c r="V46" s="299">
        <f>Matériel_Sogto!ET51</f>
        <v>0</v>
      </c>
      <c r="W46" s="299">
        <f>Matériel_Sogto!FB51</f>
        <v>0</v>
      </c>
      <c r="X46" s="299">
        <f>Matériel_Sogto!FJ51</f>
        <v>0</v>
      </c>
      <c r="Y46" s="299">
        <f>Matériel_Sogto!FR51</f>
        <v>0</v>
      </c>
      <c r="Z46" s="299">
        <f>Matériel_Sogto!FZ51</f>
        <v>0</v>
      </c>
      <c r="AA46" s="299">
        <f>Matériel_Sogto!GH51</f>
        <v>0</v>
      </c>
      <c r="AB46" s="299">
        <f>Matériel_Sogto!GP51</f>
        <v>0</v>
      </c>
      <c r="AC46" s="299">
        <f>Matériel_Sogto!GX51</f>
        <v>0</v>
      </c>
      <c r="AD46" s="299">
        <f>Matériel_Sogto!HF51</f>
        <v>0</v>
      </c>
      <c r="AE46" s="299">
        <f>Matériel_Sogto!HN51</f>
        <v>0</v>
      </c>
      <c r="AF46" s="299">
        <f>Matériel_Sogto!HV51</f>
        <v>0</v>
      </c>
      <c r="AG46" s="299">
        <f>Matériel_Sogto!ID51</f>
        <v>0</v>
      </c>
      <c r="AH46" s="299">
        <f>Matériel_Sogto!IL51</f>
        <v>0</v>
      </c>
      <c r="AI46" s="211">
        <f t="shared" si="0"/>
        <v>0</v>
      </c>
    </row>
    <row r="47" spans="1:35">
      <c r="A47" s="300">
        <f>Matériel_Sogto!A52</f>
        <v>0</v>
      </c>
      <c r="B47" s="301">
        <f>Matériel_Sogto!B52</f>
        <v>0</v>
      </c>
      <c r="C47" s="301">
        <f>Matériel_Sogto!C52</f>
        <v>0</v>
      </c>
      <c r="D47" s="298">
        <f>Matériel_Sogto!F52</f>
        <v>0</v>
      </c>
      <c r="E47" s="299">
        <f>Matériel_Sogto!N52</f>
        <v>0</v>
      </c>
      <c r="F47" s="299">
        <f>Matériel_Sogto!V52</f>
        <v>0</v>
      </c>
      <c r="G47" s="299">
        <f>Matériel_Sogto!AD52</f>
        <v>0</v>
      </c>
      <c r="H47" s="299">
        <f>+Matériel_Sogto!AL52</f>
        <v>0</v>
      </c>
      <c r="I47" s="299">
        <f>Matériel_Sogto!AT52</f>
        <v>0</v>
      </c>
      <c r="J47" s="299">
        <f>Matériel_Sogto!BB52</f>
        <v>0</v>
      </c>
      <c r="K47" s="299">
        <f>Matériel_Sogto!BJ52</f>
        <v>0</v>
      </c>
      <c r="L47" s="299">
        <f>Matériel_Sogto!BR52</f>
        <v>0</v>
      </c>
      <c r="M47" s="299">
        <f>+Matériel_Sogto!BZ52</f>
        <v>0</v>
      </c>
      <c r="N47" s="299">
        <f>Matériel_Sogto!CH52</f>
        <v>0</v>
      </c>
      <c r="O47" s="299">
        <f>Matériel_Sogto!CP52</f>
        <v>0</v>
      </c>
      <c r="P47" s="299">
        <f>Matériel_Sogto!CX52</f>
        <v>0</v>
      </c>
      <c r="Q47" s="299">
        <f>Matériel_Sogto!DF52</f>
        <v>0</v>
      </c>
      <c r="R47" s="299">
        <f>Matériel_Sogto!DN52</f>
        <v>0</v>
      </c>
      <c r="S47" s="299">
        <f>Matériel_Sogto!DV52</f>
        <v>0</v>
      </c>
      <c r="T47" s="299">
        <f>Matériel_Sogto!ED52</f>
        <v>0</v>
      </c>
      <c r="U47" s="299">
        <f>Matériel_Sogto!EL52</f>
        <v>0</v>
      </c>
      <c r="V47" s="299">
        <f>Matériel_Sogto!ET52</f>
        <v>0</v>
      </c>
      <c r="W47" s="299">
        <f>Matériel_Sogto!FB52</f>
        <v>0</v>
      </c>
      <c r="X47" s="299">
        <f>Matériel_Sogto!FJ52</f>
        <v>0</v>
      </c>
      <c r="Y47" s="299">
        <f>Matériel_Sogto!FR52</f>
        <v>0</v>
      </c>
      <c r="Z47" s="299">
        <f>Matériel_Sogto!FZ52</f>
        <v>0</v>
      </c>
      <c r="AA47" s="299">
        <f>Matériel_Sogto!GH52</f>
        <v>0</v>
      </c>
      <c r="AB47" s="299">
        <f>Matériel_Sogto!GP52</f>
        <v>0</v>
      </c>
      <c r="AC47" s="299">
        <f>Matériel_Sogto!GX52</f>
        <v>0</v>
      </c>
      <c r="AD47" s="299">
        <f>Matériel_Sogto!HF52</f>
        <v>0</v>
      </c>
      <c r="AE47" s="299">
        <f>Matériel_Sogto!HN52</f>
        <v>0</v>
      </c>
      <c r="AF47" s="299">
        <f>Matériel_Sogto!HV52</f>
        <v>0</v>
      </c>
      <c r="AG47" s="299">
        <f>Matériel_Sogto!ID52</f>
        <v>0</v>
      </c>
      <c r="AH47" s="299">
        <f>Matériel_Sogto!IL52</f>
        <v>0</v>
      </c>
      <c r="AI47" s="211">
        <f t="shared" si="0"/>
        <v>0</v>
      </c>
    </row>
    <row r="48" spans="1:35">
      <c r="A48" s="300">
        <f>Matériel_Sogto!A53</f>
        <v>0</v>
      </c>
      <c r="B48" s="301">
        <f>Matériel_Sogto!B53</f>
        <v>0</v>
      </c>
      <c r="C48" s="301">
        <f>Matériel_Sogto!C53</f>
        <v>0</v>
      </c>
      <c r="D48" s="298">
        <f>Matériel_Sogto!F53</f>
        <v>0</v>
      </c>
      <c r="E48" s="299">
        <f>Matériel_Sogto!N53</f>
        <v>0</v>
      </c>
      <c r="F48" s="299">
        <f>Matériel_Sogto!V53</f>
        <v>0</v>
      </c>
      <c r="G48" s="299">
        <f>Matériel_Sogto!AD53</f>
        <v>0</v>
      </c>
      <c r="H48" s="299">
        <f>+Matériel_Sogto!AL53</f>
        <v>0</v>
      </c>
      <c r="I48" s="299">
        <f>Matériel_Sogto!AT53</f>
        <v>0</v>
      </c>
      <c r="J48" s="299">
        <f>Matériel_Sogto!BB53</f>
        <v>0</v>
      </c>
      <c r="K48" s="299">
        <f>Matériel_Sogto!BJ53</f>
        <v>0</v>
      </c>
      <c r="L48" s="299">
        <f>Matériel_Sogto!BR53</f>
        <v>0</v>
      </c>
      <c r="M48" s="299">
        <f>+Matériel_Sogto!BZ53</f>
        <v>0</v>
      </c>
      <c r="N48" s="299">
        <f>Matériel_Sogto!CH53</f>
        <v>0</v>
      </c>
      <c r="O48" s="299">
        <f>Matériel_Sogto!CP53</f>
        <v>0</v>
      </c>
      <c r="P48" s="299">
        <f>Matériel_Sogto!CX53</f>
        <v>0</v>
      </c>
      <c r="Q48" s="299">
        <f>Matériel_Sogto!DF53</f>
        <v>0</v>
      </c>
      <c r="R48" s="299">
        <f>Matériel_Sogto!DN53</f>
        <v>0</v>
      </c>
      <c r="S48" s="299">
        <f>Matériel_Sogto!DV53</f>
        <v>0</v>
      </c>
      <c r="T48" s="299">
        <f>Matériel_Sogto!ED53</f>
        <v>0</v>
      </c>
      <c r="U48" s="299">
        <f>Matériel_Sogto!EL53</f>
        <v>0</v>
      </c>
      <c r="V48" s="299">
        <f>Matériel_Sogto!ET53</f>
        <v>0</v>
      </c>
      <c r="W48" s="299">
        <f>Matériel_Sogto!FB53</f>
        <v>0</v>
      </c>
      <c r="X48" s="299">
        <f>Matériel_Sogto!FJ53</f>
        <v>0</v>
      </c>
      <c r="Y48" s="299">
        <f>Matériel_Sogto!FR53</f>
        <v>0</v>
      </c>
      <c r="Z48" s="299">
        <f>Matériel_Sogto!FZ53</f>
        <v>0</v>
      </c>
      <c r="AA48" s="299">
        <f>Matériel_Sogto!GH53</f>
        <v>0</v>
      </c>
      <c r="AB48" s="299">
        <f>Matériel_Sogto!GP53</f>
        <v>0</v>
      </c>
      <c r="AC48" s="299">
        <f>Matériel_Sogto!GX53</f>
        <v>0</v>
      </c>
      <c r="AD48" s="299">
        <f>Matériel_Sogto!HF53</f>
        <v>0</v>
      </c>
      <c r="AE48" s="299">
        <f>Matériel_Sogto!HN53</f>
        <v>0</v>
      </c>
      <c r="AF48" s="299">
        <f>Matériel_Sogto!HV53</f>
        <v>0</v>
      </c>
      <c r="AG48" s="299">
        <f>Matériel_Sogto!ID53</f>
        <v>0</v>
      </c>
      <c r="AH48" s="299">
        <f>Matériel_Sogto!IL53</f>
        <v>0</v>
      </c>
      <c r="AI48" s="211">
        <f t="shared" si="0"/>
        <v>0</v>
      </c>
    </row>
    <row r="49" spans="1:35">
      <c r="A49" s="300">
        <f>Matériel_Sogto!A54</f>
        <v>0</v>
      </c>
      <c r="B49" s="301">
        <f>Matériel_Sogto!B54</f>
        <v>0</v>
      </c>
      <c r="C49" s="301">
        <f>Matériel_Sogto!C54</f>
        <v>0</v>
      </c>
      <c r="D49" s="298">
        <f>Matériel_Sogto!F54</f>
        <v>0</v>
      </c>
      <c r="E49" s="299">
        <f>Matériel_Sogto!N54</f>
        <v>0</v>
      </c>
      <c r="F49" s="299">
        <f>Matériel_Sogto!V54</f>
        <v>0</v>
      </c>
      <c r="G49" s="299">
        <f>Matériel_Sogto!AD54</f>
        <v>0</v>
      </c>
      <c r="H49" s="299">
        <f>+Matériel_Sogto!AL54</f>
        <v>0</v>
      </c>
      <c r="I49" s="299">
        <f>Matériel_Sogto!AT54</f>
        <v>0</v>
      </c>
      <c r="J49" s="299">
        <f>Matériel_Sogto!BB54</f>
        <v>0</v>
      </c>
      <c r="K49" s="299">
        <f>Matériel_Sogto!BJ54</f>
        <v>0</v>
      </c>
      <c r="L49" s="299">
        <f>Matériel_Sogto!BR54</f>
        <v>0</v>
      </c>
      <c r="M49" s="299">
        <f>+Matériel_Sogto!BZ54</f>
        <v>0</v>
      </c>
      <c r="N49" s="299">
        <f>Matériel_Sogto!CH54</f>
        <v>0</v>
      </c>
      <c r="O49" s="299">
        <f>Matériel_Sogto!CP54</f>
        <v>0</v>
      </c>
      <c r="P49" s="299">
        <f>Matériel_Sogto!CX54</f>
        <v>0</v>
      </c>
      <c r="Q49" s="299">
        <f>Matériel_Sogto!DF54</f>
        <v>0</v>
      </c>
      <c r="R49" s="299">
        <f>Matériel_Sogto!DN54</f>
        <v>0</v>
      </c>
      <c r="S49" s="299">
        <f>Matériel_Sogto!DV54</f>
        <v>0</v>
      </c>
      <c r="T49" s="299">
        <f>Matériel_Sogto!ED54</f>
        <v>0</v>
      </c>
      <c r="U49" s="299">
        <f>Matériel_Sogto!EL54</f>
        <v>0</v>
      </c>
      <c r="V49" s="299">
        <f>Matériel_Sogto!ET54</f>
        <v>0</v>
      </c>
      <c r="W49" s="299">
        <f>Matériel_Sogto!FB54</f>
        <v>0</v>
      </c>
      <c r="X49" s="299">
        <f>Matériel_Sogto!FJ54</f>
        <v>0</v>
      </c>
      <c r="Y49" s="299">
        <f>Matériel_Sogto!FR54</f>
        <v>0</v>
      </c>
      <c r="Z49" s="299">
        <f>Matériel_Sogto!FZ54</f>
        <v>0</v>
      </c>
      <c r="AA49" s="299">
        <f>Matériel_Sogto!GH54</f>
        <v>0</v>
      </c>
      <c r="AB49" s="299">
        <f>Matériel_Sogto!GP54</f>
        <v>0</v>
      </c>
      <c r="AC49" s="299">
        <f>Matériel_Sogto!GX54</f>
        <v>0</v>
      </c>
      <c r="AD49" s="299">
        <f>Matériel_Sogto!HF54</f>
        <v>0</v>
      </c>
      <c r="AE49" s="299">
        <f>Matériel_Sogto!HN54</f>
        <v>0</v>
      </c>
      <c r="AF49" s="299">
        <f>Matériel_Sogto!HV54</f>
        <v>0</v>
      </c>
      <c r="AG49" s="299">
        <f>Matériel_Sogto!ID54</f>
        <v>0</v>
      </c>
      <c r="AH49" s="299">
        <f>Matériel_Sogto!IL54</f>
        <v>0</v>
      </c>
      <c r="AI49" s="211">
        <f t="shared" si="0"/>
        <v>0</v>
      </c>
    </row>
    <row r="50" spans="1:35">
      <c r="A50" s="300">
        <f>Matériel_Sogto!A55</f>
        <v>0</v>
      </c>
      <c r="B50" s="301">
        <f>Matériel_Sogto!B55</f>
        <v>0</v>
      </c>
      <c r="C50" s="301">
        <f>Matériel_Sogto!C55</f>
        <v>0</v>
      </c>
      <c r="D50" s="298">
        <f>Matériel_Sogto!F55</f>
        <v>0</v>
      </c>
      <c r="E50" s="299">
        <f>Matériel_Sogto!N55</f>
        <v>0</v>
      </c>
      <c r="F50" s="299">
        <f>Matériel_Sogto!V55</f>
        <v>0</v>
      </c>
      <c r="G50" s="299">
        <f>Matériel_Sogto!AD55</f>
        <v>0</v>
      </c>
      <c r="H50" s="299">
        <f>+Matériel_Sogto!AL55</f>
        <v>0</v>
      </c>
      <c r="I50" s="299">
        <f>Matériel_Sogto!AT55</f>
        <v>0</v>
      </c>
      <c r="J50" s="299">
        <f>Matériel_Sogto!BB55</f>
        <v>0</v>
      </c>
      <c r="K50" s="299">
        <f>Matériel_Sogto!BJ55</f>
        <v>0</v>
      </c>
      <c r="L50" s="299">
        <f>Matériel_Sogto!BR55</f>
        <v>0</v>
      </c>
      <c r="M50" s="299">
        <f>+Matériel_Sogto!BZ55</f>
        <v>0</v>
      </c>
      <c r="N50" s="299">
        <f>Matériel_Sogto!CH55</f>
        <v>0</v>
      </c>
      <c r="O50" s="299">
        <f>Matériel_Sogto!CP55</f>
        <v>0</v>
      </c>
      <c r="P50" s="299">
        <f>Matériel_Sogto!CX55</f>
        <v>0</v>
      </c>
      <c r="Q50" s="299">
        <f>Matériel_Sogto!DF55</f>
        <v>0</v>
      </c>
      <c r="R50" s="299">
        <f>Matériel_Sogto!DN55</f>
        <v>0</v>
      </c>
      <c r="S50" s="299">
        <f>Matériel_Sogto!DV55</f>
        <v>0</v>
      </c>
      <c r="T50" s="299">
        <f>Matériel_Sogto!ED55</f>
        <v>0</v>
      </c>
      <c r="U50" s="299">
        <f>Matériel_Sogto!EL55</f>
        <v>0</v>
      </c>
      <c r="V50" s="299">
        <f>Matériel_Sogto!ET55</f>
        <v>0</v>
      </c>
      <c r="W50" s="299">
        <f>Matériel_Sogto!FB55</f>
        <v>0</v>
      </c>
      <c r="X50" s="299">
        <f>Matériel_Sogto!FJ55</f>
        <v>0</v>
      </c>
      <c r="Y50" s="299">
        <f>Matériel_Sogto!FR55</f>
        <v>0</v>
      </c>
      <c r="Z50" s="299">
        <f>Matériel_Sogto!FZ55</f>
        <v>0</v>
      </c>
      <c r="AA50" s="299">
        <f>Matériel_Sogto!GH55</f>
        <v>0</v>
      </c>
      <c r="AB50" s="299">
        <f>Matériel_Sogto!GP55</f>
        <v>0</v>
      </c>
      <c r="AC50" s="299">
        <f>Matériel_Sogto!GX55</f>
        <v>0</v>
      </c>
      <c r="AD50" s="299">
        <f>Matériel_Sogto!HF55</f>
        <v>0</v>
      </c>
      <c r="AE50" s="299">
        <f>Matériel_Sogto!HN55</f>
        <v>0</v>
      </c>
      <c r="AF50" s="299">
        <f>Matériel_Sogto!HV55</f>
        <v>0</v>
      </c>
      <c r="AG50" s="299">
        <f>Matériel_Sogto!ID55</f>
        <v>0</v>
      </c>
      <c r="AH50" s="299">
        <f>Matériel_Sogto!IL55</f>
        <v>0</v>
      </c>
      <c r="AI50" s="211">
        <f t="shared" ref="AI50:AI51" si="1">SUM(D50:AH50)</f>
        <v>0</v>
      </c>
    </row>
    <row r="51" spans="1:35">
      <c r="A51" s="300">
        <f>Matériel_Sogto!A56</f>
        <v>0</v>
      </c>
      <c r="B51" s="301">
        <f>Matériel_Sogto!B56</f>
        <v>0</v>
      </c>
      <c r="C51" s="301">
        <f>Matériel_Sogto!C56</f>
        <v>0</v>
      </c>
      <c r="D51" s="298">
        <f>Matériel_Sogto!F56</f>
        <v>0</v>
      </c>
      <c r="E51" s="299">
        <f>Matériel_Sogto!N56</f>
        <v>0</v>
      </c>
      <c r="F51" s="299">
        <f>Matériel_Sogto!V56</f>
        <v>0</v>
      </c>
      <c r="G51" s="299">
        <f>Matériel_Sogto!AD56</f>
        <v>0</v>
      </c>
      <c r="H51" s="299">
        <f>+Matériel_Sogto!AL56</f>
        <v>0</v>
      </c>
      <c r="I51" s="299">
        <f>Matériel_Sogto!AT56</f>
        <v>0</v>
      </c>
      <c r="J51" s="299">
        <f>Matériel_Sogto!BB56</f>
        <v>0</v>
      </c>
      <c r="K51" s="299">
        <f>Matériel_Sogto!BJ56</f>
        <v>0</v>
      </c>
      <c r="L51" s="299">
        <f>Matériel_Sogto!BR56</f>
        <v>0</v>
      </c>
      <c r="M51" s="299">
        <f>+Matériel_Sogto!BZ56</f>
        <v>0</v>
      </c>
      <c r="N51" s="299">
        <f>Matériel_Sogto!CH56</f>
        <v>0</v>
      </c>
      <c r="O51" s="299">
        <f>Matériel_Sogto!CP56</f>
        <v>0</v>
      </c>
      <c r="P51" s="299">
        <f>Matériel_Sogto!CX56</f>
        <v>0</v>
      </c>
      <c r="Q51" s="299">
        <f>Matériel_Sogto!DF56</f>
        <v>0</v>
      </c>
      <c r="R51" s="299">
        <f>Matériel_Sogto!DN56</f>
        <v>0</v>
      </c>
      <c r="S51" s="299">
        <f>Matériel_Sogto!DV56</f>
        <v>0</v>
      </c>
      <c r="T51" s="299">
        <f>Matériel_Sogto!ED56</f>
        <v>0</v>
      </c>
      <c r="U51" s="299">
        <f>Matériel_Sogto!EL56</f>
        <v>0</v>
      </c>
      <c r="V51" s="299">
        <f>Matériel_Sogto!ET56</f>
        <v>0</v>
      </c>
      <c r="W51" s="299">
        <f>Matériel_Sogto!FB56</f>
        <v>0</v>
      </c>
      <c r="X51" s="299">
        <f>Matériel_Sogto!FJ56</f>
        <v>0</v>
      </c>
      <c r="Y51" s="299">
        <f>Matériel_Sogto!FR56</f>
        <v>0</v>
      </c>
      <c r="Z51" s="299">
        <f>Matériel_Sogto!FZ56</f>
        <v>0</v>
      </c>
      <c r="AA51" s="299">
        <f>Matériel_Sogto!GH56</f>
        <v>0</v>
      </c>
      <c r="AB51" s="299">
        <f>Matériel_Sogto!GP56</f>
        <v>0</v>
      </c>
      <c r="AC51" s="299">
        <f>Matériel_Sogto!GX56</f>
        <v>0</v>
      </c>
      <c r="AD51" s="299">
        <f>Matériel_Sogto!HF56</f>
        <v>0</v>
      </c>
      <c r="AE51" s="299">
        <f>Matériel_Sogto!HN56</f>
        <v>0</v>
      </c>
      <c r="AF51" s="299">
        <f>Matériel_Sogto!HV56</f>
        <v>0</v>
      </c>
      <c r="AG51" s="299">
        <f>Matériel_Sogto!ID56</f>
        <v>0</v>
      </c>
      <c r="AH51" s="299">
        <f>Matériel_Sogto!IL56</f>
        <v>0</v>
      </c>
      <c r="AI51" s="211">
        <f t="shared" si="1"/>
        <v>0</v>
      </c>
    </row>
    <row r="52" spans="1:35">
      <c r="A52" s="300">
        <f>Matériel_Sogto!A57</f>
        <v>0</v>
      </c>
      <c r="B52" s="301">
        <f>Matériel_Sogto!B57</f>
        <v>0</v>
      </c>
      <c r="C52" s="301">
        <f>Matériel_Sogto!C57</f>
        <v>0</v>
      </c>
      <c r="D52" s="298">
        <f>Matériel_Sogto!F57</f>
        <v>0</v>
      </c>
      <c r="E52" s="299">
        <f>Matériel_Sogto!N57</f>
        <v>0</v>
      </c>
      <c r="F52" s="299">
        <f>Matériel_Sogto!V57</f>
        <v>0</v>
      </c>
      <c r="G52" s="299">
        <f>Matériel_Sogto!AD57</f>
        <v>0</v>
      </c>
      <c r="H52" s="299">
        <f>+Matériel_Sogto!AL57</f>
        <v>0</v>
      </c>
      <c r="I52" s="299">
        <f>Matériel_Sogto!AT57</f>
        <v>0</v>
      </c>
      <c r="J52" s="299">
        <f>Matériel_Sogto!BB57</f>
        <v>0</v>
      </c>
      <c r="K52" s="299">
        <f>Matériel_Sogto!BJ57</f>
        <v>0</v>
      </c>
      <c r="L52" s="299">
        <f>Matériel_Sogto!BR57</f>
        <v>0</v>
      </c>
      <c r="M52" s="299">
        <f>+Matériel_Sogto!BZ57</f>
        <v>0</v>
      </c>
      <c r="N52" s="299">
        <f>Matériel_Sogto!CH57</f>
        <v>0</v>
      </c>
      <c r="O52" s="299">
        <f>Matériel_Sogto!CP57</f>
        <v>0</v>
      </c>
      <c r="P52" s="299">
        <f>Matériel_Sogto!CX57</f>
        <v>0</v>
      </c>
      <c r="Q52" s="299">
        <f>Matériel_Sogto!DF57</f>
        <v>0</v>
      </c>
      <c r="R52" s="299">
        <f>Matériel_Sogto!DN57</f>
        <v>0</v>
      </c>
      <c r="S52" s="299">
        <f>Matériel_Sogto!DV57</f>
        <v>0</v>
      </c>
      <c r="T52" s="299">
        <f>Matériel_Sogto!ED57</f>
        <v>0</v>
      </c>
      <c r="U52" s="299">
        <f>Matériel_Sogto!EL57</f>
        <v>0</v>
      </c>
      <c r="V52" s="299">
        <f>Matériel_Sogto!ET57</f>
        <v>0</v>
      </c>
      <c r="W52" s="299">
        <f>Matériel_Sogto!FB57</f>
        <v>0</v>
      </c>
      <c r="X52" s="299">
        <f>Matériel_Sogto!FJ57</f>
        <v>0</v>
      </c>
      <c r="Y52" s="299">
        <f>Matériel_Sogto!FR57</f>
        <v>0</v>
      </c>
      <c r="Z52" s="299">
        <f>Matériel_Sogto!FZ57</f>
        <v>0</v>
      </c>
      <c r="AA52" s="299">
        <f>Matériel_Sogto!GH57</f>
        <v>0</v>
      </c>
      <c r="AB52" s="299">
        <f>Matériel_Sogto!GP57</f>
        <v>0</v>
      </c>
      <c r="AC52" s="299">
        <f>Matériel_Sogto!GX57</f>
        <v>0</v>
      </c>
      <c r="AD52" s="299">
        <f>Matériel_Sogto!HF57</f>
        <v>0</v>
      </c>
      <c r="AE52" s="299">
        <f>Matériel_Sogto!HN57</f>
        <v>0</v>
      </c>
      <c r="AF52" s="299">
        <f>Matériel_Sogto!HV57</f>
        <v>0</v>
      </c>
      <c r="AG52" s="299">
        <f>Matériel_Sogto!ID57</f>
        <v>0</v>
      </c>
      <c r="AH52" s="299">
        <f>Matériel_Sogto!IL57</f>
        <v>0</v>
      </c>
      <c r="AI52" s="211">
        <f t="shared" ref="AI52:AI65" si="2">SUM(D52:AH52)</f>
        <v>0</v>
      </c>
    </row>
    <row r="53" spans="1:35">
      <c r="A53" s="300">
        <f>Matériel_Sogto!A58</f>
        <v>0</v>
      </c>
      <c r="B53" s="301">
        <f>Matériel_Sogto!B58</f>
        <v>0</v>
      </c>
      <c r="C53" s="301">
        <f>Matériel_Sogto!C58</f>
        <v>0</v>
      </c>
      <c r="D53" s="298">
        <f>Matériel_Sogto!F58</f>
        <v>0</v>
      </c>
      <c r="E53" s="299">
        <f>Matériel_Sogto!N58</f>
        <v>0</v>
      </c>
      <c r="F53" s="299">
        <f>Matériel_Sogto!V58</f>
        <v>0</v>
      </c>
      <c r="G53" s="299">
        <f>Matériel_Sogto!AD58</f>
        <v>0</v>
      </c>
      <c r="H53" s="299">
        <f>+Matériel_Sogto!AL58</f>
        <v>0</v>
      </c>
      <c r="I53" s="299">
        <f>Matériel_Sogto!AT58</f>
        <v>0</v>
      </c>
      <c r="J53" s="299">
        <f>Matériel_Sogto!BB58</f>
        <v>0</v>
      </c>
      <c r="K53" s="299">
        <f>Matériel_Sogto!BJ58</f>
        <v>0</v>
      </c>
      <c r="L53" s="299">
        <f>Matériel_Sogto!BR58</f>
        <v>0</v>
      </c>
      <c r="M53" s="299">
        <f>+Matériel_Sogto!BZ58</f>
        <v>0</v>
      </c>
      <c r="N53" s="299">
        <f>Matériel_Sogto!CH58</f>
        <v>0</v>
      </c>
      <c r="O53" s="299">
        <f>Matériel_Sogto!CP58</f>
        <v>0</v>
      </c>
      <c r="P53" s="299">
        <f>Matériel_Sogto!CX58</f>
        <v>0</v>
      </c>
      <c r="Q53" s="299">
        <f>Matériel_Sogto!DF58</f>
        <v>0</v>
      </c>
      <c r="R53" s="299">
        <f>Matériel_Sogto!DN58</f>
        <v>0</v>
      </c>
      <c r="S53" s="299">
        <f>Matériel_Sogto!DV58</f>
        <v>0</v>
      </c>
      <c r="T53" s="299">
        <f>Matériel_Sogto!ED58</f>
        <v>0</v>
      </c>
      <c r="U53" s="299">
        <f>Matériel_Sogto!EL58</f>
        <v>0</v>
      </c>
      <c r="V53" s="299">
        <f>Matériel_Sogto!ET58</f>
        <v>0</v>
      </c>
      <c r="W53" s="299">
        <f>Matériel_Sogto!FB58</f>
        <v>0</v>
      </c>
      <c r="X53" s="299">
        <f>Matériel_Sogto!FJ58</f>
        <v>0</v>
      </c>
      <c r="Y53" s="299">
        <f>Matériel_Sogto!FR58</f>
        <v>0</v>
      </c>
      <c r="Z53" s="299">
        <f>Matériel_Sogto!FZ58</f>
        <v>0</v>
      </c>
      <c r="AA53" s="299">
        <f>Matériel_Sogto!GH58</f>
        <v>0</v>
      </c>
      <c r="AB53" s="299">
        <f>Matériel_Sogto!GP58</f>
        <v>0</v>
      </c>
      <c r="AC53" s="299">
        <f>Matériel_Sogto!GX58</f>
        <v>0</v>
      </c>
      <c r="AD53" s="299">
        <f>Matériel_Sogto!HF58</f>
        <v>0</v>
      </c>
      <c r="AE53" s="299">
        <f>Matériel_Sogto!HN58</f>
        <v>0</v>
      </c>
      <c r="AF53" s="299">
        <f>Matériel_Sogto!HV58</f>
        <v>0</v>
      </c>
      <c r="AG53" s="299">
        <f>Matériel_Sogto!ID58</f>
        <v>0</v>
      </c>
      <c r="AH53" s="299">
        <f>Matériel_Sogto!IL58</f>
        <v>0</v>
      </c>
      <c r="AI53" s="211">
        <f t="shared" si="2"/>
        <v>0</v>
      </c>
    </row>
    <row r="54" spans="1:35">
      <c r="A54" s="300">
        <f>Matériel_Sogto!A59</f>
        <v>0</v>
      </c>
      <c r="B54" s="301">
        <f>Matériel_Sogto!B59</f>
        <v>0</v>
      </c>
      <c r="C54" s="301">
        <f>Matériel_Sogto!C59</f>
        <v>0</v>
      </c>
      <c r="D54" s="298">
        <f>Matériel_Sogto!F59</f>
        <v>0</v>
      </c>
      <c r="E54" s="299">
        <f>Matériel_Sogto!N59</f>
        <v>0</v>
      </c>
      <c r="F54" s="299">
        <f>Matériel_Sogto!V59</f>
        <v>0</v>
      </c>
      <c r="G54" s="299">
        <f>Matériel_Sogto!AD59</f>
        <v>0</v>
      </c>
      <c r="H54" s="299">
        <f>+Matériel_Sogto!AL59</f>
        <v>0</v>
      </c>
      <c r="I54" s="299">
        <f>Matériel_Sogto!AT59</f>
        <v>0</v>
      </c>
      <c r="J54" s="299">
        <f>Matériel_Sogto!BB59</f>
        <v>0</v>
      </c>
      <c r="K54" s="299">
        <f>Matériel_Sogto!BJ59</f>
        <v>0</v>
      </c>
      <c r="L54" s="299">
        <f>Matériel_Sogto!BR59</f>
        <v>0</v>
      </c>
      <c r="M54" s="299">
        <f>+Matériel_Sogto!BZ59</f>
        <v>0</v>
      </c>
      <c r="N54" s="299">
        <f>Matériel_Sogto!CH59</f>
        <v>0</v>
      </c>
      <c r="O54" s="299">
        <f>Matériel_Sogto!CP59</f>
        <v>0</v>
      </c>
      <c r="P54" s="299">
        <f>Matériel_Sogto!CX59</f>
        <v>0</v>
      </c>
      <c r="Q54" s="299">
        <f>Matériel_Sogto!DF59</f>
        <v>0</v>
      </c>
      <c r="R54" s="299">
        <f>Matériel_Sogto!DN59</f>
        <v>0</v>
      </c>
      <c r="S54" s="299">
        <f>Matériel_Sogto!DV59</f>
        <v>0</v>
      </c>
      <c r="T54" s="299">
        <f>Matériel_Sogto!ED59</f>
        <v>0</v>
      </c>
      <c r="U54" s="299">
        <f>Matériel_Sogto!EL59</f>
        <v>0</v>
      </c>
      <c r="V54" s="299">
        <f>Matériel_Sogto!ET59</f>
        <v>0</v>
      </c>
      <c r="W54" s="299">
        <f>Matériel_Sogto!FB59</f>
        <v>0</v>
      </c>
      <c r="X54" s="299">
        <f>Matériel_Sogto!FJ59</f>
        <v>0</v>
      </c>
      <c r="Y54" s="299">
        <f>Matériel_Sogto!FR59</f>
        <v>0</v>
      </c>
      <c r="Z54" s="299">
        <f>Matériel_Sogto!FZ59</f>
        <v>0</v>
      </c>
      <c r="AA54" s="299">
        <f>Matériel_Sogto!GH59</f>
        <v>0</v>
      </c>
      <c r="AB54" s="299">
        <f>Matériel_Sogto!GP59</f>
        <v>0</v>
      </c>
      <c r="AC54" s="299">
        <f>Matériel_Sogto!GX59</f>
        <v>0</v>
      </c>
      <c r="AD54" s="299">
        <f>Matériel_Sogto!HF59</f>
        <v>0</v>
      </c>
      <c r="AE54" s="299">
        <f>Matériel_Sogto!HN59</f>
        <v>0</v>
      </c>
      <c r="AF54" s="299">
        <f>Matériel_Sogto!HV59</f>
        <v>0</v>
      </c>
      <c r="AG54" s="299">
        <f>Matériel_Sogto!ID59</f>
        <v>0</v>
      </c>
      <c r="AH54" s="299">
        <f>Matériel_Sogto!IL59</f>
        <v>0</v>
      </c>
      <c r="AI54" s="211">
        <f t="shared" si="2"/>
        <v>0</v>
      </c>
    </row>
    <row r="55" spans="1:35">
      <c r="A55" s="300">
        <f>Matériel_Sogto!A60</f>
        <v>0</v>
      </c>
      <c r="B55" s="301">
        <f>Matériel_Sogto!B60</f>
        <v>0</v>
      </c>
      <c r="C55" s="301">
        <f>Matériel_Sogto!C60</f>
        <v>0</v>
      </c>
      <c r="D55" s="298">
        <f>Matériel_Sogto!F60</f>
        <v>0</v>
      </c>
      <c r="E55" s="299">
        <f>Matériel_Sogto!N60</f>
        <v>0</v>
      </c>
      <c r="F55" s="299">
        <f>Matériel_Sogto!V60</f>
        <v>0</v>
      </c>
      <c r="G55" s="299">
        <f>Matériel_Sogto!AD60</f>
        <v>0</v>
      </c>
      <c r="H55" s="299">
        <f>+Matériel_Sogto!AL60</f>
        <v>0</v>
      </c>
      <c r="I55" s="299">
        <f>Matériel_Sogto!AT60</f>
        <v>0</v>
      </c>
      <c r="J55" s="299">
        <f>Matériel_Sogto!BB60</f>
        <v>0</v>
      </c>
      <c r="K55" s="299">
        <f>Matériel_Sogto!BJ60</f>
        <v>0</v>
      </c>
      <c r="L55" s="299">
        <f>Matériel_Sogto!BR60</f>
        <v>0</v>
      </c>
      <c r="M55" s="299">
        <f>+Matériel_Sogto!BZ60</f>
        <v>0</v>
      </c>
      <c r="N55" s="299">
        <f>Matériel_Sogto!CH60</f>
        <v>0</v>
      </c>
      <c r="O55" s="299">
        <f>Matériel_Sogto!CP60</f>
        <v>0</v>
      </c>
      <c r="P55" s="299">
        <f>Matériel_Sogto!CX60</f>
        <v>0</v>
      </c>
      <c r="Q55" s="299">
        <f>Matériel_Sogto!DF60</f>
        <v>0</v>
      </c>
      <c r="R55" s="299">
        <f>Matériel_Sogto!DN60</f>
        <v>0</v>
      </c>
      <c r="S55" s="299">
        <f>Matériel_Sogto!DV60</f>
        <v>0</v>
      </c>
      <c r="T55" s="299">
        <f>Matériel_Sogto!ED60</f>
        <v>0</v>
      </c>
      <c r="U55" s="299">
        <f>Matériel_Sogto!EL60</f>
        <v>0</v>
      </c>
      <c r="V55" s="299">
        <f>Matériel_Sogto!ET60</f>
        <v>0</v>
      </c>
      <c r="W55" s="299">
        <f>Matériel_Sogto!FB60</f>
        <v>0</v>
      </c>
      <c r="X55" s="299">
        <f>Matériel_Sogto!FJ60</f>
        <v>0</v>
      </c>
      <c r="Y55" s="299">
        <f>Matériel_Sogto!FR60</f>
        <v>0</v>
      </c>
      <c r="Z55" s="299">
        <f>Matériel_Sogto!FZ60</f>
        <v>0</v>
      </c>
      <c r="AA55" s="299">
        <f>Matériel_Sogto!GH60</f>
        <v>0</v>
      </c>
      <c r="AB55" s="299">
        <f>Matériel_Sogto!GP60</f>
        <v>0</v>
      </c>
      <c r="AC55" s="299">
        <f>Matériel_Sogto!GX60</f>
        <v>0</v>
      </c>
      <c r="AD55" s="299">
        <f>Matériel_Sogto!HF60</f>
        <v>0</v>
      </c>
      <c r="AE55" s="299">
        <f>Matériel_Sogto!HN60</f>
        <v>0</v>
      </c>
      <c r="AF55" s="299">
        <f>Matériel_Sogto!HV60</f>
        <v>0</v>
      </c>
      <c r="AG55" s="299">
        <f>Matériel_Sogto!ID60</f>
        <v>0</v>
      </c>
      <c r="AH55" s="299">
        <f>Matériel_Sogto!IL60</f>
        <v>0</v>
      </c>
      <c r="AI55" s="211">
        <f t="shared" si="2"/>
        <v>0</v>
      </c>
    </row>
    <row r="56" spans="1:35">
      <c r="A56" s="300">
        <f>Matériel_Sogto!A61</f>
        <v>0</v>
      </c>
      <c r="B56" s="301">
        <f>Matériel_Sogto!B61</f>
        <v>0</v>
      </c>
      <c r="C56" s="301">
        <f>Matériel_Sogto!C61</f>
        <v>0</v>
      </c>
      <c r="D56" s="298">
        <f>Matériel_Sogto!F61</f>
        <v>0</v>
      </c>
      <c r="E56" s="299">
        <f>Matériel_Sogto!N61</f>
        <v>0</v>
      </c>
      <c r="F56" s="299">
        <f>Matériel_Sogto!V61</f>
        <v>0</v>
      </c>
      <c r="G56" s="299">
        <f>Matériel_Sogto!AD61</f>
        <v>0</v>
      </c>
      <c r="H56" s="299">
        <f>+Matériel_Sogto!AL61</f>
        <v>0</v>
      </c>
      <c r="I56" s="299">
        <f>Matériel_Sogto!AT61</f>
        <v>0</v>
      </c>
      <c r="J56" s="299">
        <f>Matériel_Sogto!BB61</f>
        <v>0</v>
      </c>
      <c r="K56" s="299">
        <f>Matériel_Sogto!BJ61</f>
        <v>0</v>
      </c>
      <c r="L56" s="299">
        <f>Matériel_Sogto!BR61</f>
        <v>0</v>
      </c>
      <c r="M56" s="299">
        <f>+Matériel_Sogto!BZ61</f>
        <v>0</v>
      </c>
      <c r="N56" s="299">
        <f>Matériel_Sogto!CH61</f>
        <v>0</v>
      </c>
      <c r="O56" s="299">
        <f>Matériel_Sogto!CP61</f>
        <v>0</v>
      </c>
      <c r="P56" s="299">
        <f>Matériel_Sogto!CX61</f>
        <v>0</v>
      </c>
      <c r="Q56" s="299">
        <f>Matériel_Sogto!DF61</f>
        <v>0</v>
      </c>
      <c r="R56" s="299">
        <f>Matériel_Sogto!DN61</f>
        <v>0</v>
      </c>
      <c r="S56" s="299">
        <f>Matériel_Sogto!DV61</f>
        <v>0</v>
      </c>
      <c r="T56" s="299">
        <f>Matériel_Sogto!ED61</f>
        <v>0</v>
      </c>
      <c r="U56" s="299">
        <f>Matériel_Sogto!EL61</f>
        <v>0</v>
      </c>
      <c r="V56" s="299">
        <f>Matériel_Sogto!ET61</f>
        <v>0</v>
      </c>
      <c r="W56" s="299">
        <f>Matériel_Sogto!FB61</f>
        <v>0</v>
      </c>
      <c r="X56" s="299">
        <f>Matériel_Sogto!FJ61</f>
        <v>0</v>
      </c>
      <c r="Y56" s="299">
        <f>Matériel_Sogto!FR61</f>
        <v>0</v>
      </c>
      <c r="Z56" s="299">
        <f>Matériel_Sogto!FZ61</f>
        <v>0</v>
      </c>
      <c r="AA56" s="299">
        <f>Matériel_Sogto!GH61</f>
        <v>0</v>
      </c>
      <c r="AB56" s="299">
        <f>Matériel_Sogto!GP61</f>
        <v>0</v>
      </c>
      <c r="AC56" s="299">
        <f>Matériel_Sogto!GX61</f>
        <v>0</v>
      </c>
      <c r="AD56" s="299">
        <f>Matériel_Sogto!HF61</f>
        <v>0</v>
      </c>
      <c r="AE56" s="299">
        <f>Matériel_Sogto!HN61</f>
        <v>0</v>
      </c>
      <c r="AF56" s="299">
        <f>Matériel_Sogto!HV61</f>
        <v>0</v>
      </c>
      <c r="AG56" s="299">
        <f>Matériel_Sogto!ID61</f>
        <v>0</v>
      </c>
      <c r="AH56" s="299">
        <f>Matériel_Sogto!IL61</f>
        <v>0</v>
      </c>
      <c r="AI56" s="211">
        <f t="shared" si="2"/>
        <v>0</v>
      </c>
    </row>
    <row r="57" spans="1:35">
      <c r="A57" s="300">
        <f>Matériel_Sogto!A62</f>
        <v>0</v>
      </c>
      <c r="B57" s="301">
        <f>Matériel_Sogto!B62</f>
        <v>0</v>
      </c>
      <c r="C57" s="301">
        <f>Matériel_Sogto!C62</f>
        <v>0</v>
      </c>
      <c r="D57" s="298">
        <f>Matériel_Sogto!F62</f>
        <v>0</v>
      </c>
      <c r="E57" s="299">
        <f>Matériel_Sogto!N62</f>
        <v>0</v>
      </c>
      <c r="F57" s="299">
        <f>Matériel_Sogto!V62</f>
        <v>0</v>
      </c>
      <c r="G57" s="299">
        <f>Matériel_Sogto!AD62</f>
        <v>0</v>
      </c>
      <c r="H57" s="299">
        <f>+Matériel_Sogto!AL62</f>
        <v>0</v>
      </c>
      <c r="I57" s="299">
        <f>Matériel_Sogto!AT62</f>
        <v>0</v>
      </c>
      <c r="J57" s="299">
        <f>Matériel_Sogto!BB62</f>
        <v>0</v>
      </c>
      <c r="K57" s="299">
        <f>Matériel_Sogto!BJ62</f>
        <v>0</v>
      </c>
      <c r="L57" s="299">
        <f>Matériel_Sogto!BR62</f>
        <v>0</v>
      </c>
      <c r="M57" s="299">
        <f>+Matériel_Sogto!BZ62</f>
        <v>0</v>
      </c>
      <c r="N57" s="299">
        <f>Matériel_Sogto!CH62</f>
        <v>0</v>
      </c>
      <c r="O57" s="299">
        <f>Matériel_Sogto!CP62</f>
        <v>0</v>
      </c>
      <c r="P57" s="299">
        <f>Matériel_Sogto!CX62</f>
        <v>0</v>
      </c>
      <c r="Q57" s="299">
        <f>Matériel_Sogto!DF62</f>
        <v>0</v>
      </c>
      <c r="R57" s="299">
        <f>Matériel_Sogto!DN62</f>
        <v>0</v>
      </c>
      <c r="S57" s="299">
        <f>Matériel_Sogto!DV62</f>
        <v>0</v>
      </c>
      <c r="T57" s="299">
        <f>Matériel_Sogto!ED62</f>
        <v>0</v>
      </c>
      <c r="U57" s="299">
        <f>Matériel_Sogto!EL62</f>
        <v>0</v>
      </c>
      <c r="V57" s="299">
        <f>Matériel_Sogto!ET62</f>
        <v>0</v>
      </c>
      <c r="W57" s="299">
        <f>Matériel_Sogto!FB62</f>
        <v>0</v>
      </c>
      <c r="X57" s="299">
        <f>Matériel_Sogto!FJ62</f>
        <v>0</v>
      </c>
      <c r="Y57" s="299">
        <f>Matériel_Sogto!FR62</f>
        <v>0</v>
      </c>
      <c r="Z57" s="299">
        <f>Matériel_Sogto!FZ62</f>
        <v>0</v>
      </c>
      <c r="AA57" s="299">
        <f>Matériel_Sogto!GH62</f>
        <v>0</v>
      </c>
      <c r="AB57" s="299">
        <f>Matériel_Sogto!GP62</f>
        <v>0</v>
      </c>
      <c r="AC57" s="299">
        <f>Matériel_Sogto!GX62</f>
        <v>0</v>
      </c>
      <c r="AD57" s="299">
        <f>Matériel_Sogto!HF62</f>
        <v>0</v>
      </c>
      <c r="AE57" s="299">
        <f>Matériel_Sogto!HN62</f>
        <v>0</v>
      </c>
      <c r="AF57" s="299">
        <f>Matériel_Sogto!HV62</f>
        <v>0</v>
      </c>
      <c r="AG57" s="299">
        <f>Matériel_Sogto!ID62</f>
        <v>0</v>
      </c>
      <c r="AH57" s="299">
        <f>Matériel_Sogto!IL62</f>
        <v>0</v>
      </c>
      <c r="AI57" s="211">
        <f t="shared" si="2"/>
        <v>0</v>
      </c>
    </row>
    <row r="58" spans="1:35">
      <c r="A58" s="300">
        <f>Matériel_Sogto!A63</f>
        <v>0</v>
      </c>
      <c r="B58" s="301">
        <f>Matériel_Sogto!B63</f>
        <v>0</v>
      </c>
      <c r="C58" s="301">
        <f>Matériel_Sogto!C63</f>
        <v>0</v>
      </c>
      <c r="D58" s="298">
        <f>Matériel_Sogto!F63</f>
        <v>0</v>
      </c>
      <c r="E58" s="299">
        <f>Matériel_Sogto!N63</f>
        <v>0</v>
      </c>
      <c r="F58" s="299">
        <f>Matériel_Sogto!V63</f>
        <v>0</v>
      </c>
      <c r="G58" s="299">
        <f>Matériel_Sogto!AD63</f>
        <v>0</v>
      </c>
      <c r="H58" s="299">
        <f>+Matériel_Sogto!AL63</f>
        <v>0</v>
      </c>
      <c r="I58" s="299">
        <f>Matériel_Sogto!AT63</f>
        <v>0</v>
      </c>
      <c r="J58" s="299">
        <f>Matériel_Sogto!BB63</f>
        <v>0</v>
      </c>
      <c r="K58" s="299">
        <f>Matériel_Sogto!BJ63</f>
        <v>0</v>
      </c>
      <c r="L58" s="299">
        <f>Matériel_Sogto!BR63</f>
        <v>0</v>
      </c>
      <c r="M58" s="299">
        <f>+Matériel_Sogto!BZ63</f>
        <v>0</v>
      </c>
      <c r="N58" s="299">
        <f>Matériel_Sogto!CH63</f>
        <v>0</v>
      </c>
      <c r="O58" s="299">
        <f>Matériel_Sogto!CP63</f>
        <v>0</v>
      </c>
      <c r="P58" s="299">
        <f>Matériel_Sogto!CX63</f>
        <v>0</v>
      </c>
      <c r="Q58" s="299">
        <f>Matériel_Sogto!DF63</f>
        <v>0</v>
      </c>
      <c r="R58" s="299">
        <f>Matériel_Sogto!DN63</f>
        <v>0</v>
      </c>
      <c r="S58" s="299">
        <f>Matériel_Sogto!DV63</f>
        <v>0</v>
      </c>
      <c r="T58" s="299">
        <f>Matériel_Sogto!ED63</f>
        <v>0</v>
      </c>
      <c r="U58" s="299">
        <f>Matériel_Sogto!EL63</f>
        <v>0</v>
      </c>
      <c r="V58" s="299">
        <f>Matériel_Sogto!ET63</f>
        <v>0</v>
      </c>
      <c r="W58" s="299">
        <f>Matériel_Sogto!FB63</f>
        <v>0</v>
      </c>
      <c r="X58" s="299">
        <f>Matériel_Sogto!FJ63</f>
        <v>0</v>
      </c>
      <c r="Y58" s="299">
        <f>Matériel_Sogto!FR63</f>
        <v>0</v>
      </c>
      <c r="Z58" s="299">
        <f>Matériel_Sogto!FZ63</f>
        <v>0</v>
      </c>
      <c r="AA58" s="299">
        <f>Matériel_Sogto!GH63</f>
        <v>0</v>
      </c>
      <c r="AB58" s="299">
        <f>Matériel_Sogto!GP63</f>
        <v>0</v>
      </c>
      <c r="AC58" s="299">
        <f>Matériel_Sogto!GX63</f>
        <v>0</v>
      </c>
      <c r="AD58" s="299">
        <f>Matériel_Sogto!HF63</f>
        <v>0</v>
      </c>
      <c r="AE58" s="299">
        <f>Matériel_Sogto!HN63</f>
        <v>0</v>
      </c>
      <c r="AF58" s="299">
        <f>Matériel_Sogto!HV63</f>
        <v>0</v>
      </c>
      <c r="AG58" s="299">
        <f>Matériel_Sogto!ID63</f>
        <v>0</v>
      </c>
      <c r="AH58" s="299">
        <f>Matériel_Sogto!IL63</f>
        <v>0</v>
      </c>
      <c r="AI58" s="211">
        <f t="shared" si="2"/>
        <v>0</v>
      </c>
    </row>
    <row r="59" spans="1:35">
      <c r="A59" s="300">
        <f>Matériel_Sogto!A64</f>
        <v>0</v>
      </c>
      <c r="B59" s="301">
        <f>Matériel_Sogto!B64</f>
        <v>0</v>
      </c>
      <c r="C59" s="301">
        <f>Matériel_Sogto!C64</f>
        <v>0</v>
      </c>
      <c r="D59" s="298">
        <f>Matériel_Sogto!F64</f>
        <v>0</v>
      </c>
      <c r="E59" s="299">
        <f>Matériel_Sogto!N64</f>
        <v>0</v>
      </c>
      <c r="F59" s="299">
        <f>Matériel_Sogto!V64</f>
        <v>0</v>
      </c>
      <c r="G59" s="299">
        <f>Matériel_Sogto!AD64</f>
        <v>0</v>
      </c>
      <c r="H59" s="299">
        <f>+Matériel_Sogto!AL64</f>
        <v>0</v>
      </c>
      <c r="I59" s="299">
        <f>Matériel_Sogto!AT64</f>
        <v>0</v>
      </c>
      <c r="J59" s="299">
        <f>Matériel_Sogto!BB64</f>
        <v>0</v>
      </c>
      <c r="K59" s="299">
        <f>Matériel_Sogto!BJ64</f>
        <v>0</v>
      </c>
      <c r="L59" s="299">
        <f>Matériel_Sogto!BR64</f>
        <v>0</v>
      </c>
      <c r="M59" s="299">
        <f>+Matériel_Sogto!BZ64</f>
        <v>0</v>
      </c>
      <c r="N59" s="299">
        <f>Matériel_Sogto!CH64</f>
        <v>0</v>
      </c>
      <c r="O59" s="299">
        <f>Matériel_Sogto!CP64</f>
        <v>0</v>
      </c>
      <c r="P59" s="299">
        <f>Matériel_Sogto!CX64</f>
        <v>0</v>
      </c>
      <c r="Q59" s="299">
        <f>Matériel_Sogto!DF64</f>
        <v>0</v>
      </c>
      <c r="R59" s="299">
        <f>Matériel_Sogto!DN64</f>
        <v>0</v>
      </c>
      <c r="S59" s="299">
        <f>Matériel_Sogto!DV64</f>
        <v>0</v>
      </c>
      <c r="T59" s="299">
        <f>Matériel_Sogto!ED64</f>
        <v>0</v>
      </c>
      <c r="U59" s="299">
        <f>Matériel_Sogto!EL64</f>
        <v>0</v>
      </c>
      <c r="V59" s="299">
        <f>Matériel_Sogto!ET64</f>
        <v>0</v>
      </c>
      <c r="W59" s="299">
        <f>Matériel_Sogto!FB64</f>
        <v>0</v>
      </c>
      <c r="X59" s="299">
        <f>Matériel_Sogto!FJ64</f>
        <v>0</v>
      </c>
      <c r="Y59" s="299">
        <f>Matériel_Sogto!FR64</f>
        <v>0</v>
      </c>
      <c r="Z59" s="299">
        <f>Matériel_Sogto!FZ64</f>
        <v>0</v>
      </c>
      <c r="AA59" s="299">
        <f>Matériel_Sogto!GH64</f>
        <v>0</v>
      </c>
      <c r="AB59" s="299">
        <f>Matériel_Sogto!GP64</f>
        <v>0</v>
      </c>
      <c r="AC59" s="299">
        <f>Matériel_Sogto!GX64</f>
        <v>0</v>
      </c>
      <c r="AD59" s="299">
        <f>Matériel_Sogto!HF64</f>
        <v>0</v>
      </c>
      <c r="AE59" s="299">
        <f>Matériel_Sogto!HN64</f>
        <v>0</v>
      </c>
      <c r="AF59" s="299">
        <f>Matériel_Sogto!HV64</f>
        <v>0</v>
      </c>
      <c r="AG59" s="299">
        <f>Matériel_Sogto!ID64</f>
        <v>0</v>
      </c>
      <c r="AH59" s="299">
        <f>Matériel_Sogto!IL64</f>
        <v>0</v>
      </c>
      <c r="AI59" s="211">
        <f t="shared" si="2"/>
        <v>0</v>
      </c>
    </row>
    <row r="60" spans="1:35">
      <c r="A60" s="300">
        <f>Matériel_Sogto!A65</f>
        <v>0</v>
      </c>
      <c r="B60" s="301">
        <f>Matériel_Sogto!B65</f>
        <v>0</v>
      </c>
      <c r="C60" s="301">
        <f>Matériel_Sogto!C65</f>
        <v>0</v>
      </c>
      <c r="D60" s="298">
        <f>Matériel_Sogto!F65</f>
        <v>0</v>
      </c>
      <c r="E60" s="299">
        <f>Matériel_Sogto!N65</f>
        <v>0</v>
      </c>
      <c r="F60" s="299">
        <f>Matériel_Sogto!V65</f>
        <v>0</v>
      </c>
      <c r="G60" s="299">
        <f>Matériel_Sogto!AD65</f>
        <v>0</v>
      </c>
      <c r="H60" s="299">
        <f>+Matériel_Sogto!AL65</f>
        <v>0</v>
      </c>
      <c r="I60" s="299">
        <f>Matériel_Sogto!AT65</f>
        <v>0</v>
      </c>
      <c r="J60" s="299">
        <f>Matériel_Sogto!BB65</f>
        <v>0</v>
      </c>
      <c r="K60" s="299">
        <f>Matériel_Sogto!BJ65</f>
        <v>0</v>
      </c>
      <c r="L60" s="299">
        <f>Matériel_Sogto!BR65</f>
        <v>0</v>
      </c>
      <c r="M60" s="299">
        <f>+Matériel_Sogto!BZ65</f>
        <v>0</v>
      </c>
      <c r="N60" s="299">
        <f>Matériel_Sogto!CH65</f>
        <v>0</v>
      </c>
      <c r="O60" s="299">
        <f>Matériel_Sogto!CP65</f>
        <v>0</v>
      </c>
      <c r="P60" s="299">
        <f>Matériel_Sogto!CX65</f>
        <v>0</v>
      </c>
      <c r="Q60" s="299">
        <f>Matériel_Sogto!DF65</f>
        <v>0</v>
      </c>
      <c r="R60" s="299">
        <f>Matériel_Sogto!DN65</f>
        <v>0</v>
      </c>
      <c r="S60" s="299">
        <f>Matériel_Sogto!DV65</f>
        <v>0</v>
      </c>
      <c r="T60" s="299">
        <f>Matériel_Sogto!ED65</f>
        <v>0</v>
      </c>
      <c r="U60" s="299">
        <f>Matériel_Sogto!EL65</f>
        <v>0</v>
      </c>
      <c r="V60" s="299">
        <f>Matériel_Sogto!ET65</f>
        <v>0</v>
      </c>
      <c r="W60" s="299">
        <f>Matériel_Sogto!FB65</f>
        <v>0</v>
      </c>
      <c r="X60" s="299">
        <f>Matériel_Sogto!FJ65</f>
        <v>0</v>
      </c>
      <c r="Y60" s="299">
        <f>Matériel_Sogto!FR65</f>
        <v>0</v>
      </c>
      <c r="Z60" s="299">
        <f>Matériel_Sogto!FZ65</f>
        <v>0</v>
      </c>
      <c r="AA60" s="299">
        <f>Matériel_Sogto!GH65</f>
        <v>0</v>
      </c>
      <c r="AB60" s="299">
        <f>Matériel_Sogto!GP65</f>
        <v>0</v>
      </c>
      <c r="AC60" s="299">
        <f>Matériel_Sogto!GX65</f>
        <v>0</v>
      </c>
      <c r="AD60" s="299">
        <f>Matériel_Sogto!HF65</f>
        <v>0</v>
      </c>
      <c r="AE60" s="299">
        <f>Matériel_Sogto!HN65</f>
        <v>0</v>
      </c>
      <c r="AF60" s="299">
        <f>Matériel_Sogto!HV65</f>
        <v>0</v>
      </c>
      <c r="AG60" s="299">
        <f>Matériel_Sogto!ID65</f>
        <v>0</v>
      </c>
      <c r="AH60" s="299">
        <f>Matériel_Sogto!IL65</f>
        <v>0</v>
      </c>
      <c r="AI60" s="211">
        <f t="shared" si="2"/>
        <v>0</v>
      </c>
    </row>
    <row r="61" spans="1:35">
      <c r="A61" s="300">
        <f>Matériel_Sogto!A66</f>
        <v>0</v>
      </c>
      <c r="B61" s="301">
        <f>Matériel_Sogto!B66</f>
        <v>0</v>
      </c>
      <c r="C61" s="301">
        <f>Matériel_Sogto!C66</f>
        <v>0</v>
      </c>
      <c r="D61" s="298">
        <f>Matériel_Sogto!F66</f>
        <v>0</v>
      </c>
      <c r="E61" s="299">
        <f>Matériel_Sogto!N66</f>
        <v>0</v>
      </c>
      <c r="F61" s="299">
        <f>Matériel_Sogto!V66</f>
        <v>0</v>
      </c>
      <c r="G61" s="299">
        <f>Matériel_Sogto!AD66</f>
        <v>0</v>
      </c>
      <c r="H61" s="299">
        <f>+Matériel_Sogto!AL66</f>
        <v>0</v>
      </c>
      <c r="I61" s="299">
        <f>Matériel_Sogto!AT66</f>
        <v>0</v>
      </c>
      <c r="J61" s="299">
        <f>Matériel_Sogto!BB66</f>
        <v>0</v>
      </c>
      <c r="K61" s="299">
        <f>Matériel_Sogto!BJ66</f>
        <v>0</v>
      </c>
      <c r="L61" s="299">
        <f>Matériel_Sogto!BR66</f>
        <v>0</v>
      </c>
      <c r="M61" s="299">
        <f>+Matériel_Sogto!BZ66</f>
        <v>0</v>
      </c>
      <c r="N61" s="299">
        <f>Matériel_Sogto!CH66</f>
        <v>0</v>
      </c>
      <c r="O61" s="299">
        <f>Matériel_Sogto!CP66</f>
        <v>0</v>
      </c>
      <c r="P61" s="299">
        <f>Matériel_Sogto!CX66</f>
        <v>0</v>
      </c>
      <c r="Q61" s="299">
        <f>Matériel_Sogto!DF66</f>
        <v>0</v>
      </c>
      <c r="R61" s="299">
        <f>Matériel_Sogto!DN66</f>
        <v>0</v>
      </c>
      <c r="S61" s="299">
        <f>Matériel_Sogto!DV66</f>
        <v>0</v>
      </c>
      <c r="T61" s="299">
        <f>Matériel_Sogto!ED66</f>
        <v>0</v>
      </c>
      <c r="U61" s="299">
        <f>Matériel_Sogto!EL66</f>
        <v>0</v>
      </c>
      <c r="V61" s="299">
        <f>Matériel_Sogto!ET66</f>
        <v>0</v>
      </c>
      <c r="W61" s="299">
        <f>Matériel_Sogto!FB66</f>
        <v>0</v>
      </c>
      <c r="X61" s="299">
        <f>Matériel_Sogto!FJ66</f>
        <v>0</v>
      </c>
      <c r="Y61" s="299">
        <f>Matériel_Sogto!FR66</f>
        <v>0</v>
      </c>
      <c r="Z61" s="299">
        <f>Matériel_Sogto!FZ66</f>
        <v>0</v>
      </c>
      <c r="AA61" s="299">
        <f>Matériel_Sogto!GH66</f>
        <v>0</v>
      </c>
      <c r="AB61" s="299">
        <f>Matériel_Sogto!GP66</f>
        <v>0</v>
      </c>
      <c r="AC61" s="299">
        <f>Matériel_Sogto!GX66</f>
        <v>0</v>
      </c>
      <c r="AD61" s="299">
        <f>Matériel_Sogto!HF66</f>
        <v>0</v>
      </c>
      <c r="AE61" s="299">
        <f>Matériel_Sogto!HN66</f>
        <v>0</v>
      </c>
      <c r="AF61" s="299">
        <f>Matériel_Sogto!HV66</f>
        <v>0</v>
      </c>
      <c r="AG61" s="299">
        <f>Matériel_Sogto!ID66</f>
        <v>0</v>
      </c>
      <c r="AH61" s="299">
        <f>Matériel_Sogto!IL66</f>
        <v>0</v>
      </c>
      <c r="AI61" s="211">
        <f t="shared" si="2"/>
        <v>0</v>
      </c>
    </row>
    <row r="62" spans="1:35">
      <c r="A62" s="300">
        <f>Matériel_Sogto!A67</f>
        <v>0</v>
      </c>
      <c r="B62" s="301">
        <f>Matériel_Sogto!B67</f>
        <v>0</v>
      </c>
      <c r="C62" s="301">
        <f>Matériel_Sogto!C67</f>
        <v>0</v>
      </c>
      <c r="D62" s="298">
        <f>Matériel_Sogto!F67</f>
        <v>0</v>
      </c>
      <c r="E62" s="299">
        <f>Matériel_Sogto!N67</f>
        <v>0</v>
      </c>
      <c r="F62" s="299">
        <f>Matériel_Sogto!V67</f>
        <v>0</v>
      </c>
      <c r="G62" s="299">
        <f>Matériel_Sogto!AD67</f>
        <v>0</v>
      </c>
      <c r="H62" s="299">
        <f>+Matériel_Sogto!AL67</f>
        <v>0</v>
      </c>
      <c r="I62" s="299">
        <f>Matériel_Sogto!AT67</f>
        <v>0</v>
      </c>
      <c r="J62" s="299">
        <f>Matériel_Sogto!BB67</f>
        <v>0</v>
      </c>
      <c r="K62" s="299">
        <f>Matériel_Sogto!BJ67</f>
        <v>0</v>
      </c>
      <c r="L62" s="299">
        <f>Matériel_Sogto!BR67</f>
        <v>0</v>
      </c>
      <c r="M62" s="299">
        <f>+Matériel_Sogto!BZ67</f>
        <v>0</v>
      </c>
      <c r="N62" s="299">
        <f>Matériel_Sogto!CH67</f>
        <v>0</v>
      </c>
      <c r="O62" s="299">
        <f>Matériel_Sogto!CP67</f>
        <v>0</v>
      </c>
      <c r="P62" s="299">
        <f>Matériel_Sogto!CX67</f>
        <v>0</v>
      </c>
      <c r="Q62" s="299">
        <f>Matériel_Sogto!DF67</f>
        <v>0</v>
      </c>
      <c r="R62" s="299">
        <f>Matériel_Sogto!DN67</f>
        <v>0</v>
      </c>
      <c r="S62" s="299">
        <f>Matériel_Sogto!DV67</f>
        <v>0</v>
      </c>
      <c r="T62" s="299">
        <f>Matériel_Sogto!ED67</f>
        <v>0</v>
      </c>
      <c r="U62" s="299">
        <f>Matériel_Sogto!EL67</f>
        <v>0</v>
      </c>
      <c r="V62" s="299">
        <f>Matériel_Sogto!ET67</f>
        <v>0</v>
      </c>
      <c r="W62" s="299">
        <f>Matériel_Sogto!FB67</f>
        <v>0</v>
      </c>
      <c r="X62" s="299">
        <f>Matériel_Sogto!FJ67</f>
        <v>0</v>
      </c>
      <c r="Y62" s="299">
        <f>Matériel_Sogto!FR67</f>
        <v>0</v>
      </c>
      <c r="Z62" s="299">
        <f>Matériel_Sogto!FZ67</f>
        <v>0</v>
      </c>
      <c r="AA62" s="299">
        <f>Matériel_Sogto!GH67</f>
        <v>0</v>
      </c>
      <c r="AB62" s="299">
        <f>Matériel_Sogto!GP67</f>
        <v>0</v>
      </c>
      <c r="AC62" s="299">
        <f>Matériel_Sogto!GX67</f>
        <v>0</v>
      </c>
      <c r="AD62" s="299">
        <f>Matériel_Sogto!HF67</f>
        <v>0</v>
      </c>
      <c r="AE62" s="299">
        <f>Matériel_Sogto!HN67</f>
        <v>0</v>
      </c>
      <c r="AF62" s="299">
        <f>Matériel_Sogto!HV67</f>
        <v>0</v>
      </c>
      <c r="AG62" s="299">
        <f>Matériel_Sogto!ID67</f>
        <v>0</v>
      </c>
      <c r="AH62" s="299">
        <f>Matériel_Sogto!IL67</f>
        <v>0</v>
      </c>
      <c r="AI62" s="211">
        <f t="shared" si="2"/>
        <v>0</v>
      </c>
    </row>
    <row r="63" spans="1:35">
      <c r="A63" s="300">
        <f>Matériel_Sogto!A68</f>
        <v>0</v>
      </c>
      <c r="B63" s="301">
        <f>Matériel_Sogto!B68</f>
        <v>0</v>
      </c>
      <c r="C63" s="301">
        <f>Matériel_Sogto!C68</f>
        <v>0</v>
      </c>
      <c r="D63" s="298">
        <f>Matériel_Sogto!F68</f>
        <v>0</v>
      </c>
      <c r="E63" s="299">
        <f>Matériel_Sogto!N68</f>
        <v>0</v>
      </c>
      <c r="F63" s="299">
        <f>Matériel_Sogto!V68</f>
        <v>0</v>
      </c>
      <c r="G63" s="299">
        <f>Matériel_Sogto!AD68</f>
        <v>0</v>
      </c>
      <c r="H63" s="299">
        <f>+Matériel_Sogto!AL68</f>
        <v>0</v>
      </c>
      <c r="I63" s="299">
        <f>Matériel_Sogto!AT68</f>
        <v>0</v>
      </c>
      <c r="J63" s="299">
        <f>Matériel_Sogto!BB68</f>
        <v>0</v>
      </c>
      <c r="K63" s="299">
        <f>Matériel_Sogto!BJ68</f>
        <v>0</v>
      </c>
      <c r="L63" s="299">
        <f>Matériel_Sogto!BR68</f>
        <v>0</v>
      </c>
      <c r="M63" s="299">
        <f>+Matériel_Sogto!BZ68</f>
        <v>0</v>
      </c>
      <c r="N63" s="299">
        <f>Matériel_Sogto!CH68</f>
        <v>0</v>
      </c>
      <c r="O63" s="299">
        <f>Matériel_Sogto!CP68</f>
        <v>0</v>
      </c>
      <c r="P63" s="299">
        <f>Matériel_Sogto!CX68</f>
        <v>0</v>
      </c>
      <c r="Q63" s="299">
        <f>Matériel_Sogto!DF68</f>
        <v>0</v>
      </c>
      <c r="R63" s="299">
        <f>Matériel_Sogto!DN68</f>
        <v>0</v>
      </c>
      <c r="S63" s="299">
        <f>Matériel_Sogto!DV68</f>
        <v>0</v>
      </c>
      <c r="T63" s="299">
        <f>Matériel_Sogto!ED68</f>
        <v>0</v>
      </c>
      <c r="U63" s="299">
        <f>Matériel_Sogto!EL68</f>
        <v>0</v>
      </c>
      <c r="V63" s="299">
        <f>Matériel_Sogto!ET68</f>
        <v>0</v>
      </c>
      <c r="W63" s="299">
        <f>Matériel_Sogto!FB68</f>
        <v>0</v>
      </c>
      <c r="X63" s="299">
        <f>Matériel_Sogto!FJ68</f>
        <v>0</v>
      </c>
      <c r="Y63" s="299">
        <f>Matériel_Sogto!FR68</f>
        <v>0</v>
      </c>
      <c r="Z63" s="299">
        <f>Matériel_Sogto!FZ68</f>
        <v>0</v>
      </c>
      <c r="AA63" s="299">
        <f>Matériel_Sogto!GH68</f>
        <v>0</v>
      </c>
      <c r="AB63" s="299">
        <f>Matériel_Sogto!GP68</f>
        <v>0</v>
      </c>
      <c r="AC63" s="299">
        <f>Matériel_Sogto!GX68</f>
        <v>0</v>
      </c>
      <c r="AD63" s="299">
        <f>Matériel_Sogto!HF68</f>
        <v>0</v>
      </c>
      <c r="AE63" s="299">
        <f>Matériel_Sogto!HN68</f>
        <v>0</v>
      </c>
      <c r="AF63" s="299">
        <f>Matériel_Sogto!HV68</f>
        <v>0</v>
      </c>
      <c r="AG63" s="299">
        <f>Matériel_Sogto!ID68</f>
        <v>0</v>
      </c>
      <c r="AH63" s="299">
        <f>Matériel_Sogto!IL68</f>
        <v>0</v>
      </c>
      <c r="AI63" s="211">
        <f t="shared" si="2"/>
        <v>0</v>
      </c>
    </row>
    <row r="64" spans="1:35">
      <c r="A64" s="300">
        <f>Matériel_Sogto!A69</f>
        <v>0</v>
      </c>
      <c r="B64" s="301">
        <f>Matériel_Sogto!B69</f>
        <v>0</v>
      </c>
      <c r="C64" s="301">
        <f>Matériel_Sogto!C69</f>
        <v>0</v>
      </c>
      <c r="D64" s="298">
        <f>Matériel_Sogto!F69</f>
        <v>0</v>
      </c>
      <c r="E64" s="299">
        <f>Matériel_Sogto!N69</f>
        <v>0</v>
      </c>
      <c r="F64" s="299">
        <f>Matériel_Sogto!V69</f>
        <v>0</v>
      </c>
      <c r="G64" s="299">
        <f>Matériel_Sogto!AD69</f>
        <v>0</v>
      </c>
      <c r="H64" s="299">
        <f>+Matériel_Sogto!AL69</f>
        <v>0</v>
      </c>
      <c r="I64" s="299">
        <f>Matériel_Sogto!AT69</f>
        <v>0</v>
      </c>
      <c r="J64" s="299">
        <f>Matériel_Sogto!BB69</f>
        <v>0</v>
      </c>
      <c r="K64" s="299">
        <f>Matériel_Sogto!BJ69</f>
        <v>0</v>
      </c>
      <c r="L64" s="299">
        <f>Matériel_Sogto!BR69</f>
        <v>0</v>
      </c>
      <c r="M64" s="299">
        <f>+Matériel_Sogto!BZ69</f>
        <v>0</v>
      </c>
      <c r="N64" s="299">
        <f>Matériel_Sogto!CH69</f>
        <v>0</v>
      </c>
      <c r="O64" s="299">
        <f>Matériel_Sogto!CP69</f>
        <v>0</v>
      </c>
      <c r="P64" s="299">
        <f>Matériel_Sogto!CX69</f>
        <v>0</v>
      </c>
      <c r="Q64" s="299">
        <f>Matériel_Sogto!DF69</f>
        <v>0</v>
      </c>
      <c r="R64" s="299">
        <f>Matériel_Sogto!DN69</f>
        <v>0</v>
      </c>
      <c r="S64" s="299">
        <f>Matériel_Sogto!DV69</f>
        <v>0</v>
      </c>
      <c r="T64" s="299">
        <f>Matériel_Sogto!ED69</f>
        <v>0</v>
      </c>
      <c r="U64" s="299">
        <f>Matériel_Sogto!EL69</f>
        <v>0</v>
      </c>
      <c r="V64" s="299">
        <f>Matériel_Sogto!ET69</f>
        <v>0</v>
      </c>
      <c r="W64" s="299">
        <f>Matériel_Sogto!FB69</f>
        <v>0</v>
      </c>
      <c r="X64" s="299">
        <f>Matériel_Sogto!FJ69</f>
        <v>0</v>
      </c>
      <c r="Y64" s="299">
        <f>Matériel_Sogto!FR69</f>
        <v>0</v>
      </c>
      <c r="Z64" s="299">
        <f>Matériel_Sogto!FZ69</f>
        <v>0</v>
      </c>
      <c r="AA64" s="299">
        <f>Matériel_Sogto!GH69</f>
        <v>0</v>
      </c>
      <c r="AB64" s="299">
        <f>Matériel_Sogto!GP69</f>
        <v>0</v>
      </c>
      <c r="AC64" s="299">
        <f>Matériel_Sogto!GX69</f>
        <v>0</v>
      </c>
      <c r="AD64" s="299">
        <f>Matériel_Sogto!HF69</f>
        <v>0</v>
      </c>
      <c r="AE64" s="299">
        <f>Matériel_Sogto!HN69</f>
        <v>0</v>
      </c>
      <c r="AF64" s="299">
        <f>Matériel_Sogto!HV69</f>
        <v>0</v>
      </c>
      <c r="AG64" s="299">
        <f>Matériel_Sogto!ID69</f>
        <v>0</v>
      </c>
      <c r="AH64" s="299">
        <f>Matériel_Sogto!IL69</f>
        <v>0</v>
      </c>
      <c r="AI64" s="211">
        <f t="shared" si="2"/>
        <v>0</v>
      </c>
    </row>
    <row r="65" spans="1:35">
      <c r="A65" s="300">
        <f>Matériel_Sogto!A70</f>
        <v>0</v>
      </c>
      <c r="B65" s="301">
        <f>Matériel_Sogto!B70</f>
        <v>0</v>
      </c>
      <c r="C65" s="301">
        <f>Matériel_Sogto!C70</f>
        <v>0</v>
      </c>
      <c r="D65" s="298">
        <f>Matériel_Sogto!F70</f>
        <v>0</v>
      </c>
      <c r="E65" s="299">
        <f>Matériel_Sogto!N70</f>
        <v>0</v>
      </c>
      <c r="F65" s="299">
        <f>Matériel_Sogto!V70</f>
        <v>0</v>
      </c>
      <c r="G65" s="299">
        <f>Matériel_Sogto!AD70</f>
        <v>0</v>
      </c>
      <c r="H65" s="299">
        <f>+Matériel_Sogto!AL70</f>
        <v>0</v>
      </c>
      <c r="I65" s="299">
        <f>Matériel_Sogto!AT70</f>
        <v>0</v>
      </c>
      <c r="J65" s="299">
        <f>Matériel_Sogto!BB70</f>
        <v>0</v>
      </c>
      <c r="K65" s="299">
        <f>Matériel_Sogto!BJ70</f>
        <v>0</v>
      </c>
      <c r="L65" s="299">
        <f>Matériel_Sogto!BR70</f>
        <v>0</v>
      </c>
      <c r="M65" s="299">
        <f>+Matériel_Sogto!BZ70</f>
        <v>0</v>
      </c>
      <c r="N65" s="299">
        <f>Matériel_Sogto!CH70</f>
        <v>0</v>
      </c>
      <c r="O65" s="299">
        <f>Matériel_Sogto!CP70</f>
        <v>0</v>
      </c>
      <c r="P65" s="299">
        <f>Matériel_Sogto!CX70</f>
        <v>0</v>
      </c>
      <c r="Q65" s="299">
        <f>Matériel_Sogto!DF70</f>
        <v>0</v>
      </c>
      <c r="R65" s="299">
        <f>Matériel_Sogto!DN70</f>
        <v>0</v>
      </c>
      <c r="S65" s="299">
        <f>Matériel_Sogto!DV70</f>
        <v>0</v>
      </c>
      <c r="T65" s="299">
        <f>Matériel_Sogto!ED70</f>
        <v>0</v>
      </c>
      <c r="U65" s="299">
        <f>Matériel_Sogto!EL70</f>
        <v>0</v>
      </c>
      <c r="V65" s="299">
        <f>Matériel_Sogto!ET70</f>
        <v>0</v>
      </c>
      <c r="W65" s="299">
        <f>Matériel_Sogto!FB70</f>
        <v>0</v>
      </c>
      <c r="X65" s="299">
        <f>Matériel_Sogto!FJ70</f>
        <v>0</v>
      </c>
      <c r="Y65" s="299">
        <f>Matériel_Sogto!FR70</f>
        <v>0</v>
      </c>
      <c r="Z65" s="299">
        <f>Matériel_Sogto!FZ70</f>
        <v>0</v>
      </c>
      <c r="AA65" s="299">
        <f>Matériel_Sogto!GH70</f>
        <v>0</v>
      </c>
      <c r="AB65" s="299">
        <f>Matériel_Sogto!GP70</f>
        <v>0</v>
      </c>
      <c r="AC65" s="299">
        <f>Matériel_Sogto!GX70</f>
        <v>0</v>
      </c>
      <c r="AD65" s="299">
        <f>Matériel_Sogto!HF70</f>
        <v>0</v>
      </c>
      <c r="AE65" s="299">
        <f>Matériel_Sogto!HN70</f>
        <v>0</v>
      </c>
      <c r="AF65" s="299">
        <f>Matériel_Sogto!HV70</f>
        <v>0</v>
      </c>
      <c r="AG65" s="299">
        <f>Matériel_Sogto!ID70</f>
        <v>0</v>
      </c>
      <c r="AH65" s="299">
        <f>Matériel_Sogto!IL70</f>
        <v>0</v>
      </c>
      <c r="AI65" s="211">
        <f t="shared" si="2"/>
        <v>0</v>
      </c>
    </row>
    <row r="66" spans="1:35">
      <c r="A66" s="300">
        <f>Matériel_Sogto!A71</f>
        <v>0</v>
      </c>
      <c r="B66" s="301">
        <f>Matériel_Sogto!B71</f>
        <v>0</v>
      </c>
      <c r="C66" s="301">
        <f>Matériel_Sogto!C71</f>
        <v>0</v>
      </c>
      <c r="D66" s="298">
        <f>Matériel_Sogto!F71</f>
        <v>0</v>
      </c>
      <c r="E66" s="299">
        <f>Matériel_Sogto!N71</f>
        <v>0</v>
      </c>
      <c r="F66" s="299">
        <f>Matériel_Sogto!V71</f>
        <v>0</v>
      </c>
      <c r="G66" s="299">
        <f>Matériel_Sogto!AD71</f>
        <v>0</v>
      </c>
      <c r="H66" s="299">
        <f>+Matériel_Sogto!AL71</f>
        <v>0</v>
      </c>
      <c r="I66" s="299">
        <f>Matériel_Sogto!AT71</f>
        <v>0</v>
      </c>
      <c r="J66" s="299">
        <f>Matériel_Sogto!BB71</f>
        <v>0</v>
      </c>
      <c r="K66" s="299">
        <f>Matériel_Sogto!BJ71</f>
        <v>0</v>
      </c>
      <c r="L66" s="299">
        <f>Matériel_Sogto!BR71</f>
        <v>0</v>
      </c>
      <c r="M66" s="299">
        <f>+Matériel_Sogto!BZ71</f>
        <v>0</v>
      </c>
      <c r="N66" s="299">
        <f>Matériel_Sogto!CH71</f>
        <v>0</v>
      </c>
      <c r="O66" s="299">
        <f>Matériel_Sogto!CP71</f>
        <v>0</v>
      </c>
      <c r="P66" s="299">
        <f>Matériel_Sogto!CX71</f>
        <v>0</v>
      </c>
      <c r="Q66" s="299">
        <f>Matériel_Sogto!DF71</f>
        <v>0</v>
      </c>
      <c r="R66" s="299">
        <f>Matériel_Sogto!DN71</f>
        <v>0</v>
      </c>
      <c r="S66" s="299">
        <f>Matériel_Sogto!DV71</f>
        <v>0</v>
      </c>
      <c r="T66" s="299">
        <f>Matériel_Sogto!ED71</f>
        <v>0</v>
      </c>
      <c r="U66" s="299">
        <f>Matériel_Sogto!EL71</f>
        <v>0</v>
      </c>
      <c r="V66" s="299">
        <f>Matériel_Sogto!ET71</f>
        <v>0</v>
      </c>
      <c r="W66" s="299">
        <f>Matériel_Sogto!FB71</f>
        <v>0</v>
      </c>
      <c r="X66" s="299">
        <f>Matériel_Sogto!FJ71</f>
        <v>0</v>
      </c>
      <c r="Y66" s="299">
        <f>Matériel_Sogto!FR71</f>
        <v>0</v>
      </c>
      <c r="Z66" s="299">
        <f>Matériel_Sogto!FZ71</f>
        <v>0</v>
      </c>
      <c r="AA66" s="299">
        <f>Matériel_Sogto!GH71</f>
        <v>0</v>
      </c>
      <c r="AB66" s="299">
        <f>Matériel_Sogto!GP71</f>
        <v>0</v>
      </c>
      <c r="AC66" s="299">
        <f>Matériel_Sogto!GX71</f>
        <v>0</v>
      </c>
      <c r="AD66" s="299">
        <f>Matériel_Sogto!HF71</f>
        <v>0</v>
      </c>
      <c r="AE66" s="299">
        <f>Matériel_Sogto!HN71</f>
        <v>0</v>
      </c>
      <c r="AF66" s="299">
        <f>Matériel_Sogto!HV71</f>
        <v>0</v>
      </c>
      <c r="AG66" s="299">
        <f>Matériel_Sogto!ID71</f>
        <v>0</v>
      </c>
      <c r="AH66" s="299">
        <f>Matériel_Sogto!IL71</f>
        <v>0</v>
      </c>
      <c r="AI66" s="302">
        <f t="shared" ref="AI66:AI69" si="3">SUM(D66:AH66)</f>
        <v>0</v>
      </c>
    </row>
    <row r="67" spans="1:35" ht="15" thickBot="1">
      <c r="A67" s="300">
        <f>Matériel_Sogto!A72</f>
        <v>0</v>
      </c>
      <c r="B67" s="301">
        <f>Matériel_Sogto!B72</f>
        <v>0</v>
      </c>
      <c r="C67" s="301">
        <f>Matériel_Sogto!C72</f>
        <v>0</v>
      </c>
      <c r="D67" s="298">
        <f>Matériel_Sogto!F72</f>
        <v>0</v>
      </c>
      <c r="E67" s="299">
        <f>Matériel_Sogto!N72</f>
        <v>0</v>
      </c>
      <c r="F67" s="299">
        <f>Matériel_Sogto!V72</f>
        <v>0</v>
      </c>
      <c r="G67" s="299">
        <f>Matériel_Sogto!AD72</f>
        <v>0</v>
      </c>
      <c r="H67" s="299">
        <f>+Matériel_Sogto!AL72</f>
        <v>0</v>
      </c>
      <c r="I67" s="299">
        <f>Matériel_Sogto!AT72</f>
        <v>0</v>
      </c>
      <c r="J67" s="299">
        <f>Matériel_Sogto!BB72</f>
        <v>0</v>
      </c>
      <c r="K67" s="299">
        <f>Matériel_Sogto!BJ72</f>
        <v>0</v>
      </c>
      <c r="L67" s="299">
        <f>Matériel_Sogto!BR72</f>
        <v>0</v>
      </c>
      <c r="M67" s="299">
        <f>+Matériel_Sogto!BZ72</f>
        <v>0</v>
      </c>
      <c r="N67" s="299">
        <f>Matériel_Sogto!CH72</f>
        <v>0</v>
      </c>
      <c r="O67" s="299">
        <f>Matériel_Sogto!CP72</f>
        <v>0</v>
      </c>
      <c r="P67" s="299">
        <f>Matériel_Sogto!CX72</f>
        <v>0</v>
      </c>
      <c r="Q67" s="299">
        <f>Matériel_Sogto!DF72</f>
        <v>0</v>
      </c>
      <c r="R67" s="299">
        <f>Matériel_Sogto!DN72</f>
        <v>0</v>
      </c>
      <c r="S67" s="299">
        <f>Matériel_Sogto!DV72</f>
        <v>0</v>
      </c>
      <c r="T67" s="299">
        <f>Matériel_Sogto!ED72</f>
        <v>0</v>
      </c>
      <c r="U67" s="299">
        <f>Matériel_Sogto!EL72</f>
        <v>0</v>
      </c>
      <c r="V67" s="299">
        <f>Matériel_Sogto!ET72</f>
        <v>0</v>
      </c>
      <c r="W67" s="299">
        <f>Matériel_Sogto!FB72</f>
        <v>0</v>
      </c>
      <c r="X67" s="299">
        <f>Matériel_Sogto!FJ72</f>
        <v>0</v>
      </c>
      <c r="Y67" s="299">
        <f>Matériel_Sogto!FR72</f>
        <v>0</v>
      </c>
      <c r="Z67" s="299">
        <f>Matériel_Sogto!FZ72</f>
        <v>0</v>
      </c>
      <c r="AA67" s="299">
        <f>Matériel_Sogto!GH72</f>
        <v>0</v>
      </c>
      <c r="AB67" s="299">
        <f>Matériel_Sogto!GP72</f>
        <v>0</v>
      </c>
      <c r="AC67" s="299">
        <f>Matériel_Sogto!GX72</f>
        <v>0</v>
      </c>
      <c r="AD67" s="299">
        <f>Matériel_Sogto!HF72</f>
        <v>0</v>
      </c>
      <c r="AE67" s="299">
        <f>Matériel_Sogto!HN72</f>
        <v>0</v>
      </c>
      <c r="AF67" s="299">
        <f>Matériel_Sogto!HV72</f>
        <v>0</v>
      </c>
      <c r="AG67" s="299">
        <f>Matériel_Sogto!ID72</f>
        <v>0</v>
      </c>
      <c r="AH67" s="299">
        <f>Matériel_Sogto!IL72</f>
        <v>0</v>
      </c>
      <c r="AI67" s="302">
        <f t="shared" si="3"/>
        <v>0</v>
      </c>
    </row>
    <row r="68" spans="1:35" ht="20.25" customHeight="1" thickBot="1">
      <c r="A68" s="561" t="s">
        <v>210</v>
      </c>
      <c r="B68" s="562"/>
      <c r="C68" s="562"/>
      <c r="D68" s="562"/>
      <c r="E68" s="562"/>
      <c r="F68" s="562"/>
      <c r="G68" s="562"/>
      <c r="H68" s="562"/>
      <c r="I68" s="562"/>
      <c r="J68" s="562"/>
      <c r="K68" s="562"/>
      <c r="L68" s="562"/>
      <c r="M68" s="562"/>
      <c r="N68" s="562"/>
      <c r="O68" s="562"/>
      <c r="P68" s="562"/>
      <c r="Q68" s="562"/>
      <c r="R68" s="562"/>
      <c r="S68" s="562"/>
      <c r="T68" s="562"/>
      <c r="U68" s="562"/>
      <c r="V68" s="562"/>
      <c r="W68" s="562"/>
      <c r="X68" s="562"/>
      <c r="Y68" s="562"/>
      <c r="Z68" s="562"/>
      <c r="AA68" s="562"/>
      <c r="AB68" s="562"/>
      <c r="AC68" s="562"/>
      <c r="AD68" s="562"/>
      <c r="AE68" s="562"/>
      <c r="AF68" s="562"/>
      <c r="AG68" s="562"/>
      <c r="AH68" s="562"/>
      <c r="AI68" s="563"/>
    </row>
    <row r="69" spans="1:35">
      <c r="A69" s="528" t="str">
        <f>Matériel_Location!A12</f>
        <v>LES ENGINS</v>
      </c>
      <c r="B69" s="301" t="str">
        <f>Matériel_Location!B12</f>
        <v>CHAF TRAVEAU</v>
      </c>
      <c r="C69" s="301">
        <f>Matériel_Location!C12</f>
        <v>0</v>
      </c>
      <c r="D69" s="298">
        <f>Matériel_Location!F12</f>
        <v>0</v>
      </c>
      <c r="E69" s="299">
        <f>Matériel_Location!N12</f>
        <v>0</v>
      </c>
      <c r="F69" s="299">
        <f>Matériel_Location!V12</f>
        <v>0</v>
      </c>
      <c r="G69" s="299">
        <f>Matériel_Location!AD12</f>
        <v>325</v>
      </c>
      <c r="H69" s="299">
        <f>+Matériel_Location!AL12</f>
        <v>0</v>
      </c>
      <c r="I69" s="299">
        <f>Matériel_Location!AT12</f>
        <v>0</v>
      </c>
      <c r="J69" s="299">
        <f>Matériel_Location!BB12</f>
        <v>160</v>
      </c>
      <c r="K69" s="299">
        <f>Matériel_Location!BJ12</f>
        <v>245</v>
      </c>
      <c r="L69" s="299">
        <f>Matériel_Location!BR12</f>
        <v>67</v>
      </c>
      <c r="M69" s="299">
        <f>+Matériel_Location!BZ12</f>
        <v>100</v>
      </c>
      <c r="N69" s="299">
        <f>Matériel_Location!CH12</f>
        <v>195</v>
      </c>
      <c r="O69" s="299">
        <f>Matériel_Location!CP12</f>
        <v>30</v>
      </c>
      <c r="P69" s="299">
        <f>Matériel_Location!CX12</f>
        <v>160</v>
      </c>
      <c r="Q69" s="299">
        <f>Matériel_Location!DF12</f>
        <v>117</v>
      </c>
      <c r="R69" s="299">
        <f>Matériel_Location!DN12</f>
        <v>127</v>
      </c>
      <c r="S69" s="299">
        <f>Matériel_Location!DV12</f>
        <v>95</v>
      </c>
      <c r="T69" s="299">
        <f>Matériel_Location!ED12</f>
        <v>200</v>
      </c>
      <c r="U69" s="299">
        <f>Matériel_Location!EL12</f>
        <v>350</v>
      </c>
      <c r="V69" s="299">
        <f>Matériel_Location!ET12</f>
        <v>0</v>
      </c>
      <c r="W69" s="299">
        <f>Matériel_Location!FB12</f>
        <v>285</v>
      </c>
      <c r="X69" s="299">
        <f>Matériel_Location!FJ12</f>
        <v>882</v>
      </c>
      <c r="Y69" s="299">
        <f>Matériel_Location!FR12</f>
        <v>0</v>
      </c>
      <c r="Z69" s="299">
        <f>Matériel_Location!FZ12</f>
        <v>0</v>
      </c>
      <c r="AA69" s="299">
        <f>Matériel_Location!GH12</f>
        <v>0</v>
      </c>
      <c r="AB69" s="299">
        <f>Matériel_Location!GP12</f>
        <v>0</v>
      </c>
      <c r="AC69" s="299">
        <f>Matériel_Location!GX12</f>
        <v>0</v>
      </c>
      <c r="AD69" s="299">
        <f>Matériel_Location!HF12</f>
        <v>0</v>
      </c>
      <c r="AE69" s="299">
        <f>Matériel_Location!HN12</f>
        <v>0</v>
      </c>
      <c r="AF69" s="299">
        <f>Matériel_Location!HV12</f>
        <v>0</v>
      </c>
      <c r="AG69" s="299">
        <f>Matériel_Location!ID12</f>
        <v>0</v>
      </c>
      <c r="AH69" s="299">
        <f>Matériel_Location!IL12</f>
        <v>0</v>
      </c>
      <c r="AI69" s="533">
        <f t="shared" si="3"/>
        <v>3338</v>
      </c>
    </row>
    <row r="70" spans="1:35">
      <c r="A70" s="528" t="str">
        <f>Matériel_Location!A13</f>
        <v>CB002</v>
      </c>
      <c r="B70" s="301">
        <f>Matériel_Location!B13</f>
        <v>0</v>
      </c>
      <c r="C70" s="301">
        <f>Matériel_Location!C13</f>
        <v>0</v>
      </c>
      <c r="D70" s="298">
        <f>Matériel_Location!F13</f>
        <v>0</v>
      </c>
      <c r="E70" s="299">
        <f>Matériel_Location!N13</f>
        <v>0</v>
      </c>
      <c r="F70" s="299">
        <f>Matériel_Location!V13</f>
        <v>0</v>
      </c>
      <c r="G70" s="299">
        <f>Matériel_Location!AD13</f>
        <v>0</v>
      </c>
      <c r="H70" s="299">
        <f>+Matériel_Location!AL13</f>
        <v>0</v>
      </c>
      <c r="I70" s="299">
        <f>Matériel_Location!AT13</f>
        <v>0</v>
      </c>
      <c r="J70" s="299">
        <f>Matériel_Location!BB13</f>
        <v>0</v>
      </c>
      <c r="K70" s="299">
        <f>Matériel_Location!BJ13</f>
        <v>0</v>
      </c>
      <c r="L70" s="299">
        <f>Matériel_Location!BR13</f>
        <v>0</v>
      </c>
      <c r="M70" s="299">
        <f>+Matériel_Location!BZ13</f>
        <v>0</v>
      </c>
      <c r="N70" s="299">
        <f>Matériel_Location!CH13</f>
        <v>0</v>
      </c>
      <c r="O70" s="299">
        <f>Matériel_Location!CP13</f>
        <v>0</v>
      </c>
      <c r="P70" s="299">
        <f>Matériel_Location!CX13</f>
        <v>0</v>
      </c>
      <c r="Q70" s="299">
        <f>Matériel_Location!DF13</f>
        <v>0</v>
      </c>
      <c r="R70" s="299">
        <f>Matériel_Location!DN13</f>
        <v>0</v>
      </c>
      <c r="S70" s="299">
        <f>Matériel_Location!DV13</f>
        <v>0</v>
      </c>
      <c r="T70" s="299">
        <f>Matériel_Location!ED13</f>
        <v>0</v>
      </c>
      <c r="U70" s="299">
        <f>Matériel_Location!EL13</f>
        <v>0</v>
      </c>
      <c r="V70" s="299">
        <f>Matériel_Location!ET13</f>
        <v>0</v>
      </c>
      <c r="W70" s="299">
        <f>Matériel_Location!FB13</f>
        <v>0</v>
      </c>
      <c r="X70" s="299">
        <f>Matériel_Location!FJ13</f>
        <v>0</v>
      </c>
      <c r="Y70" s="299">
        <f>Matériel_Location!FR13</f>
        <v>0</v>
      </c>
      <c r="Z70" s="299">
        <f>Matériel_Location!FZ13</f>
        <v>0</v>
      </c>
      <c r="AA70" s="299">
        <f>Matériel_Location!GH13</f>
        <v>0</v>
      </c>
      <c r="AB70" s="299">
        <f>Matériel_Location!GP13</f>
        <v>0</v>
      </c>
      <c r="AC70" s="299">
        <f>Matériel_Location!GX13</f>
        <v>0</v>
      </c>
      <c r="AD70" s="299">
        <f>Matériel_Location!HF13</f>
        <v>0</v>
      </c>
      <c r="AE70" s="299">
        <f>Matériel_Location!HN13</f>
        <v>0</v>
      </c>
      <c r="AF70" s="299">
        <f>Matériel_Location!HV13</f>
        <v>0</v>
      </c>
      <c r="AG70" s="299">
        <f>Matériel_Location!ID13</f>
        <v>0</v>
      </c>
      <c r="AH70" s="299">
        <f>Matériel_Location!IL13</f>
        <v>0</v>
      </c>
      <c r="AI70" s="533">
        <f t="shared" ref="AI70:AI126" si="4">SUM(D70:AH70)</f>
        <v>0</v>
      </c>
    </row>
    <row r="71" spans="1:35">
      <c r="A71" s="528" t="str">
        <f>Matériel_Location!A14</f>
        <v>TR001</v>
      </c>
      <c r="B71" s="301">
        <f>Matériel_Location!B14</f>
        <v>0</v>
      </c>
      <c r="C71" s="301">
        <f>Matériel_Location!C14</f>
        <v>0</v>
      </c>
      <c r="D71" s="298">
        <f>Matériel_Location!F14</f>
        <v>0</v>
      </c>
      <c r="E71" s="299">
        <f>Matériel_Location!N14</f>
        <v>0</v>
      </c>
      <c r="F71" s="299">
        <f>Matériel_Location!V14</f>
        <v>0</v>
      </c>
      <c r="G71" s="299">
        <f>Matériel_Location!AD14</f>
        <v>0</v>
      </c>
      <c r="H71" s="299">
        <f>+Matériel_Location!AL14</f>
        <v>0</v>
      </c>
      <c r="I71" s="299">
        <f>Matériel_Location!AT14</f>
        <v>0</v>
      </c>
      <c r="J71" s="299">
        <f>Matériel_Location!BB14</f>
        <v>0</v>
      </c>
      <c r="K71" s="299">
        <f>Matériel_Location!BJ14</f>
        <v>0</v>
      </c>
      <c r="L71" s="299">
        <f>Matériel_Location!BR14</f>
        <v>0</v>
      </c>
      <c r="M71" s="299">
        <f>+Matériel_Location!BZ14</f>
        <v>0</v>
      </c>
      <c r="N71" s="299">
        <f>Matériel_Location!CH14</f>
        <v>0</v>
      </c>
      <c r="O71" s="299">
        <f>Matériel_Location!CP14</f>
        <v>0</v>
      </c>
      <c r="P71" s="299">
        <f>Matériel_Location!CX14</f>
        <v>0</v>
      </c>
      <c r="Q71" s="299">
        <f>Matériel_Location!DF14</f>
        <v>0</v>
      </c>
      <c r="R71" s="299">
        <f>Matériel_Location!DN14</f>
        <v>0</v>
      </c>
      <c r="S71" s="299">
        <f>Matériel_Location!DV14</f>
        <v>0</v>
      </c>
      <c r="T71" s="299">
        <f>Matériel_Location!ED14</f>
        <v>0</v>
      </c>
      <c r="U71" s="299">
        <f>Matériel_Location!EL14</f>
        <v>0</v>
      </c>
      <c r="V71" s="299">
        <f>Matériel_Location!ET14</f>
        <v>0</v>
      </c>
      <c r="W71" s="299">
        <f>Matériel_Location!FB14</f>
        <v>0</v>
      </c>
      <c r="X71" s="299">
        <f>Matériel_Location!FJ14</f>
        <v>0</v>
      </c>
      <c r="Y71" s="299">
        <f>Matériel_Location!FR14</f>
        <v>0</v>
      </c>
      <c r="Z71" s="299">
        <f>Matériel_Location!FZ14</f>
        <v>0</v>
      </c>
      <c r="AA71" s="299">
        <f>Matériel_Location!GH14</f>
        <v>0</v>
      </c>
      <c r="AB71" s="299">
        <f>Matériel_Location!GP14</f>
        <v>0</v>
      </c>
      <c r="AC71" s="299">
        <f>Matériel_Location!GX14</f>
        <v>0</v>
      </c>
      <c r="AD71" s="299">
        <f>Matériel_Location!HF14</f>
        <v>0</v>
      </c>
      <c r="AE71" s="299">
        <f>Matériel_Location!HN14</f>
        <v>0</v>
      </c>
      <c r="AF71" s="299">
        <f>Matériel_Location!HV14</f>
        <v>0</v>
      </c>
      <c r="AG71" s="299">
        <f>Matériel_Location!ID14</f>
        <v>0</v>
      </c>
      <c r="AH71" s="299">
        <f>Matériel_Location!IL14</f>
        <v>0</v>
      </c>
      <c r="AI71" s="533">
        <f t="shared" si="4"/>
        <v>0</v>
      </c>
    </row>
    <row r="72" spans="1:35">
      <c r="A72" s="528" t="str">
        <f>Matériel_Location!A15</f>
        <v>P012</v>
      </c>
      <c r="B72" s="301">
        <f>Matériel_Location!B15</f>
        <v>0</v>
      </c>
      <c r="C72" s="301">
        <f>Matériel_Location!C15</f>
        <v>0</v>
      </c>
      <c r="D72" s="298">
        <f>Matériel_Location!F15</f>
        <v>0</v>
      </c>
      <c r="E72" s="299">
        <f>Matériel_Location!N15</f>
        <v>0</v>
      </c>
      <c r="F72" s="299">
        <f>Matériel_Location!V15</f>
        <v>0</v>
      </c>
      <c r="G72" s="299">
        <f>Matériel_Location!AD15</f>
        <v>0</v>
      </c>
      <c r="H72" s="299">
        <f>+Matériel_Location!AL15</f>
        <v>0</v>
      </c>
      <c r="I72" s="299">
        <f>Matériel_Location!AT15</f>
        <v>0</v>
      </c>
      <c r="J72" s="299">
        <f>Matériel_Location!BB15</f>
        <v>0</v>
      </c>
      <c r="K72" s="299">
        <f>Matériel_Location!BJ15</f>
        <v>0</v>
      </c>
      <c r="L72" s="299">
        <f>Matériel_Location!BR15</f>
        <v>0</v>
      </c>
      <c r="M72" s="299">
        <f>+Matériel_Location!BZ15</f>
        <v>0</v>
      </c>
      <c r="N72" s="299">
        <f>Matériel_Location!CH15</f>
        <v>0</v>
      </c>
      <c r="O72" s="299">
        <f>Matériel_Location!CP15</f>
        <v>0</v>
      </c>
      <c r="P72" s="299">
        <f>Matériel_Location!CX15</f>
        <v>0</v>
      </c>
      <c r="Q72" s="299">
        <f>Matériel_Location!DF15</f>
        <v>0</v>
      </c>
      <c r="R72" s="299">
        <f>Matériel_Location!DN15</f>
        <v>0</v>
      </c>
      <c r="S72" s="299">
        <f>Matériel_Location!DV15</f>
        <v>0</v>
      </c>
      <c r="T72" s="299">
        <f>Matériel_Location!ED15</f>
        <v>0</v>
      </c>
      <c r="U72" s="299">
        <f>Matériel_Location!EL15</f>
        <v>0</v>
      </c>
      <c r="V72" s="299">
        <f>Matériel_Location!ET15</f>
        <v>0</v>
      </c>
      <c r="W72" s="299">
        <f>Matériel_Location!FB15</f>
        <v>0</v>
      </c>
      <c r="X72" s="299">
        <f>Matériel_Location!FJ15</f>
        <v>0</v>
      </c>
      <c r="Y72" s="299">
        <f>Matériel_Location!FR15</f>
        <v>0</v>
      </c>
      <c r="Z72" s="299">
        <f>Matériel_Location!FZ15</f>
        <v>0</v>
      </c>
      <c r="AA72" s="299">
        <f>Matériel_Location!GH15</f>
        <v>0</v>
      </c>
      <c r="AB72" s="299">
        <f>Matériel_Location!GP15</f>
        <v>0</v>
      </c>
      <c r="AC72" s="299">
        <f>Matériel_Location!GX15</f>
        <v>0</v>
      </c>
      <c r="AD72" s="299">
        <f>Matériel_Location!HF15</f>
        <v>0</v>
      </c>
      <c r="AE72" s="299">
        <f>Matériel_Location!HN15</f>
        <v>0</v>
      </c>
      <c r="AF72" s="299">
        <f>Matériel_Location!HV15</f>
        <v>0</v>
      </c>
      <c r="AG72" s="299">
        <f>Matériel_Location!ID15</f>
        <v>0</v>
      </c>
      <c r="AH72" s="299">
        <f>Matériel_Location!IL15</f>
        <v>0</v>
      </c>
      <c r="AI72" s="533">
        <f t="shared" si="4"/>
        <v>0</v>
      </c>
    </row>
    <row r="73" spans="1:35">
      <c r="A73" s="528" t="str">
        <f>Matériel_Location!A16</f>
        <v>CA012</v>
      </c>
      <c r="B73" s="301">
        <f>Matériel_Location!B16</f>
        <v>0</v>
      </c>
      <c r="C73" s="301">
        <f>Matériel_Location!C16</f>
        <v>0</v>
      </c>
      <c r="D73" s="298">
        <f>Matériel_Location!F16</f>
        <v>0</v>
      </c>
      <c r="E73" s="299">
        <f>Matériel_Location!N16</f>
        <v>0</v>
      </c>
      <c r="F73" s="299">
        <f>Matériel_Location!V16</f>
        <v>0</v>
      </c>
      <c r="G73" s="299">
        <f>Matériel_Location!AD16</f>
        <v>0</v>
      </c>
      <c r="H73" s="299">
        <f>+Matériel_Location!AL16</f>
        <v>0</v>
      </c>
      <c r="I73" s="299">
        <f>Matériel_Location!AT16</f>
        <v>0</v>
      </c>
      <c r="J73" s="299">
        <f>Matériel_Location!BB16</f>
        <v>0</v>
      </c>
      <c r="K73" s="299">
        <f>Matériel_Location!BJ16</f>
        <v>0</v>
      </c>
      <c r="L73" s="299">
        <f>Matériel_Location!BR16</f>
        <v>0</v>
      </c>
      <c r="M73" s="299">
        <f>+Matériel_Location!BZ16</f>
        <v>0</v>
      </c>
      <c r="N73" s="299">
        <f>Matériel_Location!CH16</f>
        <v>0</v>
      </c>
      <c r="O73" s="299">
        <f>Matériel_Location!CP16</f>
        <v>0</v>
      </c>
      <c r="P73" s="299">
        <f>Matériel_Location!CX16</f>
        <v>0</v>
      </c>
      <c r="Q73" s="299">
        <f>Matériel_Location!DF16</f>
        <v>0</v>
      </c>
      <c r="R73" s="299">
        <f>Matériel_Location!DN16</f>
        <v>0</v>
      </c>
      <c r="S73" s="299">
        <f>Matériel_Location!DV16</f>
        <v>0</v>
      </c>
      <c r="T73" s="299">
        <f>Matériel_Location!ED16</f>
        <v>0</v>
      </c>
      <c r="U73" s="299">
        <f>Matériel_Location!EL16</f>
        <v>0</v>
      </c>
      <c r="V73" s="299">
        <f>Matériel_Location!ET16</f>
        <v>0</v>
      </c>
      <c r="W73" s="299">
        <f>Matériel_Location!FB16</f>
        <v>0</v>
      </c>
      <c r="X73" s="299">
        <f>Matériel_Location!FJ16</f>
        <v>0</v>
      </c>
      <c r="Y73" s="299">
        <f>Matériel_Location!FR16</f>
        <v>0</v>
      </c>
      <c r="Z73" s="299">
        <f>Matériel_Location!FZ16</f>
        <v>0</v>
      </c>
      <c r="AA73" s="299">
        <f>Matériel_Location!GH16</f>
        <v>0</v>
      </c>
      <c r="AB73" s="299">
        <f>Matériel_Location!GP16</f>
        <v>0</v>
      </c>
      <c r="AC73" s="299">
        <f>Matériel_Location!GX16</f>
        <v>0</v>
      </c>
      <c r="AD73" s="299">
        <f>Matériel_Location!HF16</f>
        <v>0</v>
      </c>
      <c r="AE73" s="299">
        <f>Matériel_Location!HN16</f>
        <v>0</v>
      </c>
      <c r="AF73" s="299">
        <f>Matériel_Location!HV16</f>
        <v>0</v>
      </c>
      <c r="AG73" s="299">
        <f>Matériel_Location!ID16</f>
        <v>0</v>
      </c>
      <c r="AH73" s="299">
        <f>Matériel_Location!IL16</f>
        <v>0</v>
      </c>
      <c r="AI73" s="533">
        <f t="shared" si="4"/>
        <v>0</v>
      </c>
    </row>
    <row r="74" spans="1:35">
      <c r="A74" s="528" t="str">
        <f>Matériel_Location!A17</f>
        <v>CB001</v>
      </c>
      <c r="B74" s="301">
        <f>Matériel_Location!B17</f>
        <v>0</v>
      </c>
      <c r="C74" s="301">
        <f>Matériel_Location!C17</f>
        <v>0</v>
      </c>
      <c r="D74" s="298">
        <f>Matériel_Location!F17</f>
        <v>0</v>
      </c>
      <c r="E74" s="299">
        <f>Matériel_Location!N17</f>
        <v>0</v>
      </c>
      <c r="F74" s="299">
        <f>Matériel_Location!V17</f>
        <v>0</v>
      </c>
      <c r="G74" s="299">
        <f>Matériel_Location!AD17</f>
        <v>0</v>
      </c>
      <c r="H74" s="299">
        <f>+Matériel_Location!AL17</f>
        <v>0</v>
      </c>
      <c r="I74" s="299">
        <f>Matériel_Location!AT17</f>
        <v>0</v>
      </c>
      <c r="J74" s="299">
        <f>Matériel_Location!BB17</f>
        <v>0</v>
      </c>
      <c r="K74" s="299">
        <f>Matériel_Location!BJ17</f>
        <v>0</v>
      </c>
      <c r="L74" s="299">
        <f>Matériel_Location!BR17</f>
        <v>0</v>
      </c>
      <c r="M74" s="299">
        <f>+Matériel_Location!BZ17</f>
        <v>0</v>
      </c>
      <c r="N74" s="299">
        <f>Matériel_Location!CH17</f>
        <v>0</v>
      </c>
      <c r="O74" s="299">
        <f>Matériel_Location!CP17</f>
        <v>0</v>
      </c>
      <c r="P74" s="299">
        <f>Matériel_Location!CX17</f>
        <v>0</v>
      </c>
      <c r="Q74" s="299">
        <f>Matériel_Location!DF17</f>
        <v>0</v>
      </c>
      <c r="R74" s="299">
        <f>Matériel_Location!DN17</f>
        <v>0</v>
      </c>
      <c r="S74" s="299">
        <f>Matériel_Location!DV17</f>
        <v>0</v>
      </c>
      <c r="T74" s="299">
        <f>Matériel_Location!ED17</f>
        <v>0</v>
      </c>
      <c r="U74" s="299">
        <f>Matériel_Location!EL17</f>
        <v>0</v>
      </c>
      <c r="V74" s="299">
        <f>Matériel_Location!ET17</f>
        <v>0</v>
      </c>
      <c r="W74" s="299">
        <f>Matériel_Location!FB17</f>
        <v>0</v>
      </c>
      <c r="X74" s="299">
        <f>Matériel_Location!FJ17</f>
        <v>0</v>
      </c>
      <c r="Y74" s="299">
        <f>Matériel_Location!FR17</f>
        <v>0</v>
      </c>
      <c r="Z74" s="299">
        <f>Matériel_Location!FZ17</f>
        <v>0</v>
      </c>
      <c r="AA74" s="299">
        <f>Matériel_Location!GH17</f>
        <v>0</v>
      </c>
      <c r="AB74" s="299">
        <f>Matériel_Location!GP17</f>
        <v>0</v>
      </c>
      <c r="AC74" s="299">
        <f>Matériel_Location!GX17</f>
        <v>0</v>
      </c>
      <c r="AD74" s="299">
        <f>Matériel_Location!HF17</f>
        <v>0</v>
      </c>
      <c r="AE74" s="299">
        <f>Matériel_Location!HN17</f>
        <v>0</v>
      </c>
      <c r="AF74" s="299">
        <f>Matériel_Location!HV17</f>
        <v>0</v>
      </c>
      <c r="AG74" s="299">
        <f>Matériel_Location!ID17</f>
        <v>0</v>
      </c>
      <c r="AH74" s="299">
        <f>Matériel_Location!IL17</f>
        <v>0</v>
      </c>
      <c r="AI74" s="533">
        <f t="shared" si="4"/>
        <v>0</v>
      </c>
    </row>
    <row r="75" spans="1:35">
      <c r="A75" s="528" t="str">
        <f>Matériel_Location!A18</f>
        <v>CA006</v>
      </c>
      <c r="B75" s="301">
        <f>Matériel_Location!B18</f>
        <v>0</v>
      </c>
      <c r="C75" s="301">
        <f>Matériel_Location!C18</f>
        <v>0</v>
      </c>
      <c r="D75" s="298">
        <f>Matériel_Location!F18</f>
        <v>0</v>
      </c>
      <c r="E75" s="299">
        <f>Matériel_Location!N18</f>
        <v>0</v>
      </c>
      <c r="F75" s="299">
        <f>Matériel_Location!V18</f>
        <v>0</v>
      </c>
      <c r="G75" s="299">
        <f>Matériel_Location!AD18</f>
        <v>0</v>
      </c>
      <c r="H75" s="299">
        <f>+Matériel_Location!AL18</f>
        <v>0</v>
      </c>
      <c r="I75" s="299">
        <f>Matériel_Location!AT18</f>
        <v>0</v>
      </c>
      <c r="J75" s="299">
        <f>Matériel_Location!BB18</f>
        <v>0</v>
      </c>
      <c r="K75" s="299">
        <f>Matériel_Location!BJ18</f>
        <v>0</v>
      </c>
      <c r="L75" s="299">
        <f>Matériel_Location!BR18</f>
        <v>0</v>
      </c>
      <c r="M75" s="299">
        <f>+Matériel_Location!BZ18</f>
        <v>0</v>
      </c>
      <c r="N75" s="299">
        <f>Matériel_Location!CH18</f>
        <v>0</v>
      </c>
      <c r="O75" s="299">
        <f>Matériel_Location!CP18</f>
        <v>0</v>
      </c>
      <c r="P75" s="299">
        <f>Matériel_Location!CX18</f>
        <v>0</v>
      </c>
      <c r="Q75" s="299">
        <f>Matériel_Location!DF18</f>
        <v>0</v>
      </c>
      <c r="R75" s="299">
        <f>Matériel_Location!DN18</f>
        <v>0</v>
      </c>
      <c r="S75" s="299">
        <f>Matériel_Location!DV18</f>
        <v>0</v>
      </c>
      <c r="T75" s="299">
        <f>Matériel_Location!ED18</f>
        <v>0</v>
      </c>
      <c r="U75" s="299">
        <f>Matériel_Location!EL18</f>
        <v>0</v>
      </c>
      <c r="V75" s="299">
        <f>Matériel_Location!ET18</f>
        <v>0</v>
      </c>
      <c r="W75" s="299">
        <f>Matériel_Location!FB18</f>
        <v>0</v>
      </c>
      <c r="X75" s="299">
        <f>Matériel_Location!FJ18</f>
        <v>0</v>
      </c>
      <c r="Y75" s="299">
        <f>Matériel_Location!FR18</f>
        <v>0</v>
      </c>
      <c r="Z75" s="299">
        <f>Matériel_Location!FZ18</f>
        <v>0</v>
      </c>
      <c r="AA75" s="299">
        <f>Matériel_Location!GH18</f>
        <v>0</v>
      </c>
      <c r="AB75" s="299">
        <f>Matériel_Location!GP18</f>
        <v>0</v>
      </c>
      <c r="AC75" s="299">
        <f>Matériel_Location!GX18</f>
        <v>0</v>
      </c>
      <c r="AD75" s="299">
        <f>Matériel_Location!HF18</f>
        <v>0</v>
      </c>
      <c r="AE75" s="299">
        <f>Matériel_Location!HN18</f>
        <v>0</v>
      </c>
      <c r="AF75" s="299">
        <f>Matériel_Location!HV18</f>
        <v>0</v>
      </c>
      <c r="AG75" s="299">
        <f>Matériel_Location!ID18</f>
        <v>0</v>
      </c>
      <c r="AH75" s="299">
        <f>Matériel_Location!IL18</f>
        <v>0</v>
      </c>
      <c r="AI75" s="533">
        <f t="shared" si="4"/>
        <v>0</v>
      </c>
    </row>
    <row r="76" spans="1:35">
      <c r="A76" s="528" t="str">
        <f>Matériel_Location!A20</f>
        <v>PICK UP</v>
      </c>
      <c r="B76" s="301" t="str">
        <f>Matériel_Location!B20</f>
        <v>BIBAMO</v>
      </c>
      <c r="C76" s="301">
        <f>Matériel_Location!C20</f>
        <v>0</v>
      </c>
      <c r="D76" s="298">
        <f>Matériel_Location!F20</f>
        <v>61</v>
      </c>
      <c r="E76" s="299">
        <f>Matériel_Location!N20</f>
        <v>0</v>
      </c>
      <c r="F76" s="299">
        <f>Matériel_Location!V20</f>
        <v>0</v>
      </c>
      <c r="G76" s="299">
        <f>Matériel_Location!AD20</f>
        <v>0</v>
      </c>
      <c r="H76" s="299">
        <f>+Matériel_Location!AL20</f>
        <v>0</v>
      </c>
      <c r="I76" s="299">
        <f>Matériel_Location!AT20</f>
        <v>0</v>
      </c>
      <c r="J76" s="299">
        <f>Matériel_Location!BB20</f>
        <v>58</v>
      </c>
      <c r="K76" s="299">
        <f>Matériel_Location!BJ20</f>
        <v>0</v>
      </c>
      <c r="L76" s="299">
        <f>Matériel_Location!BR20</f>
        <v>0</v>
      </c>
      <c r="M76" s="299">
        <f>+Matériel_Location!BZ20</f>
        <v>0</v>
      </c>
      <c r="N76" s="299">
        <f>Matériel_Location!CH20</f>
        <v>0</v>
      </c>
      <c r="O76" s="299">
        <f>Matériel_Location!CP20</f>
        <v>5</v>
      </c>
      <c r="P76" s="299">
        <f>Matériel_Location!CX20</f>
        <v>0</v>
      </c>
      <c r="Q76" s="299">
        <f>Matériel_Location!DF20</f>
        <v>58</v>
      </c>
      <c r="R76" s="299">
        <f>Matériel_Location!DN20</f>
        <v>0</v>
      </c>
      <c r="S76" s="299">
        <f>Matériel_Location!DV20</f>
        <v>0</v>
      </c>
      <c r="T76" s="299">
        <f>Matériel_Location!ED20</f>
        <v>0</v>
      </c>
      <c r="U76" s="299">
        <f>Matériel_Location!EL20</f>
        <v>0</v>
      </c>
      <c r="V76" s="299">
        <f>Matériel_Location!ET20</f>
        <v>5</v>
      </c>
      <c r="W76" s="299">
        <f>Matériel_Location!FB20</f>
        <v>0</v>
      </c>
      <c r="X76" s="299">
        <f>Matériel_Location!FJ20</f>
        <v>57</v>
      </c>
      <c r="Y76" s="299">
        <f>Matériel_Location!FR20</f>
        <v>0</v>
      </c>
      <c r="Z76" s="299">
        <f>Matériel_Location!FZ20</f>
        <v>0</v>
      </c>
      <c r="AA76" s="299">
        <f>Matériel_Location!GH20</f>
        <v>0</v>
      </c>
      <c r="AB76" s="299">
        <f>Matériel_Location!GP20</f>
        <v>0</v>
      </c>
      <c r="AC76" s="299">
        <f>Matériel_Location!GX20</f>
        <v>0</v>
      </c>
      <c r="AD76" s="299">
        <f>Matériel_Location!HF20</f>
        <v>0</v>
      </c>
      <c r="AE76" s="299">
        <f>Matériel_Location!HN20</f>
        <v>0</v>
      </c>
      <c r="AF76" s="299">
        <f>Matériel_Location!HV20</f>
        <v>0</v>
      </c>
      <c r="AG76" s="299">
        <f>Matériel_Location!ID20</f>
        <v>0</v>
      </c>
      <c r="AH76" s="299">
        <f>Matériel_Location!IL20</f>
        <v>0</v>
      </c>
      <c r="AI76" s="533">
        <f t="shared" si="4"/>
        <v>244</v>
      </c>
    </row>
    <row r="77" spans="1:35">
      <c r="A77" s="528" t="str">
        <f>Matériel_Location!A21</f>
        <v>TR001</v>
      </c>
      <c r="B77" s="301">
        <f>Matériel_Location!B21</f>
        <v>0</v>
      </c>
      <c r="C77" s="301">
        <f>Matériel_Location!C21</f>
        <v>0</v>
      </c>
      <c r="D77" s="298">
        <f>Matériel_Location!F21</f>
        <v>0</v>
      </c>
      <c r="E77" s="299">
        <f>Matériel_Location!N21</f>
        <v>0</v>
      </c>
      <c r="F77" s="299">
        <f>Matériel_Location!V21</f>
        <v>0</v>
      </c>
      <c r="G77" s="299">
        <f>Matériel_Location!AD21</f>
        <v>0</v>
      </c>
      <c r="H77" s="299">
        <f>+Matériel_Location!AL21</f>
        <v>0</v>
      </c>
      <c r="I77" s="299">
        <f>Matériel_Location!AT21</f>
        <v>0</v>
      </c>
      <c r="J77" s="299">
        <f>Matériel_Location!BB21</f>
        <v>0</v>
      </c>
      <c r="K77" s="299">
        <f>Matériel_Location!BJ21</f>
        <v>0</v>
      </c>
      <c r="L77" s="299">
        <f>Matériel_Location!BR21</f>
        <v>0</v>
      </c>
      <c r="M77" s="299">
        <f>+Matériel_Location!BZ21</f>
        <v>0</v>
      </c>
      <c r="N77" s="299">
        <f>Matériel_Location!CH21</f>
        <v>0</v>
      </c>
      <c r="O77" s="299">
        <f>Matériel_Location!CP21</f>
        <v>0</v>
      </c>
      <c r="P77" s="299">
        <f>Matériel_Location!CX21</f>
        <v>0</v>
      </c>
      <c r="Q77" s="299">
        <f>Matériel_Location!DF21</f>
        <v>0</v>
      </c>
      <c r="R77" s="299">
        <f>Matériel_Location!DN21</f>
        <v>0</v>
      </c>
      <c r="S77" s="299">
        <f>Matériel_Location!DV21</f>
        <v>0</v>
      </c>
      <c r="T77" s="299">
        <f>Matériel_Location!ED21</f>
        <v>0</v>
      </c>
      <c r="U77" s="299">
        <f>Matériel_Location!EL21</f>
        <v>0</v>
      </c>
      <c r="V77" s="299">
        <f>Matériel_Location!ET21</f>
        <v>0</v>
      </c>
      <c r="W77" s="299">
        <f>Matériel_Location!FB21</f>
        <v>0</v>
      </c>
      <c r="X77" s="299">
        <f>Matériel_Location!FJ21</f>
        <v>0</v>
      </c>
      <c r="Y77" s="299">
        <f>Matériel_Location!FR21</f>
        <v>0</v>
      </c>
      <c r="Z77" s="299">
        <f>Matériel_Location!FZ21</f>
        <v>0</v>
      </c>
      <c r="AA77" s="299">
        <f>Matériel_Location!GH21</f>
        <v>0</v>
      </c>
      <c r="AB77" s="299">
        <f>Matériel_Location!GP21</f>
        <v>0</v>
      </c>
      <c r="AC77" s="299">
        <f>Matériel_Location!GX21</f>
        <v>0</v>
      </c>
      <c r="AD77" s="299">
        <f>Matériel_Location!HF21</f>
        <v>0</v>
      </c>
      <c r="AE77" s="299">
        <f>Matériel_Location!HN21</f>
        <v>0</v>
      </c>
      <c r="AF77" s="299">
        <f>Matériel_Location!HV21</f>
        <v>0</v>
      </c>
      <c r="AG77" s="299">
        <f>Matériel_Location!ID21</f>
        <v>0</v>
      </c>
      <c r="AH77" s="299">
        <f>Matériel_Location!IL21</f>
        <v>0</v>
      </c>
      <c r="AI77" s="533">
        <f t="shared" si="4"/>
        <v>0</v>
      </c>
    </row>
    <row r="78" spans="1:35">
      <c r="A78" s="528" t="str">
        <f>Matériel_Location!A22</f>
        <v>CB001</v>
      </c>
      <c r="B78" s="301">
        <f>Matériel_Location!B22</f>
        <v>0</v>
      </c>
      <c r="C78" s="301">
        <f>Matériel_Location!C22</f>
        <v>0</v>
      </c>
      <c r="D78" s="298">
        <f>Matériel_Location!F22</f>
        <v>0</v>
      </c>
      <c r="E78" s="299">
        <f>Matériel_Location!N22</f>
        <v>0</v>
      </c>
      <c r="F78" s="299">
        <f>Matériel_Location!V22</f>
        <v>0</v>
      </c>
      <c r="G78" s="299">
        <f>Matériel_Location!AD22</f>
        <v>0</v>
      </c>
      <c r="H78" s="299">
        <f>+Matériel_Location!AL22</f>
        <v>0</v>
      </c>
      <c r="I78" s="299">
        <f>Matériel_Location!AT22</f>
        <v>0</v>
      </c>
      <c r="J78" s="299">
        <f>Matériel_Location!BB22</f>
        <v>0</v>
      </c>
      <c r="K78" s="299">
        <f>Matériel_Location!BJ22</f>
        <v>0</v>
      </c>
      <c r="L78" s="299">
        <f>Matériel_Location!BR22</f>
        <v>0</v>
      </c>
      <c r="M78" s="299">
        <f>+Matériel_Location!BZ22</f>
        <v>0</v>
      </c>
      <c r="N78" s="299">
        <f>Matériel_Location!CH22</f>
        <v>0</v>
      </c>
      <c r="O78" s="299">
        <f>Matériel_Location!CP22</f>
        <v>0</v>
      </c>
      <c r="P78" s="299">
        <f>Matériel_Location!CX22</f>
        <v>0</v>
      </c>
      <c r="Q78" s="299">
        <f>Matériel_Location!DF22</f>
        <v>0</v>
      </c>
      <c r="R78" s="299">
        <f>Matériel_Location!DN22</f>
        <v>0</v>
      </c>
      <c r="S78" s="299">
        <f>Matériel_Location!DV22</f>
        <v>0</v>
      </c>
      <c r="T78" s="299">
        <f>Matériel_Location!ED22</f>
        <v>0</v>
      </c>
      <c r="U78" s="299">
        <f>Matériel_Location!EL22</f>
        <v>0</v>
      </c>
      <c r="V78" s="299">
        <f>Matériel_Location!ET22</f>
        <v>0</v>
      </c>
      <c r="W78" s="299">
        <f>Matériel_Location!FB22</f>
        <v>0</v>
      </c>
      <c r="X78" s="299">
        <f>Matériel_Location!FJ22</f>
        <v>0</v>
      </c>
      <c r="Y78" s="299">
        <f>Matériel_Location!FR22</f>
        <v>0</v>
      </c>
      <c r="Z78" s="299">
        <f>Matériel_Location!FZ22</f>
        <v>0</v>
      </c>
      <c r="AA78" s="299">
        <f>Matériel_Location!GH22</f>
        <v>0</v>
      </c>
      <c r="AB78" s="299">
        <f>Matériel_Location!GP22</f>
        <v>0</v>
      </c>
      <c r="AC78" s="299">
        <f>Matériel_Location!GX22</f>
        <v>0</v>
      </c>
      <c r="AD78" s="299">
        <f>Matériel_Location!HF22</f>
        <v>0</v>
      </c>
      <c r="AE78" s="299">
        <f>Matériel_Location!HN22</f>
        <v>0</v>
      </c>
      <c r="AF78" s="299">
        <f>Matériel_Location!HV22</f>
        <v>0</v>
      </c>
      <c r="AG78" s="299">
        <f>Matériel_Location!ID22</f>
        <v>0</v>
      </c>
      <c r="AH78" s="299">
        <f>Matériel_Location!IL22</f>
        <v>0</v>
      </c>
      <c r="AI78" s="533">
        <f t="shared" si="4"/>
        <v>0</v>
      </c>
    </row>
    <row r="79" spans="1:35">
      <c r="A79" s="528" t="str">
        <f>Matériel_Location!A23</f>
        <v>P012</v>
      </c>
      <c r="B79" s="301">
        <f>Matériel_Location!B23</f>
        <v>0</v>
      </c>
      <c r="C79" s="301">
        <f>Matériel_Location!C23</f>
        <v>0</v>
      </c>
      <c r="D79" s="298">
        <f>Matériel_Location!F23</f>
        <v>0</v>
      </c>
      <c r="E79" s="299">
        <f>Matériel_Location!N23</f>
        <v>0</v>
      </c>
      <c r="F79" s="299">
        <f>Matériel_Location!V23</f>
        <v>0</v>
      </c>
      <c r="G79" s="299">
        <f>Matériel_Location!AD23</f>
        <v>0</v>
      </c>
      <c r="H79" s="299">
        <f>+Matériel_Location!AL23</f>
        <v>0</v>
      </c>
      <c r="I79" s="299">
        <f>Matériel_Location!AT23</f>
        <v>0</v>
      </c>
      <c r="J79" s="299">
        <f>Matériel_Location!BB23</f>
        <v>0</v>
      </c>
      <c r="K79" s="299">
        <f>Matériel_Location!BJ23</f>
        <v>0</v>
      </c>
      <c r="L79" s="299">
        <f>Matériel_Location!BR23</f>
        <v>0</v>
      </c>
      <c r="M79" s="299">
        <f>+Matériel_Location!BZ23</f>
        <v>0</v>
      </c>
      <c r="N79" s="299">
        <f>Matériel_Location!CH23</f>
        <v>0</v>
      </c>
      <c r="O79" s="299">
        <f>Matériel_Location!CP23</f>
        <v>0</v>
      </c>
      <c r="P79" s="299">
        <f>Matériel_Location!CX23</f>
        <v>0</v>
      </c>
      <c r="Q79" s="299">
        <f>Matériel_Location!DF23</f>
        <v>0</v>
      </c>
      <c r="R79" s="299">
        <f>Matériel_Location!DN23</f>
        <v>0</v>
      </c>
      <c r="S79" s="299">
        <f>Matériel_Location!DV23</f>
        <v>0</v>
      </c>
      <c r="T79" s="299">
        <f>Matériel_Location!ED23</f>
        <v>0</v>
      </c>
      <c r="U79" s="299">
        <f>Matériel_Location!EL23</f>
        <v>0</v>
      </c>
      <c r="V79" s="299">
        <f>Matériel_Location!ET23</f>
        <v>0</v>
      </c>
      <c r="W79" s="299">
        <f>Matériel_Location!FB23</f>
        <v>0</v>
      </c>
      <c r="X79" s="299">
        <f>Matériel_Location!FJ23</f>
        <v>0</v>
      </c>
      <c r="Y79" s="299">
        <f>Matériel_Location!FR23</f>
        <v>0</v>
      </c>
      <c r="Z79" s="299">
        <f>Matériel_Location!FZ23</f>
        <v>0</v>
      </c>
      <c r="AA79" s="299">
        <f>Matériel_Location!GH23</f>
        <v>0</v>
      </c>
      <c r="AB79" s="299">
        <f>Matériel_Location!GP23</f>
        <v>0</v>
      </c>
      <c r="AC79" s="299">
        <f>Matériel_Location!GX23</f>
        <v>0</v>
      </c>
      <c r="AD79" s="299">
        <f>Matériel_Location!HF23</f>
        <v>0</v>
      </c>
      <c r="AE79" s="299">
        <f>Matériel_Location!HN23</f>
        <v>0</v>
      </c>
      <c r="AF79" s="299">
        <f>Matériel_Location!HV23</f>
        <v>0</v>
      </c>
      <c r="AG79" s="299">
        <f>Matériel_Location!ID23</f>
        <v>0</v>
      </c>
      <c r="AH79" s="299">
        <f>Matériel_Location!IL23</f>
        <v>0</v>
      </c>
      <c r="AI79" s="533">
        <f t="shared" si="4"/>
        <v>0</v>
      </c>
    </row>
    <row r="80" spans="1:35">
      <c r="A80" s="528" t="str">
        <f>Matériel_Location!A24</f>
        <v>CA012</v>
      </c>
      <c r="B80" s="301">
        <f>Matériel_Location!B24</f>
        <v>0</v>
      </c>
      <c r="C80" s="301">
        <f>Matériel_Location!C24</f>
        <v>0</v>
      </c>
      <c r="D80" s="298">
        <f>Matériel_Location!F24</f>
        <v>0</v>
      </c>
      <c r="E80" s="299">
        <f>Matériel_Location!N24</f>
        <v>0</v>
      </c>
      <c r="F80" s="299">
        <f>Matériel_Location!V24</f>
        <v>0</v>
      </c>
      <c r="G80" s="299">
        <f>Matériel_Location!AD24</f>
        <v>0</v>
      </c>
      <c r="H80" s="299">
        <f>+Matériel_Location!AL24</f>
        <v>0</v>
      </c>
      <c r="I80" s="299">
        <f>Matériel_Location!AT24</f>
        <v>0</v>
      </c>
      <c r="J80" s="299">
        <f>Matériel_Location!BB24</f>
        <v>0</v>
      </c>
      <c r="K80" s="299">
        <f>Matériel_Location!BJ24</f>
        <v>0</v>
      </c>
      <c r="L80" s="299">
        <f>Matériel_Location!BR24</f>
        <v>0</v>
      </c>
      <c r="M80" s="299">
        <f>+Matériel_Location!BZ24</f>
        <v>0</v>
      </c>
      <c r="N80" s="299">
        <f>Matériel_Location!CH24</f>
        <v>0</v>
      </c>
      <c r="O80" s="299">
        <f>Matériel_Location!CP24</f>
        <v>0</v>
      </c>
      <c r="P80" s="299">
        <f>Matériel_Location!CX24</f>
        <v>0</v>
      </c>
      <c r="Q80" s="299">
        <f>Matériel_Location!DF24</f>
        <v>0</v>
      </c>
      <c r="R80" s="299">
        <f>Matériel_Location!DN24</f>
        <v>0</v>
      </c>
      <c r="S80" s="299">
        <f>Matériel_Location!DV24</f>
        <v>0</v>
      </c>
      <c r="T80" s="299">
        <f>Matériel_Location!ED24</f>
        <v>0</v>
      </c>
      <c r="U80" s="299">
        <f>Matériel_Location!EL24</f>
        <v>0</v>
      </c>
      <c r="V80" s="299">
        <f>Matériel_Location!ET24</f>
        <v>0</v>
      </c>
      <c r="W80" s="299">
        <f>Matériel_Location!FB24</f>
        <v>0</v>
      </c>
      <c r="X80" s="299">
        <f>Matériel_Location!FJ24</f>
        <v>0</v>
      </c>
      <c r="Y80" s="299">
        <f>Matériel_Location!FR24</f>
        <v>0</v>
      </c>
      <c r="Z80" s="299">
        <f>Matériel_Location!FZ24</f>
        <v>0</v>
      </c>
      <c r="AA80" s="299">
        <f>Matériel_Location!GH24</f>
        <v>0</v>
      </c>
      <c r="AB80" s="299">
        <f>Matériel_Location!GP24</f>
        <v>0</v>
      </c>
      <c r="AC80" s="299">
        <f>Matériel_Location!GX24</f>
        <v>0</v>
      </c>
      <c r="AD80" s="299">
        <f>Matériel_Location!HF24</f>
        <v>0</v>
      </c>
      <c r="AE80" s="299">
        <f>Matériel_Location!HN24</f>
        <v>0</v>
      </c>
      <c r="AF80" s="299">
        <f>Matériel_Location!HV24</f>
        <v>0</v>
      </c>
      <c r="AG80" s="299">
        <f>Matériel_Location!ID24</f>
        <v>0</v>
      </c>
      <c r="AH80" s="299">
        <f>Matériel_Location!IL24</f>
        <v>0</v>
      </c>
      <c r="AI80" s="533">
        <f t="shared" si="4"/>
        <v>0</v>
      </c>
    </row>
    <row r="81" spans="1:35">
      <c r="A81" s="528" t="str">
        <f>Matériel_Location!A25</f>
        <v>TR002</v>
      </c>
      <c r="B81" s="301">
        <f>Matériel_Location!B25</f>
        <v>0</v>
      </c>
      <c r="C81" s="301">
        <f>Matériel_Location!C25</f>
        <v>0</v>
      </c>
      <c r="D81" s="298">
        <f>Matériel_Location!F25</f>
        <v>0</v>
      </c>
      <c r="E81" s="299">
        <f>Matériel_Location!N25</f>
        <v>0</v>
      </c>
      <c r="F81" s="299">
        <f>Matériel_Location!V25</f>
        <v>0</v>
      </c>
      <c r="G81" s="299">
        <f>Matériel_Location!AD25</f>
        <v>0</v>
      </c>
      <c r="H81" s="299">
        <f>+Matériel_Location!AL25</f>
        <v>0</v>
      </c>
      <c r="I81" s="299">
        <f>Matériel_Location!AT25</f>
        <v>0</v>
      </c>
      <c r="J81" s="299">
        <f>Matériel_Location!BB25</f>
        <v>0</v>
      </c>
      <c r="K81" s="299">
        <f>Matériel_Location!BJ25</f>
        <v>0</v>
      </c>
      <c r="L81" s="299">
        <f>Matériel_Location!BR25</f>
        <v>0</v>
      </c>
      <c r="M81" s="299">
        <f>+Matériel_Location!BZ25</f>
        <v>0</v>
      </c>
      <c r="N81" s="299">
        <f>Matériel_Location!CH25</f>
        <v>0</v>
      </c>
      <c r="O81" s="299">
        <f>Matériel_Location!CP25</f>
        <v>0</v>
      </c>
      <c r="P81" s="299">
        <f>Matériel_Location!CX25</f>
        <v>0</v>
      </c>
      <c r="Q81" s="299">
        <f>Matériel_Location!DF25</f>
        <v>0</v>
      </c>
      <c r="R81" s="299">
        <f>Matériel_Location!DN25</f>
        <v>0</v>
      </c>
      <c r="S81" s="299">
        <f>Matériel_Location!DV25</f>
        <v>0</v>
      </c>
      <c r="T81" s="299">
        <f>Matériel_Location!ED25</f>
        <v>0</v>
      </c>
      <c r="U81" s="299">
        <f>Matériel_Location!EL25</f>
        <v>0</v>
      </c>
      <c r="V81" s="299">
        <f>Matériel_Location!ET25</f>
        <v>0</v>
      </c>
      <c r="W81" s="299">
        <f>Matériel_Location!FB25</f>
        <v>0</v>
      </c>
      <c r="X81" s="299">
        <f>Matériel_Location!FJ25</f>
        <v>0</v>
      </c>
      <c r="Y81" s="299">
        <f>Matériel_Location!FR25</f>
        <v>0</v>
      </c>
      <c r="Z81" s="299">
        <f>Matériel_Location!FZ25</f>
        <v>0</v>
      </c>
      <c r="AA81" s="299">
        <f>Matériel_Location!GH25</f>
        <v>0</v>
      </c>
      <c r="AB81" s="299">
        <f>Matériel_Location!GP25</f>
        <v>0</v>
      </c>
      <c r="AC81" s="299">
        <f>Matériel_Location!GX25</f>
        <v>0</v>
      </c>
      <c r="AD81" s="299">
        <f>Matériel_Location!HF25</f>
        <v>0</v>
      </c>
      <c r="AE81" s="299">
        <f>Matériel_Location!HN25</f>
        <v>0</v>
      </c>
      <c r="AF81" s="299">
        <f>Matériel_Location!HV25</f>
        <v>0</v>
      </c>
      <c r="AG81" s="299">
        <f>Matériel_Location!ID25</f>
        <v>0</v>
      </c>
      <c r="AH81" s="299">
        <f>Matériel_Location!IL25</f>
        <v>0</v>
      </c>
      <c r="AI81" s="533">
        <f t="shared" si="4"/>
        <v>0</v>
      </c>
    </row>
    <row r="82" spans="1:35">
      <c r="A82" s="528" t="str">
        <f>Matériel_Location!A26</f>
        <v>CB002</v>
      </c>
      <c r="B82" s="301">
        <f>Matériel_Location!B26</f>
        <v>0</v>
      </c>
      <c r="C82" s="301">
        <f>Matériel_Location!C26</f>
        <v>0</v>
      </c>
      <c r="D82" s="298">
        <f>Matériel_Location!F26</f>
        <v>0</v>
      </c>
      <c r="E82" s="299">
        <f>Matériel_Location!N26</f>
        <v>0</v>
      </c>
      <c r="F82" s="299">
        <f>Matériel_Location!V26</f>
        <v>0</v>
      </c>
      <c r="G82" s="299">
        <f>Matériel_Location!AD26</f>
        <v>0</v>
      </c>
      <c r="H82" s="299">
        <f>+Matériel_Location!AL26</f>
        <v>0</v>
      </c>
      <c r="I82" s="299">
        <f>Matériel_Location!AT26</f>
        <v>0</v>
      </c>
      <c r="J82" s="299">
        <f>Matériel_Location!BB26</f>
        <v>0</v>
      </c>
      <c r="K82" s="299">
        <f>Matériel_Location!BJ26</f>
        <v>0</v>
      </c>
      <c r="L82" s="299">
        <f>Matériel_Location!BR26</f>
        <v>0</v>
      </c>
      <c r="M82" s="299">
        <f>+Matériel_Location!BZ26</f>
        <v>0</v>
      </c>
      <c r="N82" s="299">
        <f>Matériel_Location!CH26</f>
        <v>0</v>
      </c>
      <c r="O82" s="299">
        <f>Matériel_Location!CP26</f>
        <v>0</v>
      </c>
      <c r="P82" s="299">
        <f>Matériel_Location!CX26</f>
        <v>0</v>
      </c>
      <c r="Q82" s="299">
        <f>Matériel_Location!DF26</f>
        <v>0</v>
      </c>
      <c r="R82" s="299">
        <f>Matériel_Location!DN26</f>
        <v>0</v>
      </c>
      <c r="S82" s="299">
        <f>Matériel_Location!DV26</f>
        <v>0</v>
      </c>
      <c r="T82" s="299">
        <f>Matériel_Location!ED26</f>
        <v>0</v>
      </c>
      <c r="U82" s="299">
        <f>Matériel_Location!EL26</f>
        <v>0</v>
      </c>
      <c r="V82" s="299">
        <f>Matériel_Location!ET26</f>
        <v>0</v>
      </c>
      <c r="W82" s="299">
        <f>Matériel_Location!FB26</f>
        <v>0</v>
      </c>
      <c r="X82" s="299">
        <f>Matériel_Location!FJ26</f>
        <v>0</v>
      </c>
      <c r="Y82" s="299">
        <f>Matériel_Location!FR26</f>
        <v>0</v>
      </c>
      <c r="Z82" s="299">
        <f>Matériel_Location!FZ26</f>
        <v>0</v>
      </c>
      <c r="AA82" s="299">
        <f>Matériel_Location!GH26</f>
        <v>0</v>
      </c>
      <c r="AB82" s="299">
        <f>Matériel_Location!GP26</f>
        <v>0</v>
      </c>
      <c r="AC82" s="299">
        <f>Matériel_Location!GX26</f>
        <v>0</v>
      </c>
      <c r="AD82" s="299">
        <f>Matériel_Location!HF26</f>
        <v>0</v>
      </c>
      <c r="AE82" s="299">
        <f>Matériel_Location!HN26</f>
        <v>0</v>
      </c>
      <c r="AF82" s="299">
        <f>Matériel_Location!HV26</f>
        <v>0</v>
      </c>
      <c r="AG82" s="299">
        <f>Matériel_Location!ID26</f>
        <v>0</v>
      </c>
      <c r="AH82" s="299">
        <f>Matériel_Location!IL26</f>
        <v>0</v>
      </c>
      <c r="AI82" s="533">
        <f t="shared" si="4"/>
        <v>0</v>
      </c>
    </row>
    <row r="83" spans="1:35">
      <c r="A83" s="528" t="str">
        <f>Matériel_Location!A27</f>
        <v>CA006</v>
      </c>
      <c r="B83" s="301">
        <f>Matériel_Location!B27</f>
        <v>0</v>
      </c>
      <c r="C83" s="301">
        <f>Matériel_Location!C27</f>
        <v>0</v>
      </c>
      <c r="D83" s="298">
        <f>Matériel_Location!F27</f>
        <v>0</v>
      </c>
      <c r="E83" s="299">
        <f>Matériel_Location!N27</f>
        <v>0</v>
      </c>
      <c r="F83" s="299">
        <f>Matériel_Location!V27</f>
        <v>0</v>
      </c>
      <c r="G83" s="299">
        <f>Matériel_Location!AD27</f>
        <v>0</v>
      </c>
      <c r="H83" s="299">
        <f>+Matériel_Location!AL27</f>
        <v>0</v>
      </c>
      <c r="I83" s="299">
        <f>Matériel_Location!AT27</f>
        <v>0</v>
      </c>
      <c r="J83" s="299">
        <f>Matériel_Location!BB27</f>
        <v>0</v>
      </c>
      <c r="K83" s="299">
        <f>Matériel_Location!BJ27</f>
        <v>0</v>
      </c>
      <c r="L83" s="299">
        <f>Matériel_Location!BR27</f>
        <v>0</v>
      </c>
      <c r="M83" s="299">
        <f>+Matériel_Location!BZ27</f>
        <v>0</v>
      </c>
      <c r="N83" s="299">
        <f>Matériel_Location!CH27</f>
        <v>0</v>
      </c>
      <c r="O83" s="299">
        <f>Matériel_Location!CP27</f>
        <v>0</v>
      </c>
      <c r="P83" s="299">
        <f>Matériel_Location!CX27</f>
        <v>0</v>
      </c>
      <c r="Q83" s="299">
        <f>Matériel_Location!DF27</f>
        <v>0</v>
      </c>
      <c r="R83" s="299">
        <f>Matériel_Location!DN27</f>
        <v>0</v>
      </c>
      <c r="S83" s="299">
        <f>Matériel_Location!DV27</f>
        <v>0</v>
      </c>
      <c r="T83" s="299">
        <f>Matériel_Location!ED27</f>
        <v>0</v>
      </c>
      <c r="U83" s="299">
        <f>Matériel_Location!EL27</f>
        <v>0</v>
      </c>
      <c r="V83" s="299">
        <f>Matériel_Location!ET27</f>
        <v>0</v>
      </c>
      <c r="W83" s="299">
        <f>Matériel_Location!FB27</f>
        <v>0</v>
      </c>
      <c r="X83" s="299">
        <f>Matériel_Location!FJ27</f>
        <v>0</v>
      </c>
      <c r="Y83" s="299">
        <f>Matériel_Location!FR27</f>
        <v>0</v>
      </c>
      <c r="Z83" s="299">
        <f>Matériel_Location!FZ27</f>
        <v>0</v>
      </c>
      <c r="AA83" s="299">
        <f>Matériel_Location!GH27</f>
        <v>0</v>
      </c>
      <c r="AB83" s="299">
        <f>Matériel_Location!GP27</f>
        <v>0</v>
      </c>
      <c r="AC83" s="299">
        <f>Matériel_Location!GX27</f>
        <v>0</v>
      </c>
      <c r="AD83" s="299">
        <f>Matériel_Location!HF27</f>
        <v>0</v>
      </c>
      <c r="AE83" s="299">
        <f>Matériel_Location!HN27</f>
        <v>0</v>
      </c>
      <c r="AF83" s="299">
        <f>Matériel_Location!HV27</f>
        <v>0</v>
      </c>
      <c r="AG83" s="299">
        <f>Matériel_Location!ID27</f>
        <v>0</v>
      </c>
      <c r="AH83" s="299">
        <f>Matériel_Location!IL27</f>
        <v>0</v>
      </c>
      <c r="AI83" s="533">
        <f t="shared" si="4"/>
        <v>0</v>
      </c>
    </row>
    <row r="84" spans="1:35">
      <c r="A84" s="528" t="str">
        <f>Matériel_Location!A28</f>
        <v>CAMION 6</v>
      </c>
      <c r="B84" s="301" t="str">
        <f>Matériel_Location!B28</f>
        <v>CHAF TRAVEAU</v>
      </c>
      <c r="C84" s="301">
        <f>Matériel_Location!C28</f>
        <v>0</v>
      </c>
      <c r="D84" s="298">
        <f>Matériel_Location!F28</f>
        <v>0</v>
      </c>
      <c r="E84" s="299">
        <f>Matériel_Location!N28</f>
        <v>0</v>
      </c>
      <c r="F84" s="299">
        <f>Matériel_Location!V28</f>
        <v>0</v>
      </c>
      <c r="G84" s="299">
        <f>Matériel_Location!AD28</f>
        <v>0</v>
      </c>
      <c r="H84" s="299">
        <f>+Matériel_Location!AL28</f>
        <v>0</v>
      </c>
      <c r="I84" s="299">
        <f>Matériel_Location!AT28</f>
        <v>0</v>
      </c>
      <c r="J84" s="299">
        <f>Matériel_Location!BB28</f>
        <v>0</v>
      </c>
      <c r="K84" s="299">
        <f>Matériel_Location!BJ28</f>
        <v>0</v>
      </c>
      <c r="L84" s="299">
        <f>Matériel_Location!BR28</f>
        <v>0</v>
      </c>
      <c r="M84" s="299">
        <f>+Matériel_Location!BZ28</f>
        <v>0</v>
      </c>
      <c r="N84" s="299">
        <f>Matériel_Location!CH28</f>
        <v>0</v>
      </c>
      <c r="O84" s="299">
        <f>Matériel_Location!CP28</f>
        <v>0</v>
      </c>
      <c r="P84" s="299">
        <f>Matériel_Location!CX28</f>
        <v>0</v>
      </c>
      <c r="Q84" s="299">
        <f>Matériel_Location!DF28</f>
        <v>0</v>
      </c>
      <c r="R84" s="299">
        <f>Matériel_Location!DN28</f>
        <v>0</v>
      </c>
      <c r="S84" s="299">
        <f>Matériel_Location!DV28</f>
        <v>0</v>
      </c>
      <c r="T84" s="299">
        <f>Matériel_Location!ED28</f>
        <v>0</v>
      </c>
      <c r="U84" s="299">
        <f>Matériel_Location!EL28</f>
        <v>0</v>
      </c>
      <c r="V84" s="299">
        <f>Matériel_Location!ET28</f>
        <v>0</v>
      </c>
      <c r="W84" s="299">
        <f>Matériel_Location!FB28</f>
        <v>0</v>
      </c>
      <c r="X84" s="299">
        <f>Matériel_Location!FJ28</f>
        <v>0</v>
      </c>
      <c r="Y84" s="299">
        <f>Matériel_Location!FR28</f>
        <v>0</v>
      </c>
      <c r="Z84" s="299">
        <f>Matériel_Location!FZ28</f>
        <v>0</v>
      </c>
      <c r="AA84" s="299">
        <f>Matériel_Location!GH28</f>
        <v>0</v>
      </c>
      <c r="AB84" s="299">
        <f>Matériel_Location!GP28</f>
        <v>0</v>
      </c>
      <c r="AC84" s="299">
        <f>Matériel_Location!GX28</f>
        <v>0</v>
      </c>
      <c r="AD84" s="299">
        <f>Matériel_Location!HF28</f>
        <v>0</v>
      </c>
      <c r="AE84" s="299">
        <f>Matériel_Location!HN28</f>
        <v>0</v>
      </c>
      <c r="AF84" s="299">
        <f>Matériel_Location!HV28</f>
        <v>0</v>
      </c>
      <c r="AG84" s="299">
        <f>Matériel_Location!ID28</f>
        <v>0</v>
      </c>
      <c r="AH84" s="299">
        <f>Matériel_Location!IL28</f>
        <v>0</v>
      </c>
      <c r="AI84" s="533">
        <f t="shared" si="4"/>
        <v>0</v>
      </c>
    </row>
    <row r="85" spans="1:35">
      <c r="A85" s="528" t="str">
        <f>Matériel_Location!A29</f>
        <v>CAMION 8+4</v>
      </c>
      <c r="B85" s="301" t="str">
        <f>Matériel_Location!B29</f>
        <v>CHAF TRAVEAU</v>
      </c>
      <c r="C85" s="301">
        <f>Matériel_Location!C29</f>
        <v>0</v>
      </c>
      <c r="D85" s="298">
        <f>Matériel_Location!F29</f>
        <v>0</v>
      </c>
      <c r="E85" s="299">
        <f>Matériel_Location!N29</f>
        <v>0</v>
      </c>
      <c r="F85" s="299">
        <f>Matériel_Location!V29</f>
        <v>0</v>
      </c>
      <c r="G85" s="299">
        <f>Matériel_Location!AD29</f>
        <v>0</v>
      </c>
      <c r="H85" s="299">
        <f>+Matériel_Location!AL29</f>
        <v>0</v>
      </c>
      <c r="I85" s="299">
        <f>Matériel_Location!AT29</f>
        <v>0</v>
      </c>
      <c r="J85" s="299">
        <f>Matériel_Location!BB29</f>
        <v>0</v>
      </c>
      <c r="K85" s="299">
        <f>Matériel_Location!BJ29</f>
        <v>0</v>
      </c>
      <c r="L85" s="299">
        <f>Matériel_Location!BR29</f>
        <v>0</v>
      </c>
      <c r="M85" s="299">
        <f>+Matériel_Location!BZ29</f>
        <v>0</v>
      </c>
      <c r="N85" s="299">
        <f>Matériel_Location!CH29</f>
        <v>0</v>
      </c>
      <c r="O85" s="299">
        <f>Matériel_Location!CP29</f>
        <v>0</v>
      </c>
      <c r="P85" s="299">
        <f>Matériel_Location!CX29</f>
        <v>0</v>
      </c>
      <c r="Q85" s="299">
        <f>Matériel_Location!DF29</f>
        <v>0</v>
      </c>
      <c r="R85" s="299">
        <f>Matériel_Location!DN29</f>
        <v>0</v>
      </c>
      <c r="S85" s="299">
        <f>Matériel_Location!DV29</f>
        <v>0</v>
      </c>
      <c r="T85" s="299">
        <f>Matériel_Location!ED29</f>
        <v>0</v>
      </c>
      <c r="U85" s="299">
        <f>Matériel_Location!EL29</f>
        <v>0</v>
      </c>
      <c r="V85" s="299">
        <f>Matériel_Location!ET29</f>
        <v>0</v>
      </c>
      <c r="W85" s="299">
        <f>Matériel_Location!FB29</f>
        <v>0</v>
      </c>
      <c r="X85" s="299">
        <f>Matériel_Location!FJ29</f>
        <v>0</v>
      </c>
      <c r="Y85" s="299">
        <f>Matériel_Location!FR29</f>
        <v>0</v>
      </c>
      <c r="Z85" s="299">
        <f>Matériel_Location!FZ29</f>
        <v>0</v>
      </c>
      <c r="AA85" s="299">
        <f>Matériel_Location!GH29</f>
        <v>0</v>
      </c>
      <c r="AB85" s="299">
        <f>Matériel_Location!GP29</f>
        <v>0</v>
      </c>
      <c r="AC85" s="299">
        <f>Matériel_Location!GX29</f>
        <v>0</v>
      </c>
      <c r="AD85" s="299">
        <f>Matériel_Location!HF29</f>
        <v>0</v>
      </c>
      <c r="AE85" s="299">
        <f>Matériel_Location!HN29</f>
        <v>0</v>
      </c>
      <c r="AF85" s="299">
        <f>Matériel_Location!HV29</f>
        <v>0</v>
      </c>
      <c r="AG85" s="299">
        <f>Matériel_Location!ID29</f>
        <v>0</v>
      </c>
      <c r="AH85" s="299">
        <f>Matériel_Location!IL29</f>
        <v>0</v>
      </c>
      <c r="AI85" s="533">
        <f t="shared" si="4"/>
        <v>0</v>
      </c>
    </row>
    <row r="86" spans="1:35">
      <c r="A86" s="528" t="str">
        <f>Matériel_Location!A30</f>
        <v>PICK UP</v>
      </c>
      <c r="B86" s="301" t="str">
        <f>Matériel_Location!B30</f>
        <v>CHAF TRAVEAU</v>
      </c>
      <c r="C86" s="301">
        <f>Matériel_Location!C30</f>
        <v>0</v>
      </c>
      <c r="D86" s="298">
        <f>Matériel_Location!F30</f>
        <v>0</v>
      </c>
      <c r="E86" s="299">
        <f>Matériel_Location!N30</f>
        <v>0</v>
      </c>
      <c r="F86" s="299">
        <f>Matériel_Location!V30</f>
        <v>0</v>
      </c>
      <c r="G86" s="299">
        <f>Matériel_Location!AD30</f>
        <v>0</v>
      </c>
      <c r="H86" s="299">
        <f>+Matériel_Location!AL30</f>
        <v>0</v>
      </c>
      <c r="I86" s="299">
        <f>Matériel_Location!AT30</f>
        <v>0</v>
      </c>
      <c r="J86" s="299">
        <f>Matériel_Location!BB30</f>
        <v>0</v>
      </c>
      <c r="K86" s="299">
        <f>Matériel_Location!BJ30</f>
        <v>0</v>
      </c>
      <c r="L86" s="299">
        <f>Matériel_Location!BR30</f>
        <v>0</v>
      </c>
      <c r="M86" s="299">
        <f>+Matériel_Location!BZ30</f>
        <v>0</v>
      </c>
      <c r="N86" s="299">
        <f>Matériel_Location!CH30</f>
        <v>0</v>
      </c>
      <c r="O86" s="299">
        <f>Matériel_Location!CP30</f>
        <v>0</v>
      </c>
      <c r="P86" s="299">
        <f>Matériel_Location!CX30</f>
        <v>0</v>
      </c>
      <c r="Q86" s="299">
        <f>Matériel_Location!DF30</f>
        <v>0</v>
      </c>
      <c r="R86" s="299">
        <f>Matériel_Location!DN30</f>
        <v>0</v>
      </c>
      <c r="S86" s="299">
        <f>Matériel_Location!DV30</f>
        <v>0</v>
      </c>
      <c r="T86" s="299">
        <f>Matériel_Location!ED30</f>
        <v>0</v>
      </c>
      <c r="U86" s="299">
        <f>Matériel_Location!EL30</f>
        <v>0</v>
      </c>
      <c r="V86" s="299">
        <f>Matériel_Location!ET30</f>
        <v>0</v>
      </c>
      <c r="W86" s="299">
        <f>Matériel_Location!FB30</f>
        <v>0</v>
      </c>
      <c r="X86" s="299">
        <f>Matériel_Location!FJ30</f>
        <v>0</v>
      </c>
      <c r="Y86" s="299">
        <f>Matériel_Location!FR30</f>
        <v>0</v>
      </c>
      <c r="Z86" s="299">
        <f>Matériel_Location!FZ30</f>
        <v>0</v>
      </c>
      <c r="AA86" s="299">
        <f>Matériel_Location!GH30</f>
        <v>0</v>
      </c>
      <c r="AB86" s="299">
        <f>Matériel_Location!GP30</f>
        <v>0</v>
      </c>
      <c r="AC86" s="299">
        <f>Matériel_Location!GX30</f>
        <v>0</v>
      </c>
      <c r="AD86" s="299">
        <f>Matériel_Location!HF30</f>
        <v>0</v>
      </c>
      <c r="AE86" s="299">
        <f>Matériel_Location!HN30</f>
        <v>0</v>
      </c>
      <c r="AF86" s="299">
        <f>Matériel_Location!HV30</f>
        <v>0</v>
      </c>
      <c r="AG86" s="299">
        <f>Matériel_Location!ID30</f>
        <v>0</v>
      </c>
      <c r="AH86" s="299">
        <f>Matériel_Location!IL30</f>
        <v>0</v>
      </c>
      <c r="AI86" s="533">
        <f t="shared" si="4"/>
        <v>0</v>
      </c>
    </row>
    <row r="87" spans="1:35">
      <c r="A87" s="528" t="str">
        <f>Matériel_Location!A31</f>
        <v>CAMION CANADY</v>
      </c>
      <c r="B87" s="301" t="str">
        <f>Matériel_Location!B31</f>
        <v>CHAF TRAVEAU</v>
      </c>
      <c r="C87" s="301">
        <f>Matériel_Location!C31</f>
        <v>0</v>
      </c>
      <c r="D87" s="298">
        <f>Matériel_Location!F31</f>
        <v>0</v>
      </c>
      <c r="E87" s="299">
        <f>Matériel_Location!N31</f>
        <v>0</v>
      </c>
      <c r="F87" s="299">
        <f>Matériel_Location!V31</f>
        <v>0</v>
      </c>
      <c r="G87" s="299">
        <f>Matériel_Location!AD31</f>
        <v>0</v>
      </c>
      <c r="H87" s="299">
        <f>+Matériel_Location!AL31</f>
        <v>0</v>
      </c>
      <c r="I87" s="299">
        <f>Matériel_Location!AT31</f>
        <v>0</v>
      </c>
      <c r="J87" s="299">
        <f>Matériel_Location!BB31</f>
        <v>0</v>
      </c>
      <c r="K87" s="299">
        <f>Matériel_Location!BJ31</f>
        <v>0</v>
      </c>
      <c r="L87" s="299">
        <f>Matériel_Location!BR31</f>
        <v>0</v>
      </c>
      <c r="M87" s="299">
        <f>+Matériel_Location!BZ31</f>
        <v>0</v>
      </c>
      <c r="N87" s="299">
        <f>Matériel_Location!CH31</f>
        <v>0</v>
      </c>
      <c r="O87" s="299">
        <f>Matériel_Location!CP31</f>
        <v>0</v>
      </c>
      <c r="P87" s="299">
        <f>Matériel_Location!CX31</f>
        <v>0</v>
      </c>
      <c r="Q87" s="299">
        <f>Matériel_Location!DF31</f>
        <v>0</v>
      </c>
      <c r="R87" s="299">
        <f>Matériel_Location!DN31</f>
        <v>0</v>
      </c>
      <c r="S87" s="299">
        <f>Matériel_Location!DV31</f>
        <v>0</v>
      </c>
      <c r="T87" s="299">
        <f>Matériel_Location!ED31</f>
        <v>0</v>
      </c>
      <c r="U87" s="299">
        <f>Matériel_Location!EL31</f>
        <v>0</v>
      </c>
      <c r="V87" s="299">
        <f>Matériel_Location!ET31</f>
        <v>0</v>
      </c>
      <c r="W87" s="299">
        <f>Matériel_Location!FB31</f>
        <v>0</v>
      </c>
      <c r="X87" s="299">
        <f>Matériel_Location!FJ31</f>
        <v>0</v>
      </c>
      <c r="Y87" s="299">
        <f>Matériel_Location!FR31</f>
        <v>0</v>
      </c>
      <c r="Z87" s="299">
        <f>Matériel_Location!FZ31</f>
        <v>0</v>
      </c>
      <c r="AA87" s="299">
        <f>Matériel_Location!GH31</f>
        <v>0</v>
      </c>
      <c r="AB87" s="299">
        <f>Matériel_Location!GP31</f>
        <v>0</v>
      </c>
      <c r="AC87" s="299">
        <f>Matériel_Location!GX31</f>
        <v>0</v>
      </c>
      <c r="AD87" s="299">
        <f>Matériel_Location!HF31</f>
        <v>0</v>
      </c>
      <c r="AE87" s="299">
        <f>Matériel_Location!HN31</f>
        <v>0</v>
      </c>
      <c r="AF87" s="299">
        <f>Matériel_Location!HV31</f>
        <v>0</v>
      </c>
      <c r="AG87" s="299">
        <f>Matériel_Location!ID31</f>
        <v>0</v>
      </c>
      <c r="AH87" s="299">
        <f>Matériel_Location!IL31</f>
        <v>0</v>
      </c>
      <c r="AI87" s="533">
        <f t="shared" si="4"/>
        <v>0</v>
      </c>
    </row>
    <row r="88" spans="1:35">
      <c r="A88" s="528" t="str">
        <f>Matériel_Location!A32</f>
        <v>CAMION FATAH</v>
      </c>
      <c r="B88" s="301" t="str">
        <f>Matériel_Location!B32</f>
        <v>CHAF TRAVEAU</v>
      </c>
      <c r="C88" s="301">
        <f>Matériel_Location!C32</f>
        <v>0</v>
      </c>
      <c r="D88" s="298">
        <f>Matériel_Location!F32</f>
        <v>0</v>
      </c>
      <c r="E88" s="299">
        <f>Matériel_Location!N32</f>
        <v>0</v>
      </c>
      <c r="F88" s="299">
        <f>Matériel_Location!V32</f>
        <v>0</v>
      </c>
      <c r="G88" s="299">
        <f>Matériel_Location!AD32</f>
        <v>0</v>
      </c>
      <c r="H88" s="299">
        <f>+Matériel_Location!AL32</f>
        <v>0</v>
      </c>
      <c r="I88" s="299">
        <f>Matériel_Location!AT32</f>
        <v>0</v>
      </c>
      <c r="J88" s="299">
        <f>Matériel_Location!BB32</f>
        <v>0</v>
      </c>
      <c r="K88" s="299">
        <f>Matériel_Location!BJ32</f>
        <v>0</v>
      </c>
      <c r="L88" s="299">
        <f>Matériel_Location!BR32</f>
        <v>0</v>
      </c>
      <c r="M88" s="299">
        <f>+Matériel_Location!BZ32</f>
        <v>0</v>
      </c>
      <c r="N88" s="299">
        <f>Matériel_Location!CH32</f>
        <v>0</v>
      </c>
      <c r="O88" s="299">
        <f>Matériel_Location!CP32</f>
        <v>0</v>
      </c>
      <c r="P88" s="299">
        <f>Matériel_Location!CX32</f>
        <v>0</v>
      </c>
      <c r="Q88" s="299">
        <f>Matériel_Location!DF32</f>
        <v>0</v>
      </c>
      <c r="R88" s="299">
        <f>Matériel_Location!DN32</f>
        <v>0</v>
      </c>
      <c r="S88" s="299">
        <f>Matériel_Location!DV32</f>
        <v>0</v>
      </c>
      <c r="T88" s="299">
        <f>Matériel_Location!ED32</f>
        <v>0</v>
      </c>
      <c r="U88" s="299">
        <f>Matériel_Location!EL32</f>
        <v>0</v>
      </c>
      <c r="V88" s="299">
        <f>Matériel_Location!ET32</f>
        <v>0</v>
      </c>
      <c r="W88" s="299">
        <f>Matériel_Location!FB32</f>
        <v>0</v>
      </c>
      <c r="X88" s="299">
        <f>Matériel_Location!FJ32</f>
        <v>0</v>
      </c>
      <c r="Y88" s="299">
        <f>Matériel_Location!FR32</f>
        <v>0</v>
      </c>
      <c r="Z88" s="299">
        <f>Matériel_Location!FZ32</f>
        <v>0</v>
      </c>
      <c r="AA88" s="299">
        <f>Matériel_Location!GH32</f>
        <v>0</v>
      </c>
      <c r="AB88" s="299">
        <f>Matériel_Location!GP32</f>
        <v>0</v>
      </c>
      <c r="AC88" s="299">
        <f>Matériel_Location!GX32</f>
        <v>0</v>
      </c>
      <c r="AD88" s="299">
        <f>Matériel_Location!HF32</f>
        <v>0</v>
      </c>
      <c r="AE88" s="299">
        <f>Matériel_Location!HN32</f>
        <v>0</v>
      </c>
      <c r="AF88" s="299">
        <f>Matériel_Location!HV32</f>
        <v>0</v>
      </c>
      <c r="AG88" s="299">
        <f>Matériel_Location!ID32</f>
        <v>0</v>
      </c>
      <c r="AH88" s="299">
        <f>Matériel_Location!IL32</f>
        <v>0</v>
      </c>
      <c r="AI88" s="533">
        <f t="shared" si="4"/>
        <v>0</v>
      </c>
    </row>
    <row r="89" spans="1:35">
      <c r="A89" s="528" t="str">
        <f>Matériel_Location!A33</f>
        <v>TIGUAN</v>
      </c>
      <c r="B89" s="301" t="str">
        <f>Matériel_Location!B33</f>
        <v>CHAF TRAVEAU</v>
      </c>
      <c r="C89" s="301">
        <f>Matériel_Location!C33</f>
        <v>0</v>
      </c>
      <c r="D89" s="298">
        <f>Matériel_Location!F33</f>
        <v>0</v>
      </c>
      <c r="E89" s="299">
        <f>Matériel_Location!N33</f>
        <v>0</v>
      </c>
      <c r="F89" s="299">
        <f>Matériel_Location!V33</f>
        <v>0</v>
      </c>
      <c r="G89" s="299">
        <f>Matériel_Location!AD33</f>
        <v>0</v>
      </c>
      <c r="H89" s="299">
        <f>+Matériel_Location!AL33</f>
        <v>0</v>
      </c>
      <c r="I89" s="299">
        <f>Matériel_Location!AT33</f>
        <v>0</v>
      </c>
      <c r="J89" s="299">
        <f>Matériel_Location!BB33</f>
        <v>0</v>
      </c>
      <c r="K89" s="299">
        <f>Matériel_Location!BJ33</f>
        <v>0</v>
      </c>
      <c r="L89" s="299">
        <f>Matériel_Location!BR33</f>
        <v>0</v>
      </c>
      <c r="M89" s="299">
        <f>+Matériel_Location!BZ33</f>
        <v>0</v>
      </c>
      <c r="N89" s="299">
        <f>Matériel_Location!CH33</f>
        <v>0</v>
      </c>
      <c r="O89" s="299">
        <f>Matériel_Location!CP33</f>
        <v>0</v>
      </c>
      <c r="P89" s="299">
        <f>Matériel_Location!CX33</f>
        <v>0</v>
      </c>
      <c r="Q89" s="299">
        <f>Matériel_Location!DF33</f>
        <v>0</v>
      </c>
      <c r="R89" s="299">
        <f>Matériel_Location!DN33</f>
        <v>0</v>
      </c>
      <c r="S89" s="299">
        <f>Matériel_Location!DV33</f>
        <v>0</v>
      </c>
      <c r="T89" s="299">
        <f>Matériel_Location!ED33</f>
        <v>0</v>
      </c>
      <c r="U89" s="299">
        <f>Matériel_Location!EL33</f>
        <v>0</v>
      </c>
      <c r="V89" s="299">
        <f>Matériel_Location!ET33</f>
        <v>0</v>
      </c>
      <c r="W89" s="299">
        <f>Matériel_Location!FB33</f>
        <v>0</v>
      </c>
      <c r="X89" s="299">
        <f>Matériel_Location!FJ33</f>
        <v>0</v>
      </c>
      <c r="Y89" s="299">
        <f>Matériel_Location!FR33</f>
        <v>0</v>
      </c>
      <c r="Z89" s="299">
        <f>Matériel_Location!FZ33</f>
        <v>0</v>
      </c>
      <c r="AA89" s="299">
        <f>Matériel_Location!GH33</f>
        <v>0</v>
      </c>
      <c r="AB89" s="299">
        <f>Matériel_Location!GP33</f>
        <v>0</v>
      </c>
      <c r="AC89" s="299">
        <f>Matériel_Location!GX33</f>
        <v>0</v>
      </c>
      <c r="AD89" s="299">
        <f>Matériel_Location!HF33</f>
        <v>0</v>
      </c>
      <c r="AE89" s="299">
        <f>Matériel_Location!HN33</f>
        <v>0</v>
      </c>
      <c r="AF89" s="299">
        <f>Matériel_Location!HV33</f>
        <v>0</v>
      </c>
      <c r="AG89" s="299">
        <f>Matériel_Location!ID33</f>
        <v>0</v>
      </c>
      <c r="AH89" s="299">
        <f>Matériel_Location!IL33</f>
        <v>0</v>
      </c>
      <c r="AI89" s="533">
        <f t="shared" si="4"/>
        <v>0</v>
      </c>
    </row>
    <row r="90" spans="1:35">
      <c r="A90" s="528" t="str">
        <f>Matériel_Location!A34</f>
        <v>PELLE</v>
      </c>
      <c r="B90" s="301" t="str">
        <f>Matériel_Location!B34</f>
        <v>CHAF TRAVEAU</v>
      </c>
      <c r="C90" s="301">
        <f>Matériel_Location!C34</f>
        <v>0</v>
      </c>
      <c r="D90" s="298">
        <f>Matériel_Location!F34</f>
        <v>0</v>
      </c>
      <c r="E90" s="299">
        <f>Matériel_Location!N34</f>
        <v>0</v>
      </c>
      <c r="F90" s="299">
        <f>Matériel_Location!V34</f>
        <v>0</v>
      </c>
      <c r="G90" s="299">
        <f>Matériel_Location!AD34</f>
        <v>0</v>
      </c>
      <c r="H90" s="299">
        <f>+Matériel_Location!AL34</f>
        <v>0</v>
      </c>
      <c r="I90" s="299">
        <f>Matériel_Location!AT34</f>
        <v>0</v>
      </c>
      <c r="J90" s="299">
        <f>Matériel_Location!BB34</f>
        <v>0</v>
      </c>
      <c r="K90" s="299">
        <f>Matériel_Location!BJ34</f>
        <v>0</v>
      </c>
      <c r="L90" s="299">
        <f>Matériel_Location!BR34</f>
        <v>0</v>
      </c>
      <c r="M90" s="299">
        <f>+Matériel_Location!BZ34</f>
        <v>0</v>
      </c>
      <c r="N90" s="299">
        <f>Matériel_Location!CH34</f>
        <v>0</v>
      </c>
      <c r="O90" s="299">
        <f>Matériel_Location!CP34</f>
        <v>0</v>
      </c>
      <c r="P90" s="299">
        <f>Matériel_Location!CX34</f>
        <v>0</v>
      </c>
      <c r="Q90" s="299">
        <f>Matériel_Location!DF34</f>
        <v>0</v>
      </c>
      <c r="R90" s="299">
        <f>Matériel_Location!DN34</f>
        <v>0</v>
      </c>
      <c r="S90" s="299">
        <f>Matériel_Location!DV34</f>
        <v>0</v>
      </c>
      <c r="T90" s="299">
        <f>Matériel_Location!ED34</f>
        <v>0</v>
      </c>
      <c r="U90" s="299">
        <f>Matériel_Location!EL34</f>
        <v>0</v>
      </c>
      <c r="V90" s="299">
        <f>Matériel_Location!ET34</f>
        <v>0</v>
      </c>
      <c r="W90" s="299">
        <f>Matériel_Location!FB34</f>
        <v>0</v>
      </c>
      <c r="X90" s="299">
        <f>Matériel_Location!FJ34</f>
        <v>0</v>
      </c>
      <c r="Y90" s="299">
        <f>Matériel_Location!FR34</f>
        <v>0</v>
      </c>
      <c r="Z90" s="299">
        <f>Matériel_Location!FZ34</f>
        <v>0</v>
      </c>
      <c r="AA90" s="299">
        <f>Matériel_Location!GH34</f>
        <v>0</v>
      </c>
      <c r="AB90" s="299">
        <f>Matériel_Location!GP34</f>
        <v>0</v>
      </c>
      <c r="AC90" s="299">
        <f>Matériel_Location!GX34</f>
        <v>0</v>
      </c>
      <c r="AD90" s="299">
        <f>Matériel_Location!HF34</f>
        <v>0</v>
      </c>
      <c r="AE90" s="299">
        <f>Matériel_Location!HN34</f>
        <v>0</v>
      </c>
      <c r="AF90" s="299">
        <f>Matériel_Location!HV34</f>
        <v>0</v>
      </c>
      <c r="AG90" s="299">
        <f>Matériel_Location!ID34</f>
        <v>0</v>
      </c>
      <c r="AH90" s="299">
        <f>Matériel_Location!IL34</f>
        <v>0</v>
      </c>
      <c r="AI90" s="533">
        <f t="shared" si="4"/>
        <v>0</v>
      </c>
    </row>
    <row r="91" spans="1:35">
      <c r="A91" s="528" t="str">
        <f>Matériel_Location!A35</f>
        <v>CITROEN</v>
      </c>
      <c r="B91" s="301" t="str">
        <f>Matériel_Location!B35</f>
        <v>CHAF TRAVEAU</v>
      </c>
      <c r="C91" s="301">
        <f>Matériel_Location!C35</f>
        <v>0</v>
      </c>
      <c r="D91" s="298">
        <f>Matériel_Location!F35</f>
        <v>0</v>
      </c>
      <c r="E91" s="299">
        <f>Matériel_Location!N35</f>
        <v>0</v>
      </c>
      <c r="F91" s="299">
        <f>Matériel_Location!V35</f>
        <v>0</v>
      </c>
      <c r="G91" s="299">
        <f>Matériel_Location!AD35</f>
        <v>0</v>
      </c>
      <c r="H91" s="299">
        <f>+Matériel_Location!AL35</f>
        <v>0</v>
      </c>
      <c r="I91" s="299">
        <f>Matériel_Location!AT35</f>
        <v>0</v>
      </c>
      <c r="J91" s="299">
        <f>Matériel_Location!BB35</f>
        <v>0</v>
      </c>
      <c r="K91" s="299">
        <f>Matériel_Location!BJ35</f>
        <v>0</v>
      </c>
      <c r="L91" s="299">
        <f>Matériel_Location!BR35</f>
        <v>0</v>
      </c>
      <c r="M91" s="299">
        <f>+Matériel_Location!BZ35</f>
        <v>0</v>
      </c>
      <c r="N91" s="299">
        <f>Matériel_Location!CH35</f>
        <v>0</v>
      </c>
      <c r="O91" s="299">
        <f>Matériel_Location!CP35</f>
        <v>0</v>
      </c>
      <c r="P91" s="299">
        <f>Matériel_Location!CX35</f>
        <v>0</v>
      </c>
      <c r="Q91" s="299">
        <f>Matériel_Location!DF35</f>
        <v>0</v>
      </c>
      <c r="R91" s="299">
        <f>Matériel_Location!DN35</f>
        <v>0</v>
      </c>
      <c r="S91" s="299">
        <f>Matériel_Location!DV35</f>
        <v>0</v>
      </c>
      <c r="T91" s="299">
        <f>Matériel_Location!ED35</f>
        <v>0</v>
      </c>
      <c r="U91" s="299">
        <f>Matériel_Location!EL35</f>
        <v>0</v>
      </c>
      <c r="V91" s="299">
        <f>Matériel_Location!ET35</f>
        <v>0</v>
      </c>
      <c r="W91" s="299">
        <f>Matériel_Location!FB35</f>
        <v>0</v>
      </c>
      <c r="X91" s="299">
        <f>Matériel_Location!FJ35</f>
        <v>0</v>
      </c>
      <c r="Y91" s="299">
        <f>Matériel_Location!FR35</f>
        <v>0</v>
      </c>
      <c r="Z91" s="299">
        <f>Matériel_Location!FZ35</f>
        <v>0</v>
      </c>
      <c r="AA91" s="299">
        <f>Matériel_Location!GH35</f>
        <v>0</v>
      </c>
      <c r="AB91" s="299">
        <f>Matériel_Location!GP35</f>
        <v>0</v>
      </c>
      <c r="AC91" s="299">
        <f>Matériel_Location!GX35</f>
        <v>0</v>
      </c>
      <c r="AD91" s="299">
        <f>Matériel_Location!HF35</f>
        <v>0</v>
      </c>
      <c r="AE91" s="299">
        <f>Matériel_Location!HN35</f>
        <v>0</v>
      </c>
      <c r="AF91" s="299">
        <f>Matériel_Location!HV35</f>
        <v>0</v>
      </c>
      <c r="AG91" s="299">
        <f>Matériel_Location!ID35</f>
        <v>0</v>
      </c>
      <c r="AH91" s="299">
        <f>Matériel_Location!IL35</f>
        <v>0</v>
      </c>
      <c r="AI91" s="533">
        <f t="shared" si="4"/>
        <v>0</v>
      </c>
    </row>
    <row r="92" spans="1:35">
      <c r="A92" s="528" t="str">
        <f>Matériel_Location!A36</f>
        <v>MALAXEUR</v>
      </c>
      <c r="B92" s="301" t="str">
        <f>Matériel_Location!B36</f>
        <v>CHAF TRAVEAU</v>
      </c>
      <c r="C92" s="301">
        <f>Matériel_Location!C36</f>
        <v>0</v>
      </c>
      <c r="D92" s="298">
        <f>Matériel_Location!F36</f>
        <v>0</v>
      </c>
      <c r="E92" s="299">
        <f>Matériel_Location!N36</f>
        <v>0</v>
      </c>
      <c r="F92" s="299">
        <f>Matériel_Location!V36</f>
        <v>0</v>
      </c>
      <c r="G92" s="299">
        <f>Matériel_Location!AD36</f>
        <v>0</v>
      </c>
      <c r="H92" s="299">
        <f>+Matériel_Location!AL36</f>
        <v>0</v>
      </c>
      <c r="I92" s="299">
        <f>Matériel_Location!AT36</f>
        <v>0</v>
      </c>
      <c r="J92" s="299">
        <f>Matériel_Location!BB36</f>
        <v>0</v>
      </c>
      <c r="K92" s="299">
        <f>Matériel_Location!BJ36</f>
        <v>0</v>
      </c>
      <c r="L92" s="299">
        <f>Matériel_Location!BR36</f>
        <v>0</v>
      </c>
      <c r="M92" s="299">
        <f>+Matériel_Location!BZ36</f>
        <v>0</v>
      </c>
      <c r="N92" s="299">
        <f>Matériel_Location!CH36</f>
        <v>0</v>
      </c>
      <c r="O92" s="299">
        <f>Matériel_Location!CP36</f>
        <v>0</v>
      </c>
      <c r="P92" s="299">
        <f>Matériel_Location!CX36</f>
        <v>0</v>
      </c>
      <c r="Q92" s="299">
        <f>Matériel_Location!DF36</f>
        <v>0</v>
      </c>
      <c r="R92" s="299">
        <f>Matériel_Location!DN36</f>
        <v>0</v>
      </c>
      <c r="S92" s="299">
        <f>Matériel_Location!DV36</f>
        <v>0</v>
      </c>
      <c r="T92" s="299">
        <f>Matériel_Location!ED36</f>
        <v>0</v>
      </c>
      <c r="U92" s="299">
        <f>Matériel_Location!EL36</f>
        <v>0</v>
      </c>
      <c r="V92" s="299">
        <f>Matériel_Location!ET36</f>
        <v>0</v>
      </c>
      <c r="W92" s="299">
        <f>Matériel_Location!FB36</f>
        <v>0</v>
      </c>
      <c r="X92" s="299">
        <f>Matériel_Location!FJ36</f>
        <v>0</v>
      </c>
      <c r="Y92" s="299">
        <f>Matériel_Location!FR36</f>
        <v>0</v>
      </c>
      <c r="Z92" s="299">
        <f>Matériel_Location!FZ36</f>
        <v>0</v>
      </c>
      <c r="AA92" s="299">
        <f>Matériel_Location!GH36</f>
        <v>50</v>
      </c>
      <c r="AB92" s="299">
        <f>Matériel_Location!GP36</f>
        <v>0</v>
      </c>
      <c r="AC92" s="299">
        <f>Matériel_Location!GX36</f>
        <v>0</v>
      </c>
      <c r="AD92" s="299">
        <f>Matériel_Location!HF36</f>
        <v>0</v>
      </c>
      <c r="AE92" s="299">
        <f>Matériel_Location!HN36</f>
        <v>0</v>
      </c>
      <c r="AF92" s="299">
        <f>Matériel_Location!HV36</f>
        <v>0</v>
      </c>
      <c r="AG92" s="299">
        <f>Matériel_Location!ID36</f>
        <v>0</v>
      </c>
      <c r="AH92" s="299">
        <f>Matériel_Location!IL36</f>
        <v>0</v>
      </c>
      <c r="AI92" s="533">
        <f t="shared" si="4"/>
        <v>50</v>
      </c>
    </row>
    <row r="93" spans="1:35">
      <c r="A93" s="528" t="str">
        <f>Matériel_Location!A37</f>
        <v>JCB</v>
      </c>
      <c r="B93" s="301" t="str">
        <f>Matériel_Location!B37</f>
        <v>CHAF TRAVEAU</v>
      </c>
      <c r="C93" s="301">
        <f>Matériel_Location!C37</f>
        <v>0</v>
      </c>
      <c r="D93" s="298">
        <f>Matériel_Location!F37</f>
        <v>0</v>
      </c>
      <c r="E93" s="299">
        <f>Matériel_Location!N37</f>
        <v>0</v>
      </c>
      <c r="F93" s="299">
        <f>Matériel_Location!V37</f>
        <v>0</v>
      </c>
      <c r="G93" s="299">
        <f>Matériel_Location!AD37</f>
        <v>0</v>
      </c>
      <c r="H93" s="299">
        <f>+Matériel_Location!AL37</f>
        <v>0</v>
      </c>
      <c r="I93" s="299">
        <f>Matériel_Location!AT37</f>
        <v>0</v>
      </c>
      <c r="J93" s="299">
        <f>Matériel_Location!BB37</f>
        <v>0</v>
      </c>
      <c r="K93" s="299">
        <f>Matériel_Location!BJ37</f>
        <v>0</v>
      </c>
      <c r="L93" s="299">
        <f>Matériel_Location!BR37</f>
        <v>0</v>
      </c>
      <c r="M93" s="299">
        <f>+Matériel_Location!BZ37</f>
        <v>0</v>
      </c>
      <c r="N93" s="299">
        <f>Matériel_Location!CH37</f>
        <v>0</v>
      </c>
      <c r="O93" s="299">
        <f>Matériel_Location!CP37</f>
        <v>0</v>
      </c>
      <c r="P93" s="299">
        <f>Matériel_Location!CX37</f>
        <v>0</v>
      </c>
      <c r="Q93" s="299">
        <f>Matériel_Location!DF37</f>
        <v>0</v>
      </c>
      <c r="R93" s="299">
        <f>Matériel_Location!DN37</f>
        <v>0</v>
      </c>
      <c r="S93" s="299">
        <f>Matériel_Location!DV37</f>
        <v>0</v>
      </c>
      <c r="T93" s="299">
        <f>Matériel_Location!ED37</f>
        <v>0</v>
      </c>
      <c r="U93" s="299">
        <f>Matériel_Location!EL37</f>
        <v>0</v>
      </c>
      <c r="V93" s="299">
        <f>Matériel_Location!ET37</f>
        <v>0</v>
      </c>
      <c r="W93" s="299">
        <f>Matériel_Location!FB37</f>
        <v>0</v>
      </c>
      <c r="X93" s="299">
        <f>Matériel_Location!FJ37</f>
        <v>0</v>
      </c>
      <c r="Y93" s="299">
        <f>Matériel_Location!FR37</f>
        <v>0</v>
      </c>
      <c r="Z93" s="299">
        <f>Matériel_Location!FZ37</f>
        <v>0</v>
      </c>
      <c r="AA93" s="299">
        <f>Matériel_Location!GH37</f>
        <v>50</v>
      </c>
      <c r="AB93" s="299">
        <f>Matériel_Location!GP37</f>
        <v>0</v>
      </c>
      <c r="AC93" s="299">
        <f>Matériel_Location!GX37</f>
        <v>0</v>
      </c>
      <c r="AD93" s="299">
        <f>Matériel_Location!HF37</f>
        <v>0</v>
      </c>
      <c r="AE93" s="299">
        <f>Matériel_Location!HN37</f>
        <v>0</v>
      </c>
      <c r="AF93" s="299">
        <f>Matériel_Location!HV37</f>
        <v>0</v>
      </c>
      <c r="AG93" s="299">
        <f>Matériel_Location!ID37</f>
        <v>0</v>
      </c>
      <c r="AH93" s="299">
        <f>Matériel_Location!IL37</f>
        <v>0</v>
      </c>
      <c r="AI93" s="533">
        <f t="shared" si="4"/>
        <v>50</v>
      </c>
    </row>
    <row r="94" spans="1:35">
      <c r="A94" s="528">
        <f>Matériel_Location!A38</f>
        <v>0</v>
      </c>
      <c r="B94" s="301">
        <f>Matériel_Location!B38</f>
        <v>0</v>
      </c>
      <c r="C94" s="301">
        <f>Matériel_Location!C38</f>
        <v>0</v>
      </c>
      <c r="D94" s="298">
        <f>Matériel_Location!F38</f>
        <v>0</v>
      </c>
      <c r="E94" s="299">
        <f>Matériel_Location!N38</f>
        <v>0</v>
      </c>
      <c r="F94" s="299">
        <f>Matériel_Location!V38</f>
        <v>0</v>
      </c>
      <c r="G94" s="299">
        <f>Matériel_Location!AD38</f>
        <v>0</v>
      </c>
      <c r="H94" s="299">
        <f>+Matériel_Location!AL38</f>
        <v>0</v>
      </c>
      <c r="I94" s="299">
        <f>Matériel_Location!AT38</f>
        <v>0</v>
      </c>
      <c r="J94" s="299">
        <f>Matériel_Location!BB38</f>
        <v>0</v>
      </c>
      <c r="K94" s="299">
        <f>Matériel_Location!BJ38</f>
        <v>0</v>
      </c>
      <c r="L94" s="299">
        <f>Matériel_Location!BR38</f>
        <v>0</v>
      </c>
      <c r="M94" s="299">
        <f>+Matériel_Location!BZ38</f>
        <v>0</v>
      </c>
      <c r="N94" s="299">
        <f>Matériel_Location!CH38</f>
        <v>0</v>
      </c>
      <c r="O94" s="299">
        <f>Matériel_Location!CP38</f>
        <v>0</v>
      </c>
      <c r="P94" s="299">
        <f>Matériel_Location!CX38</f>
        <v>0</v>
      </c>
      <c r="Q94" s="299">
        <f>Matériel_Location!DF38</f>
        <v>0</v>
      </c>
      <c r="R94" s="299">
        <f>Matériel_Location!DN38</f>
        <v>0</v>
      </c>
      <c r="S94" s="299">
        <f>Matériel_Location!DV38</f>
        <v>0</v>
      </c>
      <c r="T94" s="299">
        <f>Matériel_Location!ED38</f>
        <v>0</v>
      </c>
      <c r="U94" s="299">
        <f>Matériel_Location!EL38</f>
        <v>0</v>
      </c>
      <c r="V94" s="299">
        <f>Matériel_Location!ET38</f>
        <v>0</v>
      </c>
      <c r="W94" s="299">
        <f>Matériel_Location!FB38</f>
        <v>0</v>
      </c>
      <c r="X94" s="299">
        <f>Matériel_Location!FJ38</f>
        <v>0</v>
      </c>
      <c r="Y94" s="299">
        <f>Matériel_Location!FR38</f>
        <v>0</v>
      </c>
      <c r="Z94" s="299">
        <f>Matériel_Location!FZ38</f>
        <v>0</v>
      </c>
      <c r="AA94" s="299">
        <f>Matériel_Location!GH38</f>
        <v>0</v>
      </c>
      <c r="AB94" s="299">
        <f>Matériel_Location!GP38</f>
        <v>0</v>
      </c>
      <c r="AC94" s="299">
        <f>Matériel_Location!GX38</f>
        <v>0</v>
      </c>
      <c r="AD94" s="299">
        <f>Matériel_Location!HF38</f>
        <v>0</v>
      </c>
      <c r="AE94" s="299">
        <f>Matériel_Location!HN38</f>
        <v>0</v>
      </c>
      <c r="AF94" s="299">
        <f>Matériel_Location!HV38</f>
        <v>0</v>
      </c>
      <c r="AG94" s="299">
        <f>Matériel_Location!ID38</f>
        <v>0</v>
      </c>
      <c r="AH94" s="299">
        <f>Matériel_Location!IL38</f>
        <v>0</v>
      </c>
      <c r="AI94" s="533">
        <f t="shared" si="4"/>
        <v>0</v>
      </c>
    </row>
    <row r="95" spans="1:35">
      <c r="A95" s="528">
        <f>Matériel_Location!A39</f>
        <v>0</v>
      </c>
      <c r="B95" s="301">
        <f>Matériel_Location!B39</f>
        <v>0</v>
      </c>
      <c r="C95" s="301">
        <f>Matériel_Location!C39</f>
        <v>0</v>
      </c>
      <c r="D95" s="298">
        <f>Matériel_Location!F39</f>
        <v>0</v>
      </c>
      <c r="E95" s="299">
        <f>Matériel_Location!N39</f>
        <v>0</v>
      </c>
      <c r="F95" s="299">
        <f>Matériel_Location!V39</f>
        <v>0</v>
      </c>
      <c r="G95" s="299">
        <f>Matériel_Location!AD39</f>
        <v>0</v>
      </c>
      <c r="H95" s="299">
        <f>+Matériel_Location!AL39</f>
        <v>0</v>
      </c>
      <c r="I95" s="299">
        <f>Matériel_Location!AT39</f>
        <v>0</v>
      </c>
      <c r="J95" s="299">
        <f>Matériel_Location!BB39</f>
        <v>0</v>
      </c>
      <c r="K95" s="299">
        <f>Matériel_Location!BJ39</f>
        <v>0</v>
      </c>
      <c r="L95" s="299">
        <f>Matériel_Location!BR39</f>
        <v>0</v>
      </c>
      <c r="M95" s="299">
        <f>+Matériel_Location!BZ39</f>
        <v>0</v>
      </c>
      <c r="N95" s="299">
        <f>Matériel_Location!CH39</f>
        <v>0</v>
      </c>
      <c r="O95" s="299">
        <f>Matériel_Location!CP39</f>
        <v>0</v>
      </c>
      <c r="P95" s="299">
        <f>Matériel_Location!CX39</f>
        <v>0</v>
      </c>
      <c r="Q95" s="299">
        <f>Matériel_Location!DF39</f>
        <v>0</v>
      </c>
      <c r="R95" s="299">
        <f>Matériel_Location!DN39</f>
        <v>0</v>
      </c>
      <c r="S95" s="299">
        <f>Matériel_Location!DV39</f>
        <v>0</v>
      </c>
      <c r="T95" s="299">
        <f>Matériel_Location!ED39</f>
        <v>0</v>
      </c>
      <c r="U95" s="299">
        <f>Matériel_Location!EL39</f>
        <v>0</v>
      </c>
      <c r="V95" s="299">
        <f>Matériel_Location!ET39</f>
        <v>0</v>
      </c>
      <c r="W95" s="299">
        <f>Matériel_Location!FB39</f>
        <v>0</v>
      </c>
      <c r="X95" s="299">
        <f>Matériel_Location!FJ39</f>
        <v>0</v>
      </c>
      <c r="Y95" s="299">
        <f>Matériel_Location!FR39</f>
        <v>0</v>
      </c>
      <c r="Z95" s="299">
        <f>Matériel_Location!FZ39</f>
        <v>0</v>
      </c>
      <c r="AA95" s="299">
        <f>Matériel_Location!GH39</f>
        <v>0</v>
      </c>
      <c r="AB95" s="299">
        <f>Matériel_Location!GP39</f>
        <v>0</v>
      </c>
      <c r="AC95" s="299">
        <f>Matériel_Location!GX39</f>
        <v>0</v>
      </c>
      <c r="AD95" s="299">
        <f>Matériel_Location!HF39</f>
        <v>0</v>
      </c>
      <c r="AE95" s="299">
        <f>Matériel_Location!HN39</f>
        <v>0</v>
      </c>
      <c r="AF95" s="299">
        <f>Matériel_Location!HV39</f>
        <v>0</v>
      </c>
      <c r="AG95" s="299">
        <f>Matériel_Location!ID39</f>
        <v>0</v>
      </c>
      <c r="AH95" s="299">
        <f>Matériel_Location!IL39</f>
        <v>0</v>
      </c>
      <c r="AI95" s="533">
        <f t="shared" si="4"/>
        <v>0</v>
      </c>
    </row>
    <row r="96" spans="1:35">
      <c r="A96" s="528">
        <f>Matériel_Location!A40</f>
        <v>0</v>
      </c>
      <c r="B96" s="301">
        <f>Matériel_Location!B40</f>
        <v>0</v>
      </c>
      <c r="C96" s="301">
        <f>Matériel_Location!C40</f>
        <v>0</v>
      </c>
      <c r="D96" s="298">
        <f>Matériel_Location!F40</f>
        <v>0</v>
      </c>
      <c r="E96" s="299">
        <f>Matériel_Location!N40</f>
        <v>0</v>
      </c>
      <c r="F96" s="299">
        <f>Matériel_Location!V40</f>
        <v>0</v>
      </c>
      <c r="G96" s="299">
        <f>Matériel_Location!AD40</f>
        <v>0</v>
      </c>
      <c r="H96" s="299">
        <f>+Matériel_Location!AL40</f>
        <v>0</v>
      </c>
      <c r="I96" s="299">
        <f>Matériel_Location!AT40</f>
        <v>0</v>
      </c>
      <c r="J96" s="299">
        <f>Matériel_Location!BB40</f>
        <v>0</v>
      </c>
      <c r="K96" s="299">
        <f>Matériel_Location!BJ40</f>
        <v>0</v>
      </c>
      <c r="L96" s="299">
        <f>Matériel_Location!BR40</f>
        <v>0</v>
      </c>
      <c r="M96" s="299">
        <f>+Matériel_Location!BZ40</f>
        <v>0</v>
      </c>
      <c r="N96" s="299">
        <f>Matériel_Location!CH40</f>
        <v>0</v>
      </c>
      <c r="O96" s="299">
        <f>Matériel_Location!CP40</f>
        <v>0</v>
      </c>
      <c r="P96" s="299">
        <f>Matériel_Location!CX40</f>
        <v>0</v>
      </c>
      <c r="Q96" s="299">
        <f>Matériel_Location!DF40</f>
        <v>0</v>
      </c>
      <c r="R96" s="299">
        <f>Matériel_Location!DN40</f>
        <v>0</v>
      </c>
      <c r="S96" s="299">
        <f>Matériel_Location!DV40</f>
        <v>0</v>
      </c>
      <c r="T96" s="299">
        <f>Matériel_Location!ED40</f>
        <v>0</v>
      </c>
      <c r="U96" s="299">
        <f>Matériel_Location!EL40</f>
        <v>0</v>
      </c>
      <c r="V96" s="299">
        <f>Matériel_Location!ET40</f>
        <v>0</v>
      </c>
      <c r="W96" s="299">
        <f>Matériel_Location!FB40</f>
        <v>0</v>
      </c>
      <c r="X96" s="299">
        <f>Matériel_Location!FJ40</f>
        <v>0</v>
      </c>
      <c r="Y96" s="299">
        <f>Matériel_Location!FR40</f>
        <v>0</v>
      </c>
      <c r="Z96" s="299">
        <f>Matériel_Location!FZ40</f>
        <v>0</v>
      </c>
      <c r="AA96" s="299">
        <f>Matériel_Location!GH40</f>
        <v>0</v>
      </c>
      <c r="AB96" s="299">
        <f>Matériel_Location!GP40</f>
        <v>0</v>
      </c>
      <c r="AC96" s="299">
        <f>Matériel_Location!GX40</f>
        <v>0</v>
      </c>
      <c r="AD96" s="299">
        <f>Matériel_Location!HF40</f>
        <v>0</v>
      </c>
      <c r="AE96" s="299">
        <f>Matériel_Location!HN40</f>
        <v>0</v>
      </c>
      <c r="AF96" s="299">
        <f>Matériel_Location!HV40</f>
        <v>0</v>
      </c>
      <c r="AG96" s="299">
        <f>Matériel_Location!ID40</f>
        <v>0</v>
      </c>
      <c r="AH96" s="299">
        <f>Matériel_Location!IL40</f>
        <v>0</v>
      </c>
      <c r="AI96" s="533">
        <f t="shared" si="4"/>
        <v>0</v>
      </c>
    </row>
    <row r="97" spans="1:35">
      <c r="A97" s="528">
        <f>Matériel_Location!A41</f>
        <v>0</v>
      </c>
      <c r="B97" s="301">
        <f>Matériel_Location!B41</f>
        <v>0</v>
      </c>
      <c r="C97" s="301">
        <f>Matériel_Location!C41</f>
        <v>0</v>
      </c>
      <c r="D97" s="298">
        <f>Matériel_Location!F41</f>
        <v>0</v>
      </c>
      <c r="E97" s="299">
        <f>Matériel_Location!N41</f>
        <v>0</v>
      </c>
      <c r="F97" s="299">
        <f>Matériel_Location!V41</f>
        <v>0</v>
      </c>
      <c r="G97" s="299">
        <f>Matériel_Location!AD41</f>
        <v>0</v>
      </c>
      <c r="H97" s="299">
        <f>+Matériel_Location!AL41</f>
        <v>0</v>
      </c>
      <c r="I97" s="299">
        <f>Matériel_Location!AT41</f>
        <v>0</v>
      </c>
      <c r="J97" s="299">
        <f>Matériel_Location!BB41</f>
        <v>0</v>
      </c>
      <c r="K97" s="299">
        <f>Matériel_Location!BJ41</f>
        <v>0</v>
      </c>
      <c r="L97" s="299">
        <f>Matériel_Location!BR41</f>
        <v>0</v>
      </c>
      <c r="M97" s="299">
        <f>+Matériel_Location!BZ41</f>
        <v>0</v>
      </c>
      <c r="N97" s="299">
        <f>Matériel_Location!CH41</f>
        <v>0</v>
      </c>
      <c r="O97" s="299">
        <f>Matériel_Location!CP41</f>
        <v>0</v>
      </c>
      <c r="P97" s="299">
        <f>Matériel_Location!CX41</f>
        <v>0</v>
      </c>
      <c r="Q97" s="299">
        <f>Matériel_Location!DF41</f>
        <v>0</v>
      </c>
      <c r="R97" s="299">
        <f>Matériel_Location!DN41</f>
        <v>0</v>
      </c>
      <c r="S97" s="299">
        <f>Matériel_Location!DV41</f>
        <v>0</v>
      </c>
      <c r="T97" s="299">
        <f>Matériel_Location!ED41</f>
        <v>0</v>
      </c>
      <c r="U97" s="299">
        <f>Matériel_Location!EL41</f>
        <v>0</v>
      </c>
      <c r="V97" s="299">
        <f>Matériel_Location!ET41</f>
        <v>0</v>
      </c>
      <c r="W97" s="299">
        <f>Matériel_Location!FB41</f>
        <v>0</v>
      </c>
      <c r="X97" s="299">
        <f>Matériel_Location!FJ41</f>
        <v>0</v>
      </c>
      <c r="Y97" s="299">
        <f>Matériel_Location!FR41</f>
        <v>0</v>
      </c>
      <c r="Z97" s="299">
        <f>Matériel_Location!FZ41</f>
        <v>0</v>
      </c>
      <c r="AA97" s="299">
        <f>Matériel_Location!GH41</f>
        <v>0</v>
      </c>
      <c r="AB97" s="299">
        <f>Matériel_Location!GP41</f>
        <v>0</v>
      </c>
      <c r="AC97" s="299">
        <f>Matériel_Location!GX41</f>
        <v>0</v>
      </c>
      <c r="AD97" s="299">
        <f>Matériel_Location!HF41</f>
        <v>0</v>
      </c>
      <c r="AE97" s="299">
        <f>Matériel_Location!HN41</f>
        <v>0</v>
      </c>
      <c r="AF97" s="299">
        <f>Matériel_Location!HV41</f>
        <v>0</v>
      </c>
      <c r="AG97" s="299">
        <f>Matériel_Location!ID41</f>
        <v>0</v>
      </c>
      <c r="AH97" s="299">
        <f>Matériel_Location!IL41</f>
        <v>0</v>
      </c>
      <c r="AI97" s="533">
        <f t="shared" si="4"/>
        <v>0</v>
      </c>
    </row>
    <row r="98" spans="1:35">
      <c r="A98" s="528">
        <f>Matériel_Location!A42</f>
        <v>0</v>
      </c>
      <c r="B98" s="301">
        <f>Matériel_Location!B42</f>
        <v>0</v>
      </c>
      <c r="C98" s="301">
        <f>Matériel_Location!C42</f>
        <v>0</v>
      </c>
      <c r="D98" s="298">
        <f>Matériel_Location!F42</f>
        <v>0</v>
      </c>
      <c r="E98" s="299">
        <f>Matériel_Location!N42</f>
        <v>0</v>
      </c>
      <c r="F98" s="299">
        <f>Matériel_Location!V42</f>
        <v>0</v>
      </c>
      <c r="G98" s="299">
        <f>Matériel_Location!AD42</f>
        <v>0</v>
      </c>
      <c r="H98" s="299">
        <f>+Matériel_Location!AL42</f>
        <v>0</v>
      </c>
      <c r="I98" s="299">
        <f>Matériel_Location!AT42</f>
        <v>0</v>
      </c>
      <c r="J98" s="299">
        <f>Matériel_Location!BB42</f>
        <v>0</v>
      </c>
      <c r="K98" s="299">
        <f>Matériel_Location!BJ42</f>
        <v>0</v>
      </c>
      <c r="L98" s="299">
        <f>Matériel_Location!BR42</f>
        <v>0</v>
      </c>
      <c r="M98" s="299">
        <f>+Matériel_Location!BZ42</f>
        <v>0</v>
      </c>
      <c r="N98" s="299">
        <f>Matériel_Location!CH42</f>
        <v>0</v>
      </c>
      <c r="O98" s="299">
        <f>Matériel_Location!CP42</f>
        <v>0</v>
      </c>
      <c r="P98" s="299">
        <f>Matériel_Location!CX42</f>
        <v>0</v>
      </c>
      <c r="Q98" s="299">
        <f>Matériel_Location!DF42</f>
        <v>0</v>
      </c>
      <c r="R98" s="299">
        <f>Matériel_Location!DN42</f>
        <v>0</v>
      </c>
      <c r="S98" s="299">
        <f>Matériel_Location!DV42</f>
        <v>0</v>
      </c>
      <c r="T98" s="299">
        <f>Matériel_Location!ED42</f>
        <v>0</v>
      </c>
      <c r="U98" s="299">
        <f>Matériel_Location!EL42</f>
        <v>0</v>
      </c>
      <c r="V98" s="299">
        <f>Matériel_Location!ET42</f>
        <v>0</v>
      </c>
      <c r="W98" s="299">
        <f>Matériel_Location!FB42</f>
        <v>0</v>
      </c>
      <c r="X98" s="299">
        <f>Matériel_Location!FJ42</f>
        <v>0</v>
      </c>
      <c r="Y98" s="299">
        <f>Matériel_Location!FR42</f>
        <v>0</v>
      </c>
      <c r="Z98" s="299">
        <f>Matériel_Location!FZ42</f>
        <v>0</v>
      </c>
      <c r="AA98" s="299">
        <f>Matériel_Location!GH42</f>
        <v>0</v>
      </c>
      <c r="AB98" s="299">
        <f>Matériel_Location!GP42</f>
        <v>0</v>
      </c>
      <c r="AC98" s="299">
        <f>Matériel_Location!GX42</f>
        <v>0</v>
      </c>
      <c r="AD98" s="299">
        <f>Matériel_Location!HF42</f>
        <v>0</v>
      </c>
      <c r="AE98" s="299">
        <f>Matériel_Location!HN42</f>
        <v>0</v>
      </c>
      <c r="AF98" s="299">
        <f>Matériel_Location!HV42</f>
        <v>0</v>
      </c>
      <c r="AG98" s="299">
        <f>Matériel_Location!ID42</f>
        <v>0</v>
      </c>
      <c r="AH98" s="299">
        <f>Matériel_Location!IL42</f>
        <v>0</v>
      </c>
      <c r="AI98" s="533">
        <f t="shared" si="4"/>
        <v>0</v>
      </c>
    </row>
    <row r="99" spans="1:35">
      <c r="A99" s="528">
        <f>Matériel_Location!A43</f>
        <v>0</v>
      </c>
      <c r="B99" s="301">
        <f>Matériel_Location!B43</f>
        <v>0</v>
      </c>
      <c r="C99" s="301">
        <f>Matériel_Location!C43</f>
        <v>0</v>
      </c>
      <c r="D99" s="298">
        <f>Matériel_Location!F43</f>
        <v>0</v>
      </c>
      <c r="E99" s="299">
        <f>Matériel_Location!N43</f>
        <v>0</v>
      </c>
      <c r="F99" s="299">
        <f>Matériel_Location!V43</f>
        <v>0</v>
      </c>
      <c r="G99" s="299">
        <f>Matériel_Location!AD43</f>
        <v>0</v>
      </c>
      <c r="H99" s="299">
        <f>+Matériel_Location!AL43</f>
        <v>0</v>
      </c>
      <c r="I99" s="299">
        <f>Matériel_Location!AT43</f>
        <v>0</v>
      </c>
      <c r="J99" s="299">
        <f>Matériel_Location!BB43</f>
        <v>0</v>
      </c>
      <c r="K99" s="299">
        <f>Matériel_Location!BJ43</f>
        <v>0</v>
      </c>
      <c r="L99" s="299">
        <f>Matériel_Location!BR43</f>
        <v>0</v>
      </c>
      <c r="M99" s="299">
        <f>+Matériel_Location!BZ43</f>
        <v>0</v>
      </c>
      <c r="N99" s="299">
        <f>Matériel_Location!CH43</f>
        <v>0</v>
      </c>
      <c r="O99" s="299">
        <f>Matériel_Location!CP43</f>
        <v>0</v>
      </c>
      <c r="P99" s="299">
        <f>Matériel_Location!CX43</f>
        <v>0</v>
      </c>
      <c r="Q99" s="299">
        <f>Matériel_Location!DF43</f>
        <v>0</v>
      </c>
      <c r="R99" s="299">
        <f>Matériel_Location!DN43</f>
        <v>0</v>
      </c>
      <c r="S99" s="299">
        <f>Matériel_Location!DV43</f>
        <v>0</v>
      </c>
      <c r="T99" s="299">
        <f>Matériel_Location!ED43</f>
        <v>0</v>
      </c>
      <c r="U99" s="299">
        <f>Matériel_Location!EL43</f>
        <v>0</v>
      </c>
      <c r="V99" s="299">
        <f>Matériel_Location!ET43</f>
        <v>0</v>
      </c>
      <c r="W99" s="299">
        <f>Matériel_Location!FB43</f>
        <v>0</v>
      </c>
      <c r="X99" s="299">
        <f>Matériel_Location!FJ43</f>
        <v>0</v>
      </c>
      <c r="Y99" s="299">
        <f>Matériel_Location!FR43</f>
        <v>0</v>
      </c>
      <c r="Z99" s="299">
        <f>Matériel_Location!FZ43</f>
        <v>0</v>
      </c>
      <c r="AA99" s="299">
        <f>Matériel_Location!GH43</f>
        <v>0</v>
      </c>
      <c r="AB99" s="299">
        <f>Matériel_Location!GP43</f>
        <v>0</v>
      </c>
      <c r="AC99" s="299">
        <f>Matériel_Location!GX43</f>
        <v>0</v>
      </c>
      <c r="AD99" s="299">
        <f>Matériel_Location!HF43</f>
        <v>0</v>
      </c>
      <c r="AE99" s="299">
        <f>Matériel_Location!HN43</f>
        <v>0</v>
      </c>
      <c r="AF99" s="299">
        <f>Matériel_Location!HV43</f>
        <v>0</v>
      </c>
      <c r="AG99" s="299">
        <f>Matériel_Location!ID43</f>
        <v>0</v>
      </c>
      <c r="AH99" s="299">
        <f>Matériel_Location!IL43</f>
        <v>0</v>
      </c>
      <c r="AI99" s="533">
        <f t="shared" si="4"/>
        <v>0</v>
      </c>
    </row>
    <row r="100" spans="1:35">
      <c r="A100" s="528">
        <f>Matériel_Location!A44</f>
        <v>0</v>
      </c>
      <c r="B100" s="301">
        <f>Matériel_Location!B44</f>
        <v>0</v>
      </c>
      <c r="C100" s="301">
        <f>Matériel_Location!C44</f>
        <v>0</v>
      </c>
      <c r="D100" s="298">
        <f>Matériel_Location!F44</f>
        <v>0</v>
      </c>
      <c r="E100" s="299">
        <f>Matériel_Location!N44</f>
        <v>0</v>
      </c>
      <c r="F100" s="299">
        <f>Matériel_Location!V44</f>
        <v>0</v>
      </c>
      <c r="G100" s="299">
        <f>Matériel_Location!AD44</f>
        <v>0</v>
      </c>
      <c r="H100" s="299">
        <f>+Matériel_Location!AL44</f>
        <v>0</v>
      </c>
      <c r="I100" s="299">
        <f>Matériel_Location!AT44</f>
        <v>0</v>
      </c>
      <c r="J100" s="299">
        <f>Matériel_Location!BB44</f>
        <v>0</v>
      </c>
      <c r="K100" s="299">
        <f>Matériel_Location!BJ44</f>
        <v>0</v>
      </c>
      <c r="L100" s="299">
        <f>Matériel_Location!BR44</f>
        <v>0</v>
      </c>
      <c r="M100" s="299">
        <f>+Matériel_Location!BZ44</f>
        <v>0</v>
      </c>
      <c r="N100" s="299">
        <f>Matériel_Location!CH44</f>
        <v>0</v>
      </c>
      <c r="O100" s="299">
        <f>Matériel_Location!CP44</f>
        <v>0</v>
      </c>
      <c r="P100" s="299">
        <f>Matériel_Location!CX44</f>
        <v>0</v>
      </c>
      <c r="Q100" s="299">
        <f>Matériel_Location!DF44</f>
        <v>0</v>
      </c>
      <c r="R100" s="299">
        <f>Matériel_Location!DN44</f>
        <v>0</v>
      </c>
      <c r="S100" s="299">
        <f>Matériel_Location!DV44</f>
        <v>0</v>
      </c>
      <c r="T100" s="299">
        <f>Matériel_Location!ED44</f>
        <v>0</v>
      </c>
      <c r="U100" s="299">
        <f>Matériel_Location!EL44</f>
        <v>0</v>
      </c>
      <c r="V100" s="299">
        <f>Matériel_Location!ET44</f>
        <v>0</v>
      </c>
      <c r="W100" s="299">
        <f>Matériel_Location!FB44</f>
        <v>0</v>
      </c>
      <c r="X100" s="299">
        <f>Matériel_Location!FJ44</f>
        <v>0</v>
      </c>
      <c r="Y100" s="299">
        <f>Matériel_Location!FR44</f>
        <v>0</v>
      </c>
      <c r="Z100" s="299">
        <f>Matériel_Location!FZ44</f>
        <v>0</v>
      </c>
      <c r="AA100" s="299">
        <f>Matériel_Location!GH44</f>
        <v>0</v>
      </c>
      <c r="AB100" s="299">
        <f>Matériel_Location!GP44</f>
        <v>0</v>
      </c>
      <c r="AC100" s="299">
        <f>Matériel_Location!GX44</f>
        <v>0</v>
      </c>
      <c r="AD100" s="299">
        <f>Matériel_Location!HF44</f>
        <v>0</v>
      </c>
      <c r="AE100" s="299">
        <f>Matériel_Location!HN44</f>
        <v>0</v>
      </c>
      <c r="AF100" s="299">
        <f>Matériel_Location!HV44</f>
        <v>0</v>
      </c>
      <c r="AG100" s="299">
        <f>Matériel_Location!ID44</f>
        <v>0</v>
      </c>
      <c r="AH100" s="299">
        <f>Matériel_Location!IL44</f>
        <v>0</v>
      </c>
      <c r="AI100" s="533">
        <f t="shared" si="4"/>
        <v>0</v>
      </c>
    </row>
    <row r="101" spans="1:35">
      <c r="A101" s="528">
        <f>Matériel_Location!A45</f>
        <v>0</v>
      </c>
      <c r="B101" s="301">
        <f>Matériel_Location!B45</f>
        <v>0</v>
      </c>
      <c r="C101" s="301">
        <f>Matériel_Location!C45</f>
        <v>0</v>
      </c>
      <c r="D101" s="298">
        <f>Matériel_Location!F45</f>
        <v>0</v>
      </c>
      <c r="E101" s="299">
        <f>Matériel_Location!N45</f>
        <v>0</v>
      </c>
      <c r="F101" s="299">
        <f>Matériel_Location!V45</f>
        <v>0</v>
      </c>
      <c r="G101" s="299">
        <f>Matériel_Location!AD45</f>
        <v>0</v>
      </c>
      <c r="H101" s="299">
        <f>+Matériel_Location!AL45</f>
        <v>0</v>
      </c>
      <c r="I101" s="299">
        <f>Matériel_Location!AT45</f>
        <v>0</v>
      </c>
      <c r="J101" s="299">
        <f>Matériel_Location!BB45</f>
        <v>0</v>
      </c>
      <c r="K101" s="299">
        <f>Matériel_Location!BJ45</f>
        <v>0</v>
      </c>
      <c r="L101" s="299">
        <f>Matériel_Location!BR45</f>
        <v>0</v>
      </c>
      <c r="M101" s="299">
        <f>+Matériel_Location!BZ45</f>
        <v>0</v>
      </c>
      <c r="N101" s="299">
        <f>Matériel_Location!CH45</f>
        <v>0</v>
      </c>
      <c r="O101" s="299">
        <f>Matériel_Location!CP45</f>
        <v>0</v>
      </c>
      <c r="P101" s="299">
        <f>Matériel_Location!CX45</f>
        <v>0</v>
      </c>
      <c r="Q101" s="299">
        <f>Matériel_Location!DF45</f>
        <v>0</v>
      </c>
      <c r="R101" s="299">
        <f>Matériel_Location!DN45</f>
        <v>0</v>
      </c>
      <c r="S101" s="299">
        <f>Matériel_Location!DV45</f>
        <v>0</v>
      </c>
      <c r="T101" s="299">
        <f>Matériel_Location!ED45</f>
        <v>0</v>
      </c>
      <c r="U101" s="299">
        <f>Matériel_Location!EL45</f>
        <v>0</v>
      </c>
      <c r="V101" s="299">
        <f>Matériel_Location!ET45</f>
        <v>0</v>
      </c>
      <c r="W101" s="299">
        <f>Matériel_Location!FB45</f>
        <v>0</v>
      </c>
      <c r="X101" s="299">
        <f>Matériel_Location!FJ45</f>
        <v>0</v>
      </c>
      <c r="Y101" s="299">
        <f>Matériel_Location!FR45</f>
        <v>0</v>
      </c>
      <c r="Z101" s="299">
        <f>Matériel_Location!FZ45</f>
        <v>0</v>
      </c>
      <c r="AA101" s="299">
        <f>Matériel_Location!GH45</f>
        <v>0</v>
      </c>
      <c r="AB101" s="299">
        <f>Matériel_Location!GP45</f>
        <v>0</v>
      </c>
      <c r="AC101" s="299">
        <f>Matériel_Location!GX45</f>
        <v>0</v>
      </c>
      <c r="AD101" s="299">
        <f>Matériel_Location!HF45</f>
        <v>0</v>
      </c>
      <c r="AE101" s="299">
        <f>Matériel_Location!HN45</f>
        <v>0</v>
      </c>
      <c r="AF101" s="299">
        <f>Matériel_Location!HV45</f>
        <v>0</v>
      </c>
      <c r="AG101" s="299">
        <f>Matériel_Location!ID45</f>
        <v>0</v>
      </c>
      <c r="AH101" s="299">
        <f>Matériel_Location!IL45</f>
        <v>0</v>
      </c>
      <c r="AI101" s="533">
        <f t="shared" si="4"/>
        <v>0</v>
      </c>
    </row>
    <row r="102" spans="1:35">
      <c r="A102" s="528">
        <f>Matériel_Location!A46</f>
        <v>0</v>
      </c>
      <c r="B102" s="301">
        <f>Matériel_Location!B46</f>
        <v>0</v>
      </c>
      <c r="C102" s="301">
        <f>Matériel_Location!C46</f>
        <v>0</v>
      </c>
      <c r="D102" s="298">
        <f>Matériel_Location!F46</f>
        <v>0</v>
      </c>
      <c r="E102" s="299">
        <f>Matériel_Location!N46</f>
        <v>0</v>
      </c>
      <c r="F102" s="299">
        <f>Matériel_Location!V46</f>
        <v>0</v>
      </c>
      <c r="G102" s="299">
        <f>Matériel_Location!AD46</f>
        <v>0</v>
      </c>
      <c r="H102" s="299">
        <f>+Matériel_Location!AL46</f>
        <v>0</v>
      </c>
      <c r="I102" s="299">
        <f>Matériel_Location!AT46</f>
        <v>0</v>
      </c>
      <c r="J102" s="299">
        <f>Matériel_Location!BB46</f>
        <v>0</v>
      </c>
      <c r="K102" s="299">
        <f>Matériel_Location!BJ46</f>
        <v>0</v>
      </c>
      <c r="L102" s="299">
        <f>Matériel_Location!BR46</f>
        <v>0</v>
      </c>
      <c r="M102" s="299">
        <f>+Matériel_Location!BZ46</f>
        <v>0</v>
      </c>
      <c r="N102" s="299">
        <f>Matériel_Location!CH46</f>
        <v>0</v>
      </c>
      <c r="O102" s="299">
        <f>Matériel_Location!CP46</f>
        <v>0</v>
      </c>
      <c r="P102" s="299">
        <f>Matériel_Location!CX46</f>
        <v>0</v>
      </c>
      <c r="Q102" s="299">
        <f>Matériel_Location!DF46</f>
        <v>0</v>
      </c>
      <c r="R102" s="299">
        <f>Matériel_Location!DN46</f>
        <v>0</v>
      </c>
      <c r="S102" s="299">
        <f>Matériel_Location!DV46</f>
        <v>0</v>
      </c>
      <c r="T102" s="299">
        <f>Matériel_Location!ED46</f>
        <v>0</v>
      </c>
      <c r="U102" s="299">
        <f>Matériel_Location!EL46</f>
        <v>0</v>
      </c>
      <c r="V102" s="299">
        <f>Matériel_Location!ET46</f>
        <v>0</v>
      </c>
      <c r="W102" s="299">
        <f>Matériel_Location!FB46</f>
        <v>0</v>
      </c>
      <c r="X102" s="299">
        <f>Matériel_Location!FJ46</f>
        <v>0</v>
      </c>
      <c r="Y102" s="299">
        <f>Matériel_Location!FR46</f>
        <v>0</v>
      </c>
      <c r="Z102" s="299">
        <f>Matériel_Location!FZ46</f>
        <v>0</v>
      </c>
      <c r="AA102" s="299">
        <f>Matériel_Location!GH46</f>
        <v>0</v>
      </c>
      <c r="AB102" s="299">
        <f>Matériel_Location!GP46</f>
        <v>0</v>
      </c>
      <c r="AC102" s="299">
        <f>Matériel_Location!GX46</f>
        <v>0</v>
      </c>
      <c r="AD102" s="299">
        <f>Matériel_Location!HF46</f>
        <v>0</v>
      </c>
      <c r="AE102" s="299">
        <f>Matériel_Location!HN46</f>
        <v>0</v>
      </c>
      <c r="AF102" s="299">
        <f>Matériel_Location!HV46</f>
        <v>0</v>
      </c>
      <c r="AG102" s="299">
        <f>Matériel_Location!ID46</f>
        <v>0</v>
      </c>
      <c r="AH102" s="299">
        <f>Matériel_Location!IL46</f>
        <v>0</v>
      </c>
      <c r="AI102" s="533">
        <f t="shared" si="4"/>
        <v>0</v>
      </c>
    </row>
    <row r="103" spans="1:35">
      <c r="A103" s="528">
        <f>Matériel_Location!A47</f>
        <v>0</v>
      </c>
      <c r="B103" s="301">
        <f>Matériel_Location!B47</f>
        <v>0</v>
      </c>
      <c r="C103" s="301">
        <f>Matériel_Location!C47</f>
        <v>0</v>
      </c>
      <c r="D103" s="298">
        <f>Matériel_Location!F47</f>
        <v>0</v>
      </c>
      <c r="E103" s="299">
        <f>Matériel_Location!N47</f>
        <v>0</v>
      </c>
      <c r="F103" s="299">
        <f>Matériel_Location!V47</f>
        <v>0</v>
      </c>
      <c r="G103" s="299">
        <f>Matériel_Location!AD47</f>
        <v>0</v>
      </c>
      <c r="H103" s="299">
        <f>+Matériel_Location!AL47</f>
        <v>0</v>
      </c>
      <c r="I103" s="299">
        <f>Matériel_Location!AT47</f>
        <v>0</v>
      </c>
      <c r="J103" s="299">
        <f>Matériel_Location!BB47</f>
        <v>0</v>
      </c>
      <c r="K103" s="299">
        <f>Matériel_Location!BJ47</f>
        <v>0</v>
      </c>
      <c r="L103" s="299">
        <f>Matériel_Location!BR47</f>
        <v>0</v>
      </c>
      <c r="M103" s="299">
        <f>+Matériel_Location!BZ47</f>
        <v>0</v>
      </c>
      <c r="N103" s="299">
        <f>Matériel_Location!CH47</f>
        <v>0</v>
      </c>
      <c r="O103" s="299">
        <f>Matériel_Location!CP47</f>
        <v>0</v>
      </c>
      <c r="P103" s="299">
        <f>Matériel_Location!CX47</f>
        <v>0</v>
      </c>
      <c r="Q103" s="299">
        <f>Matériel_Location!DF47</f>
        <v>0</v>
      </c>
      <c r="R103" s="299">
        <f>Matériel_Location!DN47</f>
        <v>0</v>
      </c>
      <c r="S103" s="299">
        <f>Matériel_Location!DV47</f>
        <v>0</v>
      </c>
      <c r="T103" s="299">
        <f>Matériel_Location!ED47</f>
        <v>0</v>
      </c>
      <c r="U103" s="299">
        <f>Matériel_Location!EL47</f>
        <v>0</v>
      </c>
      <c r="V103" s="299">
        <f>Matériel_Location!ET47</f>
        <v>0</v>
      </c>
      <c r="W103" s="299">
        <f>Matériel_Location!FB47</f>
        <v>0</v>
      </c>
      <c r="X103" s="299">
        <f>Matériel_Location!FJ47</f>
        <v>0</v>
      </c>
      <c r="Y103" s="299">
        <f>Matériel_Location!FR47</f>
        <v>0</v>
      </c>
      <c r="Z103" s="299">
        <f>Matériel_Location!FZ47</f>
        <v>0</v>
      </c>
      <c r="AA103" s="299">
        <f>Matériel_Location!GH47</f>
        <v>0</v>
      </c>
      <c r="AB103" s="299">
        <f>Matériel_Location!GP47</f>
        <v>0</v>
      </c>
      <c r="AC103" s="299">
        <f>Matériel_Location!GX47</f>
        <v>0</v>
      </c>
      <c r="AD103" s="299">
        <f>Matériel_Location!HF47</f>
        <v>0</v>
      </c>
      <c r="AE103" s="299">
        <f>Matériel_Location!HN47</f>
        <v>0</v>
      </c>
      <c r="AF103" s="299">
        <f>Matériel_Location!HV47</f>
        <v>0</v>
      </c>
      <c r="AG103" s="299">
        <f>Matériel_Location!ID47</f>
        <v>0</v>
      </c>
      <c r="AH103" s="299">
        <f>Matériel_Location!IL47</f>
        <v>0</v>
      </c>
      <c r="AI103" s="533">
        <f t="shared" si="4"/>
        <v>0</v>
      </c>
    </row>
    <row r="104" spans="1:35">
      <c r="A104" s="528">
        <f>Matériel_Location!A48</f>
        <v>0</v>
      </c>
      <c r="B104" s="301">
        <f>Matériel_Location!B48</f>
        <v>0</v>
      </c>
      <c r="C104" s="301">
        <f>Matériel_Location!C48</f>
        <v>0</v>
      </c>
      <c r="D104" s="298">
        <f>Matériel_Location!F48</f>
        <v>0</v>
      </c>
      <c r="E104" s="299">
        <f>Matériel_Location!N48</f>
        <v>0</v>
      </c>
      <c r="F104" s="299">
        <f>Matériel_Location!V48</f>
        <v>0</v>
      </c>
      <c r="G104" s="299">
        <f>Matériel_Location!AD48</f>
        <v>0</v>
      </c>
      <c r="H104" s="299">
        <f>+Matériel_Location!AL48</f>
        <v>0</v>
      </c>
      <c r="I104" s="299">
        <f>Matériel_Location!AT48</f>
        <v>0</v>
      </c>
      <c r="J104" s="299">
        <f>Matériel_Location!BB48</f>
        <v>0</v>
      </c>
      <c r="K104" s="299">
        <f>Matériel_Location!BJ48</f>
        <v>0</v>
      </c>
      <c r="L104" s="299">
        <f>Matériel_Location!BR48</f>
        <v>0</v>
      </c>
      <c r="M104" s="299">
        <f>+Matériel_Location!BZ48</f>
        <v>0</v>
      </c>
      <c r="N104" s="299">
        <f>Matériel_Location!CH48</f>
        <v>0</v>
      </c>
      <c r="O104" s="299">
        <f>Matériel_Location!CP48</f>
        <v>0</v>
      </c>
      <c r="P104" s="299">
        <f>Matériel_Location!CX48</f>
        <v>0</v>
      </c>
      <c r="Q104" s="299">
        <f>Matériel_Location!DF48</f>
        <v>0</v>
      </c>
      <c r="R104" s="299">
        <f>Matériel_Location!DN48</f>
        <v>0</v>
      </c>
      <c r="S104" s="299">
        <f>Matériel_Location!DV48</f>
        <v>0</v>
      </c>
      <c r="T104" s="299">
        <f>Matériel_Location!ED48</f>
        <v>0</v>
      </c>
      <c r="U104" s="299">
        <f>Matériel_Location!EL48</f>
        <v>0</v>
      </c>
      <c r="V104" s="299">
        <f>Matériel_Location!ET48</f>
        <v>0</v>
      </c>
      <c r="W104" s="299">
        <f>Matériel_Location!FB48</f>
        <v>0</v>
      </c>
      <c r="X104" s="299">
        <f>Matériel_Location!FJ48</f>
        <v>0</v>
      </c>
      <c r="Y104" s="299">
        <f>Matériel_Location!FR48</f>
        <v>0</v>
      </c>
      <c r="Z104" s="299">
        <f>Matériel_Location!FZ48</f>
        <v>0</v>
      </c>
      <c r="AA104" s="299">
        <f>Matériel_Location!GH48</f>
        <v>0</v>
      </c>
      <c r="AB104" s="299">
        <f>Matériel_Location!GP48</f>
        <v>0</v>
      </c>
      <c r="AC104" s="299">
        <f>Matériel_Location!GX48</f>
        <v>0</v>
      </c>
      <c r="AD104" s="299">
        <f>Matériel_Location!HF48</f>
        <v>0</v>
      </c>
      <c r="AE104" s="299">
        <f>Matériel_Location!HN48</f>
        <v>0</v>
      </c>
      <c r="AF104" s="299">
        <f>Matériel_Location!HV48</f>
        <v>0</v>
      </c>
      <c r="AG104" s="299">
        <f>Matériel_Location!ID48</f>
        <v>0</v>
      </c>
      <c r="AH104" s="299">
        <f>Matériel_Location!IL48</f>
        <v>0</v>
      </c>
      <c r="AI104" s="533">
        <f t="shared" si="4"/>
        <v>0</v>
      </c>
    </row>
    <row r="105" spans="1:35">
      <c r="A105" s="528">
        <f>Matériel_Location!A49</f>
        <v>0</v>
      </c>
      <c r="B105" s="301">
        <f>Matériel_Location!B49</f>
        <v>0</v>
      </c>
      <c r="C105" s="301">
        <f>Matériel_Location!C49</f>
        <v>0</v>
      </c>
      <c r="D105" s="298">
        <f>Matériel_Location!F49</f>
        <v>0</v>
      </c>
      <c r="E105" s="299">
        <f>Matériel_Location!N49</f>
        <v>0</v>
      </c>
      <c r="F105" s="299">
        <f>Matériel_Location!V49</f>
        <v>0</v>
      </c>
      <c r="G105" s="299">
        <f>Matériel_Location!AD49</f>
        <v>0</v>
      </c>
      <c r="H105" s="299">
        <f>+Matériel_Location!AL49</f>
        <v>0</v>
      </c>
      <c r="I105" s="299">
        <f>Matériel_Location!AT49</f>
        <v>0</v>
      </c>
      <c r="J105" s="299">
        <f>Matériel_Location!BB49</f>
        <v>0</v>
      </c>
      <c r="K105" s="299">
        <f>Matériel_Location!BJ49</f>
        <v>0</v>
      </c>
      <c r="L105" s="299">
        <f>Matériel_Location!BR49</f>
        <v>0</v>
      </c>
      <c r="M105" s="299">
        <f>+Matériel_Location!BZ49</f>
        <v>0</v>
      </c>
      <c r="N105" s="299">
        <f>Matériel_Location!CH49</f>
        <v>0</v>
      </c>
      <c r="O105" s="299">
        <f>Matériel_Location!CP49</f>
        <v>0</v>
      </c>
      <c r="P105" s="299">
        <f>Matériel_Location!CX49</f>
        <v>0</v>
      </c>
      <c r="Q105" s="299">
        <f>Matériel_Location!DF49</f>
        <v>0</v>
      </c>
      <c r="R105" s="299">
        <f>Matériel_Location!DN49</f>
        <v>0</v>
      </c>
      <c r="S105" s="299">
        <f>Matériel_Location!DV49</f>
        <v>0</v>
      </c>
      <c r="T105" s="299">
        <f>Matériel_Location!ED49</f>
        <v>0</v>
      </c>
      <c r="U105" s="299">
        <f>Matériel_Location!EL49</f>
        <v>0</v>
      </c>
      <c r="V105" s="299">
        <f>Matériel_Location!ET49</f>
        <v>0</v>
      </c>
      <c r="W105" s="299">
        <f>Matériel_Location!FB49</f>
        <v>0</v>
      </c>
      <c r="X105" s="299">
        <f>Matériel_Location!FJ49</f>
        <v>0</v>
      </c>
      <c r="Y105" s="299">
        <f>Matériel_Location!FR49</f>
        <v>0</v>
      </c>
      <c r="Z105" s="299">
        <f>Matériel_Location!FZ49</f>
        <v>0</v>
      </c>
      <c r="AA105" s="299">
        <f>Matériel_Location!GH49</f>
        <v>0</v>
      </c>
      <c r="AB105" s="299">
        <f>Matériel_Location!GP49</f>
        <v>0</v>
      </c>
      <c r="AC105" s="299">
        <f>Matériel_Location!GX49</f>
        <v>0</v>
      </c>
      <c r="AD105" s="299">
        <f>Matériel_Location!HF49</f>
        <v>0</v>
      </c>
      <c r="AE105" s="299">
        <f>Matériel_Location!HN49</f>
        <v>0</v>
      </c>
      <c r="AF105" s="299">
        <f>Matériel_Location!HV49</f>
        <v>0</v>
      </c>
      <c r="AG105" s="299">
        <f>Matériel_Location!ID49</f>
        <v>0</v>
      </c>
      <c r="AH105" s="299">
        <f>Matériel_Location!IL49</f>
        <v>0</v>
      </c>
      <c r="AI105" s="533">
        <f t="shared" si="4"/>
        <v>0</v>
      </c>
    </row>
    <row r="106" spans="1:35">
      <c r="A106" s="528">
        <f>Matériel_Location!A50</f>
        <v>0</v>
      </c>
      <c r="B106" s="301">
        <f>Matériel_Location!B50</f>
        <v>0</v>
      </c>
      <c r="C106" s="301">
        <f>Matériel_Location!C50</f>
        <v>0</v>
      </c>
      <c r="D106" s="298">
        <f>Matériel_Location!F50</f>
        <v>0</v>
      </c>
      <c r="E106" s="299">
        <f>Matériel_Location!N50</f>
        <v>0</v>
      </c>
      <c r="F106" s="299">
        <f>Matériel_Location!V50</f>
        <v>0</v>
      </c>
      <c r="G106" s="299">
        <f>Matériel_Location!AD50</f>
        <v>0</v>
      </c>
      <c r="H106" s="299">
        <f>+Matériel_Location!AL50</f>
        <v>0</v>
      </c>
      <c r="I106" s="299">
        <f>Matériel_Location!AT50</f>
        <v>0</v>
      </c>
      <c r="J106" s="299">
        <f>Matériel_Location!BB50</f>
        <v>0</v>
      </c>
      <c r="K106" s="299">
        <f>Matériel_Location!BJ50</f>
        <v>0</v>
      </c>
      <c r="L106" s="299">
        <f>Matériel_Location!BR50</f>
        <v>0</v>
      </c>
      <c r="M106" s="299">
        <f>+Matériel_Location!BZ50</f>
        <v>0</v>
      </c>
      <c r="N106" s="299">
        <f>Matériel_Location!CH50</f>
        <v>0</v>
      </c>
      <c r="O106" s="299">
        <f>Matériel_Location!CP50</f>
        <v>0</v>
      </c>
      <c r="P106" s="299">
        <f>Matériel_Location!CX50</f>
        <v>0</v>
      </c>
      <c r="Q106" s="299">
        <f>Matériel_Location!DF50</f>
        <v>0</v>
      </c>
      <c r="R106" s="299">
        <f>Matériel_Location!DN50</f>
        <v>0</v>
      </c>
      <c r="S106" s="299">
        <f>Matériel_Location!DV50</f>
        <v>0</v>
      </c>
      <c r="T106" s="299">
        <f>Matériel_Location!ED50</f>
        <v>0</v>
      </c>
      <c r="U106" s="299">
        <f>Matériel_Location!EL50</f>
        <v>0</v>
      </c>
      <c r="V106" s="299">
        <f>Matériel_Location!ET50</f>
        <v>0</v>
      </c>
      <c r="W106" s="299">
        <f>Matériel_Location!FB50</f>
        <v>0</v>
      </c>
      <c r="X106" s="299">
        <f>Matériel_Location!FJ50</f>
        <v>0</v>
      </c>
      <c r="Y106" s="299">
        <f>Matériel_Location!FR50</f>
        <v>0</v>
      </c>
      <c r="Z106" s="299">
        <f>Matériel_Location!FZ50</f>
        <v>0</v>
      </c>
      <c r="AA106" s="299">
        <f>Matériel_Location!GH50</f>
        <v>0</v>
      </c>
      <c r="AB106" s="299">
        <f>Matériel_Location!GP50</f>
        <v>0</v>
      </c>
      <c r="AC106" s="299">
        <f>Matériel_Location!GX50</f>
        <v>0</v>
      </c>
      <c r="AD106" s="299">
        <f>Matériel_Location!HF50</f>
        <v>0</v>
      </c>
      <c r="AE106" s="299">
        <f>Matériel_Location!HN50</f>
        <v>0</v>
      </c>
      <c r="AF106" s="299">
        <f>Matériel_Location!HV50</f>
        <v>0</v>
      </c>
      <c r="AG106" s="299">
        <f>Matériel_Location!ID50</f>
        <v>0</v>
      </c>
      <c r="AH106" s="299">
        <f>Matériel_Location!IL50</f>
        <v>0</v>
      </c>
      <c r="AI106" s="533">
        <f t="shared" si="4"/>
        <v>0</v>
      </c>
    </row>
    <row r="107" spans="1:35">
      <c r="A107" s="528">
        <f>Matériel_Location!A51</f>
        <v>0</v>
      </c>
      <c r="B107" s="301">
        <f>Matériel_Location!B51</f>
        <v>0</v>
      </c>
      <c r="C107" s="301">
        <f>Matériel_Location!C51</f>
        <v>0</v>
      </c>
      <c r="D107" s="298">
        <f>Matériel_Location!F51</f>
        <v>0</v>
      </c>
      <c r="E107" s="299">
        <f>Matériel_Location!N51</f>
        <v>0</v>
      </c>
      <c r="F107" s="299">
        <f>Matériel_Location!V51</f>
        <v>0</v>
      </c>
      <c r="G107" s="299">
        <f>Matériel_Location!AD51</f>
        <v>0</v>
      </c>
      <c r="H107" s="299">
        <f>+Matériel_Location!AL51</f>
        <v>0</v>
      </c>
      <c r="I107" s="299">
        <f>Matériel_Location!AT51</f>
        <v>0</v>
      </c>
      <c r="J107" s="299">
        <f>Matériel_Location!BB51</f>
        <v>0</v>
      </c>
      <c r="K107" s="299">
        <f>Matériel_Location!BJ51</f>
        <v>0</v>
      </c>
      <c r="L107" s="299">
        <f>Matériel_Location!BR51</f>
        <v>0</v>
      </c>
      <c r="M107" s="299">
        <f>+Matériel_Location!BZ51</f>
        <v>0</v>
      </c>
      <c r="N107" s="299">
        <f>Matériel_Location!CH51</f>
        <v>0</v>
      </c>
      <c r="O107" s="299">
        <f>Matériel_Location!CP51</f>
        <v>0</v>
      </c>
      <c r="P107" s="299">
        <f>Matériel_Location!CX51</f>
        <v>0</v>
      </c>
      <c r="Q107" s="299">
        <f>Matériel_Location!DF51</f>
        <v>0</v>
      </c>
      <c r="R107" s="299">
        <f>Matériel_Location!DN51</f>
        <v>0</v>
      </c>
      <c r="S107" s="299">
        <f>Matériel_Location!DV51</f>
        <v>0</v>
      </c>
      <c r="T107" s="299">
        <f>Matériel_Location!ED51</f>
        <v>0</v>
      </c>
      <c r="U107" s="299">
        <f>Matériel_Location!EL51</f>
        <v>0</v>
      </c>
      <c r="V107" s="299">
        <f>Matériel_Location!ET51</f>
        <v>0</v>
      </c>
      <c r="W107" s="299">
        <f>Matériel_Location!FB51</f>
        <v>0</v>
      </c>
      <c r="X107" s="299">
        <f>Matériel_Location!FJ51</f>
        <v>0</v>
      </c>
      <c r="Y107" s="299">
        <f>Matériel_Location!FR51</f>
        <v>0</v>
      </c>
      <c r="Z107" s="299">
        <f>Matériel_Location!FZ51</f>
        <v>0</v>
      </c>
      <c r="AA107" s="299">
        <f>Matériel_Location!GH51</f>
        <v>0</v>
      </c>
      <c r="AB107" s="299">
        <f>Matériel_Location!GP51</f>
        <v>0</v>
      </c>
      <c r="AC107" s="299">
        <f>Matériel_Location!GX51</f>
        <v>0</v>
      </c>
      <c r="AD107" s="299">
        <f>Matériel_Location!HF51</f>
        <v>0</v>
      </c>
      <c r="AE107" s="299">
        <f>Matériel_Location!HN51</f>
        <v>0</v>
      </c>
      <c r="AF107" s="299">
        <f>Matériel_Location!HV51</f>
        <v>0</v>
      </c>
      <c r="AG107" s="299">
        <f>Matériel_Location!ID51</f>
        <v>0</v>
      </c>
      <c r="AH107" s="299">
        <f>Matériel_Location!IL51</f>
        <v>0</v>
      </c>
      <c r="AI107" s="533">
        <f t="shared" si="4"/>
        <v>0</v>
      </c>
    </row>
    <row r="108" spans="1:35">
      <c r="A108" s="528">
        <f>Matériel_Location!A52</f>
        <v>0</v>
      </c>
      <c r="B108" s="301">
        <f>Matériel_Location!B52</f>
        <v>0</v>
      </c>
      <c r="C108" s="301">
        <f>Matériel_Location!C52</f>
        <v>0</v>
      </c>
      <c r="D108" s="298">
        <f>Matériel_Location!F52</f>
        <v>0</v>
      </c>
      <c r="E108" s="299">
        <f>Matériel_Location!N52</f>
        <v>0</v>
      </c>
      <c r="F108" s="299">
        <f>Matériel_Location!V52</f>
        <v>0</v>
      </c>
      <c r="G108" s="299">
        <f>Matériel_Location!AD52</f>
        <v>0</v>
      </c>
      <c r="H108" s="299">
        <f>+Matériel_Location!AL52</f>
        <v>0</v>
      </c>
      <c r="I108" s="299">
        <f>Matériel_Location!AT52</f>
        <v>0</v>
      </c>
      <c r="J108" s="299">
        <f>Matériel_Location!BB52</f>
        <v>0</v>
      </c>
      <c r="K108" s="299">
        <f>Matériel_Location!BJ52</f>
        <v>0</v>
      </c>
      <c r="L108" s="299">
        <f>Matériel_Location!BR52</f>
        <v>0</v>
      </c>
      <c r="M108" s="299">
        <f>+Matériel_Location!BZ52</f>
        <v>0</v>
      </c>
      <c r="N108" s="299">
        <f>Matériel_Location!CH52</f>
        <v>0</v>
      </c>
      <c r="O108" s="299">
        <f>Matériel_Location!CP52</f>
        <v>0</v>
      </c>
      <c r="P108" s="299">
        <f>Matériel_Location!CX52</f>
        <v>0</v>
      </c>
      <c r="Q108" s="299">
        <f>Matériel_Location!DF52</f>
        <v>0</v>
      </c>
      <c r="R108" s="299">
        <f>Matériel_Location!DN52</f>
        <v>0</v>
      </c>
      <c r="S108" s="299">
        <f>Matériel_Location!DV52</f>
        <v>0</v>
      </c>
      <c r="T108" s="299">
        <f>Matériel_Location!ED52</f>
        <v>0</v>
      </c>
      <c r="U108" s="299">
        <f>Matériel_Location!EL52</f>
        <v>0</v>
      </c>
      <c r="V108" s="299">
        <f>Matériel_Location!ET52</f>
        <v>0</v>
      </c>
      <c r="W108" s="299">
        <f>Matériel_Location!FB52</f>
        <v>0</v>
      </c>
      <c r="X108" s="299">
        <f>Matériel_Location!FJ52</f>
        <v>0</v>
      </c>
      <c r="Y108" s="299">
        <f>Matériel_Location!FR52</f>
        <v>0</v>
      </c>
      <c r="Z108" s="299">
        <f>Matériel_Location!FZ52</f>
        <v>0</v>
      </c>
      <c r="AA108" s="299">
        <f>Matériel_Location!GH52</f>
        <v>0</v>
      </c>
      <c r="AB108" s="299">
        <f>Matériel_Location!GP52</f>
        <v>0</v>
      </c>
      <c r="AC108" s="299">
        <f>Matériel_Location!GX52</f>
        <v>0</v>
      </c>
      <c r="AD108" s="299">
        <f>Matériel_Location!HF52</f>
        <v>0</v>
      </c>
      <c r="AE108" s="299">
        <f>Matériel_Location!HN52</f>
        <v>0</v>
      </c>
      <c r="AF108" s="299">
        <f>Matériel_Location!HV52</f>
        <v>0</v>
      </c>
      <c r="AG108" s="299">
        <f>Matériel_Location!ID52</f>
        <v>0</v>
      </c>
      <c r="AH108" s="299">
        <f>Matériel_Location!IL52</f>
        <v>0</v>
      </c>
      <c r="AI108" s="533">
        <f t="shared" si="4"/>
        <v>0</v>
      </c>
    </row>
    <row r="109" spans="1:35">
      <c r="A109" s="528">
        <f>Matériel_Location!A53</f>
        <v>0</v>
      </c>
      <c r="B109" s="301">
        <f>Matériel_Location!B53</f>
        <v>0</v>
      </c>
      <c r="C109" s="301">
        <f>Matériel_Location!C53</f>
        <v>0</v>
      </c>
      <c r="D109" s="298">
        <f>Matériel_Location!F53</f>
        <v>0</v>
      </c>
      <c r="E109" s="299">
        <f>Matériel_Location!N53</f>
        <v>0</v>
      </c>
      <c r="F109" s="299">
        <f>Matériel_Location!V53</f>
        <v>0</v>
      </c>
      <c r="G109" s="299">
        <f>Matériel_Location!AD53</f>
        <v>0</v>
      </c>
      <c r="H109" s="299">
        <f>+Matériel_Location!AL53</f>
        <v>0</v>
      </c>
      <c r="I109" s="299">
        <f>Matériel_Location!AT53</f>
        <v>0</v>
      </c>
      <c r="J109" s="299">
        <f>Matériel_Location!BB53</f>
        <v>0</v>
      </c>
      <c r="K109" s="299">
        <f>Matériel_Location!BJ53</f>
        <v>0</v>
      </c>
      <c r="L109" s="299">
        <f>Matériel_Location!BR53</f>
        <v>0</v>
      </c>
      <c r="M109" s="299">
        <f>+Matériel_Location!BZ53</f>
        <v>0</v>
      </c>
      <c r="N109" s="299">
        <f>Matériel_Location!CH53</f>
        <v>0</v>
      </c>
      <c r="O109" s="299">
        <f>Matériel_Location!CP53</f>
        <v>0</v>
      </c>
      <c r="P109" s="299">
        <f>Matériel_Location!CX53</f>
        <v>0</v>
      </c>
      <c r="Q109" s="299">
        <f>Matériel_Location!DF53</f>
        <v>0</v>
      </c>
      <c r="R109" s="299">
        <f>Matériel_Location!DN53</f>
        <v>0</v>
      </c>
      <c r="S109" s="299">
        <f>Matériel_Location!DV53</f>
        <v>0</v>
      </c>
      <c r="T109" s="299">
        <f>Matériel_Location!ED53</f>
        <v>0</v>
      </c>
      <c r="U109" s="299">
        <f>Matériel_Location!EL53</f>
        <v>0</v>
      </c>
      <c r="V109" s="299">
        <f>Matériel_Location!ET53</f>
        <v>0</v>
      </c>
      <c r="W109" s="299">
        <f>Matériel_Location!FB53</f>
        <v>0</v>
      </c>
      <c r="X109" s="299">
        <f>Matériel_Location!FJ53</f>
        <v>0</v>
      </c>
      <c r="Y109" s="299">
        <f>Matériel_Location!FR53</f>
        <v>0</v>
      </c>
      <c r="Z109" s="299">
        <f>Matériel_Location!FZ53</f>
        <v>0</v>
      </c>
      <c r="AA109" s="299">
        <f>Matériel_Location!GH53</f>
        <v>0</v>
      </c>
      <c r="AB109" s="299">
        <f>Matériel_Location!GP53</f>
        <v>0</v>
      </c>
      <c r="AC109" s="299">
        <f>Matériel_Location!GX53</f>
        <v>0</v>
      </c>
      <c r="AD109" s="299">
        <f>Matériel_Location!HF53</f>
        <v>0</v>
      </c>
      <c r="AE109" s="299">
        <f>Matériel_Location!HN53</f>
        <v>0</v>
      </c>
      <c r="AF109" s="299">
        <f>Matériel_Location!HV53</f>
        <v>0</v>
      </c>
      <c r="AG109" s="299">
        <f>Matériel_Location!ID53</f>
        <v>0</v>
      </c>
      <c r="AH109" s="299">
        <f>Matériel_Location!IL53</f>
        <v>0</v>
      </c>
      <c r="AI109" s="533">
        <f t="shared" si="4"/>
        <v>0</v>
      </c>
    </row>
    <row r="110" spans="1:35">
      <c r="A110" s="528">
        <f>Matériel_Location!A54</f>
        <v>0</v>
      </c>
      <c r="B110" s="301">
        <f>Matériel_Location!B54</f>
        <v>0</v>
      </c>
      <c r="C110" s="301">
        <f>Matériel_Location!C54</f>
        <v>0</v>
      </c>
      <c r="D110" s="298">
        <f>Matériel_Location!F54</f>
        <v>0</v>
      </c>
      <c r="E110" s="299">
        <f>Matériel_Location!N54</f>
        <v>0</v>
      </c>
      <c r="F110" s="299">
        <f>Matériel_Location!V54</f>
        <v>0</v>
      </c>
      <c r="G110" s="299">
        <f>Matériel_Location!AD54</f>
        <v>0</v>
      </c>
      <c r="H110" s="299">
        <f>+Matériel_Location!AL54</f>
        <v>0</v>
      </c>
      <c r="I110" s="299">
        <f>Matériel_Location!AT54</f>
        <v>0</v>
      </c>
      <c r="J110" s="299">
        <f>Matériel_Location!BB54</f>
        <v>0</v>
      </c>
      <c r="K110" s="299">
        <f>Matériel_Location!BJ54</f>
        <v>0</v>
      </c>
      <c r="L110" s="299">
        <f>Matériel_Location!BR54</f>
        <v>0</v>
      </c>
      <c r="M110" s="299">
        <f>+Matériel_Location!BZ54</f>
        <v>0</v>
      </c>
      <c r="N110" s="299">
        <f>Matériel_Location!CH54</f>
        <v>0</v>
      </c>
      <c r="O110" s="299">
        <f>Matériel_Location!CP54</f>
        <v>0</v>
      </c>
      <c r="P110" s="299">
        <f>Matériel_Location!CX54</f>
        <v>0</v>
      </c>
      <c r="Q110" s="299">
        <f>Matériel_Location!DF54</f>
        <v>0</v>
      </c>
      <c r="R110" s="299">
        <f>Matériel_Location!DN54</f>
        <v>0</v>
      </c>
      <c r="S110" s="299">
        <f>Matériel_Location!DV54</f>
        <v>0</v>
      </c>
      <c r="T110" s="299">
        <f>Matériel_Location!ED54</f>
        <v>0</v>
      </c>
      <c r="U110" s="299">
        <f>Matériel_Location!EL54</f>
        <v>0</v>
      </c>
      <c r="V110" s="299">
        <f>Matériel_Location!ET54</f>
        <v>0</v>
      </c>
      <c r="W110" s="299">
        <f>Matériel_Location!FB54</f>
        <v>0</v>
      </c>
      <c r="X110" s="299">
        <f>Matériel_Location!FJ54</f>
        <v>0</v>
      </c>
      <c r="Y110" s="299">
        <f>Matériel_Location!FR54</f>
        <v>0</v>
      </c>
      <c r="Z110" s="299">
        <f>Matériel_Location!FZ54</f>
        <v>0</v>
      </c>
      <c r="AA110" s="299">
        <f>Matériel_Location!GH54</f>
        <v>0</v>
      </c>
      <c r="AB110" s="299">
        <f>Matériel_Location!GP54</f>
        <v>0</v>
      </c>
      <c r="AC110" s="299">
        <f>Matériel_Location!GX54</f>
        <v>0</v>
      </c>
      <c r="AD110" s="299">
        <f>Matériel_Location!HF54</f>
        <v>0</v>
      </c>
      <c r="AE110" s="299">
        <f>Matériel_Location!HN54</f>
        <v>0</v>
      </c>
      <c r="AF110" s="299">
        <f>Matériel_Location!HV54</f>
        <v>0</v>
      </c>
      <c r="AG110" s="299">
        <f>Matériel_Location!ID54</f>
        <v>0</v>
      </c>
      <c r="AH110" s="299">
        <f>Matériel_Location!IL54</f>
        <v>0</v>
      </c>
      <c r="AI110" s="533">
        <f t="shared" si="4"/>
        <v>0</v>
      </c>
    </row>
    <row r="111" spans="1:35">
      <c r="A111" s="528">
        <f>Matériel_Location!A55</f>
        <v>0</v>
      </c>
      <c r="B111" s="301">
        <f>Matériel_Location!B55</f>
        <v>0</v>
      </c>
      <c r="C111" s="301">
        <f>Matériel_Location!C55</f>
        <v>0</v>
      </c>
      <c r="D111" s="298">
        <f>Matériel_Location!F55</f>
        <v>0</v>
      </c>
      <c r="E111" s="299">
        <f>Matériel_Location!N55</f>
        <v>0</v>
      </c>
      <c r="F111" s="299">
        <f>Matériel_Location!V55</f>
        <v>0</v>
      </c>
      <c r="G111" s="299">
        <f>Matériel_Location!AD55</f>
        <v>0</v>
      </c>
      <c r="H111" s="299">
        <f>+Matériel_Location!AL55</f>
        <v>0</v>
      </c>
      <c r="I111" s="299">
        <f>Matériel_Location!AT55</f>
        <v>0</v>
      </c>
      <c r="J111" s="299">
        <f>Matériel_Location!BB55</f>
        <v>0</v>
      </c>
      <c r="K111" s="299">
        <f>Matériel_Location!BJ55</f>
        <v>0</v>
      </c>
      <c r="L111" s="299">
        <f>Matériel_Location!BR55</f>
        <v>0</v>
      </c>
      <c r="M111" s="299">
        <f>+Matériel_Location!BZ55</f>
        <v>0</v>
      </c>
      <c r="N111" s="299">
        <f>Matériel_Location!CH55</f>
        <v>0</v>
      </c>
      <c r="O111" s="299">
        <f>Matériel_Location!CP55</f>
        <v>0</v>
      </c>
      <c r="P111" s="299">
        <f>Matériel_Location!CX55</f>
        <v>0</v>
      </c>
      <c r="Q111" s="299">
        <f>Matériel_Location!DF55</f>
        <v>0</v>
      </c>
      <c r="R111" s="299">
        <f>Matériel_Location!DN55</f>
        <v>0</v>
      </c>
      <c r="S111" s="299">
        <f>Matériel_Location!DV55</f>
        <v>0</v>
      </c>
      <c r="T111" s="299">
        <f>Matériel_Location!ED55</f>
        <v>0</v>
      </c>
      <c r="U111" s="299">
        <f>Matériel_Location!EL55</f>
        <v>0</v>
      </c>
      <c r="V111" s="299">
        <f>Matériel_Location!ET55</f>
        <v>0</v>
      </c>
      <c r="W111" s="299">
        <f>Matériel_Location!FB55</f>
        <v>0</v>
      </c>
      <c r="X111" s="299">
        <f>Matériel_Location!FJ55</f>
        <v>0</v>
      </c>
      <c r="Y111" s="299">
        <f>Matériel_Location!FR55</f>
        <v>0</v>
      </c>
      <c r="Z111" s="299">
        <f>Matériel_Location!FZ55</f>
        <v>0</v>
      </c>
      <c r="AA111" s="299">
        <f>Matériel_Location!GH55</f>
        <v>0</v>
      </c>
      <c r="AB111" s="299">
        <f>Matériel_Location!GP55</f>
        <v>0</v>
      </c>
      <c r="AC111" s="299">
        <f>Matériel_Location!GX55</f>
        <v>0</v>
      </c>
      <c r="AD111" s="299">
        <f>Matériel_Location!HF55</f>
        <v>0</v>
      </c>
      <c r="AE111" s="299">
        <f>Matériel_Location!HN55</f>
        <v>0</v>
      </c>
      <c r="AF111" s="299">
        <f>Matériel_Location!HV55</f>
        <v>0</v>
      </c>
      <c r="AG111" s="299">
        <f>Matériel_Location!ID55</f>
        <v>0</v>
      </c>
      <c r="AH111" s="299">
        <f>Matériel_Location!IL55</f>
        <v>0</v>
      </c>
      <c r="AI111" s="533">
        <f t="shared" si="4"/>
        <v>0</v>
      </c>
    </row>
    <row r="112" spans="1:35">
      <c r="A112" s="528">
        <f>Matériel_Location!A56</f>
        <v>0</v>
      </c>
      <c r="B112" s="301">
        <f>Matériel_Location!B56</f>
        <v>0</v>
      </c>
      <c r="C112" s="301">
        <f>Matériel_Location!C56</f>
        <v>0</v>
      </c>
      <c r="D112" s="298">
        <f>Matériel_Location!F56</f>
        <v>0</v>
      </c>
      <c r="E112" s="299">
        <f>Matériel_Location!N56</f>
        <v>0</v>
      </c>
      <c r="F112" s="299">
        <f>Matériel_Location!V56</f>
        <v>0</v>
      </c>
      <c r="G112" s="299">
        <f>Matériel_Location!AD56</f>
        <v>0</v>
      </c>
      <c r="H112" s="299">
        <f>+Matériel_Location!AL56</f>
        <v>0</v>
      </c>
      <c r="I112" s="299">
        <f>Matériel_Location!AT56</f>
        <v>0</v>
      </c>
      <c r="J112" s="299">
        <f>Matériel_Location!BB56</f>
        <v>0</v>
      </c>
      <c r="K112" s="299">
        <f>Matériel_Location!BJ56</f>
        <v>0</v>
      </c>
      <c r="L112" s="299">
        <f>Matériel_Location!BR56</f>
        <v>0</v>
      </c>
      <c r="M112" s="299">
        <f>+Matériel_Location!BZ56</f>
        <v>0</v>
      </c>
      <c r="N112" s="299">
        <f>Matériel_Location!CH56</f>
        <v>0</v>
      </c>
      <c r="O112" s="299">
        <f>Matériel_Location!CP56</f>
        <v>0</v>
      </c>
      <c r="P112" s="299">
        <f>Matériel_Location!CX56</f>
        <v>0</v>
      </c>
      <c r="Q112" s="299">
        <f>Matériel_Location!DF56</f>
        <v>0</v>
      </c>
      <c r="R112" s="299">
        <f>Matériel_Location!DN56</f>
        <v>0</v>
      </c>
      <c r="S112" s="299">
        <f>Matériel_Location!DV56</f>
        <v>0</v>
      </c>
      <c r="T112" s="299">
        <f>Matériel_Location!ED56</f>
        <v>0</v>
      </c>
      <c r="U112" s="299">
        <f>Matériel_Location!EL56</f>
        <v>0</v>
      </c>
      <c r="V112" s="299">
        <f>Matériel_Location!ET56</f>
        <v>0</v>
      </c>
      <c r="W112" s="299">
        <f>Matériel_Location!FB56</f>
        <v>0</v>
      </c>
      <c r="X112" s="299">
        <f>Matériel_Location!FJ56</f>
        <v>0</v>
      </c>
      <c r="Y112" s="299">
        <f>Matériel_Location!FR56</f>
        <v>0</v>
      </c>
      <c r="Z112" s="299">
        <f>Matériel_Location!FZ56</f>
        <v>0</v>
      </c>
      <c r="AA112" s="299">
        <f>Matériel_Location!GH56</f>
        <v>0</v>
      </c>
      <c r="AB112" s="299">
        <f>Matériel_Location!GP56</f>
        <v>0</v>
      </c>
      <c r="AC112" s="299">
        <f>Matériel_Location!GX56</f>
        <v>0</v>
      </c>
      <c r="AD112" s="299">
        <f>Matériel_Location!HF56</f>
        <v>0</v>
      </c>
      <c r="AE112" s="299">
        <f>Matériel_Location!HN56</f>
        <v>0</v>
      </c>
      <c r="AF112" s="299">
        <f>Matériel_Location!HV56</f>
        <v>0</v>
      </c>
      <c r="AG112" s="299">
        <f>Matériel_Location!ID56</f>
        <v>0</v>
      </c>
      <c r="AH112" s="299">
        <f>Matériel_Location!IL56</f>
        <v>0</v>
      </c>
      <c r="AI112" s="533">
        <f t="shared" si="4"/>
        <v>0</v>
      </c>
    </row>
    <row r="113" spans="1:35">
      <c r="A113" s="528">
        <f>Matériel_Location!A57</f>
        <v>0</v>
      </c>
      <c r="B113" s="301">
        <f>Matériel_Location!B57</f>
        <v>0</v>
      </c>
      <c r="C113" s="301">
        <f>Matériel_Location!C57</f>
        <v>0</v>
      </c>
      <c r="D113" s="298">
        <f>Matériel_Location!F57</f>
        <v>0</v>
      </c>
      <c r="E113" s="299">
        <f>Matériel_Location!N57</f>
        <v>0</v>
      </c>
      <c r="F113" s="299">
        <f>Matériel_Location!V57</f>
        <v>0</v>
      </c>
      <c r="G113" s="299">
        <f>Matériel_Location!AD57</f>
        <v>0</v>
      </c>
      <c r="H113" s="299">
        <f>+Matériel_Location!AL57</f>
        <v>0</v>
      </c>
      <c r="I113" s="299">
        <f>Matériel_Location!AT57</f>
        <v>0</v>
      </c>
      <c r="J113" s="299">
        <f>Matériel_Location!BB57</f>
        <v>0</v>
      </c>
      <c r="K113" s="299">
        <f>Matériel_Location!BJ57</f>
        <v>0</v>
      </c>
      <c r="L113" s="299">
        <f>Matériel_Location!BR57</f>
        <v>0</v>
      </c>
      <c r="M113" s="299">
        <f>+Matériel_Location!BZ57</f>
        <v>0</v>
      </c>
      <c r="N113" s="299">
        <f>Matériel_Location!CH57</f>
        <v>0</v>
      </c>
      <c r="O113" s="299">
        <f>Matériel_Location!CP57</f>
        <v>0</v>
      </c>
      <c r="P113" s="299">
        <f>Matériel_Location!CX57</f>
        <v>0</v>
      </c>
      <c r="Q113" s="299">
        <f>Matériel_Location!DF57</f>
        <v>0</v>
      </c>
      <c r="R113" s="299">
        <f>Matériel_Location!DN57</f>
        <v>0</v>
      </c>
      <c r="S113" s="299">
        <f>Matériel_Location!DV57</f>
        <v>0</v>
      </c>
      <c r="T113" s="299">
        <f>Matériel_Location!ED57</f>
        <v>0</v>
      </c>
      <c r="U113" s="299">
        <f>Matériel_Location!EL57</f>
        <v>0</v>
      </c>
      <c r="V113" s="299">
        <f>Matériel_Location!ET57</f>
        <v>0</v>
      </c>
      <c r="W113" s="299">
        <f>Matériel_Location!FB57</f>
        <v>0</v>
      </c>
      <c r="X113" s="299">
        <f>Matériel_Location!FJ57</f>
        <v>0</v>
      </c>
      <c r="Y113" s="299">
        <f>Matériel_Location!FR57</f>
        <v>0</v>
      </c>
      <c r="Z113" s="299">
        <f>Matériel_Location!FZ57</f>
        <v>0</v>
      </c>
      <c r="AA113" s="299">
        <f>Matériel_Location!GH57</f>
        <v>0</v>
      </c>
      <c r="AB113" s="299">
        <f>Matériel_Location!GP57</f>
        <v>0</v>
      </c>
      <c r="AC113" s="299">
        <f>Matériel_Location!GX57</f>
        <v>0</v>
      </c>
      <c r="AD113" s="299">
        <f>Matériel_Location!HF57</f>
        <v>0</v>
      </c>
      <c r="AE113" s="299">
        <f>Matériel_Location!HN57</f>
        <v>0</v>
      </c>
      <c r="AF113" s="299">
        <f>Matériel_Location!HV57</f>
        <v>0</v>
      </c>
      <c r="AG113" s="299">
        <f>Matériel_Location!ID57</f>
        <v>0</v>
      </c>
      <c r="AH113" s="299">
        <f>Matériel_Location!IL57</f>
        <v>0</v>
      </c>
      <c r="AI113" s="533">
        <f t="shared" si="4"/>
        <v>0</v>
      </c>
    </row>
    <row r="114" spans="1:35">
      <c r="A114" s="528">
        <f>Matériel_Location!A58</f>
        <v>0</v>
      </c>
      <c r="B114" s="301">
        <f>Matériel_Location!B58</f>
        <v>0</v>
      </c>
      <c r="C114" s="301">
        <f>Matériel_Location!C58</f>
        <v>0</v>
      </c>
      <c r="D114" s="298">
        <f>Matériel_Location!F58</f>
        <v>0</v>
      </c>
      <c r="E114" s="299">
        <f>Matériel_Location!N58</f>
        <v>0</v>
      </c>
      <c r="F114" s="299">
        <f>Matériel_Location!V58</f>
        <v>0</v>
      </c>
      <c r="G114" s="299">
        <f>Matériel_Location!AD58</f>
        <v>0</v>
      </c>
      <c r="H114" s="299">
        <f>+Matériel_Location!AL58</f>
        <v>0</v>
      </c>
      <c r="I114" s="299">
        <f>Matériel_Location!AT58</f>
        <v>0</v>
      </c>
      <c r="J114" s="299">
        <f>Matériel_Location!BB58</f>
        <v>0</v>
      </c>
      <c r="K114" s="299">
        <f>Matériel_Location!BJ58</f>
        <v>0</v>
      </c>
      <c r="L114" s="299">
        <f>Matériel_Location!BR58</f>
        <v>0</v>
      </c>
      <c r="M114" s="299">
        <f>+Matériel_Location!BZ58</f>
        <v>0</v>
      </c>
      <c r="N114" s="299">
        <f>Matériel_Location!CH58</f>
        <v>0</v>
      </c>
      <c r="O114" s="299">
        <f>Matériel_Location!CP58</f>
        <v>0</v>
      </c>
      <c r="P114" s="299">
        <f>Matériel_Location!CX58</f>
        <v>0</v>
      </c>
      <c r="Q114" s="299">
        <f>Matériel_Location!DF58</f>
        <v>0</v>
      </c>
      <c r="R114" s="299">
        <f>Matériel_Location!DN58</f>
        <v>0</v>
      </c>
      <c r="S114" s="299">
        <f>Matériel_Location!DV58</f>
        <v>0</v>
      </c>
      <c r="T114" s="299">
        <f>Matériel_Location!ED58</f>
        <v>0</v>
      </c>
      <c r="U114" s="299">
        <f>Matériel_Location!EL58</f>
        <v>0</v>
      </c>
      <c r="V114" s="299">
        <f>Matériel_Location!ET58</f>
        <v>0</v>
      </c>
      <c r="W114" s="299">
        <f>Matériel_Location!FB58</f>
        <v>0</v>
      </c>
      <c r="X114" s="299">
        <f>Matériel_Location!FJ58</f>
        <v>0</v>
      </c>
      <c r="Y114" s="299">
        <f>Matériel_Location!FR58</f>
        <v>0</v>
      </c>
      <c r="Z114" s="299">
        <f>Matériel_Location!FZ58</f>
        <v>0</v>
      </c>
      <c r="AA114" s="299">
        <f>Matériel_Location!GH58</f>
        <v>0</v>
      </c>
      <c r="AB114" s="299">
        <f>Matériel_Location!GP58</f>
        <v>0</v>
      </c>
      <c r="AC114" s="299">
        <f>Matériel_Location!GX58</f>
        <v>0</v>
      </c>
      <c r="AD114" s="299">
        <f>Matériel_Location!HF58</f>
        <v>0</v>
      </c>
      <c r="AE114" s="299">
        <f>Matériel_Location!HN58</f>
        <v>0</v>
      </c>
      <c r="AF114" s="299">
        <f>Matériel_Location!HV58</f>
        <v>0</v>
      </c>
      <c r="AG114" s="299">
        <f>Matériel_Location!ID58</f>
        <v>0</v>
      </c>
      <c r="AH114" s="299">
        <f>Matériel_Location!IL58</f>
        <v>0</v>
      </c>
      <c r="AI114" s="533">
        <f t="shared" si="4"/>
        <v>0</v>
      </c>
    </row>
    <row r="115" spans="1:35">
      <c r="A115" s="528">
        <f>Matériel_Location!A59</f>
        <v>0</v>
      </c>
      <c r="B115" s="301">
        <f>Matériel_Location!B59</f>
        <v>0</v>
      </c>
      <c r="C115" s="301">
        <f>Matériel_Location!C59</f>
        <v>0</v>
      </c>
      <c r="D115" s="298">
        <f>Matériel_Location!F59</f>
        <v>0</v>
      </c>
      <c r="E115" s="299">
        <f>Matériel_Location!N59</f>
        <v>0</v>
      </c>
      <c r="F115" s="299">
        <f>Matériel_Location!V59</f>
        <v>0</v>
      </c>
      <c r="G115" s="299">
        <f>Matériel_Location!AD59</f>
        <v>0</v>
      </c>
      <c r="H115" s="299">
        <f>+Matériel_Location!AL59</f>
        <v>0</v>
      </c>
      <c r="I115" s="299">
        <f>Matériel_Location!AT59</f>
        <v>0</v>
      </c>
      <c r="J115" s="299">
        <f>Matériel_Location!BB59</f>
        <v>0</v>
      </c>
      <c r="K115" s="299">
        <f>Matériel_Location!BJ59</f>
        <v>0</v>
      </c>
      <c r="L115" s="299">
        <f>Matériel_Location!BR59</f>
        <v>0</v>
      </c>
      <c r="M115" s="299">
        <f>+Matériel_Location!BZ59</f>
        <v>0</v>
      </c>
      <c r="N115" s="299">
        <f>Matériel_Location!CH59</f>
        <v>0</v>
      </c>
      <c r="O115" s="299">
        <f>Matériel_Location!CP59</f>
        <v>0</v>
      </c>
      <c r="P115" s="299">
        <f>Matériel_Location!CX59</f>
        <v>0</v>
      </c>
      <c r="Q115" s="299">
        <f>Matériel_Location!DF59</f>
        <v>0</v>
      </c>
      <c r="R115" s="299">
        <f>Matériel_Location!DN59</f>
        <v>0</v>
      </c>
      <c r="S115" s="299">
        <f>Matériel_Location!DV59</f>
        <v>0</v>
      </c>
      <c r="T115" s="299">
        <f>Matériel_Location!ED59</f>
        <v>0</v>
      </c>
      <c r="U115" s="299">
        <f>Matériel_Location!EL59</f>
        <v>0</v>
      </c>
      <c r="V115" s="299">
        <f>Matériel_Location!ET59</f>
        <v>0</v>
      </c>
      <c r="W115" s="299">
        <f>Matériel_Location!FB59</f>
        <v>0</v>
      </c>
      <c r="X115" s="299">
        <f>Matériel_Location!FJ59</f>
        <v>0</v>
      </c>
      <c r="Y115" s="299">
        <f>Matériel_Location!FR59</f>
        <v>0</v>
      </c>
      <c r="Z115" s="299">
        <f>Matériel_Location!FZ59</f>
        <v>0</v>
      </c>
      <c r="AA115" s="299">
        <f>Matériel_Location!GH59</f>
        <v>0</v>
      </c>
      <c r="AB115" s="299">
        <f>Matériel_Location!GP59</f>
        <v>0</v>
      </c>
      <c r="AC115" s="299">
        <f>Matériel_Location!GX59</f>
        <v>0</v>
      </c>
      <c r="AD115" s="299">
        <f>Matériel_Location!HF59</f>
        <v>0</v>
      </c>
      <c r="AE115" s="299">
        <f>Matériel_Location!HN59</f>
        <v>0</v>
      </c>
      <c r="AF115" s="299">
        <f>Matériel_Location!HV59</f>
        <v>0</v>
      </c>
      <c r="AG115" s="299">
        <f>Matériel_Location!ID59</f>
        <v>0</v>
      </c>
      <c r="AH115" s="299">
        <f>Matériel_Location!IL59</f>
        <v>0</v>
      </c>
      <c r="AI115" s="533">
        <f t="shared" si="4"/>
        <v>0</v>
      </c>
    </row>
    <row r="116" spans="1:35">
      <c r="A116" s="528">
        <f>Matériel_Location!A60</f>
        <v>0</v>
      </c>
      <c r="B116" s="301">
        <f>Matériel_Location!B60</f>
        <v>0</v>
      </c>
      <c r="C116" s="301">
        <f>Matériel_Location!C60</f>
        <v>0</v>
      </c>
      <c r="D116" s="298">
        <f>Matériel_Location!F60</f>
        <v>0</v>
      </c>
      <c r="E116" s="299">
        <f>Matériel_Location!N60</f>
        <v>0</v>
      </c>
      <c r="F116" s="299">
        <f>Matériel_Location!V60</f>
        <v>0</v>
      </c>
      <c r="G116" s="299">
        <f>Matériel_Location!AD60</f>
        <v>0</v>
      </c>
      <c r="H116" s="299">
        <f>+Matériel_Location!AL60</f>
        <v>0</v>
      </c>
      <c r="I116" s="299">
        <f>Matériel_Location!AT60</f>
        <v>0</v>
      </c>
      <c r="J116" s="299">
        <f>Matériel_Location!BB60</f>
        <v>0</v>
      </c>
      <c r="K116" s="299">
        <f>Matériel_Location!BJ60</f>
        <v>0</v>
      </c>
      <c r="L116" s="299">
        <f>Matériel_Location!BR60</f>
        <v>0</v>
      </c>
      <c r="M116" s="299">
        <f>+Matériel_Location!BZ60</f>
        <v>0</v>
      </c>
      <c r="N116" s="299">
        <f>Matériel_Location!CH60</f>
        <v>0</v>
      </c>
      <c r="O116" s="299">
        <f>Matériel_Location!CP60</f>
        <v>0</v>
      </c>
      <c r="P116" s="299">
        <f>Matériel_Location!CX60</f>
        <v>0</v>
      </c>
      <c r="Q116" s="299">
        <f>Matériel_Location!DF60</f>
        <v>0</v>
      </c>
      <c r="R116" s="299">
        <f>Matériel_Location!DN60</f>
        <v>0</v>
      </c>
      <c r="S116" s="299">
        <f>Matériel_Location!DV60</f>
        <v>0</v>
      </c>
      <c r="T116" s="299">
        <f>Matériel_Location!ED60</f>
        <v>0</v>
      </c>
      <c r="U116" s="299">
        <f>Matériel_Location!EL60</f>
        <v>0</v>
      </c>
      <c r="V116" s="299">
        <f>Matériel_Location!ET60</f>
        <v>0</v>
      </c>
      <c r="W116" s="299">
        <f>Matériel_Location!FB60</f>
        <v>0</v>
      </c>
      <c r="X116" s="299">
        <f>Matériel_Location!FJ60</f>
        <v>0</v>
      </c>
      <c r="Y116" s="299">
        <f>Matériel_Location!FR60</f>
        <v>0</v>
      </c>
      <c r="Z116" s="299">
        <f>Matériel_Location!FZ60</f>
        <v>0</v>
      </c>
      <c r="AA116" s="299">
        <f>Matériel_Location!GH60</f>
        <v>0</v>
      </c>
      <c r="AB116" s="299">
        <f>Matériel_Location!GP60</f>
        <v>0</v>
      </c>
      <c r="AC116" s="299">
        <f>Matériel_Location!GX60</f>
        <v>0</v>
      </c>
      <c r="AD116" s="299">
        <f>Matériel_Location!HF60</f>
        <v>0</v>
      </c>
      <c r="AE116" s="299">
        <f>Matériel_Location!HN60</f>
        <v>0</v>
      </c>
      <c r="AF116" s="299">
        <f>Matériel_Location!HV60</f>
        <v>0</v>
      </c>
      <c r="AG116" s="299">
        <f>Matériel_Location!ID60</f>
        <v>0</v>
      </c>
      <c r="AH116" s="299">
        <f>Matériel_Location!IL60</f>
        <v>0</v>
      </c>
      <c r="AI116" s="533">
        <f t="shared" si="4"/>
        <v>0</v>
      </c>
    </row>
    <row r="117" spans="1:35">
      <c r="A117" s="528">
        <f>Matériel_Location!A61</f>
        <v>0</v>
      </c>
      <c r="B117" s="301">
        <f>Matériel_Location!B61</f>
        <v>0</v>
      </c>
      <c r="C117" s="301">
        <f>Matériel_Location!C61</f>
        <v>0</v>
      </c>
      <c r="D117" s="298">
        <f>Matériel_Location!F61</f>
        <v>0</v>
      </c>
      <c r="E117" s="299">
        <f>Matériel_Location!N61</f>
        <v>0</v>
      </c>
      <c r="F117" s="299">
        <f>Matériel_Location!V61</f>
        <v>0</v>
      </c>
      <c r="G117" s="299">
        <f>Matériel_Location!AD61</f>
        <v>0</v>
      </c>
      <c r="H117" s="299">
        <f>+Matériel_Location!AL61</f>
        <v>0</v>
      </c>
      <c r="I117" s="299">
        <f>Matériel_Location!AT61</f>
        <v>0</v>
      </c>
      <c r="J117" s="299">
        <f>Matériel_Location!BB61</f>
        <v>0</v>
      </c>
      <c r="K117" s="299">
        <f>Matériel_Location!BJ61</f>
        <v>0</v>
      </c>
      <c r="L117" s="299">
        <f>Matériel_Location!BR61</f>
        <v>0</v>
      </c>
      <c r="M117" s="299">
        <f>+Matériel_Location!BZ61</f>
        <v>0</v>
      </c>
      <c r="N117" s="299">
        <f>Matériel_Location!CH61</f>
        <v>0</v>
      </c>
      <c r="O117" s="299">
        <f>Matériel_Location!CP61</f>
        <v>0</v>
      </c>
      <c r="P117" s="299">
        <f>Matériel_Location!CX61</f>
        <v>0</v>
      </c>
      <c r="Q117" s="299">
        <f>Matériel_Location!DF61</f>
        <v>0</v>
      </c>
      <c r="R117" s="299">
        <f>Matériel_Location!DN61</f>
        <v>0</v>
      </c>
      <c r="S117" s="299">
        <f>Matériel_Location!DV61</f>
        <v>0</v>
      </c>
      <c r="T117" s="299">
        <f>Matériel_Location!ED61</f>
        <v>0</v>
      </c>
      <c r="U117" s="299">
        <f>Matériel_Location!EL61</f>
        <v>0</v>
      </c>
      <c r="V117" s="299">
        <f>Matériel_Location!ET61</f>
        <v>0</v>
      </c>
      <c r="W117" s="299">
        <f>Matériel_Location!FB61</f>
        <v>0</v>
      </c>
      <c r="X117" s="299">
        <f>Matériel_Location!FJ61</f>
        <v>0</v>
      </c>
      <c r="Y117" s="299">
        <f>Matériel_Location!FR61</f>
        <v>0</v>
      </c>
      <c r="Z117" s="299">
        <f>Matériel_Location!FZ61</f>
        <v>0</v>
      </c>
      <c r="AA117" s="299">
        <f>Matériel_Location!GH61</f>
        <v>0</v>
      </c>
      <c r="AB117" s="299">
        <f>Matériel_Location!GP61</f>
        <v>0</v>
      </c>
      <c r="AC117" s="299">
        <f>Matériel_Location!GX61</f>
        <v>0</v>
      </c>
      <c r="AD117" s="299">
        <f>Matériel_Location!HF61</f>
        <v>0</v>
      </c>
      <c r="AE117" s="299">
        <f>Matériel_Location!HN61</f>
        <v>0</v>
      </c>
      <c r="AF117" s="299">
        <f>Matériel_Location!HV61</f>
        <v>0</v>
      </c>
      <c r="AG117" s="299">
        <f>Matériel_Location!ID61</f>
        <v>0</v>
      </c>
      <c r="AH117" s="299">
        <f>Matériel_Location!IL61</f>
        <v>0</v>
      </c>
      <c r="AI117" s="533">
        <f t="shared" si="4"/>
        <v>0</v>
      </c>
    </row>
    <row r="118" spans="1:35">
      <c r="A118" s="528">
        <f>Matériel_Location!A62</f>
        <v>0</v>
      </c>
      <c r="B118" s="301">
        <f>Matériel_Location!B62</f>
        <v>0</v>
      </c>
      <c r="C118" s="301">
        <f>Matériel_Location!C62</f>
        <v>0</v>
      </c>
      <c r="D118" s="298">
        <f>Matériel_Location!F62</f>
        <v>0</v>
      </c>
      <c r="E118" s="299">
        <f>Matériel_Location!N62</f>
        <v>0</v>
      </c>
      <c r="F118" s="299">
        <f>Matériel_Location!V62</f>
        <v>0</v>
      </c>
      <c r="G118" s="299">
        <f>Matériel_Location!AD62</f>
        <v>0</v>
      </c>
      <c r="H118" s="299">
        <f>+Matériel_Location!AL62</f>
        <v>0</v>
      </c>
      <c r="I118" s="299">
        <f>Matériel_Location!AT62</f>
        <v>0</v>
      </c>
      <c r="J118" s="299">
        <f>Matériel_Location!BB62</f>
        <v>0</v>
      </c>
      <c r="K118" s="299">
        <f>Matériel_Location!BJ62</f>
        <v>0</v>
      </c>
      <c r="L118" s="299">
        <f>Matériel_Location!BR62</f>
        <v>0</v>
      </c>
      <c r="M118" s="299">
        <f>+Matériel_Location!BZ62</f>
        <v>0</v>
      </c>
      <c r="N118" s="299">
        <f>Matériel_Location!CH62</f>
        <v>0</v>
      </c>
      <c r="O118" s="299">
        <f>Matériel_Location!CP62</f>
        <v>0</v>
      </c>
      <c r="P118" s="299">
        <f>Matériel_Location!CX62</f>
        <v>0</v>
      </c>
      <c r="Q118" s="299">
        <f>Matériel_Location!DF62</f>
        <v>0</v>
      </c>
      <c r="R118" s="299">
        <f>Matériel_Location!DN62</f>
        <v>0</v>
      </c>
      <c r="S118" s="299">
        <f>Matériel_Location!DV62</f>
        <v>0</v>
      </c>
      <c r="T118" s="299">
        <f>Matériel_Location!ED62</f>
        <v>0</v>
      </c>
      <c r="U118" s="299">
        <f>Matériel_Location!EL62</f>
        <v>0</v>
      </c>
      <c r="V118" s="299">
        <f>Matériel_Location!ET62</f>
        <v>0</v>
      </c>
      <c r="W118" s="299">
        <f>Matériel_Location!FB62</f>
        <v>0</v>
      </c>
      <c r="X118" s="299">
        <f>Matériel_Location!FJ62</f>
        <v>0</v>
      </c>
      <c r="Y118" s="299">
        <f>Matériel_Location!FR62</f>
        <v>0</v>
      </c>
      <c r="Z118" s="299">
        <f>Matériel_Location!FZ62</f>
        <v>0</v>
      </c>
      <c r="AA118" s="299">
        <f>Matériel_Location!GH62</f>
        <v>0</v>
      </c>
      <c r="AB118" s="299">
        <f>Matériel_Location!GP62</f>
        <v>0</v>
      </c>
      <c r="AC118" s="299">
        <f>Matériel_Location!GX62</f>
        <v>0</v>
      </c>
      <c r="AD118" s="299">
        <f>Matériel_Location!HF62</f>
        <v>0</v>
      </c>
      <c r="AE118" s="299">
        <f>Matériel_Location!HN62</f>
        <v>0</v>
      </c>
      <c r="AF118" s="299">
        <f>Matériel_Location!HV62</f>
        <v>0</v>
      </c>
      <c r="AG118" s="299">
        <f>Matériel_Location!ID62</f>
        <v>0</v>
      </c>
      <c r="AH118" s="299">
        <f>Matériel_Location!IL62</f>
        <v>0</v>
      </c>
      <c r="AI118" s="533">
        <f t="shared" si="4"/>
        <v>0</v>
      </c>
    </row>
    <row r="119" spans="1:35">
      <c r="A119" s="528">
        <f>Matériel_Location!A63</f>
        <v>0</v>
      </c>
      <c r="B119" s="301">
        <f>Matériel_Location!B63</f>
        <v>0</v>
      </c>
      <c r="C119" s="301">
        <f>Matériel_Location!C63</f>
        <v>0</v>
      </c>
      <c r="D119" s="298">
        <f>Matériel_Location!F63</f>
        <v>0</v>
      </c>
      <c r="E119" s="299">
        <f>Matériel_Location!N63</f>
        <v>0</v>
      </c>
      <c r="F119" s="299">
        <f>Matériel_Location!V63</f>
        <v>0</v>
      </c>
      <c r="G119" s="299">
        <f>Matériel_Location!AD63</f>
        <v>0</v>
      </c>
      <c r="H119" s="299">
        <f>+Matériel_Location!AL63</f>
        <v>0</v>
      </c>
      <c r="I119" s="299">
        <f>Matériel_Location!AT63</f>
        <v>0</v>
      </c>
      <c r="J119" s="299">
        <f>Matériel_Location!BB63</f>
        <v>0</v>
      </c>
      <c r="K119" s="299">
        <f>Matériel_Location!BJ63</f>
        <v>0</v>
      </c>
      <c r="L119" s="299">
        <f>Matériel_Location!BR63</f>
        <v>0</v>
      </c>
      <c r="M119" s="299">
        <f>+Matériel_Location!BZ63</f>
        <v>0</v>
      </c>
      <c r="N119" s="299">
        <f>Matériel_Location!CH63</f>
        <v>0</v>
      </c>
      <c r="O119" s="299">
        <f>Matériel_Location!CP63</f>
        <v>0</v>
      </c>
      <c r="P119" s="299">
        <f>Matériel_Location!CX63</f>
        <v>0</v>
      </c>
      <c r="Q119" s="299">
        <f>Matériel_Location!DF63</f>
        <v>0</v>
      </c>
      <c r="R119" s="299">
        <f>Matériel_Location!DN63</f>
        <v>0</v>
      </c>
      <c r="S119" s="299">
        <f>Matériel_Location!DV63</f>
        <v>0</v>
      </c>
      <c r="T119" s="299">
        <f>Matériel_Location!ED63</f>
        <v>0</v>
      </c>
      <c r="U119" s="299">
        <f>Matériel_Location!EL63</f>
        <v>0</v>
      </c>
      <c r="V119" s="299">
        <f>Matériel_Location!ET63</f>
        <v>0</v>
      </c>
      <c r="W119" s="299">
        <f>Matériel_Location!FB63</f>
        <v>0</v>
      </c>
      <c r="X119" s="299">
        <f>Matériel_Location!FJ63</f>
        <v>0</v>
      </c>
      <c r="Y119" s="299">
        <f>Matériel_Location!FR63</f>
        <v>0</v>
      </c>
      <c r="Z119" s="299">
        <f>Matériel_Location!FZ63</f>
        <v>0</v>
      </c>
      <c r="AA119" s="299">
        <f>Matériel_Location!GH63</f>
        <v>0</v>
      </c>
      <c r="AB119" s="299">
        <f>Matériel_Location!GP63</f>
        <v>0</v>
      </c>
      <c r="AC119" s="299">
        <f>Matériel_Location!GX63</f>
        <v>0</v>
      </c>
      <c r="AD119" s="299">
        <f>Matériel_Location!HF63</f>
        <v>0</v>
      </c>
      <c r="AE119" s="299">
        <f>Matériel_Location!HN63</f>
        <v>0</v>
      </c>
      <c r="AF119" s="299">
        <f>Matériel_Location!HV63</f>
        <v>0</v>
      </c>
      <c r="AG119" s="299">
        <f>Matériel_Location!ID63</f>
        <v>0</v>
      </c>
      <c r="AH119" s="299">
        <f>Matériel_Location!IL63</f>
        <v>0</v>
      </c>
      <c r="AI119" s="533">
        <f t="shared" si="4"/>
        <v>0</v>
      </c>
    </row>
    <row r="120" spans="1:35">
      <c r="A120" s="528">
        <f>Matériel_Location!A64</f>
        <v>0</v>
      </c>
      <c r="B120" s="301">
        <f>Matériel_Location!B64</f>
        <v>0</v>
      </c>
      <c r="C120" s="301">
        <f>Matériel_Location!C64</f>
        <v>0</v>
      </c>
      <c r="D120" s="298">
        <f>Matériel_Location!F64</f>
        <v>0</v>
      </c>
      <c r="E120" s="299">
        <f>Matériel_Location!N64</f>
        <v>0</v>
      </c>
      <c r="F120" s="299">
        <f>Matériel_Location!V64</f>
        <v>0</v>
      </c>
      <c r="G120" s="299">
        <f>Matériel_Location!AD64</f>
        <v>0</v>
      </c>
      <c r="H120" s="299">
        <f>+Matériel_Location!AL64</f>
        <v>0</v>
      </c>
      <c r="I120" s="299">
        <f>Matériel_Location!AT64</f>
        <v>0</v>
      </c>
      <c r="J120" s="299">
        <f>Matériel_Location!BB64</f>
        <v>0</v>
      </c>
      <c r="K120" s="299">
        <f>Matériel_Location!BJ64</f>
        <v>0</v>
      </c>
      <c r="L120" s="299">
        <f>Matériel_Location!BR64</f>
        <v>0</v>
      </c>
      <c r="M120" s="299">
        <f>+Matériel_Location!BZ64</f>
        <v>0</v>
      </c>
      <c r="N120" s="299">
        <f>Matériel_Location!CH64</f>
        <v>0</v>
      </c>
      <c r="O120" s="299">
        <f>Matériel_Location!CP64</f>
        <v>0</v>
      </c>
      <c r="P120" s="299">
        <f>Matériel_Location!CX64</f>
        <v>0</v>
      </c>
      <c r="Q120" s="299">
        <f>Matériel_Location!DF64</f>
        <v>0</v>
      </c>
      <c r="R120" s="299">
        <f>Matériel_Location!DN64</f>
        <v>0</v>
      </c>
      <c r="S120" s="299">
        <f>Matériel_Location!DV64</f>
        <v>0</v>
      </c>
      <c r="T120" s="299">
        <f>Matériel_Location!ED64</f>
        <v>0</v>
      </c>
      <c r="U120" s="299">
        <f>Matériel_Location!EL64</f>
        <v>0</v>
      </c>
      <c r="V120" s="299">
        <f>Matériel_Location!ET64</f>
        <v>0</v>
      </c>
      <c r="W120" s="299">
        <f>Matériel_Location!FB64</f>
        <v>0</v>
      </c>
      <c r="X120" s="299">
        <f>Matériel_Location!FJ64</f>
        <v>0</v>
      </c>
      <c r="Y120" s="299">
        <f>Matériel_Location!FR64</f>
        <v>0</v>
      </c>
      <c r="Z120" s="299">
        <f>Matériel_Location!FZ64</f>
        <v>0</v>
      </c>
      <c r="AA120" s="299">
        <f>Matériel_Location!GH64</f>
        <v>0</v>
      </c>
      <c r="AB120" s="299">
        <f>Matériel_Location!GP64</f>
        <v>0</v>
      </c>
      <c r="AC120" s="299">
        <f>Matériel_Location!GX64</f>
        <v>0</v>
      </c>
      <c r="AD120" s="299">
        <f>Matériel_Location!HF64</f>
        <v>0</v>
      </c>
      <c r="AE120" s="299">
        <f>Matériel_Location!HN64</f>
        <v>0</v>
      </c>
      <c r="AF120" s="299">
        <f>Matériel_Location!HV64</f>
        <v>0</v>
      </c>
      <c r="AG120" s="299">
        <f>Matériel_Location!ID64</f>
        <v>0</v>
      </c>
      <c r="AH120" s="299">
        <f>Matériel_Location!IL64</f>
        <v>0</v>
      </c>
      <c r="AI120" s="533">
        <f t="shared" si="4"/>
        <v>0</v>
      </c>
    </row>
    <row r="121" spans="1:35">
      <c r="A121" s="528">
        <f>Matériel_Location!A65</f>
        <v>0</v>
      </c>
      <c r="B121" s="301">
        <f>Matériel_Location!B65</f>
        <v>0</v>
      </c>
      <c r="C121" s="301">
        <f>Matériel_Location!C65</f>
        <v>0</v>
      </c>
      <c r="D121" s="298">
        <f>Matériel_Location!F65</f>
        <v>0</v>
      </c>
      <c r="E121" s="299">
        <f>Matériel_Location!N65</f>
        <v>0</v>
      </c>
      <c r="F121" s="299">
        <f>Matériel_Location!V65</f>
        <v>0</v>
      </c>
      <c r="G121" s="299">
        <f>Matériel_Location!AD65</f>
        <v>0</v>
      </c>
      <c r="H121" s="299">
        <f>+Matériel_Location!AL65</f>
        <v>0</v>
      </c>
      <c r="I121" s="299">
        <f>Matériel_Location!AT65</f>
        <v>0</v>
      </c>
      <c r="J121" s="299">
        <f>Matériel_Location!BB65</f>
        <v>0</v>
      </c>
      <c r="K121" s="299">
        <f>Matériel_Location!BJ65</f>
        <v>0</v>
      </c>
      <c r="L121" s="299">
        <f>Matériel_Location!BR65</f>
        <v>0</v>
      </c>
      <c r="M121" s="299">
        <f>+Matériel_Location!BZ65</f>
        <v>0</v>
      </c>
      <c r="N121" s="299">
        <f>Matériel_Location!CH65</f>
        <v>0</v>
      </c>
      <c r="O121" s="299">
        <f>Matériel_Location!CP65</f>
        <v>0</v>
      </c>
      <c r="P121" s="299">
        <f>Matériel_Location!CX65</f>
        <v>0</v>
      </c>
      <c r="Q121" s="299">
        <f>Matériel_Location!DF65</f>
        <v>0</v>
      </c>
      <c r="R121" s="299">
        <f>Matériel_Location!DN65</f>
        <v>0</v>
      </c>
      <c r="S121" s="299">
        <f>Matériel_Location!DV65</f>
        <v>0</v>
      </c>
      <c r="T121" s="299">
        <f>Matériel_Location!ED65</f>
        <v>0</v>
      </c>
      <c r="U121" s="299">
        <f>Matériel_Location!EL65</f>
        <v>0</v>
      </c>
      <c r="V121" s="299">
        <f>Matériel_Location!ET65</f>
        <v>0</v>
      </c>
      <c r="W121" s="299">
        <f>Matériel_Location!FB65</f>
        <v>0</v>
      </c>
      <c r="X121" s="299">
        <f>Matériel_Location!FJ65</f>
        <v>0</v>
      </c>
      <c r="Y121" s="299">
        <f>Matériel_Location!FR65</f>
        <v>0</v>
      </c>
      <c r="Z121" s="299">
        <f>Matériel_Location!FZ65</f>
        <v>0</v>
      </c>
      <c r="AA121" s="299">
        <f>Matériel_Location!GH65</f>
        <v>0</v>
      </c>
      <c r="AB121" s="299">
        <f>Matériel_Location!GP65</f>
        <v>0</v>
      </c>
      <c r="AC121" s="299">
        <f>Matériel_Location!GX65</f>
        <v>0</v>
      </c>
      <c r="AD121" s="299">
        <f>Matériel_Location!HF65</f>
        <v>0</v>
      </c>
      <c r="AE121" s="299">
        <f>Matériel_Location!HN65</f>
        <v>0</v>
      </c>
      <c r="AF121" s="299">
        <f>Matériel_Location!HV65</f>
        <v>0</v>
      </c>
      <c r="AG121" s="299">
        <f>Matériel_Location!ID65</f>
        <v>0</v>
      </c>
      <c r="AH121" s="299">
        <f>Matériel_Location!IL65</f>
        <v>0</v>
      </c>
      <c r="AI121" s="533">
        <f t="shared" si="4"/>
        <v>0</v>
      </c>
    </row>
    <row r="122" spans="1:35">
      <c r="A122" s="528">
        <f>Matériel_Location!A66</f>
        <v>0</v>
      </c>
      <c r="B122" s="301">
        <f>Matériel_Location!B66</f>
        <v>0</v>
      </c>
      <c r="C122" s="301">
        <f>Matériel_Location!C66</f>
        <v>0</v>
      </c>
      <c r="D122" s="298">
        <f>Matériel_Location!F66</f>
        <v>0</v>
      </c>
      <c r="E122" s="299">
        <f>Matériel_Location!N66</f>
        <v>0</v>
      </c>
      <c r="F122" s="299">
        <f>Matériel_Location!V66</f>
        <v>0</v>
      </c>
      <c r="G122" s="299">
        <f>Matériel_Location!AD66</f>
        <v>0</v>
      </c>
      <c r="H122" s="299">
        <f>+Matériel_Location!AL66</f>
        <v>0</v>
      </c>
      <c r="I122" s="299">
        <f>Matériel_Location!AT66</f>
        <v>0</v>
      </c>
      <c r="J122" s="299">
        <f>Matériel_Location!BB66</f>
        <v>0</v>
      </c>
      <c r="K122" s="299">
        <f>Matériel_Location!BJ66</f>
        <v>0</v>
      </c>
      <c r="L122" s="299">
        <f>Matériel_Location!BR66</f>
        <v>0</v>
      </c>
      <c r="M122" s="299">
        <f>+Matériel_Location!BZ66</f>
        <v>0</v>
      </c>
      <c r="N122" s="299">
        <f>Matériel_Location!CH66</f>
        <v>0</v>
      </c>
      <c r="O122" s="299">
        <f>Matériel_Location!CP66</f>
        <v>0</v>
      </c>
      <c r="P122" s="299">
        <f>Matériel_Location!CX66</f>
        <v>0</v>
      </c>
      <c r="Q122" s="299">
        <f>Matériel_Location!DF66</f>
        <v>0</v>
      </c>
      <c r="R122" s="299">
        <f>Matériel_Location!DN66</f>
        <v>0</v>
      </c>
      <c r="S122" s="299">
        <f>Matériel_Location!DV66</f>
        <v>0</v>
      </c>
      <c r="T122" s="299">
        <f>Matériel_Location!ED66</f>
        <v>0</v>
      </c>
      <c r="U122" s="299">
        <f>Matériel_Location!EL66</f>
        <v>0</v>
      </c>
      <c r="V122" s="299">
        <f>Matériel_Location!ET66</f>
        <v>0</v>
      </c>
      <c r="W122" s="299">
        <f>Matériel_Location!FB66</f>
        <v>0</v>
      </c>
      <c r="X122" s="299">
        <f>Matériel_Location!FJ66</f>
        <v>0</v>
      </c>
      <c r="Y122" s="299">
        <f>Matériel_Location!FR66</f>
        <v>0</v>
      </c>
      <c r="Z122" s="299">
        <f>Matériel_Location!FZ66</f>
        <v>0</v>
      </c>
      <c r="AA122" s="299">
        <f>Matériel_Location!GH66</f>
        <v>0</v>
      </c>
      <c r="AB122" s="299">
        <f>Matériel_Location!GP66</f>
        <v>0</v>
      </c>
      <c r="AC122" s="299">
        <f>Matériel_Location!GX66</f>
        <v>0</v>
      </c>
      <c r="AD122" s="299">
        <f>Matériel_Location!HF66</f>
        <v>0</v>
      </c>
      <c r="AE122" s="299">
        <f>Matériel_Location!HN66</f>
        <v>0</v>
      </c>
      <c r="AF122" s="299">
        <f>Matériel_Location!HV66</f>
        <v>0</v>
      </c>
      <c r="AG122" s="299">
        <f>Matériel_Location!ID66</f>
        <v>0</v>
      </c>
      <c r="AH122" s="299">
        <f>Matériel_Location!IL66</f>
        <v>0</v>
      </c>
      <c r="AI122" s="533">
        <f t="shared" si="4"/>
        <v>0</v>
      </c>
    </row>
    <row r="123" spans="1:35">
      <c r="A123" s="528">
        <f>Matériel_Location!A67</f>
        <v>0</v>
      </c>
      <c r="B123" s="301">
        <f>Matériel_Location!B67</f>
        <v>0</v>
      </c>
      <c r="C123" s="301">
        <f>Matériel_Location!C67</f>
        <v>0</v>
      </c>
      <c r="D123" s="298">
        <f>Matériel_Location!F67</f>
        <v>0</v>
      </c>
      <c r="E123" s="299">
        <f>Matériel_Location!N67</f>
        <v>0</v>
      </c>
      <c r="F123" s="299">
        <f>Matériel_Location!V67</f>
        <v>0</v>
      </c>
      <c r="G123" s="299">
        <f>Matériel_Location!AD67</f>
        <v>0</v>
      </c>
      <c r="H123" s="299">
        <f>+Matériel_Location!AL67</f>
        <v>0</v>
      </c>
      <c r="I123" s="299">
        <f>Matériel_Location!AT67</f>
        <v>0</v>
      </c>
      <c r="J123" s="299">
        <f>Matériel_Location!BB67</f>
        <v>0</v>
      </c>
      <c r="K123" s="299">
        <f>Matériel_Location!BJ67</f>
        <v>0</v>
      </c>
      <c r="L123" s="299">
        <f>Matériel_Location!BR67</f>
        <v>0</v>
      </c>
      <c r="M123" s="299">
        <f>+Matériel_Location!BZ67</f>
        <v>0</v>
      </c>
      <c r="N123" s="299">
        <f>Matériel_Location!CH67</f>
        <v>0</v>
      </c>
      <c r="O123" s="299">
        <f>Matériel_Location!CP67</f>
        <v>0</v>
      </c>
      <c r="P123" s="299">
        <f>Matériel_Location!CX67</f>
        <v>0</v>
      </c>
      <c r="Q123" s="299">
        <f>Matériel_Location!DF67</f>
        <v>0</v>
      </c>
      <c r="R123" s="299">
        <f>Matériel_Location!DN67</f>
        <v>0</v>
      </c>
      <c r="S123" s="299">
        <f>Matériel_Location!DV67</f>
        <v>0</v>
      </c>
      <c r="T123" s="299">
        <f>Matériel_Location!ED67</f>
        <v>0</v>
      </c>
      <c r="U123" s="299">
        <f>Matériel_Location!EL67</f>
        <v>0</v>
      </c>
      <c r="V123" s="299">
        <f>Matériel_Location!ET67</f>
        <v>0</v>
      </c>
      <c r="W123" s="299">
        <f>Matériel_Location!FB67</f>
        <v>0</v>
      </c>
      <c r="X123" s="299">
        <f>Matériel_Location!FJ67</f>
        <v>0</v>
      </c>
      <c r="Y123" s="299">
        <f>Matériel_Location!FR67</f>
        <v>0</v>
      </c>
      <c r="Z123" s="299">
        <f>Matériel_Location!FZ67</f>
        <v>0</v>
      </c>
      <c r="AA123" s="299">
        <f>Matériel_Location!GH67</f>
        <v>0</v>
      </c>
      <c r="AB123" s="299">
        <f>Matériel_Location!GP67</f>
        <v>0</v>
      </c>
      <c r="AC123" s="299">
        <f>Matériel_Location!GX67</f>
        <v>0</v>
      </c>
      <c r="AD123" s="299">
        <f>Matériel_Location!HF67</f>
        <v>0</v>
      </c>
      <c r="AE123" s="299">
        <f>Matériel_Location!HN67</f>
        <v>0</v>
      </c>
      <c r="AF123" s="299">
        <f>Matériel_Location!HV67</f>
        <v>0</v>
      </c>
      <c r="AG123" s="299">
        <f>Matériel_Location!ID67</f>
        <v>0</v>
      </c>
      <c r="AH123" s="299">
        <f>Matériel_Location!IL67</f>
        <v>0</v>
      </c>
      <c r="AI123" s="533">
        <f t="shared" si="4"/>
        <v>0</v>
      </c>
    </row>
    <row r="124" spans="1:35">
      <c r="A124" s="528">
        <f>Matériel_Location!A68</f>
        <v>0</v>
      </c>
      <c r="B124" s="301">
        <f>Matériel_Location!B68</f>
        <v>0</v>
      </c>
      <c r="C124" s="301">
        <f>Matériel_Location!C68</f>
        <v>0</v>
      </c>
      <c r="D124" s="298">
        <f>Matériel_Location!F68</f>
        <v>0</v>
      </c>
      <c r="E124" s="299">
        <f>Matériel_Location!N68</f>
        <v>0</v>
      </c>
      <c r="F124" s="299">
        <f>Matériel_Location!V68</f>
        <v>0</v>
      </c>
      <c r="G124" s="299">
        <f>Matériel_Location!AD68</f>
        <v>0</v>
      </c>
      <c r="H124" s="299">
        <f>+Matériel_Location!AL68</f>
        <v>0</v>
      </c>
      <c r="I124" s="299">
        <f>Matériel_Location!AT68</f>
        <v>0</v>
      </c>
      <c r="J124" s="299">
        <f>Matériel_Location!BB68</f>
        <v>0</v>
      </c>
      <c r="K124" s="299">
        <f>Matériel_Location!BJ68</f>
        <v>0</v>
      </c>
      <c r="L124" s="299">
        <f>Matériel_Location!BR68</f>
        <v>0</v>
      </c>
      <c r="M124" s="299">
        <f>+Matériel_Location!BZ68</f>
        <v>0</v>
      </c>
      <c r="N124" s="299">
        <f>Matériel_Location!CH68</f>
        <v>0</v>
      </c>
      <c r="O124" s="299">
        <f>Matériel_Location!CP68</f>
        <v>0</v>
      </c>
      <c r="P124" s="299">
        <f>Matériel_Location!CX68</f>
        <v>0</v>
      </c>
      <c r="Q124" s="299">
        <f>Matériel_Location!DF68</f>
        <v>0</v>
      </c>
      <c r="R124" s="299">
        <f>Matériel_Location!DN68</f>
        <v>0</v>
      </c>
      <c r="S124" s="299">
        <f>Matériel_Location!DV68</f>
        <v>0</v>
      </c>
      <c r="T124" s="299">
        <f>Matériel_Location!ED68</f>
        <v>0</v>
      </c>
      <c r="U124" s="299">
        <f>Matériel_Location!EL68</f>
        <v>0</v>
      </c>
      <c r="V124" s="299">
        <f>Matériel_Location!ET68</f>
        <v>0</v>
      </c>
      <c r="W124" s="299">
        <f>Matériel_Location!FB68</f>
        <v>0</v>
      </c>
      <c r="X124" s="299">
        <f>Matériel_Location!FJ68</f>
        <v>0</v>
      </c>
      <c r="Y124" s="299">
        <f>Matériel_Location!FR68</f>
        <v>0</v>
      </c>
      <c r="Z124" s="299">
        <f>Matériel_Location!FZ68</f>
        <v>0</v>
      </c>
      <c r="AA124" s="299">
        <f>Matériel_Location!GH68</f>
        <v>0</v>
      </c>
      <c r="AB124" s="299">
        <f>Matériel_Location!GP68</f>
        <v>0</v>
      </c>
      <c r="AC124" s="299">
        <f>Matériel_Location!GX68</f>
        <v>0</v>
      </c>
      <c r="AD124" s="299">
        <f>Matériel_Location!HF68</f>
        <v>0</v>
      </c>
      <c r="AE124" s="299">
        <f>Matériel_Location!HN68</f>
        <v>0</v>
      </c>
      <c r="AF124" s="299">
        <f>Matériel_Location!HV68</f>
        <v>0</v>
      </c>
      <c r="AG124" s="299">
        <f>Matériel_Location!ID68</f>
        <v>0</v>
      </c>
      <c r="AH124" s="299">
        <f>Matériel_Location!IL68</f>
        <v>0</v>
      </c>
      <c r="AI124" s="533">
        <f t="shared" si="4"/>
        <v>0</v>
      </c>
    </row>
    <row r="125" spans="1:35">
      <c r="A125" s="528">
        <f>Matériel_Location!A69</f>
        <v>0</v>
      </c>
      <c r="B125" s="301">
        <f>Matériel_Location!B69</f>
        <v>0</v>
      </c>
      <c r="C125" s="301">
        <f>Matériel_Location!C69</f>
        <v>0</v>
      </c>
      <c r="D125" s="298">
        <f>Matériel_Location!F69</f>
        <v>0</v>
      </c>
      <c r="E125" s="299">
        <f>Matériel_Location!N69</f>
        <v>0</v>
      </c>
      <c r="F125" s="299">
        <f>Matériel_Location!V69</f>
        <v>0</v>
      </c>
      <c r="G125" s="299">
        <f>Matériel_Location!AD69</f>
        <v>0</v>
      </c>
      <c r="H125" s="299">
        <f>+Matériel_Location!AL69</f>
        <v>0</v>
      </c>
      <c r="I125" s="299">
        <f>Matériel_Location!AT69</f>
        <v>0</v>
      </c>
      <c r="J125" s="299">
        <f>Matériel_Location!BB69</f>
        <v>0</v>
      </c>
      <c r="K125" s="299">
        <f>Matériel_Location!BJ69</f>
        <v>0</v>
      </c>
      <c r="L125" s="299">
        <f>Matériel_Location!BR69</f>
        <v>0</v>
      </c>
      <c r="M125" s="299">
        <f>+Matériel_Location!BZ69</f>
        <v>0</v>
      </c>
      <c r="N125" s="299">
        <f>Matériel_Location!CH69</f>
        <v>0</v>
      </c>
      <c r="O125" s="299">
        <f>Matériel_Location!CP69</f>
        <v>0</v>
      </c>
      <c r="P125" s="299">
        <f>Matériel_Location!CX69</f>
        <v>0</v>
      </c>
      <c r="Q125" s="299">
        <f>Matériel_Location!DF69</f>
        <v>0</v>
      </c>
      <c r="R125" s="299">
        <f>Matériel_Location!DN69</f>
        <v>0</v>
      </c>
      <c r="S125" s="299">
        <f>Matériel_Location!DV69</f>
        <v>0</v>
      </c>
      <c r="T125" s="299">
        <f>Matériel_Location!ED69</f>
        <v>0</v>
      </c>
      <c r="U125" s="299">
        <f>Matériel_Location!EL69</f>
        <v>0</v>
      </c>
      <c r="V125" s="299">
        <f>Matériel_Location!ET69</f>
        <v>0</v>
      </c>
      <c r="W125" s="299">
        <f>Matériel_Location!FB69</f>
        <v>0</v>
      </c>
      <c r="X125" s="299">
        <f>Matériel_Location!FJ69</f>
        <v>0</v>
      </c>
      <c r="Y125" s="299">
        <f>Matériel_Location!FR69</f>
        <v>0</v>
      </c>
      <c r="Z125" s="299">
        <f>Matériel_Location!FZ69</f>
        <v>0</v>
      </c>
      <c r="AA125" s="299">
        <f>Matériel_Location!GH69</f>
        <v>0</v>
      </c>
      <c r="AB125" s="299">
        <f>Matériel_Location!GP69</f>
        <v>0</v>
      </c>
      <c r="AC125" s="299">
        <f>Matériel_Location!GX69</f>
        <v>0</v>
      </c>
      <c r="AD125" s="299">
        <f>Matériel_Location!HF69</f>
        <v>0</v>
      </c>
      <c r="AE125" s="299">
        <f>Matériel_Location!HN69</f>
        <v>0</v>
      </c>
      <c r="AF125" s="299">
        <f>Matériel_Location!HV69</f>
        <v>0</v>
      </c>
      <c r="AG125" s="299">
        <f>Matériel_Location!ID69</f>
        <v>0</v>
      </c>
      <c r="AH125" s="299">
        <f>Matériel_Location!IL69</f>
        <v>0</v>
      </c>
      <c r="AI125" s="533">
        <f t="shared" si="4"/>
        <v>0</v>
      </c>
    </row>
    <row r="126" spans="1:35">
      <c r="A126" s="528">
        <f>Matériel_Location!A70</f>
        <v>0</v>
      </c>
      <c r="B126" s="301">
        <f>Matériel_Location!B70</f>
        <v>0</v>
      </c>
      <c r="C126" s="301">
        <f>Matériel_Location!C70</f>
        <v>0</v>
      </c>
      <c r="D126" s="298">
        <f>Matériel_Location!F70</f>
        <v>0</v>
      </c>
      <c r="E126" s="299">
        <f>Matériel_Location!N70</f>
        <v>0</v>
      </c>
      <c r="F126" s="299">
        <f>Matériel_Location!V70</f>
        <v>0</v>
      </c>
      <c r="G126" s="299">
        <f>Matériel_Location!AD70</f>
        <v>0</v>
      </c>
      <c r="H126" s="299">
        <f>+Matériel_Location!AL70</f>
        <v>0</v>
      </c>
      <c r="I126" s="299">
        <f>Matériel_Location!AT70</f>
        <v>0</v>
      </c>
      <c r="J126" s="299">
        <f>Matériel_Location!BB70</f>
        <v>0</v>
      </c>
      <c r="K126" s="299">
        <f>Matériel_Location!BJ70</f>
        <v>0</v>
      </c>
      <c r="L126" s="299">
        <f>Matériel_Location!BR70</f>
        <v>0</v>
      </c>
      <c r="M126" s="299">
        <f>+Matériel_Location!BZ70</f>
        <v>0</v>
      </c>
      <c r="N126" s="299">
        <f>Matériel_Location!CH70</f>
        <v>0</v>
      </c>
      <c r="O126" s="299">
        <f>Matériel_Location!CP70</f>
        <v>0</v>
      </c>
      <c r="P126" s="299">
        <f>Matériel_Location!CX70</f>
        <v>0</v>
      </c>
      <c r="Q126" s="299">
        <f>Matériel_Location!DF70</f>
        <v>0</v>
      </c>
      <c r="R126" s="299">
        <f>Matériel_Location!DN70</f>
        <v>0</v>
      </c>
      <c r="S126" s="299">
        <f>Matériel_Location!DV70</f>
        <v>0</v>
      </c>
      <c r="T126" s="299">
        <f>Matériel_Location!ED70</f>
        <v>0</v>
      </c>
      <c r="U126" s="299">
        <f>Matériel_Location!EL70</f>
        <v>0</v>
      </c>
      <c r="V126" s="299">
        <f>Matériel_Location!ET70</f>
        <v>0</v>
      </c>
      <c r="W126" s="299">
        <f>Matériel_Location!FB70</f>
        <v>0</v>
      </c>
      <c r="X126" s="299">
        <f>Matériel_Location!FJ70</f>
        <v>0</v>
      </c>
      <c r="Y126" s="299">
        <f>Matériel_Location!FR70</f>
        <v>0</v>
      </c>
      <c r="Z126" s="299">
        <f>Matériel_Location!FZ70</f>
        <v>0</v>
      </c>
      <c r="AA126" s="299">
        <f>Matériel_Location!GH70</f>
        <v>0</v>
      </c>
      <c r="AB126" s="299">
        <f>Matériel_Location!GP70</f>
        <v>0</v>
      </c>
      <c r="AC126" s="299">
        <f>Matériel_Location!GX70</f>
        <v>0</v>
      </c>
      <c r="AD126" s="299">
        <f>Matériel_Location!HF70</f>
        <v>0</v>
      </c>
      <c r="AE126" s="299">
        <f>Matériel_Location!HN70</f>
        <v>0</v>
      </c>
      <c r="AF126" s="299">
        <f>Matériel_Location!HV70</f>
        <v>0</v>
      </c>
      <c r="AG126" s="299">
        <f>Matériel_Location!ID70</f>
        <v>0</v>
      </c>
      <c r="AH126" s="299">
        <f>Matériel_Location!IL70</f>
        <v>0</v>
      </c>
      <c r="AI126" s="533">
        <f t="shared" si="4"/>
        <v>0</v>
      </c>
    </row>
    <row r="127" spans="1:35">
      <c r="A127" s="528">
        <f>Matériel_Location!A71</f>
        <v>0</v>
      </c>
      <c r="B127" s="301">
        <f>Matériel_Location!B71</f>
        <v>0</v>
      </c>
      <c r="C127" s="301">
        <f>Matériel_Location!C71</f>
        <v>0</v>
      </c>
      <c r="D127" s="298">
        <f>Matériel_Location!F71</f>
        <v>0</v>
      </c>
      <c r="E127" s="299">
        <f>Matériel_Location!N71</f>
        <v>0</v>
      </c>
      <c r="F127" s="299">
        <f>Matériel_Location!V71</f>
        <v>0</v>
      </c>
      <c r="G127" s="299">
        <f>Matériel_Location!AD71</f>
        <v>0</v>
      </c>
      <c r="H127" s="299">
        <f>+Matériel_Location!AL71</f>
        <v>0</v>
      </c>
      <c r="I127" s="299">
        <f>Matériel_Location!AT71</f>
        <v>0</v>
      </c>
      <c r="J127" s="299">
        <f>Matériel_Location!BB71</f>
        <v>0</v>
      </c>
      <c r="K127" s="299">
        <f>Matériel_Location!BJ71</f>
        <v>0</v>
      </c>
      <c r="L127" s="299">
        <f>Matériel_Location!BR71</f>
        <v>0</v>
      </c>
      <c r="M127" s="299">
        <f>+Matériel_Location!BZ71</f>
        <v>0</v>
      </c>
      <c r="N127" s="299">
        <f>Matériel_Location!CH71</f>
        <v>0</v>
      </c>
      <c r="O127" s="299">
        <f>Matériel_Location!CP71</f>
        <v>0</v>
      </c>
      <c r="P127" s="299">
        <f>Matériel_Location!CX71</f>
        <v>0</v>
      </c>
      <c r="Q127" s="299">
        <f>Matériel_Location!DF71</f>
        <v>0</v>
      </c>
      <c r="R127" s="299">
        <f>Matériel_Location!DN71</f>
        <v>0</v>
      </c>
      <c r="S127" s="299">
        <f>Matériel_Location!DV71</f>
        <v>0</v>
      </c>
      <c r="T127" s="299">
        <f>Matériel_Location!ED71</f>
        <v>0</v>
      </c>
      <c r="U127" s="299">
        <f>Matériel_Location!EL71</f>
        <v>0</v>
      </c>
      <c r="V127" s="299">
        <f>Matériel_Location!ET71</f>
        <v>0</v>
      </c>
      <c r="W127" s="299">
        <f>Matériel_Location!FB71</f>
        <v>0</v>
      </c>
      <c r="X127" s="299">
        <f>Matériel_Location!FJ71</f>
        <v>0</v>
      </c>
      <c r="Y127" s="299">
        <f>Matériel_Location!FR71</f>
        <v>0</v>
      </c>
      <c r="Z127" s="299">
        <f>Matériel_Location!FZ71</f>
        <v>0</v>
      </c>
      <c r="AA127" s="299">
        <f>Matériel_Location!GH71</f>
        <v>0</v>
      </c>
      <c r="AB127" s="299">
        <f>Matériel_Location!GP71</f>
        <v>0</v>
      </c>
      <c r="AC127" s="299">
        <f>Matériel_Location!GX71</f>
        <v>0</v>
      </c>
      <c r="AD127" s="299">
        <f>Matériel_Location!HF71</f>
        <v>0</v>
      </c>
      <c r="AE127" s="299">
        <f>Matériel_Location!HN71</f>
        <v>0</v>
      </c>
      <c r="AF127" s="299">
        <f>Matériel_Location!HV71</f>
        <v>0</v>
      </c>
      <c r="AG127" s="299">
        <f>Matériel_Location!ID71</f>
        <v>0</v>
      </c>
      <c r="AH127" s="299">
        <f>Matériel_Location!IL71</f>
        <v>0</v>
      </c>
      <c r="AI127" s="533">
        <f t="shared" ref="AI127:AI129" si="5">SUM(D127:AH127)</f>
        <v>0</v>
      </c>
    </row>
    <row r="128" spans="1:35">
      <c r="A128" s="528">
        <f>Matériel_Location!A72</f>
        <v>0</v>
      </c>
      <c r="B128" s="301">
        <f>Matériel_Location!B72</f>
        <v>0</v>
      </c>
      <c r="C128" s="301">
        <f>Matériel_Location!C72</f>
        <v>0</v>
      </c>
      <c r="D128" s="298">
        <f>Matériel_Location!F72</f>
        <v>0</v>
      </c>
      <c r="E128" s="299">
        <f>Matériel_Location!N72</f>
        <v>0</v>
      </c>
      <c r="F128" s="299">
        <f>Matériel_Location!V72</f>
        <v>0</v>
      </c>
      <c r="G128" s="299">
        <f>Matériel_Location!AD72</f>
        <v>0</v>
      </c>
      <c r="H128" s="299">
        <f>+Matériel_Location!AL72</f>
        <v>0</v>
      </c>
      <c r="I128" s="299">
        <f>Matériel_Location!AT72</f>
        <v>0</v>
      </c>
      <c r="J128" s="299">
        <f>Matériel_Location!BB72</f>
        <v>0</v>
      </c>
      <c r="K128" s="299">
        <f>Matériel_Location!BJ72</f>
        <v>0</v>
      </c>
      <c r="L128" s="299">
        <f>Matériel_Location!BR72</f>
        <v>0</v>
      </c>
      <c r="M128" s="299">
        <f>+Matériel_Location!BZ72</f>
        <v>0</v>
      </c>
      <c r="N128" s="299">
        <f>Matériel_Location!CH72</f>
        <v>0</v>
      </c>
      <c r="O128" s="299">
        <f>Matériel_Location!CP72</f>
        <v>0</v>
      </c>
      <c r="P128" s="299">
        <f>Matériel_Location!CX72</f>
        <v>0</v>
      </c>
      <c r="Q128" s="299">
        <f>Matériel_Location!DF72</f>
        <v>0</v>
      </c>
      <c r="R128" s="299">
        <f>Matériel_Location!DN72</f>
        <v>0</v>
      </c>
      <c r="S128" s="299">
        <f>Matériel_Location!DV72</f>
        <v>0</v>
      </c>
      <c r="T128" s="299">
        <f>Matériel_Location!ED72</f>
        <v>0</v>
      </c>
      <c r="U128" s="299">
        <f>Matériel_Location!EL72</f>
        <v>0</v>
      </c>
      <c r="V128" s="299">
        <f>Matériel_Location!ET72</f>
        <v>0</v>
      </c>
      <c r="W128" s="299">
        <f>Matériel_Location!FB72</f>
        <v>0</v>
      </c>
      <c r="X128" s="299">
        <f>Matériel_Location!FJ72</f>
        <v>0</v>
      </c>
      <c r="Y128" s="299">
        <f>Matériel_Location!FR72</f>
        <v>0</v>
      </c>
      <c r="Z128" s="299">
        <f>Matériel_Location!FZ72</f>
        <v>0</v>
      </c>
      <c r="AA128" s="299">
        <f>Matériel_Location!GH72</f>
        <v>0</v>
      </c>
      <c r="AB128" s="299">
        <f>Matériel_Location!GP72</f>
        <v>0</v>
      </c>
      <c r="AC128" s="299">
        <f>Matériel_Location!GX72</f>
        <v>0</v>
      </c>
      <c r="AD128" s="299">
        <f>Matériel_Location!HF72</f>
        <v>0</v>
      </c>
      <c r="AE128" s="299">
        <f>Matériel_Location!HN72</f>
        <v>0</v>
      </c>
      <c r="AF128" s="299">
        <f>Matériel_Location!HV72</f>
        <v>0</v>
      </c>
      <c r="AG128" s="299">
        <f>Matériel_Location!ID72</f>
        <v>0</v>
      </c>
      <c r="AH128" s="299">
        <f>Matériel_Location!IL72</f>
        <v>0</v>
      </c>
      <c r="AI128" s="533">
        <f t="shared" si="5"/>
        <v>0</v>
      </c>
    </row>
    <row r="129" spans="1:35" ht="15" thickBot="1">
      <c r="A129" s="528">
        <f>Matériel_Location!A73</f>
        <v>0</v>
      </c>
      <c r="B129" s="301">
        <f>Matériel_Location!B73</f>
        <v>0</v>
      </c>
      <c r="C129" s="301">
        <f>Matériel_Location!C73</f>
        <v>0</v>
      </c>
      <c r="D129" s="298">
        <f>Matériel_Location!F73</f>
        <v>0</v>
      </c>
      <c r="E129" s="299">
        <f>Matériel_Location!N73</f>
        <v>0</v>
      </c>
      <c r="F129" s="299">
        <f>Matériel_Location!V73</f>
        <v>0</v>
      </c>
      <c r="G129" s="299">
        <f>Matériel_Location!AD73</f>
        <v>0</v>
      </c>
      <c r="H129" s="299">
        <f>+Matériel_Location!AL73</f>
        <v>0</v>
      </c>
      <c r="I129" s="299">
        <f>Matériel_Location!AT73</f>
        <v>0</v>
      </c>
      <c r="J129" s="299">
        <f>Matériel_Location!BB73</f>
        <v>0</v>
      </c>
      <c r="K129" s="299">
        <f>Matériel_Location!BJ73</f>
        <v>0</v>
      </c>
      <c r="L129" s="299">
        <f>Matériel_Location!BR73</f>
        <v>0</v>
      </c>
      <c r="M129" s="299">
        <f>+Matériel_Location!BZ73</f>
        <v>0</v>
      </c>
      <c r="N129" s="299">
        <f>Matériel_Location!CH73</f>
        <v>0</v>
      </c>
      <c r="O129" s="299">
        <f>Matériel_Location!CP73</f>
        <v>0</v>
      </c>
      <c r="P129" s="299">
        <f>Matériel_Location!CX73</f>
        <v>0</v>
      </c>
      <c r="Q129" s="299">
        <f>Matériel_Location!DF73</f>
        <v>0</v>
      </c>
      <c r="R129" s="299">
        <f>Matériel_Location!DN73</f>
        <v>0</v>
      </c>
      <c r="S129" s="299">
        <f>Matériel_Location!DV73</f>
        <v>0</v>
      </c>
      <c r="T129" s="299">
        <f>Matériel_Location!ED73</f>
        <v>0</v>
      </c>
      <c r="U129" s="299">
        <f>Matériel_Location!EL73</f>
        <v>0</v>
      </c>
      <c r="V129" s="299">
        <f>Matériel_Location!ET73</f>
        <v>0</v>
      </c>
      <c r="W129" s="299">
        <f>Matériel_Location!FB73</f>
        <v>0</v>
      </c>
      <c r="X129" s="299">
        <f>Matériel_Location!FJ73</f>
        <v>0</v>
      </c>
      <c r="Y129" s="299">
        <f>Matériel_Location!FR73</f>
        <v>0</v>
      </c>
      <c r="Z129" s="299">
        <f>Matériel_Location!FZ73</f>
        <v>0</v>
      </c>
      <c r="AA129" s="299">
        <f>Matériel_Location!GH73</f>
        <v>0</v>
      </c>
      <c r="AB129" s="299">
        <f>Matériel_Location!GP73</f>
        <v>0</v>
      </c>
      <c r="AC129" s="299">
        <f>Matériel_Location!GX73</f>
        <v>0</v>
      </c>
      <c r="AD129" s="299">
        <f>Matériel_Location!HF73</f>
        <v>0</v>
      </c>
      <c r="AE129" s="299">
        <f>Matériel_Location!HN73</f>
        <v>0</v>
      </c>
      <c r="AF129" s="299">
        <f>Matériel_Location!HV73</f>
        <v>0</v>
      </c>
      <c r="AG129" s="299">
        <f>Matériel_Location!ID73</f>
        <v>0</v>
      </c>
      <c r="AH129" s="299">
        <f>Matériel_Location!IL73</f>
        <v>0</v>
      </c>
      <c r="AI129" s="533">
        <f t="shared" si="5"/>
        <v>0</v>
      </c>
    </row>
    <row r="130" spans="1:35" ht="20.25" customHeight="1" thickBot="1">
      <c r="B130" s="242" t="s">
        <v>1</v>
      </c>
      <c r="C130" s="192"/>
    </row>
    <row r="131" spans="1:35" ht="15" thickBot="1">
      <c r="D131" s="193">
        <f t="shared" ref="D131:AH131" si="6">SUM(D7:D129)</f>
        <v>1191</v>
      </c>
      <c r="E131" s="193">
        <f t="shared" si="6"/>
        <v>0</v>
      </c>
      <c r="F131" s="193">
        <f t="shared" si="6"/>
        <v>137</v>
      </c>
      <c r="G131" s="193">
        <f t="shared" si="6"/>
        <v>566</v>
      </c>
      <c r="H131" s="193">
        <f t="shared" si="6"/>
        <v>102</v>
      </c>
      <c r="I131" s="193">
        <f t="shared" si="6"/>
        <v>379</v>
      </c>
      <c r="J131" s="193">
        <f t="shared" si="6"/>
        <v>1214</v>
      </c>
      <c r="K131" s="193">
        <f t="shared" si="6"/>
        <v>964</v>
      </c>
      <c r="L131" s="193">
        <f t="shared" si="6"/>
        <v>140</v>
      </c>
      <c r="M131" s="193">
        <f t="shared" si="6"/>
        <v>552</v>
      </c>
      <c r="N131" s="193">
        <f t="shared" si="6"/>
        <v>573</v>
      </c>
      <c r="O131" s="193">
        <f t="shared" si="6"/>
        <v>968</v>
      </c>
      <c r="P131" s="193">
        <f t="shared" si="6"/>
        <v>360</v>
      </c>
      <c r="Q131" s="193">
        <f t="shared" si="6"/>
        <v>470</v>
      </c>
      <c r="R131" s="193">
        <f t="shared" si="6"/>
        <v>504</v>
      </c>
      <c r="S131" s="193">
        <f t="shared" si="6"/>
        <v>723</v>
      </c>
      <c r="T131" s="193">
        <f t="shared" si="6"/>
        <v>299</v>
      </c>
      <c r="U131" s="193">
        <f t="shared" si="6"/>
        <v>706</v>
      </c>
      <c r="V131" s="193">
        <f t="shared" si="6"/>
        <v>291</v>
      </c>
      <c r="W131" s="193">
        <f t="shared" si="6"/>
        <v>573</v>
      </c>
      <c r="X131" s="193">
        <f t="shared" si="6"/>
        <v>1798</v>
      </c>
      <c r="Y131" s="193">
        <f t="shared" si="6"/>
        <v>71</v>
      </c>
      <c r="Z131" s="193">
        <f t="shared" si="6"/>
        <v>0</v>
      </c>
      <c r="AA131" s="193">
        <f t="shared" si="6"/>
        <v>100</v>
      </c>
      <c r="AB131" s="193">
        <f t="shared" si="6"/>
        <v>0</v>
      </c>
      <c r="AC131" s="193">
        <f t="shared" si="6"/>
        <v>0</v>
      </c>
      <c r="AD131" s="193">
        <f t="shared" si="6"/>
        <v>0</v>
      </c>
      <c r="AE131" s="193">
        <f t="shared" si="6"/>
        <v>0</v>
      </c>
      <c r="AF131" s="193">
        <f t="shared" si="6"/>
        <v>0</v>
      </c>
      <c r="AG131" s="193">
        <f t="shared" si="6"/>
        <v>0</v>
      </c>
      <c r="AH131" s="193">
        <f t="shared" si="6"/>
        <v>0</v>
      </c>
    </row>
    <row r="132" spans="1:35" hidden="1">
      <c r="D132" s="144" t="str">
        <f>IF(D131&gt;0,"ok","v")</f>
        <v>ok</v>
      </c>
      <c r="E132" s="144" t="str">
        <f t="shared" ref="E132:AH132" si="7">IF(E131&gt;0,"ok","v")</f>
        <v>v</v>
      </c>
      <c r="F132" s="144" t="str">
        <f t="shared" si="7"/>
        <v>ok</v>
      </c>
      <c r="G132" s="144" t="str">
        <f t="shared" si="7"/>
        <v>ok</v>
      </c>
      <c r="H132" s="144" t="str">
        <f t="shared" si="7"/>
        <v>ok</v>
      </c>
      <c r="I132" s="144" t="str">
        <f t="shared" si="7"/>
        <v>ok</v>
      </c>
      <c r="J132" s="144" t="str">
        <f t="shared" si="7"/>
        <v>ok</v>
      </c>
      <c r="K132" s="144" t="str">
        <f t="shared" si="7"/>
        <v>ok</v>
      </c>
      <c r="L132" s="144" t="str">
        <f t="shared" si="7"/>
        <v>ok</v>
      </c>
      <c r="M132" s="144" t="str">
        <f t="shared" si="7"/>
        <v>ok</v>
      </c>
      <c r="N132" s="144" t="str">
        <f t="shared" si="7"/>
        <v>ok</v>
      </c>
      <c r="O132" s="144" t="str">
        <f t="shared" si="7"/>
        <v>ok</v>
      </c>
      <c r="P132" s="144" t="str">
        <f t="shared" si="7"/>
        <v>ok</v>
      </c>
      <c r="Q132" s="144" t="str">
        <f t="shared" si="7"/>
        <v>ok</v>
      </c>
      <c r="R132" s="144" t="str">
        <f t="shared" si="7"/>
        <v>ok</v>
      </c>
      <c r="S132" s="144" t="str">
        <f t="shared" si="7"/>
        <v>ok</v>
      </c>
      <c r="T132" s="144" t="str">
        <f t="shared" si="7"/>
        <v>ok</v>
      </c>
      <c r="U132" s="144" t="str">
        <f t="shared" si="7"/>
        <v>ok</v>
      </c>
      <c r="V132" s="144" t="str">
        <f t="shared" si="7"/>
        <v>ok</v>
      </c>
      <c r="W132" s="144" t="str">
        <f t="shared" si="7"/>
        <v>ok</v>
      </c>
      <c r="X132" s="144" t="str">
        <f t="shared" si="7"/>
        <v>ok</v>
      </c>
      <c r="Y132" s="144" t="str">
        <f t="shared" si="7"/>
        <v>ok</v>
      </c>
      <c r="Z132" s="144" t="str">
        <f t="shared" si="7"/>
        <v>v</v>
      </c>
      <c r="AA132" s="144" t="str">
        <f t="shared" si="7"/>
        <v>ok</v>
      </c>
      <c r="AB132" s="144" t="str">
        <f t="shared" si="7"/>
        <v>v</v>
      </c>
      <c r="AC132" s="144" t="str">
        <f t="shared" si="7"/>
        <v>v</v>
      </c>
      <c r="AD132" s="144" t="str">
        <f t="shared" si="7"/>
        <v>v</v>
      </c>
      <c r="AE132" s="144" t="str">
        <f t="shared" si="7"/>
        <v>v</v>
      </c>
      <c r="AF132" s="144" t="str">
        <f t="shared" si="7"/>
        <v>v</v>
      </c>
      <c r="AG132" s="144" t="str">
        <f t="shared" si="7"/>
        <v>v</v>
      </c>
      <c r="AH132" s="144" t="str">
        <f t="shared" si="7"/>
        <v>v</v>
      </c>
    </row>
  </sheetData>
  <sheetProtection sheet="1" formatCells="0" formatColumns="0" formatRows="0" insertColumns="0" insertRows="0" insertHyperlinks="0" deleteColumns="0" deleteRows="0" sort="0" autoFilter="0" pivotTables="0"/>
  <mergeCells count="1">
    <mergeCell ref="A5:B5"/>
  </mergeCells>
  <conditionalFormatting sqref="D7:AH67">
    <cfRule type="cellIs" dxfId="72" priority="8" operator="equal">
      <formula>0</formula>
    </cfRule>
    <cfRule type="colorScale" priority="9">
      <colorScale>
        <cfvo type="num" val="0"/>
        <cfvo type="num" val="1"/>
        <color theme="0"/>
        <color theme="4" tint="0.39997558519241921"/>
      </colorScale>
    </cfRule>
  </conditionalFormatting>
  <conditionalFormatting sqref="A131:B136 A130 A68 A7:B67">
    <cfRule type="cellIs" dxfId="71" priority="6" operator="greaterThan">
      <formula>0</formula>
    </cfRule>
  </conditionalFormatting>
  <conditionalFormatting sqref="C131:C136 C7:C67">
    <cfRule type="cellIs" dxfId="70" priority="5" operator="greaterThan">
      <formula>0</formula>
    </cfRule>
  </conditionalFormatting>
  <conditionalFormatting sqref="C69:C129">
    <cfRule type="cellIs" dxfId="69" priority="1" operator="greaterThan">
      <formula>0</formula>
    </cfRule>
  </conditionalFormatting>
  <conditionalFormatting sqref="D69:AH129">
    <cfRule type="cellIs" dxfId="68" priority="3" operator="equal">
      <formula>0</formula>
    </cfRule>
    <cfRule type="colorScale" priority="4">
      <colorScale>
        <cfvo type="num" val="0"/>
        <cfvo type="num" val="1"/>
        <color theme="0"/>
        <color theme="4" tint="0.39997558519241921"/>
      </colorScale>
    </cfRule>
  </conditionalFormatting>
  <conditionalFormatting sqref="A69:B129">
    <cfRule type="cellIs" dxfId="67" priority="2" operator="greaterThan">
      <formula>0</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030A0"/>
  </sheetPr>
  <dimension ref="A4:AI131"/>
  <sheetViews>
    <sheetView workbookViewId="0">
      <pane ySplit="6" topLeftCell="A43" activePane="bottomLeft" state="frozen"/>
      <selection pane="bottomLeft" activeCell="H73" sqref="H73"/>
    </sheetView>
  </sheetViews>
  <sheetFormatPr baseColWidth="10" defaultColWidth="10.6640625" defaultRowHeight="14.4"/>
  <cols>
    <col min="1" max="1" width="21.5546875" style="156" customWidth="1"/>
    <col min="2" max="2" width="14.33203125" style="145" customWidth="1"/>
    <col min="3" max="3" width="12.44140625" style="145" customWidth="1"/>
    <col min="4" max="4" width="8.109375" style="144" customWidth="1"/>
    <col min="5" max="5" width="6.5546875" style="144" bestFit="1" customWidth="1"/>
    <col min="6" max="6" width="5.33203125" style="144" bestFit="1" customWidth="1"/>
    <col min="7" max="7" width="7" style="144" customWidth="1"/>
    <col min="8" max="8" width="6.33203125" style="144" customWidth="1"/>
    <col min="9" max="12" width="5.33203125" style="144" bestFit="1" customWidth="1"/>
    <col min="13" max="34" width="6.44140625" style="144" bestFit="1" customWidth="1"/>
    <col min="35" max="35" width="17.44140625" customWidth="1"/>
  </cols>
  <sheetData>
    <row r="4" spans="1:35" ht="15" thickBot="1"/>
    <row r="5" spans="1:35" ht="21.6" thickBot="1">
      <c r="B5" s="145" t="str">
        <f>Chantier</f>
        <v>CHR012</v>
      </c>
      <c r="C5" s="887" t="s">
        <v>211</v>
      </c>
      <c r="D5" s="888"/>
      <c r="E5" s="888"/>
      <c r="F5" s="888"/>
      <c r="G5" s="888"/>
      <c r="H5" s="888"/>
      <c r="I5" s="888"/>
      <c r="J5" s="888"/>
      <c r="K5" s="888"/>
      <c r="L5" s="888"/>
      <c r="M5" s="888"/>
      <c r="N5" s="888"/>
      <c r="O5" s="888"/>
      <c r="P5" s="888"/>
      <c r="Q5" s="888"/>
      <c r="R5" s="888"/>
      <c r="S5" s="888"/>
      <c r="T5" s="888"/>
      <c r="U5" s="888"/>
      <c r="V5" s="888"/>
      <c r="W5" s="888"/>
      <c r="X5" s="888"/>
      <c r="Y5" s="888"/>
      <c r="Z5" s="888"/>
      <c r="AA5" s="888"/>
      <c r="AB5" s="888"/>
      <c r="AC5" s="888"/>
      <c r="AD5" s="888"/>
      <c r="AE5" s="888"/>
      <c r="AF5" s="888"/>
      <c r="AG5" s="888"/>
      <c r="AH5" s="888"/>
      <c r="AI5" s="889"/>
    </row>
    <row r="6" spans="1:35" ht="15.6">
      <c r="A6" s="243" t="s">
        <v>74</v>
      </c>
      <c r="B6" s="244" t="s">
        <v>73</v>
      </c>
      <c r="C6" s="540" t="s">
        <v>109</v>
      </c>
      <c r="D6" s="541">
        <f>Matériel_Sogto!D11</f>
        <v>44531</v>
      </c>
      <c r="E6" s="542">
        <f>$D$6+1</f>
        <v>44532</v>
      </c>
      <c r="F6" s="542">
        <f>$D$6+2</f>
        <v>44533</v>
      </c>
      <c r="G6" s="542">
        <f>$D$6+3</f>
        <v>44534</v>
      </c>
      <c r="H6" s="542">
        <f>$D$6+4</f>
        <v>44535</v>
      </c>
      <c r="I6" s="542">
        <f>$D$6+5</f>
        <v>44536</v>
      </c>
      <c r="J6" s="542">
        <f>$D$6+6</f>
        <v>44537</v>
      </c>
      <c r="K6" s="542">
        <f>$D$6+7</f>
        <v>44538</v>
      </c>
      <c r="L6" s="542">
        <f>$D$6+8</f>
        <v>44539</v>
      </c>
      <c r="M6" s="542">
        <f>$D$6+9</f>
        <v>44540</v>
      </c>
      <c r="N6" s="542">
        <f>$D$6+10</f>
        <v>44541</v>
      </c>
      <c r="O6" s="542">
        <f>$D$6+11</f>
        <v>44542</v>
      </c>
      <c r="P6" s="542">
        <f>$D$6+12</f>
        <v>44543</v>
      </c>
      <c r="Q6" s="542">
        <f>$D$6+13</f>
        <v>44544</v>
      </c>
      <c r="R6" s="542">
        <f>$D$6+14</f>
        <v>44545</v>
      </c>
      <c r="S6" s="542">
        <f>$D$6+15</f>
        <v>44546</v>
      </c>
      <c r="T6" s="542">
        <f>$D$6+16</f>
        <v>44547</v>
      </c>
      <c r="U6" s="542">
        <f>$D$6+17</f>
        <v>44548</v>
      </c>
      <c r="V6" s="542">
        <f>$D$6+18</f>
        <v>44549</v>
      </c>
      <c r="W6" s="542">
        <f>$D$6+19</f>
        <v>44550</v>
      </c>
      <c r="X6" s="542">
        <f>$D$6+20</f>
        <v>44551</v>
      </c>
      <c r="Y6" s="542">
        <f>$D$6+21</f>
        <v>44552</v>
      </c>
      <c r="Z6" s="542">
        <f>$D$6+22</f>
        <v>44553</v>
      </c>
      <c r="AA6" s="542">
        <f>$D$6+23</f>
        <v>44554</v>
      </c>
      <c r="AB6" s="542">
        <f>$D$6+24</f>
        <v>44555</v>
      </c>
      <c r="AC6" s="542">
        <f>$D$6+25</f>
        <v>44556</v>
      </c>
      <c r="AD6" s="542">
        <f>$D$6+26</f>
        <v>44557</v>
      </c>
      <c r="AE6" s="542">
        <f>$D$6+27</f>
        <v>44558</v>
      </c>
      <c r="AF6" s="542">
        <f>$D$6+28</f>
        <v>44559</v>
      </c>
      <c r="AG6" s="542">
        <f>$D$6+29</f>
        <v>44560</v>
      </c>
      <c r="AH6" s="542">
        <f>$D$6+30</f>
        <v>44561</v>
      </c>
    </row>
    <row r="7" spans="1:35">
      <c r="A7" s="300" t="str">
        <f>Matériel_Sogto!A12</f>
        <v>NIVLEUSE</v>
      </c>
      <c r="B7" s="301" t="str">
        <f>Matériel_Sogto!B12</f>
        <v>NIV001</v>
      </c>
      <c r="C7" s="301" t="str">
        <f>Matériel_Sogto!C12</f>
        <v>Cpt Panne</v>
      </c>
      <c r="D7" s="299">
        <f>Gasoil!D7/heures!D7</f>
        <v>7.1428571428571432</v>
      </c>
      <c r="E7" s="299" t="e">
        <f>IF(C7="Engin",Gasoil!E7/(KM!E7-KM!D7),IF(C7="Transport",(Gasoil!E7*100)/(KM!E7-KM!D7),Gasoil!E7/heures!E7))</f>
        <v>#DIV/0!</v>
      </c>
      <c r="F7" s="299" t="e">
        <f>IF(C7="Engin",Gasoil!F7/(KM!F7-KM!E7),IF(C7="Transport",(Gasoil!F7*100)/(KM!F7-KM!E7),Gasoil!F7/heures!F7))</f>
        <v>#DIV/0!</v>
      </c>
      <c r="G7" s="299">
        <f>IF(C7="Engin",Gasoil!G7/(KM!G7-KM!F7),IF(C7="Transport",(Gasoil!G7*100)/(KM!G7-KM!F7),Gasoil!G7/heures!G7))</f>
        <v>25</v>
      </c>
      <c r="H7" s="299">
        <f>IF(C7="Engin",Gasoil!H7/(KM!H7-KM!G7),IF(C7="Transport",(Gasoil!H7*100)/(KM!H7-KM!G7),Gasoil!H7/heures!H7))</f>
        <v>0</v>
      </c>
      <c r="I7" s="299">
        <f>IF(C7="Engin",Gasoil!I7/(KM!I7-KM!H7),IF(C7="Transport",(Gasoil!I7*100)/(KM!I7-KM!H7),Gasoil!I7/heures!I7))</f>
        <v>0</v>
      </c>
      <c r="J7" s="299">
        <f>IF(C7="Engin",Gasoil!J7/(KM!J7-KM!I7),IF(C7="Transport",(Gasoil!J7*100)/(KM!J7-KM!I7),Gasoil!J7/heures!J7))</f>
        <v>0</v>
      </c>
      <c r="K7" s="299">
        <f>IF(C7="Engin",Gasoil!K7/(KM!K7-KM!J7),IF(C7="Transport",(Gasoil!K7*100)/(KM!K7-KM!J7),Gasoil!K7/heures!K7))</f>
        <v>25</v>
      </c>
      <c r="L7" s="299" t="e">
        <f>IF(C7="Engin",Gasoil!L7/(KM!L7-KM!K7),IF(C7="Transport",(Gasoil!L7*100)/(KM!L7-KM!K7),Gasoil!L7/heures!L7))</f>
        <v>#DIV/0!</v>
      </c>
      <c r="M7" s="299">
        <f>IF(C7="Engin",Gasoil!M7/(KM!M7-KM!L7),IF(C7="Transport",(Gasoil!M7*100)/(KM!M7-KM!L7),Gasoil!M7/heures!M7))</f>
        <v>10.555555555555555</v>
      </c>
      <c r="N7" s="299">
        <f>IF(C7="Engin",Gasoil!N7/(KM!N7-KM!M7),IF(C7="Transport",(Gasoil!N7*100)/(KM!N7-KM!M7),Gasoil!N7/heures!N7))</f>
        <v>16.444444444444443</v>
      </c>
      <c r="O7" s="299">
        <f>IF(C7="Engin",Gasoil!O7/(KM!O7-KM!N7),IF(C7="Transport",(Gasoil!O7*100)/(KM!O7-KM!N7),Gasoil!O7/heures!O7))</f>
        <v>16.777777777777779</v>
      </c>
      <c r="P7" s="299">
        <f>IF(C7="Engin",Gasoil!P7/(KM!P7-KM!O7),IF(C7="Transport",(Gasoil!P7*100)/(KM!P7-KM!O7),Gasoil!P7/heures!P7))</f>
        <v>0</v>
      </c>
      <c r="Q7" s="299" t="e">
        <f>IF(C7="Engin",Gasoil!Q7/(KM!Q7-KM!P7),IF(C7="Transport",(Gasoil!Q7*100)/(KM!Q7-KM!P7),Gasoil!Q7/heures!Q7))</f>
        <v>#DIV/0!</v>
      </c>
      <c r="R7" s="299">
        <f>IF(C7="Engin",Gasoil!R7/(KM!R7-KM!Q7),IF(C7="Transport",(Gasoil!R7*100)/(KM!R7-KM!Q7),Gasoil!R7/heures!R7))</f>
        <v>21.125</v>
      </c>
      <c r="S7" s="299">
        <f>IF(C7="Engin",Gasoil!S7/(KM!S7-KM!R7),IF(C7="Transport",(Gasoil!S7*100)/(KM!S7-KM!R7),Gasoil!S7/heures!S7))</f>
        <v>0</v>
      </c>
      <c r="T7" s="299">
        <f>IF(C7="Engin",Gasoil!T7/(KM!T7-KM!S7),IF(C7="Transport",(Gasoil!T7*100)/(KM!T7-KM!S7),Gasoil!T7/heures!T7))</f>
        <v>0</v>
      </c>
      <c r="U7" s="299">
        <f>IF(C7="Engin",Gasoil!U7/(KM!U7-KM!T7),IF(C7="Transport",(Gasoil!U7*100)/(KM!U7-KM!T7),Gasoil!U7/heures!U7))</f>
        <v>0</v>
      </c>
      <c r="V7" s="299">
        <f>IF(C7="Engin",Gasoil!V7/(KM!V7-KM!U7),IF(C7="Transport",(Gasoil!V7*100)/(KM!V7-KM!U7),Gasoil!V7/heures!V7))</f>
        <v>14.285714285714286</v>
      </c>
      <c r="W7" s="299" t="e">
        <f>IF(C7="Engin",Gasoil!W7/(KM!W7-KM!V7),IF(C7="Transport",(Gasoil!W7*100)/(KM!W7-KM!V7),Gasoil!W7/heures!W7))</f>
        <v>#DIV/0!</v>
      </c>
      <c r="X7" s="299" t="e">
        <f>IF(C7="Engin",Gasoil!X7/(KM!X7-KM!W7),IF(C7="Transport",(Gasoil!X7*100)/(KM!X7-KM!W7),Gasoil!X7/heures!X7))</f>
        <v>#DIV/0!</v>
      </c>
      <c r="Y7" s="299" t="e">
        <f>IF(C7="Engin",Gasoil!Y7/(KM!Y7-KM!X7),IF(C7="Transport",(Gasoil!Y7*100)/(KM!Y7-KM!X7),Gasoil!Y7/heures!Y7))</f>
        <v>#DIV/0!</v>
      </c>
      <c r="Z7" s="299" t="e">
        <f>IF(C7="Engin",Gasoil!Z7/(KM!Z7-KM!Y7),IF(C7="Transport",(Gasoil!Z7*100)/(KM!Z7-KM!Y7),Gasoil!Z7/heures!Z7))</f>
        <v>#DIV/0!</v>
      </c>
      <c r="AA7" s="299" t="e">
        <f>IF(C7="Engin",Gasoil!AA7/(KM!AA7-KM!Z7),IF(C7="Transport",(Gasoil!AA7*100)/(KM!AA7-KM!Z7),Gasoil!AA7/heures!AA7))</f>
        <v>#DIV/0!</v>
      </c>
      <c r="AB7" s="299" t="e">
        <f>IF(C7="Engin",Gasoil!AB7/(KM!AB7-KM!AA7),IF(C7="Transport",(Gasoil!AB7*100)/(KM!AB7-KM!AA7),Gasoil!AB7/heures!AB7))</f>
        <v>#DIV/0!</v>
      </c>
      <c r="AC7" s="299" t="e">
        <f>IF(C7="Engin",Gasoil!AC7/(KM!AC7-KM!AB7),IF(C7="Transport",(Gasoil!AC7*100)/(KM!AC7-KM!AB7),Gasoil!AC7/heures!AC7))</f>
        <v>#DIV/0!</v>
      </c>
      <c r="AD7" s="299" t="e">
        <f>IF(C7="Engin",Gasoil!AD7/(KM!AD7-KM!AC7),IF(C7="Transport",(Gasoil!AD7*100)/(KM!AD7-KM!AC7),Gasoil!AD7/heures!AD7))</f>
        <v>#DIV/0!</v>
      </c>
      <c r="AE7" s="299" t="e">
        <f>IF(C7="Engin",Gasoil!AE7/(KM!AE7-KM!AD7),IF(C7="Transport",(Gasoil!AE7*100)/(KM!AE7-KM!AD7),Gasoil!AE7/heures!AE7))</f>
        <v>#DIV/0!</v>
      </c>
      <c r="AF7" s="299" t="e">
        <f>IF(C7="Engin",Gasoil!AF7/(KM!AF7-KM!AE7),IF(C7="Transport",(Gasoil!AF7*100)/(KM!AF7-KM!AE7),Gasoil!AF7/heures!AF7))</f>
        <v>#DIV/0!</v>
      </c>
      <c r="AG7" s="299" t="e">
        <f>IF(C7="Engin",Gasoil!AG7/(KM!AG7-KM!AF7),IF(C7="Transport",(Gasoil!AG7*100)/(KM!AG7-KM!AF7),Gasoil!AG7/heures!AG7))</f>
        <v>#DIV/0!</v>
      </c>
      <c r="AH7" s="299" t="e">
        <f>IF(C7="Engin",Gasoil!AH7/(KM!AH7-KM!AG7),IF(C7="Transport",(Gasoil!AH7*100)/(KM!AH7-KM!AG7),Gasoil!AH7/heures!AH7))</f>
        <v>#DIV/0!</v>
      </c>
      <c r="AI7" s="302" t="e">
        <f>AVERAGE(D7:AH7)</f>
        <v>#DIV/0!</v>
      </c>
    </row>
    <row r="8" spans="1:35">
      <c r="A8" s="300" t="str">
        <f>Matériel_Sogto!A13</f>
        <v>NIVLEUSE</v>
      </c>
      <c r="B8" s="301" t="str">
        <f>Matériel_Sogto!B13</f>
        <v>NIV004</v>
      </c>
      <c r="C8" s="301" t="str">
        <f>Matériel_Sogto!C13</f>
        <v>Engin</v>
      </c>
      <c r="D8" s="299" t="e">
        <f>Gasoil!D8/heures!D8</f>
        <v>#DIV/0!</v>
      </c>
      <c r="E8" s="299" t="e">
        <f>IF(C8="Engin",Gasoil!E8/(KM!E8-KM!D8),IF(C8="Transport",(Gasoil!E8*100)/(KM!E8-KM!D8),Gasoil!E8/heures!E8))</f>
        <v>#DIV/0!</v>
      </c>
      <c r="F8" s="299" t="e">
        <f>IF(C8="Engin",Gasoil!F8/(KM!F8-KM!E8),IF(C8="Transport",(Gasoil!F8*100)/(KM!F8-KM!E8),Gasoil!F8/heures!F8))</f>
        <v>#DIV/0!</v>
      </c>
      <c r="G8" s="299" t="e">
        <f>IF(C8="Engin",Gasoil!G8/(KM!G8-KM!F8),IF(C8="Transport",(Gasoil!G8*100)/(KM!G8-KM!F8),Gasoil!G8/heures!G8))</f>
        <v>#DIV/0!</v>
      </c>
      <c r="H8" s="299" t="e">
        <f>IF(C8="Engin",Gasoil!H8/(KM!H8-KM!G8),IF(C8="Transport",(Gasoil!H8*100)/(KM!H8-KM!G8),Gasoil!H8/heures!H8))</f>
        <v>#DIV/0!</v>
      </c>
      <c r="I8" s="299" t="e">
        <f>IF(C8="Engin",Gasoil!I8/(KM!I8-KM!H8),IF(C8="Transport",(Gasoil!I8*100)/(KM!I8-KM!H8),Gasoil!I8/heures!I8))</f>
        <v>#DIV/0!</v>
      </c>
      <c r="J8" s="299">
        <f>IF(C8="Engin",Gasoil!J8/(KM!J8-KM!I8),IF(C8="Transport",(Gasoil!J8*100)/(KM!J8-KM!I8),Gasoil!J8/heures!J8))</f>
        <v>3.4823284823284825E-2</v>
      </c>
      <c r="K8" s="299">
        <f>IF(C8="Engin",Gasoil!K8/(KM!K8-KM!J8),IF(C8="Transport",(Gasoil!K8*100)/(KM!K8-KM!J8),Gasoil!K8/heures!K8))</f>
        <v>-9.0956340956340961E-3</v>
      </c>
      <c r="L8" s="299" t="e">
        <f>IF(C8="Engin",Gasoil!L8/(KM!L8-KM!K8),IF(C8="Transport",(Gasoil!L8*100)/(KM!L8-KM!K8),Gasoil!L8/heures!L8))</f>
        <v>#DIV/0!</v>
      </c>
      <c r="M8" s="299" t="e">
        <f>IF(C8="Engin",Gasoil!M8/(KM!M8-KM!L8),IF(C8="Transport",(Gasoil!M8*100)/(KM!M8-KM!L8),Gasoil!M8/heures!M8))</f>
        <v>#DIV/0!</v>
      </c>
      <c r="N8" s="299" t="e">
        <f>IF(C8="Engin",Gasoil!N8/(KM!N8-KM!M8),IF(C8="Transport",(Gasoil!N8*100)/(KM!N8-KM!M8),Gasoil!N8/heures!N8))</f>
        <v>#DIV/0!</v>
      </c>
      <c r="O8" s="299" t="e">
        <f>IF(C8="Engin",Gasoil!O8/(KM!O8-KM!N8),IF(C8="Transport",(Gasoil!O8*100)/(KM!O8-KM!N8),Gasoil!O8/heures!O8))</f>
        <v>#DIV/0!</v>
      </c>
      <c r="P8" s="299" t="e">
        <f>IF(C8="Engin",Gasoil!P8/(KM!P8-KM!O8),IF(C8="Transport",(Gasoil!P8*100)/(KM!P8-KM!O8),Gasoil!P8/heures!P8))</f>
        <v>#DIV/0!</v>
      </c>
      <c r="Q8" s="299" t="e">
        <f>IF(C8="Engin",Gasoil!Q8/(KM!Q8-KM!P8),IF(C8="Transport",(Gasoil!Q8*100)/(KM!Q8-KM!P8),Gasoil!Q8/heures!Q8))</f>
        <v>#DIV/0!</v>
      </c>
      <c r="R8" s="299" t="e">
        <f>IF(C8="Engin",Gasoil!R8/(KM!R8-KM!Q8),IF(C8="Transport",(Gasoil!R8*100)/(KM!R8-KM!Q8),Gasoil!R8/heures!R8))</f>
        <v>#DIV/0!</v>
      </c>
      <c r="S8" s="299" t="e">
        <f>IF(C8="Engin",Gasoil!S8/(KM!S8-KM!R8),IF(C8="Transport",(Gasoil!S8*100)/(KM!S8-KM!R8),Gasoil!S8/heures!S8))</f>
        <v>#DIV/0!</v>
      </c>
      <c r="T8" s="299" t="e">
        <f>IF(C8="Engin",Gasoil!T8/(KM!T8-KM!S8),IF(C8="Transport",(Gasoil!T8*100)/(KM!T8-KM!S8),Gasoil!T8/heures!T8))</f>
        <v>#DIV/0!</v>
      </c>
      <c r="U8" s="299" t="e">
        <f>IF(C8="Engin",Gasoil!U8/(KM!U8-KM!T8),IF(C8="Transport",(Gasoil!U8*100)/(KM!U8-KM!T8),Gasoil!U8/heures!U8))</f>
        <v>#DIV/0!</v>
      </c>
      <c r="V8" s="299" t="e">
        <f>IF(C8="Engin",Gasoil!V8/(KM!V8-KM!U8),IF(C8="Transport",(Gasoil!V8*100)/(KM!V8-KM!U8),Gasoil!V8/heures!V8))</f>
        <v>#DIV/0!</v>
      </c>
      <c r="W8" s="299" t="e">
        <f>IF(C8="Engin",Gasoil!W8/(KM!W8-KM!V8),IF(C8="Transport",(Gasoil!W8*100)/(KM!W8-KM!V8),Gasoil!W8/heures!W8))</f>
        <v>#DIV/0!</v>
      </c>
      <c r="X8" s="299" t="e">
        <f>IF(C8="Engin",Gasoil!X8/(KM!X8-KM!W8),IF(C8="Transport",(Gasoil!X8*100)/(KM!X8-KM!W8),Gasoil!X8/heures!X8))</f>
        <v>#DIV/0!</v>
      </c>
      <c r="Y8" s="299" t="e">
        <f>IF(C8="Engin",Gasoil!Y8/(KM!Y8-KM!X8),IF(C8="Transport",(Gasoil!Y8*100)/(KM!Y8-KM!X8),Gasoil!Y8/heures!Y8))</f>
        <v>#DIV/0!</v>
      </c>
      <c r="Z8" s="299" t="e">
        <f>IF(C8="Engin",Gasoil!Z8/(KM!Z8-KM!Y8),IF(C8="Transport",(Gasoil!Z8*100)/(KM!Z8-KM!Y8),Gasoil!Z8/heures!Z8))</f>
        <v>#DIV/0!</v>
      </c>
      <c r="AA8" s="299" t="e">
        <f>IF(C8="Engin",Gasoil!AA8/(KM!AA8-KM!Z8),IF(C8="Transport",(Gasoil!AA8*100)/(KM!AA8-KM!Z8),Gasoil!AA8/heures!AA8))</f>
        <v>#DIV/0!</v>
      </c>
      <c r="AB8" s="299" t="e">
        <f>IF(C8="Engin",Gasoil!AB8/(KM!AB8-KM!AA8),IF(C8="Transport",(Gasoil!AB8*100)/(KM!AB8-KM!AA8),Gasoil!AB8/heures!AB8))</f>
        <v>#DIV/0!</v>
      </c>
      <c r="AC8" s="299" t="e">
        <f>IF(C8="Engin",Gasoil!AC8/(KM!AC8-KM!AB8),IF(C8="Transport",(Gasoil!AC8*100)/(KM!AC8-KM!AB8),Gasoil!AC8/heures!AC8))</f>
        <v>#DIV/0!</v>
      </c>
      <c r="AD8" s="299" t="e">
        <f>IF(C8="Engin",Gasoil!AD8/(KM!AD8-KM!AC8),IF(C8="Transport",(Gasoil!AD8*100)/(KM!AD8-KM!AC8),Gasoil!AD8/heures!AD8))</f>
        <v>#DIV/0!</v>
      </c>
      <c r="AE8" s="299" t="e">
        <f>IF(C8="Engin",Gasoil!AE8/(KM!AE8-KM!AD8),IF(C8="Transport",(Gasoil!AE8*100)/(KM!AE8-KM!AD8),Gasoil!AE8/heures!AE8))</f>
        <v>#DIV/0!</v>
      </c>
      <c r="AF8" s="299" t="e">
        <f>IF(C8="Engin",Gasoil!AF8/(KM!AF8-KM!AE8),IF(C8="Transport",(Gasoil!AF8*100)/(KM!AF8-KM!AE8),Gasoil!AF8/heures!AF8))</f>
        <v>#DIV/0!</v>
      </c>
      <c r="AG8" s="299" t="e">
        <f>IF(C8="Engin",Gasoil!AG8/(KM!AG8-KM!AF8),IF(C8="Transport",(Gasoil!AG8*100)/(KM!AG8-KM!AF8),Gasoil!AG8/heures!AG8))</f>
        <v>#DIV/0!</v>
      </c>
      <c r="AH8" s="299" t="e">
        <f>IF(C8="Engin",Gasoil!AH8/(KM!AH8-KM!AG8),IF(C8="Transport",(Gasoil!AH8*100)/(KM!AH8-KM!AG8),Gasoil!AH8/heures!AH8))</f>
        <v>#DIV/0!</v>
      </c>
      <c r="AI8" s="302" t="e">
        <f t="shared" ref="AI8:AI67" si="0">AVERAGE(D8:AH8)</f>
        <v>#DIV/0!</v>
      </c>
    </row>
    <row r="9" spans="1:35">
      <c r="A9" s="300" t="str">
        <f>Matériel_Sogto!A14</f>
        <v>TRACTOPELLE</v>
      </c>
      <c r="B9" s="301" t="str">
        <f>Matériel_Sogto!B14</f>
        <v>TR001</v>
      </c>
      <c r="C9" s="301" t="str">
        <f>Matériel_Sogto!C14</f>
        <v>Engin</v>
      </c>
      <c r="D9" s="299">
        <f>Gasoil!D9/heures!D9</f>
        <v>9.6666666666666661</v>
      </c>
      <c r="E9" s="299" t="e">
        <f>IF(C9="Engin",Gasoil!E9/(KM!E9-KM!D9),IF(C9="Transport",(Gasoil!E9*100)/(KM!E9-KM!D9),Gasoil!E9/heures!E9))</f>
        <v>#DIV/0!</v>
      </c>
      <c r="F9" s="299" t="e">
        <f>IF(C9="Engin",Gasoil!F9/(KM!F9-KM!E9),IF(C9="Transport",(Gasoil!F9*100)/(KM!F9-KM!E9),Gasoil!F9/heures!F9))</f>
        <v>#DIV/0!</v>
      </c>
      <c r="G9" s="299" t="e">
        <f>IF(C9="Engin",Gasoil!G9/(KM!G9-KM!F9),IF(C9="Transport",(Gasoil!G9*100)/(KM!G9-KM!F9),Gasoil!G9/heures!G9))</f>
        <v>#DIV/0!</v>
      </c>
      <c r="H9" s="299" t="e">
        <f>IF(C9="Engin",Gasoil!H9/(KM!H9-KM!G9),IF(C9="Transport",(Gasoil!H9*100)/(KM!H9-KM!G9),Gasoil!H9/heures!H9))</f>
        <v>#DIV/0!</v>
      </c>
      <c r="I9" s="299" t="e">
        <f>IF(C9="Engin",Gasoil!I9/(KM!I9-KM!H9),IF(C9="Transport",(Gasoil!I9*100)/(KM!I9-KM!H9),Gasoil!I9/heures!I9))</f>
        <v>#DIV/0!</v>
      </c>
      <c r="J9" s="299" t="e">
        <f>IF(C9="Engin",Gasoil!J9/(KM!J9-KM!I9),IF(C9="Transport",(Gasoil!J9*100)/(KM!J9-KM!I9),Gasoil!J9/heures!J9))</f>
        <v>#DIV/0!</v>
      </c>
      <c r="K9" s="299" t="e">
        <f>IF(C9="Engin",Gasoil!K9/(KM!K9-KM!J9),IF(C9="Transport",(Gasoil!K9*100)/(KM!K9-KM!J9),Gasoil!K9/heures!K9))</f>
        <v>#DIV/0!</v>
      </c>
      <c r="L9" s="299" t="e">
        <f>IF(C9="Engin",Gasoil!L9/(KM!L9-KM!K9),IF(C9="Transport",(Gasoil!L9*100)/(KM!L9-KM!K9),Gasoil!L9/heures!L9))</f>
        <v>#DIV/0!</v>
      </c>
      <c r="M9" s="299" t="e">
        <f>IF(C9="Engin",Gasoil!M9/(KM!M9-KM!L9),IF(C9="Transport",(Gasoil!M9*100)/(KM!M9-KM!L9),Gasoil!M9/heures!M9))</f>
        <v>#DIV/0!</v>
      </c>
      <c r="N9" s="299" t="e">
        <f>IF(C9="Engin",Gasoil!N9/(KM!N9-KM!M9),IF(C9="Transport",(Gasoil!N9*100)/(KM!N9-KM!M9),Gasoil!N9/heures!N9))</f>
        <v>#DIV/0!</v>
      </c>
      <c r="O9" s="299" t="e">
        <f>IF(C9="Engin",Gasoil!O9/(KM!O9-KM!N9),IF(C9="Transport",(Gasoil!O9*100)/(KM!O9-KM!N9),Gasoil!O9/heures!O9))</f>
        <v>#DIV/0!</v>
      </c>
      <c r="P9" s="299" t="e">
        <f>IF(C9="Engin",Gasoil!P9/(KM!P9-KM!O9),IF(C9="Transport",(Gasoil!P9*100)/(KM!P9-KM!O9),Gasoil!P9/heures!P9))</f>
        <v>#DIV/0!</v>
      </c>
      <c r="Q9" s="299" t="e">
        <f>IF(C9="Engin",Gasoil!Q9/(KM!Q9-KM!P9),IF(C9="Transport",(Gasoil!Q9*100)/(KM!Q9-KM!P9),Gasoil!Q9/heures!Q9))</f>
        <v>#DIV/0!</v>
      </c>
      <c r="R9" s="299" t="e">
        <f>IF(C9="Engin",Gasoil!R9/(KM!R9-KM!Q9),IF(C9="Transport",(Gasoil!R9*100)/(KM!R9-KM!Q9),Gasoil!R9/heures!R9))</f>
        <v>#DIV/0!</v>
      </c>
      <c r="S9" s="299" t="e">
        <f>IF(C9="Engin",Gasoil!S9/(KM!S9-KM!R9),IF(C9="Transport",(Gasoil!S9*100)/(KM!S9-KM!R9),Gasoil!S9/heures!S9))</f>
        <v>#DIV/0!</v>
      </c>
      <c r="T9" s="299" t="e">
        <f>IF(C9="Engin",Gasoil!T9/(KM!T9-KM!S9),IF(C9="Transport",(Gasoil!T9*100)/(KM!T9-KM!S9),Gasoil!T9/heures!T9))</f>
        <v>#DIV/0!</v>
      </c>
      <c r="U9" s="299" t="e">
        <f>IF(C9="Engin",Gasoil!U9/(KM!U9-KM!T9),IF(C9="Transport",(Gasoil!U9*100)/(KM!U9-KM!T9),Gasoil!U9/heures!U9))</f>
        <v>#DIV/0!</v>
      </c>
      <c r="V9" s="299" t="e">
        <f>IF(C9="Engin",Gasoil!V9/(KM!V9-KM!U9),IF(C9="Transport",(Gasoil!V9*100)/(KM!V9-KM!U9),Gasoil!V9/heures!V9))</f>
        <v>#DIV/0!</v>
      </c>
      <c r="W9" s="299" t="e">
        <f>IF(C9="Engin",Gasoil!W9/(KM!W9-KM!V9),IF(C9="Transport",(Gasoil!W9*100)/(KM!W9-KM!V9),Gasoil!W9/heures!W9))</f>
        <v>#DIV/0!</v>
      </c>
      <c r="X9" s="299" t="e">
        <f>IF(C9="Engin",Gasoil!X9/(KM!X9-KM!W9),IF(C9="Transport",(Gasoil!X9*100)/(KM!X9-KM!W9),Gasoil!X9/heures!X9))</f>
        <v>#DIV/0!</v>
      </c>
      <c r="Y9" s="299" t="e">
        <f>IF(C9="Engin",Gasoil!Y9/(KM!Y9-KM!X9),IF(C9="Transport",(Gasoil!Y9*100)/(KM!Y9-KM!X9),Gasoil!Y9/heures!Y9))</f>
        <v>#DIV/0!</v>
      </c>
      <c r="Z9" s="299" t="e">
        <f>IF(C9="Engin",Gasoil!Z9/(KM!Z9-KM!Y9),IF(C9="Transport",(Gasoil!Z9*100)/(KM!Z9-KM!Y9),Gasoil!Z9/heures!Z9))</f>
        <v>#DIV/0!</v>
      </c>
      <c r="AA9" s="299" t="e">
        <f>IF(C9="Engin",Gasoil!AA9/(KM!AA9-KM!Z9),IF(C9="Transport",(Gasoil!AA9*100)/(KM!AA9-KM!Z9),Gasoil!AA9/heures!AA9))</f>
        <v>#DIV/0!</v>
      </c>
      <c r="AB9" s="299" t="e">
        <f>IF(C9="Engin",Gasoil!AB9/(KM!AB9-KM!AA9),IF(C9="Transport",(Gasoil!AB9*100)/(KM!AB9-KM!AA9),Gasoil!AB9/heures!AB9))</f>
        <v>#DIV/0!</v>
      </c>
      <c r="AC9" s="299" t="e">
        <f>IF(C9="Engin",Gasoil!AC9/(KM!AC9-KM!AB9),IF(C9="Transport",(Gasoil!AC9*100)/(KM!AC9-KM!AB9),Gasoil!AC9/heures!AC9))</f>
        <v>#DIV/0!</v>
      </c>
      <c r="AD9" s="299" t="e">
        <f>IF(C9="Engin",Gasoil!AD9/(KM!AD9-KM!AC9),IF(C9="Transport",(Gasoil!AD9*100)/(KM!AD9-KM!AC9),Gasoil!AD9/heures!AD9))</f>
        <v>#DIV/0!</v>
      </c>
      <c r="AE9" s="299" t="e">
        <f>IF(C9="Engin",Gasoil!AE9/(KM!AE9-KM!AD9),IF(C9="Transport",(Gasoil!AE9*100)/(KM!AE9-KM!AD9),Gasoil!AE9/heures!AE9))</f>
        <v>#DIV/0!</v>
      </c>
      <c r="AF9" s="299" t="e">
        <f>IF(C9="Engin",Gasoil!AF9/(KM!AF9-KM!AE9),IF(C9="Transport",(Gasoil!AF9*100)/(KM!AF9-KM!AE9),Gasoil!AF9/heures!AF9))</f>
        <v>#DIV/0!</v>
      </c>
      <c r="AG9" s="299" t="e">
        <f>IF(C9="Engin",Gasoil!AG9/(KM!AG9-KM!AF9),IF(C9="Transport",(Gasoil!AG9*100)/(KM!AG9-KM!AF9),Gasoil!AG9/heures!AG9))</f>
        <v>#DIV/0!</v>
      </c>
      <c r="AH9" s="299" t="e">
        <f>IF(C9="Engin",Gasoil!AH9/(KM!AH9-KM!AG9),IF(C9="Transport",(Gasoil!AH9*100)/(KM!AH9-KM!AG9),Gasoil!AH9/heures!AH9))</f>
        <v>#DIV/0!</v>
      </c>
      <c r="AI9" s="302" t="e">
        <f t="shared" si="0"/>
        <v>#DIV/0!</v>
      </c>
    </row>
    <row r="10" spans="1:35">
      <c r="A10" s="300" t="str">
        <f>Matériel_Sogto!A15</f>
        <v>TRACTOPELLE</v>
      </c>
      <c r="B10" s="301" t="str">
        <f>Matériel_Sogto!B15</f>
        <v>TR002</v>
      </c>
      <c r="C10" s="301" t="str">
        <f>Matériel_Sogto!C15</f>
        <v>Engin</v>
      </c>
      <c r="D10" s="299">
        <f>Gasoil!D10/heures!D10</f>
        <v>0</v>
      </c>
      <c r="E10" s="299" t="e">
        <f>IF(C10="Engin",Gasoil!E10/(KM!E10-KM!D10),IF(C10="Transport",(Gasoil!E10*100)/(KM!E10-KM!D10),Gasoil!E10/heures!E10))</f>
        <v>#DIV/0!</v>
      </c>
      <c r="F10" s="299" t="e">
        <f>IF(C10="Engin",Gasoil!F10/(KM!F10-KM!E10),IF(C10="Transport",(Gasoil!F10*100)/(KM!F10-KM!E10),Gasoil!F10/heures!F10))</f>
        <v>#DIV/0!</v>
      </c>
      <c r="G10" s="299" t="e">
        <f>IF(C10="Engin",Gasoil!G10/(KM!G10-KM!F10),IF(C10="Transport",(Gasoil!G10*100)/(KM!G10-KM!F10),Gasoil!G10/heures!G10))</f>
        <v>#DIV/0!</v>
      </c>
      <c r="H10" s="299" t="e">
        <f>IF(C10="Engin",Gasoil!H10/(KM!H10-KM!G10),IF(C10="Transport",(Gasoil!H10*100)/(KM!H10-KM!G10),Gasoil!H10/heures!H10))</f>
        <v>#DIV/0!</v>
      </c>
      <c r="I10" s="299" t="e">
        <f>IF(C10="Engin",Gasoil!I10/(KM!I10-KM!H10),IF(C10="Transport",(Gasoil!I10*100)/(KM!I10-KM!H10),Gasoil!I10/heures!I10))</f>
        <v>#DIV/0!</v>
      </c>
      <c r="J10" s="299" t="e">
        <f>IF(C10="Engin",Gasoil!J10/(KM!J10-KM!I10),IF(C10="Transport",(Gasoil!J10*100)/(KM!J10-KM!I10),Gasoil!J10/heures!J10))</f>
        <v>#DIV/0!</v>
      </c>
      <c r="K10" s="299" t="e">
        <f>IF(C10="Engin",Gasoil!K10/(KM!K10-KM!J10),IF(C10="Transport",(Gasoil!K10*100)/(KM!K10-KM!J10),Gasoil!K10/heures!K10))</f>
        <v>#DIV/0!</v>
      </c>
      <c r="L10" s="299" t="e">
        <f>IF(C10="Engin",Gasoil!L10/(KM!L10-KM!K10),IF(C10="Transport",(Gasoil!L10*100)/(KM!L10-KM!K10),Gasoil!L10/heures!L10))</f>
        <v>#DIV/0!</v>
      </c>
      <c r="M10" s="299" t="e">
        <f>IF(C10="Engin",Gasoil!M10/(KM!M10-KM!L10),IF(C10="Transport",(Gasoil!M10*100)/(KM!M10-KM!L10),Gasoil!M10/heures!M10))</f>
        <v>#DIV/0!</v>
      </c>
      <c r="N10" s="299" t="e">
        <f>IF(C10="Engin",Gasoil!N10/(KM!N10-KM!M10),IF(C10="Transport",(Gasoil!N10*100)/(KM!N10-KM!M10),Gasoil!N10/heures!N10))</f>
        <v>#DIV/0!</v>
      </c>
      <c r="O10" s="299" t="e">
        <f>IF(C10="Engin",Gasoil!O10/(KM!O10-KM!N10),IF(C10="Transport",(Gasoil!O10*100)/(KM!O10-KM!N10),Gasoil!O10/heures!O10))</f>
        <v>#DIV/0!</v>
      </c>
      <c r="P10" s="299" t="e">
        <f>IF(C10="Engin",Gasoil!P10/(KM!P10-KM!O10),IF(C10="Transport",(Gasoil!P10*100)/(KM!P10-KM!O10),Gasoil!P10/heures!P10))</f>
        <v>#DIV/0!</v>
      </c>
      <c r="Q10" s="299" t="e">
        <f>IF(C10="Engin",Gasoil!Q10/(KM!Q10-KM!P10),IF(C10="Transport",(Gasoil!Q10*100)/(KM!Q10-KM!P10),Gasoil!Q10/heures!Q10))</f>
        <v>#DIV/0!</v>
      </c>
      <c r="R10" s="299" t="e">
        <f>IF(C10="Engin",Gasoil!R10/(KM!R10-KM!Q10),IF(C10="Transport",(Gasoil!R10*100)/(KM!R10-KM!Q10),Gasoil!R10/heures!R10))</f>
        <v>#DIV/0!</v>
      </c>
      <c r="S10" s="299" t="e">
        <f>IF(C10="Engin",Gasoil!S10/(KM!S10-KM!R10),IF(C10="Transport",(Gasoil!S10*100)/(KM!S10-KM!R10),Gasoil!S10/heures!S10))</f>
        <v>#DIV/0!</v>
      </c>
      <c r="T10" s="299" t="e">
        <f>IF(C10="Engin",Gasoil!T10/(KM!T10-KM!S10),IF(C10="Transport",(Gasoil!T10*100)/(KM!T10-KM!S10),Gasoil!T10/heures!T10))</f>
        <v>#DIV/0!</v>
      </c>
      <c r="U10" s="299" t="e">
        <f>IF(C10="Engin",Gasoil!U10/(KM!U10-KM!T10),IF(C10="Transport",(Gasoil!U10*100)/(KM!U10-KM!T10),Gasoil!U10/heures!U10))</f>
        <v>#DIV/0!</v>
      </c>
      <c r="V10" s="299" t="e">
        <f>IF(C10="Engin",Gasoil!V10/(KM!V10-KM!U10),IF(C10="Transport",(Gasoil!V10*100)/(KM!V10-KM!U10),Gasoil!V10/heures!V10))</f>
        <v>#DIV/0!</v>
      </c>
      <c r="W10" s="299" t="e">
        <f>IF(C10="Engin",Gasoil!W10/(KM!W10-KM!V10),IF(C10="Transport",(Gasoil!W10*100)/(KM!W10-KM!V10),Gasoil!W10/heures!W10))</f>
        <v>#DIV/0!</v>
      </c>
      <c r="X10" s="299" t="e">
        <f>IF(C10="Engin",Gasoil!X10/(KM!X10-KM!W10),IF(C10="Transport",(Gasoil!X10*100)/(KM!X10-KM!W10),Gasoil!X10/heures!X10))</f>
        <v>#DIV/0!</v>
      </c>
      <c r="Y10" s="299" t="e">
        <f>IF(C10="Engin",Gasoil!Y10/(KM!Y10-KM!X10),IF(C10="Transport",(Gasoil!Y10*100)/(KM!Y10-KM!X10),Gasoil!Y10/heures!Y10))</f>
        <v>#DIV/0!</v>
      </c>
      <c r="Z10" s="299" t="e">
        <f>IF(C10="Engin",Gasoil!Z10/(KM!Z10-KM!Y10),IF(C10="Transport",(Gasoil!Z10*100)/(KM!Z10-KM!Y10),Gasoil!Z10/heures!Z10))</f>
        <v>#DIV/0!</v>
      </c>
      <c r="AA10" s="299" t="e">
        <f>IF(C10="Engin",Gasoil!AA10/(KM!AA10-KM!Z10),IF(C10="Transport",(Gasoil!AA10*100)/(KM!AA10-KM!Z10),Gasoil!AA10/heures!AA10))</f>
        <v>#DIV/0!</v>
      </c>
      <c r="AB10" s="299" t="e">
        <f>IF(C10="Engin",Gasoil!AB10/(KM!AB10-KM!AA10),IF(C10="Transport",(Gasoil!AB10*100)/(KM!AB10-KM!AA10),Gasoil!AB10/heures!AB10))</f>
        <v>#DIV/0!</v>
      </c>
      <c r="AC10" s="299" t="e">
        <f>IF(C10="Engin",Gasoil!AC10/(KM!AC10-KM!AB10),IF(C10="Transport",(Gasoil!AC10*100)/(KM!AC10-KM!AB10),Gasoil!AC10/heures!AC10))</f>
        <v>#DIV/0!</v>
      </c>
      <c r="AD10" s="299" t="e">
        <f>IF(C10="Engin",Gasoil!AD10/(KM!AD10-KM!AC10),IF(C10="Transport",(Gasoil!AD10*100)/(KM!AD10-KM!AC10),Gasoil!AD10/heures!AD10))</f>
        <v>#DIV/0!</v>
      </c>
      <c r="AE10" s="299" t="e">
        <f>IF(C10="Engin",Gasoil!AE10/(KM!AE10-KM!AD10),IF(C10="Transport",(Gasoil!AE10*100)/(KM!AE10-KM!AD10),Gasoil!AE10/heures!AE10))</f>
        <v>#DIV/0!</v>
      </c>
      <c r="AF10" s="299" t="e">
        <f>IF(C10="Engin",Gasoil!AF10/(KM!AF10-KM!AE10),IF(C10="Transport",(Gasoil!AF10*100)/(KM!AF10-KM!AE10),Gasoil!AF10/heures!AF10))</f>
        <v>#DIV/0!</v>
      </c>
      <c r="AG10" s="299" t="e">
        <f>IF(C10="Engin",Gasoil!AG10/(KM!AG10-KM!AF10),IF(C10="Transport",(Gasoil!AG10*100)/(KM!AG10-KM!AF10),Gasoil!AG10/heures!AG10))</f>
        <v>#DIV/0!</v>
      </c>
      <c r="AH10" s="299" t="e">
        <f>IF(C10="Engin",Gasoil!AH10/(KM!AH10-KM!AG10),IF(C10="Transport",(Gasoil!AH10*100)/(KM!AH10-KM!AG10),Gasoil!AH10/heures!AH10))</f>
        <v>#DIV/0!</v>
      </c>
      <c r="AI10" s="302" t="e">
        <f t="shared" si="0"/>
        <v>#DIV/0!</v>
      </c>
    </row>
    <row r="11" spans="1:35">
      <c r="A11" s="300" t="str">
        <f>Matériel_Sogto!A16</f>
        <v>COMPACTEUR</v>
      </c>
      <c r="B11" s="301" t="str">
        <f>Matériel_Sogto!B16</f>
        <v>C006</v>
      </c>
      <c r="C11" s="301" t="str">
        <f>Matériel_Sogto!C16</f>
        <v>Engin</v>
      </c>
      <c r="D11" s="299">
        <f>Gasoil!D11/heures!D11</f>
        <v>50</v>
      </c>
      <c r="E11" s="299">
        <f>IF(C11="Engin",Gasoil!E11/(KM!E11-KM!D11),IF(C11="Transport",(Gasoil!E11*100)/(KM!E11-KM!D11),Gasoil!E11/heures!E11))</f>
        <v>0</v>
      </c>
      <c r="F11" s="299" t="e">
        <f>IF(C11="Engin",Gasoil!F11/(KM!F11-KM!E11),IF(C11="Transport",(Gasoil!F11*100)/(KM!F11-KM!E11),Gasoil!F11/heures!F11))</f>
        <v>#DIV/0!</v>
      </c>
      <c r="G11" s="299" t="e">
        <f>IF(C11="Engin",Gasoil!G11/(KM!G11-KM!F11),IF(C11="Transport",(Gasoil!G11*100)/(KM!G11-KM!F11),Gasoil!G11/heures!G11))</f>
        <v>#DIV/0!</v>
      </c>
      <c r="H11" s="299" t="e">
        <f>IF(C11="Engin",Gasoil!H11/(KM!H11-KM!G11),IF(C11="Transport",(Gasoil!H11*100)/(KM!H11-KM!G11),Gasoil!H11/heures!H11))</f>
        <v>#DIV/0!</v>
      </c>
      <c r="I11" s="299" t="e">
        <f>IF(C11="Engin",Gasoil!I11/(KM!I11-KM!H11),IF(C11="Transport",(Gasoil!I11*100)/(KM!I11-KM!H11),Gasoil!I11/heures!I11))</f>
        <v>#DIV/0!</v>
      </c>
      <c r="J11" s="299">
        <f>IF(C11="Engin",Gasoil!J11/(KM!J11-KM!I11),IF(C11="Transport",(Gasoil!J11*100)/(KM!J11-KM!I11),Gasoil!J11/heures!J11))</f>
        <v>3.6499294212542853E-2</v>
      </c>
      <c r="K11" s="299">
        <f>IF(C11="Engin",Gasoil!K11/(KM!K11-KM!J11),IF(C11="Transport",(Gasoil!K11*100)/(KM!K11-KM!J11),Gasoil!K11/heures!K11))</f>
        <v>0</v>
      </c>
      <c r="L11" s="299" t="e">
        <f>IF(C11="Engin",Gasoil!L11/(KM!L11-KM!K11),IF(C11="Transport",(Gasoil!L11*100)/(KM!L11-KM!K11),Gasoil!L11/heures!L11))</f>
        <v>#DIV/0!</v>
      </c>
      <c r="M11" s="299" t="e">
        <f>IF(C11="Engin",Gasoil!M11/(KM!M11-KM!L11),IF(C11="Transport",(Gasoil!M11*100)/(KM!M11-KM!L11),Gasoil!M11/heures!M11))</f>
        <v>#DIV/0!</v>
      </c>
      <c r="N11" s="299" t="e">
        <f>IF(C11="Engin",Gasoil!N11/(KM!N11-KM!M11),IF(C11="Transport",(Gasoil!N11*100)/(KM!N11-KM!M11),Gasoil!N11/heures!N11))</f>
        <v>#DIV/0!</v>
      </c>
      <c r="O11" s="299">
        <f>IF(C11="Engin",Gasoil!O11/(KM!O11-KM!N11),IF(C11="Transport",(Gasoil!O11*100)/(KM!O11-KM!N11),Gasoil!O11/heures!O11))</f>
        <v>3.2068195656586161E-2</v>
      </c>
      <c r="P11" s="299">
        <f>IF(C11="Engin",Gasoil!P11/(KM!P11-KM!O11),IF(C11="Transport",(Gasoil!P11*100)/(KM!P11-KM!O11),Gasoil!P11/heures!P11))</f>
        <v>0</v>
      </c>
      <c r="Q11" s="299" t="e">
        <f>IF(C11="Engin",Gasoil!Q11/(KM!Q11-KM!P11),IF(C11="Transport",(Gasoil!Q11*100)/(KM!Q11-KM!P11),Gasoil!Q11/heures!Q11))</f>
        <v>#DIV/0!</v>
      </c>
      <c r="R11" s="299" t="e">
        <f>IF(C11="Engin",Gasoil!R11/(KM!R11-KM!Q11),IF(C11="Transport",(Gasoil!R11*100)/(KM!R11-KM!Q11),Gasoil!R11/heures!R11))</f>
        <v>#DIV/0!</v>
      </c>
      <c r="S11" s="299" t="e">
        <f>IF(C11="Engin",Gasoil!S11/(KM!S11-KM!R11),IF(C11="Transport",(Gasoil!S11*100)/(KM!S11-KM!R11),Gasoil!S11/heures!S11))</f>
        <v>#DIV/0!</v>
      </c>
      <c r="T11" s="299" t="e">
        <f>IF(C11="Engin",Gasoil!T11/(KM!T11-KM!S11),IF(C11="Transport",(Gasoil!T11*100)/(KM!T11-KM!S11),Gasoil!T11/heures!T11))</f>
        <v>#DIV/0!</v>
      </c>
      <c r="U11" s="299" t="e">
        <f>IF(C11="Engin",Gasoil!U11/(KM!U11-KM!T11),IF(C11="Transport",(Gasoil!U11*100)/(KM!U11-KM!T11),Gasoil!U11/heures!U11))</f>
        <v>#DIV/0!</v>
      </c>
      <c r="V11" s="299" t="e">
        <f>IF(C11="Engin",Gasoil!V11/(KM!V11-KM!U11),IF(C11="Transport",(Gasoil!V11*100)/(KM!V11-KM!U11),Gasoil!V11/heures!V11))</f>
        <v>#DIV/0!</v>
      </c>
      <c r="W11" s="299" t="e">
        <f>IF(C11="Engin",Gasoil!W11/(KM!W11-KM!V11),IF(C11="Transport",(Gasoil!W11*100)/(KM!W11-KM!V11),Gasoil!W11/heures!W11))</f>
        <v>#DIV/0!</v>
      </c>
      <c r="X11" s="299" t="e">
        <f>IF(C11="Engin",Gasoil!X11/(KM!X11-KM!W11),IF(C11="Transport",(Gasoil!X11*100)/(KM!X11-KM!W11),Gasoil!X11/heures!X11))</f>
        <v>#DIV/0!</v>
      </c>
      <c r="Y11" s="299" t="e">
        <f>IF(C11="Engin",Gasoil!Y11/(KM!Y11-KM!X11),IF(C11="Transport",(Gasoil!Y11*100)/(KM!Y11-KM!X11),Gasoil!Y11/heures!Y11))</f>
        <v>#DIV/0!</v>
      </c>
      <c r="Z11" s="299" t="e">
        <f>IF(C11="Engin",Gasoil!Z11/(KM!Z11-KM!Y11),IF(C11="Transport",(Gasoil!Z11*100)/(KM!Z11-KM!Y11),Gasoil!Z11/heures!Z11))</f>
        <v>#DIV/0!</v>
      </c>
      <c r="AA11" s="299" t="e">
        <f>IF(C11="Engin",Gasoil!AA11/(KM!AA11-KM!Z11),IF(C11="Transport",(Gasoil!AA11*100)/(KM!AA11-KM!Z11),Gasoil!AA11/heures!AA11))</f>
        <v>#DIV/0!</v>
      </c>
      <c r="AB11" s="299" t="e">
        <f>IF(C11="Engin",Gasoil!AB11/(KM!AB11-KM!AA11),IF(C11="Transport",(Gasoil!AB11*100)/(KM!AB11-KM!AA11),Gasoil!AB11/heures!AB11))</f>
        <v>#DIV/0!</v>
      </c>
      <c r="AC11" s="299" t="e">
        <f>IF(C11="Engin",Gasoil!AC11/(KM!AC11-KM!AB11),IF(C11="Transport",(Gasoil!AC11*100)/(KM!AC11-KM!AB11),Gasoil!AC11/heures!AC11))</f>
        <v>#DIV/0!</v>
      </c>
      <c r="AD11" s="299" t="e">
        <f>IF(C11="Engin",Gasoil!AD11/(KM!AD11-KM!AC11),IF(C11="Transport",(Gasoil!AD11*100)/(KM!AD11-KM!AC11),Gasoil!AD11/heures!AD11))</f>
        <v>#DIV/0!</v>
      </c>
      <c r="AE11" s="299" t="e">
        <f>IF(C11="Engin",Gasoil!AE11/(KM!AE11-KM!AD11),IF(C11="Transport",(Gasoil!AE11*100)/(KM!AE11-KM!AD11),Gasoil!AE11/heures!AE11))</f>
        <v>#DIV/0!</v>
      </c>
      <c r="AF11" s="299" t="e">
        <f>IF(C11="Engin",Gasoil!AF11/(KM!AF11-KM!AE11),IF(C11="Transport",(Gasoil!AF11*100)/(KM!AF11-KM!AE11),Gasoil!AF11/heures!AF11))</f>
        <v>#DIV/0!</v>
      </c>
      <c r="AG11" s="299" t="e">
        <f>IF(C11="Engin",Gasoil!AG11/(KM!AG11-KM!AF11),IF(C11="Transport",(Gasoil!AG11*100)/(KM!AG11-KM!AF11),Gasoil!AG11/heures!AG11))</f>
        <v>#DIV/0!</v>
      </c>
      <c r="AH11" s="299" t="e">
        <f>IF(C11="Engin",Gasoil!AH11/(KM!AH11-KM!AG11),IF(C11="Transport",(Gasoil!AH11*100)/(KM!AH11-KM!AG11),Gasoil!AH11/heures!AH11))</f>
        <v>#DIV/0!</v>
      </c>
      <c r="AI11" s="302" t="e">
        <f t="shared" si="0"/>
        <v>#DIV/0!</v>
      </c>
    </row>
    <row r="12" spans="1:35">
      <c r="A12" s="300" t="str">
        <f>Matériel_Sogto!A17</f>
        <v>COMPACTEUR</v>
      </c>
      <c r="B12" s="301" t="str">
        <f>Matériel_Sogto!B17</f>
        <v>C003</v>
      </c>
      <c r="C12" s="301" t="str">
        <f>Matériel_Sogto!C17</f>
        <v>Engin</v>
      </c>
      <c r="D12" s="299" t="e">
        <f>Gasoil!D12/heures!D12</f>
        <v>#DIV/0!</v>
      </c>
      <c r="E12" s="299" t="e">
        <f>IF(C12="Engin",Gasoil!E12/(KM!E12-KM!D12),IF(C12="Transport",(Gasoil!E12*100)/(KM!E12-KM!D12),Gasoil!E12/heures!E12))</f>
        <v>#DIV/0!</v>
      </c>
      <c r="F12" s="299" t="e">
        <f>IF(C12="Engin",Gasoil!F12/(KM!F12-KM!E12),IF(C12="Transport",(Gasoil!F12*100)/(KM!F12-KM!E12),Gasoil!F12/heures!F12))</f>
        <v>#DIV/0!</v>
      </c>
      <c r="G12" s="299" t="e">
        <f>IF(C12="Engin",Gasoil!G12/(KM!G12-KM!F12),IF(C12="Transport",(Gasoil!G12*100)/(KM!G12-KM!F12),Gasoil!G12/heures!G12))</f>
        <v>#DIV/0!</v>
      </c>
      <c r="H12" s="299" t="e">
        <f>IF(C12="Engin",Gasoil!H12/(KM!H12-KM!G12),IF(C12="Transport",(Gasoil!H12*100)/(KM!H12-KM!G12),Gasoil!H12/heures!H12))</f>
        <v>#DIV/0!</v>
      </c>
      <c r="I12" s="299" t="e">
        <f>IF(C12="Engin",Gasoil!I12/(KM!I12-KM!H12),IF(C12="Transport",(Gasoil!I12*100)/(KM!I12-KM!H12),Gasoil!I12/heures!I12))</f>
        <v>#DIV/0!</v>
      </c>
      <c r="J12" s="299" t="e">
        <f>IF(C12="Engin",Gasoil!J12/(KM!J12-KM!I12),IF(C12="Transport",(Gasoil!J12*100)/(KM!J12-KM!I12),Gasoil!J12/heures!J12))</f>
        <v>#DIV/0!</v>
      </c>
      <c r="K12" s="299" t="e">
        <f>IF(C12="Engin",Gasoil!K12/(KM!K12-KM!J12),IF(C12="Transport",(Gasoil!K12*100)/(KM!K12-KM!J12),Gasoil!K12/heures!K12))</f>
        <v>#DIV/0!</v>
      </c>
      <c r="L12" s="299" t="e">
        <f>IF(C12="Engin",Gasoil!L12/(KM!L12-KM!K12),IF(C12="Transport",(Gasoil!L12*100)/(KM!L12-KM!K12),Gasoil!L12/heures!L12))</f>
        <v>#DIV/0!</v>
      </c>
      <c r="M12" s="299" t="e">
        <f>IF(C12="Engin",Gasoil!M12/(KM!M12-KM!L12),IF(C12="Transport",(Gasoil!M12*100)/(KM!M12-KM!L12),Gasoil!M12/heures!M12))</f>
        <v>#DIV/0!</v>
      </c>
      <c r="N12" s="299" t="e">
        <f>IF(C12="Engin",Gasoil!N12/(KM!N12-KM!M12),IF(C12="Transport",(Gasoil!N12*100)/(KM!N12-KM!M12),Gasoil!N12/heures!N12))</f>
        <v>#DIV/0!</v>
      </c>
      <c r="O12" s="299" t="e">
        <f>IF(C12="Engin",Gasoil!O12/(KM!O12-KM!N12),IF(C12="Transport",(Gasoil!O12*100)/(KM!O12-KM!N12),Gasoil!O12/heures!O12))</f>
        <v>#DIV/0!</v>
      </c>
      <c r="P12" s="299" t="e">
        <f>IF(C12="Engin",Gasoil!P12/(KM!P12-KM!O12),IF(C12="Transport",(Gasoil!P12*100)/(KM!P12-KM!O12),Gasoil!P12/heures!P12))</f>
        <v>#DIV/0!</v>
      </c>
      <c r="Q12" s="299" t="e">
        <f>IF(C12="Engin",Gasoil!Q12/(KM!Q12-KM!P12),IF(C12="Transport",(Gasoil!Q12*100)/(KM!Q12-KM!P12),Gasoil!Q12/heures!Q12))</f>
        <v>#DIV/0!</v>
      </c>
      <c r="R12" s="299" t="e">
        <f>IF(C12="Engin",Gasoil!R12/(KM!R12-KM!Q12),IF(C12="Transport",(Gasoil!R12*100)/(KM!R12-KM!Q12),Gasoil!R12/heures!R12))</f>
        <v>#DIV/0!</v>
      </c>
      <c r="S12" s="299" t="e">
        <f>IF(C12="Engin",Gasoil!S12/(KM!S12-KM!R12),IF(C12="Transport",(Gasoil!S12*100)/(KM!S12-KM!R12),Gasoil!S12/heures!S12))</f>
        <v>#DIV/0!</v>
      </c>
      <c r="T12" s="299" t="e">
        <f>IF(C12="Engin",Gasoil!T12/(KM!T12-KM!S12),IF(C12="Transport",(Gasoil!T12*100)/(KM!T12-KM!S12),Gasoil!T12/heures!T12))</f>
        <v>#DIV/0!</v>
      </c>
      <c r="U12" s="299" t="e">
        <f>IF(C12="Engin",Gasoil!U12/(KM!U12-KM!T12),IF(C12="Transport",(Gasoil!U12*100)/(KM!U12-KM!T12),Gasoil!U12/heures!U12))</f>
        <v>#DIV/0!</v>
      </c>
      <c r="V12" s="299" t="e">
        <f>IF(C12="Engin",Gasoil!V12/(KM!V12-KM!U12),IF(C12="Transport",(Gasoil!V12*100)/(KM!V12-KM!U12),Gasoil!V12/heures!V12))</f>
        <v>#DIV/0!</v>
      </c>
      <c r="W12" s="299" t="e">
        <f>IF(C12="Engin",Gasoil!W12/(KM!W12-KM!V12),IF(C12="Transport",(Gasoil!W12*100)/(KM!W12-KM!V12),Gasoil!W12/heures!W12))</f>
        <v>#DIV/0!</v>
      </c>
      <c r="X12" s="299" t="e">
        <f>IF(C12="Engin",Gasoil!X12/(KM!X12-KM!W12),IF(C12="Transport",(Gasoil!X12*100)/(KM!X12-KM!W12),Gasoil!X12/heures!X12))</f>
        <v>#DIV/0!</v>
      </c>
      <c r="Y12" s="299" t="e">
        <f>IF(C12="Engin",Gasoil!Y12/(KM!Y12-KM!X12),IF(C12="Transport",(Gasoil!Y12*100)/(KM!Y12-KM!X12),Gasoil!Y12/heures!Y12))</f>
        <v>#DIV/0!</v>
      </c>
      <c r="Z12" s="299" t="e">
        <f>IF(C12="Engin",Gasoil!Z12/(KM!Z12-KM!Y12),IF(C12="Transport",(Gasoil!Z12*100)/(KM!Z12-KM!Y12),Gasoil!Z12/heures!Z12))</f>
        <v>#DIV/0!</v>
      </c>
      <c r="AA12" s="299" t="e">
        <f>IF(C12="Engin",Gasoil!AA12/(KM!AA12-KM!Z12),IF(C12="Transport",(Gasoil!AA12*100)/(KM!AA12-KM!Z12),Gasoil!AA12/heures!AA12))</f>
        <v>#DIV/0!</v>
      </c>
      <c r="AB12" s="299" t="e">
        <f>IF(C12="Engin",Gasoil!AB12/(KM!AB12-KM!AA12),IF(C12="Transport",(Gasoil!AB12*100)/(KM!AB12-KM!AA12),Gasoil!AB12/heures!AB12))</f>
        <v>#DIV/0!</v>
      </c>
      <c r="AC12" s="299" t="e">
        <f>IF(C12="Engin",Gasoil!AC12/(KM!AC12-KM!AB12),IF(C12="Transport",(Gasoil!AC12*100)/(KM!AC12-KM!AB12),Gasoil!AC12/heures!AC12))</f>
        <v>#DIV/0!</v>
      </c>
      <c r="AD12" s="299" t="e">
        <f>IF(C12="Engin",Gasoil!AD12/(KM!AD12-KM!AC12),IF(C12="Transport",(Gasoil!AD12*100)/(KM!AD12-KM!AC12),Gasoil!AD12/heures!AD12))</f>
        <v>#DIV/0!</v>
      </c>
      <c r="AE12" s="299" t="e">
        <f>IF(C12="Engin",Gasoil!AE12/(KM!AE12-KM!AD12),IF(C12="Transport",(Gasoil!AE12*100)/(KM!AE12-KM!AD12),Gasoil!AE12/heures!AE12))</f>
        <v>#DIV/0!</v>
      </c>
      <c r="AF12" s="299" t="e">
        <f>IF(C12="Engin",Gasoil!AF12/(KM!AF12-KM!AE12),IF(C12="Transport",(Gasoil!AF12*100)/(KM!AF12-KM!AE12),Gasoil!AF12/heures!AF12))</f>
        <v>#DIV/0!</v>
      </c>
      <c r="AG12" s="299" t="e">
        <f>IF(C12="Engin",Gasoil!AG12/(KM!AG12-KM!AF12),IF(C12="Transport",(Gasoil!AG12*100)/(KM!AG12-KM!AF12),Gasoil!AG12/heures!AG12))</f>
        <v>#DIV/0!</v>
      </c>
      <c r="AH12" s="299" t="e">
        <f>IF(C12="Engin",Gasoil!AH12/(KM!AH12-KM!AG12),IF(C12="Transport",(Gasoil!AH12*100)/(KM!AH12-KM!AG12),Gasoil!AH12/heures!AH12))</f>
        <v>#DIV/0!</v>
      </c>
      <c r="AI12" s="302" t="e">
        <f t="shared" si="0"/>
        <v>#DIV/0!</v>
      </c>
    </row>
    <row r="13" spans="1:35">
      <c r="A13" s="300" t="str">
        <f>Matériel_Sogto!A18</f>
        <v>PELLE</v>
      </c>
      <c r="B13" s="301" t="str">
        <f>Matériel_Sogto!B18</f>
        <v>P0012</v>
      </c>
      <c r="C13" s="301" t="str">
        <f>Matériel_Sogto!C18</f>
        <v>Engin</v>
      </c>
      <c r="D13" s="299">
        <f>Gasoil!D13/heures!D13</f>
        <v>11.111111111111111</v>
      </c>
      <c r="E13" s="299" t="e">
        <f>IF(C13="Engin",Gasoil!E13/(KM!E13-KM!D13),IF(C13="Transport",(Gasoil!E13*100)/(KM!E13-KM!D13),Gasoil!E13/heures!E13))</f>
        <v>#DIV/0!</v>
      </c>
      <c r="F13" s="299" t="e">
        <f>IF(C13="Engin",Gasoil!F13/(KM!F13-KM!E13),IF(C13="Transport",(Gasoil!F13*100)/(KM!F13-KM!E13),Gasoil!F13/heures!F13))</f>
        <v>#DIV/0!</v>
      </c>
      <c r="G13" s="299" t="e">
        <f>IF(C13="Engin",Gasoil!G13/(KM!G13-KM!F13),IF(C13="Transport",(Gasoil!G13*100)/(KM!G13-KM!F13),Gasoil!G13/heures!G13))</f>
        <v>#DIV/0!</v>
      </c>
      <c r="H13" s="299" t="e">
        <f>IF(C13="Engin",Gasoil!H13/(KM!H13-KM!G13),IF(C13="Transport",(Gasoil!H13*100)/(KM!H13-KM!G13),Gasoil!H13/heures!H13))</f>
        <v>#DIV/0!</v>
      </c>
      <c r="I13" s="299" t="e">
        <f>IF(C13="Engin",Gasoil!I13/(KM!I13-KM!H13),IF(C13="Transport",(Gasoil!I13*100)/(KM!I13-KM!H13),Gasoil!I13/heures!I13))</f>
        <v>#DIV/0!</v>
      </c>
      <c r="J13" s="299" t="e">
        <f>IF(C13="Engin",Gasoil!J13/(KM!J13-KM!I13),IF(C13="Transport",(Gasoil!J13*100)/(KM!J13-KM!I13),Gasoil!J13/heures!J13))</f>
        <v>#DIV/0!</v>
      </c>
      <c r="K13" s="299">
        <f>IF(C13="Engin",Gasoil!K13/(KM!K13-KM!J13),IF(C13="Transport",(Gasoil!K13*100)/(KM!K13-KM!J13),Gasoil!K13/heures!K13))</f>
        <v>4.4180377818403414E-2</v>
      </c>
      <c r="L13" s="299">
        <f>IF(C13="Engin",Gasoil!L13/(KM!L13-KM!K13),IF(C13="Transport",(Gasoil!L13*100)/(KM!L13-KM!K13),Gasoil!L13/heures!L13))</f>
        <v>0</v>
      </c>
      <c r="M13" s="299" t="e">
        <f>IF(C13="Engin",Gasoil!M13/(KM!M13-KM!L13),IF(C13="Transport",(Gasoil!M13*100)/(KM!M13-KM!L13),Gasoil!M13/heures!M13))</f>
        <v>#DIV/0!</v>
      </c>
      <c r="N13" s="299">
        <f>IF(C13="Engin",Gasoil!N13/(KM!N13-KM!M13),IF(C13="Transport",(Gasoil!N13*100)/(KM!N13-KM!M13),Gasoil!N13/heures!N13))</f>
        <v>3.2024169184290033E-2</v>
      </c>
      <c r="O13" s="299">
        <f>IF(C13="Engin",Gasoil!O13/(KM!O13-KM!N13),IF(C13="Transport",(Gasoil!O13*100)/(KM!O13-KM!N13),Gasoil!O13/heures!O13))</f>
        <v>0</v>
      </c>
      <c r="P13" s="299" t="e">
        <f>IF(C13="Engin",Gasoil!P13/(KM!P13-KM!O13),IF(C13="Transport",(Gasoil!P13*100)/(KM!P13-KM!O13),Gasoil!P13/heures!P13))</f>
        <v>#DIV/0!</v>
      </c>
      <c r="Q13" s="299" t="e">
        <f>IF(C13="Engin",Gasoil!Q13/(KM!Q13-KM!P13),IF(C13="Transport",(Gasoil!Q13*100)/(KM!Q13-KM!P13),Gasoil!Q13/heures!Q13))</f>
        <v>#DIV/0!</v>
      </c>
      <c r="R13" s="299" t="e">
        <f>IF(C13="Engin",Gasoil!R13/(KM!R13-KM!Q13),IF(C13="Transport",(Gasoil!R13*100)/(KM!R13-KM!Q13),Gasoil!R13/heures!R13))</f>
        <v>#DIV/0!</v>
      </c>
      <c r="S13" s="299">
        <f>IF(C13="Engin",Gasoil!S13/(KM!S13-KM!R13),IF(C13="Transport",(Gasoil!S13*100)/(KM!S13-KM!R13),Gasoil!S13/heures!S13))</f>
        <v>5.0180288461538464E-2</v>
      </c>
      <c r="T13" s="299">
        <f>IF(C13="Engin",Gasoil!T13/(KM!T13-KM!S13),IF(C13="Transport",(Gasoil!T13*100)/(KM!T13-KM!S13),Gasoil!T13/heures!T13))</f>
        <v>0</v>
      </c>
      <c r="U13" s="299" t="e">
        <f>IF(C13="Engin",Gasoil!U13/(KM!U13-KM!T13),IF(C13="Transport",(Gasoil!U13*100)/(KM!U13-KM!T13),Gasoil!U13/heures!U13))</f>
        <v>#DIV/0!</v>
      </c>
      <c r="V13" s="299" t="e">
        <f>IF(C13="Engin",Gasoil!V13/(KM!V13-KM!U13),IF(C13="Transport",(Gasoil!V13*100)/(KM!V13-KM!U13),Gasoil!V13/heures!V13))</f>
        <v>#DIV/0!</v>
      </c>
      <c r="W13" s="299" t="e">
        <f>IF(C13="Engin",Gasoil!W13/(KM!W13-KM!V13),IF(C13="Transport",(Gasoil!W13*100)/(KM!W13-KM!V13),Gasoil!W13/heures!W13))</f>
        <v>#DIV/0!</v>
      </c>
      <c r="X13" s="299" t="e">
        <f>IF(C13="Engin",Gasoil!X13/(KM!X13-KM!W13),IF(C13="Transport",(Gasoil!X13*100)/(KM!X13-KM!W13),Gasoil!X13/heures!X13))</f>
        <v>#DIV/0!</v>
      </c>
      <c r="Y13" s="299" t="e">
        <f>IF(C13="Engin",Gasoil!Y13/(KM!Y13-KM!X13),IF(C13="Transport",(Gasoil!Y13*100)/(KM!Y13-KM!X13),Gasoil!Y13/heures!Y13))</f>
        <v>#DIV/0!</v>
      </c>
      <c r="Z13" s="299" t="e">
        <f>IF(C13="Engin",Gasoil!Z13/(KM!Z13-KM!Y13),IF(C13="Transport",(Gasoil!Z13*100)/(KM!Z13-KM!Y13),Gasoil!Z13/heures!Z13))</f>
        <v>#DIV/0!</v>
      </c>
      <c r="AA13" s="299" t="e">
        <f>IF(C13="Engin",Gasoil!AA13/(KM!AA13-KM!Z13),IF(C13="Transport",(Gasoil!AA13*100)/(KM!AA13-KM!Z13),Gasoil!AA13/heures!AA13))</f>
        <v>#DIV/0!</v>
      </c>
      <c r="AB13" s="299" t="e">
        <f>IF(C13="Engin",Gasoil!AB13/(KM!AB13-KM!AA13),IF(C13="Transport",(Gasoil!AB13*100)/(KM!AB13-KM!AA13),Gasoil!AB13/heures!AB13))</f>
        <v>#DIV/0!</v>
      </c>
      <c r="AC13" s="299" t="e">
        <f>IF(C13="Engin",Gasoil!AC13/(KM!AC13-KM!AB13),IF(C13="Transport",(Gasoil!AC13*100)/(KM!AC13-KM!AB13),Gasoil!AC13/heures!AC13))</f>
        <v>#DIV/0!</v>
      </c>
      <c r="AD13" s="299" t="e">
        <f>IF(C13="Engin",Gasoil!AD13/(KM!AD13-KM!AC13),IF(C13="Transport",(Gasoil!AD13*100)/(KM!AD13-KM!AC13),Gasoil!AD13/heures!AD13))</f>
        <v>#DIV/0!</v>
      </c>
      <c r="AE13" s="299" t="e">
        <f>IF(C13="Engin",Gasoil!AE13/(KM!AE13-KM!AD13),IF(C13="Transport",(Gasoil!AE13*100)/(KM!AE13-KM!AD13),Gasoil!AE13/heures!AE13))</f>
        <v>#DIV/0!</v>
      </c>
      <c r="AF13" s="299" t="e">
        <f>IF(C13="Engin",Gasoil!AF13/(KM!AF13-KM!AE13),IF(C13="Transport",(Gasoil!AF13*100)/(KM!AF13-KM!AE13),Gasoil!AF13/heures!AF13))</f>
        <v>#DIV/0!</v>
      </c>
      <c r="AG13" s="299" t="e">
        <f>IF(C13="Engin",Gasoil!AG13/(KM!AG13-KM!AF13),IF(C13="Transport",(Gasoil!AG13*100)/(KM!AG13-KM!AF13),Gasoil!AG13/heures!AG13))</f>
        <v>#DIV/0!</v>
      </c>
      <c r="AH13" s="299" t="e">
        <f>IF(C13="Engin",Gasoil!AH13/(KM!AH13-KM!AG13),IF(C13="Transport",(Gasoil!AH13*100)/(KM!AH13-KM!AG13),Gasoil!AH13/heures!AH13))</f>
        <v>#DIV/0!</v>
      </c>
      <c r="AI13" s="302" t="e">
        <f t="shared" si="0"/>
        <v>#DIV/0!</v>
      </c>
    </row>
    <row r="14" spans="1:35">
      <c r="A14" s="300" t="str">
        <f>Matériel_Sogto!A19</f>
        <v>CAMION</v>
      </c>
      <c r="B14" s="301" t="str">
        <f>Matériel_Sogto!B19</f>
        <v>CB001</v>
      </c>
      <c r="C14" s="301" t="str">
        <f>Matériel_Sogto!C19</f>
        <v>Transport</v>
      </c>
      <c r="D14" s="299">
        <f>Gasoil!D14/heures!D14</f>
        <v>53.666666666666664</v>
      </c>
      <c r="E14" s="299">
        <f>IF(C14="Engin",Gasoil!E14/(KM!E14-KM!D14),IF(C14="Transport",(Gasoil!E14*100)/(KM!E14-KM!D14),Gasoil!E14/heures!E14))</f>
        <v>0</v>
      </c>
      <c r="F14" s="299">
        <f>IF(C14="Engin",Gasoil!F14/(KM!F14-KM!E14),IF(C14="Transport",(Gasoil!F14*100)/(KM!F14-KM!E14),Gasoil!F14/heures!F14))</f>
        <v>0</v>
      </c>
      <c r="G14" s="299">
        <f>IF(C14="Engin",Gasoil!G14/(KM!G14-KM!F14),IF(C14="Transport",(Gasoil!G14*100)/(KM!G14-KM!F14),Gasoil!G14/heures!G14))</f>
        <v>0</v>
      </c>
      <c r="H14" s="299" t="e">
        <f>IF(C14="Engin",Gasoil!H14/(KM!H14-KM!G14),IF(C14="Transport",(Gasoil!H14*100)/(KM!H14-KM!G14),Gasoil!H14/heures!H14))</f>
        <v>#DIV/0!</v>
      </c>
      <c r="I14" s="299" t="e">
        <f>IF(C14="Engin",Gasoil!I14/(KM!I14-KM!H14),IF(C14="Transport",(Gasoil!I14*100)/(KM!I14-KM!H14),Gasoil!I14/heures!I14))</f>
        <v>#DIV/0!</v>
      </c>
      <c r="J14" s="299" t="e">
        <f>IF(C14="Engin",Gasoil!J14/(KM!J14-KM!I14),IF(C14="Transport",(Gasoil!J14*100)/(KM!J14-KM!I14),Gasoil!J14/heures!J14))</f>
        <v>#DIV/0!</v>
      </c>
      <c r="K14" s="299">
        <f>IF(C14="Engin",Gasoil!K14/(KM!K14-KM!J14),IF(C14="Transport",(Gasoil!K14*100)/(KM!K14-KM!J14),Gasoil!K14/heures!K14))</f>
        <v>5.6947127755608236E-2</v>
      </c>
      <c r="L14" s="299">
        <f>IF(C14="Engin",Gasoil!L14/(KM!L14-KM!K14),IF(C14="Transport",(Gasoil!L14*100)/(KM!L14-KM!K14),Gasoil!L14/heures!L14))</f>
        <v>0</v>
      </c>
      <c r="M14" s="299" t="e">
        <f>IF(C14="Engin",Gasoil!M14/(KM!M14-KM!L14),IF(C14="Transport",(Gasoil!M14*100)/(KM!M14-KM!L14),Gasoil!M14/heures!M14))</f>
        <v>#DIV/0!</v>
      </c>
      <c r="N14" s="299" t="e">
        <f>IF(C14="Engin",Gasoil!N14/(KM!N14-KM!M14),IF(C14="Transport",(Gasoil!N14*100)/(KM!N14-KM!M14),Gasoil!N14/heures!N14))</f>
        <v>#DIV/0!</v>
      </c>
      <c r="O14" s="299">
        <f>IF(C14="Engin",Gasoil!O14/(KM!O14-KM!N14),IF(C14="Transport",(Gasoil!O14*100)/(KM!O14-KM!N14),Gasoil!O14/heures!O14))</f>
        <v>6.7369272032909891E-2</v>
      </c>
      <c r="P14" s="299">
        <f>IF(C14="Engin",Gasoil!P14/(KM!P14-KM!O14),IF(C14="Transport",(Gasoil!P14*100)/(KM!P14-KM!O14),Gasoil!P14/heures!P14))</f>
        <v>0</v>
      </c>
      <c r="Q14" s="299" t="e">
        <f>IF(C14="Engin",Gasoil!Q14/(KM!Q14-KM!P14),IF(C14="Transport",(Gasoil!Q14*100)/(KM!Q14-KM!P14),Gasoil!Q14/heures!Q14))</f>
        <v>#DIV/0!</v>
      </c>
      <c r="R14" s="299">
        <f>IF(C14="Engin",Gasoil!R14/(KM!R14-KM!Q14),IF(C14="Transport",(Gasoil!R14*100)/(KM!R14-KM!Q14),Gasoil!R14/heures!R14))</f>
        <v>6.730494186535646E-2</v>
      </c>
      <c r="S14" s="299">
        <f>IF(C14="Engin",Gasoil!S14/(KM!S14-KM!R14),IF(C14="Transport",(Gasoil!S14*100)/(KM!S14-KM!R14),Gasoil!S14/heures!S14))</f>
        <v>0</v>
      </c>
      <c r="T14" s="299" t="e">
        <f>IF(C14="Engin",Gasoil!T14/(KM!T14-KM!S14),IF(C14="Transport",(Gasoil!T14*100)/(KM!T14-KM!S14),Gasoil!T14/heures!T14))</f>
        <v>#DIV/0!</v>
      </c>
      <c r="U14" s="299" t="e">
        <f>IF(C14="Engin",Gasoil!U14/(KM!U14-KM!T14),IF(C14="Transport",(Gasoil!U14*100)/(KM!U14-KM!T14),Gasoil!U14/heures!U14))</f>
        <v>#DIV/0!</v>
      </c>
      <c r="V14" s="299">
        <f>IF(C14="Engin",Gasoil!V14/(KM!V14-KM!U14),IF(C14="Transport",(Gasoil!V14*100)/(KM!V14-KM!U14),Gasoil!V14/heures!V14))</f>
        <v>4.2005158233431067E-2</v>
      </c>
      <c r="W14" s="299">
        <f>IF(C14="Engin",Gasoil!W14/(KM!W14-KM!V14),IF(C14="Transport",(Gasoil!W14*100)/(KM!W14-KM!V14),Gasoil!W14/heures!W14))</f>
        <v>0</v>
      </c>
      <c r="X14" s="299">
        <f>IF(C14="Engin",Gasoil!X14/(KM!X14-KM!W14),IF(C14="Transport",(Gasoil!X14*100)/(KM!X14-KM!W14),Gasoil!X14/heures!X14))</f>
        <v>4.197483189079828E-2</v>
      </c>
      <c r="Y14" s="299">
        <f>IF(C14="Engin",Gasoil!Y14/(KM!Y14-KM!X14),IF(C14="Transport",(Gasoil!Y14*100)/(KM!Y14-KM!X14),Gasoil!Y14/heures!Y14))</f>
        <v>0</v>
      </c>
      <c r="Z14" s="299" t="e">
        <f>IF(C14="Engin",Gasoil!Z14/(KM!Z14-KM!Y14),IF(C14="Transport",(Gasoil!Z14*100)/(KM!Z14-KM!Y14),Gasoil!Z14/heures!Z14))</f>
        <v>#DIV/0!</v>
      </c>
      <c r="AA14" s="299" t="e">
        <f>IF(C14="Engin",Gasoil!AA14/(KM!AA14-KM!Z14),IF(C14="Transport",(Gasoil!AA14*100)/(KM!AA14-KM!Z14),Gasoil!AA14/heures!AA14))</f>
        <v>#DIV/0!</v>
      </c>
      <c r="AB14" s="299" t="e">
        <f>IF(C14="Engin",Gasoil!AB14/(KM!AB14-KM!AA14),IF(C14="Transport",(Gasoil!AB14*100)/(KM!AB14-KM!AA14),Gasoil!AB14/heures!AB14))</f>
        <v>#DIV/0!</v>
      </c>
      <c r="AC14" s="299" t="e">
        <f>IF(C14="Engin",Gasoil!AC14/(KM!AC14-KM!AB14),IF(C14="Transport",(Gasoil!AC14*100)/(KM!AC14-KM!AB14),Gasoil!AC14/heures!AC14))</f>
        <v>#DIV/0!</v>
      </c>
      <c r="AD14" s="299" t="e">
        <f>IF(C14="Engin",Gasoil!AD14/(KM!AD14-KM!AC14),IF(C14="Transport",(Gasoil!AD14*100)/(KM!AD14-KM!AC14),Gasoil!AD14/heures!AD14))</f>
        <v>#DIV/0!</v>
      </c>
      <c r="AE14" s="299" t="e">
        <f>IF(C14="Engin",Gasoil!AE14/(KM!AE14-KM!AD14),IF(C14="Transport",(Gasoil!AE14*100)/(KM!AE14-KM!AD14),Gasoil!AE14/heures!AE14))</f>
        <v>#DIV/0!</v>
      </c>
      <c r="AF14" s="299" t="e">
        <f>IF(C14="Engin",Gasoil!AF14/(KM!AF14-KM!AE14),IF(C14="Transport",(Gasoil!AF14*100)/(KM!AF14-KM!AE14),Gasoil!AF14/heures!AF14))</f>
        <v>#DIV/0!</v>
      </c>
      <c r="AG14" s="299" t="e">
        <f>IF(C14="Engin",Gasoil!AG14/(KM!AG14-KM!AF14),IF(C14="Transport",(Gasoil!AG14*100)/(KM!AG14-KM!AF14),Gasoil!AG14/heures!AG14))</f>
        <v>#DIV/0!</v>
      </c>
      <c r="AH14" s="299" t="e">
        <f>IF(C14="Engin",Gasoil!AH14/(KM!AH14-KM!AG14),IF(C14="Transport",(Gasoil!AH14*100)/(KM!AH14-KM!AG14),Gasoil!AH14/heures!AH14))</f>
        <v>#DIV/0!</v>
      </c>
      <c r="AI14" s="302" t="e">
        <f t="shared" si="0"/>
        <v>#DIV/0!</v>
      </c>
    </row>
    <row r="15" spans="1:35">
      <c r="A15" s="300" t="str">
        <f>Matériel_Sogto!A20</f>
        <v>CAMION</v>
      </c>
      <c r="B15" s="301" t="str">
        <f>Matériel_Sogto!B20</f>
        <v>CB002</v>
      </c>
      <c r="C15" s="301" t="str">
        <f>Matériel_Sogto!C20</f>
        <v>Transport</v>
      </c>
      <c r="D15" s="299">
        <f>Gasoil!D15/heures!D15</f>
        <v>81.666666666666671</v>
      </c>
      <c r="E15" s="299">
        <f>IF(C15="Engin",Gasoil!E15/(KM!E15-KM!D15),IF(C15="Transport",(Gasoil!E15*100)/(KM!E15-KM!D15),Gasoil!E15/heures!E15))</f>
        <v>0</v>
      </c>
      <c r="F15" s="299" t="e">
        <f>IF(C15="Engin",Gasoil!F15/(KM!F15-KM!E15),IF(C15="Transport",(Gasoil!F15*100)/(KM!F15-KM!E15),Gasoil!F15/heures!F15))</f>
        <v>#DIV/0!</v>
      </c>
      <c r="G15" s="299">
        <f>IF(C15="Engin",Gasoil!G15/(KM!G15-KM!F15),IF(C15="Transport",(Gasoil!G15*100)/(KM!G15-KM!F15),Gasoil!G15/heures!G15))</f>
        <v>0</v>
      </c>
      <c r="H15" s="299">
        <f>IF(C15="Engin",Gasoil!H15/(KM!H15-KM!G15),IF(C15="Transport",(Gasoil!H15*100)/(KM!H15-KM!G15),Gasoil!H15/heures!H15))</f>
        <v>0</v>
      </c>
      <c r="I15" s="299" t="e">
        <f>IF(C15="Engin",Gasoil!I15/(KM!I15-KM!H15),IF(C15="Transport",(Gasoil!I15*100)/(KM!I15-KM!H15),Gasoil!I15/heures!I15))</f>
        <v>#DIV/0!</v>
      </c>
      <c r="J15" s="299" t="e">
        <f>IF(C15="Engin",Gasoil!J15/(KM!J15-KM!I15),IF(C15="Transport",(Gasoil!J15*100)/(KM!J15-KM!I15),Gasoil!J15/heures!J15))</f>
        <v>#DIV/0!</v>
      </c>
      <c r="K15" s="299">
        <f>IF(C15="Engin",Gasoil!K15/(KM!K15-KM!J15),IF(C15="Transport",(Gasoil!K15*100)/(KM!K15-KM!J15),Gasoil!K15/heures!K15))</f>
        <v>6.4399793920659448E-2</v>
      </c>
      <c r="L15" s="299">
        <f>IF(C15="Engin",Gasoil!L15/(KM!L15-KM!K15),IF(C15="Transport",(Gasoil!L15*100)/(KM!L15-KM!K15),Gasoil!L15/heures!L15))</f>
        <v>0</v>
      </c>
      <c r="M15" s="299" t="e">
        <f>IF(C15="Engin",Gasoil!M15/(KM!M15-KM!L15),IF(C15="Transport",(Gasoil!M15*100)/(KM!M15-KM!L15),Gasoil!M15/heures!M15))</f>
        <v>#DIV/0!</v>
      </c>
      <c r="N15" s="299" t="e">
        <f>IF(C15="Engin",Gasoil!N15/(KM!N15-KM!M15),IF(C15="Transport",(Gasoil!N15*100)/(KM!N15-KM!M15),Gasoil!N15/heures!N15))</f>
        <v>#DIV/0!</v>
      </c>
      <c r="O15" s="299">
        <f>IF(C15="Engin",Gasoil!O15/(KM!O15-KM!N15),IF(C15="Transport",(Gasoil!O15*100)/(KM!O15-KM!N15),Gasoil!O15/heures!O15))</f>
        <v>6.4375673018399734E-2</v>
      </c>
      <c r="P15" s="299">
        <f>IF(C15="Engin",Gasoil!P15/(KM!P15-KM!O15),IF(C15="Transport",(Gasoil!P15*100)/(KM!P15-KM!O15),Gasoil!P15/heures!P15))</f>
        <v>0</v>
      </c>
      <c r="Q15" s="299" t="e">
        <f>IF(C15="Engin",Gasoil!Q15/(KM!Q15-KM!P15),IF(C15="Transport",(Gasoil!Q15*100)/(KM!Q15-KM!P15),Gasoil!Q15/heures!Q15))</f>
        <v>#DIV/0!</v>
      </c>
      <c r="R15" s="299" t="e">
        <f>IF(C15="Engin",Gasoil!R15/(KM!R15-KM!Q15),IF(C15="Transport",(Gasoil!R15*100)/(KM!R15-KM!Q15),Gasoil!R15/heures!R15))</f>
        <v>#DIV/0!</v>
      </c>
      <c r="S15" s="299">
        <f>IF(C15="Engin",Gasoil!S15/(KM!S15-KM!R15),IF(C15="Transport",(Gasoil!S15*100)/(KM!S15-KM!R15),Gasoil!S15/heures!S15))</f>
        <v>7.1951283716196052E-2</v>
      </c>
      <c r="T15" s="299">
        <f>IF(C15="Engin",Gasoil!T15/(KM!T15-KM!S15),IF(C15="Transport",(Gasoil!T15*100)/(KM!T15-KM!S15),Gasoil!T15/heures!T15))</f>
        <v>0</v>
      </c>
      <c r="U15" s="299" t="e">
        <f>IF(C15="Engin",Gasoil!U15/(KM!U15-KM!T15),IF(C15="Transport",(Gasoil!U15*100)/(KM!U15-KM!T15),Gasoil!U15/heures!U15))</f>
        <v>#DIV/0!</v>
      </c>
      <c r="V15" s="299" t="e">
        <f>IF(C15="Engin",Gasoil!V15/(KM!V15-KM!U15),IF(C15="Transport",(Gasoil!V15*100)/(KM!V15-KM!U15),Gasoil!V15/heures!V15))</f>
        <v>#DIV/0!</v>
      </c>
      <c r="W15" s="299" t="e">
        <f>IF(C15="Engin",Gasoil!W15/(KM!W15-KM!V15),IF(C15="Transport",(Gasoil!W15*100)/(KM!W15-KM!V15),Gasoil!W15/heures!W15))</f>
        <v>#DIV/0!</v>
      </c>
      <c r="X15" s="299">
        <f>IF(C15="Engin",Gasoil!X15/(KM!X15-KM!W15),IF(C15="Transport",(Gasoil!X15*100)/(KM!X15-KM!W15),Gasoil!X15/heures!X15))</f>
        <v>6.5492671545480857E-2</v>
      </c>
      <c r="Y15" s="299">
        <f>IF(C15="Engin",Gasoil!Y15/(KM!Y15-KM!X15),IF(C15="Transport",(Gasoil!Y15*100)/(KM!Y15-KM!X15),Gasoil!Y15/heures!Y15))</f>
        <v>0</v>
      </c>
      <c r="Z15" s="299" t="e">
        <f>IF(C15="Engin",Gasoil!Z15/(KM!Z15-KM!Y15),IF(C15="Transport",(Gasoil!Z15*100)/(KM!Z15-KM!Y15),Gasoil!Z15/heures!Z15))</f>
        <v>#DIV/0!</v>
      </c>
      <c r="AA15" s="299" t="e">
        <f>IF(C15="Engin",Gasoil!AA15/(KM!AA15-KM!Z15),IF(C15="Transport",(Gasoil!AA15*100)/(KM!AA15-KM!Z15),Gasoil!AA15/heures!AA15))</f>
        <v>#DIV/0!</v>
      </c>
      <c r="AB15" s="299" t="e">
        <f>IF(C15="Engin",Gasoil!AB15/(KM!AB15-KM!AA15),IF(C15="Transport",(Gasoil!AB15*100)/(KM!AB15-KM!AA15),Gasoil!AB15/heures!AB15))</f>
        <v>#DIV/0!</v>
      </c>
      <c r="AC15" s="299" t="e">
        <f>IF(C15="Engin",Gasoil!AC15/(KM!AC15-KM!AB15),IF(C15="Transport",(Gasoil!AC15*100)/(KM!AC15-KM!AB15),Gasoil!AC15/heures!AC15))</f>
        <v>#DIV/0!</v>
      </c>
      <c r="AD15" s="299" t="e">
        <f>IF(C15="Engin",Gasoil!AD15/(KM!AD15-KM!AC15),IF(C15="Transport",(Gasoil!AD15*100)/(KM!AD15-KM!AC15),Gasoil!AD15/heures!AD15))</f>
        <v>#DIV/0!</v>
      </c>
      <c r="AE15" s="299" t="e">
        <f>IF(C15="Engin",Gasoil!AE15/(KM!AE15-KM!AD15),IF(C15="Transport",(Gasoil!AE15*100)/(KM!AE15-KM!AD15),Gasoil!AE15/heures!AE15))</f>
        <v>#DIV/0!</v>
      </c>
      <c r="AF15" s="299" t="e">
        <f>IF(C15="Engin",Gasoil!AF15/(KM!AF15-KM!AE15),IF(C15="Transport",(Gasoil!AF15*100)/(KM!AF15-KM!AE15),Gasoil!AF15/heures!AF15))</f>
        <v>#DIV/0!</v>
      </c>
      <c r="AG15" s="299" t="e">
        <f>IF(C15="Engin",Gasoil!AG15/(KM!AG15-KM!AF15),IF(C15="Transport",(Gasoil!AG15*100)/(KM!AG15-KM!AF15),Gasoil!AG15/heures!AG15))</f>
        <v>#DIV/0!</v>
      </c>
      <c r="AH15" s="299" t="e">
        <f>IF(C15="Engin",Gasoil!AH15/(KM!AH15-KM!AG15),IF(C15="Transport",(Gasoil!AH15*100)/(KM!AH15-KM!AG15),Gasoil!AH15/heures!AH15))</f>
        <v>#DIV/0!</v>
      </c>
      <c r="AI15" s="302" t="e">
        <f t="shared" si="0"/>
        <v>#DIV/0!</v>
      </c>
    </row>
    <row r="16" spans="1:35">
      <c r="A16" s="300" t="str">
        <f>Matériel_Sogto!A21</f>
        <v>CAMION</v>
      </c>
      <c r="B16" s="301" t="str">
        <f>Matériel_Sogto!B21</f>
        <v>CA006</v>
      </c>
      <c r="C16" s="301" t="str">
        <f>Matériel_Sogto!C21</f>
        <v>Transport</v>
      </c>
      <c r="D16" s="299">
        <f>Gasoil!D16/heures!D16</f>
        <v>0</v>
      </c>
      <c r="E16" s="299" t="e">
        <f>IF(C16="Engin",Gasoil!E16/(KM!E16-KM!D16),IF(C16="Transport",(Gasoil!E16*100)/(KM!E16-KM!D16),Gasoil!E16/heures!E16))</f>
        <v>#DIV/0!</v>
      </c>
      <c r="F16" s="299" t="e">
        <f>IF(C16="Engin",Gasoil!F16/(KM!F16-KM!E16),IF(C16="Transport",(Gasoil!F16*100)/(KM!F16-KM!E16),Gasoil!F16/heures!F16))</f>
        <v>#DIV/0!</v>
      </c>
      <c r="G16" s="299">
        <f>IF(C16="Engin",Gasoil!G16/(KM!G16-KM!F16),IF(C16="Transport",(Gasoil!G16*100)/(KM!G16-KM!F16),Gasoil!G16/heures!G16))</f>
        <v>0</v>
      </c>
      <c r="H16" s="299">
        <f>IF(C16="Engin",Gasoil!H16/(KM!H16-KM!G16),IF(C16="Transport",(Gasoil!H16*100)/(KM!H16-KM!G16),Gasoil!H16/heures!H16))</f>
        <v>0</v>
      </c>
      <c r="I16" s="299" t="e">
        <f>IF(C16="Engin",Gasoil!I16/(KM!I16-KM!H16),IF(C16="Transport",(Gasoil!I16*100)/(KM!I16-KM!H16),Gasoil!I16/heures!I16))</f>
        <v>#DIV/0!</v>
      </c>
      <c r="J16" s="299">
        <f>IF(C16="Engin",Gasoil!J16/(KM!J16-KM!I16),IF(C16="Transport",(Gasoil!J16*100)/(KM!J16-KM!I16),Gasoil!J16/heures!J16))</f>
        <v>0.15933684591247227</v>
      </c>
      <c r="K16" s="299">
        <f>IF(C16="Engin",Gasoil!K16/(KM!K16-KM!J16),IF(C16="Transport",(Gasoil!K16*100)/(KM!K16-KM!J16),Gasoil!K16/heures!K16))</f>
        <v>0</v>
      </c>
      <c r="L16" s="299" t="e">
        <f>IF(C16="Engin",Gasoil!L16/(KM!L16-KM!K16),IF(C16="Transport",(Gasoil!L16*100)/(KM!L16-KM!K16),Gasoil!L16/heures!L16))</f>
        <v>#DIV/0!</v>
      </c>
      <c r="M16" s="299" t="e">
        <f>IF(C16="Engin",Gasoil!M16/(KM!M16-KM!L16),IF(C16="Transport",(Gasoil!M16*100)/(KM!M16-KM!L16),Gasoil!M16/heures!M16))</f>
        <v>#DIV/0!</v>
      </c>
      <c r="N16" s="299" t="e">
        <f>IF(C16="Engin",Gasoil!N16/(KM!N16-KM!M16),IF(C16="Transport",(Gasoil!N16*100)/(KM!N16-KM!M16),Gasoil!N16/heures!N16))</f>
        <v>#DIV/0!</v>
      </c>
      <c r="O16" s="299" t="e">
        <f>IF(C16="Engin",Gasoil!O16/(KM!O16-KM!N16),IF(C16="Transport",(Gasoil!O16*100)/(KM!O16-KM!N16),Gasoil!O16/heures!O16))</f>
        <v>#DIV/0!</v>
      </c>
      <c r="P16" s="299">
        <f>IF(C16="Engin",Gasoil!P16/(KM!P16-KM!O16),IF(C16="Transport",(Gasoil!P16*100)/(KM!P16-KM!O16),Gasoil!P16/heures!P16))</f>
        <v>0.12663159945451002</v>
      </c>
      <c r="Q16" s="299">
        <f>IF(C16="Engin",Gasoil!Q16/(KM!Q16-KM!P16),IF(C16="Transport",(Gasoil!Q16*100)/(KM!Q16-KM!P16),Gasoil!Q16/heures!Q16))</f>
        <v>0</v>
      </c>
      <c r="R16" s="299" t="e">
        <f>IF(C16="Engin",Gasoil!R16/(KM!R16-KM!Q16),IF(C16="Transport",(Gasoil!R16*100)/(KM!R16-KM!Q16),Gasoil!R16/heures!R16))</f>
        <v>#DIV/0!</v>
      </c>
      <c r="S16" s="299" t="e">
        <f>IF(C16="Engin",Gasoil!S16/(KM!S16-KM!R16),IF(C16="Transport",(Gasoil!S16*100)/(KM!S16-KM!R16),Gasoil!S16/heures!S16))</f>
        <v>#DIV/0!</v>
      </c>
      <c r="T16" s="299" t="e">
        <f>IF(C16="Engin",Gasoil!T16/(KM!T16-KM!S16),IF(C16="Transport",(Gasoil!T16*100)/(KM!T16-KM!S16),Gasoil!T16/heures!T16))</f>
        <v>#DIV/0!</v>
      </c>
      <c r="U16" s="299">
        <f>IF(C16="Engin",Gasoil!U16/(KM!U16-KM!T16),IF(C16="Transport",(Gasoil!U16*100)/(KM!U16-KM!T16),Gasoil!U16/heures!U16))</f>
        <v>0.12043862971920316</v>
      </c>
      <c r="V16" s="299">
        <f>IF(C16="Engin",Gasoil!V16/(KM!V16-KM!U16),IF(C16="Transport",(Gasoil!V16*100)/(KM!V16-KM!U16),Gasoil!V16/heures!V16))</f>
        <v>0</v>
      </c>
      <c r="W16" s="299" t="e">
        <f>IF(C16="Engin",Gasoil!W16/(KM!W16-KM!V16),IF(C16="Transport",(Gasoil!W16*100)/(KM!W16-KM!V16),Gasoil!W16/heures!W16))</f>
        <v>#DIV/0!</v>
      </c>
      <c r="X16" s="299">
        <f>IF(C16="Engin",Gasoil!X16/(KM!X16-KM!W16),IF(C16="Transport",(Gasoil!X16*100)/(KM!X16-KM!W16),Gasoil!X16/heures!X16))</f>
        <v>8.2419447110955973E-2</v>
      </c>
      <c r="Y16" s="299">
        <f>IF(C16="Engin",Gasoil!Y16/(KM!Y16-KM!X16),IF(C16="Transport",(Gasoil!Y16*100)/(KM!Y16-KM!X16),Gasoil!Y16/heures!Y16))</f>
        <v>0</v>
      </c>
      <c r="Z16" s="299" t="e">
        <f>IF(C16="Engin",Gasoil!Z16/(KM!Z16-KM!Y16),IF(C16="Transport",(Gasoil!Z16*100)/(KM!Z16-KM!Y16),Gasoil!Z16/heures!Z16))</f>
        <v>#DIV/0!</v>
      </c>
      <c r="AA16" s="299" t="e">
        <f>IF(C16="Engin",Gasoil!AA16/(KM!AA16-KM!Z16),IF(C16="Transport",(Gasoil!AA16*100)/(KM!AA16-KM!Z16),Gasoil!AA16/heures!AA16))</f>
        <v>#DIV/0!</v>
      </c>
      <c r="AB16" s="299" t="e">
        <f>IF(C16="Engin",Gasoil!AB16/(KM!AB16-KM!AA16),IF(C16="Transport",(Gasoil!AB16*100)/(KM!AB16-KM!AA16),Gasoil!AB16/heures!AB16))</f>
        <v>#DIV/0!</v>
      </c>
      <c r="AC16" s="299" t="e">
        <f>IF(C16="Engin",Gasoil!AC16/(KM!AC16-KM!AB16),IF(C16="Transport",(Gasoil!AC16*100)/(KM!AC16-KM!AB16),Gasoil!AC16/heures!AC16))</f>
        <v>#DIV/0!</v>
      </c>
      <c r="AD16" s="299" t="e">
        <f>IF(C16="Engin",Gasoil!AD16/(KM!AD16-KM!AC16),IF(C16="Transport",(Gasoil!AD16*100)/(KM!AD16-KM!AC16),Gasoil!AD16/heures!AD16))</f>
        <v>#DIV/0!</v>
      </c>
      <c r="AE16" s="299" t="e">
        <f>IF(C16="Engin",Gasoil!AE16/(KM!AE16-KM!AD16),IF(C16="Transport",(Gasoil!AE16*100)/(KM!AE16-KM!AD16),Gasoil!AE16/heures!AE16))</f>
        <v>#DIV/0!</v>
      </c>
      <c r="AF16" s="299" t="e">
        <f>IF(C16="Engin",Gasoil!AF16/(KM!AF16-KM!AE16),IF(C16="Transport",(Gasoil!AF16*100)/(KM!AF16-KM!AE16),Gasoil!AF16/heures!AF16))</f>
        <v>#DIV/0!</v>
      </c>
      <c r="AG16" s="299" t="e">
        <f>IF(C16="Engin",Gasoil!AG16/(KM!AG16-KM!AF16),IF(C16="Transport",(Gasoil!AG16*100)/(KM!AG16-KM!AF16),Gasoil!AG16/heures!AG16))</f>
        <v>#DIV/0!</v>
      </c>
      <c r="AH16" s="299" t="e">
        <f>IF(C16="Engin",Gasoil!AH16/(KM!AH16-KM!AG16),IF(C16="Transport",(Gasoil!AH16*100)/(KM!AH16-KM!AG16),Gasoil!AH16/heures!AH16))</f>
        <v>#DIV/0!</v>
      </c>
      <c r="AI16" s="302" t="e">
        <f t="shared" si="0"/>
        <v>#DIV/0!</v>
      </c>
    </row>
    <row r="17" spans="1:35">
      <c r="A17" s="300" t="str">
        <f>Matériel_Sogto!A22</f>
        <v>CAMION</v>
      </c>
      <c r="B17" s="301" t="str">
        <f>Matériel_Sogto!B22</f>
        <v>CA012</v>
      </c>
      <c r="C17" s="301" t="str">
        <f>Matériel_Sogto!C22</f>
        <v>Transport</v>
      </c>
      <c r="D17" s="299">
        <f>Gasoil!D17/heures!D17</f>
        <v>25</v>
      </c>
      <c r="E17" s="299">
        <f>IF(C17="Engin",Gasoil!E17/(KM!E17-KM!D17),IF(C17="Transport",(Gasoil!E17*100)/(KM!E17-KM!D17),Gasoil!E17/heures!E17))</f>
        <v>0</v>
      </c>
      <c r="F17" s="299" t="e">
        <f>IF(C17="Engin",Gasoil!F17/(KM!F17-KM!E17),IF(C17="Transport",(Gasoil!F17*100)/(KM!F17-KM!E17),Gasoil!F17/heures!F17))</f>
        <v>#DIV/0!</v>
      </c>
      <c r="G17" s="299" t="e">
        <f>IF(C17="Engin",Gasoil!G17/(KM!G17-KM!F17),IF(C17="Transport",(Gasoil!G17*100)/(KM!G17-KM!F17),Gasoil!G17/heures!G17))</f>
        <v>#DIV/0!</v>
      </c>
      <c r="H17" s="299" t="e">
        <f>IF(C17="Engin",Gasoil!H17/(KM!H17-KM!G17),IF(C17="Transport",(Gasoil!H17*100)/(KM!H17-KM!G17),Gasoil!H17/heures!H17))</f>
        <v>#DIV/0!</v>
      </c>
      <c r="I17" s="299" t="e">
        <f>IF(C17="Engin",Gasoil!I17/(KM!I17-KM!H17),IF(C17="Transport",(Gasoil!I17*100)/(KM!I17-KM!H17),Gasoil!I17/heures!I17))</f>
        <v>#DIV/0!</v>
      </c>
      <c r="J17" s="299">
        <f>IF(C17="Engin",Gasoil!J17/(KM!J17-KM!I17),IF(C17="Transport",(Gasoil!J17*100)/(KM!J17-KM!I17),Gasoil!J17/heures!J17))</f>
        <v>0.33143511404380971</v>
      </c>
      <c r="K17" s="299">
        <f>IF(C17="Engin",Gasoil!K17/(KM!K17-KM!J17),IF(C17="Transport",(Gasoil!K17*100)/(KM!K17-KM!J17),Gasoil!K17/heures!K17))</f>
        <v>0</v>
      </c>
      <c r="L17" s="299" t="e">
        <f>IF(C17="Engin",Gasoil!L17/(KM!L17-KM!K17),IF(C17="Transport",(Gasoil!L17*100)/(KM!L17-KM!K17),Gasoil!L17/heures!L17))</f>
        <v>#DIV/0!</v>
      </c>
      <c r="M17" s="299" t="e">
        <f>IF(C17="Engin",Gasoil!M17/(KM!M17-KM!L17),IF(C17="Transport",(Gasoil!M17*100)/(KM!M17-KM!L17),Gasoil!M17/heures!M17))</f>
        <v>#DIV/0!</v>
      </c>
      <c r="N17" s="299" t="e">
        <f>IF(C17="Engin",Gasoil!N17/(KM!N17-KM!M17),IF(C17="Transport",(Gasoil!N17*100)/(KM!N17-KM!M17),Gasoil!N17/heures!N17))</f>
        <v>#DIV/0!</v>
      </c>
      <c r="O17" s="299" t="e">
        <f>IF(C17="Engin",Gasoil!O17/(KM!O17-KM!N17),IF(C17="Transport",(Gasoil!O17*100)/(KM!O17-KM!N17),Gasoil!O17/heures!O17))</f>
        <v>#DIV/0!</v>
      </c>
      <c r="P17" s="299" t="e">
        <f>IF(C17="Engin",Gasoil!P17/(KM!P17-KM!O17),IF(C17="Transport",(Gasoil!P17*100)/(KM!P17-KM!O17),Gasoil!P17/heures!P17))</f>
        <v>#DIV/0!</v>
      </c>
      <c r="Q17" s="299">
        <f>IF(C17="Engin",Gasoil!Q17/(KM!Q17-KM!P17),IF(C17="Transport",(Gasoil!Q17*100)/(KM!Q17-KM!P17),Gasoil!Q17/heures!Q17))</f>
        <v>0.28208744710860367</v>
      </c>
      <c r="R17" s="299">
        <f>IF(C17="Engin",Gasoil!R17/(KM!R17-KM!Q17),IF(C17="Transport",(Gasoil!R17*100)/(KM!R17-KM!Q17),Gasoil!R17/heures!R17))</f>
        <v>0</v>
      </c>
      <c r="S17" s="299" t="e">
        <f>IF(C17="Engin",Gasoil!S17/(KM!S17-KM!R17),IF(C17="Transport",(Gasoil!S17*100)/(KM!S17-KM!R17),Gasoil!S17/heures!S17))</f>
        <v>#DIV/0!</v>
      </c>
      <c r="T17" s="299" t="e">
        <f>IF(C17="Engin",Gasoil!T17/(KM!T17-KM!S17),IF(C17="Transport",(Gasoil!T17*100)/(KM!T17-KM!S17),Gasoil!T17/heures!T17))</f>
        <v>#DIV/0!</v>
      </c>
      <c r="U17" s="299" t="e">
        <f>IF(C17="Engin",Gasoil!U17/(KM!U17-KM!T17),IF(C17="Transport",(Gasoil!U17*100)/(KM!U17-KM!T17),Gasoil!U17/heures!U17))</f>
        <v>#DIV/0!</v>
      </c>
      <c r="V17" s="299" t="e">
        <f>IF(C17="Engin",Gasoil!V17/(KM!V17-KM!U17),IF(C17="Transport",(Gasoil!V17*100)/(KM!V17-KM!U17),Gasoil!V17/heures!V17))</f>
        <v>#DIV/0!</v>
      </c>
      <c r="W17" s="299" t="e">
        <f>IF(C17="Engin",Gasoil!W17/(KM!W17-KM!V17),IF(C17="Transport",(Gasoil!W17*100)/(KM!W17-KM!V17),Gasoil!W17/heures!W17))</f>
        <v>#DIV/0!</v>
      </c>
      <c r="X17" s="299">
        <f>IF(C17="Engin",Gasoil!X17/(KM!X17-KM!W17),IF(C17="Transport",(Gasoil!X17*100)/(KM!X17-KM!W17),Gasoil!X17/heures!X17))</f>
        <v>0.23313419787265044</v>
      </c>
      <c r="Y17" s="299">
        <f>IF(C17="Engin",Gasoil!Y17/(KM!Y17-KM!X17),IF(C17="Transport",(Gasoil!Y17*100)/(KM!Y17-KM!X17),Gasoil!Y17/heures!Y17))</f>
        <v>0</v>
      </c>
      <c r="Z17" s="299" t="e">
        <f>IF(C17="Engin",Gasoil!Z17/(KM!Z17-KM!Y17),IF(C17="Transport",(Gasoil!Z17*100)/(KM!Z17-KM!Y17),Gasoil!Z17/heures!Z17))</f>
        <v>#DIV/0!</v>
      </c>
      <c r="AA17" s="299" t="e">
        <f>IF(C17="Engin",Gasoil!AA17/(KM!AA17-KM!Z17),IF(C17="Transport",(Gasoil!AA17*100)/(KM!AA17-KM!Z17),Gasoil!AA17/heures!AA17))</f>
        <v>#DIV/0!</v>
      </c>
      <c r="AB17" s="299" t="e">
        <f>IF(C17="Engin",Gasoil!AB17/(KM!AB17-KM!AA17),IF(C17="Transport",(Gasoil!AB17*100)/(KM!AB17-KM!AA17),Gasoil!AB17/heures!AB17))</f>
        <v>#DIV/0!</v>
      </c>
      <c r="AC17" s="299" t="e">
        <f>IF(C17="Engin",Gasoil!AC17/(KM!AC17-KM!AB17),IF(C17="Transport",(Gasoil!AC17*100)/(KM!AC17-KM!AB17),Gasoil!AC17/heures!AC17))</f>
        <v>#DIV/0!</v>
      </c>
      <c r="AD17" s="299" t="e">
        <f>IF(C17="Engin",Gasoil!AD17/(KM!AD17-KM!AC17),IF(C17="Transport",(Gasoil!AD17*100)/(KM!AD17-KM!AC17),Gasoil!AD17/heures!AD17))</f>
        <v>#DIV/0!</v>
      </c>
      <c r="AE17" s="299" t="e">
        <f>IF(C17="Engin",Gasoil!AE17/(KM!AE17-KM!AD17),IF(C17="Transport",(Gasoil!AE17*100)/(KM!AE17-KM!AD17),Gasoil!AE17/heures!AE17))</f>
        <v>#DIV/0!</v>
      </c>
      <c r="AF17" s="299" t="e">
        <f>IF(C17="Engin",Gasoil!AF17/(KM!AF17-KM!AE17),IF(C17="Transport",(Gasoil!AF17*100)/(KM!AF17-KM!AE17),Gasoil!AF17/heures!AF17))</f>
        <v>#DIV/0!</v>
      </c>
      <c r="AG17" s="299" t="e">
        <f>IF(C17="Engin",Gasoil!AG17/(KM!AG17-KM!AF17),IF(C17="Transport",(Gasoil!AG17*100)/(KM!AG17-KM!AF17),Gasoil!AG17/heures!AG17))</f>
        <v>#DIV/0!</v>
      </c>
      <c r="AH17" s="299" t="e">
        <f>IF(C17="Engin",Gasoil!AH17/(KM!AH17-KM!AG17),IF(C17="Transport",(Gasoil!AH17*100)/(KM!AH17-KM!AG17),Gasoil!AH17/heures!AH17))</f>
        <v>#DIV/0!</v>
      </c>
      <c r="AI17" s="302" t="e">
        <f t="shared" si="0"/>
        <v>#DIV/0!</v>
      </c>
    </row>
    <row r="18" spans="1:35">
      <c r="A18" s="300" t="str">
        <f>Matériel_Sogto!A23</f>
        <v>PICK UP</v>
      </c>
      <c r="B18" s="301" t="str">
        <f>Matériel_Sogto!B23</f>
        <v>PICK003</v>
      </c>
      <c r="C18" s="301" t="str">
        <f>Matériel_Sogto!C23</f>
        <v>Transport</v>
      </c>
      <c r="D18" s="299">
        <f>Gasoil!D18/heures!D18</f>
        <v>6.8888888888888893</v>
      </c>
      <c r="E18" s="299" t="e">
        <f>IF(C18="Engin",Gasoil!E18/(KM!E18-KM!D18),IF(C18="Transport",(Gasoil!E18*100)/(KM!E18-KM!D18),Gasoil!E18/heures!E18))</f>
        <v>#DIV/0!</v>
      </c>
      <c r="F18" s="299" t="e">
        <f>IF(C18="Engin",Gasoil!F18/(KM!F18-KM!E18),IF(C18="Transport",(Gasoil!F18*100)/(KM!F18-KM!E18),Gasoil!F18/heures!F18))</f>
        <v>#DIV/0!</v>
      </c>
      <c r="G18" s="299" t="e">
        <f>IF(C18="Engin",Gasoil!G18/(KM!G18-KM!F18),IF(C18="Transport",(Gasoil!G18*100)/(KM!G18-KM!F18),Gasoil!G18/heures!G18))</f>
        <v>#DIV/0!</v>
      </c>
      <c r="H18" s="299" t="e">
        <f>IF(C18="Engin",Gasoil!H18/(KM!H18-KM!G18),IF(C18="Transport",(Gasoil!H18*100)/(KM!H18-KM!G18),Gasoil!H18/heures!H18))</f>
        <v>#DIV/0!</v>
      </c>
      <c r="I18" s="299" t="e">
        <f>IF(C18="Engin",Gasoil!I18/(KM!I18-KM!H18),IF(C18="Transport",(Gasoil!I18*100)/(KM!I18-KM!H18),Gasoil!I18/heures!I18))</f>
        <v>#DIV/0!</v>
      </c>
      <c r="J18" s="299" t="e">
        <f>IF(C18="Engin",Gasoil!J18/(KM!J18-KM!I18),IF(C18="Transport",(Gasoil!J18*100)/(KM!J18-KM!I18),Gasoil!J18/heures!J18))</f>
        <v>#DIV/0!</v>
      </c>
      <c r="K18" s="299" t="e">
        <f>IF(C18="Engin",Gasoil!K18/(KM!K18-KM!J18),IF(C18="Transport",(Gasoil!K18*100)/(KM!K18-KM!J18),Gasoil!K18/heures!K18))</f>
        <v>#DIV/0!</v>
      </c>
      <c r="L18" s="299" t="e">
        <f>IF(C18="Engin",Gasoil!L18/(KM!L18-KM!K18),IF(C18="Transport",(Gasoil!L18*100)/(KM!L18-KM!K18),Gasoil!L18/heures!L18))</f>
        <v>#DIV/0!</v>
      </c>
      <c r="M18" s="299" t="e">
        <f>IF(C18="Engin",Gasoil!M18/(KM!M18-KM!L18),IF(C18="Transport",(Gasoil!M18*100)/(KM!M18-KM!L18),Gasoil!M18/heures!M18))</f>
        <v>#DIV/0!</v>
      </c>
      <c r="N18" s="299" t="e">
        <f>IF(C18="Engin",Gasoil!N18/(KM!N18-KM!M18),IF(C18="Transport",(Gasoil!N18*100)/(KM!N18-KM!M18),Gasoil!N18/heures!N18))</f>
        <v>#DIV/0!</v>
      </c>
      <c r="O18" s="299" t="e">
        <f>IF(C18="Engin",Gasoil!O18/(KM!O18-KM!N18),IF(C18="Transport",(Gasoil!O18*100)/(KM!O18-KM!N18),Gasoil!O18/heures!O18))</f>
        <v>#DIV/0!</v>
      </c>
      <c r="P18" s="299" t="e">
        <f>IF(C18="Engin",Gasoil!P18/(KM!P18-KM!O18),IF(C18="Transport",(Gasoil!P18*100)/(KM!P18-KM!O18),Gasoil!P18/heures!P18))</f>
        <v>#DIV/0!</v>
      </c>
      <c r="Q18" s="299" t="e">
        <f>IF(C18="Engin",Gasoil!Q18/(KM!Q18-KM!P18),IF(C18="Transport",(Gasoil!Q18*100)/(KM!Q18-KM!P18),Gasoil!Q18/heures!Q18))</f>
        <v>#DIV/0!</v>
      </c>
      <c r="R18" s="299" t="e">
        <f>IF(C18="Engin",Gasoil!R18/(KM!R18-KM!Q18),IF(C18="Transport",(Gasoil!R18*100)/(KM!R18-KM!Q18),Gasoil!R18/heures!R18))</f>
        <v>#DIV/0!</v>
      </c>
      <c r="S18" s="299" t="e">
        <f>IF(C18="Engin",Gasoil!S18/(KM!S18-KM!R18),IF(C18="Transport",(Gasoil!S18*100)/(KM!S18-KM!R18),Gasoil!S18/heures!S18))</f>
        <v>#DIV/0!</v>
      </c>
      <c r="T18" s="299" t="e">
        <f>IF(C18="Engin",Gasoil!T18/(KM!T18-KM!S18),IF(C18="Transport",(Gasoil!T18*100)/(KM!T18-KM!S18),Gasoil!T18/heures!T18))</f>
        <v>#DIV/0!</v>
      </c>
      <c r="U18" s="299" t="e">
        <f>IF(C18="Engin",Gasoil!U18/(KM!U18-KM!T18),IF(C18="Transport",(Gasoil!U18*100)/(KM!U18-KM!T18),Gasoil!U18/heures!U18))</f>
        <v>#DIV/0!</v>
      </c>
      <c r="V18" s="299" t="e">
        <f>IF(C18="Engin",Gasoil!V18/(KM!V18-KM!U18),IF(C18="Transport",(Gasoil!V18*100)/(KM!V18-KM!U18),Gasoil!V18/heures!V18))</f>
        <v>#DIV/0!</v>
      </c>
      <c r="W18" s="299" t="e">
        <f>IF(C18="Engin",Gasoil!W18/(KM!W18-KM!V18),IF(C18="Transport",(Gasoil!W18*100)/(KM!W18-KM!V18),Gasoil!W18/heures!W18))</f>
        <v>#DIV/0!</v>
      </c>
      <c r="X18" s="299" t="e">
        <f>IF(C18="Engin",Gasoil!X18/(KM!X18-KM!W18),IF(C18="Transport",(Gasoil!X18*100)/(KM!X18-KM!W18),Gasoil!X18/heures!X18))</f>
        <v>#DIV/0!</v>
      </c>
      <c r="Y18" s="299" t="e">
        <f>IF(C18="Engin",Gasoil!Y18/(KM!Y18-KM!X18),IF(C18="Transport",(Gasoil!Y18*100)/(KM!Y18-KM!X18),Gasoil!Y18/heures!Y18))</f>
        <v>#DIV/0!</v>
      </c>
      <c r="Z18" s="299" t="e">
        <f>IF(C18="Engin",Gasoil!Z18/(KM!Z18-KM!Y18),IF(C18="Transport",(Gasoil!Z18*100)/(KM!Z18-KM!Y18),Gasoil!Z18/heures!Z18))</f>
        <v>#DIV/0!</v>
      </c>
      <c r="AA18" s="299" t="e">
        <f>IF(C18="Engin",Gasoil!AA18/(KM!AA18-KM!Z18),IF(C18="Transport",(Gasoil!AA18*100)/(KM!AA18-KM!Z18),Gasoil!AA18/heures!AA18))</f>
        <v>#DIV/0!</v>
      </c>
      <c r="AB18" s="299" t="e">
        <f>IF(C18="Engin",Gasoil!AB18/(KM!AB18-KM!AA18),IF(C18="Transport",(Gasoil!AB18*100)/(KM!AB18-KM!AA18),Gasoil!AB18/heures!AB18))</f>
        <v>#DIV/0!</v>
      </c>
      <c r="AC18" s="299" t="e">
        <f>IF(C18="Engin",Gasoil!AC18/(KM!AC18-KM!AB18),IF(C18="Transport",(Gasoil!AC18*100)/(KM!AC18-KM!AB18),Gasoil!AC18/heures!AC18))</f>
        <v>#DIV/0!</v>
      </c>
      <c r="AD18" s="299" t="e">
        <f>IF(C18="Engin",Gasoil!AD18/(KM!AD18-KM!AC18),IF(C18="Transport",(Gasoil!AD18*100)/(KM!AD18-KM!AC18),Gasoil!AD18/heures!AD18))</f>
        <v>#DIV/0!</v>
      </c>
      <c r="AE18" s="299" t="e">
        <f>IF(C18="Engin",Gasoil!AE18/(KM!AE18-KM!AD18),IF(C18="Transport",(Gasoil!AE18*100)/(KM!AE18-KM!AD18),Gasoil!AE18/heures!AE18))</f>
        <v>#DIV/0!</v>
      </c>
      <c r="AF18" s="299" t="e">
        <f>IF(C18="Engin",Gasoil!AF18/(KM!AF18-KM!AE18),IF(C18="Transport",(Gasoil!AF18*100)/(KM!AF18-KM!AE18),Gasoil!AF18/heures!AF18))</f>
        <v>#DIV/0!</v>
      </c>
      <c r="AG18" s="299" t="e">
        <f>IF(C18="Engin",Gasoil!AG18/(KM!AG18-KM!AF18),IF(C18="Transport",(Gasoil!AG18*100)/(KM!AG18-KM!AF18),Gasoil!AG18/heures!AG18))</f>
        <v>#DIV/0!</v>
      </c>
      <c r="AH18" s="299" t="e">
        <f>IF(C18="Engin",Gasoil!AH18/(KM!AH18-KM!AG18),IF(C18="Transport",(Gasoil!AH18*100)/(KM!AH18-KM!AG18),Gasoil!AH18/heures!AH18))</f>
        <v>#DIV/0!</v>
      </c>
      <c r="AI18" s="302" t="e">
        <f t="shared" si="0"/>
        <v>#DIV/0!</v>
      </c>
    </row>
    <row r="19" spans="1:35">
      <c r="A19" s="300" t="str">
        <f>Matériel_Sogto!A24</f>
        <v>FIAT</v>
      </c>
      <c r="B19" s="301" t="str">
        <f>Matériel_Sogto!B24</f>
        <v>VL004</v>
      </c>
      <c r="C19" s="301" t="str">
        <f>Matériel_Sogto!C24</f>
        <v>Transport</v>
      </c>
      <c r="D19" s="299">
        <f>Gasoil!D19/heures!D19</f>
        <v>0</v>
      </c>
      <c r="E19" s="299" t="e">
        <f>IF(C19="Engin",Gasoil!E19/(KM!E19-KM!D19),IF(C19="Transport",(Gasoil!E19*100)/(KM!E19-KM!D19),Gasoil!E19/heures!E19))</f>
        <v>#DIV/0!</v>
      </c>
      <c r="F19" s="299">
        <f>IF(C19="Engin",Gasoil!F19/(KM!F19-KM!E19),IF(C19="Transport",(Gasoil!F19*100)/(KM!F19-KM!E19),Gasoil!F19/heures!F19))</f>
        <v>0.12059280886039796</v>
      </c>
      <c r="G19" s="299">
        <f>IF(C19="Engin",Gasoil!G19/(KM!G19-KM!F19),IF(C19="Transport",(Gasoil!G19*100)/(KM!G19-KM!F19),Gasoil!G19/heures!G19))</f>
        <v>0</v>
      </c>
      <c r="H19" s="299" t="e">
        <f>IF(C19="Engin",Gasoil!H19/(KM!H19-KM!G19),IF(C19="Transport",(Gasoil!H19*100)/(KM!H19-KM!G19),Gasoil!H19/heures!H19))</f>
        <v>#DIV/0!</v>
      </c>
      <c r="I19" s="299" t="e">
        <f>IF(C19="Engin",Gasoil!I19/(KM!I19-KM!H19),IF(C19="Transport",(Gasoil!I19*100)/(KM!I19-KM!H19),Gasoil!I19/heures!I19))</f>
        <v>#DIV/0!</v>
      </c>
      <c r="J19" s="299" t="e">
        <f>IF(C19="Engin",Gasoil!J19/(KM!J19-KM!I19),IF(C19="Transport",(Gasoil!J19*100)/(KM!J19-KM!I19),Gasoil!J19/heures!J19))</f>
        <v>#DIV/0!</v>
      </c>
      <c r="K19" s="299" t="e">
        <f>IF(C19="Engin",Gasoil!K19/(KM!K19-KM!J19),IF(C19="Transport",(Gasoil!K19*100)/(KM!K19-KM!J19),Gasoil!K19/heures!K19))</f>
        <v>#DIV/0!</v>
      </c>
      <c r="L19" s="299">
        <f>IF(C19="Engin",Gasoil!L19/(KM!L19-KM!K19),IF(C19="Transport",(Gasoil!L19*100)/(KM!L19-KM!K19),Gasoil!L19/heures!L19))</f>
        <v>0.10755662087827664</v>
      </c>
      <c r="M19" s="299">
        <f>IF(C19="Engin",Gasoil!M19/(KM!M19-KM!L19),IF(C19="Transport",(Gasoil!M19*100)/(KM!M19-KM!L19),Gasoil!M19/heures!M19))</f>
        <v>0</v>
      </c>
      <c r="N19" s="299" t="e">
        <f>IF(C19="Engin",Gasoil!N19/(KM!N19-KM!M19),IF(C19="Transport",(Gasoil!N19*100)/(KM!N19-KM!M19),Gasoil!N19/heures!N19))</f>
        <v>#DIV/0!</v>
      </c>
      <c r="O19" s="299" t="e">
        <f>IF(C19="Engin",Gasoil!O19/(KM!O19-KM!N19),IF(C19="Transport",(Gasoil!O19*100)/(KM!O19-KM!N19),Gasoil!O19/heures!O19))</f>
        <v>#DIV/0!</v>
      </c>
      <c r="P19" s="299" t="e">
        <f>IF(C19="Engin",Gasoil!P19/(KM!P19-KM!O19),IF(C19="Transport",(Gasoil!P19*100)/(KM!P19-KM!O19),Gasoil!P19/heures!P19))</f>
        <v>#DIV/0!</v>
      </c>
      <c r="Q19" s="299" t="e">
        <f>IF(C19="Engin",Gasoil!Q19/(KM!Q19-KM!P19),IF(C19="Transport",(Gasoil!Q19*100)/(KM!Q19-KM!P19),Gasoil!Q19/heures!Q19))</f>
        <v>#DIV/0!</v>
      </c>
      <c r="R19" s="299" t="e">
        <f>IF(C19="Engin",Gasoil!R19/(KM!R19-KM!Q19),IF(C19="Transport",(Gasoil!R19*100)/(KM!R19-KM!Q19),Gasoil!R19/heures!R19))</f>
        <v>#DIV/0!</v>
      </c>
      <c r="S19" s="299" t="e">
        <f>IF(C19="Engin",Gasoil!S19/(KM!S19-KM!R19),IF(C19="Transport",(Gasoil!S19*100)/(KM!S19-KM!R19),Gasoil!S19/heures!S19))</f>
        <v>#DIV/0!</v>
      </c>
      <c r="T19" s="299" t="e">
        <f>IF(C19="Engin",Gasoil!T19/(KM!T19-KM!S19),IF(C19="Transport",(Gasoil!T19*100)/(KM!T19-KM!S19),Gasoil!T19/heures!T19))</f>
        <v>#DIV/0!</v>
      </c>
      <c r="U19" s="299" t="e">
        <f>IF(C19="Engin",Gasoil!U19/(KM!U19-KM!T19),IF(C19="Transport",(Gasoil!U19*100)/(KM!U19-KM!T19),Gasoil!U19/heures!U19))</f>
        <v>#DIV/0!</v>
      </c>
      <c r="V19" s="299" t="e">
        <f>IF(C19="Engin",Gasoil!V19/(KM!V19-KM!U19),IF(C19="Transport",(Gasoil!V19*100)/(KM!V19-KM!U19),Gasoil!V19/heures!V19))</f>
        <v>#DIV/0!</v>
      </c>
      <c r="W19" s="299" t="e">
        <f>IF(C19="Engin",Gasoil!W19/(KM!W19-KM!V19),IF(C19="Transport",(Gasoil!W19*100)/(KM!W19-KM!V19),Gasoil!W19/heures!W19))</f>
        <v>#DIV/0!</v>
      </c>
      <c r="X19" s="299" t="e">
        <f>IF(C19="Engin",Gasoil!X19/(KM!X19-KM!W19),IF(C19="Transport",(Gasoil!X19*100)/(KM!X19-KM!W19),Gasoil!X19/heures!X19))</f>
        <v>#DIV/0!</v>
      </c>
      <c r="Y19" s="299" t="e">
        <f>IF(C19="Engin",Gasoil!Y19/(KM!Y19-KM!X19),IF(C19="Transport",(Gasoil!Y19*100)/(KM!Y19-KM!X19),Gasoil!Y19/heures!Y19))</f>
        <v>#DIV/0!</v>
      </c>
      <c r="Z19" s="299" t="e">
        <f>IF(C19="Engin",Gasoil!Z19/(KM!Z19-KM!Y19),IF(C19="Transport",(Gasoil!Z19*100)/(KM!Z19-KM!Y19),Gasoil!Z19/heures!Z19))</f>
        <v>#DIV/0!</v>
      </c>
      <c r="AA19" s="299" t="e">
        <f>IF(C19="Engin",Gasoil!AA19/(KM!AA19-KM!Z19),IF(C19="Transport",(Gasoil!AA19*100)/(KM!AA19-KM!Z19),Gasoil!AA19/heures!AA19))</f>
        <v>#DIV/0!</v>
      </c>
      <c r="AB19" s="299" t="e">
        <f>IF(C19="Engin",Gasoil!AB19/(KM!AB19-KM!AA19),IF(C19="Transport",(Gasoil!AB19*100)/(KM!AB19-KM!AA19),Gasoil!AB19/heures!AB19))</f>
        <v>#DIV/0!</v>
      </c>
      <c r="AC19" s="299" t="e">
        <f>IF(C19="Engin",Gasoil!AC19/(KM!AC19-KM!AB19),IF(C19="Transport",(Gasoil!AC19*100)/(KM!AC19-KM!AB19),Gasoil!AC19/heures!AC19))</f>
        <v>#DIV/0!</v>
      </c>
      <c r="AD19" s="299" t="e">
        <f>IF(C19="Engin",Gasoil!AD19/(KM!AD19-KM!AC19),IF(C19="Transport",(Gasoil!AD19*100)/(KM!AD19-KM!AC19),Gasoil!AD19/heures!AD19))</f>
        <v>#DIV/0!</v>
      </c>
      <c r="AE19" s="299" t="e">
        <f>IF(C19="Engin",Gasoil!AE19/(KM!AE19-KM!AD19),IF(C19="Transport",(Gasoil!AE19*100)/(KM!AE19-KM!AD19),Gasoil!AE19/heures!AE19))</f>
        <v>#DIV/0!</v>
      </c>
      <c r="AF19" s="299" t="e">
        <f>IF(C19="Engin",Gasoil!AF19/(KM!AF19-KM!AE19),IF(C19="Transport",(Gasoil!AF19*100)/(KM!AF19-KM!AE19),Gasoil!AF19/heures!AF19))</f>
        <v>#DIV/0!</v>
      </c>
      <c r="AG19" s="299" t="e">
        <f>IF(C19="Engin",Gasoil!AG19/(KM!AG19-KM!AF19),IF(C19="Transport",(Gasoil!AG19*100)/(KM!AG19-KM!AF19),Gasoil!AG19/heures!AG19))</f>
        <v>#DIV/0!</v>
      </c>
      <c r="AH19" s="299" t="e">
        <f>IF(C19="Engin",Gasoil!AH19/(KM!AH19-KM!AG19),IF(C19="Transport",(Gasoil!AH19*100)/(KM!AH19-KM!AG19),Gasoil!AH19/heures!AH19))</f>
        <v>#DIV/0!</v>
      </c>
      <c r="AI19" s="302" t="e">
        <f t="shared" si="0"/>
        <v>#DIV/0!</v>
      </c>
    </row>
    <row r="20" spans="1:35">
      <c r="A20" s="300" t="str">
        <f>Matériel_Sogto!A25</f>
        <v>GROUPE ELECROGENE</v>
      </c>
      <c r="B20" s="301">
        <f>Matériel_Sogto!B25</f>
        <v>0</v>
      </c>
      <c r="C20" s="301">
        <f>Matériel_Sogto!C25</f>
        <v>0</v>
      </c>
      <c r="D20" s="299">
        <f>Gasoil!D20/heures!D20</f>
        <v>4.166666666666667</v>
      </c>
      <c r="E20" s="299" t="e">
        <f>IF(C20="Engin",Gasoil!E20/(KM!E20-KM!D20),IF(C20="Transport",(Gasoil!E20*100)/(KM!E20-KM!D20),Gasoil!E20/heures!E20))</f>
        <v>#DIV/0!</v>
      </c>
      <c r="F20" s="299">
        <f>IF(C20="Engin",Gasoil!F20/(KM!F20-KM!E20),IF(C20="Transport",(Gasoil!F20*100)/(KM!F20-KM!E20),Gasoil!F20/heures!F20))</f>
        <v>0</v>
      </c>
      <c r="G20" s="299">
        <f>IF(C20="Engin",Gasoil!G20/(KM!G20-KM!F20),IF(C20="Transport",(Gasoil!G20*100)/(KM!G20-KM!F20),Gasoil!G20/heures!G20))</f>
        <v>0</v>
      </c>
      <c r="H20" s="299">
        <f>IF(C20="Engin",Gasoil!H20/(KM!H20-KM!G20),IF(C20="Transport",(Gasoil!H20*100)/(KM!H20-KM!G20),Gasoil!H20/heures!H20))</f>
        <v>0</v>
      </c>
      <c r="I20" s="299" t="e">
        <f>IF(C20="Engin",Gasoil!I20/(KM!I20-KM!H20),IF(C20="Transport",(Gasoil!I20*100)/(KM!I20-KM!H20),Gasoil!I20/heures!I20))</f>
        <v>#DIV/0!</v>
      </c>
      <c r="J20" s="299">
        <f>IF(C20="Engin",Gasoil!J20/(KM!J20-KM!I20),IF(C20="Transport",(Gasoil!J20*100)/(KM!J20-KM!I20),Gasoil!J20/heures!J20))</f>
        <v>0</v>
      </c>
      <c r="K20" s="299">
        <f>IF(C20="Engin",Gasoil!K20/(KM!K20-KM!J20),IF(C20="Transport",(Gasoil!K20*100)/(KM!K20-KM!J20),Gasoil!K20/heures!K20))</f>
        <v>0</v>
      </c>
      <c r="L20" s="299">
        <f>IF(C20="Engin",Gasoil!L20/(KM!L20-KM!K20),IF(C20="Transport",(Gasoil!L20*100)/(KM!L20-KM!K20),Gasoil!L20/heures!L20))</f>
        <v>0</v>
      </c>
      <c r="M20" s="299">
        <f>IF(C20="Engin",Gasoil!M20/(KM!M20-KM!L20),IF(C20="Transport",(Gasoil!M20*100)/(KM!M20-KM!L20),Gasoil!M20/heures!M20))</f>
        <v>0</v>
      </c>
      <c r="N20" s="299">
        <f>IF(C20="Engin",Gasoil!N20/(KM!N20-KM!M20),IF(C20="Transport",(Gasoil!N20*100)/(KM!N20-KM!M20),Gasoil!N20/heures!N20))</f>
        <v>0</v>
      </c>
      <c r="O20" s="299">
        <f>IF(C20="Engin",Gasoil!O20/(KM!O20-KM!N20),IF(C20="Transport",(Gasoil!O20*100)/(KM!O20-KM!N20),Gasoil!O20/heures!O20))</f>
        <v>0</v>
      </c>
      <c r="P20" s="299">
        <f>IF(C20="Engin",Gasoil!P20/(KM!P20-KM!O20),IF(C20="Transport",(Gasoil!P20*100)/(KM!P20-KM!O20),Gasoil!P20/heures!P20))</f>
        <v>0</v>
      </c>
      <c r="Q20" s="299">
        <f>IF(C20="Engin",Gasoil!Q20/(KM!Q20-KM!P20),IF(C20="Transport",(Gasoil!Q20*100)/(KM!Q20-KM!P20),Gasoil!Q20/heures!Q20))</f>
        <v>0</v>
      </c>
      <c r="R20" s="299">
        <f>IF(C20="Engin",Gasoil!R20/(KM!R20-KM!Q20),IF(C20="Transport",(Gasoil!R20*100)/(KM!R20-KM!Q20),Gasoil!R20/heures!R20))</f>
        <v>0</v>
      </c>
      <c r="S20" s="299">
        <f>IF(C20="Engin",Gasoil!S20/(KM!S20-KM!R20),IF(C20="Transport",(Gasoil!S20*100)/(KM!S20-KM!R20),Gasoil!S20/heures!S20))</f>
        <v>0</v>
      </c>
      <c r="T20" s="299">
        <f>IF(C20="Engin",Gasoil!T20/(KM!T20-KM!S20),IF(C20="Transport",(Gasoil!T20*100)/(KM!T20-KM!S20),Gasoil!T20/heures!T20))</f>
        <v>0</v>
      </c>
      <c r="U20" s="299">
        <f>IF(C20="Engin",Gasoil!U20/(KM!U20-KM!T20),IF(C20="Transport",(Gasoil!U20*100)/(KM!U20-KM!T20),Gasoil!U20/heures!U20))</f>
        <v>0</v>
      </c>
      <c r="V20" s="299">
        <f>IF(C20="Engin",Gasoil!V20/(KM!V20-KM!U20),IF(C20="Transport",(Gasoil!V20*100)/(KM!V20-KM!U20),Gasoil!V20/heures!V20))</f>
        <v>0</v>
      </c>
      <c r="W20" s="299">
        <f>IF(C20="Engin",Gasoil!W20/(KM!W20-KM!V20),IF(C20="Transport",(Gasoil!W20*100)/(KM!W20-KM!V20),Gasoil!W20/heures!W20))</f>
        <v>0</v>
      </c>
      <c r="X20" s="299">
        <f>IF(C20="Engin",Gasoil!X20/(KM!X20-KM!W20),IF(C20="Transport",(Gasoil!X20*100)/(KM!X20-KM!W20),Gasoil!X20/heures!X20))</f>
        <v>0</v>
      </c>
      <c r="Y20" s="299">
        <f>IF(C20="Engin",Gasoil!Y20/(KM!Y20-KM!X20),IF(C20="Transport",(Gasoil!Y20*100)/(KM!Y20-KM!X20),Gasoil!Y20/heures!Y20))</f>
        <v>0</v>
      </c>
      <c r="Z20" s="299" t="e">
        <f>IF(C20="Engin",Gasoil!Z20/(KM!Z20-KM!Y20),IF(C20="Transport",(Gasoil!Z20*100)/(KM!Z20-KM!Y20),Gasoil!Z20/heures!Z20))</f>
        <v>#DIV/0!</v>
      </c>
      <c r="AA20" s="299" t="e">
        <f>IF(C20="Engin",Gasoil!AA20/(KM!AA20-KM!Z20),IF(C20="Transport",(Gasoil!AA20*100)/(KM!AA20-KM!Z20),Gasoil!AA20/heures!AA20))</f>
        <v>#DIV/0!</v>
      </c>
      <c r="AB20" s="299" t="e">
        <f>IF(C20="Engin",Gasoil!AB20/(KM!AB20-KM!AA20),IF(C20="Transport",(Gasoil!AB20*100)/(KM!AB20-KM!AA20),Gasoil!AB20/heures!AB20))</f>
        <v>#DIV/0!</v>
      </c>
      <c r="AC20" s="299" t="e">
        <f>IF(C20="Engin",Gasoil!AC20/(KM!AC20-KM!AB20),IF(C20="Transport",(Gasoil!AC20*100)/(KM!AC20-KM!AB20),Gasoil!AC20/heures!AC20))</f>
        <v>#DIV/0!</v>
      </c>
      <c r="AD20" s="299" t="e">
        <f>IF(C20="Engin",Gasoil!AD20/(KM!AD20-KM!AC20),IF(C20="Transport",(Gasoil!AD20*100)/(KM!AD20-KM!AC20),Gasoil!AD20/heures!AD20))</f>
        <v>#DIV/0!</v>
      </c>
      <c r="AE20" s="299" t="e">
        <f>IF(C20="Engin",Gasoil!AE20/(KM!AE20-KM!AD20),IF(C20="Transport",(Gasoil!AE20*100)/(KM!AE20-KM!AD20),Gasoil!AE20/heures!AE20))</f>
        <v>#DIV/0!</v>
      </c>
      <c r="AF20" s="299" t="e">
        <f>IF(C20="Engin",Gasoil!AF20/(KM!AF20-KM!AE20),IF(C20="Transport",(Gasoil!AF20*100)/(KM!AF20-KM!AE20),Gasoil!AF20/heures!AF20))</f>
        <v>#DIV/0!</v>
      </c>
      <c r="AG20" s="299" t="e">
        <f>IF(C20="Engin",Gasoil!AG20/(KM!AG20-KM!AF20),IF(C20="Transport",(Gasoil!AG20*100)/(KM!AG20-KM!AF20),Gasoil!AG20/heures!AG20))</f>
        <v>#DIV/0!</v>
      </c>
      <c r="AH20" s="299" t="e">
        <f>IF(C20="Engin",Gasoil!AH20/(KM!AH20-KM!AG20),IF(C20="Transport",(Gasoil!AH20*100)/(KM!AH20-KM!AG20),Gasoil!AH20/heures!AH20))</f>
        <v>#DIV/0!</v>
      </c>
      <c r="AI20" s="302" t="e">
        <f t="shared" si="0"/>
        <v>#DIV/0!</v>
      </c>
    </row>
    <row r="21" spans="1:35">
      <c r="A21" s="300" t="str">
        <f>Matériel_Sogto!A26</f>
        <v>MOTEUR  D'EAU</v>
      </c>
      <c r="B21" s="301">
        <f>Matériel_Sogto!B26</f>
        <v>0</v>
      </c>
      <c r="C21" s="301">
        <f>Matériel_Sogto!C26</f>
        <v>0</v>
      </c>
      <c r="D21" s="299">
        <f>Gasoil!D21/heures!D21</f>
        <v>5</v>
      </c>
      <c r="E21" s="299" t="e">
        <f>IF(C21="Engin",Gasoil!E21/(KM!E21-KM!D21),IF(C21="Transport",(Gasoil!E21*100)/(KM!E21-KM!D21),Gasoil!E21/heures!E21))</f>
        <v>#DIV/0!</v>
      </c>
      <c r="F21" s="299" t="e">
        <f>IF(C21="Engin",Gasoil!F21/(KM!F21-KM!E21),IF(C21="Transport",(Gasoil!F21*100)/(KM!F21-KM!E21),Gasoil!F21/heures!F21))</f>
        <v>#DIV/0!</v>
      </c>
      <c r="G21" s="299" t="e">
        <f>IF(C21="Engin",Gasoil!G21/(KM!G21-KM!F21),IF(C21="Transport",(Gasoil!G21*100)/(KM!G21-KM!F21),Gasoil!G21/heures!G21))</f>
        <v>#DIV/0!</v>
      </c>
      <c r="H21" s="299" t="e">
        <f>IF(C21="Engin",Gasoil!H21/(KM!H21-KM!G21),IF(C21="Transport",(Gasoil!H21*100)/(KM!H21-KM!G21),Gasoil!H21/heures!H21))</f>
        <v>#DIV/0!</v>
      </c>
      <c r="I21" s="299">
        <f>IF(C21="Engin",Gasoil!I21/(KM!I21-KM!H21),IF(C21="Transport",(Gasoil!I21*100)/(KM!I21-KM!H21),Gasoil!I21/heures!I21))</f>
        <v>0</v>
      </c>
      <c r="J21" s="299">
        <f>IF(C21="Engin",Gasoil!J21/(KM!J21-KM!I21),IF(C21="Transport",(Gasoil!J21*100)/(KM!J21-KM!I21),Gasoil!J21/heures!J21))</f>
        <v>0</v>
      </c>
      <c r="K21" s="299">
        <f>IF(C21="Engin",Gasoil!K21/(KM!K21-KM!J21),IF(C21="Transport",(Gasoil!K21*100)/(KM!K21-KM!J21),Gasoil!K21/heures!K21))</f>
        <v>5</v>
      </c>
      <c r="L21" s="299">
        <f>IF(C21="Engin",Gasoil!L21/(KM!L21-KM!K21),IF(C21="Transport",(Gasoil!L21*100)/(KM!L21-KM!K21),Gasoil!L21/heures!L21))</f>
        <v>0</v>
      </c>
      <c r="M21" s="299">
        <f>IF(C21="Engin",Gasoil!M21/(KM!M21-KM!L21),IF(C21="Transport",(Gasoil!M21*100)/(KM!M21-KM!L21),Gasoil!M21/heures!M21))</f>
        <v>0</v>
      </c>
      <c r="N21" s="299">
        <f>IF(C21="Engin",Gasoil!N21/(KM!N21-KM!M21),IF(C21="Transport",(Gasoil!N21*100)/(KM!N21-KM!M21),Gasoil!N21/heures!N21))</f>
        <v>0</v>
      </c>
      <c r="O21" s="299">
        <f>IF(C21="Engin",Gasoil!O21/(KM!O21-KM!N21),IF(C21="Transport",(Gasoil!O21*100)/(KM!O21-KM!N21),Gasoil!O21/heures!O21))</f>
        <v>0</v>
      </c>
      <c r="P21" s="299" t="e">
        <f>IF(C21="Engin",Gasoil!P21/(KM!P21-KM!O21),IF(C21="Transport",(Gasoil!P21*100)/(KM!P21-KM!O21),Gasoil!P21/heures!P21))</f>
        <v>#DIV/0!</v>
      </c>
      <c r="Q21" s="299">
        <f>IF(C21="Engin",Gasoil!Q21/(KM!Q21-KM!P21),IF(C21="Transport",(Gasoil!Q21*100)/(KM!Q21-KM!P21),Gasoil!Q21/heures!Q21))</f>
        <v>0</v>
      </c>
      <c r="R21" s="299">
        <f>IF(C21="Engin",Gasoil!R21/(KM!R21-KM!Q21),IF(C21="Transport",(Gasoil!R21*100)/(KM!R21-KM!Q21),Gasoil!R21/heures!R21))</f>
        <v>0</v>
      </c>
      <c r="S21" s="299">
        <f>IF(C21="Engin",Gasoil!S21/(KM!S21-KM!R21),IF(C21="Transport",(Gasoil!S21*100)/(KM!S21-KM!R21),Gasoil!S21/heures!S21))</f>
        <v>5</v>
      </c>
      <c r="T21" s="299">
        <f>IF(C21="Engin",Gasoil!T21/(KM!T21-KM!S21),IF(C21="Transport",(Gasoil!T21*100)/(KM!T21-KM!S21),Gasoil!T21/heures!T21))</f>
        <v>0</v>
      </c>
      <c r="U21" s="299">
        <f>IF(C21="Engin",Gasoil!U21/(KM!U21-KM!T21),IF(C21="Transport",(Gasoil!U21*100)/(KM!U21-KM!T21),Gasoil!U21/heures!U21))</f>
        <v>0</v>
      </c>
      <c r="V21" s="299">
        <f>IF(C21="Engin",Gasoil!V21/(KM!V21-KM!U21),IF(C21="Transport",(Gasoil!V21*100)/(KM!V21-KM!U21),Gasoil!V21/heures!V21))</f>
        <v>0</v>
      </c>
      <c r="W21" s="299">
        <f>IF(C21="Engin",Gasoil!W21/(KM!W21-KM!V21),IF(C21="Transport",(Gasoil!W21*100)/(KM!W21-KM!V21),Gasoil!W21/heures!W21))</f>
        <v>0</v>
      </c>
      <c r="X21" s="299">
        <f>IF(C21="Engin",Gasoil!X21/(KM!X21-KM!W21),IF(C21="Transport",(Gasoil!X21*100)/(KM!X21-KM!W21),Gasoil!X21/heures!X21))</f>
        <v>0</v>
      </c>
      <c r="Y21" s="299" t="e">
        <f>IF(C21="Engin",Gasoil!Y21/(KM!Y21-KM!X21),IF(C21="Transport",(Gasoil!Y21*100)/(KM!Y21-KM!X21),Gasoil!Y21/heures!Y21))</f>
        <v>#DIV/0!</v>
      </c>
      <c r="Z21" s="299" t="e">
        <f>IF(C21="Engin",Gasoil!Z21/(KM!Z21-KM!Y21),IF(C21="Transport",(Gasoil!Z21*100)/(KM!Z21-KM!Y21),Gasoil!Z21/heures!Z21))</f>
        <v>#DIV/0!</v>
      </c>
      <c r="AA21" s="299" t="e">
        <f>IF(C21="Engin",Gasoil!AA21/(KM!AA21-KM!Z21),IF(C21="Transport",(Gasoil!AA21*100)/(KM!AA21-KM!Z21),Gasoil!AA21/heures!AA21))</f>
        <v>#DIV/0!</v>
      </c>
      <c r="AB21" s="299" t="e">
        <f>IF(C21="Engin",Gasoil!AB21/(KM!AB21-KM!AA21),IF(C21="Transport",(Gasoil!AB21*100)/(KM!AB21-KM!AA21),Gasoil!AB21/heures!AB21))</f>
        <v>#DIV/0!</v>
      </c>
      <c r="AC21" s="299" t="e">
        <f>IF(C21="Engin",Gasoil!AC21/(KM!AC21-KM!AB21),IF(C21="Transport",(Gasoil!AC21*100)/(KM!AC21-KM!AB21),Gasoil!AC21/heures!AC21))</f>
        <v>#DIV/0!</v>
      </c>
      <c r="AD21" s="299" t="e">
        <f>IF(C21="Engin",Gasoil!AD21/(KM!AD21-KM!AC21),IF(C21="Transport",(Gasoil!AD21*100)/(KM!AD21-KM!AC21),Gasoil!AD21/heures!AD21))</f>
        <v>#DIV/0!</v>
      </c>
      <c r="AE21" s="299" t="e">
        <f>IF(C21="Engin",Gasoil!AE21/(KM!AE21-KM!AD21),IF(C21="Transport",(Gasoil!AE21*100)/(KM!AE21-KM!AD21),Gasoil!AE21/heures!AE21))</f>
        <v>#DIV/0!</v>
      </c>
      <c r="AF21" s="299" t="e">
        <f>IF(C21="Engin",Gasoil!AF21/(KM!AF21-KM!AE21),IF(C21="Transport",(Gasoil!AF21*100)/(KM!AF21-KM!AE21),Gasoil!AF21/heures!AF21))</f>
        <v>#DIV/0!</v>
      </c>
      <c r="AG21" s="299" t="e">
        <f>IF(C21="Engin",Gasoil!AG21/(KM!AG21-KM!AF21),IF(C21="Transport",(Gasoil!AG21*100)/(KM!AG21-KM!AF21),Gasoil!AG21/heures!AG21))</f>
        <v>#DIV/0!</v>
      </c>
      <c r="AH21" s="299" t="e">
        <f>IF(C21="Engin",Gasoil!AH21/(KM!AH21-KM!AG21),IF(C21="Transport",(Gasoil!AH21*100)/(KM!AH21-KM!AG21),Gasoil!AH21/heures!AH21))</f>
        <v>#DIV/0!</v>
      </c>
      <c r="AI21" s="302" t="e">
        <f t="shared" si="0"/>
        <v>#DIV/0!</v>
      </c>
    </row>
    <row r="22" spans="1:35">
      <c r="A22" s="300" t="str">
        <f>Matériel_Sogto!A27</f>
        <v>KIA</v>
      </c>
      <c r="B22" s="301" t="str">
        <f>Matériel_Sogto!B27</f>
        <v>VL017</v>
      </c>
      <c r="C22" s="301" t="str">
        <f>Matériel_Sogto!C27</f>
        <v>Transport</v>
      </c>
      <c r="D22" s="299">
        <f>Gasoil!D22/heures!D22</f>
        <v>54</v>
      </c>
      <c r="E22" s="299">
        <f>IF(C22="Engin",Gasoil!E22/(KM!E22-KM!D22),IF(C22="Transport",(Gasoil!E22*100)/(KM!E22-KM!D22),Gasoil!E22/heures!E22))</f>
        <v>0</v>
      </c>
      <c r="F22" s="299" t="e">
        <f>IF(C22="Engin",Gasoil!F22/(KM!F22-KM!E22),IF(C22="Transport",(Gasoil!F22*100)/(KM!F22-KM!E22),Gasoil!F22/heures!F22))</f>
        <v>#DIV/0!</v>
      </c>
      <c r="G22" s="299" t="e">
        <f>IF(C22="Engin",Gasoil!G22/(KM!G22-KM!F22),IF(C22="Transport",(Gasoil!G22*100)/(KM!G22-KM!F22),Gasoil!G22/heures!G22))</f>
        <v>#DIV/0!</v>
      </c>
      <c r="H22" s="299" t="e">
        <f>IF(C22="Engin",Gasoil!H22/(KM!H22-KM!G22),IF(C22="Transport",(Gasoil!H22*100)/(KM!H22-KM!G22),Gasoil!H22/heures!H22))</f>
        <v>#DIV/0!</v>
      </c>
      <c r="I22" s="299" t="e">
        <f>IF(C22="Engin",Gasoil!I22/(KM!I22-KM!H22),IF(C22="Transport",(Gasoil!I22*100)/(KM!I22-KM!H22),Gasoil!I22/heures!I22))</f>
        <v>#DIV/0!</v>
      </c>
      <c r="J22" s="299" t="e">
        <f>IF(C22="Engin",Gasoil!J22/(KM!J22-KM!I22),IF(C22="Transport",(Gasoil!J22*100)/(KM!J22-KM!I22),Gasoil!J22/heures!J22))</f>
        <v>#DIV/0!</v>
      </c>
      <c r="K22" s="299" t="e">
        <f>IF(C22="Engin",Gasoil!K22/(KM!K22-KM!J22),IF(C22="Transport",(Gasoil!K22*100)/(KM!K22-KM!J22),Gasoil!K22/heures!K22))</f>
        <v>#DIV/0!</v>
      </c>
      <c r="L22" s="299" t="e">
        <f>IF(C22="Engin",Gasoil!L22/(KM!L22-KM!K22),IF(C22="Transport",(Gasoil!L22*100)/(KM!L22-KM!K22),Gasoil!L22/heures!L22))</f>
        <v>#DIV/0!</v>
      </c>
      <c r="M22" s="299" t="e">
        <f>IF(C22="Engin",Gasoil!M22/(KM!M22-KM!L22),IF(C22="Transport",(Gasoil!M22*100)/(KM!M22-KM!L22),Gasoil!M22/heures!M22))</f>
        <v>#DIV/0!</v>
      </c>
      <c r="N22" s="299" t="e">
        <f>IF(C22="Engin",Gasoil!N22/(KM!N22-KM!M22),IF(C22="Transport",(Gasoil!N22*100)/(KM!N22-KM!M22),Gasoil!N22/heures!N22))</f>
        <v>#DIV/0!</v>
      </c>
      <c r="O22" s="299" t="e">
        <f>IF(C22="Engin",Gasoil!O22/(KM!O22-KM!N22),IF(C22="Transport",(Gasoil!O22*100)/(KM!O22-KM!N22),Gasoil!O22/heures!O22))</f>
        <v>#DIV/0!</v>
      </c>
      <c r="P22" s="299" t="e">
        <f>IF(C22="Engin",Gasoil!P22/(KM!P22-KM!O22),IF(C22="Transport",(Gasoil!P22*100)/(KM!P22-KM!O22),Gasoil!P22/heures!P22))</f>
        <v>#DIV/0!</v>
      </c>
      <c r="Q22" s="299" t="e">
        <f>IF(C22="Engin",Gasoil!Q22/(KM!Q22-KM!P22),IF(C22="Transport",(Gasoil!Q22*100)/(KM!Q22-KM!P22),Gasoil!Q22/heures!Q22))</f>
        <v>#DIV/0!</v>
      </c>
      <c r="R22" s="299" t="e">
        <f>IF(C22="Engin",Gasoil!R22/(KM!R22-KM!Q22),IF(C22="Transport",(Gasoil!R22*100)/(KM!R22-KM!Q22),Gasoil!R22/heures!R22))</f>
        <v>#DIV/0!</v>
      </c>
      <c r="S22" s="299" t="e">
        <f>IF(C22="Engin",Gasoil!S22/(KM!S22-KM!R22),IF(C22="Transport",(Gasoil!S22*100)/(KM!S22-KM!R22),Gasoil!S22/heures!S22))</f>
        <v>#DIV/0!</v>
      </c>
      <c r="T22" s="299" t="e">
        <f>IF(C22="Engin",Gasoil!T22/(KM!T22-KM!S22),IF(C22="Transport",(Gasoil!T22*100)/(KM!T22-KM!S22),Gasoil!T22/heures!T22))</f>
        <v>#DIV/0!</v>
      </c>
      <c r="U22" s="299" t="e">
        <f>IF(C22="Engin",Gasoil!U22/(KM!U22-KM!T22),IF(C22="Transport",(Gasoil!U22*100)/(KM!U22-KM!T22),Gasoil!U22/heures!U22))</f>
        <v>#DIV/0!</v>
      </c>
      <c r="V22" s="299" t="e">
        <f>IF(C22="Engin",Gasoil!V22/(KM!V22-KM!U22),IF(C22="Transport",(Gasoil!V22*100)/(KM!V22-KM!U22),Gasoil!V22/heures!V22))</f>
        <v>#DIV/0!</v>
      </c>
      <c r="W22" s="299">
        <f>IF(C22="Engin",Gasoil!W22/(KM!W22-KM!V22),IF(C22="Transport",(Gasoil!W22*100)/(KM!W22-KM!V22),Gasoil!W22/heures!W22))</f>
        <v>0.20043572984749455</v>
      </c>
      <c r="X22" s="299">
        <f>IF(C22="Engin",Gasoil!X22/(KM!X22-KM!W22),IF(C22="Transport",(Gasoil!X22*100)/(KM!X22-KM!W22),Gasoil!X22/heures!X22))</f>
        <v>0</v>
      </c>
      <c r="Y22" s="299" t="e">
        <f>IF(C22="Engin",Gasoil!Y22/(KM!Y22-KM!X22),IF(C22="Transport",(Gasoil!Y22*100)/(KM!Y22-KM!X22),Gasoil!Y22/heures!Y22))</f>
        <v>#DIV/0!</v>
      </c>
      <c r="Z22" s="299" t="e">
        <f>IF(C22="Engin",Gasoil!Z22/(KM!Z22-KM!Y22),IF(C22="Transport",(Gasoil!Z22*100)/(KM!Z22-KM!Y22),Gasoil!Z22/heures!Z22))</f>
        <v>#DIV/0!</v>
      </c>
      <c r="AA22" s="299" t="e">
        <f>IF(C22="Engin",Gasoil!AA22/(KM!AA22-KM!Z22),IF(C22="Transport",(Gasoil!AA22*100)/(KM!AA22-KM!Z22),Gasoil!AA22/heures!AA22))</f>
        <v>#DIV/0!</v>
      </c>
      <c r="AB22" s="299" t="e">
        <f>IF(C22="Engin",Gasoil!AB22/(KM!AB22-KM!AA22),IF(C22="Transport",(Gasoil!AB22*100)/(KM!AB22-KM!AA22),Gasoil!AB22/heures!AB22))</f>
        <v>#DIV/0!</v>
      </c>
      <c r="AC22" s="299" t="e">
        <f>IF(C22="Engin",Gasoil!AC22/(KM!AC22-KM!AB22),IF(C22="Transport",(Gasoil!AC22*100)/(KM!AC22-KM!AB22),Gasoil!AC22/heures!AC22))</f>
        <v>#DIV/0!</v>
      </c>
      <c r="AD22" s="299" t="e">
        <f>IF(C22="Engin",Gasoil!AD22/(KM!AD22-KM!AC22),IF(C22="Transport",(Gasoil!AD22*100)/(KM!AD22-KM!AC22),Gasoil!AD22/heures!AD22))</f>
        <v>#DIV/0!</v>
      </c>
      <c r="AE22" s="299" t="e">
        <f>IF(C22="Engin",Gasoil!AE22/(KM!AE22-KM!AD22),IF(C22="Transport",(Gasoil!AE22*100)/(KM!AE22-KM!AD22),Gasoil!AE22/heures!AE22))</f>
        <v>#DIV/0!</v>
      </c>
      <c r="AF22" s="299" t="e">
        <f>IF(C22="Engin",Gasoil!AF22/(KM!AF22-KM!AE22),IF(C22="Transport",(Gasoil!AF22*100)/(KM!AF22-KM!AE22),Gasoil!AF22/heures!AF22))</f>
        <v>#DIV/0!</v>
      </c>
      <c r="AG22" s="299" t="e">
        <f>IF(C22="Engin",Gasoil!AG22/(KM!AG22-KM!AF22),IF(C22="Transport",(Gasoil!AG22*100)/(KM!AG22-KM!AF22),Gasoil!AG22/heures!AG22))</f>
        <v>#DIV/0!</v>
      </c>
      <c r="AH22" s="299" t="e">
        <f>IF(C22="Engin",Gasoil!AH22/(KM!AH22-KM!AG22),IF(C22="Transport",(Gasoil!AH22*100)/(KM!AH22-KM!AG22),Gasoil!AH22/heures!AH22))</f>
        <v>#DIV/0!</v>
      </c>
      <c r="AI22" s="302" t="e">
        <f t="shared" si="0"/>
        <v>#DIV/0!</v>
      </c>
    </row>
    <row r="23" spans="1:35">
      <c r="A23" s="300" t="str">
        <f>Matériel_Sogto!A28</f>
        <v>FIAT</v>
      </c>
      <c r="B23" s="301" t="str">
        <f>Matériel_Sogto!B28</f>
        <v>ASSURANCE</v>
      </c>
      <c r="C23" s="301">
        <f>Matériel_Sogto!C28</f>
        <v>0</v>
      </c>
      <c r="D23" s="299">
        <f>Gasoil!D23/heures!D23</f>
        <v>20</v>
      </c>
      <c r="E23" s="299" t="e">
        <f>IF(C23="Engin",Gasoil!E23/(KM!E23-KM!D23),IF(C23="Transport",(Gasoil!E23*100)/(KM!E23-KM!D23),Gasoil!E23/heures!E23))</f>
        <v>#DIV/0!</v>
      </c>
      <c r="F23" s="299" t="e">
        <f>IF(C23="Engin",Gasoil!F23/(KM!F23-KM!E23),IF(C23="Transport",(Gasoil!F23*100)/(KM!F23-KM!E23),Gasoil!F23/heures!F23))</f>
        <v>#DIV/0!</v>
      </c>
      <c r="G23" s="299" t="e">
        <f>IF(C23="Engin",Gasoil!G23/(KM!G23-KM!F23),IF(C23="Transport",(Gasoil!G23*100)/(KM!G23-KM!F23),Gasoil!G23/heures!G23))</f>
        <v>#DIV/0!</v>
      </c>
      <c r="H23" s="299" t="e">
        <f>IF(C23="Engin",Gasoil!H23/(KM!H23-KM!G23),IF(C23="Transport",(Gasoil!H23*100)/(KM!H23-KM!G23),Gasoil!H23/heures!H23))</f>
        <v>#DIV/0!</v>
      </c>
      <c r="I23" s="299" t="e">
        <f>IF(C23="Engin",Gasoil!I23/(KM!I23-KM!H23),IF(C23="Transport",(Gasoil!I23*100)/(KM!I23-KM!H23),Gasoil!I23/heures!I23))</f>
        <v>#DIV/0!</v>
      </c>
      <c r="J23" s="299" t="e">
        <f>IF(C23="Engin",Gasoil!J23/(KM!J23-KM!I23),IF(C23="Transport",(Gasoil!J23*100)/(KM!J23-KM!I23),Gasoil!J23/heures!J23))</f>
        <v>#DIV/0!</v>
      </c>
      <c r="K23" s="299" t="e">
        <f>IF(C23="Engin",Gasoil!K23/(KM!K23-KM!J23),IF(C23="Transport",(Gasoil!K23*100)/(KM!K23-KM!J23),Gasoil!K23/heures!K23))</f>
        <v>#DIV/0!</v>
      </c>
      <c r="L23" s="299">
        <f>IF(C23="Engin",Gasoil!L23/(KM!L23-KM!K23),IF(C23="Transport",(Gasoil!L23*100)/(KM!L23-KM!K23),Gasoil!L23/heures!L23))</f>
        <v>38</v>
      </c>
      <c r="M23" s="299" t="e">
        <f>IF(C23="Engin",Gasoil!M23/(KM!M23-KM!L23),IF(C23="Transport",(Gasoil!M23*100)/(KM!M23-KM!L23),Gasoil!M23/heures!M23))</f>
        <v>#DIV/0!</v>
      </c>
      <c r="N23" s="299" t="e">
        <f>IF(C23="Engin",Gasoil!N23/(KM!N23-KM!M23),IF(C23="Transport",(Gasoil!N23*100)/(KM!N23-KM!M23),Gasoil!N23/heures!N23))</f>
        <v>#DIV/0!</v>
      </c>
      <c r="O23" s="299" t="e">
        <f>IF(C23="Engin",Gasoil!O23/(KM!O23-KM!N23),IF(C23="Transport",(Gasoil!O23*100)/(KM!O23-KM!N23),Gasoil!O23/heures!O23))</f>
        <v>#DIV/0!</v>
      </c>
      <c r="P23" s="299" t="e">
        <f>IF(C23="Engin",Gasoil!P23/(KM!P23-KM!O23),IF(C23="Transport",(Gasoil!P23*100)/(KM!P23-KM!O23),Gasoil!P23/heures!P23))</f>
        <v>#DIV/0!</v>
      </c>
      <c r="Q23" s="299">
        <f>IF(C23="Engin",Gasoil!Q23/(KM!Q23-KM!P23),IF(C23="Transport",(Gasoil!Q23*100)/(KM!Q23-KM!P23),Gasoil!Q23/heures!Q23))</f>
        <v>18.5</v>
      </c>
      <c r="R23" s="299">
        <f>IF(C23="Engin",Gasoil!R23/(KM!R23-KM!Q23),IF(C23="Transport",(Gasoil!R23*100)/(KM!R23-KM!Q23),Gasoil!R23/heures!R23))</f>
        <v>0</v>
      </c>
      <c r="S23" s="299" t="e">
        <f>IF(C23="Engin",Gasoil!S23/(KM!S23-KM!R23),IF(C23="Transport",(Gasoil!S23*100)/(KM!S23-KM!R23),Gasoil!S23/heures!S23))</f>
        <v>#DIV/0!</v>
      </c>
      <c r="T23" s="299">
        <f>IF(C23="Engin",Gasoil!T23/(KM!T23-KM!S23),IF(C23="Transport",(Gasoil!T23*100)/(KM!T23-KM!S23),Gasoil!T23/heures!T23))</f>
        <v>1.6666666666666667</v>
      </c>
      <c r="U23" s="299" t="e">
        <f>IF(C23="Engin",Gasoil!U23/(KM!U23-KM!T23),IF(C23="Transport",(Gasoil!U23*100)/(KM!U23-KM!T23),Gasoil!U23/heures!U23))</f>
        <v>#DIV/0!</v>
      </c>
      <c r="V23" s="299" t="e">
        <f>IF(C23="Engin",Gasoil!V23/(KM!V23-KM!U23),IF(C23="Transport",(Gasoil!V23*100)/(KM!V23-KM!U23),Gasoil!V23/heures!V23))</f>
        <v>#DIV/0!</v>
      </c>
      <c r="W23" s="299" t="e">
        <f>IF(C23="Engin",Gasoil!W23/(KM!W23-KM!V23),IF(C23="Transport",(Gasoil!W23*100)/(KM!W23-KM!V23),Gasoil!W23/heures!W23))</f>
        <v>#DIV/0!</v>
      </c>
      <c r="X23" s="299" t="e">
        <f>IF(C23="Engin",Gasoil!X23/(KM!X23-KM!W23),IF(C23="Transport",(Gasoil!X23*100)/(KM!X23-KM!W23),Gasoil!X23/heures!X23))</f>
        <v>#DIV/0!</v>
      </c>
      <c r="Y23" s="299" t="e">
        <f>IF(C23="Engin",Gasoil!Y23/(KM!Y23-KM!X23),IF(C23="Transport",(Gasoil!Y23*100)/(KM!Y23-KM!X23),Gasoil!Y23/heures!Y23))</f>
        <v>#DIV/0!</v>
      </c>
      <c r="Z23" s="299" t="e">
        <f>IF(C23="Engin",Gasoil!Z23/(KM!Z23-KM!Y23),IF(C23="Transport",(Gasoil!Z23*100)/(KM!Z23-KM!Y23),Gasoil!Z23/heures!Z23))</f>
        <v>#DIV/0!</v>
      </c>
      <c r="AA23" s="299" t="e">
        <f>IF(C23="Engin",Gasoil!AA23/(KM!AA23-KM!Z23),IF(C23="Transport",(Gasoil!AA23*100)/(KM!AA23-KM!Z23),Gasoil!AA23/heures!AA23))</f>
        <v>#DIV/0!</v>
      </c>
      <c r="AB23" s="299" t="e">
        <f>IF(C23="Engin",Gasoil!AB23/(KM!AB23-KM!AA23),IF(C23="Transport",(Gasoil!AB23*100)/(KM!AB23-KM!AA23),Gasoil!AB23/heures!AB23))</f>
        <v>#DIV/0!</v>
      </c>
      <c r="AC23" s="299" t="e">
        <f>IF(C23="Engin",Gasoil!AC23/(KM!AC23-KM!AB23),IF(C23="Transport",(Gasoil!AC23*100)/(KM!AC23-KM!AB23),Gasoil!AC23/heures!AC23))</f>
        <v>#DIV/0!</v>
      </c>
      <c r="AD23" s="299" t="e">
        <f>IF(C23="Engin",Gasoil!AD23/(KM!AD23-KM!AC23),IF(C23="Transport",(Gasoil!AD23*100)/(KM!AD23-KM!AC23),Gasoil!AD23/heures!AD23))</f>
        <v>#DIV/0!</v>
      </c>
      <c r="AE23" s="299" t="e">
        <f>IF(C23="Engin",Gasoil!AE23/(KM!AE23-KM!AD23),IF(C23="Transport",(Gasoil!AE23*100)/(KM!AE23-KM!AD23),Gasoil!AE23/heures!AE23))</f>
        <v>#DIV/0!</v>
      </c>
      <c r="AF23" s="299" t="e">
        <f>IF(C23="Engin",Gasoil!AF23/(KM!AF23-KM!AE23),IF(C23="Transport",(Gasoil!AF23*100)/(KM!AF23-KM!AE23),Gasoil!AF23/heures!AF23))</f>
        <v>#DIV/0!</v>
      </c>
      <c r="AG23" s="299" t="e">
        <f>IF(C23="Engin",Gasoil!AG23/(KM!AG23-KM!AF23),IF(C23="Transport",(Gasoil!AG23*100)/(KM!AG23-KM!AF23),Gasoil!AG23/heures!AG23))</f>
        <v>#DIV/0!</v>
      </c>
      <c r="AH23" s="299" t="e">
        <f>IF(C23="Engin",Gasoil!AH23/(KM!AH23-KM!AG23),IF(C23="Transport",(Gasoil!AH23*100)/(KM!AH23-KM!AG23),Gasoil!AH23/heures!AH23))</f>
        <v>#DIV/0!</v>
      </c>
      <c r="AI23" s="302" t="e">
        <f t="shared" si="0"/>
        <v>#DIV/0!</v>
      </c>
    </row>
    <row r="24" spans="1:35">
      <c r="A24" s="300" t="str">
        <f>Matériel_Sogto!A29</f>
        <v>TRANSPORT PERSONNEL</v>
      </c>
      <c r="B24" s="301" t="str">
        <f>Matériel_Sogto!B29</f>
        <v>TPR003</v>
      </c>
      <c r="C24" s="301" t="str">
        <f>Matériel_Sogto!C29</f>
        <v>Transport</v>
      </c>
      <c r="D24" s="299">
        <f>Gasoil!D24/heures!D24</f>
        <v>0</v>
      </c>
      <c r="E24" s="299" t="e">
        <f>IF(C24="Engin",Gasoil!E24/(KM!E24-KM!D24),IF(C24="Transport",(Gasoil!E24*100)/(KM!E24-KM!D24),Gasoil!E24/heures!E24))</f>
        <v>#DIV/0!</v>
      </c>
      <c r="F24" s="299" t="e">
        <f>IF(C24="Engin",Gasoil!F24/(KM!F24-KM!E24),IF(C24="Transport",(Gasoil!F24*100)/(KM!F24-KM!E24),Gasoil!F24/heures!F24))</f>
        <v>#DIV/0!</v>
      </c>
      <c r="G24" s="299" t="e">
        <f>IF(C24="Engin",Gasoil!G24/(KM!G24-KM!F24),IF(C24="Transport",(Gasoil!G24*100)/(KM!G24-KM!F24),Gasoil!G24/heures!G24))</f>
        <v>#DIV/0!</v>
      </c>
      <c r="H24" s="299" t="e">
        <f>IF(C24="Engin",Gasoil!H24/(KM!H24-KM!G24),IF(C24="Transport",(Gasoil!H24*100)/(KM!H24-KM!G24),Gasoil!H24/heures!H24))</f>
        <v>#DIV/0!</v>
      </c>
      <c r="I24" s="299" t="e">
        <f>IF(C24="Engin",Gasoil!I24/(KM!I24-KM!H24),IF(C24="Transport",(Gasoil!I24*100)/(KM!I24-KM!H24),Gasoil!I24/heures!I24))</f>
        <v>#DIV/0!</v>
      </c>
      <c r="J24" s="299" t="e">
        <f>IF(C24="Engin",Gasoil!J24/(KM!J24-KM!I24),IF(C24="Transport",(Gasoil!J24*100)/(KM!J24-KM!I24),Gasoil!J24/heures!J24))</f>
        <v>#DIV/0!</v>
      </c>
      <c r="K24" s="299" t="e">
        <f>IF(C24="Engin",Gasoil!K24/(KM!K24-KM!J24),IF(C24="Transport",(Gasoil!K24*100)/(KM!K24-KM!J24),Gasoil!K24/heures!K24))</f>
        <v>#DIV/0!</v>
      </c>
      <c r="L24" s="299" t="e">
        <f>IF(C24="Engin",Gasoil!L24/(KM!L24-KM!K24),IF(C24="Transport",(Gasoil!L24*100)/(KM!L24-KM!K24),Gasoil!L24/heures!L24))</f>
        <v>#DIV/0!</v>
      </c>
      <c r="M24" s="299" t="e">
        <f>IF(C24="Engin",Gasoil!M24/(KM!M24-KM!L24),IF(C24="Transport",(Gasoil!M24*100)/(KM!M24-KM!L24),Gasoil!M24/heures!M24))</f>
        <v>#DIV/0!</v>
      </c>
      <c r="N24" s="299" t="e">
        <f>IF(C24="Engin",Gasoil!N24/(KM!N24-KM!M24),IF(C24="Transport",(Gasoil!N24*100)/(KM!N24-KM!M24),Gasoil!N24/heures!N24))</f>
        <v>#DIV/0!</v>
      </c>
      <c r="O24" s="299" t="e">
        <f>IF(C24="Engin",Gasoil!O24/(KM!O24-KM!N24),IF(C24="Transport",(Gasoil!O24*100)/(KM!O24-KM!N24),Gasoil!O24/heures!O24))</f>
        <v>#DIV/0!</v>
      </c>
      <c r="P24" s="299" t="e">
        <f>IF(C24="Engin",Gasoil!P24/(KM!P24-KM!O24),IF(C24="Transport",(Gasoil!P24*100)/(KM!P24-KM!O24),Gasoil!P24/heures!P24))</f>
        <v>#DIV/0!</v>
      </c>
      <c r="Q24" s="299" t="e">
        <f>IF(C24="Engin",Gasoil!Q24/(KM!Q24-KM!P24),IF(C24="Transport",(Gasoil!Q24*100)/(KM!Q24-KM!P24),Gasoil!Q24/heures!Q24))</f>
        <v>#DIV/0!</v>
      </c>
      <c r="R24" s="299" t="e">
        <f>IF(C24="Engin",Gasoil!R24/(KM!R24-KM!Q24),IF(C24="Transport",(Gasoil!R24*100)/(KM!R24-KM!Q24),Gasoil!R24/heures!R24))</f>
        <v>#DIV/0!</v>
      </c>
      <c r="S24" s="299" t="e">
        <f>IF(C24="Engin",Gasoil!S24/(KM!S24-KM!R24),IF(C24="Transport",(Gasoil!S24*100)/(KM!S24-KM!R24),Gasoil!S24/heures!S24))</f>
        <v>#DIV/0!</v>
      </c>
      <c r="T24" s="299" t="e">
        <f>IF(C24="Engin",Gasoil!T24/(KM!T24-KM!S24),IF(C24="Transport",(Gasoil!T24*100)/(KM!T24-KM!S24),Gasoil!T24/heures!T24))</f>
        <v>#DIV/0!</v>
      </c>
      <c r="U24" s="299" t="e">
        <f>IF(C24="Engin",Gasoil!U24/(KM!U24-KM!T24),IF(C24="Transport",(Gasoil!U24*100)/(KM!U24-KM!T24),Gasoil!U24/heures!U24))</f>
        <v>#DIV/0!</v>
      </c>
      <c r="V24" s="299" t="e">
        <f>IF(C24="Engin",Gasoil!V24/(KM!V24-KM!U24),IF(C24="Transport",(Gasoil!V24*100)/(KM!V24-KM!U24),Gasoil!V24/heures!V24))</f>
        <v>#DIV/0!</v>
      </c>
      <c r="W24" s="299" t="e">
        <f>IF(C24="Engin",Gasoil!W24/(KM!W24-KM!V24),IF(C24="Transport",(Gasoil!W24*100)/(KM!W24-KM!V24),Gasoil!W24/heures!W24))</f>
        <v>#DIV/0!</v>
      </c>
      <c r="X24" s="299" t="e">
        <f>IF(C24="Engin",Gasoil!X24/(KM!X24-KM!W24),IF(C24="Transport",(Gasoil!X24*100)/(KM!X24-KM!W24),Gasoil!X24/heures!X24))</f>
        <v>#DIV/0!</v>
      </c>
      <c r="Y24" s="299" t="e">
        <f>IF(C24="Engin",Gasoil!Y24/(KM!Y24-KM!X24),IF(C24="Transport",(Gasoil!Y24*100)/(KM!Y24-KM!X24),Gasoil!Y24/heures!Y24))</f>
        <v>#DIV/0!</v>
      </c>
      <c r="Z24" s="299" t="e">
        <f>IF(C24="Engin",Gasoil!Z24/(KM!Z24-KM!Y24),IF(C24="Transport",(Gasoil!Z24*100)/(KM!Z24-KM!Y24),Gasoil!Z24/heures!Z24))</f>
        <v>#DIV/0!</v>
      </c>
      <c r="AA24" s="299" t="e">
        <f>IF(C24="Engin",Gasoil!AA24/(KM!AA24-KM!Z24),IF(C24="Transport",(Gasoil!AA24*100)/(KM!AA24-KM!Z24),Gasoil!AA24/heures!AA24))</f>
        <v>#DIV/0!</v>
      </c>
      <c r="AB24" s="299" t="e">
        <f>IF(C24="Engin",Gasoil!AB24/(KM!AB24-KM!AA24),IF(C24="Transport",(Gasoil!AB24*100)/(KM!AB24-KM!AA24),Gasoil!AB24/heures!AB24))</f>
        <v>#DIV/0!</v>
      </c>
      <c r="AC24" s="299" t="e">
        <f>IF(C24="Engin",Gasoil!AC24/(KM!AC24-KM!AB24),IF(C24="Transport",(Gasoil!AC24*100)/(KM!AC24-KM!AB24),Gasoil!AC24/heures!AC24))</f>
        <v>#DIV/0!</v>
      </c>
      <c r="AD24" s="299" t="e">
        <f>IF(C24="Engin",Gasoil!AD24/(KM!AD24-KM!AC24),IF(C24="Transport",(Gasoil!AD24*100)/(KM!AD24-KM!AC24),Gasoil!AD24/heures!AD24))</f>
        <v>#DIV/0!</v>
      </c>
      <c r="AE24" s="299" t="e">
        <f>IF(C24="Engin",Gasoil!AE24/(KM!AE24-KM!AD24),IF(C24="Transport",(Gasoil!AE24*100)/(KM!AE24-KM!AD24),Gasoil!AE24/heures!AE24))</f>
        <v>#DIV/0!</v>
      </c>
      <c r="AF24" s="299" t="e">
        <f>IF(C24="Engin",Gasoil!AF24/(KM!AF24-KM!AE24),IF(C24="Transport",(Gasoil!AF24*100)/(KM!AF24-KM!AE24),Gasoil!AF24/heures!AF24))</f>
        <v>#DIV/0!</v>
      </c>
      <c r="AG24" s="299" t="e">
        <f>IF(C24="Engin",Gasoil!AG24/(KM!AG24-KM!AF24),IF(C24="Transport",(Gasoil!AG24*100)/(KM!AG24-KM!AF24),Gasoil!AG24/heures!AG24))</f>
        <v>#DIV/0!</v>
      </c>
      <c r="AH24" s="299" t="e">
        <f>IF(C24="Engin",Gasoil!AH24/(KM!AH24-KM!AG24),IF(C24="Transport",(Gasoil!AH24*100)/(KM!AH24-KM!AG24),Gasoil!AH24/heures!AH24))</f>
        <v>#DIV/0!</v>
      </c>
      <c r="AI24" s="302" t="e">
        <f t="shared" si="0"/>
        <v>#DIV/0!</v>
      </c>
    </row>
    <row r="25" spans="1:35">
      <c r="A25" s="300" t="str">
        <f>Matériel_Sogto!A30</f>
        <v>CHANTIER RASE TBOUDA</v>
      </c>
      <c r="B25" s="301">
        <f>Matériel_Sogto!B30</f>
        <v>0</v>
      </c>
      <c r="C25" s="301">
        <f>Matériel_Sogto!C30</f>
        <v>0</v>
      </c>
      <c r="D25" s="299" t="e">
        <f>Gasoil!D25/heures!D25</f>
        <v>#DIV/0!</v>
      </c>
      <c r="E25" s="299" t="e">
        <f>IF(C25="Engin",Gasoil!E25/(KM!E25-KM!D25),IF(C25="Transport",(Gasoil!E25*100)/(KM!E25-KM!D25),Gasoil!E25/heures!E25))</f>
        <v>#DIV/0!</v>
      </c>
      <c r="F25" s="299" t="e">
        <f>IF(C25="Engin",Gasoil!F25/(KM!F25-KM!E25),IF(C25="Transport",(Gasoil!F25*100)/(KM!F25-KM!E25),Gasoil!F25/heures!F25))</f>
        <v>#DIV/0!</v>
      </c>
      <c r="G25" s="299" t="e">
        <f>IF(C25="Engin",Gasoil!G25/(KM!G25-KM!F25),IF(C25="Transport",(Gasoil!G25*100)/(KM!G25-KM!F25),Gasoil!G25/heures!G25))</f>
        <v>#DIV/0!</v>
      </c>
      <c r="H25" s="299" t="e">
        <f>IF(C25="Engin",Gasoil!H25/(KM!H25-KM!G25),IF(C25="Transport",(Gasoil!H25*100)/(KM!H25-KM!G25),Gasoil!H25/heures!H25))</f>
        <v>#DIV/0!</v>
      </c>
      <c r="I25" s="299" t="e">
        <f>IF(C25="Engin",Gasoil!I25/(KM!I25-KM!H25),IF(C25="Transport",(Gasoil!I25*100)/(KM!I25-KM!H25),Gasoil!I25/heures!I25))</f>
        <v>#DIV/0!</v>
      </c>
      <c r="J25" s="299" t="e">
        <f>IF(C25="Engin",Gasoil!J25/(KM!J25-KM!I25),IF(C25="Transport",(Gasoil!J25*100)/(KM!J25-KM!I25),Gasoil!J25/heures!J25))</f>
        <v>#DIV/0!</v>
      </c>
      <c r="K25" s="299" t="e">
        <f>IF(C25="Engin",Gasoil!K25/(KM!K25-KM!J25),IF(C25="Transport",(Gasoil!K25*100)/(KM!K25-KM!J25),Gasoil!K25/heures!K25))</f>
        <v>#DIV/0!</v>
      </c>
      <c r="L25" s="299" t="e">
        <f>IF(C25="Engin",Gasoil!L25/(KM!L25-KM!K25),IF(C25="Transport",(Gasoil!L25*100)/(KM!L25-KM!K25),Gasoil!L25/heures!L25))</f>
        <v>#DIV/0!</v>
      </c>
      <c r="M25" s="299" t="e">
        <f>IF(C25="Engin",Gasoil!M25/(KM!M25-KM!L25),IF(C25="Transport",(Gasoil!M25*100)/(KM!M25-KM!L25),Gasoil!M25/heures!M25))</f>
        <v>#DIV/0!</v>
      </c>
      <c r="N25" s="299" t="e">
        <f>IF(C25="Engin",Gasoil!N25/(KM!N25-KM!M25),IF(C25="Transport",(Gasoil!N25*100)/(KM!N25-KM!M25),Gasoil!N25/heures!N25))</f>
        <v>#DIV/0!</v>
      </c>
      <c r="O25" s="299" t="e">
        <f>IF(C25="Engin",Gasoil!O25/(KM!O25-KM!N25),IF(C25="Transport",(Gasoil!O25*100)/(KM!O25-KM!N25),Gasoil!O25/heures!O25))</f>
        <v>#DIV/0!</v>
      </c>
      <c r="P25" s="299" t="e">
        <f>IF(C25="Engin",Gasoil!P25/(KM!P25-KM!O25),IF(C25="Transport",(Gasoil!P25*100)/(KM!P25-KM!O25),Gasoil!P25/heures!P25))</f>
        <v>#DIV/0!</v>
      </c>
      <c r="Q25" s="299" t="e">
        <f>IF(C25="Engin",Gasoil!Q25/(KM!Q25-KM!P25),IF(C25="Transport",(Gasoil!Q25*100)/(KM!Q25-KM!P25),Gasoil!Q25/heures!Q25))</f>
        <v>#DIV/0!</v>
      </c>
      <c r="R25" s="299" t="e">
        <f>IF(C25="Engin",Gasoil!R25/(KM!R25-KM!Q25),IF(C25="Transport",(Gasoil!R25*100)/(KM!R25-KM!Q25),Gasoil!R25/heures!R25))</f>
        <v>#DIV/0!</v>
      </c>
      <c r="S25" s="299" t="e">
        <f>IF(C25="Engin",Gasoil!S25/(KM!S25-KM!R25),IF(C25="Transport",(Gasoil!S25*100)/(KM!S25-KM!R25),Gasoil!S25/heures!S25))</f>
        <v>#DIV/0!</v>
      </c>
      <c r="T25" s="299" t="e">
        <f>IF(C25="Engin",Gasoil!T25/(KM!T25-KM!S25),IF(C25="Transport",(Gasoil!T25*100)/(KM!T25-KM!S25),Gasoil!T25/heures!T25))</f>
        <v>#DIV/0!</v>
      </c>
      <c r="U25" s="299" t="e">
        <f>IF(C25="Engin",Gasoil!U25/(KM!U25-KM!T25),IF(C25="Transport",(Gasoil!U25*100)/(KM!U25-KM!T25),Gasoil!U25/heures!U25))</f>
        <v>#DIV/0!</v>
      </c>
      <c r="V25" s="299" t="e">
        <f>IF(C25="Engin",Gasoil!V25/(KM!V25-KM!U25),IF(C25="Transport",(Gasoil!V25*100)/(KM!V25-KM!U25),Gasoil!V25/heures!V25))</f>
        <v>#DIV/0!</v>
      </c>
      <c r="W25" s="299" t="e">
        <f>IF(C25="Engin",Gasoil!W25/(KM!W25-KM!V25),IF(C25="Transport",(Gasoil!W25*100)/(KM!W25-KM!V25),Gasoil!W25/heures!W25))</f>
        <v>#DIV/0!</v>
      </c>
      <c r="X25" s="299" t="e">
        <f>IF(C25="Engin",Gasoil!X25/(KM!X25-KM!W25),IF(C25="Transport",(Gasoil!X25*100)/(KM!X25-KM!W25),Gasoil!X25/heures!X25))</f>
        <v>#DIV/0!</v>
      </c>
      <c r="Y25" s="299" t="e">
        <f>IF(C25="Engin",Gasoil!Y25/(KM!Y25-KM!X25),IF(C25="Transport",(Gasoil!Y25*100)/(KM!Y25-KM!X25),Gasoil!Y25/heures!Y25))</f>
        <v>#DIV/0!</v>
      </c>
      <c r="Z25" s="299" t="e">
        <f>IF(C25="Engin",Gasoil!Z25/(KM!Z25-KM!Y25),IF(C25="Transport",(Gasoil!Z25*100)/(KM!Z25-KM!Y25),Gasoil!Z25/heures!Z25))</f>
        <v>#DIV/0!</v>
      </c>
      <c r="AA25" s="299" t="e">
        <f>IF(C25="Engin",Gasoil!AA25/(KM!AA25-KM!Z25),IF(C25="Transport",(Gasoil!AA25*100)/(KM!AA25-KM!Z25),Gasoil!AA25/heures!AA25))</f>
        <v>#DIV/0!</v>
      </c>
      <c r="AB25" s="299" t="e">
        <f>IF(C25="Engin",Gasoil!AB25/(KM!AB25-KM!AA25),IF(C25="Transport",(Gasoil!AB25*100)/(KM!AB25-KM!AA25),Gasoil!AB25/heures!AB25))</f>
        <v>#DIV/0!</v>
      </c>
      <c r="AC25" s="299" t="e">
        <f>IF(C25="Engin",Gasoil!AC25/(KM!AC25-KM!AB25),IF(C25="Transport",(Gasoil!AC25*100)/(KM!AC25-KM!AB25),Gasoil!AC25/heures!AC25))</f>
        <v>#DIV/0!</v>
      </c>
      <c r="AD25" s="299" t="e">
        <f>IF(C25="Engin",Gasoil!AD25/(KM!AD25-KM!AC25),IF(C25="Transport",(Gasoil!AD25*100)/(KM!AD25-KM!AC25),Gasoil!AD25/heures!AD25))</f>
        <v>#DIV/0!</v>
      </c>
      <c r="AE25" s="299" t="e">
        <f>IF(C25="Engin",Gasoil!AE25/(KM!AE25-KM!AD25),IF(C25="Transport",(Gasoil!AE25*100)/(KM!AE25-KM!AD25),Gasoil!AE25/heures!AE25))</f>
        <v>#DIV/0!</v>
      </c>
      <c r="AF25" s="299" t="e">
        <f>IF(C25="Engin",Gasoil!AF25/(KM!AF25-KM!AE25),IF(C25="Transport",(Gasoil!AF25*100)/(KM!AF25-KM!AE25),Gasoil!AF25/heures!AF25))</f>
        <v>#DIV/0!</v>
      </c>
      <c r="AG25" s="299" t="e">
        <f>IF(C25="Engin",Gasoil!AG25/(KM!AG25-KM!AF25),IF(C25="Transport",(Gasoil!AG25*100)/(KM!AG25-KM!AF25),Gasoil!AG25/heures!AG25))</f>
        <v>#DIV/0!</v>
      </c>
      <c r="AH25" s="299" t="e">
        <f>IF(C25="Engin",Gasoil!AH25/(KM!AH25-KM!AG25),IF(C25="Transport",(Gasoil!AH25*100)/(KM!AH25-KM!AG25),Gasoil!AH25/heures!AH25))</f>
        <v>#DIV/0!</v>
      </c>
      <c r="AI25" s="302" t="e">
        <f t="shared" si="0"/>
        <v>#DIV/0!</v>
      </c>
    </row>
    <row r="26" spans="1:35">
      <c r="A26" s="300" t="str">
        <f>Matériel_Sogto!A31</f>
        <v>CAMION</v>
      </c>
      <c r="B26" s="301" t="str">
        <f>Matériel_Sogto!B31</f>
        <v>CA015</v>
      </c>
      <c r="C26" s="301">
        <f>Matériel_Sogto!C31</f>
        <v>0</v>
      </c>
      <c r="D26" s="299" t="e">
        <f>Gasoil!D26/heures!D26</f>
        <v>#DIV/0!</v>
      </c>
      <c r="E26" s="299" t="e">
        <f>IF(C26="Engin",Gasoil!E26/(KM!E26-KM!D26),IF(C26="Transport",(Gasoil!E26*100)/(KM!E26-KM!D26),Gasoil!E26/heures!E26))</f>
        <v>#DIV/0!</v>
      </c>
      <c r="F26" s="299" t="e">
        <f>IF(C26="Engin",Gasoil!F26/(KM!F26-KM!E26),IF(C26="Transport",(Gasoil!F26*100)/(KM!F26-KM!E26),Gasoil!F26/heures!F26))</f>
        <v>#DIV/0!</v>
      </c>
      <c r="G26" s="299" t="e">
        <f>IF(C26="Engin",Gasoil!G26/(KM!G26-KM!F26),IF(C26="Transport",(Gasoil!G26*100)/(KM!G26-KM!F26),Gasoil!G26/heures!G26))</f>
        <v>#DIV/0!</v>
      </c>
      <c r="H26" s="299" t="e">
        <f>IF(C26="Engin",Gasoil!H26/(KM!H26-KM!G26),IF(C26="Transport",(Gasoil!H26*100)/(KM!H26-KM!G26),Gasoil!H26/heures!H26))</f>
        <v>#DIV/0!</v>
      </c>
      <c r="I26" s="299">
        <f>IF(C26="Engin",Gasoil!I26/(KM!I26-KM!H26),IF(C26="Transport",(Gasoil!I26*100)/(KM!I26-KM!H26),Gasoil!I26/heures!I26))</f>
        <v>155</v>
      </c>
      <c r="J26" s="299" t="e">
        <f>IF(C26="Engin",Gasoil!J26/(KM!J26-KM!I26),IF(C26="Transport",(Gasoil!J26*100)/(KM!J26-KM!I26),Gasoil!J26/heures!J26))</f>
        <v>#DIV/0!</v>
      </c>
      <c r="K26" s="299" t="e">
        <f>IF(C26="Engin",Gasoil!K26/(KM!K26-KM!J26),IF(C26="Transport",(Gasoil!K26*100)/(KM!K26-KM!J26),Gasoil!K26/heures!K26))</f>
        <v>#DIV/0!</v>
      </c>
      <c r="L26" s="299" t="e">
        <f>IF(C26="Engin",Gasoil!L26/(KM!L26-KM!K26),IF(C26="Transport",(Gasoil!L26*100)/(KM!L26-KM!K26),Gasoil!L26/heures!L26))</f>
        <v>#DIV/0!</v>
      </c>
      <c r="M26" s="299" t="e">
        <f>IF(C26="Engin",Gasoil!M26/(KM!M26-KM!L26),IF(C26="Transport",(Gasoil!M26*100)/(KM!M26-KM!L26),Gasoil!M26/heures!M26))</f>
        <v>#DIV/0!</v>
      </c>
      <c r="N26" s="299" t="e">
        <f>IF(C26="Engin",Gasoil!N26/(KM!N26-KM!M26),IF(C26="Transport",(Gasoil!N26*100)/(KM!N26-KM!M26),Gasoil!N26/heures!N26))</f>
        <v>#DIV/0!</v>
      </c>
      <c r="O26" s="299" t="e">
        <f>IF(C26="Engin",Gasoil!O26/(KM!O26-KM!N26),IF(C26="Transport",(Gasoil!O26*100)/(KM!O26-KM!N26),Gasoil!O26/heures!O26))</f>
        <v>#DIV/0!</v>
      </c>
      <c r="P26" s="299" t="e">
        <f>IF(C26="Engin",Gasoil!P26/(KM!P26-KM!O26),IF(C26="Transport",(Gasoil!P26*100)/(KM!P26-KM!O26),Gasoil!P26/heures!P26))</f>
        <v>#DIV/0!</v>
      </c>
      <c r="Q26" s="299" t="e">
        <f>IF(C26="Engin",Gasoil!Q26/(KM!Q26-KM!P26),IF(C26="Transport",(Gasoil!Q26*100)/(KM!Q26-KM!P26),Gasoil!Q26/heures!Q26))</f>
        <v>#DIV/0!</v>
      </c>
      <c r="R26" s="299" t="e">
        <f>IF(C26="Engin",Gasoil!R26/(KM!R26-KM!Q26),IF(C26="Transport",(Gasoil!R26*100)/(KM!R26-KM!Q26),Gasoil!R26/heures!R26))</f>
        <v>#DIV/0!</v>
      </c>
      <c r="S26" s="299" t="e">
        <f>IF(C26="Engin",Gasoil!S26/(KM!S26-KM!R26),IF(C26="Transport",(Gasoil!S26*100)/(KM!S26-KM!R26),Gasoil!S26/heures!S26))</f>
        <v>#DIV/0!</v>
      </c>
      <c r="T26" s="299" t="e">
        <f>IF(C26="Engin",Gasoil!T26/(KM!T26-KM!S26),IF(C26="Transport",(Gasoil!T26*100)/(KM!T26-KM!S26),Gasoil!T26/heures!T26))</f>
        <v>#DIV/0!</v>
      </c>
      <c r="U26" s="299" t="e">
        <f>IF(C26="Engin",Gasoil!U26/(KM!U26-KM!T26),IF(C26="Transport",(Gasoil!U26*100)/(KM!U26-KM!T26),Gasoil!U26/heures!U26))</f>
        <v>#DIV/0!</v>
      </c>
      <c r="V26" s="299" t="e">
        <f>IF(C26="Engin",Gasoil!V26/(KM!V26-KM!U26),IF(C26="Transport",(Gasoil!V26*100)/(KM!V26-KM!U26),Gasoil!V26/heures!V26))</f>
        <v>#DIV/0!</v>
      </c>
      <c r="W26" s="299" t="e">
        <f>IF(C26="Engin",Gasoil!W26/(KM!W26-KM!V26),IF(C26="Transport",(Gasoil!W26*100)/(KM!W26-KM!V26),Gasoil!W26/heures!W26))</f>
        <v>#DIV/0!</v>
      </c>
      <c r="X26" s="299">
        <f>IF(C26="Engin",Gasoil!X26/(KM!X26-KM!W26),IF(C26="Transport",(Gasoil!X26*100)/(KM!X26-KM!W26),Gasoil!X26/heures!X26))</f>
        <v>270</v>
      </c>
      <c r="Y26" s="299" t="e">
        <f>IF(C26="Engin",Gasoil!Y26/(KM!Y26-KM!X26),IF(C26="Transport",(Gasoil!Y26*100)/(KM!Y26-KM!X26),Gasoil!Y26/heures!Y26))</f>
        <v>#DIV/0!</v>
      </c>
      <c r="Z26" s="299" t="e">
        <f>IF(C26="Engin",Gasoil!Z26/(KM!Z26-KM!Y26),IF(C26="Transport",(Gasoil!Z26*100)/(KM!Z26-KM!Y26),Gasoil!Z26/heures!Z26))</f>
        <v>#DIV/0!</v>
      </c>
      <c r="AA26" s="299" t="e">
        <f>IF(C26="Engin",Gasoil!AA26/(KM!AA26-KM!Z26),IF(C26="Transport",(Gasoil!AA26*100)/(KM!AA26-KM!Z26),Gasoil!AA26/heures!AA26))</f>
        <v>#DIV/0!</v>
      </c>
      <c r="AB26" s="299" t="e">
        <f>IF(C26="Engin",Gasoil!AB26/(KM!AB26-KM!AA26),IF(C26="Transport",(Gasoil!AB26*100)/(KM!AB26-KM!AA26),Gasoil!AB26/heures!AB26))</f>
        <v>#DIV/0!</v>
      </c>
      <c r="AC26" s="299" t="e">
        <f>IF(C26="Engin",Gasoil!AC26/(KM!AC26-KM!AB26),IF(C26="Transport",(Gasoil!AC26*100)/(KM!AC26-KM!AB26),Gasoil!AC26/heures!AC26))</f>
        <v>#DIV/0!</v>
      </c>
      <c r="AD26" s="299" t="e">
        <f>IF(C26="Engin",Gasoil!AD26/(KM!AD26-KM!AC26),IF(C26="Transport",(Gasoil!AD26*100)/(KM!AD26-KM!AC26),Gasoil!AD26/heures!AD26))</f>
        <v>#DIV/0!</v>
      </c>
      <c r="AE26" s="299" t="e">
        <f>IF(C26="Engin",Gasoil!AE26/(KM!AE26-KM!AD26),IF(C26="Transport",(Gasoil!AE26*100)/(KM!AE26-KM!AD26),Gasoil!AE26/heures!AE26))</f>
        <v>#DIV/0!</v>
      </c>
      <c r="AF26" s="299" t="e">
        <f>IF(C26="Engin",Gasoil!AF26/(KM!AF26-KM!AE26),IF(C26="Transport",(Gasoil!AF26*100)/(KM!AF26-KM!AE26),Gasoil!AF26/heures!AF26))</f>
        <v>#DIV/0!</v>
      </c>
      <c r="AG26" s="299" t="e">
        <f>IF(C26="Engin",Gasoil!AG26/(KM!AG26-KM!AF26),IF(C26="Transport",(Gasoil!AG26*100)/(KM!AG26-KM!AF26),Gasoil!AG26/heures!AG26))</f>
        <v>#DIV/0!</v>
      </c>
      <c r="AH26" s="299" t="e">
        <f>IF(C26="Engin",Gasoil!AH26/(KM!AH26-KM!AG26),IF(C26="Transport",(Gasoil!AH26*100)/(KM!AH26-KM!AG26),Gasoil!AH26/heures!AH26))</f>
        <v>#DIV/0!</v>
      </c>
      <c r="AI26" s="302" t="e">
        <f t="shared" si="0"/>
        <v>#DIV/0!</v>
      </c>
    </row>
    <row r="27" spans="1:35">
      <c r="A27" s="300" t="str">
        <f>Matériel_Sogto!A32</f>
        <v>CAMION 690A 7</v>
      </c>
      <c r="B27" s="301" t="str">
        <f>Matériel_Sogto!B32</f>
        <v>CR001</v>
      </c>
      <c r="C27" s="301">
        <f>Matériel_Sogto!C32</f>
        <v>0</v>
      </c>
      <c r="D27" s="299" t="e">
        <f>Gasoil!D27/heures!D27</f>
        <v>#DIV/0!</v>
      </c>
      <c r="E27" s="299" t="e">
        <f>IF(C27="Engin",Gasoil!E27/(KM!E27-KM!D27),IF(C27="Transport",(Gasoil!E27*100)/(KM!E27-KM!D27),Gasoil!E27/heures!E27))</f>
        <v>#DIV/0!</v>
      </c>
      <c r="F27" s="299" t="e">
        <f>IF(C27="Engin",Gasoil!F27/(KM!F27-KM!E27),IF(C27="Transport",(Gasoil!F27*100)/(KM!F27-KM!E27),Gasoil!F27/heures!F27))</f>
        <v>#DIV/0!</v>
      </c>
      <c r="G27" s="299" t="e">
        <f>IF(C27="Engin",Gasoil!G27/(KM!G27-KM!F27),IF(C27="Transport",(Gasoil!G27*100)/(KM!G27-KM!F27),Gasoil!G27/heures!G27))</f>
        <v>#DIV/0!</v>
      </c>
      <c r="H27" s="299" t="e">
        <f>IF(C27="Engin",Gasoil!H27/(KM!H27-KM!G27),IF(C27="Transport",(Gasoil!H27*100)/(KM!H27-KM!G27),Gasoil!H27/heures!H27))</f>
        <v>#DIV/0!</v>
      </c>
      <c r="I27" s="299" t="e">
        <f>IF(C27="Engin",Gasoil!I27/(KM!I27-KM!H27),IF(C27="Transport",(Gasoil!I27*100)/(KM!I27-KM!H27),Gasoil!I27/heures!I27))</f>
        <v>#DIV/0!</v>
      </c>
      <c r="J27" s="299" t="e">
        <f>IF(C27="Engin",Gasoil!J27/(KM!J27-KM!I27),IF(C27="Transport",(Gasoil!J27*100)/(KM!J27-KM!I27),Gasoil!J27/heures!J27))</f>
        <v>#DIV/0!</v>
      </c>
      <c r="K27" s="299" t="e">
        <f>IF(C27="Engin",Gasoil!K27/(KM!K27-KM!J27),IF(C27="Transport",(Gasoil!K27*100)/(KM!K27-KM!J27),Gasoil!K27/heures!K27))</f>
        <v>#DIV/0!</v>
      </c>
      <c r="L27" s="299" t="e">
        <f>IF(C27="Engin",Gasoil!L27/(KM!L27-KM!K27),IF(C27="Transport",(Gasoil!L27*100)/(KM!L27-KM!K27),Gasoil!L27/heures!L27))</f>
        <v>#DIV/0!</v>
      </c>
      <c r="M27" s="299" t="e">
        <f>IF(C27="Engin",Gasoil!M27/(KM!M27-KM!L27),IF(C27="Transport",(Gasoil!M27*100)/(KM!M27-KM!L27),Gasoil!M27/heures!M27))</f>
        <v>#DIV/0!</v>
      </c>
      <c r="N27" s="299" t="e">
        <f>IF(C27="Engin",Gasoil!N27/(KM!N27-KM!M27),IF(C27="Transport",(Gasoil!N27*100)/(KM!N27-KM!M27),Gasoil!N27/heures!N27))</f>
        <v>#DIV/0!</v>
      </c>
      <c r="O27" s="299" t="e">
        <f>IF(C27="Engin",Gasoil!O27/(KM!O27-KM!N27),IF(C27="Transport",(Gasoil!O27*100)/(KM!O27-KM!N27),Gasoil!O27/heures!O27))</f>
        <v>#DIV/0!</v>
      </c>
      <c r="P27" s="299">
        <f>IF(C27="Engin",Gasoil!P27/(KM!P27-KM!O27),IF(C27="Transport",(Gasoil!P27*100)/(KM!P27-KM!O27),Gasoil!P27/heures!P27))</f>
        <v>0</v>
      </c>
      <c r="Q27" s="299">
        <f>IF(C27="Engin",Gasoil!Q27/(KM!Q27-KM!P27),IF(C27="Transport",(Gasoil!Q27*100)/(KM!Q27-KM!P27),Gasoil!Q27/heures!Q27))</f>
        <v>28</v>
      </c>
      <c r="R27" s="299" t="e">
        <f>IF(C27="Engin",Gasoil!R27/(KM!R27-KM!Q27),IF(C27="Transport",(Gasoil!R27*100)/(KM!R27-KM!Q27),Gasoil!R27/heures!R27))</f>
        <v>#DIV/0!</v>
      </c>
      <c r="S27" s="299" t="e">
        <f>IF(C27="Engin",Gasoil!S27/(KM!S27-KM!R27),IF(C27="Transport",(Gasoil!S27*100)/(KM!S27-KM!R27),Gasoil!S27/heures!S27))</f>
        <v>#DIV/0!</v>
      </c>
      <c r="T27" s="299" t="e">
        <f>IF(C27="Engin",Gasoil!T27/(KM!T27-KM!S27),IF(C27="Transport",(Gasoil!T27*100)/(KM!T27-KM!S27),Gasoil!T27/heures!T27))</f>
        <v>#DIV/0!</v>
      </c>
      <c r="U27" s="299" t="e">
        <f>IF(C27="Engin",Gasoil!U27/(KM!U27-KM!T27),IF(C27="Transport",(Gasoil!U27*100)/(KM!U27-KM!T27),Gasoil!U27/heures!U27))</f>
        <v>#DIV/0!</v>
      </c>
      <c r="V27" s="299" t="e">
        <f>IF(C27="Engin",Gasoil!V27/(KM!V27-KM!U27),IF(C27="Transport",(Gasoil!V27*100)/(KM!V27-KM!U27),Gasoil!V27/heures!V27))</f>
        <v>#DIV/0!</v>
      </c>
      <c r="W27" s="299">
        <f>IF(C27="Engin",Gasoil!W27/(KM!W27-KM!V27),IF(C27="Transport",(Gasoil!W27*100)/(KM!W27-KM!V27),Gasoil!W27/heures!W27))</f>
        <v>12.5</v>
      </c>
      <c r="X27" s="299" t="e">
        <f>IF(C27="Engin",Gasoil!X27/(KM!X27-KM!W27),IF(C27="Transport",(Gasoil!X27*100)/(KM!X27-KM!W27),Gasoil!X27/heures!X27))</f>
        <v>#DIV/0!</v>
      </c>
      <c r="Y27" s="299" t="e">
        <f>IF(C27="Engin",Gasoil!Y27/(KM!Y27-KM!X27),IF(C27="Transport",(Gasoil!Y27*100)/(KM!Y27-KM!X27),Gasoil!Y27/heures!Y27))</f>
        <v>#DIV/0!</v>
      </c>
      <c r="Z27" s="299" t="e">
        <f>IF(C27="Engin",Gasoil!Z27/(KM!Z27-KM!Y27),IF(C27="Transport",(Gasoil!Z27*100)/(KM!Z27-KM!Y27),Gasoil!Z27/heures!Z27))</f>
        <v>#DIV/0!</v>
      </c>
      <c r="AA27" s="299" t="e">
        <f>IF(C27="Engin",Gasoil!AA27/(KM!AA27-KM!Z27),IF(C27="Transport",(Gasoil!AA27*100)/(KM!AA27-KM!Z27),Gasoil!AA27/heures!AA27))</f>
        <v>#DIV/0!</v>
      </c>
      <c r="AB27" s="299" t="e">
        <f>IF(C27="Engin",Gasoil!AB27/(KM!AB27-KM!AA27),IF(C27="Transport",(Gasoil!AB27*100)/(KM!AB27-KM!AA27),Gasoil!AB27/heures!AB27))</f>
        <v>#DIV/0!</v>
      </c>
      <c r="AC27" s="299" t="e">
        <f>IF(C27="Engin",Gasoil!AC27/(KM!AC27-KM!AB27),IF(C27="Transport",(Gasoil!AC27*100)/(KM!AC27-KM!AB27),Gasoil!AC27/heures!AC27))</f>
        <v>#DIV/0!</v>
      </c>
      <c r="AD27" s="299" t="e">
        <f>IF(C27="Engin",Gasoil!AD27/(KM!AD27-KM!AC27),IF(C27="Transport",(Gasoil!AD27*100)/(KM!AD27-KM!AC27),Gasoil!AD27/heures!AD27))</f>
        <v>#DIV/0!</v>
      </c>
      <c r="AE27" s="299" t="e">
        <f>IF(C27="Engin",Gasoil!AE27/(KM!AE27-KM!AD27),IF(C27="Transport",(Gasoil!AE27*100)/(KM!AE27-KM!AD27),Gasoil!AE27/heures!AE27))</f>
        <v>#DIV/0!</v>
      </c>
      <c r="AF27" s="299" t="e">
        <f>IF(C27="Engin",Gasoil!AF27/(KM!AF27-KM!AE27),IF(C27="Transport",(Gasoil!AF27*100)/(KM!AF27-KM!AE27),Gasoil!AF27/heures!AF27))</f>
        <v>#DIV/0!</v>
      </c>
      <c r="AG27" s="299" t="e">
        <f>IF(C27="Engin",Gasoil!AG27/(KM!AG27-KM!AF27),IF(C27="Transport",(Gasoil!AG27*100)/(KM!AG27-KM!AF27),Gasoil!AG27/heures!AG27))</f>
        <v>#DIV/0!</v>
      </c>
      <c r="AH27" s="299" t="e">
        <f>IF(C27="Engin",Gasoil!AH27/(KM!AH27-KM!AG27),IF(C27="Transport",(Gasoil!AH27*100)/(KM!AH27-KM!AG27),Gasoil!AH27/heures!AH27))</f>
        <v>#DIV/0!</v>
      </c>
      <c r="AI27" s="302" t="e">
        <f t="shared" si="0"/>
        <v>#DIV/0!</v>
      </c>
    </row>
    <row r="28" spans="1:35">
      <c r="A28" s="300" t="str">
        <f>Matériel_Sogto!A33</f>
        <v>CHAUDIERE</v>
      </c>
      <c r="B28" s="301" t="str">
        <f>Matériel_Sogto!B33</f>
        <v>CR001</v>
      </c>
      <c r="C28" s="301">
        <f>Matériel_Sogto!C33</f>
        <v>0</v>
      </c>
      <c r="D28" s="299" t="e">
        <f>Gasoil!D28/heures!D28</f>
        <v>#DIV/0!</v>
      </c>
      <c r="E28" s="299" t="e">
        <f>IF(C28="Engin",Gasoil!E28/(KM!E28-KM!D28),IF(C28="Transport",(Gasoil!E28*100)/(KM!E28-KM!D28),Gasoil!E28/heures!E28))</f>
        <v>#DIV/0!</v>
      </c>
      <c r="F28" s="299" t="e">
        <f>IF(C28="Engin",Gasoil!F28/(KM!F28-KM!E28),IF(C28="Transport",(Gasoil!F28*100)/(KM!F28-KM!E28),Gasoil!F28/heures!F28))</f>
        <v>#DIV/0!</v>
      </c>
      <c r="G28" s="299" t="e">
        <f>IF(C28="Engin",Gasoil!G28/(KM!G28-KM!F28),IF(C28="Transport",(Gasoil!G28*100)/(KM!G28-KM!F28),Gasoil!G28/heures!G28))</f>
        <v>#DIV/0!</v>
      </c>
      <c r="H28" s="299" t="e">
        <f>IF(C28="Engin",Gasoil!H28/(KM!H28-KM!G28),IF(C28="Transport",(Gasoil!H28*100)/(KM!H28-KM!G28),Gasoil!H28/heures!H28))</f>
        <v>#DIV/0!</v>
      </c>
      <c r="I28" s="299" t="e">
        <f>IF(C28="Engin",Gasoil!I28/(KM!I28-KM!H28),IF(C28="Transport",(Gasoil!I28*100)/(KM!I28-KM!H28),Gasoil!I28/heures!I28))</f>
        <v>#DIV/0!</v>
      </c>
      <c r="J28" s="299" t="e">
        <f>IF(C28="Engin",Gasoil!J28/(KM!J28-KM!I28),IF(C28="Transport",(Gasoil!J28*100)/(KM!J28-KM!I28),Gasoil!J28/heures!J28))</f>
        <v>#DIV/0!</v>
      </c>
      <c r="K28" s="299" t="e">
        <f>IF(C28="Engin",Gasoil!K28/(KM!K28-KM!J28),IF(C28="Transport",(Gasoil!K28*100)/(KM!K28-KM!J28),Gasoil!K28/heures!K28))</f>
        <v>#DIV/0!</v>
      </c>
      <c r="L28" s="299" t="e">
        <f>IF(C28="Engin",Gasoil!L28/(KM!L28-KM!K28),IF(C28="Transport",(Gasoil!L28*100)/(KM!L28-KM!K28),Gasoil!L28/heures!L28))</f>
        <v>#DIV/0!</v>
      </c>
      <c r="M28" s="299" t="e">
        <f>IF(C28="Engin",Gasoil!M28/(KM!M28-KM!L28),IF(C28="Transport",(Gasoil!M28*100)/(KM!M28-KM!L28),Gasoil!M28/heures!M28))</f>
        <v>#DIV/0!</v>
      </c>
      <c r="N28" s="299" t="e">
        <f>IF(C28="Engin",Gasoil!N28/(KM!N28-KM!M28),IF(C28="Transport",(Gasoil!N28*100)/(KM!N28-KM!M28),Gasoil!N28/heures!N28))</f>
        <v>#DIV/0!</v>
      </c>
      <c r="O28" s="299" t="e">
        <f>IF(C28="Engin",Gasoil!O28/(KM!O28-KM!N28),IF(C28="Transport",(Gasoil!O28*100)/(KM!O28-KM!N28),Gasoil!O28/heures!O28))</f>
        <v>#DIV/0!</v>
      </c>
      <c r="P28" s="299">
        <f>IF(C28="Engin",Gasoil!P28/(KM!P28-KM!O28),IF(C28="Transport",(Gasoil!P28*100)/(KM!P28-KM!O28),Gasoil!P28/heures!P28))</f>
        <v>8.3333333333333339</v>
      </c>
      <c r="Q28" s="299">
        <f>IF(C28="Engin",Gasoil!Q28/(KM!Q28-KM!P28),IF(C28="Transport",(Gasoil!Q28*100)/(KM!Q28-KM!P28),Gasoil!Q28/heures!Q28))</f>
        <v>0</v>
      </c>
      <c r="R28" s="299" t="e">
        <f>IF(C28="Engin",Gasoil!R28/(KM!R28-KM!Q28),IF(C28="Transport",(Gasoil!R28*100)/(KM!R28-KM!Q28),Gasoil!R28/heures!R28))</f>
        <v>#DIV/0!</v>
      </c>
      <c r="S28" s="299" t="e">
        <f>IF(C28="Engin",Gasoil!S28/(KM!S28-KM!R28),IF(C28="Transport",(Gasoil!S28*100)/(KM!S28-KM!R28),Gasoil!S28/heures!S28))</f>
        <v>#DIV/0!</v>
      </c>
      <c r="T28" s="299" t="e">
        <f>IF(C28="Engin",Gasoil!T28/(KM!T28-KM!S28),IF(C28="Transport",(Gasoil!T28*100)/(KM!T28-KM!S28),Gasoil!T28/heures!T28))</f>
        <v>#DIV/0!</v>
      </c>
      <c r="U28" s="299" t="e">
        <f>IF(C28="Engin",Gasoil!U28/(KM!U28-KM!T28),IF(C28="Transport",(Gasoil!U28*100)/(KM!U28-KM!T28),Gasoil!U28/heures!U28))</f>
        <v>#DIV/0!</v>
      </c>
      <c r="V28" s="299" t="e">
        <f>IF(C28="Engin",Gasoil!V28/(KM!V28-KM!U28),IF(C28="Transport",(Gasoil!V28*100)/(KM!V28-KM!U28),Gasoil!V28/heures!V28))</f>
        <v>#DIV/0!</v>
      </c>
      <c r="W28" s="299">
        <f>IF(C28="Engin",Gasoil!W28/(KM!W28-KM!V28),IF(C28="Transport",(Gasoil!W28*100)/(KM!W28-KM!V28),Gasoil!W28/heures!W28))</f>
        <v>2.5</v>
      </c>
      <c r="X28" s="299" t="e">
        <f>IF(C28="Engin",Gasoil!X28/(KM!X28-KM!W28),IF(C28="Transport",(Gasoil!X28*100)/(KM!X28-KM!W28),Gasoil!X28/heures!X28))</f>
        <v>#DIV/0!</v>
      </c>
      <c r="Y28" s="299" t="e">
        <f>IF(C28="Engin",Gasoil!Y28/(KM!Y28-KM!X28),IF(C28="Transport",(Gasoil!Y28*100)/(KM!Y28-KM!X28),Gasoil!Y28/heures!Y28))</f>
        <v>#DIV/0!</v>
      </c>
      <c r="Z28" s="299" t="e">
        <f>IF(C28="Engin",Gasoil!Z28/(KM!Z28-KM!Y28),IF(C28="Transport",(Gasoil!Z28*100)/(KM!Z28-KM!Y28),Gasoil!Z28/heures!Z28))</f>
        <v>#DIV/0!</v>
      </c>
      <c r="AA28" s="299" t="e">
        <f>IF(C28="Engin",Gasoil!AA28/(KM!AA28-KM!Z28),IF(C28="Transport",(Gasoil!AA28*100)/(KM!AA28-KM!Z28),Gasoil!AA28/heures!AA28))</f>
        <v>#DIV/0!</v>
      </c>
      <c r="AB28" s="299" t="e">
        <f>IF(C28="Engin",Gasoil!AB28/(KM!AB28-KM!AA28),IF(C28="Transport",(Gasoil!AB28*100)/(KM!AB28-KM!AA28),Gasoil!AB28/heures!AB28))</f>
        <v>#DIV/0!</v>
      </c>
      <c r="AC28" s="299" t="e">
        <f>IF(C28="Engin",Gasoil!AC28/(KM!AC28-KM!AB28),IF(C28="Transport",(Gasoil!AC28*100)/(KM!AC28-KM!AB28),Gasoil!AC28/heures!AC28))</f>
        <v>#DIV/0!</v>
      </c>
      <c r="AD28" s="299" t="e">
        <f>IF(C28="Engin",Gasoil!AD28/(KM!AD28-KM!AC28),IF(C28="Transport",(Gasoil!AD28*100)/(KM!AD28-KM!AC28),Gasoil!AD28/heures!AD28))</f>
        <v>#DIV/0!</v>
      </c>
      <c r="AE28" s="299" t="e">
        <f>IF(C28="Engin",Gasoil!AE28/(KM!AE28-KM!AD28),IF(C28="Transport",(Gasoil!AE28*100)/(KM!AE28-KM!AD28),Gasoil!AE28/heures!AE28))</f>
        <v>#DIV/0!</v>
      </c>
      <c r="AF28" s="299" t="e">
        <f>IF(C28="Engin",Gasoil!AF28/(KM!AF28-KM!AE28),IF(C28="Transport",(Gasoil!AF28*100)/(KM!AF28-KM!AE28),Gasoil!AF28/heures!AF28))</f>
        <v>#DIV/0!</v>
      </c>
      <c r="AG28" s="299" t="e">
        <f>IF(C28="Engin",Gasoil!AG28/(KM!AG28-KM!AF28),IF(C28="Transport",(Gasoil!AG28*100)/(KM!AG28-KM!AF28),Gasoil!AG28/heures!AG28))</f>
        <v>#DIV/0!</v>
      </c>
      <c r="AH28" s="299" t="e">
        <f>IF(C28="Engin",Gasoil!AH28/(KM!AH28-KM!AG28),IF(C28="Transport",(Gasoil!AH28*100)/(KM!AH28-KM!AG28),Gasoil!AH28/heures!AH28))</f>
        <v>#DIV/0!</v>
      </c>
      <c r="AI28" s="302" t="e">
        <f t="shared" si="0"/>
        <v>#DIV/0!</v>
      </c>
    </row>
    <row r="29" spans="1:35">
      <c r="A29" s="300">
        <f>Matériel_Sogto!A34</f>
        <v>0</v>
      </c>
      <c r="B29" s="301">
        <f>Matériel_Sogto!B34</f>
        <v>0</v>
      </c>
      <c r="C29" s="301">
        <f>Matériel_Sogto!C34</f>
        <v>0</v>
      </c>
      <c r="D29" s="299" t="e">
        <f>Gasoil!D29/heures!D29</f>
        <v>#DIV/0!</v>
      </c>
      <c r="E29" s="299" t="e">
        <f>IF(C29="Engin",Gasoil!E29/(KM!E29-KM!D29),IF(C29="Transport",(Gasoil!E29*100)/(KM!E29-KM!D29),Gasoil!E29/heures!E29))</f>
        <v>#DIV/0!</v>
      </c>
      <c r="F29" s="299" t="e">
        <f>IF(C29="Engin",Gasoil!F29/(KM!F29-KM!E29),IF(C29="Transport",(Gasoil!F29*100)/(KM!F29-KM!E29),Gasoil!F29/heures!F29))</f>
        <v>#DIV/0!</v>
      </c>
      <c r="G29" s="299" t="e">
        <f>IF(C29="Engin",Gasoil!G29/(KM!G29-KM!F29),IF(C29="Transport",(Gasoil!G29*100)/(KM!G29-KM!F29),Gasoil!G29/heures!G29))</f>
        <v>#DIV/0!</v>
      </c>
      <c r="H29" s="299" t="e">
        <f>IF(C29="Engin",Gasoil!H29/(KM!H29-KM!G29),IF(C29="Transport",(Gasoil!H29*100)/(KM!H29-KM!G29),Gasoil!H29/heures!H29))</f>
        <v>#DIV/0!</v>
      </c>
      <c r="I29" s="299" t="e">
        <f>IF(C29="Engin",Gasoil!I29/(KM!I29-KM!H29),IF(C29="Transport",(Gasoil!I29*100)/(KM!I29-KM!H29),Gasoil!I29/heures!I29))</f>
        <v>#DIV/0!</v>
      </c>
      <c r="J29" s="299" t="e">
        <f>IF(C29="Engin",Gasoil!J29/(KM!J29-KM!I29),IF(C29="Transport",(Gasoil!J29*100)/(KM!J29-KM!I29),Gasoil!J29/heures!J29))</f>
        <v>#DIV/0!</v>
      </c>
      <c r="K29" s="299" t="e">
        <f>IF(C29="Engin",Gasoil!K29/(KM!K29-KM!J29),IF(C29="Transport",(Gasoil!K29*100)/(KM!K29-KM!J29),Gasoil!K29/heures!K29))</f>
        <v>#DIV/0!</v>
      </c>
      <c r="L29" s="299" t="e">
        <f>IF(C29="Engin",Gasoil!L29/(KM!L29-KM!K29),IF(C29="Transport",(Gasoil!L29*100)/(KM!L29-KM!K29),Gasoil!L29/heures!L29))</f>
        <v>#DIV/0!</v>
      </c>
      <c r="M29" s="299" t="e">
        <f>IF(C29="Engin",Gasoil!M29/(KM!M29-KM!L29),IF(C29="Transport",(Gasoil!M29*100)/(KM!M29-KM!L29),Gasoil!M29/heures!M29))</f>
        <v>#DIV/0!</v>
      </c>
      <c r="N29" s="299" t="e">
        <f>IF(C29="Engin",Gasoil!N29/(KM!N29-KM!M29),IF(C29="Transport",(Gasoil!N29*100)/(KM!N29-KM!M29),Gasoil!N29/heures!N29))</f>
        <v>#DIV/0!</v>
      </c>
      <c r="O29" s="299" t="e">
        <f>IF(C29="Engin",Gasoil!O29/(KM!O29-KM!N29),IF(C29="Transport",(Gasoil!O29*100)/(KM!O29-KM!N29),Gasoil!O29/heures!O29))</f>
        <v>#DIV/0!</v>
      </c>
      <c r="P29" s="299" t="e">
        <f>IF(C29="Engin",Gasoil!P29/(KM!P29-KM!O29),IF(C29="Transport",(Gasoil!P29*100)/(KM!P29-KM!O29),Gasoil!P29/heures!P29))</f>
        <v>#DIV/0!</v>
      </c>
      <c r="Q29" s="299" t="e">
        <f>IF(C29="Engin",Gasoil!Q29/(KM!Q29-KM!P29),IF(C29="Transport",(Gasoil!Q29*100)/(KM!Q29-KM!P29),Gasoil!Q29/heures!Q29))</f>
        <v>#DIV/0!</v>
      </c>
      <c r="R29" s="299" t="e">
        <f>IF(C29="Engin",Gasoil!R29/(KM!R29-KM!Q29),IF(C29="Transport",(Gasoil!R29*100)/(KM!R29-KM!Q29),Gasoil!R29/heures!R29))</f>
        <v>#DIV/0!</v>
      </c>
      <c r="S29" s="299" t="e">
        <f>IF(C29="Engin",Gasoil!S29/(KM!S29-KM!R29),IF(C29="Transport",(Gasoil!S29*100)/(KM!S29-KM!R29),Gasoil!S29/heures!S29))</f>
        <v>#DIV/0!</v>
      </c>
      <c r="T29" s="299" t="e">
        <f>IF(C29="Engin",Gasoil!T29/(KM!T29-KM!S29),IF(C29="Transport",(Gasoil!T29*100)/(KM!T29-KM!S29),Gasoil!T29/heures!T29))</f>
        <v>#DIV/0!</v>
      </c>
      <c r="U29" s="299" t="e">
        <f>IF(C29="Engin",Gasoil!U29/(KM!U29-KM!T29),IF(C29="Transport",(Gasoil!U29*100)/(KM!U29-KM!T29),Gasoil!U29/heures!U29))</f>
        <v>#DIV/0!</v>
      </c>
      <c r="V29" s="299" t="e">
        <f>IF(C29="Engin",Gasoil!V29/(KM!V29-KM!U29),IF(C29="Transport",(Gasoil!V29*100)/(KM!V29-KM!U29),Gasoil!V29/heures!V29))</f>
        <v>#DIV/0!</v>
      </c>
      <c r="W29" s="299" t="e">
        <f>IF(C29="Engin",Gasoil!W29/(KM!W29-KM!V29),IF(C29="Transport",(Gasoil!W29*100)/(KM!W29-KM!V29),Gasoil!W29/heures!W29))</f>
        <v>#DIV/0!</v>
      </c>
      <c r="X29" s="299" t="e">
        <f>IF(C29="Engin",Gasoil!X29/(KM!X29-KM!W29),IF(C29="Transport",(Gasoil!X29*100)/(KM!X29-KM!W29),Gasoil!X29/heures!X29))</f>
        <v>#DIV/0!</v>
      </c>
      <c r="Y29" s="299" t="e">
        <f>IF(C29="Engin",Gasoil!Y29/(KM!Y29-KM!X29),IF(C29="Transport",(Gasoil!Y29*100)/(KM!Y29-KM!X29),Gasoil!Y29/heures!Y29))</f>
        <v>#DIV/0!</v>
      </c>
      <c r="Z29" s="299" t="e">
        <f>IF(C29="Engin",Gasoil!Z29/(KM!Z29-KM!Y29),IF(C29="Transport",(Gasoil!Z29*100)/(KM!Z29-KM!Y29),Gasoil!Z29/heures!Z29))</f>
        <v>#DIV/0!</v>
      </c>
      <c r="AA29" s="299" t="e">
        <f>IF(C29="Engin",Gasoil!AA29/(KM!AA29-KM!Z29),IF(C29="Transport",(Gasoil!AA29*100)/(KM!AA29-KM!Z29),Gasoil!AA29/heures!AA29))</f>
        <v>#DIV/0!</v>
      </c>
      <c r="AB29" s="299" t="e">
        <f>IF(C29="Engin",Gasoil!AB29/(KM!AB29-KM!AA29),IF(C29="Transport",(Gasoil!AB29*100)/(KM!AB29-KM!AA29),Gasoil!AB29/heures!AB29))</f>
        <v>#DIV/0!</v>
      </c>
      <c r="AC29" s="299" t="e">
        <f>IF(C29="Engin",Gasoil!AC29/(KM!AC29-KM!AB29),IF(C29="Transport",(Gasoil!AC29*100)/(KM!AC29-KM!AB29),Gasoil!AC29/heures!AC29))</f>
        <v>#DIV/0!</v>
      </c>
      <c r="AD29" s="299" t="e">
        <f>IF(C29="Engin",Gasoil!AD29/(KM!AD29-KM!AC29),IF(C29="Transport",(Gasoil!AD29*100)/(KM!AD29-KM!AC29),Gasoil!AD29/heures!AD29))</f>
        <v>#DIV/0!</v>
      </c>
      <c r="AE29" s="299" t="e">
        <f>IF(C29="Engin",Gasoil!AE29/(KM!AE29-KM!AD29),IF(C29="Transport",(Gasoil!AE29*100)/(KM!AE29-KM!AD29),Gasoil!AE29/heures!AE29))</f>
        <v>#DIV/0!</v>
      </c>
      <c r="AF29" s="299" t="e">
        <f>IF(C29="Engin",Gasoil!AF29/(KM!AF29-KM!AE29),IF(C29="Transport",(Gasoil!AF29*100)/(KM!AF29-KM!AE29),Gasoil!AF29/heures!AF29))</f>
        <v>#DIV/0!</v>
      </c>
      <c r="AG29" s="299" t="e">
        <f>IF(C29="Engin",Gasoil!AG29/(KM!AG29-KM!AF29),IF(C29="Transport",(Gasoil!AG29*100)/(KM!AG29-KM!AF29),Gasoil!AG29/heures!AG29))</f>
        <v>#DIV/0!</v>
      </c>
      <c r="AH29" s="299" t="e">
        <f>IF(C29="Engin",Gasoil!AH29/(KM!AH29-KM!AG29),IF(C29="Transport",(Gasoil!AH29*100)/(KM!AH29-KM!AG29),Gasoil!AH29/heures!AH29))</f>
        <v>#DIV/0!</v>
      </c>
      <c r="AI29" s="302" t="e">
        <f t="shared" si="0"/>
        <v>#DIV/0!</v>
      </c>
    </row>
    <row r="30" spans="1:35">
      <c r="A30" s="300">
        <f>Matériel_Sogto!A35</f>
        <v>0</v>
      </c>
      <c r="B30" s="301">
        <f>Matériel_Sogto!B35</f>
        <v>0</v>
      </c>
      <c r="C30" s="301">
        <f>Matériel_Sogto!C35</f>
        <v>0</v>
      </c>
      <c r="D30" s="299" t="e">
        <f>Gasoil!D30/heures!D30</f>
        <v>#DIV/0!</v>
      </c>
      <c r="E30" s="299" t="e">
        <f>IF(C30="Engin",Gasoil!E30/(KM!E30-KM!D30),IF(C30="Transport",(Gasoil!E30*100)/(KM!E30-KM!D30),Gasoil!E30/heures!E30))</f>
        <v>#DIV/0!</v>
      </c>
      <c r="F30" s="299" t="e">
        <f>IF(C30="Engin",Gasoil!F30/(KM!F30-KM!E30),IF(C30="Transport",(Gasoil!F30*100)/(KM!F30-KM!E30),Gasoil!F30/heures!F30))</f>
        <v>#DIV/0!</v>
      </c>
      <c r="G30" s="299" t="e">
        <f>IF(C30="Engin",Gasoil!G30/(KM!G30-KM!F30),IF(C30="Transport",(Gasoil!G30*100)/(KM!G30-KM!F30),Gasoil!G30/heures!G30))</f>
        <v>#DIV/0!</v>
      </c>
      <c r="H30" s="299" t="e">
        <f>IF(C30="Engin",Gasoil!H30/(KM!H30-KM!G30),IF(C30="Transport",(Gasoil!H30*100)/(KM!H30-KM!G30),Gasoil!H30/heures!H30))</f>
        <v>#DIV/0!</v>
      </c>
      <c r="I30" s="299" t="e">
        <f>IF(C30="Engin",Gasoil!I30/(KM!I30-KM!H30),IF(C30="Transport",(Gasoil!I30*100)/(KM!I30-KM!H30),Gasoil!I30/heures!I30))</f>
        <v>#DIV/0!</v>
      </c>
      <c r="J30" s="299" t="e">
        <f>IF(C30="Engin",Gasoil!J30/(KM!J30-KM!I30),IF(C30="Transport",(Gasoil!J30*100)/(KM!J30-KM!I30),Gasoil!J30/heures!J30))</f>
        <v>#DIV/0!</v>
      </c>
      <c r="K30" s="299" t="e">
        <f>IF(C30="Engin",Gasoil!K30/(KM!K30-KM!J30),IF(C30="Transport",(Gasoil!K30*100)/(KM!K30-KM!J30),Gasoil!K30/heures!K30))</f>
        <v>#DIV/0!</v>
      </c>
      <c r="L30" s="299" t="e">
        <f>IF(C30="Engin",Gasoil!L30/(KM!L30-KM!K30),IF(C30="Transport",(Gasoil!L30*100)/(KM!L30-KM!K30),Gasoil!L30/heures!L30))</f>
        <v>#DIV/0!</v>
      </c>
      <c r="M30" s="299" t="e">
        <f>IF(C30="Engin",Gasoil!M30/(KM!M30-KM!L30),IF(C30="Transport",(Gasoil!M30*100)/(KM!M30-KM!L30),Gasoil!M30/heures!M30))</f>
        <v>#DIV/0!</v>
      </c>
      <c r="N30" s="299" t="e">
        <f>IF(C30="Engin",Gasoil!N30/(KM!N30-KM!M30),IF(C30="Transport",(Gasoil!N30*100)/(KM!N30-KM!M30),Gasoil!N30/heures!N30))</f>
        <v>#DIV/0!</v>
      </c>
      <c r="O30" s="299" t="e">
        <f>IF(C30="Engin",Gasoil!O30/(KM!O30-KM!N30),IF(C30="Transport",(Gasoil!O30*100)/(KM!O30-KM!N30),Gasoil!O30/heures!O30))</f>
        <v>#DIV/0!</v>
      </c>
      <c r="P30" s="299" t="e">
        <f>IF(C30="Engin",Gasoil!P30/(KM!P30-KM!O30),IF(C30="Transport",(Gasoil!P30*100)/(KM!P30-KM!O30),Gasoil!P30/heures!P30))</f>
        <v>#DIV/0!</v>
      </c>
      <c r="Q30" s="299" t="e">
        <f>IF(C30="Engin",Gasoil!Q30/(KM!Q30-KM!P30),IF(C30="Transport",(Gasoil!Q30*100)/(KM!Q30-KM!P30),Gasoil!Q30/heures!Q30))</f>
        <v>#DIV/0!</v>
      </c>
      <c r="R30" s="299" t="e">
        <f>IF(C30="Engin",Gasoil!R30/(KM!R30-KM!Q30),IF(C30="Transport",(Gasoil!R30*100)/(KM!R30-KM!Q30),Gasoil!R30/heures!R30))</f>
        <v>#DIV/0!</v>
      </c>
      <c r="S30" s="299" t="e">
        <f>IF(C30="Engin",Gasoil!S30/(KM!S30-KM!R30),IF(C30="Transport",(Gasoil!S30*100)/(KM!S30-KM!R30),Gasoil!S30/heures!S30))</f>
        <v>#DIV/0!</v>
      </c>
      <c r="T30" s="299" t="e">
        <f>IF(C30="Engin",Gasoil!T30/(KM!T30-KM!S30),IF(C30="Transport",(Gasoil!T30*100)/(KM!T30-KM!S30),Gasoil!T30/heures!T30))</f>
        <v>#DIV/0!</v>
      </c>
      <c r="U30" s="299" t="e">
        <f>IF(C30="Engin",Gasoil!U30/(KM!U30-KM!T30),IF(C30="Transport",(Gasoil!U30*100)/(KM!U30-KM!T30),Gasoil!U30/heures!U30))</f>
        <v>#DIV/0!</v>
      </c>
      <c r="V30" s="299" t="e">
        <f>IF(C30="Engin",Gasoil!V30/(KM!V30-KM!U30),IF(C30="Transport",(Gasoil!V30*100)/(KM!V30-KM!U30),Gasoil!V30/heures!V30))</f>
        <v>#DIV/0!</v>
      </c>
      <c r="W30" s="299" t="e">
        <f>IF(C30="Engin",Gasoil!W30/(KM!W30-KM!V30),IF(C30="Transport",(Gasoil!W30*100)/(KM!W30-KM!V30),Gasoil!W30/heures!W30))</f>
        <v>#DIV/0!</v>
      </c>
      <c r="X30" s="299" t="e">
        <f>IF(C30="Engin",Gasoil!X30/(KM!X30-KM!W30),IF(C30="Transport",(Gasoil!X30*100)/(KM!X30-KM!W30),Gasoil!X30/heures!X30))</f>
        <v>#DIV/0!</v>
      </c>
      <c r="Y30" s="299" t="e">
        <f>IF(C30="Engin",Gasoil!Y30/(KM!Y30-KM!X30),IF(C30="Transport",(Gasoil!Y30*100)/(KM!Y30-KM!X30),Gasoil!Y30/heures!Y30))</f>
        <v>#DIV/0!</v>
      </c>
      <c r="Z30" s="299" t="e">
        <f>IF(C30="Engin",Gasoil!Z30/(KM!Z30-KM!Y30),IF(C30="Transport",(Gasoil!Z30*100)/(KM!Z30-KM!Y30),Gasoil!Z30/heures!Z30))</f>
        <v>#DIV/0!</v>
      </c>
      <c r="AA30" s="299" t="e">
        <f>IF(C30="Engin",Gasoil!AA30/(KM!AA30-KM!Z30),IF(C30="Transport",(Gasoil!AA30*100)/(KM!AA30-KM!Z30),Gasoil!AA30/heures!AA30))</f>
        <v>#DIV/0!</v>
      </c>
      <c r="AB30" s="299" t="e">
        <f>IF(C30="Engin",Gasoil!AB30/(KM!AB30-KM!AA30),IF(C30="Transport",(Gasoil!AB30*100)/(KM!AB30-KM!AA30),Gasoil!AB30/heures!AB30))</f>
        <v>#DIV/0!</v>
      </c>
      <c r="AC30" s="299" t="e">
        <f>IF(C30="Engin",Gasoil!AC30/(KM!AC30-KM!AB30),IF(C30="Transport",(Gasoil!AC30*100)/(KM!AC30-KM!AB30),Gasoil!AC30/heures!AC30))</f>
        <v>#DIV/0!</v>
      </c>
      <c r="AD30" s="299" t="e">
        <f>IF(C30="Engin",Gasoil!AD30/(KM!AD30-KM!AC30),IF(C30="Transport",(Gasoil!AD30*100)/(KM!AD30-KM!AC30),Gasoil!AD30/heures!AD30))</f>
        <v>#DIV/0!</v>
      </c>
      <c r="AE30" s="299" t="e">
        <f>IF(C30="Engin",Gasoil!AE30/(KM!AE30-KM!AD30),IF(C30="Transport",(Gasoil!AE30*100)/(KM!AE30-KM!AD30),Gasoil!AE30/heures!AE30))</f>
        <v>#DIV/0!</v>
      </c>
      <c r="AF30" s="299" t="e">
        <f>IF(C30="Engin",Gasoil!AF30/(KM!AF30-KM!AE30),IF(C30="Transport",(Gasoil!AF30*100)/(KM!AF30-KM!AE30),Gasoil!AF30/heures!AF30))</f>
        <v>#DIV/0!</v>
      </c>
      <c r="AG30" s="299" t="e">
        <f>IF(C30="Engin",Gasoil!AG30/(KM!AG30-KM!AF30),IF(C30="Transport",(Gasoil!AG30*100)/(KM!AG30-KM!AF30),Gasoil!AG30/heures!AG30))</f>
        <v>#DIV/0!</v>
      </c>
      <c r="AH30" s="299" t="e">
        <f>IF(C30="Engin",Gasoil!AH30/(KM!AH30-KM!AG30),IF(C30="Transport",(Gasoil!AH30*100)/(KM!AH30-KM!AG30),Gasoil!AH30/heures!AH30))</f>
        <v>#DIV/0!</v>
      </c>
      <c r="AI30" s="302" t="e">
        <f t="shared" si="0"/>
        <v>#DIV/0!</v>
      </c>
    </row>
    <row r="31" spans="1:35">
      <c r="A31" s="300">
        <f>Matériel_Sogto!A36</f>
        <v>0</v>
      </c>
      <c r="B31" s="301">
        <f>Matériel_Sogto!B36</f>
        <v>0</v>
      </c>
      <c r="C31" s="301">
        <f>Matériel_Sogto!C36</f>
        <v>0</v>
      </c>
      <c r="D31" s="299" t="e">
        <f>Gasoil!D31/heures!D31</f>
        <v>#DIV/0!</v>
      </c>
      <c r="E31" s="299" t="e">
        <f>IF(C31="Engin",Gasoil!E31/(KM!E31-KM!D31),IF(C31="Transport",(Gasoil!E31*100)/(KM!E31-KM!D31),Gasoil!E31/heures!E31))</f>
        <v>#DIV/0!</v>
      </c>
      <c r="F31" s="299" t="e">
        <f>IF(C31="Engin",Gasoil!F31/(KM!F31-KM!E31),IF(C31="Transport",(Gasoil!F31*100)/(KM!F31-KM!E31),Gasoil!F31/heures!F31))</f>
        <v>#DIV/0!</v>
      </c>
      <c r="G31" s="299" t="e">
        <f>IF(C31="Engin",Gasoil!G31/(KM!G31-KM!F31),IF(C31="Transport",(Gasoil!G31*100)/(KM!G31-KM!F31),Gasoil!G31/heures!G31))</f>
        <v>#DIV/0!</v>
      </c>
      <c r="H31" s="299" t="e">
        <f>IF(C31="Engin",Gasoil!H31/(KM!H31-KM!G31),IF(C31="Transport",(Gasoil!H31*100)/(KM!H31-KM!G31),Gasoil!H31/heures!H31))</f>
        <v>#DIV/0!</v>
      </c>
      <c r="I31" s="299" t="e">
        <f>IF(C31="Engin",Gasoil!I31/(KM!I31-KM!H31),IF(C31="Transport",(Gasoil!I31*100)/(KM!I31-KM!H31),Gasoil!I31/heures!I31))</f>
        <v>#DIV/0!</v>
      </c>
      <c r="J31" s="299" t="e">
        <f>IF(C31="Engin",Gasoil!J31/(KM!J31-KM!I31),IF(C31="Transport",(Gasoil!J31*100)/(KM!J31-KM!I31),Gasoil!J31/heures!J31))</f>
        <v>#DIV/0!</v>
      </c>
      <c r="K31" s="299" t="e">
        <f>IF(C31="Engin",Gasoil!K31/(KM!K31-KM!J31),IF(C31="Transport",(Gasoil!K31*100)/(KM!K31-KM!J31),Gasoil!K31/heures!K31))</f>
        <v>#DIV/0!</v>
      </c>
      <c r="L31" s="299" t="e">
        <f>IF(C31="Engin",Gasoil!L31/(KM!L31-KM!K31),IF(C31="Transport",(Gasoil!L31*100)/(KM!L31-KM!K31),Gasoil!L31/heures!L31))</f>
        <v>#DIV/0!</v>
      </c>
      <c r="M31" s="299" t="e">
        <f>IF(C31="Engin",Gasoil!M31/(KM!M31-KM!L31),IF(C31="Transport",(Gasoil!M31*100)/(KM!M31-KM!L31),Gasoil!M31/heures!M31))</f>
        <v>#DIV/0!</v>
      </c>
      <c r="N31" s="299" t="e">
        <f>IF(C31="Engin",Gasoil!N31/(KM!N31-KM!M31),IF(C31="Transport",(Gasoil!N31*100)/(KM!N31-KM!M31),Gasoil!N31/heures!N31))</f>
        <v>#DIV/0!</v>
      </c>
      <c r="O31" s="299" t="e">
        <f>IF(C31="Engin",Gasoil!O31/(KM!O31-KM!N31),IF(C31="Transport",(Gasoil!O31*100)/(KM!O31-KM!N31),Gasoil!O31/heures!O31))</f>
        <v>#DIV/0!</v>
      </c>
      <c r="P31" s="299" t="e">
        <f>IF(C31="Engin",Gasoil!P31/(KM!P31-KM!O31),IF(C31="Transport",(Gasoil!P31*100)/(KM!P31-KM!O31),Gasoil!P31/heures!P31))</f>
        <v>#DIV/0!</v>
      </c>
      <c r="Q31" s="299" t="e">
        <f>IF(C31="Engin",Gasoil!Q31/(KM!Q31-KM!P31),IF(C31="Transport",(Gasoil!Q31*100)/(KM!Q31-KM!P31),Gasoil!Q31/heures!Q31))</f>
        <v>#DIV/0!</v>
      </c>
      <c r="R31" s="299" t="e">
        <f>IF(C31="Engin",Gasoil!R31/(KM!R31-KM!Q31),IF(C31="Transport",(Gasoil!R31*100)/(KM!R31-KM!Q31),Gasoil!R31/heures!R31))</f>
        <v>#DIV/0!</v>
      </c>
      <c r="S31" s="299" t="e">
        <f>IF(C31="Engin",Gasoil!S31/(KM!S31-KM!R31),IF(C31="Transport",(Gasoil!S31*100)/(KM!S31-KM!R31),Gasoil!S31/heures!S31))</f>
        <v>#DIV/0!</v>
      </c>
      <c r="T31" s="299" t="e">
        <f>IF(C31="Engin",Gasoil!T31/(KM!T31-KM!S31),IF(C31="Transport",(Gasoil!T31*100)/(KM!T31-KM!S31),Gasoil!T31/heures!T31))</f>
        <v>#DIV/0!</v>
      </c>
      <c r="U31" s="299" t="e">
        <f>IF(C31="Engin",Gasoil!U31/(KM!U31-KM!T31),IF(C31="Transport",(Gasoil!U31*100)/(KM!U31-KM!T31),Gasoil!U31/heures!U31))</f>
        <v>#DIV/0!</v>
      </c>
      <c r="V31" s="299" t="e">
        <f>IF(C31="Engin",Gasoil!V31/(KM!V31-KM!U31),IF(C31="Transport",(Gasoil!V31*100)/(KM!V31-KM!U31),Gasoil!V31/heures!V31))</f>
        <v>#DIV/0!</v>
      </c>
      <c r="W31" s="299" t="e">
        <f>IF(C31="Engin",Gasoil!W31/(KM!W31-KM!V31),IF(C31="Transport",(Gasoil!W31*100)/(KM!W31-KM!V31),Gasoil!W31/heures!W31))</f>
        <v>#DIV/0!</v>
      </c>
      <c r="X31" s="299" t="e">
        <f>IF(C31="Engin",Gasoil!X31/(KM!X31-KM!W31),IF(C31="Transport",(Gasoil!X31*100)/(KM!X31-KM!W31),Gasoil!X31/heures!X31))</f>
        <v>#DIV/0!</v>
      </c>
      <c r="Y31" s="299" t="e">
        <f>IF(C31="Engin",Gasoil!Y31/(KM!Y31-KM!X31),IF(C31="Transport",(Gasoil!Y31*100)/(KM!Y31-KM!X31),Gasoil!Y31/heures!Y31))</f>
        <v>#DIV/0!</v>
      </c>
      <c r="Z31" s="299" t="e">
        <f>IF(C31="Engin",Gasoil!Z31/(KM!Z31-KM!Y31),IF(C31="Transport",(Gasoil!Z31*100)/(KM!Z31-KM!Y31),Gasoil!Z31/heures!Z31))</f>
        <v>#DIV/0!</v>
      </c>
      <c r="AA31" s="299" t="e">
        <f>IF(C31="Engin",Gasoil!AA31/(KM!AA31-KM!Z31),IF(C31="Transport",(Gasoil!AA31*100)/(KM!AA31-KM!Z31),Gasoil!AA31/heures!AA31))</f>
        <v>#DIV/0!</v>
      </c>
      <c r="AB31" s="299" t="e">
        <f>IF(C31="Engin",Gasoil!AB31/(KM!AB31-KM!AA31),IF(C31="Transport",(Gasoil!AB31*100)/(KM!AB31-KM!AA31),Gasoil!AB31/heures!AB31))</f>
        <v>#DIV/0!</v>
      </c>
      <c r="AC31" s="299" t="e">
        <f>IF(C31="Engin",Gasoil!AC31/(KM!AC31-KM!AB31),IF(C31="Transport",(Gasoil!AC31*100)/(KM!AC31-KM!AB31),Gasoil!AC31/heures!AC31))</f>
        <v>#DIV/0!</v>
      </c>
      <c r="AD31" s="299" t="e">
        <f>IF(C31="Engin",Gasoil!AD31/(KM!AD31-KM!AC31),IF(C31="Transport",(Gasoil!AD31*100)/(KM!AD31-KM!AC31),Gasoil!AD31/heures!AD31))</f>
        <v>#DIV/0!</v>
      </c>
      <c r="AE31" s="299" t="e">
        <f>IF(C31="Engin",Gasoil!AE31/(KM!AE31-KM!AD31),IF(C31="Transport",(Gasoil!AE31*100)/(KM!AE31-KM!AD31),Gasoil!AE31/heures!AE31))</f>
        <v>#DIV/0!</v>
      </c>
      <c r="AF31" s="299" t="e">
        <f>IF(C31="Engin",Gasoil!AF31/(KM!AF31-KM!AE31),IF(C31="Transport",(Gasoil!AF31*100)/(KM!AF31-KM!AE31),Gasoil!AF31/heures!AF31))</f>
        <v>#DIV/0!</v>
      </c>
      <c r="AG31" s="299" t="e">
        <f>IF(C31="Engin",Gasoil!AG31/(KM!AG31-KM!AF31),IF(C31="Transport",(Gasoil!AG31*100)/(KM!AG31-KM!AF31),Gasoil!AG31/heures!AG31))</f>
        <v>#DIV/0!</v>
      </c>
      <c r="AH31" s="299" t="e">
        <f>IF(C31="Engin",Gasoil!AH31/(KM!AH31-KM!AG31),IF(C31="Transport",(Gasoil!AH31*100)/(KM!AH31-KM!AG31),Gasoil!AH31/heures!AH31))</f>
        <v>#DIV/0!</v>
      </c>
      <c r="AI31" s="302" t="e">
        <f t="shared" si="0"/>
        <v>#DIV/0!</v>
      </c>
    </row>
    <row r="32" spans="1:35">
      <c r="A32" s="300">
        <f>Matériel_Sogto!A37</f>
        <v>0</v>
      </c>
      <c r="B32" s="301">
        <f>Matériel_Sogto!B37</f>
        <v>0</v>
      </c>
      <c r="C32" s="301">
        <f>Matériel_Sogto!C37</f>
        <v>0</v>
      </c>
      <c r="D32" s="299" t="e">
        <f>Gasoil!D32/heures!D32</f>
        <v>#DIV/0!</v>
      </c>
      <c r="E32" s="299" t="e">
        <f>IF(C32="Engin",Gasoil!E32/(KM!E32-KM!D32),IF(C32="Transport",(Gasoil!E32*100)/(KM!E32-KM!D32),Gasoil!E32/heures!E32))</f>
        <v>#DIV/0!</v>
      </c>
      <c r="F32" s="299" t="e">
        <f>IF(C32="Engin",Gasoil!F32/(KM!F32-KM!E32),IF(C32="Transport",(Gasoil!F32*100)/(KM!F32-KM!E32),Gasoil!F32/heures!F32))</f>
        <v>#DIV/0!</v>
      </c>
      <c r="G32" s="299" t="e">
        <f>IF(C32="Engin",Gasoil!G32/(KM!G32-KM!F32),IF(C32="Transport",(Gasoil!G32*100)/(KM!G32-KM!F32),Gasoil!G32/heures!G32))</f>
        <v>#DIV/0!</v>
      </c>
      <c r="H32" s="299" t="e">
        <f>IF(C32="Engin",Gasoil!H32/(KM!H32-KM!G32),IF(C32="Transport",(Gasoil!H32*100)/(KM!H32-KM!G32),Gasoil!H32/heures!H32))</f>
        <v>#DIV/0!</v>
      </c>
      <c r="I32" s="299" t="e">
        <f>IF(C32="Engin",Gasoil!I32/(KM!I32-KM!H32),IF(C32="Transport",(Gasoil!I32*100)/(KM!I32-KM!H32),Gasoil!I32/heures!I32))</f>
        <v>#DIV/0!</v>
      </c>
      <c r="J32" s="299" t="e">
        <f>IF(C32="Engin",Gasoil!J32/(KM!J32-KM!I32),IF(C32="Transport",(Gasoil!J32*100)/(KM!J32-KM!I32),Gasoil!J32/heures!J32))</f>
        <v>#DIV/0!</v>
      </c>
      <c r="K32" s="299" t="e">
        <f>IF(C32="Engin",Gasoil!K32/(KM!K32-KM!J32),IF(C32="Transport",(Gasoil!K32*100)/(KM!K32-KM!J32),Gasoil!K32/heures!K32))</f>
        <v>#DIV/0!</v>
      </c>
      <c r="L32" s="299" t="e">
        <f>IF(C32="Engin",Gasoil!L32/(KM!L32-KM!K32),IF(C32="Transport",(Gasoil!L32*100)/(KM!L32-KM!K32),Gasoil!L32/heures!L32))</f>
        <v>#DIV/0!</v>
      </c>
      <c r="M32" s="299" t="e">
        <f>IF(C32="Engin",Gasoil!M32/(KM!M32-KM!L32),IF(C32="Transport",(Gasoil!M32*100)/(KM!M32-KM!L32),Gasoil!M32/heures!M32))</f>
        <v>#DIV/0!</v>
      </c>
      <c r="N32" s="299" t="e">
        <f>IF(C32="Engin",Gasoil!N32/(KM!N32-KM!M32),IF(C32="Transport",(Gasoil!N32*100)/(KM!N32-KM!M32),Gasoil!N32/heures!N32))</f>
        <v>#DIV/0!</v>
      </c>
      <c r="O32" s="299" t="e">
        <f>IF(C32="Engin",Gasoil!O32/(KM!O32-KM!N32),IF(C32="Transport",(Gasoil!O32*100)/(KM!O32-KM!N32),Gasoil!O32/heures!O32))</f>
        <v>#DIV/0!</v>
      </c>
      <c r="P32" s="299" t="e">
        <f>IF(C32="Engin",Gasoil!P32/(KM!P32-KM!O32),IF(C32="Transport",(Gasoil!P32*100)/(KM!P32-KM!O32),Gasoil!P32/heures!P32))</f>
        <v>#DIV/0!</v>
      </c>
      <c r="Q32" s="299" t="e">
        <f>IF(C32="Engin",Gasoil!Q32/(KM!Q32-KM!P32),IF(C32="Transport",(Gasoil!Q32*100)/(KM!Q32-KM!P32),Gasoil!Q32/heures!Q32))</f>
        <v>#DIV/0!</v>
      </c>
      <c r="R32" s="299" t="e">
        <f>IF(C32="Engin",Gasoil!R32/(KM!R32-KM!Q32),IF(C32="Transport",(Gasoil!R32*100)/(KM!R32-KM!Q32),Gasoil!R32/heures!R32))</f>
        <v>#DIV/0!</v>
      </c>
      <c r="S32" s="299" t="e">
        <f>IF(C32="Engin",Gasoil!S32/(KM!S32-KM!R32),IF(C32="Transport",(Gasoil!S32*100)/(KM!S32-KM!R32),Gasoil!S32/heures!S32))</f>
        <v>#DIV/0!</v>
      </c>
      <c r="T32" s="299" t="e">
        <f>IF(C32="Engin",Gasoil!T32/(KM!T32-KM!S32),IF(C32="Transport",(Gasoil!T32*100)/(KM!T32-KM!S32),Gasoil!T32/heures!T32))</f>
        <v>#DIV/0!</v>
      </c>
      <c r="U32" s="299" t="e">
        <f>IF(C32="Engin",Gasoil!U32/(KM!U32-KM!T32),IF(C32="Transport",(Gasoil!U32*100)/(KM!U32-KM!T32),Gasoil!U32/heures!U32))</f>
        <v>#DIV/0!</v>
      </c>
      <c r="V32" s="299" t="e">
        <f>IF(C32="Engin",Gasoil!V32/(KM!V32-KM!U32),IF(C32="Transport",(Gasoil!V32*100)/(KM!V32-KM!U32),Gasoil!V32/heures!V32))</f>
        <v>#DIV/0!</v>
      </c>
      <c r="W32" s="299" t="e">
        <f>IF(C32="Engin",Gasoil!W32/(KM!W32-KM!V32),IF(C32="Transport",(Gasoil!W32*100)/(KM!W32-KM!V32),Gasoil!W32/heures!W32))</f>
        <v>#DIV/0!</v>
      </c>
      <c r="X32" s="299" t="e">
        <f>IF(C32="Engin",Gasoil!X32/(KM!X32-KM!W32),IF(C32="Transport",(Gasoil!X32*100)/(KM!X32-KM!W32),Gasoil!X32/heures!X32))</f>
        <v>#DIV/0!</v>
      </c>
      <c r="Y32" s="299" t="e">
        <f>IF(C32="Engin",Gasoil!Y32/(KM!Y32-KM!X32),IF(C32="Transport",(Gasoil!Y32*100)/(KM!Y32-KM!X32),Gasoil!Y32/heures!Y32))</f>
        <v>#DIV/0!</v>
      </c>
      <c r="Z32" s="299" t="e">
        <f>IF(C32="Engin",Gasoil!Z32/(KM!Z32-KM!Y32),IF(C32="Transport",(Gasoil!Z32*100)/(KM!Z32-KM!Y32),Gasoil!Z32/heures!Z32))</f>
        <v>#DIV/0!</v>
      </c>
      <c r="AA32" s="299" t="e">
        <f>IF(C32="Engin",Gasoil!AA32/(KM!AA32-KM!Z32),IF(C32="Transport",(Gasoil!AA32*100)/(KM!AA32-KM!Z32),Gasoil!AA32/heures!AA32))</f>
        <v>#DIV/0!</v>
      </c>
      <c r="AB32" s="299" t="e">
        <f>IF(C32="Engin",Gasoil!AB32/(KM!AB32-KM!AA32),IF(C32="Transport",(Gasoil!AB32*100)/(KM!AB32-KM!AA32),Gasoil!AB32/heures!AB32))</f>
        <v>#DIV/0!</v>
      </c>
      <c r="AC32" s="299" t="e">
        <f>IF(C32="Engin",Gasoil!AC32/(KM!AC32-KM!AB32),IF(C32="Transport",(Gasoil!AC32*100)/(KM!AC32-KM!AB32),Gasoil!AC32/heures!AC32))</f>
        <v>#DIV/0!</v>
      </c>
      <c r="AD32" s="299" t="e">
        <f>IF(C32="Engin",Gasoil!AD32/(KM!AD32-KM!AC32),IF(C32="Transport",(Gasoil!AD32*100)/(KM!AD32-KM!AC32),Gasoil!AD32/heures!AD32))</f>
        <v>#DIV/0!</v>
      </c>
      <c r="AE32" s="299" t="e">
        <f>IF(C32="Engin",Gasoil!AE32/(KM!AE32-KM!AD32),IF(C32="Transport",(Gasoil!AE32*100)/(KM!AE32-KM!AD32),Gasoil!AE32/heures!AE32))</f>
        <v>#DIV/0!</v>
      </c>
      <c r="AF32" s="299" t="e">
        <f>IF(C32="Engin",Gasoil!AF32/(KM!AF32-KM!AE32),IF(C32="Transport",(Gasoil!AF32*100)/(KM!AF32-KM!AE32),Gasoil!AF32/heures!AF32))</f>
        <v>#DIV/0!</v>
      </c>
      <c r="AG32" s="299" t="e">
        <f>IF(C32="Engin",Gasoil!AG32/(KM!AG32-KM!AF32),IF(C32="Transport",(Gasoil!AG32*100)/(KM!AG32-KM!AF32),Gasoil!AG32/heures!AG32))</f>
        <v>#DIV/0!</v>
      </c>
      <c r="AH32" s="299" t="e">
        <f>IF(C32="Engin",Gasoil!AH32/(KM!AH32-KM!AG32),IF(C32="Transport",(Gasoil!AH32*100)/(KM!AH32-KM!AG32),Gasoil!AH32/heures!AH32))</f>
        <v>#DIV/0!</v>
      </c>
      <c r="AI32" s="302" t="e">
        <f t="shared" si="0"/>
        <v>#DIV/0!</v>
      </c>
    </row>
    <row r="33" spans="1:35">
      <c r="A33" s="300">
        <f>Matériel_Sogto!A38</f>
        <v>0</v>
      </c>
      <c r="B33" s="301">
        <f>Matériel_Sogto!B38</f>
        <v>0</v>
      </c>
      <c r="C33" s="301">
        <f>Matériel_Sogto!C38</f>
        <v>0</v>
      </c>
      <c r="D33" s="299" t="e">
        <f>Gasoil!D33/heures!D33</f>
        <v>#DIV/0!</v>
      </c>
      <c r="E33" s="299" t="e">
        <f>IF(C33="Engin",Gasoil!E33/(KM!E33-KM!D33),IF(C33="Transport",(Gasoil!E33*100)/(KM!E33-KM!D33),Gasoil!E33/heures!E33))</f>
        <v>#DIV/0!</v>
      </c>
      <c r="F33" s="299" t="e">
        <f>IF(C33="Engin",Gasoil!F33/(KM!F33-KM!E33),IF(C33="Transport",(Gasoil!F33*100)/(KM!F33-KM!E33),Gasoil!F33/heures!F33))</f>
        <v>#DIV/0!</v>
      </c>
      <c r="G33" s="299" t="e">
        <f>IF(C33="Engin",Gasoil!G33/(KM!G33-KM!F33),IF(C33="Transport",(Gasoil!G33*100)/(KM!G33-KM!F33),Gasoil!G33/heures!G33))</f>
        <v>#DIV/0!</v>
      </c>
      <c r="H33" s="299" t="e">
        <f>IF(C33="Engin",Gasoil!H33/(KM!H33-KM!G33),IF(C33="Transport",(Gasoil!H33*100)/(KM!H33-KM!G33),Gasoil!H33/heures!H33))</f>
        <v>#DIV/0!</v>
      </c>
      <c r="I33" s="299" t="e">
        <f>IF(C33="Engin",Gasoil!I33/(KM!I33-KM!H33),IF(C33="Transport",(Gasoil!I33*100)/(KM!I33-KM!H33),Gasoil!I33/heures!I33))</f>
        <v>#DIV/0!</v>
      </c>
      <c r="J33" s="299" t="e">
        <f>IF(C33="Engin",Gasoil!J33/(KM!J33-KM!I33),IF(C33="Transport",(Gasoil!J33*100)/(KM!J33-KM!I33),Gasoil!J33/heures!J33))</f>
        <v>#DIV/0!</v>
      </c>
      <c r="K33" s="299" t="e">
        <f>IF(C33="Engin",Gasoil!K33/(KM!K33-KM!J33),IF(C33="Transport",(Gasoil!K33*100)/(KM!K33-KM!J33),Gasoil!K33/heures!K33))</f>
        <v>#DIV/0!</v>
      </c>
      <c r="L33" s="299" t="e">
        <f>IF(C33="Engin",Gasoil!L33/(KM!L33-KM!K33),IF(C33="Transport",(Gasoil!L33*100)/(KM!L33-KM!K33),Gasoil!L33/heures!L33))</f>
        <v>#DIV/0!</v>
      </c>
      <c r="M33" s="299" t="e">
        <f>IF(C33="Engin",Gasoil!M33/(KM!M33-KM!L33),IF(C33="Transport",(Gasoil!M33*100)/(KM!M33-KM!L33),Gasoil!M33/heures!M33))</f>
        <v>#DIV/0!</v>
      </c>
      <c r="N33" s="299" t="e">
        <f>IF(C33="Engin",Gasoil!N33/(KM!N33-KM!M33),IF(C33="Transport",(Gasoil!N33*100)/(KM!N33-KM!M33),Gasoil!N33/heures!N33))</f>
        <v>#DIV/0!</v>
      </c>
      <c r="O33" s="299" t="e">
        <f>IF(C33="Engin",Gasoil!O33/(KM!O33-KM!N33),IF(C33="Transport",(Gasoil!O33*100)/(KM!O33-KM!N33),Gasoil!O33/heures!O33))</f>
        <v>#DIV/0!</v>
      </c>
      <c r="P33" s="299" t="e">
        <f>IF(C33="Engin",Gasoil!P33/(KM!P33-KM!O33),IF(C33="Transport",(Gasoil!P33*100)/(KM!P33-KM!O33),Gasoil!P33/heures!P33))</f>
        <v>#DIV/0!</v>
      </c>
      <c r="Q33" s="299" t="e">
        <f>IF(C33="Engin",Gasoil!Q33/(KM!Q33-KM!P33),IF(C33="Transport",(Gasoil!Q33*100)/(KM!Q33-KM!P33),Gasoil!Q33/heures!Q33))</f>
        <v>#DIV/0!</v>
      </c>
      <c r="R33" s="299" t="e">
        <f>IF(C33="Engin",Gasoil!R33/(KM!R33-KM!Q33),IF(C33="Transport",(Gasoil!R33*100)/(KM!R33-KM!Q33),Gasoil!R33/heures!R33))</f>
        <v>#DIV/0!</v>
      </c>
      <c r="S33" s="299" t="e">
        <f>IF(C33="Engin",Gasoil!S33/(KM!S33-KM!R33),IF(C33="Transport",(Gasoil!S33*100)/(KM!S33-KM!R33),Gasoil!S33/heures!S33))</f>
        <v>#DIV/0!</v>
      </c>
      <c r="T33" s="299" t="e">
        <f>IF(C33="Engin",Gasoil!T33/(KM!T33-KM!S33),IF(C33="Transport",(Gasoil!T33*100)/(KM!T33-KM!S33),Gasoil!T33/heures!T33))</f>
        <v>#DIV/0!</v>
      </c>
      <c r="U33" s="299" t="e">
        <f>IF(C33="Engin",Gasoil!U33/(KM!U33-KM!T33),IF(C33="Transport",(Gasoil!U33*100)/(KM!U33-KM!T33),Gasoil!U33/heures!U33))</f>
        <v>#DIV/0!</v>
      </c>
      <c r="V33" s="299" t="e">
        <f>IF(C33="Engin",Gasoil!V33/(KM!V33-KM!U33),IF(C33="Transport",(Gasoil!V33*100)/(KM!V33-KM!U33),Gasoil!V33/heures!V33))</f>
        <v>#DIV/0!</v>
      </c>
      <c r="W33" s="299" t="e">
        <f>IF(C33="Engin",Gasoil!W33/(KM!W33-KM!V33),IF(C33="Transport",(Gasoil!W33*100)/(KM!W33-KM!V33),Gasoil!W33/heures!W33))</f>
        <v>#DIV/0!</v>
      </c>
      <c r="X33" s="299" t="e">
        <f>IF(C33="Engin",Gasoil!X33/(KM!X33-KM!W33),IF(C33="Transport",(Gasoil!X33*100)/(KM!X33-KM!W33),Gasoil!X33/heures!X33))</f>
        <v>#DIV/0!</v>
      </c>
      <c r="Y33" s="299" t="e">
        <f>IF(C33="Engin",Gasoil!Y33/(KM!Y33-KM!X33),IF(C33="Transport",(Gasoil!Y33*100)/(KM!Y33-KM!X33),Gasoil!Y33/heures!Y33))</f>
        <v>#DIV/0!</v>
      </c>
      <c r="Z33" s="299" t="e">
        <f>IF(C33="Engin",Gasoil!Z33/(KM!Z33-KM!Y33),IF(C33="Transport",(Gasoil!Z33*100)/(KM!Z33-KM!Y33),Gasoil!Z33/heures!Z33))</f>
        <v>#DIV/0!</v>
      </c>
      <c r="AA33" s="299" t="e">
        <f>IF(C33="Engin",Gasoil!AA33/(KM!AA33-KM!Z33),IF(C33="Transport",(Gasoil!AA33*100)/(KM!AA33-KM!Z33),Gasoil!AA33/heures!AA33))</f>
        <v>#DIV/0!</v>
      </c>
      <c r="AB33" s="299" t="e">
        <f>IF(C33="Engin",Gasoil!AB33/(KM!AB33-KM!AA33),IF(C33="Transport",(Gasoil!AB33*100)/(KM!AB33-KM!AA33),Gasoil!AB33/heures!AB33))</f>
        <v>#DIV/0!</v>
      </c>
      <c r="AC33" s="299" t="e">
        <f>IF(C33="Engin",Gasoil!AC33/(KM!AC33-KM!AB33),IF(C33="Transport",(Gasoil!AC33*100)/(KM!AC33-KM!AB33),Gasoil!AC33/heures!AC33))</f>
        <v>#DIV/0!</v>
      </c>
      <c r="AD33" s="299" t="e">
        <f>IF(C33="Engin",Gasoil!AD33/(KM!AD33-KM!AC33),IF(C33="Transport",(Gasoil!AD33*100)/(KM!AD33-KM!AC33),Gasoil!AD33/heures!AD33))</f>
        <v>#DIV/0!</v>
      </c>
      <c r="AE33" s="299" t="e">
        <f>IF(C33="Engin",Gasoil!AE33/(KM!AE33-KM!AD33),IF(C33="Transport",(Gasoil!AE33*100)/(KM!AE33-KM!AD33),Gasoil!AE33/heures!AE33))</f>
        <v>#DIV/0!</v>
      </c>
      <c r="AF33" s="299" t="e">
        <f>IF(C33="Engin",Gasoil!AF33/(KM!AF33-KM!AE33),IF(C33="Transport",(Gasoil!AF33*100)/(KM!AF33-KM!AE33),Gasoil!AF33/heures!AF33))</f>
        <v>#DIV/0!</v>
      </c>
      <c r="AG33" s="299" t="e">
        <f>IF(C33="Engin",Gasoil!AG33/(KM!AG33-KM!AF33),IF(C33="Transport",(Gasoil!AG33*100)/(KM!AG33-KM!AF33),Gasoil!AG33/heures!AG33))</f>
        <v>#DIV/0!</v>
      </c>
      <c r="AH33" s="299" t="e">
        <f>IF(C33="Engin",Gasoil!AH33/(KM!AH33-KM!AG33),IF(C33="Transport",(Gasoil!AH33*100)/(KM!AH33-KM!AG33),Gasoil!AH33/heures!AH33))</f>
        <v>#DIV/0!</v>
      </c>
      <c r="AI33" s="302" t="e">
        <f t="shared" si="0"/>
        <v>#DIV/0!</v>
      </c>
    </row>
    <row r="34" spans="1:35">
      <c r="A34" s="300">
        <f>Matériel_Sogto!A39</f>
        <v>0</v>
      </c>
      <c r="B34" s="301">
        <f>Matériel_Sogto!B39</f>
        <v>0</v>
      </c>
      <c r="C34" s="301">
        <f>Matériel_Sogto!C39</f>
        <v>0</v>
      </c>
      <c r="D34" s="299" t="e">
        <f>Gasoil!D34/heures!D34</f>
        <v>#DIV/0!</v>
      </c>
      <c r="E34" s="299" t="e">
        <f>IF(C34="Engin",Gasoil!E34/(KM!E34-KM!D34),IF(C34="Transport",(Gasoil!E34*100)/(KM!E34-KM!D34),Gasoil!E34/heures!E34))</f>
        <v>#DIV/0!</v>
      </c>
      <c r="F34" s="299" t="e">
        <f>IF(C34="Engin",Gasoil!F34/(KM!F34-KM!E34),IF(C34="Transport",(Gasoil!F34*100)/(KM!F34-KM!E34),Gasoil!F34/heures!F34))</f>
        <v>#DIV/0!</v>
      </c>
      <c r="G34" s="299" t="e">
        <f>IF(C34="Engin",Gasoil!G34/(KM!G34-KM!F34),IF(C34="Transport",(Gasoil!G34*100)/(KM!G34-KM!F34),Gasoil!G34/heures!G34))</f>
        <v>#DIV/0!</v>
      </c>
      <c r="H34" s="299" t="e">
        <f>IF(C34="Engin",Gasoil!H34/(KM!H34-KM!G34),IF(C34="Transport",(Gasoil!H34*100)/(KM!H34-KM!G34),Gasoil!H34/heures!H34))</f>
        <v>#DIV/0!</v>
      </c>
      <c r="I34" s="299" t="e">
        <f>IF(C34="Engin",Gasoil!I34/(KM!I34-KM!H34),IF(C34="Transport",(Gasoil!I34*100)/(KM!I34-KM!H34),Gasoil!I34/heures!I34))</f>
        <v>#DIV/0!</v>
      </c>
      <c r="J34" s="299" t="e">
        <f>IF(C34="Engin",Gasoil!J34/(KM!J34-KM!I34),IF(C34="Transport",(Gasoil!J34*100)/(KM!J34-KM!I34),Gasoil!J34/heures!J34))</f>
        <v>#DIV/0!</v>
      </c>
      <c r="K34" s="299" t="e">
        <f>IF(C34="Engin",Gasoil!K34/(KM!K34-KM!J34),IF(C34="Transport",(Gasoil!K34*100)/(KM!K34-KM!J34),Gasoil!K34/heures!K34))</f>
        <v>#DIV/0!</v>
      </c>
      <c r="L34" s="299" t="e">
        <f>IF(C34="Engin",Gasoil!L34/(KM!L34-KM!K34),IF(C34="Transport",(Gasoil!L34*100)/(KM!L34-KM!K34),Gasoil!L34/heures!L34))</f>
        <v>#DIV/0!</v>
      </c>
      <c r="M34" s="299" t="e">
        <f>IF(C34="Engin",Gasoil!M34/(KM!M34-KM!L34),IF(C34="Transport",(Gasoil!M34*100)/(KM!M34-KM!L34),Gasoil!M34/heures!M34))</f>
        <v>#DIV/0!</v>
      </c>
      <c r="N34" s="299" t="e">
        <f>IF(C34="Engin",Gasoil!N34/(KM!N34-KM!M34),IF(C34="Transport",(Gasoil!N34*100)/(KM!N34-KM!M34),Gasoil!N34/heures!N34))</f>
        <v>#DIV/0!</v>
      </c>
      <c r="O34" s="299" t="e">
        <f>IF(C34="Engin",Gasoil!O34/(KM!O34-KM!N34),IF(C34="Transport",(Gasoil!O34*100)/(KM!O34-KM!N34),Gasoil!O34/heures!O34))</f>
        <v>#DIV/0!</v>
      </c>
      <c r="P34" s="299" t="e">
        <f>IF(C34="Engin",Gasoil!P34/(KM!P34-KM!O34),IF(C34="Transport",(Gasoil!P34*100)/(KM!P34-KM!O34),Gasoil!P34/heures!P34))</f>
        <v>#DIV/0!</v>
      </c>
      <c r="Q34" s="299" t="e">
        <f>IF(C34="Engin",Gasoil!Q34/(KM!Q34-KM!P34),IF(C34="Transport",(Gasoil!Q34*100)/(KM!Q34-KM!P34),Gasoil!Q34/heures!Q34))</f>
        <v>#DIV/0!</v>
      </c>
      <c r="R34" s="299" t="e">
        <f>IF(C34="Engin",Gasoil!R34/(KM!R34-KM!Q34),IF(C34="Transport",(Gasoil!R34*100)/(KM!R34-KM!Q34),Gasoil!R34/heures!R34))</f>
        <v>#DIV/0!</v>
      </c>
      <c r="S34" s="299" t="e">
        <f>IF(C34="Engin",Gasoil!S34/(KM!S34-KM!R34),IF(C34="Transport",(Gasoil!S34*100)/(KM!S34-KM!R34),Gasoil!S34/heures!S34))</f>
        <v>#DIV/0!</v>
      </c>
      <c r="T34" s="299" t="e">
        <f>IF(C34="Engin",Gasoil!T34/(KM!T34-KM!S34),IF(C34="Transport",(Gasoil!T34*100)/(KM!T34-KM!S34),Gasoil!T34/heures!T34))</f>
        <v>#DIV/0!</v>
      </c>
      <c r="U34" s="299" t="e">
        <f>IF(C34="Engin",Gasoil!U34/(KM!U34-KM!T34),IF(C34="Transport",(Gasoil!U34*100)/(KM!U34-KM!T34),Gasoil!U34/heures!U34))</f>
        <v>#DIV/0!</v>
      </c>
      <c r="V34" s="299" t="e">
        <f>IF(C34="Engin",Gasoil!V34/(KM!V34-KM!U34),IF(C34="Transport",(Gasoil!V34*100)/(KM!V34-KM!U34),Gasoil!V34/heures!V34))</f>
        <v>#DIV/0!</v>
      </c>
      <c r="W34" s="299" t="e">
        <f>IF(C34="Engin",Gasoil!W34/(KM!W34-KM!V34),IF(C34="Transport",(Gasoil!W34*100)/(KM!W34-KM!V34),Gasoil!W34/heures!W34))</f>
        <v>#DIV/0!</v>
      </c>
      <c r="X34" s="299" t="e">
        <f>IF(C34="Engin",Gasoil!X34/(KM!X34-KM!W34),IF(C34="Transport",(Gasoil!X34*100)/(KM!X34-KM!W34),Gasoil!X34/heures!X34))</f>
        <v>#DIV/0!</v>
      </c>
      <c r="Y34" s="299" t="e">
        <f>IF(C34="Engin",Gasoil!Y34/(KM!Y34-KM!X34),IF(C34="Transport",(Gasoil!Y34*100)/(KM!Y34-KM!X34),Gasoil!Y34/heures!Y34))</f>
        <v>#DIV/0!</v>
      </c>
      <c r="Z34" s="299" t="e">
        <f>IF(C34="Engin",Gasoil!Z34/(KM!Z34-KM!Y34),IF(C34="Transport",(Gasoil!Z34*100)/(KM!Z34-KM!Y34),Gasoil!Z34/heures!Z34))</f>
        <v>#DIV/0!</v>
      </c>
      <c r="AA34" s="299" t="e">
        <f>IF(C34="Engin",Gasoil!AA34/(KM!AA34-KM!Z34),IF(C34="Transport",(Gasoil!AA34*100)/(KM!AA34-KM!Z34),Gasoil!AA34/heures!AA34))</f>
        <v>#DIV/0!</v>
      </c>
      <c r="AB34" s="299" t="e">
        <f>IF(C34="Engin",Gasoil!AB34/(KM!AB34-KM!AA34),IF(C34="Transport",(Gasoil!AB34*100)/(KM!AB34-KM!AA34),Gasoil!AB34/heures!AB34))</f>
        <v>#DIV/0!</v>
      </c>
      <c r="AC34" s="299" t="e">
        <f>IF(C34="Engin",Gasoil!AC34/(KM!AC34-KM!AB34),IF(C34="Transport",(Gasoil!AC34*100)/(KM!AC34-KM!AB34),Gasoil!AC34/heures!AC34))</f>
        <v>#DIV/0!</v>
      </c>
      <c r="AD34" s="299" t="e">
        <f>IF(C34="Engin",Gasoil!AD34/(KM!AD34-KM!AC34),IF(C34="Transport",(Gasoil!AD34*100)/(KM!AD34-KM!AC34),Gasoil!AD34/heures!AD34))</f>
        <v>#DIV/0!</v>
      </c>
      <c r="AE34" s="299" t="e">
        <f>IF(C34="Engin",Gasoil!AE34/(KM!AE34-KM!AD34),IF(C34="Transport",(Gasoil!AE34*100)/(KM!AE34-KM!AD34),Gasoil!AE34/heures!AE34))</f>
        <v>#DIV/0!</v>
      </c>
      <c r="AF34" s="299" t="e">
        <f>IF(C34="Engin",Gasoil!AF34/(KM!AF34-KM!AE34),IF(C34="Transport",(Gasoil!AF34*100)/(KM!AF34-KM!AE34),Gasoil!AF34/heures!AF34))</f>
        <v>#DIV/0!</v>
      </c>
      <c r="AG34" s="299" t="e">
        <f>IF(C34="Engin",Gasoil!AG34/(KM!AG34-KM!AF34),IF(C34="Transport",(Gasoil!AG34*100)/(KM!AG34-KM!AF34),Gasoil!AG34/heures!AG34))</f>
        <v>#DIV/0!</v>
      </c>
      <c r="AH34" s="299" t="e">
        <f>IF(C34="Engin",Gasoil!AH34/(KM!AH34-KM!AG34),IF(C34="Transport",(Gasoil!AH34*100)/(KM!AH34-KM!AG34),Gasoil!AH34/heures!AH34))</f>
        <v>#DIV/0!</v>
      </c>
      <c r="AI34" s="302" t="e">
        <f t="shared" si="0"/>
        <v>#DIV/0!</v>
      </c>
    </row>
    <row r="35" spans="1:35">
      <c r="A35" s="300">
        <f>Matériel_Sogto!A40</f>
        <v>0</v>
      </c>
      <c r="B35" s="301">
        <f>Matériel_Sogto!B40</f>
        <v>0</v>
      </c>
      <c r="C35" s="301">
        <f>Matériel_Sogto!C40</f>
        <v>0</v>
      </c>
      <c r="D35" s="299" t="e">
        <f>Gasoil!D35/heures!D35</f>
        <v>#DIV/0!</v>
      </c>
      <c r="E35" s="299" t="e">
        <f>IF(C35="Engin",Gasoil!E35/(KM!E35-KM!D35),IF(C35="Transport",(Gasoil!E35*100)/(KM!E35-KM!D35),Gasoil!E35/heures!E35))</f>
        <v>#DIV/0!</v>
      </c>
      <c r="F35" s="299" t="e">
        <f>IF(C35="Engin",Gasoil!F35/(KM!F35-KM!E35),IF(C35="Transport",(Gasoil!F35*100)/(KM!F35-KM!E35),Gasoil!F35/heures!F35))</f>
        <v>#DIV/0!</v>
      </c>
      <c r="G35" s="299" t="e">
        <f>IF(C35="Engin",Gasoil!G35/(KM!G35-KM!F35),IF(C35="Transport",(Gasoil!G35*100)/(KM!G35-KM!F35),Gasoil!G35/heures!G35))</f>
        <v>#DIV/0!</v>
      </c>
      <c r="H35" s="299" t="e">
        <f>IF(C35="Engin",Gasoil!H35/(KM!H35-KM!G35),IF(C35="Transport",(Gasoil!H35*100)/(KM!H35-KM!G35),Gasoil!H35/heures!H35))</f>
        <v>#DIV/0!</v>
      </c>
      <c r="I35" s="299" t="e">
        <f>IF(C35="Engin",Gasoil!I35/(KM!I35-KM!H35),IF(C35="Transport",(Gasoil!I35*100)/(KM!I35-KM!H35),Gasoil!I35/heures!I35))</f>
        <v>#DIV/0!</v>
      </c>
      <c r="J35" s="299" t="e">
        <f>IF(C35="Engin",Gasoil!J35/(KM!J35-KM!I35),IF(C35="Transport",(Gasoil!J35*100)/(KM!J35-KM!I35),Gasoil!J35/heures!J35))</f>
        <v>#DIV/0!</v>
      </c>
      <c r="K35" s="299" t="e">
        <f>IF(C35="Engin",Gasoil!K35/(KM!K35-KM!J35),IF(C35="Transport",(Gasoil!K35*100)/(KM!K35-KM!J35),Gasoil!K35/heures!K35))</f>
        <v>#DIV/0!</v>
      </c>
      <c r="L35" s="299" t="e">
        <f>IF(C35="Engin",Gasoil!L35/(KM!L35-KM!K35),IF(C35="Transport",(Gasoil!L35*100)/(KM!L35-KM!K35),Gasoil!L35/heures!L35))</f>
        <v>#DIV/0!</v>
      </c>
      <c r="M35" s="299" t="e">
        <f>IF(C35="Engin",Gasoil!M35/(KM!M35-KM!L35),IF(C35="Transport",(Gasoil!M35*100)/(KM!M35-KM!L35),Gasoil!M35/heures!M35))</f>
        <v>#DIV/0!</v>
      </c>
      <c r="N35" s="299" t="e">
        <f>IF(C35="Engin",Gasoil!N35/(KM!N35-KM!M35),IF(C35="Transport",(Gasoil!N35*100)/(KM!N35-KM!M35),Gasoil!N35/heures!N35))</f>
        <v>#DIV/0!</v>
      </c>
      <c r="O35" s="299" t="e">
        <f>IF(C35="Engin",Gasoil!O35/(KM!O35-KM!N35),IF(C35="Transport",(Gasoil!O35*100)/(KM!O35-KM!N35),Gasoil!O35/heures!O35))</f>
        <v>#DIV/0!</v>
      </c>
      <c r="P35" s="299" t="e">
        <f>IF(C35="Engin",Gasoil!P35/(KM!P35-KM!O35),IF(C35="Transport",(Gasoil!P35*100)/(KM!P35-KM!O35),Gasoil!P35/heures!P35))</f>
        <v>#DIV/0!</v>
      </c>
      <c r="Q35" s="299" t="e">
        <f>IF(C35="Engin",Gasoil!Q35/(KM!Q35-KM!P35),IF(C35="Transport",(Gasoil!Q35*100)/(KM!Q35-KM!P35),Gasoil!Q35/heures!Q35))</f>
        <v>#DIV/0!</v>
      </c>
      <c r="R35" s="299" t="e">
        <f>IF(C35="Engin",Gasoil!R35/(KM!R35-KM!Q35),IF(C35="Transport",(Gasoil!R35*100)/(KM!R35-KM!Q35),Gasoil!R35/heures!R35))</f>
        <v>#DIV/0!</v>
      </c>
      <c r="S35" s="299" t="e">
        <f>IF(C35="Engin",Gasoil!S35/(KM!S35-KM!R35),IF(C35="Transport",(Gasoil!S35*100)/(KM!S35-KM!R35),Gasoil!S35/heures!S35))</f>
        <v>#DIV/0!</v>
      </c>
      <c r="T35" s="299" t="e">
        <f>IF(C35="Engin",Gasoil!T35/(KM!T35-KM!S35),IF(C35="Transport",(Gasoil!T35*100)/(KM!T35-KM!S35),Gasoil!T35/heures!T35))</f>
        <v>#DIV/0!</v>
      </c>
      <c r="U35" s="299" t="e">
        <f>IF(C35="Engin",Gasoil!U35/(KM!U35-KM!T35),IF(C35="Transport",(Gasoil!U35*100)/(KM!U35-KM!T35),Gasoil!U35/heures!U35))</f>
        <v>#DIV/0!</v>
      </c>
      <c r="V35" s="299" t="e">
        <f>IF(C35="Engin",Gasoil!V35/(KM!V35-KM!U35),IF(C35="Transport",(Gasoil!V35*100)/(KM!V35-KM!U35),Gasoil!V35/heures!V35))</f>
        <v>#DIV/0!</v>
      </c>
      <c r="W35" s="299" t="e">
        <f>IF(C35="Engin",Gasoil!W35/(KM!W35-KM!V35),IF(C35="Transport",(Gasoil!W35*100)/(KM!W35-KM!V35),Gasoil!W35/heures!W35))</f>
        <v>#DIV/0!</v>
      </c>
      <c r="X35" s="299" t="e">
        <f>IF(C35="Engin",Gasoil!X35/(KM!X35-KM!W35),IF(C35="Transport",(Gasoil!X35*100)/(KM!X35-KM!W35),Gasoil!X35/heures!X35))</f>
        <v>#DIV/0!</v>
      </c>
      <c r="Y35" s="299" t="e">
        <f>IF(C35="Engin",Gasoil!Y35/(KM!Y35-KM!X35),IF(C35="Transport",(Gasoil!Y35*100)/(KM!Y35-KM!X35),Gasoil!Y35/heures!Y35))</f>
        <v>#DIV/0!</v>
      </c>
      <c r="Z35" s="299" t="e">
        <f>IF(C35="Engin",Gasoil!Z35/(KM!Z35-KM!Y35),IF(C35="Transport",(Gasoil!Z35*100)/(KM!Z35-KM!Y35),Gasoil!Z35/heures!Z35))</f>
        <v>#DIV/0!</v>
      </c>
      <c r="AA35" s="299" t="e">
        <f>IF(C35="Engin",Gasoil!AA35/(KM!AA35-KM!Z35),IF(C35="Transport",(Gasoil!AA35*100)/(KM!AA35-KM!Z35),Gasoil!AA35/heures!AA35))</f>
        <v>#DIV/0!</v>
      </c>
      <c r="AB35" s="299" t="e">
        <f>IF(C35="Engin",Gasoil!AB35/(KM!AB35-KM!AA35),IF(C35="Transport",(Gasoil!AB35*100)/(KM!AB35-KM!AA35),Gasoil!AB35/heures!AB35))</f>
        <v>#DIV/0!</v>
      </c>
      <c r="AC35" s="299" t="e">
        <f>IF(C35="Engin",Gasoil!AC35/(KM!AC35-KM!AB35),IF(C35="Transport",(Gasoil!AC35*100)/(KM!AC35-KM!AB35),Gasoil!AC35/heures!AC35))</f>
        <v>#DIV/0!</v>
      </c>
      <c r="AD35" s="299" t="e">
        <f>IF(C35="Engin",Gasoil!AD35/(KM!AD35-KM!AC35),IF(C35="Transport",(Gasoil!AD35*100)/(KM!AD35-KM!AC35),Gasoil!AD35/heures!AD35))</f>
        <v>#DIV/0!</v>
      </c>
      <c r="AE35" s="299" t="e">
        <f>IF(C35="Engin",Gasoil!AE35/(KM!AE35-KM!AD35),IF(C35="Transport",(Gasoil!AE35*100)/(KM!AE35-KM!AD35),Gasoil!AE35/heures!AE35))</f>
        <v>#DIV/0!</v>
      </c>
      <c r="AF35" s="299" t="e">
        <f>IF(C35="Engin",Gasoil!AF35/(KM!AF35-KM!AE35),IF(C35="Transport",(Gasoil!AF35*100)/(KM!AF35-KM!AE35),Gasoil!AF35/heures!AF35))</f>
        <v>#DIV/0!</v>
      </c>
      <c r="AG35" s="299" t="e">
        <f>IF(C35="Engin",Gasoil!AG35/(KM!AG35-KM!AF35),IF(C35="Transport",(Gasoil!AG35*100)/(KM!AG35-KM!AF35),Gasoil!AG35/heures!AG35))</f>
        <v>#DIV/0!</v>
      </c>
      <c r="AH35" s="299" t="e">
        <f>IF(C35="Engin",Gasoil!AH35/(KM!AH35-KM!AG35),IF(C35="Transport",(Gasoil!AH35*100)/(KM!AH35-KM!AG35),Gasoil!AH35/heures!AH35))</f>
        <v>#DIV/0!</v>
      </c>
      <c r="AI35" s="302" t="e">
        <f t="shared" si="0"/>
        <v>#DIV/0!</v>
      </c>
    </row>
    <row r="36" spans="1:35">
      <c r="A36" s="300">
        <f>Matériel_Sogto!A41</f>
        <v>0</v>
      </c>
      <c r="B36" s="301">
        <f>Matériel_Sogto!B41</f>
        <v>0</v>
      </c>
      <c r="C36" s="301">
        <f>Matériel_Sogto!C41</f>
        <v>0</v>
      </c>
      <c r="D36" s="299" t="e">
        <f>Gasoil!D36/heures!D36</f>
        <v>#DIV/0!</v>
      </c>
      <c r="E36" s="299" t="e">
        <f>IF(C36="Engin",Gasoil!E36/(KM!E36-KM!D36),IF(C36="Transport",(Gasoil!E36*100)/(KM!E36-KM!D36),Gasoil!E36/heures!E36))</f>
        <v>#DIV/0!</v>
      </c>
      <c r="F36" s="299" t="e">
        <f>IF(C36="Engin",Gasoil!F36/(KM!F36-KM!E36),IF(C36="Transport",(Gasoil!F36*100)/(KM!F36-KM!E36),Gasoil!F36/heures!F36))</f>
        <v>#DIV/0!</v>
      </c>
      <c r="G36" s="299" t="e">
        <f>IF(C36="Engin",Gasoil!G36/(KM!G36-KM!F36),IF(C36="Transport",(Gasoil!G36*100)/(KM!G36-KM!F36),Gasoil!G36/heures!G36))</f>
        <v>#DIV/0!</v>
      </c>
      <c r="H36" s="299" t="e">
        <f>IF(C36="Engin",Gasoil!H36/(KM!H36-KM!G36),IF(C36="Transport",(Gasoil!H36*100)/(KM!H36-KM!G36),Gasoil!H36/heures!H36))</f>
        <v>#DIV/0!</v>
      </c>
      <c r="I36" s="299" t="e">
        <f>IF(C36="Engin",Gasoil!I36/(KM!I36-KM!H36),IF(C36="Transport",(Gasoil!I36*100)/(KM!I36-KM!H36),Gasoil!I36/heures!I36))</f>
        <v>#DIV/0!</v>
      </c>
      <c r="J36" s="299" t="e">
        <f>IF(C36="Engin",Gasoil!J36/(KM!J36-KM!I36),IF(C36="Transport",(Gasoil!J36*100)/(KM!J36-KM!I36),Gasoil!J36/heures!J36))</f>
        <v>#DIV/0!</v>
      </c>
      <c r="K36" s="299" t="e">
        <f>IF(C36="Engin",Gasoil!K36/(KM!K36-KM!J36),IF(C36="Transport",(Gasoil!K36*100)/(KM!K36-KM!J36),Gasoil!K36/heures!K36))</f>
        <v>#DIV/0!</v>
      </c>
      <c r="L36" s="299" t="e">
        <f>IF(C36="Engin",Gasoil!L36/(KM!L36-KM!K36),IF(C36="Transport",(Gasoil!L36*100)/(KM!L36-KM!K36),Gasoil!L36/heures!L36))</f>
        <v>#DIV/0!</v>
      </c>
      <c r="M36" s="299" t="e">
        <f>IF(C36="Engin",Gasoil!M36/(KM!M36-KM!L36),IF(C36="Transport",(Gasoil!M36*100)/(KM!M36-KM!L36),Gasoil!M36/heures!M36))</f>
        <v>#DIV/0!</v>
      </c>
      <c r="N36" s="299" t="e">
        <f>IF(C36="Engin",Gasoil!N36/(KM!N36-KM!M36),IF(C36="Transport",(Gasoil!N36*100)/(KM!N36-KM!M36),Gasoil!N36/heures!N36))</f>
        <v>#DIV/0!</v>
      </c>
      <c r="O36" s="299" t="e">
        <f>IF(C36="Engin",Gasoil!O36/(KM!O36-KM!N36),IF(C36="Transport",(Gasoil!O36*100)/(KM!O36-KM!N36),Gasoil!O36/heures!O36))</f>
        <v>#DIV/0!</v>
      </c>
      <c r="P36" s="299" t="e">
        <f>IF(C36="Engin",Gasoil!P36/(KM!P36-KM!O36),IF(C36="Transport",(Gasoil!P36*100)/(KM!P36-KM!O36),Gasoil!P36/heures!P36))</f>
        <v>#DIV/0!</v>
      </c>
      <c r="Q36" s="299" t="e">
        <f>IF(C36="Engin",Gasoil!Q36/(KM!Q36-KM!P36),IF(C36="Transport",(Gasoil!Q36*100)/(KM!Q36-KM!P36),Gasoil!Q36/heures!Q36))</f>
        <v>#DIV/0!</v>
      </c>
      <c r="R36" s="299" t="e">
        <f>IF(C36="Engin",Gasoil!R36/(KM!R36-KM!Q36),IF(C36="Transport",(Gasoil!R36*100)/(KM!R36-KM!Q36),Gasoil!R36/heures!R36))</f>
        <v>#DIV/0!</v>
      </c>
      <c r="S36" s="299" t="e">
        <f>IF(C36="Engin",Gasoil!S36/(KM!S36-KM!R36),IF(C36="Transport",(Gasoil!S36*100)/(KM!S36-KM!R36),Gasoil!S36/heures!S36))</f>
        <v>#DIV/0!</v>
      </c>
      <c r="T36" s="299" t="e">
        <f>IF(C36="Engin",Gasoil!T36/(KM!T36-KM!S36),IF(C36="Transport",(Gasoil!T36*100)/(KM!T36-KM!S36),Gasoil!T36/heures!T36))</f>
        <v>#DIV/0!</v>
      </c>
      <c r="U36" s="299" t="e">
        <f>IF(C36="Engin",Gasoil!U36/(KM!U36-KM!T36),IF(C36="Transport",(Gasoil!U36*100)/(KM!U36-KM!T36),Gasoil!U36/heures!U36))</f>
        <v>#DIV/0!</v>
      </c>
      <c r="V36" s="299" t="e">
        <f>IF(C36="Engin",Gasoil!V36/(KM!V36-KM!U36),IF(C36="Transport",(Gasoil!V36*100)/(KM!V36-KM!U36),Gasoil!V36/heures!V36))</f>
        <v>#DIV/0!</v>
      </c>
      <c r="W36" s="299" t="e">
        <f>IF(C36="Engin",Gasoil!W36/(KM!W36-KM!V36),IF(C36="Transport",(Gasoil!W36*100)/(KM!W36-KM!V36),Gasoil!W36/heures!W36))</f>
        <v>#DIV/0!</v>
      </c>
      <c r="X36" s="299" t="e">
        <f>IF(C36="Engin",Gasoil!X36/(KM!X36-KM!W36),IF(C36="Transport",(Gasoil!X36*100)/(KM!X36-KM!W36),Gasoil!X36/heures!X36))</f>
        <v>#DIV/0!</v>
      </c>
      <c r="Y36" s="299" t="e">
        <f>IF(C36="Engin",Gasoil!Y36/(KM!Y36-KM!X36),IF(C36="Transport",(Gasoil!Y36*100)/(KM!Y36-KM!X36),Gasoil!Y36/heures!Y36))</f>
        <v>#DIV/0!</v>
      </c>
      <c r="Z36" s="299" t="e">
        <f>IF(C36="Engin",Gasoil!Z36/(KM!Z36-KM!Y36),IF(C36="Transport",(Gasoil!Z36*100)/(KM!Z36-KM!Y36),Gasoil!Z36/heures!Z36))</f>
        <v>#DIV/0!</v>
      </c>
      <c r="AA36" s="299" t="e">
        <f>IF(C36="Engin",Gasoil!AA36/(KM!AA36-KM!Z36),IF(C36="Transport",(Gasoil!AA36*100)/(KM!AA36-KM!Z36),Gasoil!AA36/heures!AA36))</f>
        <v>#DIV/0!</v>
      </c>
      <c r="AB36" s="299" t="e">
        <f>IF(C36="Engin",Gasoil!AB36/(KM!AB36-KM!AA36),IF(C36="Transport",(Gasoil!AB36*100)/(KM!AB36-KM!AA36),Gasoil!AB36/heures!AB36))</f>
        <v>#DIV/0!</v>
      </c>
      <c r="AC36" s="299" t="e">
        <f>IF(C36="Engin",Gasoil!AC36/(KM!AC36-KM!AB36),IF(C36="Transport",(Gasoil!AC36*100)/(KM!AC36-KM!AB36),Gasoil!AC36/heures!AC36))</f>
        <v>#DIV/0!</v>
      </c>
      <c r="AD36" s="299" t="e">
        <f>IF(C36="Engin",Gasoil!AD36/(KM!AD36-KM!AC36),IF(C36="Transport",(Gasoil!AD36*100)/(KM!AD36-KM!AC36),Gasoil!AD36/heures!AD36))</f>
        <v>#DIV/0!</v>
      </c>
      <c r="AE36" s="299" t="e">
        <f>IF(C36="Engin",Gasoil!AE36/(KM!AE36-KM!AD36),IF(C36="Transport",(Gasoil!AE36*100)/(KM!AE36-KM!AD36),Gasoil!AE36/heures!AE36))</f>
        <v>#DIV/0!</v>
      </c>
      <c r="AF36" s="299" t="e">
        <f>IF(C36="Engin",Gasoil!AF36/(KM!AF36-KM!AE36),IF(C36="Transport",(Gasoil!AF36*100)/(KM!AF36-KM!AE36),Gasoil!AF36/heures!AF36))</f>
        <v>#DIV/0!</v>
      </c>
      <c r="AG36" s="299" t="e">
        <f>IF(C36="Engin",Gasoil!AG36/(KM!AG36-KM!AF36),IF(C36="Transport",(Gasoil!AG36*100)/(KM!AG36-KM!AF36),Gasoil!AG36/heures!AG36))</f>
        <v>#DIV/0!</v>
      </c>
      <c r="AH36" s="299" t="e">
        <f>IF(C36="Engin",Gasoil!AH36/(KM!AH36-KM!AG36),IF(C36="Transport",(Gasoil!AH36*100)/(KM!AH36-KM!AG36),Gasoil!AH36/heures!AH36))</f>
        <v>#DIV/0!</v>
      </c>
      <c r="AI36" s="302" t="e">
        <f t="shared" si="0"/>
        <v>#DIV/0!</v>
      </c>
    </row>
    <row r="37" spans="1:35">
      <c r="A37" s="300">
        <f>Matériel_Sogto!A42</f>
        <v>0</v>
      </c>
      <c r="B37" s="301">
        <f>Matériel_Sogto!B42</f>
        <v>0</v>
      </c>
      <c r="C37" s="301">
        <f>Matériel_Sogto!C42</f>
        <v>0</v>
      </c>
      <c r="D37" s="299" t="e">
        <f>Gasoil!D37/heures!D37</f>
        <v>#DIV/0!</v>
      </c>
      <c r="E37" s="299" t="e">
        <f>IF(C37="Engin",Gasoil!E37/(KM!E37-KM!D37),IF(C37="Transport",(Gasoil!E37*100)/(KM!E37-KM!D37),Gasoil!E37/heures!E37))</f>
        <v>#DIV/0!</v>
      </c>
      <c r="F37" s="299" t="e">
        <f>IF(C37="Engin",Gasoil!F37/(KM!F37-KM!E37),IF(C37="Transport",(Gasoil!F37*100)/(KM!F37-KM!E37),Gasoil!F37/heures!F37))</f>
        <v>#DIV/0!</v>
      </c>
      <c r="G37" s="299" t="e">
        <f>IF(C37="Engin",Gasoil!G37/(KM!G37-KM!F37),IF(C37="Transport",(Gasoil!G37*100)/(KM!G37-KM!F37),Gasoil!G37/heures!G37))</f>
        <v>#DIV/0!</v>
      </c>
      <c r="H37" s="299" t="e">
        <f>IF(C37="Engin",Gasoil!H37/(KM!H37-KM!G37),IF(C37="Transport",(Gasoil!H37*100)/(KM!H37-KM!G37),Gasoil!H37/heures!H37))</f>
        <v>#DIV/0!</v>
      </c>
      <c r="I37" s="299" t="e">
        <f>IF(C37="Engin",Gasoil!I37/(KM!I37-KM!H37),IF(C37="Transport",(Gasoil!I37*100)/(KM!I37-KM!H37),Gasoil!I37/heures!I37))</f>
        <v>#DIV/0!</v>
      </c>
      <c r="J37" s="299" t="e">
        <f>IF(C37="Engin",Gasoil!J37/(KM!J37-KM!I37),IF(C37="Transport",(Gasoil!J37*100)/(KM!J37-KM!I37),Gasoil!J37/heures!J37))</f>
        <v>#DIV/0!</v>
      </c>
      <c r="K37" s="299" t="e">
        <f>IF(C37="Engin",Gasoil!K37/(KM!K37-KM!J37),IF(C37="Transport",(Gasoil!K37*100)/(KM!K37-KM!J37),Gasoil!K37/heures!K37))</f>
        <v>#DIV/0!</v>
      </c>
      <c r="L37" s="299" t="e">
        <f>IF(C37="Engin",Gasoil!L37/(KM!L37-KM!K37),IF(C37="Transport",(Gasoil!L37*100)/(KM!L37-KM!K37),Gasoil!L37/heures!L37))</f>
        <v>#DIV/0!</v>
      </c>
      <c r="M37" s="299" t="e">
        <f>IF(C37="Engin",Gasoil!M37/(KM!M37-KM!L37),IF(C37="Transport",(Gasoil!M37*100)/(KM!M37-KM!L37),Gasoil!M37/heures!M37))</f>
        <v>#DIV/0!</v>
      </c>
      <c r="N37" s="299" t="e">
        <f>IF(C37="Engin",Gasoil!N37/(KM!N37-KM!M37),IF(C37="Transport",(Gasoil!N37*100)/(KM!N37-KM!M37),Gasoil!N37/heures!N37))</f>
        <v>#DIV/0!</v>
      </c>
      <c r="O37" s="299" t="e">
        <f>IF(C37="Engin",Gasoil!O37/(KM!O37-KM!N37),IF(C37="Transport",(Gasoil!O37*100)/(KM!O37-KM!N37),Gasoil!O37/heures!O37))</f>
        <v>#DIV/0!</v>
      </c>
      <c r="P37" s="299" t="e">
        <f>IF(C37="Engin",Gasoil!P37/(KM!P37-KM!O37),IF(C37="Transport",(Gasoil!P37*100)/(KM!P37-KM!O37),Gasoil!P37/heures!P37))</f>
        <v>#DIV/0!</v>
      </c>
      <c r="Q37" s="299" t="e">
        <f>IF(C37="Engin",Gasoil!Q37/(KM!Q37-KM!P37),IF(C37="Transport",(Gasoil!Q37*100)/(KM!Q37-KM!P37),Gasoil!Q37/heures!Q37))</f>
        <v>#DIV/0!</v>
      </c>
      <c r="R37" s="299" t="e">
        <f>IF(C37="Engin",Gasoil!R37/(KM!R37-KM!Q37),IF(C37="Transport",(Gasoil!R37*100)/(KM!R37-KM!Q37),Gasoil!R37/heures!R37))</f>
        <v>#DIV/0!</v>
      </c>
      <c r="S37" s="299" t="e">
        <f>IF(C37="Engin",Gasoil!S37/(KM!S37-KM!R37),IF(C37="Transport",(Gasoil!S37*100)/(KM!S37-KM!R37),Gasoil!S37/heures!S37))</f>
        <v>#DIV/0!</v>
      </c>
      <c r="T37" s="299" t="e">
        <f>IF(C37="Engin",Gasoil!T37/(KM!T37-KM!S37),IF(C37="Transport",(Gasoil!T37*100)/(KM!T37-KM!S37),Gasoil!T37/heures!T37))</f>
        <v>#DIV/0!</v>
      </c>
      <c r="U37" s="299" t="e">
        <f>IF(C37="Engin",Gasoil!U37/(KM!U37-KM!T37),IF(C37="Transport",(Gasoil!U37*100)/(KM!U37-KM!T37),Gasoil!U37/heures!U37))</f>
        <v>#DIV/0!</v>
      </c>
      <c r="V37" s="299" t="e">
        <f>IF(C37="Engin",Gasoil!V37/(KM!V37-KM!U37),IF(C37="Transport",(Gasoil!V37*100)/(KM!V37-KM!U37),Gasoil!V37/heures!V37))</f>
        <v>#DIV/0!</v>
      </c>
      <c r="W37" s="299" t="e">
        <f>IF(C37="Engin",Gasoil!W37/(KM!W37-KM!V37),IF(C37="Transport",(Gasoil!W37*100)/(KM!W37-KM!V37),Gasoil!W37/heures!W37))</f>
        <v>#DIV/0!</v>
      </c>
      <c r="X37" s="299" t="e">
        <f>IF(C37="Engin",Gasoil!X37/(KM!X37-KM!W37),IF(C37="Transport",(Gasoil!X37*100)/(KM!X37-KM!W37),Gasoil!X37/heures!X37))</f>
        <v>#DIV/0!</v>
      </c>
      <c r="Y37" s="299" t="e">
        <f>IF(C37="Engin",Gasoil!Y37/(KM!Y37-KM!X37),IF(C37="Transport",(Gasoil!Y37*100)/(KM!Y37-KM!X37),Gasoil!Y37/heures!Y37))</f>
        <v>#DIV/0!</v>
      </c>
      <c r="Z37" s="299" t="e">
        <f>IF(C37="Engin",Gasoil!Z37/(KM!Z37-KM!Y37),IF(C37="Transport",(Gasoil!Z37*100)/(KM!Z37-KM!Y37),Gasoil!Z37/heures!Z37))</f>
        <v>#DIV/0!</v>
      </c>
      <c r="AA37" s="299" t="e">
        <f>IF(C37="Engin",Gasoil!AA37/(KM!AA37-KM!Z37),IF(C37="Transport",(Gasoil!AA37*100)/(KM!AA37-KM!Z37),Gasoil!AA37/heures!AA37))</f>
        <v>#DIV/0!</v>
      </c>
      <c r="AB37" s="299" t="e">
        <f>IF(C37="Engin",Gasoil!AB37/(KM!AB37-KM!AA37),IF(C37="Transport",(Gasoil!AB37*100)/(KM!AB37-KM!AA37),Gasoil!AB37/heures!AB37))</f>
        <v>#DIV/0!</v>
      </c>
      <c r="AC37" s="299" t="e">
        <f>IF(C37="Engin",Gasoil!AC37/(KM!AC37-KM!AB37),IF(C37="Transport",(Gasoil!AC37*100)/(KM!AC37-KM!AB37),Gasoil!AC37/heures!AC37))</f>
        <v>#DIV/0!</v>
      </c>
      <c r="AD37" s="299" t="e">
        <f>IF(C37="Engin",Gasoil!AD37/(KM!AD37-KM!AC37),IF(C37="Transport",(Gasoil!AD37*100)/(KM!AD37-KM!AC37),Gasoil!AD37/heures!AD37))</f>
        <v>#DIV/0!</v>
      </c>
      <c r="AE37" s="299" t="e">
        <f>IF(C37="Engin",Gasoil!AE37/(KM!AE37-KM!AD37),IF(C37="Transport",(Gasoil!AE37*100)/(KM!AE37-KM!AD37),Gasoil!AE37/heures!AE37))</f>
        <v>#DIV/0!</v>
      </c>
      <c r="AF37" s="299" t="e">
        <f>IF(C37="Engin",Gasoil!AF37/(KM!AF37-KM!AE37),IF(C37="Transport",(Gasoil!AF37*100)/(KM!AF37-KM!AE37),Gasoil!AF37/heures!AF37))</f>
        <v>#DIV/0!</v>
      </c>
      <c r="AG37" s="299" t="e">
        <f>IF(C37="Engin",Gasoil!AG37/(KM!AG37-KM!AF37),IF(C37="Transport",(Gasoil!AG37*100)/(KM!AG37-KM!AF37),Gasoil!AG37/heures!AG37))</f>
        <v>#DIV/0!</v>
      </c>
      <c r="AH37" s="299" t="e">
        <f>IF(C37="Engin",Gasoil!AH37/(KM!AH37-KM!AG37),IF(C37="Transport",(Gasoil!AH37*100)/(KM!AH37-KM!AG37),Gasoil!AH37/heures!AH37))</f>
        <v>#DIV/0!</v>
      </c>
      <c r="AI37" s="302" t="e">
        <f t="shared" si="0"/>
        <v>#DIV/0!</v>
      </c>
    </row>
    <row r="38" spans="1:35">
      <c r="A38" s="300">
        <f>Matériel_Sogto!A43</f>
        <v>0</v>
      </c>
      <c r="B38" s="301">
        <f>Matériel_Sogto!B43</f>
        <v>0</v>
      </c>
      <c r="C38" s="301">
        <f>Matériel_Sogto!C43</f>
        <v>0</v>
      </c>
      <c r="D38" s="299" t="e">
        <f>Gasoil!D38/heures!D38</f>
        <v>#DIV/0!</v>
      </c>
      <c r="E38" s="299" t="e">
        <f>IF(C38="Engin",Gasoil!E38/(KM!E38-KM!D38),IF(C38="Transport",(Gasoil!E38*100)/(KM!E38-KM!D38),Gasoil!E38/heures!E38))</f>
        <v>#DIV/0!</v>
      </c>
      <c r="F38" s="299" t="e">
        <f>IF(C38="Engin",Gasoil!F38/(KM!F38-KM!E38),IF(C38="Transport",(Gasoil!F38*100)/(KM!F38-KM!E38),Gasoil!F38/heures!F38))</f>
        <v>#DIV/0!</v>
      </c>
      <c r="G38" s="299" t="e">
        <f>IF(C38="Engin",Gasoil!G38/(KM!G38-KM!F38),IF(C38="Transport",(Gasoil!G38*100)/(KM!G38-KM!F38),Gasoil!G38/heures!G38))</f>
        <v>#DIV/0!</v>
      </c>
      <c r="H38" s="299" t="e">
        <f>IF(C38="Engin",Gasoil!H38/(KM!H38-KM!G38),IF(C38="Transport",(Gasoil!H38*100)/(KM!H38-KM!G38),Gasoil!H38/heures!H38))</f>
        <v>#DIV/0!</v>
      </c>
      <c r="I38" s="299" t="e">
        <f>IF(C38="Engin",Gasoil!I38/(KM!I38-KM!H38),IF(C38="Transport",(Gasoil!I38*100)/(KM!I38-KM!H38),Gasoil!I38/heures!I38))</f>
        <v>#DIV/0!</v>
      </c>
      <c r="J38" s="299" t="e">
        <f>IF(C38="Engin",Gasoil!J38/(KM!J38-KM!I38),IF(C38="Transport",(Gasoil!J38*100)/(KM!J38-KM!I38),Gasoil!J38/heures!J38))</f>
        <v>#DIV/0!</v>
      </c>
      <c r="K38" s="299" t="e">
        <f>IF(C38="Engin",Gasoil!K38/(KM!K38-KM!J38),IF(C38="Transport",(Gasoil!K38*100)/(KM!K38-KM!J38),Gasoil!K38/heures!K38))</f>
        <v>#DIV/0!</v>
      </c>
      <c r="L38" s="299" t="e">
        <f>IF(C38="Engin",Gasoil!L38/(KM!L38-KM!K38),IF(C38="Transport",(Gasoil!L38*100)/(KM!L38-KM!K38),Gasoil!L38/heures!L38))</f>
        <v>#DIV/0!</v>
      </c>
      <c r="M38" s="299" t="e">
        <f>IF(C38="Engin",Gasoil!M38/(KM!M38-KM!L38),IF(C38="Transport",(Gasoil!M38*100)/(KM!M38-KM!L38),Gasoil!M38/heures!M38))</f>
        <v>#DIV/0!</v>
      </c>
      <c r="N38" s="299" t="e">
        <f>IF(C38="Engin",Gasoil!N38/(KM!N38-KM!M38),IF(C38="Transport",(Gasoil!N38*100)/(KM!N38-KM!M38),Gasoil!N38/heures!N38))</f>
        <v>#DIV/0!</v>
      </c>
      <c r="O38" s="299" t="e">
        <f>IF(C38="Engin",Gasoil!O38/(KM!O38-KM!N38),IF(C38="Transport",(Gasoil!O38*100)/(KM!O38-KM!N38),Gasoil!O38/heures!O38))</f>
        <v>#DIV/0!</v>
      </c>
      <c r="P38" s="299" t="e">
        <f>IF(C38="Engin",Gasoil!P38/(KM!P38-KM!O38),IF(C38="Transport",(Gasoil!P38*100)/(KM!P38-KM!O38),Gasoil!P38/heures!P38))</f>
        <v>#DIV/0!</v>
      </c>
      <c r="Q38" s="299" t="e">
        <f>IF(C38="Engin",Gasoil!Q38/(KM!Q38-KM!P38),IF(C38="Transport",(Gasoil!Q38*100)/(KM!Q38-KM!P38),Gasoil!Q38/heures!Q38))</f>
        <v>#DIV/0!</v>
      </c>
      <c r="R38" s="299" t="e">
        <f>IF(C38="Engin",Gasoil!R38/(KM!R38-KM!Q38),IF(C38="Transport",(Gasoil!R38*100)/(KM!R38-KM!Q38),Gasoil!R38/heures!R38))</f>
        <v>#DIV/0!</v>
      </c>
      <c r="S38" s="299" t="e">
        <f>IF(C38="Engin",Gasoil!S38/(KM!S38-KM!R38),IF(C38="Transport",(Gasoil!S38*100)/(KM!S38-KM!R38),Gasoil!S38/heures!S38))</f>
        <v>#DIV/0!</v>
      </c>
      <c r="T38" s="299" t="e">
        <f>IF(C38="Engin",Gasoil!T38/(KM!T38-KM!S38),IF(C38="Transport",(Gasoil!T38*100)/(KM!T38-KM!S38),Gasoil!T38/heures!T38))</f>
        <v>#DIV/0!</v>
      </c>
      <c r="U38" s="299" t="e">
        <f>IF(C38="Engin",Gasoil!U38/(KM!U38-KM!T38),IF(C38="Transport",(Gasoil!U38*100)/(KM!U38-KM!T38),Gasoil!U38/heures!U38))</f>
        <v>#DIV/0!</v>
      </c>
      <c r="V38" s="299" t="e">
        <f>IF(C38="Engin",Gasoil!V38/(KM!V38-KM!U38),IF(C38="Transport",(Gasoil!V38*100)/(KM!V38-KM!U38),Gasoil!V38/heures!V38))</f>
        <v>#DIV/0!</v>
      </c>
      <c r="W38" s="299" t="e">
        <f>IF(C38="Engin",Gasoil!W38/(KM!W38-KM!V38),IF(C38="Transport",(Gasoil!W38*100)/(KM!W38-KM!V38),Gasoil!W38/heures!W38))</f>
        <v>#DIV/0!</v>
      </c>
      <c r="X38" s="299" t="e">
        <f>IF(C38="Engin",Gasoil!X38/(KM!X38-KM!W38),IF(C38="Transport",(Gasoil!X38*100)/(KM!X38-KM!W38),Gasoil!X38/heures!X38))</f>
        <v>#DIV/0!</v>
      </c>
      <c r="Y38" s="299" t="e">
        <f>IF(C38="Engin",Gasoil!Y38/(KM!Y38-KM!X38),IF(C38="Transport",(Gasoil!Y38*100)/(KM!Y38-KM!X38),Gasoil!Y38/heures!Y38))</f>
        <v>#DIV/0!</v>
      </c>
      <c r="Z38" s="299" t="e">
        <f>IF(C38="Engin",Gasoil!Z38/(KM!Z38-KM!Y38),IF(C38="Transport",(Gasoil!Z38*100)/(KM!Z38-KM!Y38),Gasoil!Z38/heures!Z38))</f>
        <v>#DIV/0!</v>
      </c>
      <c r="AA38" s="299" t="e">
        <f>IF(C38="Engin",Gasoil!AA38/(KM!AA38-KM!Z38),IF(C38="Transport",(Gasoil!AA38*100)/(KM!AA38-KM!Z38),Gasoil!AA38/heures!AA38))</f>
        <v>#DIV/0!</v>
      </c>
      <c r="AB38" s="299" t="e">
        <f>IF(C38="Engin",Gasoil!AB38/(KM!AB38-KM!AA38),IF(C38="Transport",(Gasoil!AB38*100)/(KM!AB38-KM!AA38),Gasoil!AB38/heures!AB38))</f>
        <v>#DIV/0!</v>
      </c>
      <c r="AC38" s="299" t="e">
        <f>IF(C38="Engin",Gasoil!AC38/(KM!AC38-KM!AB38),IF(C38="Transport",(Gasoil!AC38*100)/(KM!AC38-KM!AB38),Gasoil!AC38/heures!AC38))</f>
        <v>#DIV/0!</v>
      </c>
      <c r="AD38" s="299" t="e">
        <f>IF(C38="Engin",Gasoil!AD38/(KM!AD38-KM!AC38),IF(C38="Transport",(Gasoil!AD38*100)/(KM!AD38-KM!AC38),Gasoil!AD38/heures!AD38))</f>
        <v>#DIV/0!</v>
      </c>
      <c r="AE38" s="299" t="e">
        <f>IF(C38="Engin",Gasoil!AE38/(KM!AE38-KM!AD38),IF(C38="Transport",(Gasoil!AE38*100)/(KM!AE38-KM!AD38),Gasoil!AE38/heures!AE38))</f>
        <v>#DIV/0!</v>
      </c>
      <c r="AF38" s="299" t="e">
        <f>IF(C38="Engin",Gasoil!AF38/(KM!AF38-KM!AE38),IF(C38="Transport",(Gasoil!AF38*100)/(KM!AF38-KM!AE38),Gasoil!AF38/heures!AF38))</f>
        <v>#DIV/0!</v>
      </c>
      <c r="AG38" s="299" t="e">
        <f>IF(C38="Engin",Gasoil!AG38/(KM!AG38-KM!AF38),IF(C38="Transport",(Gasoil!AG38*100)/(KM!AG38-KM!AF38),Gasoil!AG38/heures!AG38))</f>
        <v>#DIV/0!</v>
      </c>
      <c r="AH38" s="299" t="e">
        <f>IF(C38="Engin",Gasoil!AH38/(KM!AH38-KM!AG38),IF(C38="Transport",(Gasoil!AH38*100)/(KM!AH38-KM!AG38),Gasoil!AH38/heures!AH38))</f>
        <v>#DIV/0!</v>
      </c>
      <c r="AI38" s="302" t="e">
        <f t="shared" si="0"/>
        <v>#DIV/0!</v>
      </c>
    </row>
    <row r="39" spans="1:35">
      <c r="A39" s="300">
        <f>Matériel_Sogto!A44</f>
        <v>0</v>
      </c>
      <c r="B39" s="301">
        <f>Matériel_Sogto!B44</f>
        <v>0</v>
      </c>
      <c r="C39" s="301">
        <f>Matériel_Sogto!C44</f>
        <v>0</v>
      </c>
      <c r="D39" s="299" t="e">
        <f>Gasoil!D39/heures!D39</f>
        <v>#DIV/0!</v>
      </c>
      <c r="E39" s="299" t="e">
        <f>IF(C39="Engin",Gasoil!E39/(KM!E39-KM!D39),IF(C39="Transport",(Gasoil!E39*100)/(KM!E39-KM!D39),Gasoil!E39/heures!E39))</f>
        <v>#DIV/0!</v>
      </c>
      <c r="F39" s="299" t="e">
        <f>IF(C39="Engin",Gasoil!F39/(KM!F39-KM!E39),IF(C39="Transport",(Gasoil!F39*100)/(KM!F39-KM!E39),Gasoil!F39/heures!F39))</f>
        <v>#DIV/0!</v>
      </c>
      <c r="G39" s="299" t="e">
        <f>IF(C39="Engin",Gasoil!G39/(KM!G39-KM!F39),IF(C39="Transport",(Gasoil!G39*100)/(KM!G39-KM!F39),Gasoil!G39/heures!G39))</f>
        <v>#DIV/0!</v>
      </c>
      <c r="H39" s="299" t="e">
        <f>IF(C39="Engin",Gasoil!H39/(KM!H39-KM!G39),IF(C39="Transport",(Gasoil!H39*100)/(KM!H39-KM!G39),Gasoil!H39/heures!H39))</f>
        <v>#DIV/0!</v>
      </c>
      <c r="I39" s="299" t="e">
        <f>IF(C39="Engin",Gasoil!I39/(KM!I39-KM!H39),IF(C39="Transport",(Gasoil!I39*100)/(KM!I39-KM!H39),Gasoil!I39/heures!I39))</f>
        <v>#DIV/0!</v>
      </c>
      <c r="J39" s="299" t="e">
        <f>IF(C39="Engin",Gasoil!J39/(KM!J39-KM!I39),IF(C39="Transport",(Gasoil!J39*100)/(KM!J39-KM!I39),Gasoil!J39/heures!J39))</f>
        <v>#DIV/0!</v>
      </c>
      <c r="K39" s="299" t="e">
        <f>IF(C39="Engin",Gasoil!K39/(KM!K39-KM!J39),IF(C39="Transport",(Gasoil!K39*100)/(KM!K39-KM!J39),Gasoil!K39/heures!K39))</f>
        <v>#DIV/0!</v>
      </c>
      <c r="L39" s="299" t="e">
        <f>IF(C39="Engin",Gasoil!L39/(KM!L39-KM!K39),IF(C39="Transport",(Gasoil!L39*100)/(KM!L39-KM!K39),Gasoil!L39/heures!L39))</f>
        <v>#DIV/0!</v>
      </c>
      <c r="M39" s="299" t="e">
        <f>IF(C39="Engin",Gasoil!M39/(KM!M39-KM!L39),IF(C39="Transport",(Gasoil!M39*100)/(KM!M39-KM!L39),Gasoil!M39/heures!M39))</f>
        <v>#DIV/0!</v>
      </c>
      <c r="N39" s="299" t="e">
        <f>IF(C39="Engin",Gasoil!N39/(KM!N39-KM!M39),IF(C39="Transport",(Gasoil!N39*100)/(KM!N39-KM!M39),Gasoil!N39/heures!N39))</f>
        <v>#DIV/0!</v>
      </c>
      <c r="O39" s="299" t="e">
        <f>IF(C39="Engin",Gasoil!O39/(KM!O39-KM!N39),IF(C39="Transport",(Gasoil!O39*100)/(KM!O39-KM!N39),Gasoil!O39/heures!O39))</f>
        <v>#DIV/0!</v>
      </c>
      <c r="P39" s="299" t="e">
        <f>IF(C39="Engin",Gasoil!P39/(KM!P39-KM!O39),IF(C39="Transport",(Gasoil!P39*100)/(KM!P39-KM!O39),Gasoil!P39/heures!P39))</f>
        <v>#DIV/0!</v>
      </c>
      <c r="Q39" s="299" t="e">
        <f>IF(C39="Engin",Gasoil!Q39/(KM!Q39-KM!P39),IF(C39="Transport",(Gasoil!Q39*100)/(KM!Q39-KM!P39),Gasoil!Q39/heures!Q39))</f>
        <v>#DIV/0!</v>
      </c>
      <c r="R39" s="299" t="e">
        <f>IF(C39="Engin",Gasoil!R39/(KM!R39-KM!Q39),IF(C39="Transport",(Gasoil!R39*100)/(KM!R39-KM!Q39),Gasoil!R39/heures!R39))</f>
        <v>#DIV/0!</v>
      </c>
      <c r="S39" s="299" t="e">
        <f>IF(C39="Engin",Gasoil!S39/(KM!S39-KM!R39),IF(C39="Transport",(Gasoil!S39*100)/(KM!S39-KM!R39),Gasoil!S39/heures!S39))</f>
        <v>#DIV/0!</v>
      </c>
      <c r="T39" s="299" t="e">
        <f>IF(C39="Engin",Gasoil!T39/(KM!T39-KM!S39),IF(C39="Transport",(Gasoil!T39*100)/(KM!T39-KM!S39),Gasoil!T39/heures!T39))</f>
        <v>#DIV/0!</v>
      </c>
      <c r="U39" s="299" t="e">
        <f>IF(C39="Engin",Gasoil!U39/(KM!U39-KM!T39),IF(C39="Transport",(Gasoil!U39*100)/(KM!U39-KM!T39),Gasoil!U39/heures!U39))</f>
        <v>#DIV/0!</v>
      </c>
      <c r="V39" s="299" t="e">
        <f>IF(C39="Engin",Gasoil!V39/(KM!V39-KM!U39),IF(C39="Transport",(Gasoil!V39*100)/(KM!V39-KM!U39),Gasoil!V39/heures!V39))</f>
        <v>#DIV/0!</v>
      </c>
      <c r="W39" s="299" t="e">
        <f>IF(C39="Engin",Gasoil!W39/(KM!W39-KM!V39),IF(C39="Transport",(Gasoil!W39*100)/(KM!W39-KM!V39),Gasoil!W39/heures!W39))</f>
        <v>#DIV/0!</v>
      </c>
      <c r="X39" s="299" t="e">
        <f>IF(C39="Engin",Gasoil!X39/(KM!X39-KM!W39),IF(C39="Transport",(Gasoil!X39*100)/(KM!X39-KM!W39),Gasoil!X39/heures!X39))</f>
        <v>#DIV/0!</v>
      </c>
      <c r="Y39" s="299" t="e">
        <f>IF(C39="Engin",Gasoil!Y39/(KM!Y39-KM!X39),IF(C39="Transport",(Gasoil!Y39*100)/(KM!Y39-KM!X39),Gasoil!Y39/heures!Y39))</f>
        <v>#DIV/0!</v>
      </c>
      <c r="Z39" s="299" t="e">
        <f>IF(C39="Engin",Gasoil!Z39/(KM!Z39-KM!Y39),IF(C39="Transport",(Gasoil!Z39*100)/(KM!Z39-KM!Y39),Gasoil!Z39/heures!Z39))</f>
        <v>#DIV/0!</v>
      </c>
      <c r="AA39" s="299" t="e">
        <f>IF(C39="Engin",Gasoil!AA39/(KM!AA39-KM!Z39),IF(C39="Transport",(Gasoil!AA39*100)/(KM!AA39-KM!Z39),Gasoil!AA39/heures!AA39))</f>
        <v>#DIV/0!</v>
      </c>
      <c r="AB39" s="299" t="e">
        <f>IF(C39="Engin",Gasoil!AB39/(KM!AB39-KM!AA39),IF(C39="Transport",(Gasoil!AB39*100)/(KM!AB39-KM!AA39),Gasoil!AB39/heures!AB39))</f>
        <v>#DIV/0!</v>
      </c>
      <c r="AC39" s="299" t="e">
        <f>IF(C39="Engin",Gasoil!AC39/(KM!AC39-KM!AB39),IF(C39="Transport",(Gasoil!AC39*100)/(KM!AC39-KM!AB39),Gasoil!AC39/heures!AC39))</f>
        <v>#DIV/0!</v>
      </c>
      <c r="AD39" s="299" t="e">
        <f>IF(C39="Engin",Gasoil!AD39/(KM!AD39-KM!AC39),IF(C39="Transport",(Gasoil!AD39*100)/(KM!AD39-KM!AC39),Gasoil!AD39/heures!AD39))</f>
        <v>#DIV/0!</v>
      </c>
      <c r="AE39" s="299" t="e">
        <f>IF(C39="Engin",Gasoil!AE39/(KM!AE39-KM!AD39),IF(C39="Transport",(Gasoil!AE39*100)/(KM!AE39-KM!AD39),Gasoil!AE39/heures!AE39))</f>
        <v>#DIV/0!</v>
      </c>
      <c r="AF39" s="299" t="e">
        <f>IF(C39="Engin",Gasoil!AF39/(KM!AF39-KM!AE39),IF(C39="Transport",(Gasoil!AF39*100)/(KM!AF39-KM!AE39),Gasoil!AF39/heures!AF39))</f>
        <v>#DIV/0!</v>
      </c>
      <c r="AG39" s="299" t="e">
        <f>IF(C39="Engin",Gasoil!AG39/(KM!AG39-KM!AF39),IF(C39="Transport",(Gasoil!AG39*100)/(KM!AG39-KM!AF39),Gasoil!AG39/heures!AG39))</f>
        <v>#DIV/0!</v>
      </c>
      <c r="AH39" s="299" t="e">
        <f>IF(C39="Engin",Gasoil!AH39/(KM!AH39-KM!AG39),IF(C39="Transport",(Gasoil!AH39*100)/(KM!AH39-KM!AG39),Gasoil!AH39/heures!AH39))</f>
        <v>#DIV/0!</v>
      </c>
      <c r="AI39" s="302" t="e">
        <f t="shared" si="0"/>
        <v>#DIV/0!</v>
      </c>
    </row>
    <row r="40" spans="1:35">
      <c r="A40" s="300">
        <f>Matériel_Sogto!A45</f>
        <v>0</v>
      </c>
      <c r="B40" s="301">
        <f>Matériel_Sogto!B45</f>
        <v>0</v>
      </c>
      <c r="C40" s="301">
        <f>Matériel_Sogto!C45</f>
        <v>0</v>
      </c>
      <c r="D40" s="299" t="e">
        <f>Gasoil!D40/heures!D40</f>
        <v>#DIV/0!</v>
      </c>
      <c r="E40" s="299" t="e">
        <f>IF(C40="Engin",Gasoil!E40/(KM!E40-KM!D40),IF(C40="Transport",(Gasoil!E40*100)/(KM!E40-KM!D40),Gasoil!E40/heures!E40))</f>
        <v>#DIV/0!</v>
      </c>
      <c r="F40" s="299" t="e">
        <f>IF(C40="Engin",Gasoil!F40/(KM!F40-KM!E40),IF(C40="Transport",(Gasoil!F40*100)/(KM!F40-KM!E40),Gasoil!F40/heures!F40))</f>
        <v>#DIV/0!</v>
      </c>
      <c r="G40" s="299" t="e">
        <f>IF(C40="Engin",Gasoil!G40/(KM!G40-KM!F40),IF(C40="Transport",(Gasoil!G40*100)/(KM!G40-KM!F40),Gasoil!G40/heures!G40))</f>
        <v>#DIV/0!</v>
      </c>
      <c r="H40" s="299" t="e">
        <f>IF(C40="Engin",Gasoil!H40/(KM!H40-KM!G40),IF(C40="Transport",(Gasoil!H40*100)/(KM!H40-KM!G40),Gasoil!H40/heures!H40))</f>
        <v>#DIV/0!</v>
      </c>
      <c r="I40" s="299" t="e">
        <f>IF(C40="Engin",Gasoil!I40/(KM!I40-KM!H40),IF(C40="Transport",(Gasoil!I40*100)/(KM!I40-KM!H40),Gasoil!I40/heures!I40))</f>
        <v>#DIV/0!</v>
      </c>
      <c r="J40" s="299" t="e">
        <f>IF(C40="Engin",Gasoil!J40/(KM!J40-KM!I40),IF(C40="Transport",(Gasoil!J40*100)/(KM!J40-KM!I40),Gasoil!J40/heures!J40))</f>
        <v>#DIV/0!</v>
      </c>
      <c r="K40" s="299" t="e">
        <f>IF(C40="Engin",Gasoil!K40/(KM!K40-KM!J40),IF(C40="Transport",(Gasoil!K40*100)/(KM!K40-KM!J40),Gasoil!K40/heures!K40))</f>
        <v>#DIV/0!</v>
      </c>
      <c r="L40" s="299" t="e">
        <f>IF(C40="Engin",Gasoil!L40/(KM!L40-KM!K40),IF(C40="Transport",(Gasoil!L40*100)/(KM!L40-KM!K40),Gasoil!L40/heures!L40))</f>
        <v>#DIV/0!</v>
      </c>
      <c r="M40" s="299" t="e">
        <f>IF(C40="Engin",Gasoil!M40/(KM!M40-KM!L40),IF(C40="Transport",(Gasoil!M40*100)/(KM!M40-KM!L40),Gasoil!M40/heures!M40))</f>
        <v>#DIV/0!</v>
      </c>
      <c r="N40" s="299" t="e">
        <f>IF(C40="Engin",Gasoil!N40/(KM!N40-KM!M40),IF(C40="Transport",(Gasoil!N40*100)/(KM!N40-KM!M40),Gasoil!N40/heures!N40))</f>
        <v>#DIV/0!</v>
      </c>
      <c r="O40" s="299" t="e">
        <f>IF(C40="Engin",Gasoil!O40/(KM!O40-KM!N40),IF(C40="Transport",(Gasoil!O40*100)/(KM!O40-KM!N40),Gasoil!O40/heures!O40))</f>
        <v>#DIV/0!</v>
      </c>
      <c r="P40" s="299" t="e">
        <f>IF(C40="Engin",Gasoil!P40/(KM!P40-KM!O40),IF(C40="Transport",(Gasoil!P40*100)/(KM!P40-KM!O40),Gasoil!P40/heures!P40))</f>
        <v>#DIV/0!</v>
      </c>
      <c r="Q40" s="299" t="e">
        <f>IF(C40="Engin",Gasoil!Q40/(KM!Q40-KM!P40),IF(C40="Transport",(Gasoil!Q40*100)/(KM!Q40-KM!P40),Gasoil!Q40/heures!Q40))</f>
        <v>#DIV/0!</v>
      </c>
      <c r="R40" s="299" t="e">
        <f>IF(C40="Engin",Gasoil!R40/(KM!R40-KM!Q40),IF(C40="Transport",(Gasoil!R40*100)/(KM!R40-KM!Q40),Gasoil!R40/heures!R40))</f>
        <v>#DIV/0!</v>
      </c>
      <c r="S40" s="299" t="e">
        <f>IF(C40="Engin",Gasoil!S40/(KM!S40-KM!R40),IF(C40="Transport",(Gasoil!S40*100)/(KM!S40-KM!R40),Gasoil!S40/heures!S40))</f>
        <v>#DIV/0!</v>
      </c>
      <c r="T40" s="299" t="e">
        <f>IF(C40="Engin",Gasoil!T40/(KM!T40-KM!S40),IF(C40="Transport",(Gasoil!T40*100)/(KM!T40-KM!S40),Gasoil!T40/heures!T40))</f>
        <v>#DIV/0!</v>
      </c>
      <c r="U40" s="299" t="e">
        <f>IF(C40="Engin",Gasoil!U40/(KM!U40-KM!T40),IF(C40="Transport",(Gasoil!U40*100)/(KM!U40-KM!T40),Gasoil!U40/heures!U40))</f>
        <v>#DIV/0!</v>
      </c>
      <c r="V40" s="299" t="e">
        <f>IF(C40="Engin",Gasoil!V40/(KM!V40-KM!U40),IF(C40="Transport",(Gasoil!V40*100)/(KM!V40-KM!U40),Gasoil!V40/heures!V40))</f>
        <v>#DIV/0!</v>
      </c>
      <c r="W40" s="299" t="e">
        <f>IF(C40="Engin",Gasoil!W40/(KM!W40-KM!V40),IF(C40="Transport",(Gasoil!W40*100)/(KM!W40-KM!V40),Gasoil!W40/heures!W40))</f>
        <v>#DIV/0!</v>
      </c>
      <c r="X40" s="299" t="e">
        <f>IF(C40="Engin",Gasoil!X40/(KM!X40-KM!W40),IF(C40="Transport",(Gasoil!X40*100)/(KM!X40-KM!W40),Gasoil!X40/heures!X40))</f>
        <v>#DIV/0!</v>
      </c>
      <c r="Y40" s="299" t="e">
        <f>IF(C40="Engin",Gasoil!Y40/(KM!Y40-KM!X40),IF(C40="Transport",(Gasoil!Y40*100)/(KM!Y40-KM!X40),Gasoil!Y40/heures!Y40))</f>
        <v>#DIV/0!</v>
      </c>
      <c r="Z40" s="299" t="e">
        <f>IF(C40="Engin",Gasoil!Z40/(KM!Z40-KM!Y40),IF(C40="Transport",(Gasoil!Z40*100)/(KM!Z40-KM!Y40),Gasoil!Z40/heures!Z40))</f>
        <v>#DIV/0!</v>
      </c>
      <c r="AA40" s="299" t="e">
        <f>IF(C40="Engin",Gasoil!AA40/(KM!AA40-KM!Z40),IF(C40="Transport",(Gasoil!AA40*100)/(KM!AA40-KM!Z40),Gasoil!AA40/heures!AA40))</f>
        <v>#DIV/0!</v>
      </c>
      <c r="AB40" s="299" t="e">
        <f>IF(C40="Engin",Gasoil!AB40/(KM!AB40-KM!AA40),IF(C40="Transport",(Gasoil!AB40*100)/(KM!AB40-KM!AA40),Gasoil!AB40/heures!AB40))</f>
        <v>#DIV/0!</v>
      </c>
      <c r="AC40" s="299" t="e">
        <f>IF(C40="Engin",Gasoil!AC40/(KM!AC40-KM!AB40),IF(C40="Transport",(Gasoil!AC40*100)/(KM!AC40-KM!AB40),Gasoil!AC40/heures!AC40))</f>
        <v>#DIV/0!</v>
      </c>
      <c r="AD40" s="299" t="e">
        <f>IF(C40="Engin",Gasoil!AD40/(KM!AD40-KM!AC40),IF(C40="Transport",(Gasoil!AD40*100)/(KM!AD40-KM!AC40),Gasoil!AD40/heures!AD40))</f>
        <v>#DIV/0!</v>
      </c>
      <c r="AE40" s="299" t="e">
        <f>IF(C40="Engin",Gasoil!AE40/(KM!AE40-KM!AD40),IF(C40="Transport",(Gasoil!AE40*100)/(KM!AE40-KM!AD40),Gasoil!AE40/heures!AE40))</f>
        <v>#DIV/0!</v>
      </c>
      <c r="AF40" s="299" t="e">
        <f>IF(C40="Engin",Gasoil!AF40/(KM!AF40-KM!AE40),IF(C40="Transport",(Gasoil!AF40*100)/(KM!AF40-KM!AE40),Gasoil!AF40/heures!AF40))</f>
        <v>#DIV/0!</v>
      </c>
      <c r="AG40" s="299" t="e">
        <f>IF(C40="Engin",Gasoil!AG40/(KM!AG40-KM!AF40),IF(C40="Transport",(Gasoil!AG40*100)/(KM!AG40-KM!AF40),Gasoil!AG40/heures!AG40))</f>
        <v>#DIV/0!</v>
      </c>
      <c r="AH40" s="299" t="e">
        <f>IF(C40="Engin",Gasoil!AH40/(KM!AH40-KM!AG40),IF(C40="Transport",(Gasoil!AH40*100)/(KM!AH40-KM!AG40),Gasoil!AH40/heures!AH40))</f>
        <v>#DIV/0!</v>
      </c>
      <c r="AI40" s="302" t="e">
        <f t="shared" si="0"/>
        <v>#DIV/0!</v>
      </c>
    </row>
    <row r="41" spans="1:35">
      <c r="A41" s="300">
        <f>Matériel_Sogto!A46</f>
        <v>0</v>
      </c>
      <c r="B41" s="301">
        <f>Matériel_Sogto!B46</f>
        <v>0</v>
      </c>
      <c r="C41" s="301">
        <f>Matériel_Sogto!C46</f>
        <v>0</v>
      </c>
      <c r="D41" s="299" t="e">
        <f>Gasoil!D41/heures!D41</f>
        <v>#DIV/0!</v>
      </c>
      <c r="E41" s="299" t="e">
        <f>IF(C41="Engin",Gasoil!E41/(KM!E41-KM!D41),IF(C41="Transport",(Gasoil!E41*100)/(KM!E41-KM!D41),Gasoil!E41/heures!E41))</f>
        <v>#DIV/0!</v>
      </c>
      <c r="F41" s="299" t="e">
        <f>IF(C41="Engin",Gasoil!F41/(KM!F41-KM!E41),IF(C41="Transport",(Gasoil!F41*100)/(KM!F41-KM!E41),Gasoil!F41/heures!F41))</f>
        <v>#DIV/0!</v>
      </c>
      <c r="G41" s="299" t="e">
        <f>IF(C41="Engin",Gasoil!G41/(KM!G41-KM!F41),IF(C41="Transport",(Gasoil!G41*100)/(KM!G41-KM!F41),Gasoil!G41/heures!G41))</f>
        <v>#DIV/0!</v>
      </c>
      <c r="H41" s="299" t="e">
        <f>IF(C41="Engin",Gasoil!H41/(KM!H41-KM!G41),IF(C41="Transport",(Gasoil!H41*100)/(KM!H41-KM!G41),Gasoil!H41/heures!H41))</f>
        <v>#DIV/0!</v>
      </c>
      <c r="I41" s="299" t="e">
        <f>IF(C41="Engin",Gasoil!I41/(KM!I41-KM!H41),IF(C41="Transport",(Gasoil!I41*100)/(KM!I41-KM!H41),Gasoil!I41/heures!I41))</f>
        <v>#DIV/0!</v>
      </c>
      <c r="J41" s="299" t="e">
        <f>IF(C41="Engin",Gasoil!J41/(KM!J41-KM!I41),IF(C41="Transport",(Gasoil!J41*100)/(KM!J41-KM!I41),Gasoil!J41/heures!J41))</f>
        <v>#DIV/0!</v>
      </c>
      <c r="K41" s="299" t="e">
        <f>IF(C41="Engin",Gasoil!K41/(KM!K41-KM!J41),IF(C41="Transport",(Gasoil!K41*100)/(KM!K41-KM!J41),Gasoil!K41/heures!K41))</f>
        <v>#DIV/0!</v>
      </c>
      <c r="L41" s="299" t="e">
        <f>IF(C41="Engin",Gasoil!L41/(KM!L41-KM!K41),IF(C41="Transport",(Gasoil!L41*100)/(KM!L41-KM!K41),Gasoil!L41/heures!L41))</f>
        <v>#DIV/0!</v>
      </c>
      <c r="M41" s="299" t="e">
        <f>IF(C41="Engin",Gasoil!M41/(KM!M41-KM!L41),IF(C41="Transport",(Gasoil!M41*100)/(KM!M41-KM!L41),Gasoil!M41/heures!M41))</f>
        <v>#DIV/0!</v>
      </c>
      <c r="N41" s="299" t="e">
        <f>IF(C41="Engin",Gasoil!N41/(KM!N41-KM!M41),IF(C41="Transport",(Gasoil!N41*100)/(KM!N41-KM!M41),Gasoil!N41/heures!N41))</f>
        <v>#DIV/0!</v>
      </c>
      <c r="O41" s="299" t="e">
        <f>IF(C41="Engin",Gasoil!O41/(KM!O41-KM!N41),IF(C41="Transport",(Gasoil!O41*100)/(KM!O41-KM!N41),Gasoil!O41/heures!O41))</f>
        <v>#DIV/0!</v>
      </c>
      <c r="P41" s="299" t="e">
        <f>IF(C41="Engin",Gasoil!P41/(KM!P41-KM!O41),IF(C41="Transport",(Gasoil!P41*100)/(KM!P41-KM!O41),Gasoil!P41/heures!P41))</f>
        <v>#DIV/0!</v>
      </c>
      <c r="Q41" s="299" t="e">
        <f>IF(C41="Engin",Gasoil!Q41/(KM!Q41-KM!P41),IF(C41="Transport",(Gasoil!Q41*100)/(KM!Q41-KM!P41),Gasoil!Q41/heures!Q41))</f>
        <v>#DIV/0!</v>
      </c>
      <c r="R41" s="299" t="e">
        <f>IF(C41="Engin",Gasoil!R41/(KM!R41-KM!Q41),IF(C41="Transport",(Gasoil!R41*100)/(KM!R41-KM!Q41),Gasoil!R41/heures!R41))</f>
        <v>#DIV/0!</v>
      </c>
      <c r="S41" s="299" t="e">
        <f>IF(C41="Engin",Gasoil!S41/(KM!S41-KM!R41),IF(C41="Transport",(Gasoil!S41*100)/(KM!S41-KM!R41),Gasoil!S41/heures!S41))</f>
        <v>#DIV/0!</v>
      </c>
      <c r="T41" s="299" t="e">
        <f>IF(C41="Engin",Gasoil!T41/(KM!T41-KM!S41),IF(C41="Transport",(Gasoil!T41*100)/(KM!T41-KM!S41),Gasoil!T41/heures!T41))</f>
        <v>#DIV/0!</v>
      </c>
      <c r="U41" s="299" t="e">
        <f>IF(C41="Engin",Gasoil!U41/(KM!U41-KM!T41),IF(C41="Transport",(Gasoil!U41*100)/(KM!U41-KM!T41),Gasoil!U41/heures!U41))</f>
        <v>#DIV/0!</v>
      </c>
      <c r="V41" s="299" t="e">
        <f>IF(C41="Engin",Gasoil!V41/(KM!V41-KM!U41),IF(C41="Transport",(Gasoil!V41*100)/(KM!V41-KM!U41),Gasoil!V41/heures!V41))</f>
        <v>#DIV/0!</v>
      </c>
      <c r="W41" s="299" t="e">
        <f>IF(C41="Engin",Gasoil!W41/(KM!W41-KM!V41),IF(C41="Transport",(Gasoil!W41*100)/(KM!W41-KM!V41),Gasoil!W41/heures!W41))</f>
        <v>#DIV/0!</v>
      </c>
      <c r="X41" s="299" t="e">
        <f>IF(C41="Engin",Gasoil!X41/(KM!X41-KM!W41),IF(C41="Transport",(Gasoil!X41*100)/(KM!X41-KM!W41),Gasoil!X41/heures!X41))</f>
        <v>#DIV/0!</v>
      </c>
      <c r="Y41" s="299" t="e">
        <f>IF(C41="Engin",Gasoil!Y41/(KM!Y41-KM!X41),IF(C41="Transport",(Gasoil!Y41*100)/(KM!Y41-KM!X41),Gasoil!Y41/heures!Y41))</f>
        <v>#DIV/0!</v>
      </c>
      <c r="Z41" s="299" t="e">
        <f>IF(C41="Engin",Gasoil!Z41/(KM!Z41-KM!Y41),IF(C41="Transport",(Gasoil!Z41*100)/(KM!Z41-KM!Y41),Gasoil!Z41/heures!Z41))</f>
        <v>#DIV/0!</v>
      </c>
      <c r="AA41" s="299" t="e">
        <f>IF(C41="Engin",Gasoil!AA41/(KM!AA41-KM!Z41),IF(C41="Transport",(Gasoil!AA41*100)/(KM!AA41-KM!Z41),Gasoil!AA41/heures!AA41))</f>
        <v>#DIV/0!</v>
      </c>
      <c r="AB41" s="299" t="e">
        <f>IF(C41="Engin",Gasoil!AB41/(KM!AB41-KM!AA41),IF(C41="Transport",(Gasoil!AB41*100)/(KM!AB41-KM!AA41),Gasoil!AB41/heures!AB41))</f>
        <v>#DIV/0!</v>
      </c>
      <c r="AC41" s="299" t="e">
        <f>IF(C41="Engin",Gasoil!AC41/(KM!AC41-KM!AB41),IF(C41="Transport",(Gasoil!AC41*100)/(KM!AC41-KM!AB41),Gasoil!AC41/heures!AC41))</f>
        <v>#DIV/0!</v>
      </c>
      <c r="AD41" s="299" t="e">
        <f>IF(C41="Engin",Gasoil!AD41/(KM!AD41-KM!AC41),IF(C41="Transport",(Gasoil!AD41*100)/(KM!AD41-KM!AC41),Gasoil!AD41/heures!AD41))</f>
        <v>#DIV/0!</v>
      </c>
      <c r="AE41" s="299" t="e">
        <f>IF(C41="Engin",Gasoil!AE41/(KM!AE41-KM!AD41),IF(C41="Transport",(Gasoil!AE41*100)/(KM!AE41-KM!AD41),Gasoil!AE41/heures!AE41))</f>
        <v>#DIV/0!</v>
      </c>
      <c r="AF41" s="299" t="e">
        <f>IF(C41="Engin",Gasoil!AF41/(KM!AF41-KM!AE41),IF(C41="Transport",(Gasoil!AF41*100)/(KM!AF41-KM!AE41),Gasoil!AF41/heures!AF41))</f>
        <v>#DIV/0!</v>
      </c>
      <c r="AG41" s="299" t="e">
        <f>IF(C41="Engin",Gasoil!AG41/(KM!AG41-KM!AF41),IF(C41="Transport",(Gasoil!AG41*100)/(KM!AG41-KM!AF41),Gasoil!AG41/heures!AG41))</f>
        <v>#DIV/0!</v>
      </c>
      <c r="AH41" s="299" t="e">
        <f>IF(C41="Engin",Gasoil!AH41/(KM!AH41-KM!AG41),IF(C41="Transport",(Gasoil!AH41*100)/(KM!AH41-KM!AG41),Gasoil!AH41/heures!AH41))</f>
        <v>#DIV/0!</v>
      </c>
      <c r="AI41" s="302" t="e">
        <f t="shared" si="0"/>
        <v>#DIV/0!</v>
      </c>
    </row>
    <row r="42" spans="1:35">
      <c r="A42" s="300">
        <f>Matériel_Sogto!A47</f>
        <v>0</v>
      </c>
      <c r="B42" s="301">
        <f>Matériel_Sogto!B47</f>
        <v>0</v>
      </c>
      <c r="C42" s="301">
        <f>Matériel_Sogto!C47</f>
        <v>0</v>
      </c>
      <c r="D42" s="299" t="e">
        <f>Gasoil!D42/heures!D42</f>
        <v>#DIV/0!</v>
      </c>
      <c r="E42" s="299" t="e">
        <f>IF(C42="Engin",Gasoil!E42/(KM!E42-KM!D42),IF(C42="Transport",(Gasoil!E42*100)/(KM!E42-KM!D42),Gasoil!E42/heures!E42))</f>
        <v>#DIV/0!</v>
      </c>
      <c r="F42" s="299" t="e">
        <f>IF(C42="Engin",Gasoil!F42/(KM!F42-KM!E42),IF(C42="Transport",(Gasoil!F42*100)/(KM!F42-KM!E42),Gasoil!F42/heures!F42))</f>
        <v>#DIV/0!</v>
      </c>
      <c r="G42" s="299" t="e">
        <f>IF(C42="Engin",Gasoil!G42/(KM!G42-KM!F42),IF(C42="Transport",(Gasoil!G42*100)/(KM!G42-KM!F42),Gasoil!G42/heures!G42))</f>
        <v>#DIV/0!</v>
      </c>
      <c r="H42" s="299" t="e">
        <f>IF(C42="Engin",Gasoil!H42/(KM!H42-KM!G42),IF(C42="Transport",(Gasoil!H42*100)/(KM!H42-KM!G42),Gasoil!H42/heures!H42))</f>
        <v>#DIV/0!</v>
      </c>
      <c r="I42" s="299" t="e">
        <f>IF(C42="Engin",Gasoil!I42/(KM!I42-KM!H42),IF(C42="Transport",(Gasoil!I42*100)/(KM!I42-KM!H42),Gasoil!I42/heures!I42))</f>
        <v>#DIV/0!</v>
      </c>
      <c r="J42" s="299" t="e">
        <f>IF(C42="Engin",Gasoil!J42/(KM!J42-KM!I42),IF(C42="Transport",(Gasoil!J42*100)/(KM!J42-KM!I42),Gasoil!J42/heures!J42))</f>
        <v>#DIV/0!</v>
      </c>
      <c r="K42" s="299" t="e">
        <f>IF(C42="Engin",Gasoil!K42/(KM!K42-KM!J42),IF(C42="Transport",(Gasoil!K42*100)/(KM!K42-KM!J42),Gasoil!K42/heures!K42))</f>
        <v>#DIV/0!</v>
      </c>
      <c r="L42" s="299" t="e">
        <f>IF(C42="Engin",Gasoil!L42/(KM!L42-KM!K42),IF(C42="Transport",(Gasoil!L42*100)/(KM!L42-KM!K42),Gasoil!L42/heures!L42))</f>
        <v>#DIV/0!</v>
      </c>
      <c r="M42" s="299" t="e">
        <f>IF(C42="Engin",Gasoil!M42/(KM!M42-KM!L42),IF(C42="Transport",(Gasoil!M42*100)/(KM!M42-KM!L42),Gasoil!M42/heures!M42))</f>
        <v>#DIV/0!</v>
      </c>
      <c r="N42" s="299" t="e">
        <f>IF(C42="Engin",Gasoil!N42/(KM!N42-KM!M42),IF(C42="Transport",(Gasoil!N42*100)/(KM!N42-KM!M42),Gasoil!N42/heures!N42))</f>
        <v>#DIV/0!</v>
      </c>
      <c r="O42" s="299" t="e">
        <f>IF(C42="Engin",Gasoil!O42/(KM!O42-KM!N42),IF(C42="Transport",(Gasoil!O42*100)/(KM!O42-KM!N42),Gasoil!O42/heures!O42))</f>
        <v>#DIV/0!</v>
      </c>
      <c r="P42" s="299" t="e">
        <f>IF(C42="Engin",Gasoil!P42/(KM!P42-KM!O42),IF(C42="Transport",(Gasoil!P42*100)/(KM!P42-KM!O42),Gasoil!P42/heures!P42))</f>
        <v>#DIV/0!</v>
      </c>
      <c r="Q42" s="299" t="e">
        <f>IF(C42="Engin",Gasoil!Q42/(KM!Q42-KM!P42),IF(C42="Transport",(Gasoil!Q42*100)/(KM!Q42-KM!P42),Gasoil!Q42/heures!Q42))</f>
        <v>#DIV/0!</v>
      </c>
      <c r="R42" s="299" t="e">
        <f>IF(C42="Engin",Gasoil!R42/(KM!R42-KM!Q42),IF(C42="Transport",(Gasoil!R42*100)/(KM!R42-KM!Q42),Gasoil!R42/heures!R42))</f>
        <v>#DIV/0!</v>
      </c>
      <c r="S42" s="299" t="e">
        <f>IF(C42="Engin",Gasoil!S42/(KM!S42-KM!R42),IF(C42="Transport",(Gasoil!S42*100)/(KM!S42-KM!R42),Gasoil!S42/heures!S42))</f>
        <v>#DIV/0!</v>
      </c>
      <c r="T42" s="299" t="e">
        <f>IF(C42="Engin",Gasoil!T42/(KM!T42-KM!S42),IF(C42="Transport",(Gasoil!T42*100)/(KM!T42-KM!S42),Gasoil!T42/heures!T42))</f>
        <v>#DIV/0!</v>
      </c>
      <c r="U42" s="299" t="e">
        <f>IF(C42="Engin",Gasoil!U42/(KM!U42-KM!T42),IF(C42="Transport",(Gasoil!U42*100)/(KM!U42-KM!T42),Gasoil!U42/heures!U42))</f>
        <v>#DIV/0!</v>
      </c>
      <c r="V42" s="299" t="e">
        <f>IF(C42="Engin",Gasoil!V42/(KM!V42-KM!U42),IF(C42="Transport",(Gasoil!V42*100)/(KM!V42-KM!U42),Gasoil!V42/heures!V42))</f>
        <v>#DIV/0!</v>
      </c>
      <c r="W42" s="299" t="e">
        <f>IF(C42="Engin",Gasoil!W42/(KM!W42-KM!V42),IF(C42="Transport",(Gasoil!W42*100)/(KM!W42-KM!V42),Gasoil!W42/heures!W42))</f>
        <v>#DIV/0!</v>
      </c>
      <c r="X42" s="299" t="e">
        <f>IF(C42="Engin",Gasoil!X42/(KM!X42-KM!W42),IF(C42="Transport",(Gasoil!X42*100)/(KM!X42-KM!W42),Gasoil!X42/heures!X42))</f>
        <v>#DIV/0!</v>
      </c>
      <c r="Y42" s="299" t="e">
        <f>IF(C42="Engin",Gasoil!Y42/(KM!Y42-KM!X42),IF(C42="Transport",(Gasoil!Y42*100)/(KM!Y42-KM!X42),Gasoil!Y42/heures!Y42))</f>
        <v>#DIV/0!</v>
      </c>
      <c r="Z42" s="299" t="e">
        <f>IF(C42="Engin",Gasoil!Z42/(KM!Z42-KM!Y42),IF(C42="Transport",(Gasoil!Z42*100)/(KM!Z42-KM!Y42),Gasoil!Z42/heures!Z42))</f>
        <v>#DIV/0!</v>
      </c>
      <c r="AA42" s="299" t="e">
        <f>IF(C42="Engin",Gasoil!AA42/(KM!AA42-KM!Z42),IF(C42="Transport",(Gasoil!AA42*100)/(KM!AA42-KM!Z42),Gasoil!AA42/heures!AA42))</f>
        <v>#DIV/0!</v>
      </c>
      <c r="AB42" s="299" t="e">
        <f>IF(C42="Engin",Gasoil!AB42/(KM!AB42-KM!AA42),IF(C42="Transport",(Gasoil!AB42*100)/(KM!AB42-KM!AA42),Gasoil!AB42/heures!AB42))</f>
        <v>#DIV/0!</v>
      </c>
      <c r="AC42" s="299" t="e">
        <f>IF(C42="Engin",Gasoil!AC42/(KM!AC42-KM!AB42),IF(C42="Transport",(Gasoil!AC42*100)/(KM!AC42-KM!AB42),Gasoil!AC42/heures!AC42))</f>
        <v>#DIV/0!</v>
      </c>
      <c r="AD42" s="299" t="e">
        <f>IF(C42="Engin",Gasoil!AD42/(KM!AD42-KM!AC42),IF(C42="Transport",(Gasoil!AD42*100)/(KM!AD42-KM!AC42),Gasoil!AD42/heures!AD42))</f>
        <v>#DIV/0!</v>
      </c>
      <c r="AE42" s="299" t="e">
        <f>IF(C42="Engin",Gasoil!AE42/(KM!AE42-KM!AD42),IF(C42="Transport",(Gasoil!AE42*100)/(KM!AE42-KM!AD42),Gasoil!AE42/heures!AE42))</f>
        <v>#DIV/0!</v>
      </c>
      <c r="AF42" s="299" t="e">
        <f>IF(C42="Engin",Gasoil!AF42/(KM!AF42-KM!AE42),IF(C42="Transport",(Gasoil!AF42*100)/(KM!AF42-KM!AE42),Gasoil!AF42/heures!AF42))</f>
        <v>#DIV/0!</v>
      </c>
      <c r="AG42" s="299" t="e">
        <f>IF(C42="Engin",Gasoil!AG42/(KM!AG42-KM!AF42),IF(C42="Transport",(Gasoil!AG42*100)/(KM!AG42-KM!AF42),Gasoil!AG42/heures!AG42))</f>
        <v>#DIV/0!</v>
      </c>
      <c r="AH42" s="299" t="e">
        <f>IF(C42="Engin",Gasoil!AH42/(KM!AH42-KM!AG42),IF(C42="Transport",(Gasoil!AH42*100)/(KM!AH42-KM!AG42),Gasoil!AH42/heures!AH42))</f>
        <v>#DIV/0!</v>
      </c>
      <c r="AI42" s="302" t="e">
        <f t="shared" si="0"/>
        <v>#DIV/0!</v>
      </c>
    </row>
    <row r="43" spans="1:35">
      <c r="A43" s="300">
        <f>Matériel_Sogto!A48</f>
        <v>0</v>
      </c>
      <c r="B43" s="301">
        <f>Matériel_Sogto!B48</f>
        <v>0</v>
      </c>
      <c r="C43" s="301">
        <f>Matériel_Sogto!C48</f>
        <v>0</v>
      </c>
      <c r="D43" s="299" t="e">
        <f>Gasoil!D43/heures!D43</f>
        <v>#DIV/0!</v>
      </c>
      <c r="E43" s="299" t="e">
        <f>IF(C43="Engin",Gasoil!E43/(KM!E43-KM!D43),IF(C43="Transport",(Gasoil!E43*100)/(KM!E43-KM!D43),Gasoil!E43/heures!E43))</f>
        <v>#DIV/0!</v>
      </c>
      <c r="F43" s="299" t="e">
        <f>IF(C43="Engin",Gasoil!F43/(KM!F43-KM!E43),IF(C43="Transport",(Gasoil!F43*100)/(KM!F43-KM!E43),Gasoil!F43/heures!F43))</f>
        <v>#DIV/0!</v>
      </c>
      <c r="G43" s="299" t="e">
        <f>IF(C43="Engin",Gasoil!G43/(KM!G43-KM!F43),IF(C43="Transport",(Gasoil!G43*100)/(KM!G43-KM!F43),Gasoil!G43/heures!G43))</f>
        <v>#DIV/0!</v>
      </c>
      <c r="H43" s="299" t="e">
        <f>IF(C43="Engin",Gasoil!H43/(KM!H43-KM!G43),IF(C43="Transport",(Gasoil!H43*100)/(KM!H43-KM!G43),Gasoil!H43/heures!H43))</f>
        <v>#DIV/0!</v>
      </c>
      <c r="I43" s="299" t="e">
        <f>IF(C43="Engin",Gasoil!I43/(KM!I43-KM!H43),IF(C43="Transport",(Gasoil!I43*100)/(KM!I43-KM!H43),Gasoil!I43/heures!I43))</f>
        <v>#DIV/0!</v>
      </c>
      <c r="J43" s="299" t="e">
        <f>IF(C43="Engin",Gasoil!J43/(KM!J43-KM!I43),IF(C43="Transport",(Gasoil!J43*100)/(KM!J43-KM!I43),Gasoil!J43/heures!J43))</f>
        <v>#DIV/0!</v>
      </c>
      <c r="K43" s="299" t="e">
        <f>IF(C43="Engin",Gasoil!K43/(KM!K43-KM!J43),IF(C43="Transport",(Gasoil!K43*100)/(KM!K43-KM!J43),Gasoil!K43/heures!K43))</f>
        <v>#DIV/0!</v>
      </c>
      <c r="L43" s="299" t="e">
        <f>IF(C43="Engin",Gasoil!L43/(KM!L43-KM!K43),IF(C43="Transport",(Gasoil!L43*100)/(KM!L43-KM!K43),Gasoil!L43/heures!L43))</f>
        <v>#DIV/0!</v>
      </c>
      <c r="M43" s="299" t="e">
        <f>IF(C43="Engin",Gasoil!M43/(KM!M43-KM!L43),IF(C43="Transport",(Gasoil!M43*100)/(KM!M43-KM!L43),Gasoil!M43/heures!M43))</f>
        <v>#DIV/0!</v>
      </c>
      <c r="N43" s="299" t="e">
        <f>IF(C43="Engin",Gasoil!N43/(KM!N43-KM!M43),IF(C43="Transport",(Gasoil!N43*100)/(KM!N43-KM!M43),Gasoil!N43/heures!N43))</f>
        <v>#DIV/0!</v>
      </c>
      <c r="O43" s="299" t="e">
        <f>IF(C43="Engin",Gasoil!O43/(KM!O43-KM!N43),IF(C43="Transport",(Gasoil!O43*100)/(KM!O43-KM!N43),Gasoil!O43/heures!O43))</f>
        <v>#DIV/0!</v>
      </c>
      <c r="P43" s="299" t="e">
        <f>IF(C43="Engin",Gasoil!P43/(KM!P43-KM!O43),IF(C43="Transport",(Gasoil!P43*100)/(KM!P43-KM!O43),Gasoil!P43/heures!P43))</f>
        <v>#DIV/0!</v>
      </c>
      <c r="Q43" s="299" t="e">
        <f>IF(C43="Engin",Gasoil!Q43/(KM!Q43-KM!P43),IF(C43="Transport",(Gasoil!Q43*100)/(KM!Q43-KM!P43),Gasoil!Q43/heures!Q43))</f>
        <v>#DIV/0!</v>
      </c>
      <c r="R43" s="299" t="e">
        <f>IF(C43="Engin",Gasoil!R43/(KM!R43-KM!Q43),IF(C43="Transport",(Gasoil!R43*100)/(KM!R43-KM!Q43),Gasoil!R43/heures!R43))</f>
        <v>#DIV/0!</v>
      </c>
      <c r="S43" s="299" t="e">
        <f>IF(C43="Engin",Gasoil!S43/(KM!S43-KM!R43),IF(C43="Transport",(Gasoil!S43*100)/(KM!S43-KM!R43),Gasoil!S43/heures!S43))</f>
        <v>#DIV/0!</v>
      </c>
      <c r="T43" s="299" t="e">
        <f>IF(C43="Engin",Gasoil!T43/(KM!T43-KM!S43),IF(C43="Transport",(Gasoil!T43*100)/(KM!T43-KM!S43),Gasoil!T43/heures!T43))</f>
        <v>#DIV/0!</v>
      </c>
      <c r="U43" s="299" t="e">
        <f>IF(C43="Engin",Gasoil!U43/(KM!U43-KM!T43),IF(C43="Transport",(Gasoil!U43*100)/(KM!U43-KM!T43),Gasoil!U43/heures!U43))</f>
        <v>#DIV/0!</v>
      </c>
      <c r="V43" s="299" t="e">
        <f>IF(C43="Engin",Gasoil!V43/(KM!V43-KM!U43),IF(C43="Transport",(Gasoil!V43*100)/(KM!V43-KM!U43),Gasoil!V43/heures!V43))</f>
        <v>#DIV/0!</v>
      </c>
      <c r="W43" s="299" t="e">
        <f>IF(C43="Engin",Gasoil!W43/(KM!W43-KM!V43),IF(C43="Transport",(Gasoil!W43*100)/(KM!W43-KM!V43),Gasoil!W43/heures!W43))</f>
        <v>#DIV/0!</v>
      </c>
      <c r="X43" s="299" t="e">
        <f>IF(C43="Engin",Gasoil!X43/(KM!X43-KM!W43),IF(C43="Transport",(Gasoil!X43*100)/(KM!X43-KM!W43),Gasoil!X43/heures!X43))</f>
        <v>#DIV/0!</v>
      </c>
      <c r="Y43" s="299" t="e">
        <f>IF(C43="Engin",Gasoil!Y43/(KM!Y43-KM!X43),IF(C43="Transport",(Gasoil!Y43*100)/(KM!Y43-KM!X43),Gasoil!Y43/heures!Y43))</f>
        <v>#DIV/0!</v>
      </c>
      <c r="Z43" s="299" t="e">
        <f>IF(C43="Engin",Gasoil!Z43/(KM!Z43-KM!Y43),IF(C43="Transport",(Gasoil!Z43*100)/(KM!Z43-KM!Y43),Gasoil!Z43/heures!Z43))</f>
        <v>#DIV/0!</v>
      </c>
      <c r="AA43" s="299" t="e">
        <f>IF(C43="Engin",Gasoil!AA43/(KM!AA43-KM!Z43),IF(C43="Transport",(Gasoil!AA43*100)/(KM!AA43-KM!Z43),Gasoil!AA43/heures!AA43))</f>
        <v>#DIV/0!</v>
      </c>
      <c r="AB43" s="299" t="e">
        <f>IF(C43="Engin",Gasoil!AB43/(KM!AB43-KM!AA43),IF(C43="Transport",(Gasoil!AB43*100)/(KM!AB43-KM!AA43),Gasoil!AB43/heures!AB43))</f>
        <v>#DIV/0!</v>
      </c>
      <c r="AC43" s="299" t="e">
        <f>IF(C43="Engin",Gasoil!AC43/(KM!AC43-KM!AB43),IF(C43="Transport",(Gasoil!AC43*100)/(KM!AC43-KM!AB43),Gasoil!AC43/heures!AC43))</f>
        <v>#DIV/0!</v>
      </c>
      <c r="AD43" s="299" t="e">
        <f>IF(C43="Engin",Gasoil!AD43/(KM!AD43-KM!AC43),IF(C43="Transport",(Gasoil!AD43*100)/(KM!AD43-KM!AC43),Gasoil!AD43/heures!AD43))</f>
        <v>#DIV/0!</v>
      </c>
      <c r="AE43" s="299" t="e">
        <f>IF(C43="Engin",Gasoil!AE43/(KM!AE43-KM!AD43),IF(C43="Transport",(Gasoil!AE43*100)/(KM!AE43-KM!AD43),Gasoil!AE43/heures!AE43))</f>
        <v>#DIV/0!</v>
      </c>
      <c r="AF43" s="299" t="e">
        <f>IF(C43="Engin",Gasoil!AF43/(KM!AF43-KM!AE43),IF(C43="Transport",(Gasoil!AF43*100)/(KM!AF43-KM!AE43),Gasoil!AF43/heures!AF43))</f>
        <v>#DIV/0!</v>
      </c>
      <c r="AG43" s="299" t="e">
        <f>IF(C43="Engin",Gasoil!AG43/(KM!AG43-KM!AF43),IF(C43="Transport",(Gasoil!AG43*100)/(KM!AG43-KM!AF43),Gasoil!AG43/heures!AG43))</f>
        <v>#DIV/0!</v>
      </c>
      <c r="AH43" s="299" t="e">
        <f>IF(C43="Engin",Gasoil!AH43/(KM!AH43-KM!AG43),IF(C43="Transport",(Gasoil!AH43*100)/(KM!AH43-KM!AG43),Gasoil!AH43/heures!AH43))</f>
        <v>#DIV/0!</v>
      </c>
      <c r="AI43" s="302" t="e">
        <f t="shared" si="0"/>
        <v>#DIV/0!</v>
      </c>
    </row>
    <row r="44" spans="1:35">
      <c r="A44" s="300">
        <f>Matériel_Sogto!A49</f>
        <v>0</v>
      </c>
      <c r="B44" s="301">
        <f>Matériel_Sogto!B49</f>
        <v>0</v>
      </c>
      <c r="C44" s="301">
        <f>Matériel_Sogto!C49</f>
        <v>0</v>
      </c>
      <c r="D44" s="299" t="e">
        <f>Gasoil!D44/heures!D44</f>
        <v>#DIV/0!</v>
      </c>
      <c r="E44" s="299" t="e">
        <f>IF(C44="Engin",Gasoil!E44/(KM!E44-KM!D44),IF(C44="Transport",(Gasoil!E44*100)/(KM!E44-KM!D44),Gasoil!E44/heures!E44))</f>
        <v>#DIV/0!</v>
      </c>
      <c r="F44" s="299" t="e">
        <f>IF(C44="Engin",Gasoil!F44/(KM!F44-KM!E44),IF(C44="Transport",(Gasoil!F44*100)/(KM!F44-KM!E44),Gasoil!F44/heures!F44))</f>
        <v>#DIV/0!</v>
      </c>
      <c r="G44" s="299" t="e">
        <f>IF(C44="Engin",Gasoil!G44/(KM!G44-KM!F44),IF(C44="Transport",(Gasoil!G44*100)/(KM!G44-KM!F44),Gasoil!G44/heures!G44))</f>
        <v>#DIV/0!</v>
      </c>
      <c r="H44" s="299" t="e">
        <f>IF(C44="Engin",Gasoil!H44/(KM!H44-KM!G44),IF(C44="Transport",(Gasoil!H44*100)/(KM!H44-KM!G44),Gasoil!H44/heures!H44))</f>
        <v>#DIV/0!</v>
      </c>
      <c r="I44" s="299" t="e">
        <f>IF(C44="Engin",Gasoil!I44/(KM!I44-KM!H44),IF(C44="Transport",(Gasoil!I44*100)/(KM!I44-KM!H44),Gasoil!I44/heures!I44))</f>
        <v>#DIV/0!</v>
      </c>
      <c r="J44" s="299" t="e">
        <f>IF(C44="Engin",Gasoil!J44/(KM!J44-KM!I44),IF(C44="Transport",(Gasoil!J44*100)/(KM!J44-KM!I44),Gasoil!J44/heures!J44))</f>
        <v>#DIV/0!</v>
      </c>
      <c r="K44" s="299" t="e">
        <f>IF(C44="Engin",Gasoil!K44/(KM!K44-KM!J44),IF(C44="Transport",(Gasoil!K44*100)/(KM!K44-KM!J44),Gasoil!K44/heures!K44))</f>
        <v>#DIV/0!</v>
      </c>
      <c r="L44" s="299" t="e">
        <f>IF(C44="Engin",Gasoil!L44/(KM!L44-KM!K44),IF(C44="Transport",(Gasoil!L44*100)/(KM!L44-KM!K44),Gasoil!L44/heures!L44))</f>
        <v>#DIV/0!</v>
      </c>
      <c r="M44" s="299" t="e">
        <f>IF(C44="Engin",Gasoil!M44/(KM!M44-KM!L44),IF(C44="Transport",(Gasoil!M44*100)/(KM!M44-KM!L44),Gasoil!M44/heures!M44))</f>
        <v>#DIV/0!</v>
      </c>
      <c r="N44" s="299" t="e">
        <f>IF(C44="Engin",Gasoil!N44/(KM!N44-KM!M44),IF(C44="Transport",(Gasoil!N44*100)/(KM!N44-KM!M44),Gasoil!N44/heures!N44))</f>
        <v>#DIV/0!</v>
      </c>
      <c r="O44" s="299" t="e">
        <f>IF(C44="Engin",Gasoil!O44/(KM!O44-KM!N44),IF(C44="Transport",(Gasoil!O44*100)/(KM!O44-KM!N44),Gasoil!O44/heures!O44))</f>
        <v>#DIV/0!</v>
      </c>
      <c r="P44" s="299" t="e">
        <f>IF(C44="Engin",Gasoil!P44/(KM!P44-KM!O44),IF(C44="Transport",(Gasoil!P44*100)/(KM!P44-KM!O44),Gasoil!P44/heures!P44))</f>
        <v>#DIV/0!</v>
      </c>
      <c r="Q44" s="299" t="e">
        <f>IF(C44="Engin",Gasoil!Q44/(KM!Q44-KM!P44),IF(C44="Transport",(Gasoil!Q44*100)/(KM!Q44-KM!P44),Gasoil!Q44/heures!Q44))</f>
        <v>#DIV/0!</v>
      </c>
      <c r="R44" s="299" t="e">
        <f>IF(C44="Engin",Gasoil!R44/(KM!R44-KM!Q44),IF(C44="Transport",(Gasoil!R44*100)/(KM!R44-KM!Q44),Gasoil!R44/heures!R44))</f>
        <v>#DIV/0!</v>
      </c>
      <c r="S44" s="299" t="e">
        <f>IF(C44="Engin",Gasoil!S44/(KM!S44-KM!R44),IF(C44="Transport",(Gasoil!S44*100)/(KM!S44-KM!R44),Gasoil!S44/heures!S44))</f>
        <v>#DIV/0!</v>
      </c>
      <c r="T44" s="299" t="e">
        <f>IF(C44="Engin",Gasoil!T44/(KM!T44-KM!S44),IF(C44="Transport",(Gasoil!T44*100)/(KM!T44-KM!S44),Gasoil!T44/heures!T44))</f>
        <v>#DIV/0!</v>
      </c>
      <c r="U44" s="299" t="e">
        <f>IF(C44="Engin",Gasoil!U44/(KM!U44-KM!T44),IF(C44="Transport",(Gasoil!U44*100)/(KM!U44-KM!T44),Gasoil!U44/heures!U44))</f>
        <v>#DIV/0!</v>
      </c>
      <c r="V44" s="299" t="e">
        <f>IF(C44="Engin",Gasoil!V44/(KM!V44-KM!U44),IF(C44="Transport",(Gasoil!V44*100)/(KM!V44-KM!U44),Gasoil!V44/heures!V44))</f>
        <v>#DIV/0!</v>
      </c>
      <c r="W44" s="299" t="e">
        <f>IF(C44="Engin",Gasoil!W44/(KM!W44-KM!V44),IF(C44="Transport",(Gasoil!W44*100)/(KM!W44-KM!V44),Gasoil!W44/heures!W44))</f>
        <v>#DIV/0!</v>
      </c>
      <c r="X44" s="299" t="e">
        <f>IF(C44="Engin",Gasoil!X44/(KM!X44-KM!W44),IF(C44="Transport",(Gasoil!X44*100)/(KM!X44-KM!W44),Gasoil!X44/heures!X44))</f>
        <v>#DIV/0!</v>
      </c>
      <c r="Y44" s="299" t="e">
        <f>IF(C44="Engin",Gasoil!Y44/(KM!Y44-KM!X44),IF(C44="Transport",(Gasoil!Y44*100)/(KM!Y44-KM!X44),Gasoil!Y44/heures!Y44))</f>
        <v>#DIV/0!</v>
      </c>
      <c r="Z44" s="299" t="e">
        <f>IF(C44="Engin",Gasoil!Z44/(KM!Z44-KM!Y44),IF(C44="Transport",(Gasoil!Z44*100)/(KM!Z44-KM!Y44),Gasoil!Z44/heures!Z44))</f>
        <v>#DIV/0!</v>
      </c>
      <c r="AA44" s="299" t="e">
        <f>IF(C44="Engin",Gasoil!AA44/(KM!AA44-KM!Z44),IF(C44="Transport",(Gasoil!AA44*100)/(KM!AA44-KM!Z44),Gasoil!AA44/heures!AA44))</f>
        <v>#DIV/0!</v>
      </c>
      <c r="AB44" s="299" t="e">
        <f>IF(C44="Engin",Gasoil!AB44/(KM!AB44-KM!AA44),IF(C44="Transport",(Gasoil!AB44*100)/(KM!AB44-KM!AA44),Gasoil!AB44/heures!AB44))</f>
        <v>#DIV/0!</v>
      </c>
      <c r="AC44" s="299" t="e">
        <f>IF(C44="Engin",Gasoil!AC44/(KM!AC44-KM!AB44),IF(C44="Transport",(Gasoil!AC44*100)/(KM!AC44-KM!AB44),Gasoil!AC44/heures!AC44))</f>
        <v>#DIV/0!</v>
      </c>
      <c r="AD44" s="299" t="e">
        <f>IF(C44="Engin",Gasoil!AD44/(KM!AD44-KM!AC44),IF(C44="Transport",(Gasoil!AD44*100)/(KM!AD44-KM!AC44),Gasoil!AD44/heures!AD44))</f>
        <v>#DIV/0!</v>
      </c>
      <c r="AE44" s="299" t="e">
        <f>IF(C44="Engin",Gasoil!AE44/(KM!AE44-KM!AD44),IF(C44="Transport",(Gasoil!AE44*100)/(KM!AE44-KM!AD44),Gasoil!AE44/heures!AE44))</f>
        <v>#DIV/0!</v>
      </c>
      <c r="AF44" s="299" t="e">
        <f>IF(C44="Engin",Gasoil!AF44/(KM!AF44-KM!AE44),IF(C44="Transport",(Gasoil!AF44*100)/(KM!AF44-KM!AE44),Gasoil!AF44/heures!AF44))</f>
        <v>#DIV/0!</v>
      </c>
      <c r="AG44" s="299" t="e">
        <f>IF(C44="Engin",Gasoil!AG44/(KM!AG44-KM!AF44),IF(C44="Transport",(Gasoil!AG44*100)/(KM!AG44-KM!AF44),Gasoil!AG44/heures!AG44))</f>
        <v>#DIV/0!</v>
      </c>
      <c r="AH44" s="299" t="e">
        <f>IF(C44="Engin",Gasoil!AH44/(KM!AH44-KM!AG44),IF(C44="Transport",(Gasoil!AH44*100)/(KM!AH44-KM!AG44),Gasoil!AH44/heures!AH44))</f>
        <v>#DIV/0!</v>
      </c>
      <c r="AI44" s="302" t="e">
        <f t="shared" si="0"/>
        <v>#DIV/0!</v>
      </c>
    </row>
    <row r="45" spans="1:35">
      <c r="A45" s="300">
        <f>Matériel_Sogto!A50</f>
        <v>0</v>
      </c>
      <c r="B45" s="301">
        <f>Matériel_Sogto!B50</f>
        <v>0</v>
      </c>
      <c r="C45" s="301">
        <f>Matériel_Sogto!C50</f>
        <v>0</v>
      </c>
      <c r="D45" s="299" t="e">
        <f>Gasoil!D45/heures!D45</f>
        <v>#DIV/0!</v>
      </c>
      <c r="E45" s="299" t="e">
        <f>IF(C45="Engin",Gasoil!E45/(KM!E45-KM!D45),IF(C45="Transport",(Gasoil!E45*100)/(KM!E45-KM!D45),Gasoil!E45/heures!E45))</f>
        <v>#DIV/0!</v>
      </c>
      <c r="F45" s="299" t="e">
        <f>IF(C45="Engin",Gasoil!F45/(KM!F45-KM!E45),IF(C45="Transport",(Gasoil!F45*100)/(KM!F45-KM!E45),Gasoil!F45/heures!F45))</f>
        <v>#DIV/0!</v>
      </c>
      <c r="G45" s="299" t="e">
        <f>IF(C45="Engin",Gasoil!G45/(KM!G45-KM!F45),IF(C45="Transport",(Gasoil!G45*100)/(KM!G45-KM!F45),Gasoil!G45/heures!G45))</f>
        <v>#DIV/0!</v>
      </c>
      <c r="H45" s="299" t="e">
        <f>IF(C45="Engin",Gasoil!H45/(KM!H45-KM!G45),IF(C45="Transport",(Gasoil!H45*100)/(KM!H45-KM!G45),Gasoil!H45/heures!H45))</f>
        <v>#DIV/0!</v>
      </c>
      <c r="I45" s="299" t="e">
        <f>IF(C45="Engin",Gasoil!I45/(KM!I45-KM!H45),IF(C45="Transport",(Gasoil!I45*100)/(KM!I45-KM!H45),Gasoil!I45/heures!I45))</f>
        <v>#DIV/0!</v>
      </c>
      <c r="J45" s="299" t="e">
        <f>IF(C45="Engin",Gasoil!J45/(KM!J45-KM!I45),IF(C45="Transport",(Gasoil!J45*100)/(KM!J45-KM!I45),Gasoil!J45/heures!J45))</f>
        <v>#DIV/0!</v>
      </c>
      <c r="K45" s="299" t="e">
        <f>IF(C45="Engin",Gasoil!K45/(KM!K45-KM!J45),IF(C45="Transport",(Gasoil!K45*100)/(KM!K45-KM!J45),Gasoil!K45/heures!K45))</f>
        <v>#DIV/0!</v>
      </c>
      <c r="L45" s="299" t="e">
        <f>IF(C45="Engin",Gasoil!L45/(KM!L45-KM!K45),IF(C45="Transport",(Gasoil!L45*100)/(KM!L45-KM!K45),Gasoil!L45/heures!L45))</f>
        <v>#DIV/0!</v>
      </c>
      <c r="M45" s="299" t="e">
        <f>IF(C45="Engin",Gasoil!M45/(KM!M45-KM!L45),IF(C45="Transport",(Gasoil!M45*100)/(KM!M45-KM!L45),Gasoil!M45/heures!M45))</f>
        <v>#DIV/0!</v>
      </c>
      <c r="N45" s="299" t="e">
        <f>IF(C45="Engin",Gasoil!N45/(KM!N45-KM!M45),IF(C45="Transport",(Gasoil!N45*100)/(KM!N45-KM!M45),Gasoil!N45/heures!N45))</f>
        <v>#DIV/0!</v>
      </c>
      <c r="O45" s="299" t="e">
        <f>IF(C45="Engin",Gasoil!O45/(KM!O45-KM!N45),IF(C45="Transport",(Gasoil!O45*100)/(KM!O45-KM!N45),Gasoil!O45/heures!O45))</f>
        <v>#DIV/0!</v>
      </c>
      <c r="P45" s="299" t="e">
        <f>IF(C45="Engin",Gasoil!P45/(KM!P45-KM!O45),IF(C45="Transport",(Gasoil!P45*100)/(KM!P45-KM!O45),Gasoil!P45/heures!P45))</f>
        <v>#DIV/0!</v>
      </c>
      <c r="Q45" s="299" t="e">
        <f>IF(C45="Engin",Gasoil!Q45/(KM!Q45-KM!P45),IF(C45="Transport",(Gasoil!Q45*100)/(KM!Q45-KM!P45),Gasoil!Q45/heures!Q45))</f>
        <v>#DIV/0!</v>
      </c>
      <c r="R45" s="299" t="e">
        <f>IF(C45="Engin",Gasoil!R45/(KM!R45-KM!Q45),IF(C45="Transport",(Gasoil!R45*100)/(KM!R45-KM!Q45),Gasoil!R45/heures!R45))</f>
        <v>#DIV/0!</v>
      </c>
      <c r="S45" s="299" t="e">
        <f>IF(C45="Engin",Gasoil!S45/(KM!S45-KM!R45),IF(C45="Transport",(Gasoil!S45*100)/(KM!S45-KM!R45),Gasoil!S45/heures!S45))</f>
        <v>#DIV/0!</v>
      </c>
      <c r="T45" s="299" t="e">
        <f>IF(C45="Engin",Gasoil!T45/(KM!T45-KM!S45),IF(C45="Transport",(Gasoil!T45*100)/(KM!T45-KM!S45),Gasoil!T45/heures!T45))</f>
        <v>#DIV/0!</v>
      </c>
      <c r="U45" s="299" t="e">
        <f>IF(C45="Engin",Gasoil!U45/(KM!U45-KM!T45),IF(C45="Transport",(Gasoil!U45*100)/(KM!U45-KM!T45),Gasoil!U45/heures!U45))</f>
        <v>#DIV/0!</v>
      </c>
      <c r="V45" s="299" t="e">
        <f>IF(C45="Engin",Gasoil!V45/(KM!V45-KM!U45),IF(C45="Transport",(Gasoil!V45*100)/(KM!V45-KM!U45),Gasoil!V45/heures!V45))</f>
        <v>#DIV/0!</v>
      </c>
      <c r="W45" s="299" t="e">
        <f>IF(C45="Engin",Gasoil!W45/(KM!W45-KM!V45),IF(C45="Transport",(Gasoil!W45*100)/(KM!W45-KM!V45),Gasoil!W45/heures!W45))</f>
        <v>#DIV/0!</v>
      </c>
      <c r="X45" s="299" t="e">
        <f>IF(C45="Engin",Gasoil!X45/(KM!X45-KM!W45),IF(C45="Transport",(Gasoil!X45*100)/(KM!X45-KM!W45),Gasoil!X45/heures!X45))</f>
        <v>#DIV/0!</v>
      </c>
      <c r="Y45" s="299" t="e">
        <f>IF(C45="Engin",Gasoil!Y45/(KM!Y45-KM!X45),IF(C45="Transport",(Gasoil!Y45*100)/(KM!Y45-KM!X45),Gasoil!Y45/heures!Y45))</f>
        <v>#DIV/0!</v>
      </c>
      <c r="Z45" s="299" t="e">
        <f>IF(C45="Engin",Gasoil!Z45/(KM!Z45-KM!Y45),IF(C45="Transport",(Gasoil!Z45*100)/(KM!Z45-KM!Y45),Gasoil!Z45/heures!Z45))</f>
        <v>#DIV/0!</v>
      </c>
      <c r="AA45" s="299" t="e">
        <f>IF(C45="Engin",Gasoil!AA45/(KM!AA45-KM!Z45),IF(C45="Transport",(Gasoil!AA45*100)/(KM!AA45-KM!Z45),Gasoil!AA45/heures!AA45))</f>
        <v>#DIV/0!</v>
      </c>
      <c r="AB45" s="299" t="e">
        <f>IF(C45="Engin",Gasoil!AB45/(KM!AB45-KM!AA45),IF(C45="Transport",(Gasoil!AB45*100)/(KM!AB45-KM!AA45),Gasoil!AB45/heures!AB45))</f>
        <v>#DIV/0!</v>
      </c>
      <c r="AC45" s="299" t="e">
        <f>IF(C45="Engin",Gasoil!AC45/(KM!AC45-KM!AB45),IF(C45="Transport",(Gasoil!AC45*100)/(KM!AC45-KM!AB45),Gasoil!AC45/heures!AC45))</f>
        <v>#DIV/0!</v>
      </c>
      <c r="AD45" s="299" t="e">
        <f>IF(C45="Engin",Gasoil!AD45/(KM!AD45-KM!AC45),IF(C45="Transport",(Gasoil!AD45*100)/(KM!AD45-KM!AC45),Gasoil!AD45/heures!AD45))</f>
        <v>#DIV/0!</v>
      </c>
      <c r="AE45" s="299" t="e">
        <f>IF(C45="Engin",Gasoil!AE45/(KM!AE45-KM!AD45),IF(C45="Transport",(Gasoil!AE45*100)/(KM!AE45-KM!AD45),Gasoil!AE45/heures!AE45))</f>
        <v>#DIV/0!</v>
      </c>
      <c r="AF45" s="299" t="e">
        <f>IF(C45="Engin",Gasoil!AF45/(KM!AF45-KM!AE45),IF(C45="Transport",(Gasoil!AF45*100)/(KM!AF45-KM!AE45),Gasoil!AF45/heures!AF45))</f>
        <v>#DIV/0!</v>
      </c>
      <c r="AG45" s="299" t="e">
        <f>IF(C45="Engin",Gasoil!AG45/(KM!AG45-KM!AF45),IF(C45="Transport",(Gasoil!AG45*100)/(KM!AG45-KM!AF45),Gasoil!AG45/heures!AG45))</f>
        <v>#DIV/0!</v>
      </c>
      <c r="AH45" s="299" t="e">
        <f>IF(C45="Engin",Gasoil!AH45/(KM!AH45-KM!AG45),IF(C45="Transport",(Gasoil!AH45*100)/(KM!AH45-KM!AG45),Gasoil!AH45/heures!AH45))</f>
        <v>#DIV/0!</v>
      </c>
      <c r="AI45" s="302" t="e">
        <f t="shared" si="0"/>
        <v>#DIV/0!</v>
      </c>
    </row>
    <row r="46" spans="1:35">
      <c r="A46" s="300">
        <f>Matériel_Sogto!A51</f>
        <v>0</v>
      </c>
      <c r="B46" s="301">
        <f>Matériel_Sogto!B51</f>
        <v>0</v>
      </c>
      <c r="C46" s="301">
        <f>Matériel_Sogto!C51</f>
        <v>0</v>
      </c>
      <c r="D46" s="299" t="e">
        <f>Gasoil!D46/heures!D46</f>
        <v>#DIV/0!</v>
      </c>
      <c r="E46" s="299" t="e">
        <f>IF(C46="Engin",Gasoil!E46/(KM!E46-KM!D46),IF(C46="Transport",(Gasoil!E46*100)/(KM!E46-KM!D46),Gasoil!E46/heures!E46))</f>
        <v>#DIV/0!</v>
      </c>
      <c r="F46" s="299" t="e">
        <f>IF(C46="Engin",Gasoil!F46/(KM!F46-KM!E46),IF(C46="Transport",(Gasoil!F46*100)/(KM!F46-KM!E46),Gasoil!F46/heures!F46))</f>
        <v>#DIV/0!</v>
      </c>
      <c r="G46" s="299" t="e">
        <f>IF(C46="Engin",Gasoil!G46/(KM!G46-KM!F46),IF(C46="Transport",(Gasoil!G46*100)/(KM!G46-KM!F46),Gasoil!G46/heures!G46))</f>
        <v>#DIV/0!</v>
      </c>
      <c r="H46" s="299" t="e">
        <f>IF(C46="Engin",Gasoil!H46/(KM!H46-KM!G46),IF(C46="Transport",(Gasoil!H46*100)/(KM!H46-KM!G46),Gasoil!H46/heures!H46))</f>
        <v>#DIV/0!</v>
      </c>
      <c r="I46" s="299" t="e">
        <f>IF(C46="Engin",Gasoil!I46/(KM!I46-KM!H46),IF(C46="Transport",(Gasoil!I46*100)/(KM!I46-KM!H46),Gasoil!I46/heures!I46))</f>
        <v>#DIV/0!</v>
      </c>
      <c r="J46" s="299" t="e">
        <f>IF(C46="Engin",Gasoil!J46/(KM!J46-KM!I46),IF(C46="Transport",(Gasoil!J46*100)/(KM!J46-KM!I46),Gasoil!J46/heures!J46))</f>
        <v>#DIV/0!</v>
      </c>
      <c r="K46" s="299" t="e">
        <f>IF(C46="Engin",Gasoil!K46/(KM!K46-KM!J46),IF(C46="Transport",(Gasoil!K46*100)/(KM!K46-KM!J46),Gasoil!K46/heures!K46))</f>
        <v>#DIV/0!</v>
      </c>
      <c r="L46" s="299" t="e">
        <f>IF(C46="Engin",Gasoil!L46/(KM!L46-KM!K46),IF(C46="Transport",(Gasoil!L46*100)/(KM!L46-KM!K46),Gasoil!L46/heures!L46))</f>
        <v>#DIV/0!</v>
      </c>
      <c r="M46" s="299" t="e">
        <f>IF(C46="Engin",Gasoil!M46/(KM!M46-KM!L46),IF(C46="Transport",(Gasoil!M46*100)/(KM!M46-KM!L46),Gasoil!M46/heures!M46))</f>
        <v>#DIV/0!</v>
      </c>
      <c r="N46" s="299" t="e">
        <f>IF(C46="Engin",Gasoil!N46/(KM!N46-KM!M46),IF(C46="Transport",(Gasoil!N46*100)/(KM!N46-KM!M46),Gasoil!N46/heures!N46))</f>
        <v>#DIV/0!</v>
      </c>
      <c r="O46" s="299" t="e">
        <f>IF(C46="Engin",Gasoil!O46/(KM!O46-KM!N46),IF(C46="Transport",(Gasoil!O46*100)/(KM!O46-KM!N46),Gasoil!O46/heures!O46))</f>
        <v>#DIV/0!</v>
      </c>
      <c r="P46" s="299" t="e">
        <f>IF(C46="Engin",Gasoil!P46/(KM!P46-KM!O46),IF(C46="Transport",(Gasoil!P46*100)/(KM!P46-KM!O46),Gasoil!P46/heures!P46))</f>
        <v>#DIV/0!</v>
      </c>
      <c r="Q46" s="299" t="e">
        <f>IF(C46="Engin",Gasoil!Q46/(KM!Q46-KM!P46),IF(C46="Transport",(Gasoil!Q46*100)/(KM!Q46-KM!P46),Gasoil!Q46/heures!Q46))</f>
        <v>#DIV/0!</v>
      </c>
      <c r="R46" s="299" t="e">
        <f>IF(C46="Engin",Gasoil!R46/(KM!R46-KM!Q46),IF(C46="Transport",(Gasoil!R46*100)/(KM!R46-KM!Q46),Gasoil!R46/heures!R46))</f>
        <v>#DIV/0!</v>
      </c>
      <c r="S46" s="299" t="e">
        <f>IF(C46="Engin",Gasoil!S46/(KM!S46-KM!R46),IF(C46="Transport",(Gasoil!S46*100)/(KM!S46-KM!R46),Gasoil!S46/heures!S46))</f>
        <v>#DIV/0!</v>
      </c>
      <c r="T46" s="299" t="e">
        <f>IF(C46="Engin",Gasoil!T46/(KM!T46-KM!S46),IF(C46="Transport",(Gasoil!T46*100)/(KM!T46-KM!S46),Gasoil!T46/heures!T46))</f>
        <v>#DIV/0!</v>
      </c>
      <c r="U46" s="299" t="e">
        <f>IF(C46="Engin",Gasoil!U46/(KM!U46-KM!T46),IF(C46="Transport",(Gasoil!U46*100)/(KM!U46-KM!T46),Gasoil!U46/heures!U46))</f>
        <v>#DIV/0!</v>
      </c>
      <c r="V46" s="299" t="e">
        <f>IF(C46="Engin",Gasoil!V46/(KM!V46-KM!U46),IF(C46="Transport",(Gasoil!V46*100)/(KM!V46-KM!U46),Gasoil!V46/heures!V46))</f>
        <v>#DIV/0!</v>
      </c>
      <c r="W46" s="299" t="e">
        <f>IF(C46="Engin",Gasoil!W46/(KM!W46-KM!V46),IF(C46="Transport",(Gasoil!W46*100)/(KM!W46-KM!V46),Gasoil!W46/heures!W46))</f>
        <v>#DIV/0!</v>
      </c>
      <c r="X46" s="299" t="e">
        <f>IF(C46="Engin",Gasoil!X46/(KM!X46-KM!W46),IF(C46="Transport",(Gasoil!X46*100)/(KM!X46-KM!W46),Gasoil!X46/heures!X46))</f>
        <v>#DIV/0!</v>
      </c>
      <c r="Y46" s="299" t="e">
        <f>IF(C46="Engin",Gasoil!Y46/(KM!Y46-KM!X46),IF(C46="Transport",(Gasoil!Y46*100)/(KM!Y46-KM!X46),Gasoil!Y46/heures!Y46))</f>
        <v>#DIV/0!</v>
      </c>
      <c r="Z46" s="299" t="e">
        <f>IF(C46="Engin",Gasoil!Z46/(KM!Z46-KM!Y46),IF(C46="Transport",(Gasoil!Z46*100)/(KM!Z46-KM!Y46),Gasoil!Z46/heures!Z46))</f>
        <v>#DIV/0!</v>
      </c>
      <c r="AA46" s="299" t="e">
        <f>IF(C46="Engin",Gasoil!AA46/(KM!AA46-KM!Z46),IF(C46="Transport",(Gasoil!AA46*100)/(KM!AA46-KM!Z46),Gasoil!AA46/heures!AA46))</f>
        <v>#DIV/0!</v>
      </c>
      <c r="AB46" s="299" t="e">
        <f>IF(C46="Engin",Gasoil!AB46/(KM!AB46-KM!AA46),IF(C46="Transport",(Gasoil!AB46*100)/(KM!AB46-KM!AA46),Gasoil!AB46/heures!AB46))</f>
        <v>#DIV/0!</v>
      </c>
      <c r="AC46" s="299" t="e">
        <f>IF(C46="Engin",Gasoil!AC46/(KM!AC46-KM!AB46),IF(C46="Transport",(Gasoil!AC46*100)/(KM!AC46-KM!AB46),Gasoil!AC46/heures!AC46))</f>
        <v>#DIV/0!</v>
      </c>
      <c r="AD46" s="299" t="e">
        <f>IF(C46="Engin",Gasoil!AD46/(KM!AD46-KM!AC46),IF(C46="Transport",(Gasoil!AD46*100)/(KM!AD46-KM!AC46),Gasoil!AD46/heures!AD46))</f>
        <v>#DIV/0!</v>
      </c>
      <c r="AE46" s="299" t="e">
        <f>IF(C46="Engin",Gasoil!AE46/(KM!AE46-KM!AD46),IF(C46="Transport",(Gasoil!AE46*100)/(KM!AE46-KM!AD46),Gasoil!AE46/heures!AE46))</f>
        <v>#DIV/0!</v>
      </c>
      <c r="AF46" s="299" t="e">
        <f>IF(C46="Engin",Gasoil!AF46/(KM!AF46-KM!AE46),IF(C46="Transport",(Gasoil!AF46*100)/(KM!AF46-KM!AE46),Gasoil!AF46/heures!AF46))</f>
        <v>#DIV/0!</v>
      </c>
      <c r="AG46" s="299" t="e">
        <f>IF(C46="Engin",Gasoil!AG46/(KM!AG46-KM!AF46),IF(C46="Transport",(Gasoil!AG46*100)/(KM!AG46-KM!AF46),Gasoil!AG46/heures!AG46))</f>
        <v>#DIV/0!</v>
      </c>
      <c r="AH46" s="299" t="e">
        <f>IF(C46="Engin",Gasoil!AH46/(KM!AH46-KM!AG46),IF(C46="Transport",(Gasoil!AH46*100)/(KM!AH46-KM!AG46),Gasoil!AH46/heures!AH46))</f>
        <v>#DIV/0!</v>
      </c>
      <c r="AI46" s="302" t="e">
        <f t="shared" si="0"/>
        <v>#DIV/0!</v>
      </c>
    </row>
    <row r="47" spans="1:35">
      <c r="A47" s="300">
        <f>Matériel_Sogto!A52</f>
        <v>0</v>
      </c>
      <c r="B47" s="301">
        <f>Matériel_Sogto!B52</f>
        <v>0</v>
      </c>
      <c r="C47" s="301">
        <f>Matériel_Sogto!C52</f>
        <v>0</v>
      </c>
      <c r="D47" s="299" t="e">
        <f>Gasoil!D47/heures!D47</f>
        <v>#DIV/0!</v>
      </c>
      <c r="E47" s="299" t="e">
        <f>IF(C47="Engin",Gasoil!E47/(KM!E47-KM!D47),IF(C47="Transport",(Gasoil!E47*100)/(KM!E47-KM!D47),Gasoil!E47/heures!E47))</f>
        <v>#DIV/0!</v>
      </c>
      <c r="F47" s="299" t="e">
        <f>IF(C47="Engin",Gasoil!F47/(KM!F47-KM!E47),IF(C47="Transport",(Gasoil!F47*100)/(KM!F47-KM!E47),Gasoil!F47/heures!F47))</f>
        <v>#DIV/0!</v>
      </c>
      <c r="G47" s="299" t="e">
        <f>IF(C47="Engin",Gasoil!G47/(KM!G47-KM!F47),IF(C47="Transport",(Gasoil!G47*100)/(KM!G47-KM!F47),Gasoil!G47/heures!G47))</f>
        <v>#DIV/0!</v>
      </c>
      <c r="H47" s="299" t="e">
        <f>IF(C47="Engin",Gasoil!H47/(KM!H47-KM!G47),IF(C47="Transport",(Gasoil!H47*100)/(KM!H47-KM!G47),Gasoil!H47/heures!H47))</f>
        <v>#DIV/0!</v>
      </c>
      <c r="I47" s="299" t="e">
        <f>IF(C47="Engin",Gasoil!I47/(KM!I47-KM!H47),IF(C47="Transport",(Gasoil!I47*100)/(KM!I47-KM!H47),Gasoil!I47/heures!I47))</f>
        <v>#DIV/0!</v>
      </c>
      <c r="J47" s="299" t="e">
        <f>IF(C47="Engin",Gasoil!J47/(KM!J47-KM!I47),IF(C47="Transport",(Gasoil!J47*100)/(KM!J47-KM!I47),Gasoil!J47/heures!J47))</f>
        <v>#DIV/0!</v>
      </c>
      <c r="K47" s="299" t="e">
        <f>IF(C47="Engin",Gasoil!K47/(KM!K47-KM!J47),IF(C47="Transport",(Gasoil!K47*100)/(KM!K47-KM!J47),Gasoil!K47/heures!K47))</f>
        <v>#DIV/0!</v>
      </c>
      <c r="L47" s="299" t="e">
        <f>IF(C47="Engin",Gasoil!L47/(KM!L47-KM!K47),IF(C47="Transport",(Gasoil!L47*100)/(KM!L47-KM!K47),Gasoil!L47/heures!L47))</f>
        <v>#DIV/0!</v>
      </c>
      <c r="M47" s="299" t="e">
        <f>IF(C47="Engin",Gasoil!M47/(KM!M47-KM!L47),IF(C47="Transport",(Gasoil!M47*100)/(KM!M47-KM!L47),Gasoil!M47/heures!M47))</f>
        <v>#DIV/0!</v>
      </c>
      <c r="N47" s="299" t="e">
        <f>IF(C47="Engin",Gasoil!N47/(KM!N47-KM!M47),IF(C47="Transport",(Gasoil!N47*100)/(KM!N47-KM!M47),Gasoil!N47/heures!N47))</f>
        <v>#DIV/0!</v>
      </c>
      <c r="O47" s="299" t="e">
        <f>IF(C47="Engin",Gasoil!O47/(KM!O47-KM!N47),IF(C47="Transport",(Gasoil!O47*100)/(KM!O47-KM!N47),Gasoil!O47/heures!O47))</f>
        <v>#DIV/0!</v>
      </c>
      <c r="P47" s="299" t="e">
        <f>IF(C47="Engin",Gasoil!P47/(KM!P47-KM!O47),IF(C47="Transport",(Gasoil!P47*100)/(KM!P47-KM!O47),Gasoil!P47/heures!P47))</f>
        <v>#DIV/0!</v>
      </c>
      <c r="Q47" s="299" t="e">
        <f>IF(C47="Engin",Gasoil!Q47/(KM!Q47-KM!P47),IF(C47="Transport",(Gasoil!Q47*100)/(KM!Q47-KM!P47),Gasoil!Q47/heures!Q47))</f>
        <v>#DIV/0!</v>
      </c>
      <c r="R47" s="299" t="e">
        <f>IF(C47="Engin",Gasoil!R47/(KM!R47-KM!Q47),IF(C47="Transport",(Gasoil!R47*100)/(KM!R47-KM!Q47),Gasoil!R47/heures!R47))</f>
        <v>#DIV/0!</v>
      </c>
      <c r="S47" s="299" t="e">
        <f>IF(C47="Engin",Gasoil!S47/(KM!S47-KM!R47),IF(C47="Transport",(Gasoil!S47*100)/(KM!S47-KM!R47),Gasoil!S47/heures!S47))</f>
        <v>#DIV/0!</v>
      </c>
      <c r="T47" s="299" t="e">
        <f>IF(C47="Engin",Gasoil!T47/(KM!T47-KM!S47),IF(C47="Transport",(Gasoil!T47*100)/(KM!T47-KM!S47),Gasoil!T47/heures!T47))</f>
        <v>#DIV/0!</v>
      </c>
      <c r="U47" s="299" t="e">
        <f>IF(C47="Engin",Gasoil!U47/(KM!U47-KM!T47),IF(C47="Transport",(Gasoil!U47*100)/(KM!U47-KM!T47),Gasoil!U47/heures!U47))</f>
        <v>#DIV/0!</v>
      </c>
      <c r="V47" s="299" t="e">
        <f>IF(C47="Engin",Gasoil!V47/(KM!V47-KM!U47),IF(C47="Transport",(Gasoil!V47*100)/(KM!V47-KM!U47),Gasoil!V47/heures!V47))</f>
        <v>#DIV/0!</v>
      </c>
      <c r="W47" s="299" t="e">
        <f>IF(C47="Engin",Gasoil!W47/(KM!W47-KM!V47),IF(C47="Transport",(Gasoil!W47*100)/(KM!W47-KM!V47),Gasoil!W47/heures!W47))</f>
        <v>#DIV/0!</v>
      </c>
      <c r="X47" s="299" t="e">
        <f>IF(C47="Engin",Gasoil!X47/(KM!X47-KM!W47),IF(C47="Transport",(Gasoil!X47*100)/(KM!X47-KM!W47),Gasoil!X47/heures!X47))</f>
        <v>#DIV/0!</v>
      </c>
      <c r="Y47" s="299" t="e">
        <f>IF(C47="Engin",Gasoil!Y47/(KM!Y47-KM!X47),IF(C47="Transport",(Gasoil!Y47*100)/(KM!Y47-KM!X47),Gasoil!Y47/heures!Y47))</f>
        <v>#DIV/0!</v>
      </c>
      <c r="Z47" s="299" t="e">
        <f>IF(C47="Engin",Gasoil!Z47/(KM!Z47-KM!Y47),IF(C47="Transport",(Gasoil!Z47*100)/(KM!Z47-KM!Y47),Gasoil!Z47/heures!Z47))</f>
        <v>#DIV/0!</v>
      </c>
      <c r="AA47" s="299" t="e">
        <f>IF(C47="Engin",Gasoil!AA47/(KM!AA47-KM!Z47),IF(C47="Transport",(Gasoil!AA47*100)/(KM!AA47-KM!Z47),Gasoil!AA47/heures!AA47))</f>
        <v>#DIV/0!</v>
      </c>
      <c r="AB47" s="299" t="e">
        <f>IF(C47="Engin",Gasoil!AB47/(KM!AB47-KM!AA47),IF(C47="Transport",(Gasoil!AB47*100)/(KM!AB47-KM!AA47),Gasoil!AB47/heures!AB47))</f>
        <v>#DIV/0!</v>
      </c>
      <c r="AC47" s="299" t="e">
        <f>IF(C47="Engin",Gasoil!AC47/(KM!AC47-KM!AB47),IF(C47="Transport",(Gasoil!AC47*100)/(KM!AC47-KM!AB47),Gasoil!AC47/heures!AC47))</f>
        <v>#DIV/0!</v>
      </c>
      <c r="AD47" s="299" t="e">
        <f>IF(C47="Engin",Gasoil!AD47/(KM!AD47-KM!AC47),IF(C47="Transport",(Gasoil!AD47*100)/(KM!AD47-KM!AC47),Gasoil!AD47/heures!AD47))</f>
        <v>#DIV/0!</v>
      </c>
      <c r="AE47" s="299" t="e">
        <f>IF(C47="Engin",Gasoil!AE47/(KM!AE47-KM!AD47),IF(C47="Transport",(Gasoil!AE47*100)/(KM!AE47-KM!AD47),Gasoil!AE47/heures!AE47))</f>
        <v>#DIV/0!</v>
      </c>
      <c r="AF47" s="299" t="e">
        <f>IF(C47="Engin",Gasoil!AF47/(KM!AF47-KM!AE47),IF(C47="Transport",(Gasoil!AF47*100)/(KM!AF47-KM!AE47),Gasoil!AF47/heures!AF47))</f>
        <v>#DIV/0!</v>
      </c>
      <c r="AG47" s="299" t="e">
        <f>IF(C47="Engin",Gasoil!AG47/(KM!AG47-KM!AF47),IF(C47="Transport",(Gasoil!AG47*100)/(KM!AG47-KM!AF47),Gasoil!AG47/heures!AG47))</f>
        <v>#DIV/0!</v>
      </c>
      <c r="AH47" s="299" t="e">
        <f>IF(C47="Engin",Gasoil!AH47/(KM!AH47-KM!AG47),IF(C47="Transport",(Gasoil!AH47*100)/(KM!AH47-KM!AG47),Gasoil!AH47/heures!AH47))</f>
        <v>#DIV/0!</v>
      </c>
      <c r="AI47" s="302" t="e">
        <f t="shared" si="0"/>
        <v>#DIV/0!</v>
      </c>
    </row>
    <row r="48" spans="1:35">
      <c r="A48" s="300">
        <f>Matériel_Sogto!A53</f>
        <v>0</v>
      </c>
      <c r="B48" s="301">
        <f>Matériel_Sogto!B53</f>
        <v>0</v>
      </c>
      <c r="C48" s="301">
        <f>Matériel_Sogto!C53</f>
        <v>0</v>
      </c>
      <c r="D48" s="299" t="e">
        <f>Gasoil!D48/heures!D48</f>
        <v>#DIV/0!</v>
      </c>
      <c r="E48" s="299" t="e">
        <f>IF(C48="Engin",Gasoil!E48/(KM!E48-KM!D48),IF(C48="Transport",(Gasoil!E48*100)/(KM!E48-KM!D48),Gasoil!E48/heures!E48))</f>
        <v>#DIV/0!</v>
      </c>
      <c r="F48" s="299" t="e">
        <f>IF(C48="Engin",Gasoil!F48/(KM!F48-KM!E48),IF(C48="Transport",(Gasoil!F48*100)/(KM!F48-KM!E48),Gasoil!F48/heures!F48))</f>
        <v>#DIV/0!</v>
      </c>
      <c r="G48" s="299" t="e">
        <f>IF(C48="Engin",Gasoil!G48/(KM!G48-KM!F48),IF(C48="Transport",(Gasoil!G48*100)/(KM!G48-KM!F48),Gasoil!G48/heures!G48))</f>
        <v>#DIV/0!</v>
      </c>
      <c r="H48" s="299" t="e">
        <f>IF(C48="Engin",Gasoil!H48/(KM!H48-KM!G48),IF(C48="Transport",(Gasoil!H48*100)/(KM!H48-KM!G48),Gasoil!H48/heures!H48))</f>
        <v>#DIV/0!</v>
      </c>
      <c r="I48" s="299" t="e">
        <f>IF(C48="Engin",Gasoil!I48/(KM!I48-KM!H48),IF(C48="Transport",(Gasoil!I48*100)/(KM!I48-KM!H48),Gasoil!I48/heures!I48))</f>
        <v>#DIV/0!</v>
      </c>
      <c r="J48" s="299" t="e">
        <f>IF(C48="Engin",Gasoil!J48/(KM!J48-KM!I48),IF(C48="Transport",(Gasoil!J48*100)/(KM!J48-KM!I48),Gasoil!J48/heures!J48))</f>
        <v>#DIV/0!</v>
      </c>
      <c r="K48" s="299" t="e">
        <f>IF(C48="Engin",Gasoil!K48/(KM!K48-KM!J48),IF(C48="Transport",(Gasoil!K48*100)/(KM!K48-KM!J48),Gasoil!K48/heures!K48))</f>
        <v>#DIV/0!</v>
      </c>
      <c r="L48" s="299" t="e">
        <f>IF(C48="Engin",Gasoil!L48/(KM!L48-KM!K48),IF(C48="Transport",(Gasoil!L48*100)/(KM!L48-KM!K48),Gasoil!L48/heures!L48))</f>
        <v>#DIV/0!</v>
      </c>
      <c r="M48" s="299" t="e">
        <f>IF(C48="Engin",Gasoil!M48/(KM!M48-KM!L48),IF(C48="Transport",(Gasoil!M48*100)/(KM!M48-KM!L48),Gasoil!M48/heures!M48))</f>
        <v>#DIV/0!</v>
      </c>
      <c r="N48" s="299" t="e">
        <f>IF(C48="Engin",Gasoil!N48/(KM!N48-KM!M48),IF(C48="Transport",(Gasoil!N48*100)/(KM!N48-KM!M48),Gasoil!N48/heures!N48))</f>
        <v>#DIV/0!</v>
      </c>
      <c r="O48" s="299" t="e">
        <f>IF(C48="Engin",Gasoil!O48/(KM!O48-KM!N48),IF(C48="Transport",(Gasoil!O48*100)/(KM!O48-KM!N48),Gasoil!O48/heures!O48))</f>
        <v>#DIV/0!</v>
      </c>
      <c r="P48" s="299" t="e">
        <f>IF(C48="Engin",Gasoil!P48/(KM!P48-KM!O48),IF(C48="Transport",(Gasoil!P48*100)/(KM!P48-KM!O48),Gasoil!P48/heures!P48))</f>
        <v>#DIV/0!</v>
      </c>
      <c r="Q48" s="299" t="e">
        <f>IF(C48="Engin",Gasoil!Q48/(KM!Q48-KM!P48),IF(C48="Transport",(Gasoil!Q48*100)/(KM!Q48-KM!P48),Gasoil!Q48/heures!Q48))</f>
        <v>#DIV/0!</v>
      </c>
      <c r="R48" s="299" t="e">
        <f>IF(C48="Engin",Gasoil!R48/(KM!R48-KM!Q48),IF(C48="Transport",(Gasoil!R48*100)/(KM!R48-KM!Q48),Gasoil!R48/heures!R48))</f>
        <v>#DIV/0!</v>
      </c>
      <c r="S48" s="299" t="e">
        <f>IF(C48="Engin",Gasoil!S48/(KM!S48-KM!R48),IF(C48="Transport",(Gasoil!S48*100)/(KM!S48-KM!R48),Gasoil!S48/heures!S48))</f>
        <v>#DIV/0!</v>
      </c>
      <c r="T48" s="299" t="e">
        <f>IF(C48="Engin",Gasoil!T48/(KM!T48-KM!S48),IF(C48="Transport",(Gasoil!T48*100)/(KM!T48-KM!S48),Gasoil!T48/heures!T48))</f>
        <v>#DIV/0!</v>
      </c>
      <c r="U48" s="299" t="e">
        <f>IF(C48="Engin",Gasoil!U48/(KM!U48-KM!T48),IF(C48="Transport",(Gasoil!U48*100)/(KM!U48-KM!T48),Gasoil!U48/heures!U48))</f>
        <v>#DIV/0!</v>
      </c>
      <c r="V48" s="299" t="e">
        <f>IF(C48="Engin",Gasoil!V48/(KM!V48-KM!U48),IF(C48="Transport",(Gasoil!V48*100)/(KM!V48-KM!U48),Gasoil!V48/heures!V48))</f>
        <v>#DIV/0!</v>
      </c>
      <c r="W48" s="299" t="e">
        <f>IF(C48="Engin",Gasoil!W48/(KM!W48-KM!V48),IF(C48="Transport",(Gasoil!W48*100)/(KM!W48-KM!V48),Gasoil!W48/heures!W48))</f>
        <v>#DIV/0!</v>
      </c>
      <c r="X48" s="299" t="e">
        <f>IF(C48="Engin",Gasoil!X48/(KM!X48-KM!W48),IF(C48="Transport",(Gasoil!X48*100)/(KM!X48-KM!W48),Gasoil!X48/heures!X48))</f>
        <v>#DIV/0!</v>
      </c>
      <c r="Y48" s="299" t="e">
        <f>IF(C48="Engin",Gasoil!Y48/(KM!Y48-KM!X48),IF(C48="Transport",(Gasoil!Y48*100)/(KM!Y48-KM!X48),Gasoil!Y48/heures!Y48))</f>
        <v>#DIV/0!</v>
      </c>
      <c r="Z48" s="299" t="e">
        <f>IF(C48="Engin",Gasoil!Z48/(KM!Z48-KM!Y48),IF(C48="Transport",(Gasoil!Z48*100)/(KM!Z48-KM!Y48),Gasoil!Z48/heures!Z48))</f>
        <v>#DIV/0!</v>
      </c>
      <c r="AA48" s="299" t="e">
        <f>IF(C48="Engin",Gasoil!AA48/(KM!AA48-KM!Z48),IF(C48="Transport",(Gasoil!AA48*100)/(KM!AA48-KM!Z48),Gasoil!AA48/heures!AA48))</f>
        <v>#DIV/0!</v>
      </c>
      <c r="AB48" s="299" t="e">
        <f>IF(C48="Engin",Gasoil!AB48/(KM!AB48-KM!AA48),IF(C48="Transport",(Gasoil!AB48*100)/(KM!AB48-KM!AA48),Gasoil!AB48/heures!AB48))</f>
        <v>#DIV/0!</v>
      </c>
      <c r="AC48" s="299" t="e">
        <f>IF(C48="Engin",Gasoil!AC48/(KM!AC48-KM!AB48),IF(C48="Transport",(Gasoil!AC48*100)/(KM!AC48-KM!AB48),Gasoil!AC48/heures!AC48))</f>
        <v>#DIV/0!</v>
      </c>
      <c r="AD48" s="299" t="e">
        <f>IF(C48="Engin",Gasoil!AD48/(KM!AD48-KM!AC48),IF(C48="Transport",(Gasoil!AD48*100)/(KM!AD48-KM!AC48),Gasoil!AD48/heures!AD48))</f>
        <v>#DIV/0!</v>
      </c>
      <c r="AE48" s="299" t="e">
        <f>IF(C48="Engin",Gasoil!AE48/(KM!AE48-KM!AD48),IF(C48="Transport",(Gasoil!AE48*100)/(KM!AE48-KM!AD48),Gasoil!AE48/heures!AE48))</f>
        <v>#DIV/0!</v>
      </c>
      <c r="AF48" s="299" t="e">
        <f>IF(C48="Engin",Gasoil!AF48/(KM!AF48-KM!AE48),IF(C48="Transport",(Gasoil!AF48*100)/(KM!AF48-KM!AE48),Gasoil!AF48/heures!AF48))</f>
        <v>#DIV/0!</v>
      </c>
      <c r="AG48" s="299" t="e">
        <f>IF(C48="Engin",Gasoil!AG48/(KM!AG48-KM!AF48),IF(C48="Transport",(Gasoil!AG48*100)/(KM!AG48-KM!AF48),Gasoil!AG48/heures!AG48))</f>
        <v>#DIV/0!</v>
      </c>
      <c r="AH48" s="299" t="e">
        <f>IF(C48="Engin",Gasoil!AH48/(KM!AH48-KM!AG48),IF(C48="Transport",(Gasoil!AH48*100)/(KM!AH48-KM!AG48),Gasoil!AH48/heures!AH48))</f>
        <v>#DIV/0!</v>
      </c>
      <c r="AI48" s="302" t="e">
        <f t="shared" si="0"/>
        <v>#DIV/0!</v>
      </c>
    </row>
    <row r="49" spans="1:35">
      <c r="A49" s="300">
        <f>Matériel_Sogto!A54</f>
        <v>0</v>
      </c>
      <c r="B49" s="301">
        <f>Matériel_Sogto!B54</f>
        <v>0</v>
      </c>
      <c r="C49" s="301">
        <f>Matériel_Sogto!C54</f>
        <v>0</v>
      </c>
      <c r="D49" s="299" t="e">
        <f>Gasoil!D49/heures!D49</f>
        <v>#DIV/0!</v>
      </c>
      <c r="E49" s="299" t="e">
        <f>IF(C49="Engin",Gasoil!E49/(KM!E49-KM!D49),IF(C49="Transport",(Gasoil!E49*100)/(KM!E49-KM!D49),Gasoil!E49/heures!E49))</f>
        <v>#DIV/0!</v>
      </c>
      <c r="F49" s="299" t="e">
        <f>IF(C49="Engin",Gasoil!F49/(KM!F49-KM!E49),IF(C49="Transport",(Gasoil!F49*100)/(KM!F49-KM!E49),Gasoil!F49/heures!F49))</f>
        <v>#DIV/0!</v>
      </c>
      <c r="G49" s="299" t="e">
        <f>IF(C49="Engin",Gasoil!G49/(KM!G49-KM!F49),IF(C49="Transport",(Gasoil!G49*100)/(KM!G49-KM!F49),Gasoil!G49/heures!G49))</f>
        <v>#DIV/0!</v>
      </c>
      <c r="H49" s="299" t="e">
        <f>IF(C49="Engin",Gasoil!H49/(KM!H49-KM!G49),IF(C49="Transport",(Gasoil!H49*100)/(KM!H49-KM!G49),Gasoil!H49/heures!H49))</f>
        <v>#DIV/0!</v>
      </c>
      <c r="I49" s="299" t="e">
        <f>IF(C49="Engin",Gasoil!I49/(KM!I49-KM!H49),IF(C49="Transport",(Gasoil!I49*100)/(KM!I49-KM!H49),Gasoil!I49/heures!I49))</f>
        <v>#DIV/0!</v>
      </c>
      <c r="J49" s="299" t="e">
        <f>IF(C49="Engin",Gasoil!J49/(KM!J49-KM!I49),IF(C49="Transport",(Gasoil!J49*100)/(KM!J49-KM!I49),Gasoil!J49/heures!J49))</f>
        <v>#DIV/0!</v>
      </c>
      <c r="K49" s="299" t="e">
        <f>IF(C49="Engin",Gasoil!K49/(KM!K49-KM!J49),IF(C49="Transport",(Gasoil!K49*100)/(KM!K49-KM!J49),Gasoil!K49/heures!K49))</f>
        <v>#DIV/0!</v>
      </c>
      <c r="L49" s="299" t="e">
        <f>IF(C49="Engin",Gasoil!L49/(KM!L49-KM!K49),IF(C49="Transport",(Gasoil!L49*100)/(KM!L49-KM!K49),Gasoil!L49/heures!L49))</f>
        <v>#DIV/0!</v>
      </c>
      <c r="M49" s="299" t="e">
        <f>IF(C49="Engin",Gasoil!M49/(KM!M49-KM!L49),IF(C49="Transport",(Gasoil!M49*100)/(KM!M49-KM!L49),Gasoil!M49/heures!M49))</f>
        <v>#DIV/0!</v>
      </c>
      <c r="N49" s="299" t="e">
        <f>IF(C49="Engin",Gasoil!N49/(KM!N49-KM!M49),IF(C49="Transport",(Gasoil!N49*100)/(KM!N49-KM!M49),Gasoil!N49/heures!N49))</f>
        <v>#DIV/0!</v>
      </c>
      <c r="O49" s="299" t="e">
        <f>IF(C49="Engin",Gasoil!O49/(KM!O49-KM!N49),IF(C49="Transport",(Gasoil!O49*100)/(KM!O49-KM!N49),Gasoil!O49/heures!O49))</f>
        <v>#DIV/0!</v>
      </c>
      <c r="P49" s="299" t="e">
        <f>IF(C49="Engin",Gasoil!P49/(KM!P49-KM!O49),IF(C49="Transport",(Gasoil!P49*100)/(KM!P49-KM!O49),Gasoil!P49/heures!P49))</f>
        <v>#DIV/0!</v>
      </c>
      <c r="Q49" s="299" t="e">
        <f>IF(C49="Engin",Gasoil!Q49/(KM!Q49-KM!P49),IF(C49="Transport",(Gasoil!Q49*100)/(KM!Q49-KM!P49),Gasoil!Q49/heures!Q49))</f>
        <v>#DIV/0!</v>
      </c>
      <c r="R49" s="299" t="e">
        <f>IF(C49="Engin",Gasoil!R49/(KM!R49-KM!Q49),IF(C49="Transport",(Gasoil!R49*100)/(KM!R49-KM!Q49),Gasoil!R49/heures!R49))</f>
        <v>#DIV/0!</v>
      </c>
      <c r="S49" s="299" t="e">
        <f>IF(C49="Engin",Gasoil!S49/(KM!S49-KM!R49),IF(C49="Transport",(Gasoil!S49*100)/(KM!S49-KM!R49),Gasoil!S49/heures!S49))</f>
        <v>#DIV/0!</v>
      </c>
      <c r="T49" s="299" t="e">
        <f>IF(C49="Engin",Gasoil!T49/(KM!T49-KM!S49),IF(C49="Transport",(Gasoil!T49*100)/(KM!T49-KM!S49),Gasoil!T49/heures!T49))</f>
        <v>#DIV/0!</v>
      </c>
      <c r="U49" s="299" t="e">
        <f>IF(C49="Engin",Gasoil!U49/(KM!U49-KM!T49),IF(C49="Transport",(Gasoil!U49*100)/(KM!U49-KM!T49),Gasoil!U49/heures!U49))</f>
        <v>#DIV/0!</v>
      </c>
      <c r="V49" s="299" t="e">
        <f>IF(C49="Engin",Gasoil!V49/(KM!V49-KM!U49),IF(C49="Transport",(Gasoil!V49*100)/(KM!V49-KM!U49),Gasoil!V49/heures!V49))</f>
        <v>#DIV/0!</v>
      </c>
      <c r="W49" s="299" t="e">
        <f>IF(C49="Engin",Gasoil!W49/(KM!W49-KM!V49),IF(C49="Transport",(Gasoil!W49*100)/(KM!W49-KM!V49),Gasoil!W49/heures!W49))</f>
        <v>#DIV/0!</v>
      </c>
      <c r="X49" s="299" t="e">
        <f>IF(C49="Engin",Gasoil!X49/(KM!X49-KM!W49),IF(C49="Transport",(Gasoil!X49*100)/(KM!X49-KM!W49),Gasoil!X49/heures!X49))</f>
        <v>#DIV/0!</v>
      </c>
      <c r="Y49" s="299" t="e">
        <f>IF(C49="Engin",Gasoil!Y49/(KM!Y49-KM!X49),IF(C49="Transport",(Gasoil!Y49*100)/(KM!Y49-KM!X49),Gasoil!Y49/heures!Y49))</f>
        <v>#DIV/0!</v>
      </c>
      <c r="Z49" s="299" t="e">
        <f>IF(C49="Engin",Gasoil!Z49/(KM!Z49-KM!Y49),IF(C49="Transport",(Gasoil!Z49*100)/(KM!Z49-KM!Y49),Gasoil!Z49/heures!Z49))</f>
        <v>#DIV/0!</v>
      </c>
      <c r="AA49" s="299" t="e">
        <f>IF(C49="Engin",Gasoil!AA49/(KM!AA49-KM!Z49),IF(C49="Transport",(Gasoil!AA49*100)/(KM!AA49-KM!Z49),Gasoil!AA49/heures!AA49))</f>
        <v>#DIV/0!</v>
      </c>
      <c r="AB49" s="299" t="e">
        <f>IF(C49="Engin",Gasoil!AB49/(KM!AB49-KM!AA49),IF(C49="Transport",(Gasoil!AB49*100)/(KM!AB49-KM!AA49),Gasoil!AB49/heures!AB49))</f>
        <v>#DIV/0!</v>
      </c>
      <c r="AC49" s="299" t="e">
        <f>IF(C49="Engin",Gasoil!AC49/(KM!AC49-KM!AB49),IF(C49="Transport",(Gasoil!AC49*100)/(KM!AC49-KM!AB49),Gasoil!AC49/heures!AC49))</f>
        <v>#DIV/0!</v>
      </c>
      <c r="AD49" s="299" t="e">
        <f>IF(C49="Engin",Gasoil!AD49/(KM!AD49-KM!AC49),IF(C49="Transport",(Gasoil!AD49*100)/(KM!AD49-KM!AC49),Gasoil!AD49/heures!AD49))</f>
        <v>#DIV/0!</v>
      </c>
      <c r="AE49" s="299" t="e">
        <f>IF(C49="Engin",Gasoil!AE49/(KM!AE49-KM!AD49),IF(C49="Transport",(Gasoil!AE49*100)/(KM!AE49-KM!AD49),Gasoil!AE49/heures!AE49))</f>
        <v>#DIV/0!</v>
      </c>
      <c r="AF49" s="299" t="e">
        <f>IF(C49="Engin",Gasoil!AF49/(KM!AF49-KM!AE49),IF(C49="Transport",(Gasoil!AF49*100)/(KM!AF49-KM!AE49),Gasoil!AF49/heures!AF49))</f>
        <v>#DIV/0!</v>
      </c>
      <c r="AG49" s="299" t="e">
        <f>IF(C49="Engin",Gasoil!AG49/(KM!AG49-KM!AF49),IF(C49="Transport",(Gasoil!AG49*100)/(KM!AG49-KM!AF49),Gasoil!AG49/heures!AG49))</f>
        <v>#DIV/0!</v>
      </c>
      <c r="AH49" s="299" t="e">
        <f>IF(C49="Engin",Gasoil!AH49/(KM!AH49-KM!AG49),IF(C49="Transport",(Gasoil!AH49*100)/(KM!AH49-KM!AG49),Gasoil!AH49/heures!AH49))</f>
        <v>#DIV/0!</v>
      </c>
      <c r="AI49" s="302" t="e">
        <f t="shared" si="0"/>
        <v>#DIV/0!</v>
      </c>
    </row>
    <row r="50" spans="1:35">
      <c r="A50" s="300">
        <f>Matériel_Sogto!A55</f>
        <v>0</v>
      </c>
      <c r="B50" s="301">
        <f>Matériel_Sogto!B55</f>
        <v>0</v>
      </c>
      <c r="C50" s="301">
        <f>Matériel_Sogto!C55</f>
        <v>0</v>
      </c>
      <c r="D50" s="299" t="e">
        <f>Gasoil!D50/heures!D50</f>
        <v>#DIV/0!</v>
      </c>
      <c r="E50" s="299" t="e">
        <f>IF(C50="Engin",Gasoil!E50/(KM!E50-KM!D50),IF(C50="Transport",(Gasoil!E50*100)/(KM!E50-KM!D50),Gasoil!E50/heures!E50))</f>
        <v>#DIV/0!</v>
      </c>
      <c r="F50" s="299" t="e">
        <f>IF(C50="Engin",Gasoil!F50/(KM!F50-KM!E50),IF(C50="Transport",(Gasoil!F50*100)/(KM!F50-KM!E50),Gasoil!F50/heures!F50))</f>
        <v>#DIV/0!</v>
      </c>
      <c r="G50" s="299" t="e">
        <f>IF(C50="Engin",Gasoil!G50/(KM!G50-KM!F50),IF(C50="Transport",(Gasoil!G50*100)/(KM!G50-KM!F50),Gasoil!G50/heures!G50))</f>
        <v>#DIV/0!</v>
      </c>
      <c r="H50" s="299" t="e">
        <f>IF(C50="Engin",Gasoil!H50/(KM!H50-KM!G50),IF(C50="Transport",(Gasoil!H50*100)/(KM!H50-KM!G50),Gasoil!H50/heures!H50))</f>
        <v>#DIV/0!</v>
      </c>
      <c r="I50" s="299" t="e">
        <f>IF(C50="Engin",Gasoil!I50/(KM!I50-KM!H50),IF(C50="Transport",(Gasoil!I50*100)/(KM!I50-KM!H50),Gasoil!I50/heures!I50))</f>
        <v>#DIV/0!</v>
      </c>
      <c r="J50" s="299" t="e">
        <f>IF(C50="Engin",Gasoil!J50/(KM!J50-KM!I50),IF(C50="Transport",(Gasoil!J50*100)/(KM!J50-KM!I50),Gasoil!J50/heures!J50))</f>
        <v>#DIV/0!</v>
      </c>
      <c r="K50" s="299" t="e">
        <f>IF(C50="Engin",Gasoil!K50/(KM!K50-KM!J50),IF(C50="Transport",(Gasoil!K50*100)/(KM!K50-KM!J50),Gasoil!K50/heures!K50))</f>
        <v>#DIV/0!</v>
      </c>
      <c r="L50" s="299" t="e">
        <f>IF(C50="Engin",Gasoil!L50/(KM!L50-KM!K50),IF(C50="Transport",(Gasoil!L50*100)/(KM!L50-KM!K50),Gasoil!L50/heures!L50))</f>
        <v>#DIV/0!</v>
      </c>
      <c r="M50" s="299" t="e">
        <f>IF(C50="Engin",Gasoil!M50/(KM!M50-KM!L50),IF(C50="Transport",(Gasoil!M50*100)/(KM!M50-KM!L50),Gasoil!M50/heures!M50))</f>
        <v>#DIV/0!</v>
      </c>
      <c r="N50" s="299" t="e">
        <f>IF(C50="Engin",Gasoil!N50/(KM!N50-KM!M50),IF(C50="Transport",(Gasoil!N50*100)/(KM!N50-KM!M50),Gasoil!N50/heures!N50))</f>
        <v>#DIV/0!</v>
      </c>
      <c r="O50" s="299" t="e">
        <f>IF(C50="Engin",Gasoil!O50/(KM!O50-KM!N50),IF(C50="Transport",(Gasoil!O50*100)/(KM!O50-KM!N50),Gasoil!O50/heures!O50))</f>
        <v>#DIV/0!</v>
      </c>
      <c r="P50" s="299" t="e">
        <f>IF(C50="Engin",Gasoil!P50/(KM!P50-KM!O50),IF(C50="Transport",(Gasoil!P50*100)/(KM!P50-KM!O50),Gasoil!P50/heures!P50))</f>
        <v>#DIV/0!</v>
      </c>
      <c r="Q50" s="299" t="e">
        <f>IF(C50="Engin",Gasoil!Q50/(KM!Q50-KM!P50),IF(C50="Transport",(Gasoil!Q50*100)/(KM!Q50-KM!P50),Gasoil!Q50/heures!Q50))</f>
        <v>#DIV/0!</v>
      </c>
      <c r="R50" s="299" t="e">
        <f>IF(C50="Engin",Gasoil!R50/(KM!R50-KM!Q50),IF(C50="Transport",(Gasoil!R50*100)/(KM!R50-KM!Q50),Gasoil!R50/heures!R50))</f>
        <v>#DIV/0!</v>
      </c>
      <c r="S50" s="299" t="e">
        <f>IF(C50="Engin",Gasoil!S50/(KM!S50-KM!R50),IF(C50="Transport",(Gasoil!S50*100)/(KM!S50-KM!R50),Gasoil!S50/heures!S50))</f>
        <v>#DIV/0!</v>
      </c>
      <c r="T50" s="299" t="e">
        <f>IF(C50="Engin",Gasoil!T50/(KM!T50-KM!S50),IF(C50="Transport",(Gasoil!T50*100)/(KM!T50-KM!S50),Gasoil!T50/heures!T50))</f>
        <v>#DIV/0!</v>
      </c>
      <c r="U50" s="299" t="e">
        <f>IF(C50="Engin",Gasoil!U50/(KM!U50-KM!T50),IF(C50="Transport",(Gasoil!U50*100)/(KM!U50-KM!T50),Gasoil!U50/heures!U50))</f>
        <v>#DIV/0!</v>
      </c>
      <c r="V50" s="299" t="e">
        <f>IF(C50="Engin",Gasoil!V50/(KM!V50-KM!U50),IF(C50="Transport",(Gasoil!V50*100)/(KM!V50-KM!U50),Gasoil!V50/heures!V50))</f>
        <v>#DIV/0!</v>
      </c>
      <c r="W50" s="299" t="e">
        <f>IF(C50="Engin",Gasoil!W50/(KM!W50-KM!V50),IF(C50="Transport",(Gasoil!W50*100)/(KM!W50-KM!V50),Gasoil!W50/heures!W50))</f>
        <v>#DIV/0!</v>
      </c>
      <c r="X50" s="299" t="e">
        <f>IF(C50="Engin",Gasoil!X50/(KM!X50-KM!W50),IF(C50="Transport",(Gasoil!X50*100)/(KM!X50-KM!W50),Gasoil!X50/heures!X50))</f>
        <v>#DIV/0!</v>
      </c>
      <c r="Y50" s="299" t="e">
        <f>IF(C50="Engin",Gasoil!Y50/(KM!Y50-KM!X50),IF(C50="Transport",(Gasoil!Y50*100)/(KM!Y50-KM!X50),Gasoil!Y50/heures!Y50))</f>
        <v>#DIV/0!</v>
      </c>
      <c r="Z50" s="299" t="e">
        <f>IF(C50="Engin",Gasoil!Z50/(KM!Z50-KM!Y50),IF(C50="Transport",(Gasoil!Z50*100)/(KM!Z50-KM!Y50),Gasoil!Z50/heures!Z50))</f>
        <v>#DIV/0!</v>
      </c>
      <c r="AA50" s="299" t="e">
        <f>IF(C50="Engin",Gasoil!AA50/(KM!AA50-KM!Z50),IF(C50="Transport",(Gasoil!AA50*100)/(KM!AA50-KM!Z50),Gasoil!AA50/heures!AA50))</f>
        <v>#DIV/0!</v>
      </c>
      <c r="AB50" s="299" t="e">
        <f>IF(C50="Engin",Gasoil!AB50/(KM!AB50-KM!AA50),IF(C50="Transport",(Gasoil!AB50*100)/(KM!AB50-KM!AA50),Gasoil!AB50/heures!AB50))</f>
        <v>#DIV/0!</v>
      </c>
      <c r="AC50" s="299" t="e">
        <f>IF(C50="Engin",Gasoil!AC50/(KM!AC50-KM!AB50),IF(C50="Transport",(Gasoil!AC50*100)/(KM!AC50-KM!AB50),Gasoil!AC50/heures!AC50))</f>
        <v>#DIV/0!</v>
      </c>
      <c r="AD50" s="299" t="e">
        <f>IF(C50="Engin",Gasoil!AD50/(KM!AD50-KM!AC50),IF(C50="Transport",(Gasoil!AD50*100)/(KM!AD50-KM!AC50),Gasoil!AD50/heures!AD50))</f>
        <v>#DIV/0!</v>
      </c>
      <c r="AE50" s="299" t="e">
        <f>IF(C50="Engin",Gasoil!AE50/(KM!AE50-KM!AD50),IF(C50="Transport",(Gasoil!AE50*100)/(KM!AE50-KM!AD50),Gasoil!AE50/heures!AE50))</f>
        <v>#DIV/0!</v>
      </c>
      <c r="AF50" s="299" t="e">
        <f>IF(C50="Engin",Gasoil!AF50/(KM!AF50-KM!AE50),IF(C50="Transport",(Gasoil!AF50*100)/(KM!AF50-KM!AE50),Gasoil!AF50/heures!AF50))</f>
        <v>#DIV/0!</v>
      </c>
      <c r="AG50" s="299" t="e">
        <f>IF(C50="Engin",Gasoil!AG50/(KM!AG50-KM!AF50),IF(C50="Transport",(Gasoil!AG50*100)/(KM!AG50-KM!AF50),Gasoil!AG50/heures!AG50))</f>
        <v>#DIV/0!</v>
      </c>
      <c r="AH50" s="299" t="e">
        <f>IF(C50="Engin",Gasoil!AH50/(KM!AH50-KM!AG50),IF(C50="Transport",(Gasoil!AH50*100)/(KM!AH50-KM!AG50),Gasoil!AH50/heures!AH50))</f>
        <v>#DIV/0!</v>
      </c>
      <c r="AI50" s="302" t="e">
        <f t="shared" si="0"/>
        <v>#DIV/0!</v>
      </c>
    </row>
    <row r="51" spans="1:35">
      <c r="A51" s="300">
        <f>Matériel_Sogto!A56</f>
        <v>0</v>
      </c>
      <c r="B51" s="301">
        <f>Matériel_Sogto!B56</f>
        <v>0</v>
      </c>
      <c r="C51" s="301">
        <f>Matériel_Sogto!C56</f>
        <v>0</v>
      </c>
      <c r="D51" s="299" t="e">
        <f>Gasoil!D51/heures!D51</f>
        <v>#DIV/0!</v>
      </c>
      <c r="E51" s="299" t="e">
        <f>IF(C51="Engin",Gasoil!E51/(KM!E51-KM!D51),IF(C51="Transport",(Gasoil!E51*100)/(KM!E51-KM!D51),Gasoil!E51/heures!E51))</f>
        <v>#DIV/0!</v>
      </c>
      <c r="F51" s="299" t="e">
        <f>IF(C51="Engin",Gasoil!F51/(KM!F51-KM!E51),IF(C51="Transport",(Gasoil!F51*100)/(KM!F51-KM!E51),Gasoil!F51/heures!F51))</f>
        <v>#DIV/0!</v>
      </c>
      <c r="G51" s="299" t="e">
        <f>IF(C51="Engin",Gasoil!G51/(KM!G51-KM!F51),IF(C51="Transport",(Gasoil!G51*100)/(KM!G51-KM!F51),Gasoil!G51/heures!G51))</f>
        <v>#DIV/0!</v>
      </c>
      <c r="H51" s="299" t="e">
        <f>IF(C51="Engin",Gasoil!H51/(KM!H51-KM!G51),IF(C51="Transport",(Gasoil!H51*100)/(KM!H51-KM!G51),Gasoil!H51/heures!H51))</f>
        <v>#DIV/0!</v>
      </c>
      <c r="I51" s="299" t="e">
        <f>IF(C51="Engin",Gasoil!I51/(KM!I51-KM!H51),IF(C51="Transport",(Gasoil!I51*100)/(KM!I51-KM!H51),Gasoil!I51/heures!I51))</f>
        <v>#DIV/0!</v>
      </c>
      <c r="J51" s="299" t="e">
        <f>IF(C51="Engin",Gasoil!J51/(KM!J51-KM!I51),IF(C51="Transport",(Gasoil!J51*100)/(KM!J51-KM!I51),Gasoil!J51/heures!J51))</f>
        <v>#DIV/0!</v>
      </c>
      <c r="K51" s="299" t="e">
        <f>IF(C51="Engin",Gasoil!K51/(KM!K51-KM!J51),IF(C51="Transport",(Gasoil!K51*100)/(KM!K51-KM!J51),Gasoil!K51/heures!K51))</f>
        <v>#DIV/0!</v>
      </c>
      <c r="L51" s="299" t="e">
        <f>IF(C51="Engin",Gasoil!L51/(KM!L51-KM!K51),IF(C51="Transport",(Gasoil!L51*100)/(KM!L51-KM!K51),Gasoil!L51/heures!L51))</f>
        <v>#DIV/0!</v>
      </c>
      <c r="M51" s="299" t="e">
        <f>IF(C51="Engin",Gasoil!M51/(KM!M51-KM!L51),IF(C51="Transport",(Gasoil!M51*100)/(KM!M51-KM!L51),Gasoil!M51/heures!M51))</f>
        <v>#DIV/0!</v>
      </c>
      <c r="N51" s="299" t="e">
        <f>IF(C51="Engin",Gasoil!N51/(KM!N51-KM!M51),IF(C51="Transport",(Gasoil!N51*100)/(KM!N51-KM!M51),Gasoil!N51/heures!N51))</f>
        <v>#DIV/0!</v>
      </c>
      <c r="O51" s="299" t="e">
        <f>IF(C51="Engin",Gasoil!O51/(KM!O51-KM!N51),IF(C51="Transport",(Gasoil!O51*100)/(KM!O51-KM!N51),Gasoil!O51/heures!O51))</f>
        <v>#DIV/0!</v>
      </c>
      <c r="P51" s="299" t="e">
        <f>IF(C51="Engin",Gasoil!P51/(KM!P51-KM!O51),IF(C51="Transport",(Gasoil!P51*100)/(KM!P51-KM!O51),Gasoil!P51/heures!P51))</f>
        <v>#DIV/0!</v>
      </c>
      <c r="Q51" s="299" t="e">
        <f>IF(C51="Engin",Gasoil!Q51/(KM!Q51-KM!P51),IF(C51="Transport",(Gasoil!Q51*100)/(KM!Q51-KM!P51),Gasoil!Q51/heures!Q51))</f>
        <v>#DIV/0!</v>
      </c>
      <c r="R51" s="299" t="e">
        <f>IF(C51="Engin",Gasoil!R51/(KM!R51-KM!Q51),IF(C51="Transport",(Gasoil!R51*100)/(KM!R51-KM!Q51),Gasoil!R51/heures!R51))</f>
        <v>#DIV/0!</v>
      </c>
      <c r="S51" s="299" t="e">
        <f>IF(C51="Engin",Gasoil!S51/(KM!S51-KM!R51),IF(C51="Transport",(Gasoil!S51*100)/(KM!S51-KM!R51),Gasoil!S51/heures!S51))</f>
        <v>#DIV/0!</v>
      </c>
      <c r="T51" s="299" t="e">
        <f>IF(C51="Engin",Gasoil!T51/(KM!T51-KM!S51),IF(C51="Transport",(Gasoil!T51*100)/(KM!T51-KM!S51),Gasoil!T51/heures!T51))</f>
        <v>#DIV/0!</v>
      </c>
      <c r="U51" s="299" t="e">
        <f>IF(C51="Engin",Gasoil!U51/(KM!U51-KM!T51),IF(C51="Transport",(Gasoil!U51*100)/(KM!U51-KM!T51),Gasoil!U51/heures!U51))</f>
        <v>#DIV/0!</v>
      </c>
      <c r="V51" s="299" t="e">
        <f>IF(C51="Engin",Gasoil!V51/(KM!V51-KM!U51),IF(C51="Transport",(Gasoil!V51*100)/(KM!V51-KM!U51),Gasoil!V51/heures!V51))</f>
        <v>#DIV/0!</v>
      </c>
      <c r="W51" s="299" t="e">
        <f>IF(C51="Engin",Gasoil!W51/(KM!W51-KM!V51),IF(C51="Transport",(Gasoil!W51*100)/(KM!W51-KM!V51),Gasoil!W51/heures!W51))</f>
        <v>#DIV/0!</v>
      </c>
      <c r="X51" s="299" t="e">
        <f>IF(C51="Engin",Gasoil!X51/(KM!X51-KM!W51),IF(C51="Transport",(Gasoil!X51*100)/(KM!X51-KM!W51),Gasoil!X51/heures!X51))</f>
        <v>#DIV/0!</v>
      </c>
      <c r="Y51" s="299" t="e">
        <f>IF(C51="Engin",Gasoil!Y51/(KM!Y51-KM!X51),IF(C51="Transport",(Gasoil!Y51*100)/(KM!Y51-KM!X51),Gasoil!Y51/heures!Y51))</f>
        <v>#DIV/0!</v>
      </c>
      <c r="Z51" s="299" t="e">
        <f>IF(C51="Engin",Gasoil!Z51/(KM!Z51-KM!Y51),IF(C51="Transport",(Gasoil!Z51*100)/(KM!Z51-KM!Y51),Gasoil!Z51/heures!Z51))</f>
        <v>#DIV/0!</v>
      </c>
      <c r="AA51" s="299" t="e">
        <f>IF(C51="Engin",Gasoil!AA51/(KM!AA51-KM!Z51),IF(C51="Transport",(Gasoil!AA51*100)/(KM!AA51-KM!Z51),Gasoil!AA51/heures!AA51))</f>
        <v>#DIV/0!</v>
      </c>
      <c r="AB51" s="299" t="e">
        <f>IF(C51="Engin",Gasoil!AB51/(KM!AB51-KM!AA51),IF(C51="Transport",(Gasoil!AB51*100)/(KM!AB51-KM!AA51),Gasoil!AB51/heures!AB51))</f>
        <v>#DIV/0!</v>
      </c>
      <c r="AC51" s="299" t="e">
        <f>IF(C51="Engin",Gasoil!AC51/(KM!AC51-KM!AB51),IF(C51="Transport",(Gasoil!AC51*100)/(KM!AC51-KM!AB51),Gasoil!AC51/heures!AC51))</f>
        <v>#DIV/0!</v>
      </c>
      <c r="AD51" s="299" t="e">
        <f>IF(C51="Engin",Gasoil!AD51/(KM!AD51-KM!AC51),IF(C51="Transport",(Gasoil!AD51*100)/(KM!AD51-KM!AC51),Gasoil!AD51/heures!AD51))</f>
        <v>#DIV/0!</v>
      </c>
      <c r="AE51" s="299" t="e">
        <f>IF(C51="Engin",Gasoil!AE51/(KM!AE51-KM!AD51),IF(C51="Transport",(Gasoil!AE51*100)/(KM!AE51-KM!AD51),Gasoil!AE51/heures!AE51))</f>
        <v>#DIV/0!</v>
      </c>
      <c r="AF51" s="299" t="e">
        <f>IF(C51="Engin",Gasoil!AF51/(KM!AF51-KM!AE51),IF(C51="Transport",(Gasoil!AF51*100)/(KM!AF51-KM!AE51),Gasoil!AF51/heures!AF51))</f>
        <v>#DIV/0!</v>
      </c>
      <c r="AG51" s="299" t="e">
        <f>IF(C51="Engin",Gasoil!AG51/(KM!AG51-KM!AF51),IF(C51="Transport",(Gasoil!AG51*100)/(KM!AG51-KM!AF51),Gasoil!AG51/heures!AG51))</f>
        <v>#DIV/0!</v>
      </c>
      <c r="AH51" s="299" t="e">
        <f>IF(C51="Engin",Gasoil!AH51/(KM!AH51-KM!AG51),IF(C51="Transport",(Gasoil!AH51*100)/(KM!AH51-KM!AG51),Gasoil!AH51/heures!AH51))</f>
        <v>#DIV/0!</v>
      </c>
      <c r="AI51" s="302" t="e">
        <f t="shared" si="0"/>
        <v>#DIV/0!</v>
      </c>
    </row>
    <row r="52" spans="1:35">
      <c r="A52" s="300">
        <f>Matériel_Sogto!A57</f>
        <v>0</v>
      </c>
      <c r="B52" s="301">
        <f>Matériel_Sogto!B57</f>
        <v>0</v>
      </c>
      <c r="C52" s="301">
        <f>Matériel_Sogto!C57</f>
        <v>0</v>
      </c>
      <c r="D52" s="299" t="e">
        <f>Gasoil!D52/heures!D52</f>
        <v>#DIV/0!</v>
      </c>
      <c r="E52" s="299" t="e">
        <f>IF(C52="Engin",Gasoil!E52/(KM!E52-KM!D52),IF(C52="Transport",(Gasoil!E52*100)/(KM!E52-KM!D52),Gasoil!E52/heures!E52))</f>
        <v>#DIV/0!</v>
      </c>
      <c r="F52" s="299" t="e">
        <f>IF(C52="Engin",Gasoil!F52/(KM!F52-KM!E52),IF(C52="Transport",(Gasoil!F52*100)/(KM!F52-KM!E52),Gasoil!F52/heures!F52))</f>
        <v>#DIV/0!</v>
      </c>
      <c r="G52" s="299" t="e">
        <f>IF(C52="Engin",Gasoil!G52/(KM!G52-KM!F52),IF(C52="Transport",(Gasoil!G52*100)/(KM!G52-KM!F52),Gasoil!G52/heures!G52))</f>
        <v>#DIV/0!</v>
      </c>
      <c r="H52" s="299" t="e">
        <f>IF(C52="Engin",Gasoil!H52/(KM!H52-KM!G52),IF(C52="Transport",(Gasoil!H52*100)/(KM!H52-KM!G52),Gasoil!H52/heures!H52))</f>
        <v>#DIV/0!</v>
      </c>
      <c r="I52" s="299" t="e">
        <f>IF(C52="Engin",Gasoil!I52/(KM!I52-KM!H52),IF(C52="Transport",(Gasoil!I52*100)/(KM!I52-KM!H52),Gasoil!I52/heures!I52))</f>
        <v>#DIV/0!</v>
      </c>
      <c r="J52" s="299" t="e">
        <f>IF(C52="Engin",Gasoil!J52/(KM!J52-KM!I52),IF(C52="Transport",(Gasoil!J52*100)/(KM!J52-KM!I52),Gasoil!J52/heures!J52))</f>
        <v>#DIV/0!</v>
      </c>
      <c r="K52" s="299" t="e">
        <f>IF(C52="Engin",Gasoil!K52/(KM!K52-KM!J52),IF(C52="Transport",(Gasoil!K52*100)/(KM!K52-KM!J52),Gasoil!K52/heures!K52))</f>
        <v>#DIV/0!</v>
      </c>
      <c r="L52" s="299" t="e">
        <f>IF(C52="Engin",Gasoil!L52/(KM!L52-KM!K52),IF(C52="Transport",(Gasoil!L52*100)/(KM!L52-KM!K52),Gasoil!L52/heures!L52))</f>
        <v>#DIV/0!</v>
      </c>
      <c r="M52" s="299" t="e">
        <f>IF(C52="Engin",Gasoil!M52/(KM!M52-KM!L52),IF(C52="Transport",(Gasoil!M52*100)/(KM!M52-KM!L52),Gasoil!M52/heures!M52))</f>
        <v>#DIV/0!</v>
      </c>
      <c r="N52" s="299" t="e">
        <f>IF(C52="Engin",Gasoil!N52/(KM!N52-KM!M52),IF(C52="Transport",(Gasoil!N52*100)/(KM!N52-KM!M52),Gasoil!N52/heures!N52))</f>
        <v>#DIV/0!</v>
      </c>
      <c r="O52" s="299" t="e">
        <f>IF(C52="Engin",Gasoil!O52/(KM!O52-KM!N52),IF(C52="Transport",(Gasoil!O52*100)/(KM!O52-KM!N52),Gasoil!O52/heures!O52))</f>
        <v>#DIV/0!</v>
      </c>
      <c r="P52" s="299" t="e">
        <f>IF(C52="Engin",Gasoil!P52/(KM!P52-KM!O52),IF(C52="Transport",(Gasoil!P52*100)/(KM!P52-KM!O52),Gasoil!P52/heures!P52))</f>
        <v>#DIV/0!</v>
      </c>
      <c r="Q52" s="299" t="e">
        <f>IF(C52="Engin",Gasoil!Q52/(KM!Q52-KM!P52),IF(C52="Transport",(Gasoil!Q52*100)/(KM!Q52-KM!P52),Gasoil!Q52/heures!Q52))</f>
        <v>#DIV/0!</v>
      </c>
      <c r="R52" s="299" t="e">
        <f>IF(C52="Engin",Gasoil!R52/(KM!R52-KM!Q52),IF(C52="Transport",(Gasoil!R52*100)/(KM!R52-KM!Q52),Gasoil!R52/heures!R52))</f>
        <v>#DIV/0!</v>
      </c>
      <c r="S52" s="299" t="e">
        <f>IF(C52="Engin",Gasoil!S52/(KM!S52-KM!R52),IF(C52="Transport",(Gasoil!S52*100)/(KM!S52-KM!R52),Gasoil!S52/heures!S52))</f>
        <v>#DIV/0!</v>
      </c>
      <c r="T52" s="299" t="e">
        <f>IF(C52="Engin",Gasoil!T52/(KM!T52-KM!S52),IF(C52="Transport",(Gasoil!T52*100)/(KM!T52-KM!S52),Gasoil!T52/heures!T52))</f>
        <v>#DIV/0!</v>
      </c>
      <c r="U52" s="299" t="e">
        <f>IF(C52="Engin",Gasoil!U52/(KM!U52-KM!T52),IF(C52="Transport",(Gasoil!U52*100)/(KM!U52-KM!T52),Gasoil!U52/heures!U52))</f>
        <v>#DIV/0!</v>
      </c>
      <c r="V52" s="299" t="e">
        <f>IF(C52="Engin",Gasoil!V52/(KM!V52-KM!U52),IF(C52="Transport",(Gasoil!V52*100)/(KM!V52-KM!U52),Gasoil!V52/heures!V52))</f>
        <v>#DIV/0!</v>
      </c>
      <c r="W52" s="299" t="e">
        <f>IF(C52="Engin",Gasoil!W52/(KM!W52-KM!V52),IF(C52="Transport",(Gasoil!W52*100)/(KM!W52-KM!V52),Gasoil!W52/heures!W52))</f>
        <v>#DIV/0!</v>
      </c>
      <c r="X52" s="299" t="e">
        <f>IF(C52="Engin",Gasoil!X52/(KM!X52-KM!W52),IF(C52="Transport",(Gasoil!X52*100)/(KM!X52-KM!W52),Gasoil!X52/heures!X52))</f>
        <v>#DIV/0!</v>
      </c>
      <c r="Y52" s="299" t="e">
        <f>IF(C52="Engin",Gasoil!Y52/(KM!Y52-KM!X52),IF(C52="Transport",(Gasoil!Y52*100)/(KM!Y52-KM!X52),Gasoil!Y52/heures!Y52))</f>
        <v>#DIV/0!</v>
      </c>
      <c r="Z52" s="299" t="e">
        <f>IF(C52="Engin",Gasoil!Z52/(KM!Z52-KM!Y52),IF(C52="Transport",(Gasoil!Z52*100)/(KM!Z52-KM!Y52),Gasoil!Z52/heures!Z52))</f>
        <v>#DIV/0!</v>
      </c>
      <c r="AA52" s="299" t="e">
        <f>IF(C52="Engin",Gasoil!AA52/(KM!AA52-KM!Z52),IF(C52="Transport",(Gasoil!AA52*100)/(KM!AA52-KM!Z52),Gasoil!AA52/heures!AA52))</f>
        <v>#DIV/0!</v>
      </c>
      <c r="AB52" s="299" t="e">
        <f>IF(C52="Engin",Gasoil!AB52/(KM!AB52-KM!AA52),IF(C52="Transport",(Gasoil!AB52*100)/(KM!AB52-KM!AA52),Gasoil!AB52/heures!AB52))</f>
        <v>#DIV/0!</v>
      </c>
      <c r="AC52" s="299" t="e">
        <f>IF(C52="Engin",Gasoil!AC52/(KM!AC52-KM!AB52),IF(C52="Transport",(Gasoil!AC52*100)/(KM!AC52-KM!AB52),Gasoil!AC52/heures!AC52))</f>
        <v>#DIV/0!</v>
      </c>
      <c r="AD52" s="299" t="e">
        <f>IF(C52="Engin",Gasoil!AD52/(KM!AD52-KM!AC52),IF(C52="Transport",(Gasoil!AD52*100)/(KM!AD52-KM!AC52),Gasoil!AD52/heures!AD52))</f>
        <v>#DIV/0!</v>
      </c>
      <c r="AE52" s="299" t="e">
        <f>IF(C52="Engin",Gasoil!AE52/(KM!AE52-KM!AD52),IF(C52="Transport",(Gasoil!AE52*100)/(KM!AE52-KM!AD52),Gasoil!AE52/heures!AE52))</f>
        <v>#DIV/0!</v>
      </c>
      <c r="AF52" s="299" t="e">
        <f>IF(C52="Engin",Gasoil!AF52/(KM!AF52-KM!AE52),IF(C52="Transport",(Gasoil!AF52*100)/(KM!AF52-KM!AE52),Gasoil!AF52/heures!AF52))</f>
        <v>#DIV/0!</v>
      </c>
      <c r="AG52" s="299" t="e">
        <f>IF(C52="Engin",Gasoil!AG52/(KM!AG52-KM!AF52),IF(C52="Transport",(Gasoil!AG52*100)/(KM!AG52-KM!AF52),Gasoil!AG52/heures!AG52))</f>
        <v>#DIV/0!</v>
      </c>
      <c r="AH52" s="299" t="e">
        <f>IF(C52="Engin",Gasoil!AH52/(KM!AH52-KM!AG52),IF(C52="Transport",(Gasoil!AH52*100)/(KM!AH52-KM!AG52),Gasoil!AH52/heures!AH52))</f>
        <v>#DIV/0!</v>
      </c>
      <c r="AI52" s="302" t="e">
        <f t="shared" si="0"/>
        <v>#DIV/0!</v>
      </c>
    </row>
    <row r="53" spans="1:35">
      <c r="A53" s="300">
        <f>Matériel_Sogto!A58</f>
        <v>0</v>
      </c>
      <c r="B53" s="301">
        <f>Matériel_Sogto!B58</f>
        <v>0</v>
      </c>
      <c r="C53" s="301">
        <f>Matériel_Sogto!C58</f>
        <v>0</v>
      </c>
      <c r="D53" s="299" t="e">
        <f>Gasoil!D53/heures!D53</f>
        <v>#DIV/0!</v>
      </c>
      <c r="E53" s="299" t="e">
        <f>IF(C53="Engin",Gasoil!E53/(KM!E53-KM!D53),IF(C53="Transport",(Gasoil!E53*100)/(KM!E53-KM!D53),Gasoil!E53/heures!E53))</f>
        <v>#DIV/0!</v>
      </c>
      <c r="F53" s="299" t="e">
        <f>IF(C53="Engin",Gasoil!F53/(KM!F53-KM!E53),IF(C53="Transport",(Gasoil!F53*100)/(KM!F53-KM!E53),Gasoil!F53/heures!F53))</f>
        <v>#DIV/0!</v>
      </c>
      <c r="G53" s="299" t="e">
        <f>IF(C53="Engin",Gasoil!G53/(KM!G53-KM!F53),IF(C53="Transport",(Gasoil!G53*100)/(KM!G53-KM!F53),Gasoil!G53/heures!G53))</f>
        <v>#DIV/0!</v>
      </c>
      <c r="H53" s="299" t="e">
        <f>IF(C53="Engin",Gasoil!H53/(KM!H53-KM!G53),IF(C53="Transport",(Gasoil!H53*100)/(KM!H53-KM!G53),Gasoil!H53/heures!H53))</f>
        <v>#DIV/0!</v>
      </c>
      <c r="I53" s="299" t="e">
        <f>IF(C53="Engin",Gasoil!I53/(KM!I53-KM!H53),IF(C53="Transport",(Gasoil!I53*100)/(KM!I53-KM!H53),Gasoil!I53/heures!I53))</f>
        <v>#DIV/0!</v>
      </c>
      <c r="J53" s="299" t="e">
        <f>IF(C53="Engin",Gasoil!J53/(KM!J53-KM!I53),IF(C53="Transport",(Gasoil!J53*100)/(KM!J53-KM!I53),Gasoil!J53/heures!J53))</f>
        <v>#DIV/0!</v>
      </c>
      <c r="K53" s="299" t="e">
        <f>IF(C53="Engin",Gasoil!K53/(KM!K53-KM!J53),IF(C53="Transport",(Gasoil!K53*100)/(KM!K53-KM!J53),Gasoil!K53/heures!K53))</f>
        <v>#DIV/0!</v>
      </c>
      <c r="L53" s="299" t="e">
        <f>IF(C53="Engin",Gasoil!L53/(KM!L53-KM!K53),IF(C53="Transport",(Gasoil!L53*100)/(KM!L53-KM!K53),Gasoil!L53/heures!L53))</f>
        <v>#DIV/0!</v>
      </c>
      <c r="M53" s="299" t="e">
        <f>IF(C53="Engin",Gasoil!M53/(KM!M53-KM!L53),IF(C53="Transport",(Gasoil!M53*100)/(KM!M53-KM!L53),Gasoil!M53/heures!M53))</f>
        <v>#DIV/0!</v>
      </c>
      <c r="N53" s="299" t="e">
        <f>IF(C53="Engin",Gasoil!N53/(KM!N53-KM!M53),IF(C53="Transport",(Gasoil!N53*100)/(KM!N53-KM!M53),Gasoil!N53/heures!N53))</f>
        <v>#DIV/0!</v>
      </c>
      <c r="O53" s="299" t="e">
        <f>IF(C53="Engin",Gasoil!O53/(KM!O53-KM!N53),IF(C53="Transport",(Gasoil!O53*100)/(KM!O53-KM!N53),Gasoil!O53/heures!O53))</f>
        <v>#DIV/0!</v>
      </c>
      <c r="P53" s="299" t="e">
        <f>IF(C53="Engin",Gasoil!P53/(KM!P53-KM!O53),IF(C53="Transport",(Gasoil!P53*100)/(KM!P53-KM!O53),Gasoil!P53/heures!P53))</f>
        <v>#DIV/0!</v>
      </c>
      <c r="Q53" s="299" t="e">
        <f>IF(C53="Engin",Gasoil!Q53/(KM!Q53-KM!P53),IF(C53="Transport",(Gasoil!Q53*100)/(KM!Q53-KM!P53),Gasoil!Q53/heures!Q53))</f>
        <v>#DIV/0!</v>
      </c>
      <c r="R53" s="299" t="e">
        <f>IF(C53="Engin",Gasoil!R53/(KM!R53-KM!Q53),IF(C53="Transport",(Gasoil!R53*100)/(KM!R53-KM!Q53),Gasoil!R53/heures!R53))</f>
        <v>#DIV/0!</v>
      </c>
      <c r="S53" s="299" t="e">
        <f>IF(C53="Engin",Gasoil!S53/(KM!S53-KM!R53),IF(C53="Transport",(Gasoil!S53*100)/(KM!S53-KM!R53),Gasoil!S53/heures!S53))</f>
        <v>#DIV/0!</v>
      </c>
      <c r="T53" s="299" t="e">
        <f>IF(C53="Engin",Gasoil!T53/(KM!T53-KM!S53),IF(C53="Transport",(Gasoil!T53*100)/(KM!T53-KM!S53),Gasoil!T53/heures!T53))</f>
        <v>#DIV/0!</v>
      </c>
      <c r="U53" s="299" t="e">
        <f>IF(C53="Engin",Gasoil!U53/(KM!U53-KM!T53),IF(C53="Transport",(Gasoil!U53*100)/(KM!U53-KM!T53),Gasoil!U53/heures!U53))</f>
        <v>#DIV/0!</v>
      </c>
      <c r="V53" s="299" t="e">
        <f>IF(C53="Engin",Gasoil!V53/(KM!V53-KM!U53),IF(C53="Transport",(Gasoil!V53*100)/(KM!V53-KM!U53),Gasoil!V53/heures!V53))</f>
        <v>#DIV/0!</v>
      </c>
      <c r="W53" s="299" t="e">
        <f>IF(C53="Engin",Gasoil!W53/(KM!W53-KM!V53),IF(C53="Transport",(Gasoil!W53*100)/(KM!W53-KM!V53),Gasoil!W53/heures!W53))</f>
        <v>#DIV/0!</v>
      </c>
      <c r="X53" s="299" t="e">
        <f>IF(C53="Engin",Gasoil!X53/(KM!X53-KM!W53),IF(C53="Transport",(Gasoil!X53*100)/(KM!X53-KM!W53),Gasoil!X53/heures!X53))</f>
        <v>#DIV/0!</v>
      </c>
      <c r="Y53" s="299" t="e">
        <f>IF(C53="Engin",Gasoil!Y53/(KM!Y53-KM!X53),IF(C53="Transport",(Gasoil!Y53*100)/(KM!Y53-KM!X53),Gasoil!Y53/heures!Y53))</f>
        <v>#DIV/0!</v>
      </c>
      <c r="Z53" s="299" t="e">
        <f>IF(C53="Engin",Gasoil!Z53/(KM!Z53-KM!Y53),IF(C53="Transport",(Gasoil!Z53*100)/(KM!Z53-KM!Y53),Gasoil!Z53/heures!Z53))</f>
        <v>#DIV/0!</v>
      </c>
      <c r="AA53" s="299" t="e">
        <f>IF(C53="Engin",Gasoil!AA53/(KM!AA53-KM!Z53),IF(C53="Transport",(Gasoil!AA53*100)/(KM!AA53-KM!Z53),Gasoil!AA53/heures!AA53))</f>
        <v>#DIV/0!</v>
      </c>
      <c r="AB53" s="299" t="e">
        <f>IF(C53="Engin",Gasoil!AB53/(KM!AB53-KM!AA53),IF(C53="Transport",(Gasoil!AB53*100)/(KM!AB53-KM!AA53),Gasoil!AB53/heures!AB53))</f>
        <v>#DIV/0!</v>
      </c>
      <c r="AC53" s="299" t="e">
        <f>IF(C53="Engin",Gasoil!AC53/(KM!AC53-KM!AB53),IF(C53="Transport",(Gasoil!AC53*100)/(KM!AC53-KM!AB53),Gasoil!AC53/heures!AC53))</f>
        <v>#DIV/0!</v>
      </c>
      <c r="AD53" s="299" t="e">
        <f>IF(C53="Engin",Gasoil!AD53/(KM!AD53-KM!AC53),IF(C53="Transport",(Gasoil!AD53*100)/(KM!AD53-KM!AC53),Gasoil!AD53/heures!AD53))</f>
        <v>#DIV/0!</v>
      </c>
      <c r="AE53" s="299" t="e">
        <f>IF(C53="Engin",Gasoil!AE53/(KM!AE53-KM!AD53),IF(C53="Transport",(Gasoil!AE53*100)/(KM!AE53-KM!AD53),Gasoil!AE53/heures!AE53))</f>
        <v>#DIV/0!</v>
      </c>
      <c r="AF53" s="299" t="e">
        <f>IF(C53="Engin",Gasoil!AF53/(KM!AF53-KM!AE53),IF(C53="Transport",(Gasoil!AF53*100)/(KM!AF53-KM!AE53),Gasoil!AF53/heures!AF53))</f>
        <v>#DIV/0!</v>
      </c>
      <c r="AG53" s="299" t="e">
        <f>IF(C53="Engin",Gasoil!AG53/(KM!AG53-KM!AF53),IF(C53="Transport",(Gasoil!AG53*100)/(KM!AG53-KM!AF53),Gasoil!AG53/heures!AG53))</f>
        <v>#DIV/0!</v>
      </c>
      <c r="AH53" s="299" t="e">
        <f>IF(C53="Engin",Gasoil!AH53/(KM!AH53-KM!AG53),IF(C53="Transport",(Gasoil!AH53*100)/(KM!AH53-KM!AG53),Gasoil!AH53/heures!AH53))</f>
        <v>#DIV/0!</v>
      </c>
      <c r="AI53" s="302" t="e">
        <f t="shared" si="0"/>
        <v>#DIV/0!</v>
      </c>
    </row>
    <row r="54" spans="1:35">
      <c r="A54" s="300">
        <f>Matériel_Sogto!A59</f>
        <v>0</v>
      </c>
      <c r="B54" s="301">
        <f>Matériel_Sogto!B59</f>
        <v>0</v>
      </c>
      <c r="C54" s="301">
        <f>Matériel_Sogto!C59</f>
        <v>0</v>
      </c>
      <c r="D54" s="299" t="e">
        <f>Gasoil!D54/heures!D54</f>
        <v>#DIV/0!</v>
      </c>
      <c r="E54" s="299" t="e">
        <f>IF(C54="Engin",Gasoil!E54/(KM!E54-KM!D54),IF(C54="Transport",(Gasoil!E54*100)/(KM!E54-KM!D54),Gasoil!E54/heures!E54))</f>
        <v>#DIV/0!</v>
      </c>
      <c r="F54" s="299" t="e">
        <f>IF(C54="Engin",Gasoil!F54/(KM!F54-KM!E54),IF(C54="Transport",(Gasoil!F54*100)/(KM!F54-KM!E54),Gasoil!F54/heures!F54))</f>
        <v>#DIV/0!</v>
      </c>
      <c r="G54" s="299" t="e">
        <f>IF(C54="Engin",Gasoil!G54/(KM!G54-KM!F54),IF(C54="Transport",(Gasoil!G54*100)/(KM!G54-KM!F54),Gasoil!G54/heures!G54))</f>
        <v>#DIV/0!</v>
      </c>
      <c r="H54" s="299" t="e">
        <f>IF(C54="Engin",Gasoil!H54/(KM!H54-KM!G54),IF(C54="Transport",(Gasoil!H54*100)/(KM!H54-KM!G54),Gasoil!H54/heures!H54))</f>
        <v>#DIV/0!</v>
      </c>
      <c r="I54" s="299" t="e">
        <f>IF(C54="Engin",Gasoil!I54/(KM!I54-KM!H54),IF(C54="Transport",(Gasoil!I54*100)/(KM!I54-KM!H54),Gasoil!I54/heures!I54))</f>
        <v>#DIV/0!</v>
      </c>
      <c r="J54" s="299" t="e">
        <f>IF(C54="Engin",Gasoil!J54/(KM!J54-KM!I54),IF(C54="Transport",(Gasoil!J54*100)/(KM!J54-KM!I54),Gasoil!J54/heures!J54))</f>
        <v>#DIV/0!</v>
      </c>
      <c r="K54" s="299" t="e">
        <f>IF(C54="Engin",Gasoil!K54/(KM!K54-KM!J54),IF(C54="Transport",(Gasoil!K54*100)/(KM!K54-KM!J54),Gasoil!K54/heures!K54))</f>
        <v>#DIV/0!</v>
      </c>
      <c r="L54" s="299" t="e">
        <f>IF(C54="Engin",Gasoil!L54/(KM!L54-KM!K54),IF(C54="Transport",(Gasoil!L54*100)/(KM!L54-KM!K54),Gasoil!L54/heures!L54))</f>
        <v>#DIV/0!</v>
      </c>
      <c r="M54" s="299" t="e">
        <f>IF(C54="Engin",Gasoil!M54/(KM!M54-KM!L54),IF(C54="Transport",(Gasoil!M54*100)/(KM!M54-KM!L54),Gasoil!M54/heures!M54))</f>
        <v>#DIV/0!</v>
      </c>
      <c r="N54" s="299" t="e">
        <f>IF(C54="Engin",Gasoil!N54/(KM!N54-KM!M54),IF(C54="Transport",(Gasoil!N54*100)/(KM!N54-KM!M54),Gasoil!N54/heures!N54))</f>
        <v>#DIV/0!</v>
      </c>
      <c r="O54" s="299" t="e">
        <f>IF(C54="Engin",Gasoil!O54/(KM!O54-KM!N54),IF(C54="Transport",(Gasoil!O54*100)/(KM!O54-KM!N54),Gasoil!O54/heures!O54))</f>
        <v>#DIV/0!</v>
      </c>
      <c r="P54" s="299" t="e">
        <f>IF(C54="Engin",Gasoil!P54/(KM!P54-KM!O54),IF(C54="Transport",(Gasoil!P54*100)/(KM!P54-KM!O54),Gasoil!P54/heures!P54))</f>
        <v>#DIV/0!</v>
      </c>
      <c r="Q54" s="299" t="e">
        <f>IF(C54="Engin",Gasoil!Q54/(KM!Q54-KM!P54),IF(C54="Transport",(Gasoil!Q54*100)/(KM!Q54-KM!P54),Gasoil!Q54/heures!Q54))</f>
        <v>#DIV/0!</v>
      </c>
      <c r="R54" s="299" t="e">
        <f>IF(C54="Engin",Gasoil!R54/(KM!R54-KM!Q54),IF(C54="Transport",(Gasoil!R54*100)/(KM!R54-KM!Q54),Gasoil!R54/heures!R54))</f>
        <v>#DIV/0!</v>
      </c>
      <c r="S54" s="299" t="e">
        <f>IF(C54="Engin",Gasoil!S54/(KM!S54-KM!R54),IF(C54="Transport",(Gasoil!S54*100)/(KM!S54-KM!R54),Gasoil!S54/heures!S54))</f>
        <v>#DIV/0!</v>
      </c>
      <c r="T54" s="299" t="e">
        <f>IF(C54="Engin",Gasoil!T54/(KM!T54-KM!S54),IF(C54="Transport",(Gasoil!T54*100)/(KM!T54-KM!S54),Gasoil!T54/heures!T54))</f>
        <v>#DIV/0!</v>
      </c>
      <c r="U54" s="299" t="e">
        <f>IF(C54="Engin",Gasoil!U54/(KM!U54-KM!T54),IF(C54="Transport",(Gasoil!U54*100)/(KM!U54-KM!T54),Gasoil!U54/heures!U54))</f>
        <v>#DIV/0!</v>
      </c>
      <c r="V54" s="299" t="e">
        <f>IF(C54="Engin",Gasoil!V54/(KM!V54-KM!U54),IF(C54="Transport",(Gasoil!V54*100)/(KM!V54-KM!U54),Gasoil!V54/heures!V54))</f>
        <v>#DIV/0!</v>
      </c>
      <c r="W54" s="299" t="e">
        <f>IF(C54="Engin",Gasoil!W54/(KM!W54-KM!V54),IF(C54="Transport",(Gasoil!W54*100)/(KM!W54-KM!V54),Gasoil!W54/heures!W54))</f>
        <v>#DIV/0!</v>
      </c>
      <c r="X54" s="299" t="e">
        <f>IF(C54="Engin",Gasoil!X54/(KM!X54-KM!W54),IF(C54="Transport",(Gasoil!X54*100)/(KM!X54-KM!W54),Gasoil!X54/heures!X54))</f>
        <v>#DIV/0!</v>
      </c>
      <c r="Y54" s="299" t="e">
        <f>IF(C54="Engin",Gasoil!Y54/(KM!Y54-KM!X54),IF(C54="Transport",(Gasoil!Y54*100)/(KM!Y54-KM!X54),Gasoil!Y54/heures!Y54))</f>
        <v>#DIV/0!</v>
      </c>
      <c r="Z54" s="299" t="e">
        <f>IF(C54="Engin",Gasoil!Z54/(KM!Z54-KM!Y54),IF(C54="Transport",(Gasoil!Z54*100)/(KM!Z54-KM!Y54),Gasoil!Z54/heures!Z54))</f>
        <v>#DIV/0!</v>
      </c>
      <c r="AA54" s="299" t="e">
        <f>IF(C54="Engin",Gasoil!AA54/(KM!AA54-KM!Z54),IF(C54="Transport",(Gasoil!AA54*100)/(KM!AA54-KM!Z54),Gasoil!AA54/heures!AA54))</f>
        <v>#DIV/0!</v>
      </c>
      <c r="AB54" s="299" t="e">
        <f>IF(C54="Engin",Gasoil!AB54/(KM!AB54-KM!AA54),IF(C54="Transport",(Gasoil!AB54*100)/(KM!AB54-KM!AA54),Gasoil!AB54/heures!AB54))</f>
        <v>#DIV/0!</v>
      </c>
      <c r="AC54" s="299" t="e">
        <f>IF(C54="Engin",Gasoil!AC54/(KM!AC54-KM!AB54),IF(C54="Transport",(Gasoil!AC54*100)/(KM!AC54-KM!AB54),Gasoil!AC54/heures!AC54))</f>
        <v>#DIV/0!</v>
      </c>
      <c r="AD54" s="299" t="e">
        <f>IF(C54="Engin",Gasoil!AD54/(KM!AD54-KM!AC54),IF(C54="Transport",(Gasoil!AD54*100)/(KM!AD54-KM!AC54),Gasoil!AD54/heures!AD54))</f>
        <v>#DIV/0!</v>
      </c>
      <c r="AE54" s="299" t="e">
        <f>IF(C54="Engin",Gasoil!AE54/(KM!AE54-KM!AD54),IF(C54="Transport",(Gasoil!AE54*100)/(KM!AE54-KM!AD54),Gasoil!AE54/heures!AE54))</f>
        <v>#DIV/0!</v>
      </c>
      <c r="AF54" s="299" t="e">
        <f>IF(C54="Engin",Gasoil!AF54/(KM!AF54-KM!AE54),IF(C54="Transport",(Gasoil!AF54*100)/(KM!AF54-KM!AE54),Gasoil!AF54/heures!AF54))</f>
        <v>#DIV/0!</v>
      </c>
      <c r="AG54" s="299" t="e">
        <f>IF(C54="Engin",Gasoil!AG54/(KM!AG54-KM!AF54),IF(C54="Transport",(Gasoil!AG54*100)/(KM!AG54-KM!AF54),Gasoil!AG54/heures!AG54))</f>
        <v>#DIV/0!</v>
      </c>
      <c r="AH54" s="299" t="e">
        <f>IF(C54="Engin",Gasoil!AH54/(KM!AH54-KM!AG54),IF(C54="Transport",(Gasoil!AH54*100)/(KM!AH54-KM!AG54),Gasoil!AH54/heures!AH54))</f>
        <v>#DIV/0!</v>
      </c>
      <c r="AI54" s="302" t="e">
        <f t="shared" si="0"/>
        <v>#DIV/0!</v>
      </c>
    </row>
    <row r="55" spans="1:35">
      <c r="A55" s="300">
        <f>Matériel_Sogto!A60</f>
        <v>0</v>
      </c>
      <c r="B55" s="301">
        <f>Matériel_Sogto!B60</f>
        <v>0</v>
      </c>
      <c r="C55" s="301">
        <f>Matériel_Sogto!C60</f>
        <v>0</v>
      </c>
      <c r="D55" s="299" t="e">
        <f>Gasoil!D55/heures!D55</f>
        <v>#DIV/0!</v>
      </c>
      <c r="E55" s="299" t="e">
        <f>IF(C55="Engin",Gasoil!E55/(KM!E55-KM!D55),IF(C55="Transport",(Gasoil!E55*100)/(KM!E55-KM!D55),Gasoil!E55/heures!E55))</f>
        <v>#DIV/0!</v>
      </c>
      <c r="F55" s="299" t="e">
        <f>IF(C55="Engin",Gasoil!F55/(KM!F55-KM!E55),IF(C55="Transport",(Gasoil!F55*100)/(KM!F55-KM!E55),Gasoil!F55/heures!F55))</f>
        <v>#DIV/0!</v>
      </c>
      <c r="G55" s="299" t="e">
        <f>IF(C55="Engin",Gasoil!G55/(KM!G55-KM!F55),IF(C55="Transport",(Gasoil!G55*100)/(KM!G55-KM!F55),Gasoil!G55/heures!G55))</f>
        <v>#DIV/0!</v>
      </c>
      <c r="H55" s="299" t="e">
        <f>IF(C55="Engin",Gasoil!H55/(KM!H55-KM!G55),IF(C55="Transport",(Gasoil!H55*100)/(KM!H55-KM!G55),Gasoil!H55/heures!H55))</f>
        <v>#DIV/0!</v>
      </c>
      <c r="I55" s="299" t="e">
        <f>IF(C55="Engin",Gasoil!I55/(KM!I55-KM!H55),IF(C55="Transport",(Gasoil!I55*100)/(KM!I55-KM!H55),Gasoil!I55/heures!I55))</f>
        <v>#DIV/0!</v>
      </c>
      <c r="J55" s="299" t="e">
        <f>IF(C55="Engin",Gasoil!J55/(KM!J55-KM!I55),IF(C55="Transport",(Gasoil!J55*100)/(KM!J55-KM!I55),Gasoil!J55/heures!J55))</f>
        <v>#DIV/0!</v>
      </c>
      <c r="K55" s="299" t="e">
        <f>IF(C55="Engin",Gasoil!K55/(KM!K55-KM!J55),IF(C55="Transport",(Gasoil!K55*100)/(KM!K55-KM!J55),Gasoil!K55/heures!K55))</f>
        <v>#DIV/0!</v>
      </c>
      <c r="L55" s="299" t="e">
        <f>IF(C55="Engin",Gasoil!L55/(KM!L55-KM!K55),IF(C55="Transport",(Gasoil!L55*100)/(KM!L55-KM!K55),Gasoil!L55/heures!L55))</f>
        <v>#DIV/0!</v>
      </c>
      <c r="M55" s="299" t="e">
        <f>IF(C55="Engin",Gasoil!M55/(KM!M55-KM!L55),IF(C55="Transport",(Gasoil!M55*100)/(KM!M55-KM!L55),Gasoil!M55/heures!M55))</f>
        <v>#DIV/0!</v>
      </c>
      <c r="N55" s="299" t="e">
        <f>IF(C55="Engin",Gasoil!N55/(KM!N55-KM!M55),IF(C55="Transport",(Gasoil!N55*100)/(KM!N55-KM!M55),Gasoil!N55/heures!N55))</f>
        <v>#DIV/0!</v>
      </c>
      <c r="O55" s="299" t="e">
        <f>IF(C55="Engin",Gasoil!O55/(KM!O55-KM!N55),IF(C55="Transport",(Gasoil!O55*100)/(KM!O55-KM!N55),Gasoil!O55/heures!O55))</f>
        <v>#DIV/0!</v>
      </c>
      <c r="P55" s="299" t="e">
        <f>IF(C55="Engin",Gasoil!P55/(KM!P55-KM!O55),IF(C55="Transport",(Gasoil!P55*100)/(KM!P55-KM!O55),Gasoil!P55/heures!P55))</f>
        <v>#DIV/0!</v>
      </c>
      <c r="Q55" s="299" t="e">
        <f>IF(C55="Engin",Gasoil!Q55/(KM!Q55-KM!P55),IF(C55="Transport",(Gasoil!Q55*100)/(KM!Q55-KM!P55),Gasoil!Q55/heures!Q55))</f>
        <v>#DIV/0!</v>
      </c>
      <c r="R55" s="299" t="e">
        <f>IF(C55="Engin",Gasoil!R55/(KM!R55-KM!Q55),IF(C55="Transport",(Gasoil!R55*100)/(KM!R55-KM!Q55),Gasoil!R55/heures!R55))</f>
        <v>#DIV/0!</v>
      </c>
      <c r="S55" s="299" t="e">
        <f>IF(C55="Engin",Gasoil!S55/(KM!S55-KM!R55),IF(C55="Transport",(Gasoil!S55*100)/(KM!S55-KM!R55),Gasoil!S55/heures!S55))</f>
        <v>#DIV/0!</v>
      </c>
      <c r="T55" s="299" t="e">
        <f>IF(C55="Engin",Gasoil!T55/(KM!T55-KM!S55),IF(C55="Transport",(Gasoil!T55*100)/(KM!T55-KM!S55),Gasoil!T55/heures!T55))</f>
        <v>#DIV/0!</v>
      </c>
      <c r="U55" s="299" t="e">
        <f>IF(C55="Engin",Gasoil!U55/(KM!U55-KM!T55),IF(C55="Transport",(Gasoil!U55*100)/(KM!U55-KM!T55),Gasoil!U55/heures!U55))</f>
        <v>#DIV/0!</v>
      </c>
      <c r="V55" s="299" t="e">
        <f>IF(C55="Engin",Gasoil!V55/(KM!V55-KM!U55),IF(C55="Transport",(Gasoil!V55*100)/(KM!V55-KM!U55),Gasoil!V55/heures!V55))</f>
        <v>#DIV/0!</v>
      </c>
      <c r="W55" s="299" t="e">
        <f>IF(C55="Engin",Gasoil!W55/(KM!W55-KM!V55),IF(C55="Transport",(Gasoil!W55*100)/(KM!W55-KM!V55),Gasoil!W55/heures!W55))</f>
        <v>#DIV/0!</v>
      </c>
      <c r="X55" s="299" t="e">
        <f>IF(C55="Engin",Gasoil!X55/(KM!X55-KM!W55),IF(C55="Transport",(Gasoil!X55*100)/(KM!X55-KM!W55),Gasoil!X55/heures!X55))</f>
        <v>#DIV/0!</v>
      </c>
      <c r="Y55" s="299" t="e">
        <f>IF(C55="Engin",Gasoil!Y55/(KM!Y55-KM!X55),IF(C55="Transport",(Gasoil!Y55*100)/(KM!Y55-KM!X55),Gasoil!Y55/heures!Y55))</f>
        <v>#DIV/0!</v>
      </c>
      <c r="Z55" s="299" t="e">
        <f>IF(C55="Engin",Gasoil!Z55/(KM!Z55-KM!Y55),IF(C55="Transport",(Gasoil!Z55*100)/(KM!Z55-KM!Y55),Gasoil!Z55/heures!Z55))</f>
        <v>#DIV/0!</v>
      </c>
      <c r="AA55" s="299" t="e">
        <f>IF(C55="Engin",Gasoil!AA55/(KM!AA55-KM!Z55),IF(C55="Transport",(Gasoil!AA55*100)/(KM!AA55-KM!Z55),Gasoil!AA55/heures!AA55))</f>
        <v>#DIV/0!</v>
      </c>
      <c r="AB55" s="299" t="e">
        <f>IF(C55="Engin",Gasoil!AB55/(KM!AB55-KM!AA55),IF(C55="Transport",(Gasoil!AB55*100)/(KM!AB55-KM!AA55),Gasoil!AB55/heures!AB55))</f>
        <v>#DIV/0!</v>
      </c>
      <c r="AC55" s="299" t="e">
        <f>IF(C55="Engin",Gasoil!AC55/(KM!AC55-KM!AB55),IF(C55="Transport",(Gasoil!AC55*100)/(KM!AC55-KM!AB55),Gasoil!AC55/heures!AC55))</f>
        <v>#DIV/0!</v>
      </c>
      <c r="AD55" s="299" t="e">
        <f>IF(C55="Engin",Gasoil!AD55/(KM!AD55-KM!AC55),IF(C55="Transport",(Gasoil!AD55*100)/(KM!AD55-KM!AC55),Gasoil!AD55/heures!AD55))</f>
        <v>#DIV/0!</v>
      </c>
      <c r="AE55" s="299" t="e">
        <f>IF(C55="Engin",Gasoil!AE55/(KM!AE55-KM!AD55),IF(C55="Transport",(Gasoil!AE55*100)/(KM!AE55-KM!AD55),Gasoil!AE55/heures!AE55))</f>
        <v>#DIV/0!</v>
      </c>
      <c r="AF55" s="299" t="e">
        <f>IF(C55="Engin",Gasoil!AF55/(KM!AF55-KM!AE55),IF(C55="Transport",(Gasoil!AF55*100)/(KM!AF55-KM!AE55),Gasoil!AF55/heures!AF55))</f>
        <v>#DIV/0!</v>
      </c>
      <c r="AG55" s="299" t="e">
        <f>IF(C55="Engin",Gasoil!AG55/(KM!AG55-KM!AF55),IF(C55="Transport",(Gasoil!AG55*100)/(KM!AG55-KM!AF55),Gasoil!AG55/heures!AG55))</f>
        <v>#DIV/0!</v>
      </c>
      <c r="AH55" s="299" t="e">
        <f>IF(C55="Engin",Gasoil!AH55/(KM!AH55-KM!AG55),IF(C55="Transport",(Gasoil!AH55*100)/(KM!AH55-KM!AG55),Gasoil!AH55/heures!AH55))</f>
        <v>#DIV/0!</v>
      </c>
      <c r="AI55" s="302" t="e">
        <f t="shared" si="0"/>
        <v>#DIV/0!</v>
      </c>
    </row>
    <row r="56" spans="1:35">
      <c r="A56" s="300">
        <f>Matériel_Sogto!A61</f>
        <v>0</v>
      </c>
      <c r="B56" s="301">
        <f>Matériel_Sogto!B61</f>
        <v>0</v>
      </c>
      <c r="C56" s="301">
        <f>Matériel_Sogto!C61</f>
        <v>0</v>
      </c>
      <c r="D56" s="299" t="e">
        <f>Gasoil!D56/heures!D56</f>
        <v>#DIV/0!</v>
      </c>
      <c r="E56" s="299" t="e">
        <f>IF(C56="Engin",Gasoil!E56/(KM!E56-KM!D56),IF(C56="Transport",(Gasoil!E56*100)/(KM!E56-KM!D56),Gasoil!E56/heures!E56))</f>
        <v>#DIV/0!</v>
      </c>
      <c r="F56" s="299" t="e">
        <f>IF(C56="Engin",Gasoil!F56/(KM!F56-KM!E56),IF(C56="Transport",(Gasoil!F56*100)/(KM!F56-KM!E56),Gasoil!F56/heures!F56))</f>
        <v>#DIV/0!</v>
      </c>
      <c r="G56" s="299" t="e">
        <f>IF(C56="Engin",Gasoil!G56/(KM!G56-KM!F56),IF(C56="Transport",(Gasoil!G56*100)/(KM!G56-KM!F56),Gasoil!G56/heures!G56))</f>
        <v>#DIV/0!</v>
      </c>
      <c r="H56" s="299" t="e">
        <f>IF(C56="Engin",Gasoil!H56/(KM!H56-KM!G56),IF(C56="Transport",(Gasoil!H56*100)/(KM!H56-KM!G56),Gasoil!H56/heures!H56))</f>
        <v>#DIV/0!</v>
      </c>
      <c r="I56" s="299" t="e">
        <f>IF(C56="Engin",Gasoil!I56/(KM!I56-KM!H56),IF(C56="Transport",(Gasoil!I56*100)/(KM!I56-KM!H56),Gasoil!I56/heures!I56))</f>
        <v>#DIV/0!</v>
      </c>
      <c r="J56" s="299" t="e">
        <f>IF(C56="Engin",Gasoil!J56/(KM!J56-KM!I56),IF(C56="Transport",(Gasoil!J56*100)/(KM!J56-KM!I56),Gasoil!J56/heures!J56))</f>
        <v>#DIV/0!</v>
      </c>
      <c r="K56" s="299" t="e">
        <f>IF(C56="Engin",Gasoil!K56/(KM!K56-KM!J56),IF(C56="Transport",(Gasoil!K56*100)/(KM!K56-KM!J56),Gasoil!K56/heures!K56))</f>
        <v>#DIV/0!</v>
      </c>
      <c r="L56" s="299" t="e">
        <f>IF(C56="Engin",Gasoil!L56/(KM!L56-KM!K56),IF(C56="Transport",(Gasoil!L56*100)/(KM!L56-KM!K56),Gasoil!L56/heures!L56))</f>
        <v>#DIV/0!</v>
      </c>
      <c r="M56" s="299" t="e">
        <f>IF(C56="Engin",Gasoil!M56/(KM!M56-KM!L56),IF(C56="Transport",(Gasoil!M56*100)/(KM!M56-KM!L56),Gasoil!M56/heures!M56))</f>
        <v>#DIV/0!</v>
      </c>
      <c r="N56" s="299" t="e">
        <f>IF(C56="Engin",Gasoil!N56/(KM!N56-KM!M56),IF(C56="Transport",(Gasoil!N56*100)/(KM!N56-KM!M56),Gasoil!N56/heures!N56))</f>
        <v>#DIV/0!</v>
      </c>
      <c r="O56" s="299" t="e">
        <f>IF(C56="Engin",Gasoil!O56/(KM!O56-KM!N56),IF(C56="Transport",(Gasoil!O56*100)/(KM!O56-KM!N56),Gasoil!O56/heures!O56))</f>
        <v>#DIV/0!</v>
      </c>
      <c r="P56" s="299" t="e">
        <f>IF(C56="Engin",Gasoil!P56/(KM!P56-KM!O56),IF(C56="Transport",(Gasoil!P56*100)/(KM!P56-KM!O56),Gasoil!P56/heures!P56))</f>
        <v>#DIV/0!</v>
      </c>
      <c r="Q56" s="299" t="e">
        <f>IF(C56="Engin",Gasoil!Q56/(KM!Q56-KM!P56),IF(C56="Transport",(Gasoil!Q56*100)/(KM!Q56-KM!P56),Gasoil!Q56/heures!Q56))</f>
        <v>#DIV/0!</v>
      </c>
      <c r="R56" s="299" t="e">
        <f>IF(C56="Engin",Gasoil!R56/(KM!R56-KM!Q56),IF(C56="Transport",(Gasoil!R56*100)/(KM!R56-KM!Q56),Gasoil!R56/heures!R56))</f>
        <v>#DIV/0!</v>
      </c>
      <c r="S56" s="299" t="e">
        <f>IF(C56="Engin",Gasoil!S56/(KM!S56-KM!R56),IF(C56="Transport",(Gasoil!S56*100)/(KM!S56-KM!R56),Gasoil!S56/heures!S56))</f>
        <v>#DIV/0!</v>
      </c>
      <c r="T56" s="299" t="e">
        <f>IF(C56="Engin",Gasoil!T56/(KM!T56-KM!S56),IF(C56="Transport",(Gasoil!T56*100)/(KM!T56-KM!S56),Gasoil!T56/heures!T56))</f>
        <v>#DIV/0!</v>
      </c>
      <c r="U56" s="299" t="e">
        <f>IF(C56="Engin",Gasoil!U56/(KM!U56-KM!T56),IF(C56="Transport",(Gasoil!U56*100)/(KM!U56-KM!T56),Gasoil!U56/heures!U56))</f>
        <v>#DIV/0!</v>
      </c>
      <c r="V56" s="299" t="e">
        <f>IF(C56="Engin",Gasoil!V56/(KM!V56-KM!U56),IF(C56="Transport",(Gasoil!V56*100)/(KM!V56-KM!U56),Gasoil!V56/heures!V56))</f>
        <v>#DIV/0!</v>
      </c>
      <c r="W56" s="299" t="e">
        <f>IF(C56="Engin",Gasoil!W56/(KM!W56-KM!V56),IF(C56="Transport",(Gasoil!W56*100)/(KM!W56-KM!V56),Gasoil!W56/heures!W56))</f>
        <v>#DIV/0!</v>
      </c>
      <c r="X56" s="299" t="e">
        <f>IF(C56="Engin",Gasoil!X56/(KM!X56-KM!W56),IF(C56="Transport",(Gasoil!X56*100)/(KM!X56-KM!W56),Gasoil!X56/heures!X56))</f>
        <v>#DIV/0!</v>
      </c>
      <c r="Y56" s="299" t="e">
        <f>IF(C56="Engin",Gasoil!Y56/(KM!Y56-KM!X56),IF(C56="Transport",(Gasoil!Y56*100)/(KM!Y56-KM!X56),Gasoil!Y56/heures!Y56))</f>
        <v>#DIV/0!</v>
      </c>
      <c r="Z56" s="299" t="e">
        <f>IF(C56="Engin",Gasoil!Z56/(KM!Z56-KM!Y56),IF(C56="Transport",(Gasoil!Z56*100)/(KM!Z56-KM!Y56),Gasoil!Z56/heures!Z56))</f>
        <v>#DIV/0!</v>
      </c>
      <c r="AA56" s="299" t="e">
        <f>IF(C56="Engin",Gasoil!AA56/(KM!AA56-KM!Z56),IF(C56="Transport",(Gasoil!AA56*100)/(KM!AA56-KM!Z56),Gasoil!AA56/heures!AA56))</f>
        <v>#DIV/0!</v>
      </c>
      <c r="AB56" s="299" t="e">
        <f>IF(C56="Engin",Gasoil!AB56/(KM!AB56-KM!AA56),IF(C56="Transport",(Gasoil!AB56*100)/(KM!AB56-KM!AA56),Gasoil!AB56/heures!AB56))</f>
        <v>#DIV/0!</v>
      </c>
      <c r="AC56" s="299" t="e">
        <f>IF(C56="Engin",Gasoil!AC56/(KM!AC56-KM!AB56),IF(C56="Transport",(Gasoil!AC56*100)/(KM!AC56-KM!AB56),Gasoil!AC56/heures!AC56))</f>
        <v>#DIV/0!</v>
      </c>
      <c r="AD56" s="299" t="e">
        <f>IF(C56="Engin",Gasoil!AD56/(KM!AD56-KM!AC56),IF(C56="Transport",(Gasoil!AD56*100)/(KM!AD56-KM!AC56),Gasoil!AD56/heures!AD56))</f>
        <v>#DIV/0!</v>
      </c>
      <c r="AE56" s="299" t="e">
        <f>IF(C56="Engin",Gasoil!AE56/(KM!AE56-KM!AD56),IF(C56="Transport",(Gasoil!AE56*100)/(KM!AE56-KM!AD56),Gasoil!AE56/heures!AE56))</f>
        <v>#DIV/0!</v>
      </c>
      <c r="AF56" s="299" t="e">
        <f>IF(C56="Engin",Gasoil!AF56/(KM!AF56-KM!AE56),IF(C56="Transport",(Gasoil!AF56*100)/(KM!AF56-KM!AE56),Gasoil!AF56/heures!AF56))</f>
        <v>#DIV/0!</v>
      </c>
      <c r="AG56" s="299" t="e">
        <f>IF(C56="Engin",Gasoil!AG56/(KM!AG56-KM!AF56),IF(C56="Transport",(Gasoil!AG56*100)/(KM!AG56-KM!AF56),Gasoil!AG56/heures!AG56))</f>
        <v>#DIV/0!</v>
      </c>
      <c r="AH56" s="299" t="e">
        <f>IF(C56="Engin",Gasoil!AH56/(KM!AH56-KM!AG56),IF(C56="Transport",(Gasoil!AH56*100)/(KM!AH56-KM!AG56),Gasoil!AH56/heures!AH56))</f>
        <v>#DIV/0!</v>
      </c>
      <c r="AI56" s="302" t="e">
        <f t="shared" si="0"/>
        <v>#DIV/0!</v>
      </c>
    </row>
    <row r="57" spans="1:35">
      <c r="A57" s="300">
        <f>Matériel_Sogto!A62</f>
        <v>0</v>
      </c>
      <c r="B57" s="301">
        <f>Matériel_Sogto!B62</f>
        <v>0</v>
      </c>
      <c r="C57" s="301">
        <f>Matériel_Sogto!C62</f>
        <v>0</v>
      </c>
      <c r="D57" s="299" t="e">
        <f>Gasoil!D57/heures!D57</f>
        <v>#DIV/0!</v>
      </c>
      <c r="E57" s="299" t="e">
        <f>IF(C57="Engin",Gasoil!E57/(KM!E57-KM!D57),IF(C57="Transport",(Gasoil!E57*100)/(KM!E57-KM!D57),Gasoil!E57/heures!E57))</f>
        <v>#DIV/0!</v>
      </c>
      <c r="F57" s="299" t="e">
        <f>IF(C57="Engin",Gasoil!F57/(KM!F57-KM!E57),IF(C57="Transport",(Gasoil!F57*100)/(KM!F57-KM!E57),Gasoil!F57/heures!F57))</f>
        <v>#DIV/0!</v>
      </c>
      <c r="G57" s="299" t="e">
        <f>IF(C57="Engin",Gasoil!G57/(KM!G57-KM!F57),IF(C57="Transport",(Gasoil!G57*100)/(KM!G57-KM!F57),Gasoil!G57/heures!G57))</f>
        <v>#DIV/0!</v>
      </c>
      <c r="H57" s="299" t="e">
        <f>IF(C57="Engin",Gasoil!H57/(KM!H57-KM!G57),IF(C57="Transport",(Gasoil!H57*100)/(KM!H57-KM!G57),Gasoil!H57/heures!H57))</f>
        <v>#DIV/0!</v>
      </c>
      <c r="I57" s="299" t="e">
        <f>IF(C57="Engin",Gasoil!I57/(KM!I57-KM!H57),IF(C57="Transport",(Gasoil!I57*100)/(KM!I57-KM!H57),Gasoil!I57/heures!I57))</f>
        <v>#DIV/0!</v>
      </c>
      <c r="J57" s="299" t="e">
        <f>IF(C57="Engin",Gasoil!J57/(KM!J57-KM!I57),IF(C57="Transport",(Gasoil!J57*100)/(KM!J57-KM!I57),Gasoil!J57/heures!J57))</f>
        <v>#DIV/0!</v>
      </c>
      <c r="K57" s="299" t="e">
        <f>IF(C57="Engin",Gasoil!K57/(KM!K57-KM!J57),IF(C57="Transport",(Gasoil!K57*100)/(KM!K57-KM!J57),Gasoil!K57/heures!K57))</f>
        <v>#DIV/0!</v>
      </c>
      <c r="L57" s="299" t="e">
        <f>IF(C57="Engin",Gasoil!L57/(KM!L57-KM!K57),IF(C57="Transport",(Gasoil!L57*100)/(KM!L57-KM!K57),Gasoil!L57/heures!L57))</f>
        <v>#DIV/0!</v>
      </c>
      <c r="M57" s="299" t="e">
        <f>IF(C57="Engin",Gasoil!M57/(KM!M57-KM!L57),IF(C57="Transport",(Gasoil!M57*100)/(KM!M57-KM!L57),Gasoil!M57/heures!M57))</f>
        <v>#DIV/0!</v>
      </c>
      <c r="N57" s="299" t="e">
        <f>IF(C57="Engin",Gasoil!N57/(KM!N57-KM!M57),IF(C57="Transport",(Gasoil!N57*100)/(KM!N57-KM!M57),Gasoil!N57/heures!N57))</f>
        <v>#DIV/0!</v>
      </c>
      <c r="O57" s="299" t="e">
        <f>IF(C57="Engin",Gasoil!O57/(KM!O57-KM!N57),IF(C57="Transport",(Gasoil!O57*100)/(KM!O57-KM!N57),Gasoil!O57/heures!O57))</f>
        <v>#DIV/0!</v>
      </c>
      <c r="P57" s="299" t="e">
        <f>IF(C57="Engin",Gasoil!P57/(KM!P57-KM!O57),IF(C57="Transport",(Gasoil!P57*100)/(KM!P57-KM!O57),Gasoil!P57/heures!P57))</f>
        <v>#DIV/0!</v>
      </c>
      <c r="Q57" s="299" t="e">
        <f>IF(C57="Engin",Gasoil!Q57/(KM!Q57-KM!P57),IF(C57="Transport",(Gasoil!Q57*100)/(KM!Q57-KM!P57),Gasoil!Q57/heures!Q57))</f>
        <v>#DIV/0!</v>
      </c>
      <c r="R57" s="299" t="e">
        <f>IF(C57="Engin",Gasoil!R57/(KM!R57-KM!Q57),IF(C57="Transport",(Gasoil!R57*100)/(KM!R57-KM!Q57),Gasoil!R57/heures!R57))</f>
        <v>#DIV/0!</v>
      </c>
      <c r="S57" s="299" t="e">
        <f>IF(C57="Engin",Gasoil!S57/(KM!S57-KM!R57),IF(C57="Transport",(Gasoil!S57*100)/(KM!S57-KM!R57),Gasoil!S57/heures!S57))</f>
        <v>#DIV/0!</v>
      </c>
      <c r="T57" s="299" t="e">
        <f>IF(C57="Engin",Gasoil!T57/(KM!T57-KM!S57),IF(C57="Transport",(Gasoil!T57*100)/(KM!T57-KM!S57),Gasoil!T57/heures!T57))</f>
        <v>#DIV/0!</v>
      </c>
      <c r="U57" s="299" t="e">
        <f>IF(C57="Engin",Gasoil!U57/(KM!U57-KM!T57),IF(C57="Transport",(Gasoil!U57*100)/(KM!U57-KM!T57),Gasoil!U57/heures!U57))</f>
        <v>#DIV/0!</v>
      </c>
      <c r="V57" s="299" t="e">
        <f>IF(C57="Engin",Gasoil!V57/(KM!V57-KM!U57),IF(C57="Transport",(Gasoil!V57*100)/(KM!V57-KM!U57),Gasoil!V57/heures!V57))</f>
        <v>#DIV/0!</v>
      </c>
      <c r="W57" s="299" t="e">
        <f>IF(C57="Engin",Gasoil!W57/(KM!W57-KM!V57),IF(C57="Transport",(Gasoil!W57*100)/(KM!W57-KM!V57),Gasoil!W57/heures!W57))</f>
        <v>#DIV/0!</v>
      </c>
      <c r="X57" s="299" t="e">
        <f>IF(C57="Engin",Gasoil!X57/(KM!X57-KM!W57),IF(C57="Transport",(Gasoil!X57*100)/(KM!X57-KM!W57),Gasoil!X57/heures!X57))</f>
        <v>#DIV/0!</v>
      </c>
      <c r="Y57" s="299" t="e">
        <f>IF(C57="Engin",Gasoil!Y57/(KM!Y57-KM!X57),IF(C57="Transport",(Gasoil!Y57*100)/(KM!Y57-KM!X57),Gasoil!Y57/heures!Y57))</f>
        <v>#DIV/0!</v>
      </c>
      <c r="Z57" s="299" t="e">
        <f>IF(C57="Engin",Gasoil!Z57/(KM!Z57-KM!Y57),IF(C57="Transport",(Gasoil!Z57*100)/(KM!Z57-KM!Y57),Gasoil!Z57/heures!Z57))</f>
        <v>#DIV/0!</v>
      </c>
      <c r="AA57" s="299" t="e">
        <f>IF(C57="Engin",Gasoil!AA57/(KM!AA57-KM!Z57),IF(C57="Transport",(Gasoil!AA57*100)/(KM!AA57-KM!Z57),Gasoil!AA57/heures!AA57))</f>
        <v>#DIV/0!</v>
      </c>
      <c r="AB57" s="299" t="e">
        <f>IF(C57="Engin",Gasoil!AB57/(KM!AB57-KM!AA57),IF(C57="Transport",(Gasoil!AB57*100)/(KM!AB57-KM!AA57),Gasoil!AB57/heures!AB57))</f>
        <v>#DIV/0!</v>
      </c>
      <c r="AC57" s="299" t="e">
        <f>IF(C57="Engin",Gasoil!AC57/(KM!AC57-KM!AB57),IF(C57="Transport",(Gasoil!AC57*100)/(KM!AC57-KM!AB57),Gasoil!AC57/heures!AC57))</f>
        <v>#DIV/0!</v>
      </c>
      <c r="AD57" s="299" t="e">
        <f>IF(C57="Engin",Gasoil!AD57/(KM!AD57-KM!AC57),IF(C57="Transport",(Gasoil!AD57*100)/(KM!AD57-KM!AC57),Gasoil!AD57/heures!AD57))</f>
        <v>#DIV/0!</v>
      </c>
      <c r="AE57" s="299" t="e">
        <f>IF(C57="Engin",Gasoil!AE57/(KM!AE57-KM!AD57),IF(C57="Transport",(Gasoil!AE57*100)/(KM!AE57-KM!AD57),Gasoil!AE57/heures!AE57))</f>
        <v>#DIV/0!</v>
      </c>
      <c r="AF57" s="299" t="e">
        <f>IF(C57="Engin",Gasoil!AF57/(KM!AF57-KM!AE57),IF(C57="Transport",(Gasoil!AF57*100)/(KM!AF57-KM!AE57),Gasoil!AF57/heures!AF57))</f>
        <v>#DIV/0!</v>
      </c>
      <c r="AG57" s="299" t="e">
        <f>IF(C57="Engin",Gasoil!AG57/(KM!AG57-KM!AF57),IF(C57="Transport",(Gasoil!AG57*100)/(KM!AG57-KM!AF57),Gasoil!AG57/heures!AG57))</f>
        <v>#DIV/0!</v>
      </c>
      <c r="AH57" s="299" t="e">
        <f>IF(C57="Engin",Gasoil!AH57/(KM!AH57-KM!AG57),IF(C57="Transport",(Gasoil!AH57*100)/(KM!AH57-KM!AG57),Gasoil!AH57/heures!AH57))</f>
        <v>#DIV/0!</v>
      </c>
      <c r="AI57" s="302" t="e">
        <f t="shared" si="0"/>
        <v>#DIV/0!</v>
      </c>
    </row>
    <row r="58" spans="1:35">
      <c r="A58" s="300">
        <f>Matériel_Sogto!A63</f>
        <v>0</v>
      </c>
      <c r="B58" s="301">
        <f>Matériel_Sogto!B63</f>
        <v>0</v>
      </c>
      <c r="C58" s="301">
        <f>Matériel_Sogto!C63</f>
        <v>0</v>
      </c>
      <c r="D58" s="299" t="e">
        <f>Gasoil!D58/heures!D58</f>
        <v>#DIV/0!</v>
      </c>
      <c r="E58" s="299" t="e">
        <f>IF(C58="Engin",Gasoil!E58/(KM!E58-KM!D58),IF(C58="Transport",(Gasoil!E58*100)/(KM!E58-KM!D58),Gasoil!E58/heures!E58))</f>
        <v>#DIV/0!</v>
      </c>
      <c r="F58" s="299" t="e">
        <f>IF(C58="Engin",Gasoil!F58/(KM!F58-KM!E58),IF(C58="Transport",(Gasoil!F58*100)/(KM!F58-KM!E58),Gasoil!F58/heures!F58))</f>
        <v>#DIV/0!</v>
      </c>
      <c r="G58" s="299" t="e">
        <f>IF(C58="Engin",Gasoil!G58/(KM!G58-KM!F58),IF(C58="Transport",(Gasoil!G58*100)/(KM!G58-KM!F58),Gasoil!G58/heures!G58))</f>
        <v>#DIV/0!</v>
      </c>
      <c r="H58" s="299" t="e">
        <f>IF(C58="Engin",Gasoil!H58/(KM!H58-KM!G58),IF(C58="Transport",(Gasoil!H58*100)/(KM!H58-KM!G58),Gasoil!H58/heures!H58))</f>
        <v>#DIV/0!</v>
      </c>
      <c r="I58" s="299" t="e">
        <f>IF(C58="Engin",Gasoil!I58/(KM!I58-KM!H58),IF(C58="Transport",(Gasoil!I58*100)/(KM!I58-KM!H58),Gasoil!I58/heures!I58))</f>
        <v>#DIV/0!</v>
      </c>
      <c r="J58" s="299" t="e">
        <f>IF(C58="Engin",Gasoil!J58/(KM!J58-KM!I58),IF(C58="Transport",(Gasoil!J58*100)/(KM!J58-KM!I58),Gasoil!J58/heures!J58))</f>
        <v>#DIV/0!</v>
      </c>
      <c r="K58" s="299" t="e">
        <f>IF(C58="Engin",Gasoil!K58/(KM!K58-KM!J58),IF(C58="Transport",(Gasoil!K58*100)/(KM!K58-KM!J58),Gasoil!K58/heures!K58))</f>
        <v>#DIV/0!</v>
      </c>
      <c r="L58" s="299" t="e">
        <f>IF(C58="Engin",Gasoil!L58/(KM!L58-KM!K58),IF(C58="Transport",(Gasoil!L58*100)/(KM!L58-KM!K58),Gasoil!L58/heures!L58))</f>
        <v>#DIV/0!</v>
      </c>
      <c r="M58" s="299" t="e">
        <f>IF(C58="Engin",Gasoil!M58/(KM!M58-KM!L58),IF(C58="Transport",(Gasoil!M58*100)/(KM!M58-KM!L58),Gasoil!M58/heures!M58))</f>
        <v>#DIV/0!</v>
      </c>
      <c r="N58" s="299" t="e">
        <f>IF(C58="Engin",Gasoil!N58/(KM!N58-KM!M58),IF(C58="Transport",(Gasoil!N58*100)/(KM!N58-KM!M58),Gasoil!N58/heures!N58))</f>
        <v>#DIV/0!</v>
      </c>
      <c r="O58" s="299" t="e">
        <f>IF(C58="Engin",Gasoil!O58/(KM!O58-KM!N58),IF(C58="Transport",(Gasoil!O58*100)/(KM!O58-KM!N58),Gasoil!O58/heures!O58))</f>
        <v>#DIV/0!</v>
      </c>
      <c r="P58" s="299" t="e">
        <f>IF(C58="Engin",Gasoil!P58/(KM!P58-KM!O58),IF(C58="Transport",(Gasoil!P58*100)/(KM!P58-KM!O58),Gasoil!P58/heures!P58))</f>
        <v>#DIV/0!</v>
      </c>
      <c r="Q58" s="299" t="e">
        <f>IF(C58="Engin",Gasoil!Q58/(KM!Q58-KM!P58),IF(C58="Transport",(Gasoil!Q58*100)/(KM!Q58-KM!P58),Gasoil!Q58/heures!Q58))</f>
        <v>#DIV/0!</v>
      </c>
      <c r="R58" s="299" t="e">
        <f>IF(C58="Engin",Gasoil!R58/(KM!R58-KM!Q58),IF(C58="Transport",(Gasoil!R58*100)/(KM!R58-KM!Q58),Gasoil!R58/heures!R58))</f>
        <v>#DIV/0!</v>
      </c>
      <c r="S58" s="299" t="e">
        <f>IF(C58="Engin",Gasoil!S58/(KM!S58-KM!R58),IF(C58="Transport",(Gasoil!S58*100)/(KM!S58-KM!R58),Gasoil!S58/heures!S58))</f>
        <v>#DIV/0!</v>
      </c>
      <c r="T58" s="299" t="e">
        <f>IF(C58="Engin",Gasoil!T58/(KM!T58-KM!S58),IF(C58="Transport",(Gasoil!T58*100)/(KM!T58-KM!S58),Gasoil!T58/heures!T58))</f>
        <v>#DIV/0!</v>
      </c>
      <c r="U58" s="299" t="e">
        <f>IF(C58="Engin",Gasoil!U58/(KM!U58-KM!T58),IF(C58="Transport",(Gasoil!U58*100)/(KM!U58-KM!T58),Gasoil!U58/heures!U58))</f>
        <v>#DIV/0!</v>
      </c>
      <c r="V58" s="299" t="e">
        <f>IF(C58="Engin",Gasoil!V58/(KM!V58-KM!U58),IF(C58="Transport",(Gasoil!V58*100)/(KM!V58-KM!U58),Gasoil!V58/heures!V58))</f>
        <v>#DIV/0!</v>
      </c>
      <c r="W58" s="299" t="e">
        <f>IF(C58="Engin",Gasoil!W58/(KM!W58-KM!V58),IF(C58="Transport",(Gasoil!W58*100)/(KM!W58-KM!V58),Gasoil!W58/heures!W58))</f>
        <v>#DIV/0!</v>
      </c>
      <c r="X58" s="299" t="e">
        <f>IF(C58="Engin",Gasoil!X58/(KM!X58-KM!W58),IF(C58="Transport",(Gasoil!X58*100)/(KM!X58-KM!W58),Gasoil!X58/heures!X58))</f>
        <v>#DIV/0!</v>
      </c>
      <c r="Y58" s="299" t="e">
        <f>IF(C58="Engin",Gasoil!Y58/(KM!Y58-KM!X58),IF(C58="Transport",(Gasoil!Y58*100)/(KM!Y58-KM!X58),Gasoil!Y58/heures!Y58))</f>
        <v>#DIV/0!</v>
      </c>
      <c r="Z58" s="299" t="e">
        <f>IF(C58="Engin",Gasoil!Z58/(KM!Z58-KM!Y58),IF(C58="Transport",(Gasoil!Z58*100)/(KM!Z58-KM!Y58),Gasoil!Z58/heures!Z58))</f>
        <v>#DIV/0!</v>
      </c>
      <c r="AA58" s="299" t="e">
        <f>IF(C58="Engin",Gasoil!AA58/(KM!AA58-KM!Z58),IF(C58="Transport",(Gasoil!AA58*100)/(KM!AA58-KM!Z58),Gasoil!AA58/heures!AA58))</f>
        <v>#DIV/0!</v>
      </c>
      <c r="AB58" s="299" t="e">
        <f>IF(C58="Engin",Gasoil!AB58/(KM!AB58-KM!AA58),IF(C58="Transport",(Gasoil!AB58*100)/(KM!AB58-KM!AA58),Gasoil!AB58/heures!AB58))</f>
        <v>#DIV/0!</v>
      </c>
      <c r="AC58" s="299" t="e">
        <f>IF(C58="Engin",Gasoil!AC58/(KM!AC58-KM!AB58),IF(C58="Transport",(Gasoil!AC58*100)/(KM!AC58-KM!AB58),Gasoil!AC58/heures!AC58))</f>
        <v>#DIV/0!</v>
      </c>
      <c r="AD58" s="299" t="e">
        <f>IF(C58="Engin",Gasoil!AD58/(KM!AD58-KM!AC58),IF(C58="Transport",(Gasoil!AD58*100)/(KM!AD58-KM!AC58),Gasoil!AD58/heures!AD58))</f>
        <v>#DIV/0!</v>
      </c>
      <c r="AE58" s="299" t="e">
        <f>IF(C58="Engin",Gasoil!AE58/(KM!AE58-KM!AD58),IF(C58="Transport",(Gasoil!AE58*100)/(KM!AE58-KM!AD58),Gasoil!AE58/heures!AE58))</f>
        <v>#DIV/0!</v>
      </c>
      <c r="AF58" s="299" t="e">
        <f>IF(C58="Engin",Gasoil!AF58/(KM!AF58-KM!AE58),IF(C58="Transport",(Gasoil!AF58*100)/(KM!AF58-KM!AE58),Gasoil!AF58/heures!AF58))</f>
        <v>#DIV/0!</v>
      </c>
      <c r="AG58" s="299" t="e">
        <f>IF(C58="Engin",Gasoil!AG58/(KM!AG58-KM!AF58),IF(C58="Transport",(Gasoil!AG58*100)/(KM!AG58-KM!AF58),Gasoil!AG58/heures!AG58))</f>
        <v>#DIV/0!</v>
      </c>
      <c r="AH58" s="299" t="e">
        <f>IF(C58="Engin",Gasoil!AH58/(KM!AH58-KM!AG58),IF(C58="Transport",(Gasoil!AH58*100)/(KM!AH58-KM!AG58),Gasoil!AH58/heures!AH58))</f>
        <v>#DIV/0!</v>
      </c>
      <c r="AI58" s="302" t="e">
        <f t="shared" si="0"/>
        <v>#DIV/0!</v>
      </c>
    </row>
    <row r="59" spans="1:35">
      <c r="A59" s="300">
        <f>Matériel_Sogto!A64</f>
        <v>0</v>
      </c>
      <c r="B59" s="301">
        <f>Matériel_Sogto!B64</f>
        <v>0</v>
      </c>
      <c r="C59" s="301">
        <f>Matériel_Sogto!C64</f>
        <v>0</v>
      </c>
      <c r="D59" s="299" t="e">
        <f>Gasoil!D59/heures!D59</f>
        <v>#DIV/0!</v>
      </c>
      <c r="E59" s="299" t="e">
        <f>IF(C59="Engin",Gasoil!E59/(KM!E59-KM!D59),IF(C59="Transport",(Gasoil!E59*100)/(KM!E59-KM!D59),Gasoil!E59/heures!E59))</f>
        <v>#DIV/0!</v>
      </c>
      <c r="F59" s="299" t="e">
        <f>IF(C59="Engin",Gasoil!F59/(KM!F59-KM!E59),IF(C59="Transport",(Gasoil!F59*100)/(KM!F59-KM!E59),Gasoil!F59/heures!F59))</f>
        <v>#DIV/0!</v>
      </c>
      <c r="G59" s="299" t="e">
        <f>IF(C59="Engin",Gasoil!G59/(KM!G59-KM!F59),IF(C59="Transport",(Gasoil!G59*100)/(KM!G59-KM!F59),Gasoil!G59/heures!G59))</f>
        <v>#DIV/0!</v>
      </c>
      <c r="H59" s="299" t="e">
        <f>IF(C59="Engin",Gasoil!H59/(KM!H59-KM!G59),IF(C59="Transport",(Gasoil!H59*100)/(KM!H59-KM!G59),Gasoil!H59/heures!H59))</f>
        <v>#DIV/0!</v>
      </c>
      <c r="I59" s="299" t="e">
        <f>IF(C59="Engin",Gasoil!I59/(KM!I59-KM!H59),IF(C59="Transport",(Gasoil!I59*100)/(KM!I59-KM!H59),Gasoil!I59/heures!I59))</f>
        <v>#DIV/0!</v>
      </c>
      <c r="J59" s="299" t="e">
        <f>IF(C59="Engin",Gasoil!J59/(KM!J59-KM!I59),IF(C59="Transport",(Gasoil!J59*100)/(KM!J59-KM!I59),Gasoil!J59/heures!J59))</f>
        <v>#DIV/0!</v>
      </c>
      <c r="K59" s="299" t="e">
        <f>IF(C59="Engin",Gasoil!K59/(KM!K59-KM!J59),IF(C59="Transport",(Gasoil!K59*100)/(KM!K59-KM!J59),Gasoil!K59/heures!K59))</f>
        <v>#DIV/0!</v>
      </c>
      <c r="L59" s="299" t="e">
        <f>IF(C59="Engin",Gasoil!L59/(KM!L59-KM!K59),IF(C59="Transport",(Gasoil!L59*100)/(KM!L59-KM!K59),Gasoil!L59/heures!L59))</f>
        <v>#DIV/0!</v>
      </c>
      <c r="M59" s="299" t="e">
        <f>IF(C59="Engin",Gasoil!M59/(KM!M59-KM!L59),IF(C59="Transport",(Gasoil!M59*100)/(KM!M59-KM!L59),Gasoil!M59/heures!M59))</f>
        <v>#DIV/0!</v>
      </c>
      <c r="N59" s="299" t="e">
        <f>IF(C59="Engin",Gasoil!N59/(KM!N59-KM!M59),IF(C59="Transport",(Gasoil!N59*100)/(KM!N59-KM!M59),Gasoil!N59/heures!N59))</f>
        <v>#DIV/0!</v>
      </c>
      <c r="O59" s="299" t="e">
        <f>IF(C59="Engin",Gasoil!O59/(KM!O59-KM!N59),IF(C59="Transport",(Gasoil!O59*100)/(KM!O59-KM!N59),Gasoil!O59/heures!O59))</f>
        <v>#DIV/0!</v>
      </c>
      <c r="P59" s="299" t="e">
        <f>IF(C59="Engin",Gasoil!P59/(KM!P59-KM!O59),IF(C59="Transport",(Gasoil!P59*100)/(KM!P59-KM!O59),Gasoil!P59/heures!P59))</f>
        <v>#DIV/0!</v>
      </c>
      <c r="Q59" s="299" t="e">
        <f>IF(C59="Engin",Gasoil!Q59/(KM!Q59-KM!P59),IF(C59="Transport",(Gasoil!Q59*100)/(KM!Q59-KM!P59),Gasoil!Q59/heures!Q59))</f>
        <v>#DIV/0!</v>
      </c>
      <c r="R59" s="299" t="e">
        <f>IF(C59="Engin",Gasoil!R59/(KM!R59-KM!Q59),IF(C59="Transport",(Gasoil!R59*100)/(KM!R59-KM!Q59),Gasoil!R59/heures!R59))</f>
        <v>#DIV/0!</v>
      </c>
      <c r="S59" s="299" t="e">
        <f>IF(C59="Engin",Gasoil!S59/(KM!S59-KM!R59),IF(C59="Transport",(Gasoil!S59*100)/(KM!S59-KM!R59),Gasoil!S59/heures!S59))</f>
        <v>#DIV/0!</v>
      </c>
      <c r="T59" s="299" t="e">
        <f>IF(C59="Engin",Gasoil!T59/(KM!T59-KM!S59),IF(C59="Transport",(Gasoil!T59*100)/(KM!T59-KM!S59),Gasoil!T59/heures!T59))</f>
        <v>#DIV/0!</v>
      </c>
      <c r="U59" s="299" t="e">
        <f>IF(C59="Engin",Gasoil!U59/(KM!U59-KM!T59),IF(C59="Transport",(Gasoil!U59*100)/(KM!U59-KM!T59),Gasoil!U59/heures!U59))</f>
        <v>#DIV/0!</v>
      </c>
      <c r="V59" s="299" t="e">
        <f>IF(C59="Engin",Gasoil!V59/(KM!V59-KM!U59),IF(C59="Transport",(Gasoil!V59*100)/(KM!V59-KM!U59),Gasoil!V59/heures!V59))</f>
        <v>#DIV/0!</v>
      </c>
      <c r="W59" s="299" t="e">
        <f>IF(C59="Engin",Gasoil!W59/(KM!W59-KM!V59),IF(C59="Transport",(Gasoil!W59*100)/(KM!W59-KM!V59),Gasoil!W59/heures!W59))</f>
        <v>#DIV/0!</v>
      </c>
      <c r="X59" s="299" t="e">
        <f>IF(C59="Engin",Gasoil!X59/(KM!X59-KM!W59),IF(C59="Transport",(Gasoil!X59*100)/(KM!X59-KM!W59),Gasoil!X59/heures!X59))</f>
        <v>#DIV/0!</v>
      </c>
      <c r="Y59" s="299" t="e">
        <f>IF(C59="Engin",Gasoil!Y59/(KM!Y59-KM!X59),IF(C59="Transport",(Gasoil!Y59*100)/(KM!Y59-KM!X59),Gasoil!Y59/heures!Y59))</f>
        <v>#DIV/0!</v>
      </c>
      <c r="Z59" s="299" t="e">
        <f>IF(C59="Engin",Gasoil!Z59/(KM!Z59-KM!Y59),IF(C59="Transport",(Gasoil!Z59*100)/(KM!Z59-KM!Y59),Gasoil!Z59/heures!Z59))</f>
        <v>#DIV/0!</v>
      </c>
      <c r="AA59" s="299" t="e">
        <f>IF(C59="Engin",Gasoil!AA59/(KM!AA59-KM!Z59),IF(C59="Transport",(Gasoil!AA59*100)/(KM!AA59-KM!Z59),Gasoil!AA59/heures!AA59))</f>
        <v>#DIV/0!</v>
      </c>
      <c r="AB59" s="299" t="e">
        <f>IF(C59="Engin",Gasoil!AB59/(KM!AB59-KM!AA59),IF(C59="Transport",(Gasoil!AB59*100)/(KM!AB59-KM!AA59),Gasoil!AB59/heures!AB59))</f>
        <v>#DIV/0!</v>
      </c>
      <c r="AC59" s="299" t="e">
        <f>IF(C59="Engin",Gasoil!AC59/(KM!AC59-KM!AB59),IF(C59="Transport",(Gasoil!AC59*100)/(KM!AC59-KM!AB59),Gasoil!AC59/heures!AC59))</f>
        <v>#DIV/0!</v>
      </c>
      <c r="AD59" s="299" t="e">
        <f>IF(C59="Engin",Gasoil!AD59/(KM!AD59-KM!AC59),IF(C59="Transport",(Gasoil!AD59*100)/(KM!AD59-KM!AC59),Gasoil!AD59/heures!AD59))</f>
        <v>#DIV/0!</v>
      </c>
      <c r="AE59" s="299" t="e">
        <f>IF(C59="Engin",Gasoil!AE59/(KM!AE59-KM!AD59),IF(C59="Transport",(Gasoil!AE59*100)/(KM!AE59-KM!AD59),Gasoil!AE59/heures!AE59))</f>
        <v>#DIV/0!</v>
      </c>
      <c r="AF59" s="299" t="e">
        <f>IF(C59="Engin",Gasoil!AF59/(KM!AF59-KM!AE59),IF(C59="Transport",(Gasoil!AF59*100)/(KM!AF59-KM!AE59),Gasoil!AF59/heures!AF59))</f>
        <v>#DIV/0!</v>
      </c>
      <c r="AG59" s="299" t="e">
        <f>IF(C59="Engin",Gasoil!AG59/(KM!AG59-KM!AF59),IF(C59="Transport",(Gasoil!AG59*100)/(KM!AG59-KM!AF59),Gasoil!AG59/heures!AG59))</f>
        <v>#DIV/0!</v>
      </c>
      <c r="AH59" s="299" t="e">
        <f>IF(C59="Engin",Gasoil!AH59/(KM!AH59-KM!AG59),IF(C59="Transport",(Gasoil!AH59*100)/(KM!AH59-KM!AG59),Gasoil!AH59/heures!AH59))</f>
        <v>#DIV/0!</v>
      </c>
      <c r="AI59" s="302" t="e">
        <f t="shared" si="0"/>
        <v>#DIV/0!</v>
      </c>
    </row>
    <row r="60" spans="1:35">
      <c r="A60" s="300">
        <f>Matériel_Sogto!A65</f>
        <v>0</v>
      </c>
      <c r="B60" s="301">
        <f>Matériel_Sogto!B65</f>
        <v>0</v>
      </c>
      <c r="C60" s="301">
        <f>Matériel_Sogto!C65</f>
        <v>0</v>
      </c>
      <c r="D60" s="299" t="e">
        <f>Gasoil!D60/heures!D60</f>
        <v>#DIV/0!</v>
      </c>
      <c r="E60" s="299" t="e">
        <f>IF(C60="Engin",Gasoil!E60/(KM!E60-KM!D60),IF(C60="Transport",(Gasoil!E60*100)/(KM!E60-KM!D60),Gasoil!E60/heures!E60))</f>
        <v>#DIV/0!</v>
      </c>
      <c r="F60" s="299" t="e">
        <f>IF(C60="Engin",Gasoil!F60/(KM!F60-KM!E60),IF(C60="Transport",(Gasoil!F60*100)/(KM!F60-KM!E60),Gasoil!F60/heures!F60))</f>
        <v>#DIV/0!</v>
      </c>
      <c r="G60" s="299" t="e">
        <f>IF(C60="Engin",Gasoil!G60/(KM!G60-KM!F60),IF(C60="Transport",(Gasoil!G60*100)/(KM!G60-KM!F60),Gasoil!G60/heures!G60))</f>
        <v>#DIV/0!</v>
      </c>
      <c r="H60" s="299" t="e">
        <f>IF(C60="Engin",Gasoil!H60/(KM!H60-KM!G60),IF(C60="Transport",(Gasoil!H60*100)/(KM!H60-KM!G60),Gasoil!H60/heures!H60))</f>
        <v>#DIV/0!</v>
      </c>
      <c r="I60" s="299" t="e">
        <f>IF(C60="Engin",Gasoil!I60/(KM!I60-KM!H60),IF(C60="Transport",(Gasoil!I60*100)/(KM!I60-KM!H60),Gasoil!I60/heures!I60))</f>
        <v>#DIV/0!</v>
      </c>
      <c r="J60" s="299" t="e">
        <f>IF(C60="Engin",Gasoil!J60/(KM!J60-KM!I60),IF(C60="Transport",(Gasoil!J60*100)/(KM!J60-KM!I60),Gasoil!J60/heures!J60))</f>
        <v>#DIV/0!</v>
      </c>
      <c r="K60" s="299" t="e">
        <f>IF(C60="Engin",Gasoil!K60/(KM!K60-KM!J60),IF(C60="Transport",(Gasoil!K60*100)/(KM!K60-KM!J60),Gasoil!K60/heures!K60))</f>
        <v>#DIV/0!</v>
      </c>
      <c r="L60" s="299" t="e">
        <f>IF(C60="Engin",Gasoil!L60/(KM!L60-KM!K60),IF(C60="Transport",(Gasoil!L60*100)/(KM!L60-KM!K60),Gasoil!L60/heures!L60))</f>
        <v>#DIV/0!</v>
      </c>
      <c r="M60" s="299" t="e">
        <f>IF(C60="Engin",Gasoil!M60/(KM!M60-KM!L60),IF(C60="Transport",(Gasoil!M60*100)/(KM!M60-KM!L60),Gasoil!M60/heures!M60))</f>
        <v>#DIV/0!</v>
      </c>
      <c r="N60" s="299" t="e">
        <f>IF(C60="Engin",Gasoil!N60/(KM!N60-KM!M60),IF(C60="Transport",(Gasoil!N60*100)/(KM!N60-KM!M60),Gasoil!N60/heures!N60))</f>
        <v>#DIV/0!</v>
      </c>
      <c r="O60" s="299" t="e">
        <f>IF(C60="Engin",Gasoil!O60/(KM!O60-KM!N60),IF(C60="Transport",(Gasoil!O60*100)/(KM!O60-KM!N60),Gasoil!O60/heures!O60))</f>
        <v>#DIV/0!</v>
      </c>
      <c r="P60" s="299" t="e">
        <f>IF(C60="Engin",Gasoil!P60/(KM!P60-KM!O60),IF(C60="Transport",(Gasoil!P60*100)/(KM!P60-KM!O60),Gasoil!P60/heures!P60))</f>
        <v>#DIV/0!</v>
      </c>
      <c r="Q60" s="299" t="e">
        <f>IF(C60="Engin",Gasoil!Q60/(KM!Q60-KM!P60),IF(C60="Transport",(Gasoil!Q60*100)/(KM!Q60-KM!P60),Gasoil!Q60/heures!Q60))</f>
        <v>#DIV/0!</v>
      </c>
      <c r="R60" s="299" t="e">
        <f>IF(C60="Engin",Gasoil!R60/(KM!R60-KM!Q60),IF(C60="Transport",(Gasoil!R60*100)/(KM!R60-KM!Q60),Gasoil!R60/heures!R60))</f>
        <v>#DIV/0!</v>
      </c>
      <c r="S60" s="299" t="e">
        <f>IF(C60="Engin",Gasoil!S60/(KM!S60-KM!R60),IF(C60="Transport",(Gasoil!S60*100)/(KM!S60-KM!R60),Gasoil!S60/heures!S60))</f>
        <v>#DIV/0!</v>
      </c>
      <c r="T60" s="299" t="e">
        <f>IF(C60="Engin",Gasoil!T60/(KM!T60-KM!S60),IF(C60="Transport",(Gasoil!T60*100)/(KM!T60-KM!S60),Gasoil!T60/heures!T60))</f>
        <v>#DIV/0!</v>
      </c>
      <c r="U60" s="299" t="e">
        <f>IF(C60="Engin",Gasoil!U60/(KM!U60-KM!T60),IF(C60="Transport",(Gasoil!U60*100)/(KM!U60-KM!T60),Gasoil!U60/heures!U60))</f>
        <v>#DIV/0!</v>
      </c>
      <c r="V60" s="299" t="e">
        <f>IF(C60="Engin",Gasoil!V60/(KM!V60-KM!U60),IF(C60="Transport",(Gasoil!V60*100)/(KM!V60-KM!U60),Gasoil!V60/heures!V60))</f>
        <v>#DIV/0!</v>
      </c>
      <c r="W60" s="299" t="e">
        <f>IF(C60="Engin",Gasoil!W60/(KM!W60-KM!V60),IF(C60="Transport",(Gasoil!W60*100)/(KM!W60-KM!V60),Gasoil!W60/heures!W60))</f>
        <v>#DIV/0!</v>
      </c>
      <c r="X60" s="299" t="e">
        <f>IF(C60="Engin",Gasoil!X60/(KM!X60-KM!W60),IF(C60="Transport",(Gasoil!X60*100)/(KM!X60-KM!W60),Gasoil!X60/heures!X60))</f>
        <v>#DIV/0!</v>
      </c>
      <c r="Y60" s="299" t="e">
        <f>IF(C60="Engin",Gasoil!Y60/(KM!Y60-KM!X60),IF(C60="Transport",(Gasoil!Y60*100)/(KM!Y60-KM!X60),Gasoil!Y60/heures!Y60))</f>
        <v>#DIV/0!</v>
      </c>
      <c r="Z60" s="299" t="e">
        <f>IF(C60="Engin",Gasoil!Z60/(KM!Z60-KM!Y60),IF(C60="Transport",(Gasoil!Z60*100)/(KM!Z60-KM!Y60),Gasoil!Z60/heures!Z60))</f>
        <v>#DIV/0!</v>
      </c>
      <c r="AA60" s="299" t="e">
        <f>IF(C60="Engin",Gasoil!AA60/(KM!AA60-KM!Z60),IF(C60="Transport",(Gasoil!AA60*100)/(KM!AA60-KM!Z60),Gasoil!AA60/heures!AA60))</f>
        <v>#DIV/0!</v>
      </c>
      <c r="AB60" s="299" t="e">
        <f>IF(C60="Engin",Gasoil!AB60/(KM!AB60-KM!AA60),IF(C60="Transport",(Gasoil!AB60*100)/(KM!AB60-KM!AA60),Gasoil!AB60/heures!AB60))</f>
        <v>#DIV/0!</v>
      </c>
      <c r="AC60" s="299" t="e">
        <f>IF(C60="Engin",Gasoil!AC60/(KM!AC60-KM!AB60),IF(C60="Transport",(Gasoil!AC60*100)/(KM!AC60-KM!AB60),Gasoil!AC60/heures!AC60))</f>
        <v>#DIV/0!</v>
      </c>
      <c r="AD60" s="299" t="e">
        <f>IF(C60="Engin",Gasoil!AD60/(KM!AD60-KM!AC60),IF(C60="Transport",(Gasoil!AD60*100)/(KM!AD60-KM!AC60),Gasoil!AD60/heures!AD60))</f>
        <v>#DIV/0!</v>
      </c>
      <c r="AE60" s="299" t="e">
        <f>IF(C60="Engin",Gasoil!AE60/(KM!AE60-KM!AD60),IF(C60="Transport",(Gasoil!AE60*100)/(KM!AE60-KM!AD60),Gasoil!AE60/heures!AE60))</f>
        <v>#DIV/0!</v>
      </c>
      <c r="AF60" s="299" t="e">
        <f>IF(C60="Engin",Gasoil!AF60/(KM!AF60-KM!AE60),IF(C60="Transport",(Gasoil!AF60*100)/(KM!AF60-KM!AE60),Gasoil!AF60/heures!AF60))</f>
        <v>#DIV/0!</v>
      </c>
      <c r="AG60" s="299" t="e">
        <f>IF(C60="Engin",Gasoil!AG60/(KM!AG60-KM!AF60),IF(C60="Transport",(Gasoil!AG60*100)/(KM!AG60-KM!AF60),Gasoil!AG60/heures!AG60))</f>
        <v>#DIV/0!</v>
      </c>
      <c r="AH60" s="299" t="e">
        <f>IF(C60="Engin",Gasoil!AH60/(KM!AH60-KM!AG60),IF(C60="Transport",(Gasoil!AH60*100)/(KM!AH60-KM!AG60),Gasoil!AH60/heures!AH60))</f>
        <v>#DIV/0!</v>
      </c>
      <c r="AI60" s="302" t="e">
        <f t="shared" si="0"/>
        <v>#DIV/0!</v>
      </c>
    </row>
    <row r="61" spans="1:35">
      <c r="A61" s="300">
        <f>Matériel_Sogto!A66</f>
        <v>0</v>
      </c>
      <c r="B61" s="301">
        <f>Matériel_Sogto!B66</f>
        <v>0</v>
      </c>
      <c r="C61" s="301">
        <f>Matériel_Sogto!C66</f>
        <v>0</v>
      </c>
      <c r="D61" s="299" t="e">
        <f>Gasoil!D61/heures!D61</f>
        <v>#DIV/0!</v>
      </c>
      <c r="E61" s="299" t="e">
        <f>IF(C61="Engin",Gasoil!E61/(KM!E61-KM!D61),IF(C61="Transport",(Gasoil!E61*100)/(KM!E61-KM!D61),Gasoil!E61/heures!E61))</f>
        <v>#DIV/0!</v>
      </c>
      <c r="F61" s="299" t="e">
        <f>IF(C61="Engin",Gasoil!F61/(KM!F61-KM!E61),IF(C61="Transport",(Gasoil!F61*100)/(KM!F61-KM!E61),Gasoil!F61/heures!F61))</f>
        <v>#DIV/0!</v>
      </c>
      <c r="G61" s="299" t="e">
        <f>IF(C61="Engin",Gasoil!G61/(KM!G61-KM!F61),IF(C61="Transport",(Gasoil!G61*100)/(KM!G61-KM!F61),Gasoil!G61/heures!G61))</f>
        <v>#DIV/0!</v>
      </c>
      <c r="H61" s="299" t="e">
        <f>IF(C61="Engin",Gasoil!H61/(KM!H61-KM!G61),IF(C61="Transport",(Gasoil!H61*100)/(KM!H61-KM!G61),Gasoil!H61/heures!H61))</f>
        <v>#DIV/0!</v>
      </c>
      <c r="I61" s="299" t="e">
        <f>IF(C61="Engin",Gasoil!I61/(KM!I61-KM!H61),IF(C61="Transport",(Gasoil!I61*100)/(KM!I61-KM!H61),Gasoil!I61/heures!I61))</f>
        <v>#DIV/0!</v>
      </c>
      <c r="J61" s="299" t="e">
        <f>IF(C61="Engin",Gasoil!J61/(KM!J61-KM!I61),IF(C61="Transport",(Gasoil!J61*100)/(KM!J61-KM!I61),Gasoil!J61/heures!J61))</f>
        <v>#DIV/0!</v>
      </c>
      <c r="K61" s="299" t="e">
        <f>IF(C61="Engin",Gasoil!K61/(KM!K61-KM!J61),IF(C61="Transport",(Gasoil!K61*100)/(KM!K61-KM!J61),Gasoil!K61/heures!K61))</f>
        <v>#DIV/0!</v>
      </c>
      <c r="L61" s="299" t="e">
        <f>IF(C61="Engin",Gasoil!L61/(KM!L61-KM!K61),IF(C61="Transport",(Gasoil!L61*100)/(KM!L61-KM!K61),Gasoil!L61/heures!L61))</f>
        <v>#DIV/0!</v>
      </c>
      <c r="M61" s="299" t="e">
        <f>IF(C61="Engin",Gasoil!M61/(KM!M61-KM!L61),IF(C61="Transport",(Gasoil!M61*100)/(KM!M61-KM!L61),Gasoil!M61/heures!M61))</f>
        <v>#DIV/0!</v>
      </c>
      <c r="N61" s="299" t="e">
        <f>IF(C61="Engin",Gasoil!N61/(KM!N61-KM!M61),IF(C61="Transport",(Gasoil!N61*100)/(KM!N61-KM!M61),Gasoil!N61/heures!N61))</f>
        <v>#DIV/0!</v>
      </c>
      <c r="O61" s="299" t="e">
        <f>IF(C61="Engin",Gasoil!O61/(KM!O61-KM!N61),IF(C61="Transport",(Gasoil!O61*100)/(KM!O61-KM!N61),Gasoil!O61/heures!O61))</f>
        <v>#DIV/0!</v>
      </c>
      <c r="P61" s="299" t="e">
        <f>IF(C61="Engin",Gasoil!P61/(KM!P61-KM!O61),IF(C61="Transport",(Gasoil!P61*100)/(KM!P61-KM!O61),Gasoil!P61/heures!P61))</f>
        <v>#DIV/0!</v>
      </c>
      <c r="Q61" s="299" t="e">
        <f>IF(C61="Engin",Gasoil!Q61/(KM!Q61-KM!P61),IF(C61="Transport",(Gasoil!Q61*100)/(KM!Q61-KM!P61),Gasoil!Q61/heures!Q61))</f>
        <v>#DIV/0!</v>
      </c>
      <c r="R61" s="299" t="e">
        <f>IF(C61="Engin",Gasoil!R61/(KM!R61-KM!Q61),IF(C61="Transport",(Gasoil!R61*100)/(KM!R61-KM!Q61),Gasoil!R61/heures!R61))</f>
        <v>#DIV/0!</v>
      </c>
      <c r="S61" s="299" t="e">
        <f>IF(C61="Engin",Gasoil!S61/(KM!S61-KM!R61),IF(C61="Transport",(Gasoil!S61*100)/(KM!S61-KM!R61),Gasoil!S61/heures!S61))</f>
        <v>#DIV/0!</v>
      </c>
      <c r="T61" s="299" t="e">
        <f>IF(C61="Engin",Gasoil!T61/(KM!T61-KM!S61),IF(C61="Transport",(Gasoil!T61*100)/(KM!T61-KM!S61),Gasoil!T61/heures!T61))</f>
        <v>#DIV/0!</v>
      </c>
      <c r="U61" s="299" t="e">
        <f>IF(C61="Engin",Gasoil!U61/(KM!U61-KM!T61),IF(C61="Transport",(Gasoil!U61*100)/(KM!U61-KM!T61),Gasoil!U61/heures!U61))</f>
        <v>#DIV/0!</v>
      </c>
      <c r="V61" s="299" t="e">
        <f>IF(C61="Engin",Gasoil!V61/(KM!V61-KM!U61),IF(C61="Transport",(Gasoil!V61*100)/(KM!V61-KM!U61),Gasoil!V61/heures!V61))</f>
        <v>#DIV/0!</v>
      </c>
      <c r="W61" s="299" t="e">
        <f>IF(C61="Engin",Gasoil!W61/(KM!W61-KM!V61),IF(C61="Transport",(Gasoil!W61*100)/(KM!W61-KM!V61),Gasoil!W61/heures!W61))</f>
        <v>#DIV/0!</v>
      </c>
      <c r="X61" s="299" t="e">
        <f>IF(C61="Engin",Gasoil!X61/(KM!X61-KM!W61),IF(C61="Transport",(Gasoil!X61*100)/(KM!X61-KM!W61),Gasoil!X61/heures!X61))</f>
        <v>#DIV/0!</v>
      </c>
      <c r="Y61" s="299" t="e">
        <f>IF(C61="Engin",Gasoil!Y61/(KM!Y61-KM!X61),IF(C61="Transport",(Gasoil!Y61*100)/(KM!Y61-KM!X61),Gasoil!Y61/heures!Y61))</f>
        <v>#DIV/0!</v>
      </c>
      <c r="Z61" s="299" t="e">
        <f>IF(C61="Engin",Gasoil!Z61/(KM!Z61-KM!Y61),IF(C61="Transport",(Gasoil!Z61*100)/(KM!Z61-KM!Y61),Gasoil!Z61/heures!Z61))</f>
        <v>#DIV/0!</v>
      </c>
      <c r="AA61" s="299" t="e">
        <f>IF(C61="Engin",Gasoil!AA61/(KM!AA61-KM!Z61),IF(C61="Transport",(Gasoil!AA61*100)/(KM!AA61-KM!Z61),Gasoil!AA61/heures!AA61))</f>
        <v>#DIV/0!</v>
      </c>
      <c r="AB61" s="299" t="e">
        <f>IF(C61="Engin",Gasoil!AB61/(KM!AB61-KM!AA61),IF(C61="Transport",(Gasoil!AB61*100)/(KM!AB61-KM!AA61),Gasoil!AB61/heures!AB61))</f>
        <v>#DIV/0!</v>
      </c>
      <c r="AC61" s="299" t="e">
        <f>IF(C61="Engin",Gasoil!AC61/(KM!AC61-KM!AB61),IF(C61="Transport",(Gasoil!AC61*100)/(KM!AC61-KM!AB61),Gasoil!AC61/heures!AC61))</f>
        <v>#DIV/0!</v>
      </c>
      <c r="AD61" s="299" t="e">
        <f>IF(C61="Engin",Gasoil!AD61/(KM!AD61-KM!AC61),IF(C61="Transport",(Gasoil!AD61*100)/(KM!AD61-KM!AC61),Gasoil!AD61/heures!AD61))</f>
        <v>#DIV/0!</v>
      </c>
      <c r="AE61" s="299" t="e">
        <f>IF(C61="Engin",Gasoil!AE61/(KM!AE61-KM!AD61),IF(C61="Transport",(Gasoil!AE61*100)/(KM!AE61-KM!AD61),Gasoil!AE61/heures!AE61))</f>
        <v>#DIV/0!</v>
      </c>
      <c r="AF61" s="299" t="e">
        <f>IF(C61="Engin",Gasoil!AF61/(KM!AF61-KM!AE61),IF(C61="Transport",(Gasoil!AF61*100)/(KM!AF61-KM!AE61),Gasoil!AF61/heures!AF61))</f>
        <v>#DIV/0!</v>
      </c>
      <c r="AG61" s="299" t="e">
        <f>IF(C61="Engin",Gasoil!AG61/(KM!AG61-KM!AF61),IF(C61="Transport",(Gasoil!AG61*100)/(KM!AG61-KM!AF61),Gasoil!AG61/heures!AG61))</f>
        <v>#DIV/0!</v>
      </c>
      <c r="AH61" s="299" t="e">
        <f>IF(C61="Engin",Gasoil!AH61/(KM!AH61-KM!AG61),IF(C61="Transport",(Gasoil!AH61*100)/(KM!AH61-KM!AG61),Gasoil!AH61/heures!AH61))</f>
        <v>#DIV/0!</v>
      </c>
      <c r="AI61" s="302" t="e">
        <f t="shared" si="0"/>
        <v>#DIV/0!</v>
      </c>
    </row>
    <row r="62" spans="1:35">
      <c r="A62" s="300">
        <f>Matériel_Sogto!A67</f>
        <v>0</v>
      </c>
      <c r="B62" s="301">
        <f>Matériel_Sogto!B67</f>
        <v>0</v>
      </c>
      <c r="C62" s="301">
        <f>Matériel_Sogto!C67</f>
        <v>0</v>
      </c>
      <c r="D62" s="299" t="e">
        <f>Gasoil!D62/heures!D62</f>
        <v>#DIV/0!</v>
      </c>
      <c r="E62" s="299" t="e">
        <f>IF(C62="Engin",Gasoil!E62/(KM!E62-KM!D62),IF(C62="Transport",(Gasoil!E62*100)/(KM!E62-KM!D62),Gasoil!E62/heures!E62))</f>
        <v>#DIV/0!</v>
      </c>
      <c r="F62" s="299" t="e">
        <f>IF(C62="Engin",Gasoil!F62/(KM!F62-KM!E62),IF(C62="Transport",(Gasoil!F62*100)/(KM!F62-KM!E62),Gasoil!F62/heures!F62))</f>
        <v>#DIV/0!</v>
      </c>
      <c r="G62" s="299" t="e">
        <f>IF(C62="Engin",Gasoil!G62/(KM!G62-KM!F62),IF(C62="Transport",(Gasoil!G62*100)/(KM!G62-KM!F62),Gasoil!G62/heures!G62))</f>
        <v>#DIV/0!</v>
      </c>
      <c r="H62" s="299" t="e">
        <f>IF(C62="Engin",Gasoil!H62/(KM!H62-KM!G62),IF(C62="Transport",(Gasoil!H62*100)/(KM!H62-KM!G62),Gasoil!H62/heures!H62))</f>
        <v>#DIV/0!</v>
      </c>
      <c r="I62" s="299" t="e">
        <f>IF(C62="Engin",Gasoil!I62/(KM!I62-KM!H62),IF(C62="Transport",(Gasoil!I62*100)/(KM!I62-KM!H62),Gasoil!I62/heures!I62))</f>
        <v>#DIV/0!</v>
      </c>
      <c r="J62" s="299" t="e">
        <f>IF(C62="Engin",Gasoil!J62/(KM!J62-KM!I62),IF(C62="Transport",(Gasoil!J62*100)/(KM!J62-KM!I62),Gasoil!J62/heures!J62))</f>
        <v>#DIV/0!</v>
      </c>
      <c r="K62" s="299" t="e">
        <f>IF(C62="Engin",Gasoil!K62/(KM!K62-KM!J62),IF(C62="Transport",(Gasoil!K62*100)/(KM!K62-KM!J62),Gasoil!K62/heures!K62))</f>
        <v>#DIV/0!</v>
      </c>
      <c r="L62" s="299" t="e">
        <f>IF(C62="Engin",Gasoil!L62/(KM!L62-KM!K62),IF(C62="Transport",(Gasoil!L62*100)/(KM!L62-KM!K62),Gasoil!L62/heures!L62))</f>
        <v>#DIV/0!</v>
      </c>
      <c r="M62" s="299" t="e">
        <f>IF(C62="Engin",Gasoil!M62/(KM!M62-KM!L62),IF(C62="Transport",(Gasoil!M62*100)/(KM!M62-KM!L62),Gasoil!M62/heures!M62))</f>
        <v>#DIV/0!</v>
      </c>
      <c r="N62" s="299" t="e">
        <f>IF(C62="Engin",Gasoil!N62/(KM!N62-KM!M62),IF(C62="Transport",(Gasoil!N62*100)/(KM!N62-KM!M62),Gasoil!N62/heures!N62))</f>
        <v>#DIV/0!</v>
      </c>
      <c r="O62" s="299" t="e">
        <f>IF(C62="Engin",Gasoil!O62/(KM!O62-KM!N62),IF(C62="Transport",(Gasoil!O62*100)/(KM!O62-KM!N62),Gasoil!O62/heures!O62))</f>
        <v>#DIV/0!</v>
      </c>
      <c r="P62" s="299" t="e">
        <f>IF(C62="Engin",Gasoil!P62/(KM!P62-KM!O62),IF(C62="Transport",(Gasoil!P62*100)/(KM!P62-KM!O62),Gasoil!P62/heures!P62))</f>
        <v>#DIV/0!</v>
      </c>
      <c r="Q62" s="299" t="e">
        <f>IF(C62="Engin",Gasoil!Q62/(KM!Q62-KM!P62),IF(C62="Transport",(Gasoil!Q62*100)/(KM!Q62-KM!P62),Gasoil!Q62/heures!Q62))</f>
        <v>#DIV/0!</v>
      </c>
      <c r="R62" s="299" t="e">
        <f>IF(C62="Engin",Gasoil!R62/(KM!R62-KM!Q62),IF(C62="Transport",(Gasoil!R62*100)/(KM!R62-KM!Q62),Gasoil!R62/heures!R62))</f>
        <v>#DIV/0!</v>
      </c>
      <c r="S62" s="299" t="e">
        <f>IF(C62="Engin",Gasoil!S62/(KM!S62-KM!R62),IF(C62="Transport",(Gasoil!S62*100)/(KM!S62-KM!R62),Gasoil!S62/heures!S62))</f>
        <v>#DIV/0!</v>
      </c>
      <c r="T62" s="299" t="e">
        <f>IF(C62="Engin",Gasoil!T62/(KM!T62-KM!S62),IF(C62="Transport",(Gasoil!T62*100)/(KM!T62-KM!S62),Gasoil!T62/heures!T62))</f>
        <v>#DIV/0!</v>
      </c>
      <c r="U62" s="299" t="e">
        <f>IF(C62="Engin",Gasoil!U62/(KM!U62-KM!T62),IF(C62="Transport",(Gasoil!U62*100)/(KM!U62-KM!T62),Gasoil!U62/heures!U62))</f>
        <v>#DIV/0!</v>
      </c>
      <c r="V62" s="299" t="e">
        <f>IF(C62="Engin",Gasoil!V62/(KM!V62-KM!U62),IF(C62="Transport",(Gasoil!V62*100)/(KM!V62-KM!U62),Gasoil!V62/heures!V62))</f>
        <v>#DIV/0!</v>
      </c>
      <c r="W62" s="299" t="e">
        <f>IF(C62="Engin",Gasoil!W62/(KM!W62-KM!V62),IF(C62="Transport",(Gasoil!W62*100)/(KM!W62-KM!V62),Gasoil!W62/heures!W62))</f>
        <v>#DIV/0!</v>
      </c>
      <c r="X62" s="299" t="e">
        <f>IF(C62="Engin",Gasoil!X62/(KM!X62-KM!W62),IF(C62="Transport",(Gasoil!X62*100)/(KM!X62-KM!W62),Gasoil!X62/heures!X62))</f>
        <v>#DIV/0!</v>
      </c>
      <c r="Y62" s="299" t="e">
        <f>IF(C62="Engin",Gasoil!Y62/(KM!Y62-KM!X62),IF(C62="Transport",(Gasoil!Y62*100)/(KM!Y62-KM!X62),Gasoil!Y62/heures!Y62))</f>
        <v>#DIV/0!</v>
      </c>
      <c r="Z62" s="299" t="e">
        <f>IF(C62="Engin",Gasoil!Z62/(KM!Z62-KM!Y62),IF(C62="Transport",(Gasoil!Z62*100)/(KM!Z62-KM!Y62),Gasoil!Z62/heures!Z62))</f>
        <v>#DIV/0!</v>
      </c>
      <c r="AA62" s="299" t="e">
        <f>IF(C62="Engin",Gasoil!AA62/(KM!AA62-KM!Z62),IF(C62="Transport",(Gasoil!AA62*100)/(KM!AA62-KM!Z62),Gasoil!AA62/heures!AA62))</f>
        <v>#DIV/0!</v>
      </c>
      <c r="AB62" s="299" t="e">
        <f>IF(C62="Engin",Gasoil!AB62/(KM!AB62-KM!AA62),IF(C62="Transport",(Gasoil!AB62*100)/(KM!AB62-KM!AA62),Gasoil!AB62/heures!AB62))</f>
        <v>#DIV/0!</v>
      </c>
      <c r="AC62" s="299" t="e">
        <f>IF(C62="Engin",Gasoil!AC62/(KM!AC62-KM!AB62),IF(C62="Transport",(Gasoil!AC62*100)/(KM!AC62-KM!AB62),Gasoil!AC62/heures!AC62))</f>
        <v>#DIV/0!</v>
      </c>
      <c r="AD62" s="299" t="e">
        <f>IF(C62="Engin",Gasoil!AD62/(KM!AD62-KM!AC62),IF(C62="Transport",(Gasoil!AD62*100)/(KM!AD62-KM!AC62),Gasoil!AD62/heures!AD62))</f>
        <v>#DIV/0!</v>
      </c>
      <c r="AE62" s="299" t="e">
        <f>IF(C62="Engin",Gasoil!AE62/(KM!AE62-KM!AD62),IF(C62="Transport",(Gasoil!AE62*100)/(KM!AE62-KM!AD62),Gasoil!AE62/heures!AE62))</f>
        <v>#DIV/0!</v>
      </c>
      <c r="AF62" s="299" t="e">
        <f>IF(C62="Engin",Gasoil!AF62/(KM!AF62-KM!AE62),IF(C62="Transport",(Gasoil!AF62*100)/(KM!AF62-KM!AE62),Gasoil!AF62/heures!AF62))</f>
        <v>#DIV/0!</v>
      </c>
      <c r="AG62" s="299" t="e">
        <f>IF(C62="Engin",Gasoil!AG62/(KM!AG62-KM!AF62),IF(C62="Transport",(Gasoil!AG62*100)/(KM!AG62-KM!AF62),Gasoil!AG62/heures!AG62))</f>
        <v>#DIV/0!</v>
      </c>
      <c r="AH62" s="299" t="e">
        <f>IF(C62="Engin",Gasoil!AH62/(KM!AH62-KM!AG62),IF(C62="Transport",(Gasoil!AH62*100)/(KM!AH62-KM!AG62),Gasoil!AH62/heures!AH62))</f>
        <v>#DIV/0!</v>
      </c>
      <c r="AI62" s="302" t="e">
        <f t="shared" si="0"/>
        <v>#DIV/0!</v>
      </c>
    </row>
    <row r="63" spans="1:35">
      <c r="A63" s="300">
        <f>Matériel_Sogto!A68</f>
        <v>0</v>
      </c>
      <c r="B63" s="301">
        <f>Matériel_Sogto!B68</f>
        <v>0</v>
      </c>
      <c r="C63" s="301">
        <f>Matériel_Sogto!C68</f>
        <v>0</v>
      </c>
      <c r="D63" s="299" t="e">
        <f>Gasoil!D63/heures!D63</f>
        <v>#DIV/0!</v>
      </c>
      <c r="E63" s="299" t="e">
        <f>IF(C63="Engin",Gasoil!E63/(KM!E63-KM!D63),IF(C63="Transport",(Gasoil!E63*100)/(KM!E63-KM!D63),Gasoil!E63/heures!E63))</f>
        <v>#DIV/0!</v>
      </c>
      <c r="F63" s="299" t="e">
        <f>IF(C63="Engin",Gasoil!F63/(KM!F63-KM!E63),IF(C63="Transport",(Gasoil!F63*100)/(KM!F63-KM!E63),Gasoil!F63/heures!F63))</f>
        <v>#DIV/0!</v>
      </c>
      <c r="G63" s="299" t="e">
        <f>IF(C63="Engin",Gasoil!G63/(KM!G63-KM!F63),IF(C63="Transport",(Gasoil!G63*100)/(KM!G63-KM!F63),Gasoil!G63/heures!G63))</f>
        <v>#DIV/0!</v>
      </c>
      <c r="H63" s="299" t="e">
        <f>IF(C63="Engin",Gasoil!H63/(KM!H63-KM!G63),IF(C63="Transport",(Gasoil!H63*100)/(KM!H63-KM!G63),Gasoil!H63/heures!H63))</f>
        <v>#DIV/0!</v>
      </c>
      <c r="I63" s="299" t="e">
        <f>IF(C63="Engin",Gasoil!I63/(KM!I63-KM!H63),IF(C63="Transport",(Gasoil!I63*100)/(KM!I63-KM!H63),Gasoil!I63/heures!I63))</f>
        <v>#DIV/0!</v>
      </c>
      <c r="J63" s="299" t="e">
        <f>IF(C63="Engin",Gasoil!J63/(KM!J63-KM!I63),IF(C63="Transport",(Gasoil!J63*100)/(KM!J63-KM!I63),Gasoil!J63/heures!J63))</f>
        <v>#DIV/0!</v>
      </c>
      <c r="K63" s="299" t="e">
        <f>IF(C63="Engin",Gasoil!K63/(KM!K63-KM!J63),IF(C63="Transport",(Gasoil!K63*100)/(KM!K63-KM!J63),Gasoil!K63/heures!K63))</f>
        <v>#DIV/0!</v>
      </c>
      <c r="L63" s="299" t="e">
        <f>IF(C63="Engin",Gasoil!L63/(KM!L63-KM!K63),IF(C63="Transport",(Gasoil!L63*100)/(KM!L63-KM!K63),Gasoil!L63/heures!L63))</f>
        <v>#DIV/0!</v>
      </c>
      <c r="M63" s="299" t="e">
        <f>IF(C63="Engin",Gasoil!M63/(KM!M63-KM!L63),IF(C63="Transport",(Gasoil!M63*100)/(KM!M63-KM!L63),Gasoil!M63/heures!M63))</f>
        <v>#DIV/0!</v>
      </c>
      <c r="N63" s="299" t="e">
        <f>IF(C63="Engin",Gasoil!N63/(KM!N63-KM!M63),IF(C63="Transport",(Gasoil!N63*100)/(KM!N63-KM!M63),Gasoil!N63/heures!N63))</f>
        <v>#DIV/0!</v>
      </c>
      <c r="O63" s="299" t="e">
        <f>IF(C63="Engin",Gasoil!O63/(KM!O63-KM!N63),IF(C63="Transport",(Gasoil!O63*100)/(KM!O63-KM!N63),Gasoil!O63/heures!O63))</f>
        <v>#DIV/0!</v>
      </c>
      <c r="P63" s="299" t="e">
        <f>IF(C63="Engin",Gasoil!P63/(KM!P63-KM!O63),IF(C63="Transport",(Gasoil!P63*100)/(KM!P63-KM!O63),Gasoil!P63/heures!P63))</f>
        <v>#DIV/0!</v>
      </c>
      <c r="Q63" s="299" t="e">
        <f>IF(C63="Engin",Gasoil!Q63/(KM!Q63-KM!P63),IF(C63="Transport",(Gasoil!Q63*100)/(KM!Q63-KM!P63),Gasoil!Q63/heures!Q63))</f>
        <v>#DIV/0!</v>
      </c>
      <c r="R63" s="299" t="e">
        <f>IF(C63="Engin",Gasoil!R63/(KM!R63-KM!Q63),IF(C63="Transport",(Gasoil!R63*100)/(KM!R63-KM!Q63),Gasoil!R63/heures!R63))</f>
        <v>#DIV/0!</v>
      </c>
      <c r="S63" s="299" t="e">
        <f>IF(C63="Engin",Gasoil!S63/(KM!S63-KM!R63),IF(C63="Transport",(Gasoil!S63*100)/(KM!S63-KM!R63),Gasoil!S63/heures!S63))</f>
        <v>#DIV/0!</v>
      </c>
      <c r="T63" s="299" t="e">
        <f>IF(C63="Engin",Gasoil!T63/(KM!T63-KM!S63),IF(C63="Transport",(Gasoil!T63*100)/(KM!T63-KM!S63),Gasoil!T63/heures!T63))</f>
        <v>#DIV/0!</v>
      </c>
      <c r="U63" s="299" t="e">
        <f>IF(C63="Engin",Gasoil!U63/(KM!U63-KM!T63),IF(C63="Transport",(Gasoil!U63*100)/(KM!U63-KM!T63),Gasoil!U63/heures!U63))</f>
        <v>#DIV/0!</v>
      </c>
      <c r="V63" s="299" t="e">
        <f>IF(C63="Engin",Gasoil!V63/(KM!V63-KM!U63),IF(C63="Transport",(Gasoil!V63*100)/(KM!V63-KM!U63),Gasoil!V63/heures!V63))</f>
        <v>#DIV/0!</v>
      </c>
      <c r="W63" s="299" t="e">
        <f>IF(C63="Engin",Gasoil!W63/(KM!W63-KM!V63),IF(C63="Transport",(Gasoil!W63*100)/(KM!W63-KM!V63),Gasoil!W63/heures!W63))</f>
        <v>#DIV/0!</v>
      </c>
      <c r="X63" s="299" t="e">
        <f>IF(C63="Engin",Gasoil!X63/(KM!X63-KM!W63),IF(C63="Transport",(Gasoil!X63*100)/(KM!X63-KM!W63),Gasoil!X63/heures!X63))</f>
        <v>#DIV/0!</v>
      </c>
      <c r="Y63" s="299" t="e">
        <f>IF(C63="Engin",Gasoil!Y63/(KM!Y63-KM!X63),IF(C63="Transport",(Gasoil!Y63*100)/(KM!Y63-KM!X63),Gasoil!Y63/heures!Y63))</f>
        <v>#DIV/0!</v>
      </c>
      <c r="Z63" s="299" t="e">
        <f>IF(C63="Engin",Gasoil!Z63/(KM!Z63-KM!Y63),IF(C63="Transport",(Gasoil!Z63*100)/(KM!Z63-KM!Y63),Gasoil!Z63/heures!Z63))</f>
        <v>#DIV/0!</v>
      </c>
      <c r="AA63" s="299" t="e">
        <f>IF(C63="Engin",Gasoil!AA63/(KM!AA63-KM!Z63),IF(C63="Transport",(Gasoil!AA63*100)/(KM!AA63-KM!Z63),Gasoil!AA63/heures!AA63))</f>
        <v>#DIV/0!</v>
      </c>
      <c r="AB63" s="299" t="e">
        <f>IF(C63="Engin",Gasoil!AB63/(KM!AB63-KM!AA63),IF(C63="Transport",(Gasoil!AB63*100)/(KM!AB63-KM!AA63),Gasoil!AB63/heures!AB63))</f>
        <v>#DIV/0!</v>
      </c>
      <c r="AC63" s="299" t="e">
        <f>IF(C63="Engin",Gasoil!AC63/(KM!AC63-KM!AB63),IF(C63="Transport",(Gasoil!AC63*100)/(KM!AC63-KM!AB63),Gasoil!AC63/heures!AC63))</f>
        <v>#DIV/0!</v>
      </c>
      <c r="AD63" s="299" t="e">
        <f>IF(C63="Engin",Gasoil!AD63/(KM!AD63-KM!AC63),IF(C63="Transport",(Gasoil!AD63*100)/(KM!AD63-KM!AC63),Gasoil!AD63/heures!AD63))</f>
        <v>#DIV/0!</v>
      </c>
      <c r="AE63" s="299" t="e">
        <f>IF(C63="Engin",Gasoil!AE63/(KM!AE63-KM!AD63),IF(C63="Transport",(Gasoil!AE63*100)/(KM!AE63-KM!AD63),Gasoil!AE63/heures!AE63))</f>
        <v>#DIV/0!</v>
      </c>
      <c r="AF63" s="299" t="e">
        <f>IF(C63="Engin",Gasoil!AF63/(KM!AF63-KM!AE63),IF(C63="Transport",(Gasoil!AF63*100)/(KM!AF63-KM!AE63),Gasoil!AF63/heures!AF63))</f>
        <v>#DIV/0!</v>
      </c>
      <c r="AG63" s="299" t="e">
        <f>IF(C63="Engin",Gasoil!AG63/(KM!AG63-KM!AF63),IF(C63="Transport",(Gasoil!AG63*100)/(KM!AG63-KM!AF63),Gasoil!AG63/heures!AG63))</f>
        <v>#DIV/0!</v>
      </c>
      <c r="AH63" s="299" t="e">
        <f>IF(C63="Engin",Gasoil!AH63/(KM!AH63-KM!AG63),IF(C63="Transport",(Gasoil!AH63*100)/(KM!AH63-KM!AG63),Gasoil!AH63/heures!AH63))</f>
        <v>#DIV/0!</v>
      </c>
      <c r="AI63" s="302" t="e">
        <f t="shared" si="0"/>
        <v>#DIV/0!</v>
      </c>
    </row>
    <row r="64" spans="1:35">
      <c r="A64" s="300">
        <f>Matériel_Sogto!A69</f>
        <v>0</v>
      </c>
      <c r="B64" s="301">
        <f>Matériel_Sogto!B69</f>
        <v>0</v>
      </c>
      <c r="C64" s="301">
        <f>Matériel_Sogto!C69</f>
        <v>0</v>
      </c>
      <c r="D64" s="299" t="e">
        <f>Gasoil!D64/heures!D64</f>
        <v>#DIV/0!</v>
      </c>
      <c r="E64" s="299" t="e">
        <f>IF(C64="Engin",Gasoil!E64/(KM!E64-KM!D64),IF(C64="Transport",(Gasoil!E64*100)/(KM!E64-KM!D64),Gasoil!E64/heures!E64))</f>
        <v>#DIV/0!</v>
      </c>
      <c r="F64" s="299" t="e">
        <f>IF(C64="Engin",Gasoil!F64/(KM!F64-KM!E64),IF(C64="Transport",(Gasoil!F64*100)/(KM!F64-KM!E64),Gasoil!F64/heures!F64))</f>
        <v>#DIV/0!</v>
      </c>
      <c r="G64" s="299" t="e">
        <f>IF(C64="Engin",Gasoil!G64/(KM!G64-KM!F64),IF(C64="Transport",(Gasoil!G64*100)/(KM!G64-KM!F64),Gasoil!G64/heures!G64))</f>
        <v>#DIV/0!</v>
      </c>
      <c r="H64" s="299" t="e">
        <f>IF(C64="Engin",Gasoil!H64/(KM!H64-KM!G64),IF(C64="Transport",(Gasoil!H64*100)/(KM!H64-KM!G64),Gasoil!H64/heures!H64))</f>
        <v>#DIV/0!</v>
      </c>
      <c r="I64" s="299" t="e">
        <f>IF(C64="Engin",Gasoil!I64/(KM!I64-KM!H64),IF(C64="Transport",(Gasoil!I64*100)/(KM!I64-KM!H64),Gasoil!I64/heures!I64))</f>
        <v>#DIV/0!</v>
      </c>
      <c r="J64" s="299" t="e">
        <f>IF(C64="Engin",Gasoil!J64/(KM!J64-KM!I64),IF(C64="Transport",(Gasoil!J64*100)/(KM!J64-KM!I64),Gasoil!J64/heures!J64))</f>
        <v>#DIV/0!</v>
      </c>
      <c r="K64" s="299" t="e">
        <f>IF(C64="Engin",Gasoil!K64/(KM!K64-KM!J64),IF(C64="Transport",(Gasoil!K64*100)/(KM!K64-KM!J64),Gasoil!K64/heures!K64))</f>
        <v>#DIV/0!</v>
      </c>
      <c r="L64" s="299" t="e">
        <f>IF(C64="Engin",Gasoil!L64/(KM!L64-KM!K64),IF(C64="Transport",(Gasoil!L64*100)/(KM!L64-KM!K64),Gasoil!L64/heures!L64))</f>
        <v>#DIV/0!</v>
      </c>
      <c r="M64" s="299" t="e">
        <f>IF(C64="Engin",Gasoil!M64/(KM!M64-KM!L64),IF(C64="Transport",(Gasoil!M64*100)/(KM!M64-KM!L64),Gasoil!M64/heures!M64))</f>
        <v>#DIV/0!</v>
      </c>
      <c r="N64" s="299" t="e">
        <f>IF(C64="Engin",Gasoil!N64/(KM!N64-KM!M64),IF(C64="Transport",(Gasoil!N64*100)/(KM!N64-KM!M64),Gasoil!N64/heures!N64))</f>
        <v>#DIV/0!</v>
      </c>
      <c r="O64" s="299" t="e">
        <f>IF(C64="Engin",Gasoil!O64/(KM!O64-KM!N64),IF(C64="Transport",(Gasoil!O64*100)/(KM!O64-KM!N64),Gasoil!O64/heures!O64))</f>
        <v>#DIV/0!</v>
      </c>
      <c r="P64" s="299" t="e">
        <f>IF(C64="Engin",Gasoil!P64/(KM!P64-KM!O64),IF(C64="Transport",(Gasoil!P64*100)/(KM!P64-KM!O64),Gasoil!P64/heures!P64))</f>
        <v>#DIV/0!</v>
      </c>
      <c r="Q64" s="299" t="e">
        <f>IF(C64="Engin",Gasoil!Q64/(KM!Q64-KM!P64),IF(C64="Transport",(Gasoil!Q64*100)/(KM!Q64-KM!P64),Gasoil!Q64/heures!Q64))</f>
        <v>#DIV/0!</v>
      </c>
      <c r="R64" s="299" t="e">
        <f>IF(C64="Engin",Gasoil!R64/(KM!R64-KM!Q64),IF(C64="Transport",(Gasoil!R64*100)/(KM!R64-KM!Q64),Gasoil!R64/heures!R64))</f>
        <v>#DIV/0!</v>
      </c>
      <c r="S64" s="299" t="e">
        <f>IF(C64="Engin",Gasoil!S64/(KM!S64-KM!R64),IF(C64="Transport",(Gasoil!S64*100)/(KM!S64-KM!R64),Gasoil!S64/heures!S64))</f>
        <v>#DIV/0!</v>
      </c>
      <c r="T64" s="299" t="e">
        <f>IF(C64="Engin",Gasoil!T64/(KM!T64-KM!S64),IF(C64="Transport",(Gasoil!T64*100)/(KM!T64-KM!S64),Gasoil!T64/heures!T64))</f>
        <v>#DIV/0!</v>
      </c>
      <c r="U64" s="299" t="e">
        <f>IF(C64="Engin",Gasoil!U64/(KM!U64-KM!T64),IF(C64="Transport",(Gasoil!U64*100)/(KM!U64-KM!T64),Gasoil!U64/heures!U64))</f>
        <v>#DIV/0!</v>
      </c>
      <c r="V64" s="299" t="e">
        <f>IF(C64="Engin",Gasoil!V64/(KM!V64-KM!U64),IF(C64="Transport",(Gasoil!V64*100)/(KM!V64-KM!U64),Gasoil!V64/heures!V64))</f>
        <v>#DIV/0!</v>
      </c>
      <c r="W64" s="299" t="e">
        <f>IF(C64="Engin",Gasoil!W64/(KM!W64-KM!V64),IF(C64="Transport",(Gasoil!W64*100)/(KM!W64-KM!V64),Gasoil!W64/heures!W64))</f>
        <v>#DIV/0!</v>
      </c>
      <c r="X64" s="299" t="e">
        <f>IF(C64="Engin",Gasoil!X64/(KM!X64-KM!W64),IF(C64="Transport",(Gasoil!X64*100)/(KM!X64-KM!W64),Gasoil!X64/heures!X64))</f>
        <v>#DIV/0!</v>
      </c>
      <c r="Y64" s="299" t="e">
        <f>IF(C64="Engin",Gasoil!Y64/(KM!Y64-KM!X64),IF(C64="Transport",(Gasoil!Y64*100)/(KM!Y64-KM!X64),Gasoil!Y64/heures!Y64))</f>
        <v>#DIV/0!</v>
      </c>
      <c r="Z64" s="299" t="e">
        <f>IF(C64="Engin",Gasoil!Z64/(KM!Z64-KM!Y64),IF(C64="Transport",(Gasoil!Z64*100)/(KM!Z64-KM!Y64),Gasoil!Z64/heures!Z64))</f>
        <v>#DIV/0!</v>
      </c>
      <c r="AA64" s="299" t="e">
        <f>IF(C64="Engin",Gasoil!AA64/(KM!AA64-KM!Z64),IF(C64="Transport",(Gasoil!AA64*100)/(KM!AA64-KM!Z64),Gasoil!AA64/heures!AA64))</f>
        <v>#DIV/0!</v>
      </c>
      <c r="AB64" s="299" t="e">
        <f>IF(C64="Engin",Gasoil!AB64/(KM!AB64-KM!AA64),IF(C64="Transport",(Gasoil!AB64*100)/(KM!AB64-KM!AA64),Gasoil!AB64/heures!AB64))</f>
        <v>#DIV/0!</v>
      </c>
      <c r="AC64" s="299" t="e">
        <f>IF(C64="Engin",Gasoil!AC64/(KM!AC64-KM!AB64),IF(C64="Transport",(Gasoil!AC64*100)/(KM!AC64-KM!AB64),Gasoil!AC64/heures!AC64))</f>
        <v>#DIV/0!</v>
      </c>
      <c r="AD64" s="299" t="e">
        <f>IF(C64="Engin",Gasoil!AD64/(KM!AD64-KM!AC64),IF(C64="Transport",(Gasoil!AD64*100)/(KM!AD64-KM!AC64),Gasoil!AD64/heures!AD64))</f>
        <v>#DIV/0!</v>
      </c>
      <c r="AE64" s="299" t="e">
        <f>IF(C64="Engin",Gasoil!AE64/(KM!AE64-KM!AD64),IF(C64="Transport",(Gasoil!AE64*100)/(KM!AE64-KM!AD64),Gasoil!AE64/heures!AE64))</f>
        <v>#DIV/0!</v>
      </c>
      <c r="AF64" s="299" t="e">
        <f>IF(C64="Engin",Gasoil!AF64/(KM!AF64-KM!AE64),IF(C64="Transport",(Gasoil!AF64*100)/(KM!AF64-KM!AE64),Gasoil!AF64/heures!AF64))</f>
        <v>#DIV/0!</v>
      </c>
      <c r="AG64" s="299" t="e">
        <f>IF(C64="Engin",Gasoil!AG64/(KM!AG64-KM!AF64),IF(C64="Transport",(Gasoil!AG64*100)/(KM!AG64-KM!AF64),Gasoil!AG64/heures!AG64))</f>
        <v>#DIV/0!</v>
      </c>
      <c r="AH64" s="299" t="e">
        <f>IF(C64="Engin",Gasoil!AH64/(KM!AH64-KM!AG64),IF(C64="Transport",(Gasoil!AH64*100)/(KM!AH64-KM!AG64),Gasoil!AH64/heures!AH64))</f>
        <v>#DIV/0!</v>
      </c>
      <c r="AI64" s="302" t="e">
        <f t="shared" si="0"/>
        <v>#DIV/0!</v>
      </c>
    </row>
    <row r="65" spans="1:35">
      <c r="A65" s="300">
        <f>Matériel_Sogto!A70</f>
        <v>0</v>
      </c>
      <c r="B65" s="301">
        <f>Matériel_Sogto!B70</f>
        <v>0</v>
      </c>
      <c r="C65" s="301">
        <f>Matériel_Sogto!C70</f>
        <v>0</v>
      </c>
      <c r="D65" s="299" t="e">
        <f>Gasoil!D65/heures!D65</f>
        <v>#DIV/0!</v>
      </c>
      <c r="E65" s="299" t="e">
        <f>IF(C65="Engin",Gasoil!E65/(KM!E65-KM!D65),IF(C65="Transport",(Gasoil!E65*100)/(KM!E65-KM!D65),Gasoil!E65/heures!E65))</f>
        <v>#DIV/0!</v>
      </c>
      <c r="F65" s="299" t="e">
        <f>IF(C65="Engin",Gasoil!F65/(KM!F65-KM!E65),IF(C65="Transport",(Gasoil!F65*100)/(KM!F65-KM!E65),Gasoil!F65/heures!F65))</f>
        <v>#DIV/0!</v>
      </c>
      <c r="G65" s="299" t="e">
        <f>IF(C65="Engin",Gasoil!G65/(KM!G65-KM!F65),IF(C65="Transport",(Gasoil!G65*100)/(KM!G65-KM!F65),Gasoil!G65/heures!G65))</f>
        <v>#DIV/0!</v>
      </c>
      <c r="H65" s="299" t="e">
        <f>IF(C65="Engin",Gasoil!H65/(KM!H65-KM!G65),IF(C65="Transport",(Gasoil!H65*100)/(KM!H65-KM!G65),Gasoil!H65/heures!H65))</f>
        <v>#DIV/0!</v>
      </c>
      <c r="I65" s="299" t="e">
        <f>IF(C65="Engin",Gasoil!I65/(KM!I65-KM!H65),IF(C65="Transport",(Gasoil!I65*100)/(KM!I65-KM!H65),Gasoil!I65/heures!I65))</f>
        <v>#DIV/0!</v>
      </c>
      <c r="J65" s="299" t="e">
        <f>IF(C65="Engin",Gasoil!J65/(KM!J65-KM!I65),IF(C65="Transport",(Gasoil!J65*100)/(KM!J65-KM!I65),Gasoil!J65/heures!J65))</f>
        <v>#DIV/0!</v>
      </c>
      <c r="K65" s="299" t="e">
        <f>IF(C65="Engin",Gasoil!K65/(KM!K65-KM!J65),IF(C65="Transport",(Gasoil!K65*100)/(KM!K65-KM!J65),Gasoil!K65/heures!K65))</f>
        <v>#DIV/0!</v>
      </c>
      <c r="L65" s="299" t="e">
        <f>IF(C65="Engin",Gasoil!L65/(KM!L65-KM!K65),IF(C65="Transport",(Gasoil!L65*100)/(KM!L65-KM!K65),Gasoil!L65/heures!L65))</f>
        <v>#DIV/0!</v>
      </c>
      <c r="M65" s="299" t="e">
        <f>IF(C65="Engin",Gasoil!M65/(KM!M65-KM!L65),IF(C65="Transport",(Gasoil!M65*100)/(KM!M65-KM!L65),Gasoil!M65/heures!M65))</f>
        <v>#DIV/0!</v>
      </c>
      <c r="N65" s="299" t="e">
        <f>IF(C65="Engin",Gasoil!N65/(KM!N65-KM!M65),IF(C65="Transport",(Gasoil!N65*100)/(KM!N65-KM!M65),Gasoil!N65/heures!N65))</f>
        <v>#DIV/0!</v>
      </c>
      <c r="O65" s="299" t="e">
        <f>IF(C65="Engin",Gasoil!O65/(KM!O65-KM!N65),IF(C65="Transport",(Gasoil!O65*100)/(KM!O65-KM!N65),Gasoil!O65/heures!O65))</f>
        <v>#DIV/0!</v>
      </c>
      <c r="P65" s="299" t="e">
        <f>IF(C65="Engin",Gasoil!P65/(KM!P65-KM!O65),IF(C65="Transport",(Gasoil!P65*100)/(KM!P65-KM!O65),Gasoil!P65/heures!P65))</f>
        <v>#DIV/0!</v>
      </c>
      <c r="Q65" s="299" t="e">
        <f>IF(C65="Engin",Gasoil!Q65/(KM!Q65-KM!P65),IF(C65="Transport",(Gasoil!Q65*100)/(KM!Q65-KM!P65),Gasoil!Q65/heures!Q65))</f>
        <v>#DIV/0!</v>
      </c>
      <c r="R65" s="299" t="e">
        <f>IF(C65="Engin",Gasoil!R65/(KM!R65-KM!Q65),IF(C65="Transport",(Gasoil!R65*100)/(KM!R65-KM!Q65),Gasoil!R65/heures!R65))</f>
        <v>#DIV/0!</v>
      </c>
      <c r="S65" s="299" t="e">
        <f>IF(C65="Engin",Gasoil!S65/(KM!S65-KM!R65),IF(C65="Transport",(Gasoil!S65*100)/(KM!S65-KM!R65),Gasoil!S65/heures!S65))</f>
        <v>#DIV/0!</v>
      </c>
      <c r="T65" s="299" t="e">
        <f>IF(C65="Engin",Gasoil!T65/(KM!T65-KM!S65),IF(C65="Transport",(Gasoil!T65*100)/(KM!T65-KM!S65),Gasoil!T65/heures!T65))</f>
        <v>#DIV/0!</v>
      </c>
      <c r="U65" s="299" t="e">
        <f>IF(C65="Engin",Gasoil!U65/(KM!U65-KM!T65),IF(C65="Transport",(Gasoil!U65*100)/(KM!U65-KM!T65),Gasoil!U65/heures!U65))</f>
        <v>#DIV/0!</v>
      </c>
      <c r="V65" s="299" t="e">
        <f>IF(C65="Engin",Gasoil!V65/(KM!V65-KM!U65),IF(C65="Transport",(Gasoil!V65*100)/(KM!V65-KM!U65),Gasoil!V65/heures!V65))</f>
        <v>#DIV/0!</v>
      </c>
      <c r="W65" s="299" t="e">
        <f>IF(C65="Engin",Gasoil!W65/(KM!W65-KM!V65),IF(C65="Transport",(Gasoil!W65*100)/(KM!W65-KM!V65),Gasoil!W65/heures!W65))</f>
        <v>#DIV/0!</v>
      </c>
      <c r="X65" s="299" t="e">
        <f>IF(C65="Engin",Gasoil!X65/(KM!X65-KM!W65),IF(C65="Transport",(Gasoil!X65*100)/(KM!X65-KM!W65),Gasoil!X65/heures!X65))</f>
        <v>#DIV/0!</v>
      </c>
      <c r="Y65" s="299" t="e">
        <f>IF(C65="Engin",Gasoil!Y65/(KM!Y65-KM!X65),IF(C65="Transport",(Gasoil!Y65*100)/(KM!Y65-KM!X65),Gasoil!Y65/heures!Y65))</f>
        <v>#DIV/0!</v>
      </c>
      <c r="Z65" s="299" t="e">
        <f>IF(C65="Engin",Gasoil!Z65/(KM!Z65-KM!Y65),IF(C65="Transport",(Gasoil!Z65*100)/(KM!Z65-KM!Y65),Gasoil!Z65/heures!Z65))</f>
        <v>#DIV/0!</v>
      </c>
      <c r="AA65" s="299" t="e">
        <f>IF(C65="Engin",Gasoil!AA65/(KM!AA65-KM!Z65),IF(C65="Transport",(Gasoil!AA65*100)/(KM!AA65-KM!Z65),Gasoil!AA65/heures!AA65))</f>
        <v>#DIV/0!</v>
      </c>
      <c r="AB65" s="299" t="e">
        <f>IF(C65="Engin",Gasoil!AB65/(KM!AB65-KM!AA65),IF(C65="Transport",(Gasoil!AB65*100)/(KM!AB65-KM!AA65),Gasoil!AB65/heures!AB65))</f>
        <v>#DIV/0!</v>
      </c>
      <c r="AC65" s="299" t="e">
        <f>IF(C65="Engin",Gasoil!AC65/(KM!AC65-KM!AB65),IF(C65="Transport",(Gasoil!AC65*100)/(KM!AC65-KM!AB65),Gasoil!AC65/heures!AC65))</f>
        <v>#DIV/0!</v>
      </c>
      <c r="AD65" s="299" t="e">
        <f>IF(C65="Engin",Gasoil!AD65/(KM!AD65-KM!AC65),IF(C65="Transport",(Gasoil!AD65*100)/(KM!AD65-KM!AC65),Gasoil!AD65/heures!AD65))</f>
        <v>#DIV/0!</v>
      </c>
      <c r="AE65" s="299" t="e">
        <f>IF(C65="Engin",Gasoil!AE65/(KM!AE65-KM!AD65),IF(C65="Transport",(Gasoil!AE65*100)/(KM!AE65-KM!AD65),Gasoil!AE65/heures!AE65))</f>
        <v>#DIV/0!</v>
      </c>
      <c r="AF65" s="299" t="e">
        <f>IF(C65="Engin",Gasoil!AF65/(KM!AF65-KM!AE65),IF(C65="Transport",(Gasoil!AF65*100)/(KM!AF65-KM!AE65),Gasoil!AF65/heures!AF65))</f>
        <v>#DIV/0!</v>
      </c>
      <c r="AG65" s="299" t="e">
        <f>IF(C65="Engin",Gasoil!AG65/(KM!AG65-KM!AF65),IF(C65="Transport",(Gasoil!AG65*100)/(KM!AG65-KM!AF65),Gasoil!AG65/heures!AG65))</f>
        <v>#DIV/0!</v>
      </c>
      <c r="AH65" s="299" t="e">
        <f>IF(C65="Engin",Gasoil!AH65/(KM!AH65-KM!AG65),IF(C65="Transport",(Gasoil!AH65*100)/(KM!AH65-KM!AG65),Gasoil!AH65/heures!AH65))</f>
        <v>#DIV/0!</v>
      </c>
      <c r="AI65" s="302" t="e">
        <f t="shared" si="0"/>
        <v>#DIV/0!</v>
      </c>
    </row>
    <row r="66" spans="1:35">
      <c r="A66" s="300">
        <f>Matériel_Sogto!A71</f>
        <v>0</v>
      </c>
      <c r="B66" s="301">
        <f>Matériel_Sogto!B71</f>
        <v>0</v>
      </c>
      <c r="C66" s="301">
        <f>Matériel_Sogto!C71</f>
        <v>0</v>
      </c>
      <c r="D66" s="299" t="e">
        <f>Gasoil!D66/heures!D66</f>
        <v>#DIV/0!</v>
      </c>
      <c r="E66" s="299" t="e">
        <f>IF(C66="Engin",Gasoil!E66/(KM!E66-KM!D66),IF(C66="Transport",(Gasoil!E66*100)/(KM!E66-KM!D66),Gasoil!E66/heures!E66))</f>
        <v>#DIV/0!</v>
      </c>
      <c r="F66" s="299" t="e">
        <f>IF(C66="Engin",Gasoil!F66/(KM!F66-KM!E66),IF(C66="Transport",(Gasoil!F66*100)/(KM!F66-KM!E66),Gasoil!F66/heures!F66))</f>
        <v>#DIV/0!</v>
      </c>
      <c r="G66" s="299" t="e">
        <f>IF(C66="Engin",Gasoil!G66/(KM!G66-KM!F66),IF(C66="Transport",(Gasoil!G66*100)/(KM!G66-KM!F66),Gasoil!G66/heures!G66))</f>
        <v>#DIV/0!</v>
      </c>
      <c r="H66" s="299" t="e">
        <f>IF(C66="Engin",Gasoil!H66/(KM!H66-KM!G66),IF(C66="Transport",(Gasoil!H66*100)/(KM!H66-KM!G66),Gasoil!H66/heures!H66))</f>
        <v>#DIV/0!</v>
      </c>
      <c r="I66" s="299" t="e">
        <f>IF(C66="Engin",Gasoil!I66/(KM!I66-KM!H66),IF(C66="Transport",(Gasoil!I66*100)/(KM!I66-KM!H66),Gasoil!I66/heures!I66))</f>
        <v>#DIV/0!</v>
      </c>
      <c r="J66" s="299" t="e">
        <f>IF(C66="Engin",Gasoil!J66/(KM!J66-KM!I66),IF(C66="Transport",(Gasoil!J66*100)/(KM!J66-KM!I66),Gasoil!J66/heures!J66))</f>
        <v>#DIV/0!</v>
      </c>
      <c r="K66" s="299" t="e">
        <f>IF(C66="Engin",Gasoil!K66/(KM!K66-KM!J66),IF(C66="Transport",(Gasoil!K66*100)/(KM!K66-KM!J66),Gasoil!K66/heures!K66))</f>
        <v>#DIV/0!</v>
      </c>
      <c r="L66" s="299" t="e">
        <f>IF(C66="Engin",Gasoil!L66/(KM!L66-KM!K66),IF(C66="Transport",(Gasoil!L66*100)/(KM!L66-KM!K66),Gasoil!L66/heures!L66))</f>
        <v>#DIV/0!</v>
      </c>
      <c r="M66" s="299" t="e">
        <f>IF(C66="Engin",Gasoil!M66/(KM!M66-KM!L66),IF(C66="Transport",(Gasoil!M66*100)/(KM!M66-KM!L66),Gasoil!M66/heures!M66))</f>
        <v>#DIV/0!</v>
      </c>
      <c r="N66" s="299" t="e">
        <f>IF(C66="Engin",Gasoil!N66/(KM!N66-KM!M66),IF(C66="Transport",(Gasoil!N66*100)/(KM!N66-KM!M66),Gasoil!N66/heures!N66))</f>
        <v>#DIV/0!</v>
      </c>
      <c r="O66" s="299" t="e">
        <f>IF(C66="Engin",Gasoil!O66/(KM!O66-KM!N66),IF(C66="Transport",(Gasoil!O66*100)/(KM!O66-KM!N66),Gasoil!O66/heures!O66))</f>
        <v>#DIV/0!</v>
      </c>
      <c r="P66" s="299" t="e">
        <f>IF(C66="Engin",Gasoil!P66/(KM!P66-KM!O66),IF(C66="Transport",(Gasoil!P66*100)/(KM!P66-KM!O66),Gasoil!P66/heures!P66))</f>
        <v>#DIV/0!</v>
      </c>
      <c r="Q66" s="299" t="e">
        <f>IF(C66="Engin",Gasoil!Q66/(KM!Q66-KM!P66),IF(C66="Transport",(Gasoil!Q66*100)/(KM!Q66-KM!P66),Gasoil!Q66/heures!Q66))</f>
        <v>#DIV/0!</v>
      </c>
      <c r="R66" s="299" t="e">
        <f>IF(C66="Engin",Gasoil!R66/(KM!R66-KM!Q66),IF(C66="Transport",(Gasoil!R66*100)/(KM!R66-KM!Q66),Gasoil!R66/heures!R66))</f>
        <v>#DIV/0!</v>
      </c>
      <c r="S66" s="299" t="e">
        <f>IF(C66="Engin",Gasoil!S66/(KM!S66-KM!R66),IF(C66="Transport",(Gasoil!S66*100)/(KM!S66-KM!R66),Gasoil!S66/heures!S66))</f>
        <v>#DIV/0!</v>
      </c>
      <c r="T66" s="299" t="e">
        <f>IF(C66="Engin",Gasoil!T66/(KM!T66-KM!S66),IF(C66="Transport",(Gasoil!T66*100)/(KM!T66-KM!S66),Gasoil!T66/heures!T66))</f>
        <v>#DIV/0!</v>
      </c>
      <c r="U66" s="299" t="e">
        <f>IF(C66="Engin",Gasoil!U66/(KM!U66-KM!T66),IF(C66="Transport",(Gasoil!U66*100)/(KM!U66-KM!T66),Gasoil!U66/heures!U66))</f>
        <v>#DIV/0!</v>
      </c>
      <c r="V66" s="299" t="e">
        <f>IF(C66="Engin",Gasoil!V66/(KM!V66-KM!U66),IF(C66="Transport",(Gasoil!V66*100)/(KM!V66-KM!U66),Gasoil!V66/heures!V66))</f>
        <v>#DIV/0!</v>
      </c>
      <c r="W66" s="299" t="e">
        <f>IF(C66="Engin",Gasoil!W66/(KM!W66-KM!V66),IF(C66="Transport",(Gasoil!W66*100)/(KM!W66-KM!V66),Gasoil!W66/heures!W66))</f>
        <v>#DIV/0!</v>
      </c>
      <c r="X66" s="299" t="e">
        <f>IF(C66="Engin",Gasoil!X66/(KM!X66-KM!W66),IF(C66="Transport",(Gasoil!X66*100)/(KM!X66-KM!W66),Gasoil!X66/heures!X66))</f>
        <v>#DIV/0!</v>
      </c>
      <c r="Y66" s="299" t="e">
        <f>IF(C66="Engin",Gasoil!Y66/(KM!Y66-KM!X66),IF(C66="Transport",(Gasoil!Y66*100)/(KM!Y66-KM!X66),Gasoil!Y66/heures!Y66))</f>
        <v>#DIV/0!</v>
      </c>
      <c r="Z66" s="299" t="e">
        <f>IF(C66="Engin",Gasoil!Z66/(KM!Z66-KM!Y66),IF(C66="Transport",(Gasoil!Z66*100)/(KM!Z66-KM!Y66),Gasoil!Z66/heures!Z66))</f>
        <v>#DIV/0!</v>
      </c>
      <c r="AA66" s="299" t="e">
        <f>IF(C66="Engin",Gasoil!AA66/(KM!AA66-KM!Z66),IF(C66="Transport",(Gasoil!AA66*100)/(KM!AA66-KM!Z66),Gasoil!AA66/heures!AA66))</f>
        <v>#DIV/0!</v>
      </c>
      <c r="AB66" s="299" t="e">
        <f>IF(C66="Engin",Gasoil!AB66/(KM!AB66-KM!AA66),IF(C66="Transport",(Gasoil!AB66*100)/(KM!AB66-KM!AA66),Gasoil!AB66/heures!AB66))</f>
        <v>#DIV/0!</v>
      </c>
      <c r="AC66" s="299" t="e">
        <f>IF(C66="Engin",Gasoil!AC66/(KM!AC66-KM!AB66),IF(C66="Transport",(Gasoil!AC66*100)/(KM!AC66-KM!AB66),Gasoil!AC66/heures!AC66))</f>
        <v>#DIV/0!</v>
      </c>
      <c r="AD66" s="299" t="e">
        <f>IF(C66="Engin",Gasoil!AD66/(KM!AD66-KM!AC66),IF(C66="Transport",(Gasoil!AD66*100)/(KM!AD66-KM!AC66),Gasoil!AD66/heures!AD66))</f>
        <v>#DIV/0!</v>
      </c>
      <c r="AE66" s="299" t="e">
        <f>IF(C66="Engin",Gasoil!AE66/(KM!AE66-KM!AD66),IF(C66="Transport",(Gasoil!AE66*100)/(KM!AE66-KM!AD66),Gasoil!AE66/heures!AE66))</f>
        <v>#DIV/0!</v>
      </c>
      <c r="AF66" s="299" t="e">
        <f>IF(C66="Engin",Gasoil!AF66/(KM!AF66-KM!AE66),IF(C66="Transport",(Gasoil!AF66*100)/(KM!AF66-KM!AE66),Gasoil!AF66/heures!AF66))</f>
        <v>#DIV/0!</v>
      </c>
      <c r="AG66" s="299" t="e">
        <f>IF(C66="Engin",Gasoil!AG66/(KM!AG66-KM!AF66),IF(C66="Transport",(Gasoil!AG66*100)/(KM!AG66-KM!AF66),Gasoil!AG66/heures!AG66))</f>
        <v>#DIV/0!</v>
      </c>
      <c r="AH66" s="299" t="e">
        <f>IF(C66="Engin",Gasoil!AH66/(KM!AH66-KM!AG66),IF(C66="Transport",(Gasoil!AH66*100)/(KM!AH66-KM!AG66),Gasoil!AH66/heures!AH66))</f>
        <v>#DIV/0!</v>
      </c>
      <c r="AI66" s="302" t="e">
        <f t="shared" si="0"/>
        <v>#DIV/0!</v>
      </c>
    </row>
    <row r="67" spans="1:35" ht="15" thickBot="1">
      <c r="A67" s="300">
        <f>Matériel_Sogto!A72</f>
        <v>0</v>
      </c>
      <c r="B67" s="301">
        <f>Matériel_Sogto!B72</f>
        <v>0</v>
      </c>
      <c r="C67" s="301">
        <f>Matériel_Sogto!C72</f>
        <v>0</v>
      </c>
      <c r="D67" s="299" t="e">
        <f>Gasoil!D67/heures!D67</f>
        <v>#DIV/0!</v>
      </c>
      <c r="E67" s="299" t="e">
        <f>IF(C67="Engin",Gasoil!E67/(KM!E67-KM!D67),IF(C67="Transport",(Gasoil!E67*100)/(KM!E67-KM!D67),Gasoil!E67/heures!E67))</f>
        <v>#DIV/0!</v>
      </c>
      <c r="F67" s="299" t="e">
        <f>IF(C67="Engin",Gasoil!F67/(KM!F67-KM!E67),IF(C67="Transport",(Gasoil!F67*100)/(KM!F67-KM!E67),Gasoil!F67/heures!F67))</f>
        <v>#DIV/0!</v>
      </c>
      <c r="G67" s="299" t="e">
        <f>IF(C67="Engin",Gasoil!G67/(KM!G67-KM!F67),IF(C67="Transport",(Gasoil!G67*100)/(KM!G67-KM!F67),Gasoil!G67/heures!G67))</f>
        <v>#DIV/0!</v>
      </c>
      <c r="H67" s="299" t="e">
        <f>IF(C67="Engin",Gasoil!H67/(KM!H67-KM!G67),IF(C67="Transport",(Gasoil!H67*100)/(KM!H67-KM!G67),Gasoil!H67/heures!H67))</f>
        <v>#DIV/0!</v>
      </c>
      <c r="I67" s="299" t="e">
        <f>IF(C67="Engin",Gasoil!I67/(KM!I67-KM!H67),IF(C67="Transport",(Gasoil!I67*100)/(KM!I67-KM!H67),Gasoil!I67/heures!I67))</f>
        <v>#DIV/0!</v>
      </c>
      <c r="J67" s="299" t="e">
        <f>IF(C67="Engin",Gasoil!J67/(KM!J67-KM!I67),IF(C67="Transport",(Gasoil!J67*100)/(KM!J67-KM!I67),Gasoil!J67/heures!J67))</f>
        <v>#DIV/0!</v>
      </c>
      <c r="K67" s="299" t="e">
        <f>IF(C67="Engin",Gasoil!K67/(KM!K67-KM!J67),IF(C67="Transport",(Gasoil!K67*100)/(KM!K67-KM!J67),Gasoil!K67/heures!K67))</f>
        <v>#DIV/0!</v>
      </c>
      <c r="L67" s="299" t="e">
        <f>IF(C67="Engin",Gasoil!L67/(KM!L67-KM!K67),IF(C67="Transport",(Gasoil!L67*100)/(KM!L67-KM!K67),Gasoil!L67/heures!L67))</f>
        <v>#DIV/0!</v>
      </c>
      <c r="M67" s="299" t="e">
        <f>IF(C67="Engin",Gasoil!M67/(KM!M67-KM!L67),IF(C67="Transport",(Gasoil!M67*100)/(KM!M67-KM!L67),Gasoil!M67/heures!M67))</f>
        <v>#DIV/0!</v>
      </c>
      <c r="N67" s="299" t="e">
        <f>IF(C67="Engin",Gasoil!N67/(KM!N67-KM!M67),IF(C67="Transport",(Gasoil!N67*100)/(KM!N67-KM!M67),Gasoil!N67/heures!N67))</f>
        <v>#DIV/0!</v>
      </c>
      <c r="O67" s="299" t="e">
        <f>IF(C67="Engin",Gasoil!O67/(KM!O67-KM!N67),IF(C67="Transport",(Gasoil!O67*100)/(KM!O67-KM!N67),Gasoil!O67/heures!O67))</f>
        <v>#DIV/0!</v>
      </c>
      <c r="P67" s="299" t="e">
        <f>IF(C67="Engin",Gasoil!P67/(KM!P67-KM!O67),IF(C67="Transport",(Gasoil!P67*100)/(KM!P67-KM!O67),Gasoil!P67/heures!P67))</f>
        <v>#DIV/0!</v>
      </c>
      <c r="Q67" s="299" t="e">
        <f>IF(C67="Engin",Gasoil!Q67/(KM!Q67-KM!P67),IF(C67="Transport",(Gasoil!Q67*100)/(KM!Q67-KM!P67),Gasoil!Q67/heures!Q67))</f>
        <v>#DIV/0!</v>
      </c>
      <c r="R67" s="299" t="e">
        <f>IF(C67="Engin",Gasoil!R67/(KM!R67-KM!Q67),IF(C67="Transport",(Gasoil!R67*100)/(KM!R67-KM!Q67),Gasoil!R67/heures!R67))</f>
        <v>#DIV/0!</v>
      </c>
      <c r="S67" s="299" t="e">
        <f>IF(C67="Engin",Gasoil!S67/(KM!S67-KM!R67),IF(C67="Transport",(Gasoil!S67*100)/(KM!S67-KM!R67),Gasoil!S67/heures!S67))</f>
        <v>#DIV/0!</v>
      </c>
      <c r="T67" s="299" t="e">
        <f>IF(C67="Engin",Gasoil!T67/(KM!T67-KM!S67),IF(C67="Transport",(Gasoil!T67*100)/(KM!T67-KM!S67),Gasoil!T67/heures!T67))</f>
        <v>#DIV/0!</v>
      </c>
      <c r="U67" s="299" t="e">
        <f>IF(C67="Engin",Gasoil!U67/(KM!U67-KM!T67),IF(C67="Transport",(Gasoil!U67*100)/(KM!U67-KM!T67),Gasoil!U67/heures!U67))</f>
        <v>#DIV/0!</v>
      </c>
      <c r="V67" s="299" t="e">
        <f>IF(C67="Engin",Gasoil!V67/(KM!V67-KM!U67),IF(C67="Transport",(Gasoil!V67*100)/(KM!V67-KM!U67),Gasoil!V67/heures!V67))</f>
        <v>#DIV/0!</v>
      </c>
      <c r="W67" s="299" t="e">
        <f>IF(C67="Engin",Gasoil!W67/(KM!W67-KM!V67),IF(C67="Transport",(Gasoil!W67*100)/(KM!W67-KM!V67),Gasoil!W67/heures!W67))</f>
        <v>#DIV/0!</v>
      </c>
      <c r="X67" s="299" t="e">
        <f>IF(C67="Engin",Gasoil!X67/(KM!X67-KM!W67),IF(C67="Transport",(Gasoil!X67*100)/(KM!X67-KM!W67),Gasoil!X67/heures!X67))</f>
        <v>#DIV/0!</v>
      </c>
      <c r="Y67" s="299" t="e">
        <f>IF(C67="Engin",Gasoil!Y67/(KM!Y67-KM!X67),IF(C67="Transport",(Gasoil!Y67*100)/(KM!Y67-KM!X67),Gasoil!Y67/heures!Y67))</f>
        <v>#DIV/0!</v>
      </c>
      <c r="Z67" s="299" t="e">
        <f>IF(C67="Engin",Gasoil!Z67/(KM!Z67-KM!Y67),IF(C67="Transport",(Gasoil!Z67*100)/(KM!Z67-KM!Y67),Gasoil!Z67/heures!Z67))</f>
        <v>#DIV/0!</v>
      </c>
      <c r="AA67" s="299" t="e">
        <f>IF(C67="Engin",Gasoil!AA67/(KM!AA67-KM!Z67),IF(C67="Transport",(Gasoil!AA67*100)/(KM!AA67-KM!Z67),Gasoil!AA67/heures!AA67))</f>
        <v>#DIV/0!</v>
      </c>
      <c r="AB67" s="299" t="e">
        <f>IF(C67="Engin",Gasoil!AB67/(KM!AB67-KM!AA67),IF(C67="Transport",(Gasoil!AB67*100)/(KM!AB67-KM!AA67),Gasoil!AB67/heures!AB67))</f>
        <v>#DIV/0!</v>
      </c>
      <c r="AC67" s="299" t="e">
        <f>IF(C67="Engin",Gasoil!AC67/(KM!AC67-KM!AB67),IF(C67="Transport",(Gasoil!AC67*100)/(KM!AC67-KM!AB67),Gasoil!AC67/heures!AC67))</f>
        <v>#DIV/0!</v>
      </c>
      <c r="AD67" s="299" t="e">
        <f>IF(C67="Engin",Gasoil!AD67/(KM!AD67-KM!AC67),IF(C67="Transport",(Gasoil!AD67*100)/(KM!AD67-KM!AC67),Gasoil!AD67/heures!AD67))</f>
        <v>#DIV/0!</v>
      </c>
      <c r="AE67" s="299" t="e">
        <f>IF(C67="Engin",Gasoil!AE67/(KM!AE67-KM!AD67),IF(C67="Transport",(Gasoil!AE67*100)/(KM!AE67-KM!AD67),Gasoil!AE67/heures!AE67))</f>
        <v>#DIV/0!</v>
      </c>
      <c r="AF67" s="299" t="e">
        <f>IF(C67="Engin",Gasoil!AF67/(KM!AF67-KM!AE67),IF(C67="Transport",(Gasoil!AF67*100)/(KM!AF67-KM!AE67),Gasoil!AF67/heures!AF67))</f>
        <v>#DIV/0!</v>
      </c>
      <c r="AG67" s="299" t="e">
        <f>IF(C67="Engin",Gasoil!AG67/(KM!AG67-KM!AF67),IF(C67="Transport",(Gasoil!AG67*100)/(KM!AG67-KM!AF67),Gasoil!AG67/heures!AG67))</f>
        <v>#DIV/0!</v>
      </c>
      <c r="AH67" s="299" t="e">
        <f>IF(C67="Engin",Gasoil!AH67/(KM!AH67-KM!AG67),IF(C67="Transport",(Gasoil!AH67*100)/(KM!AH67-KM!AG67),Gasoil!AH67/heures!AH67))</f>
        <v>#DIV/0!</v>
      </c>
      <c r="AI67" s="302" t="e">
        <f t="shared" si="0"/>
        <v>#DIV/0!</v>
      </c>
    </row>
    <row r="68" spans="1:35" ht="22.5" customHeight="1" thickBot="1">
      <c r="A68" s="558" t="s">
        <v>210</v>
      </c>
      <c r="B68" s="559"/>
      <c r="C68" s="559"/>
      <c r="D68" s="559"/>
      <c r="E68" s="559"/>
      <c r="F68" s="559"/>
      <c r="G68" s="559"/>
      <c r="H68" s="559"/>
      <c r="I68" s="559"/>
      <c r="J68" s="559"/>
      <c r="K68" s="559"/>
      <c r="L68" s="559"/>
      <c r="M68" s="559"/>
      <c r="N68" s="559"/>
      <c r="O68" s="559"/>
      <c r="P68" s="559"/>
      <c r="Q68" s="559"/>
      <c r="R68" s="559"/>
      <c r="S68" s="559"/>
      <c r="T68" s="559"/>
      <c r="U68" s="559"/>
      <c r="V68" s="559"/>
      <c r="W68" s="559"/>
      <c r="X68" s="559"/>
      <c r="Y68" s="559"/>
      <c r="Z68" s="559"/>
      <c r="AA68" s="559"/>
      <c r="AB68" s="559"/>
      <c r="AC68" s="559"/>
      <c r="AD68" s="559"/>
      <c r="AE68" s="559"/>
      <c r="AF68" s="559"/>
      <c r="AG68" s="559"/>
      <c r="AH68" s="559"/>
      <c r="AI68" s="560"/>
    </row>
    <row r="69" spans="1:35">
      <c r="A69" s="528" t="str">
        <f>Matériel_Location!A12</f>
        <v>LES ENGINS</v>
      </c>
      <c r="B69" s="301" t="str">
        <f>Matériel_Location!B12</f>
        <v>CHAF TRAVEAU</v>
      </c>
      <c r="C69" s="301">
        <f>Matériel_Location!C12</f>
        <v>0</v>
      </c>
      <c r="D69" s="299" t="e">
        <f>Gasoil!D69/heures!D69</f>
        <v>#DIV/0!</v>
      </c>
      <c r="E69" s="299" t="e">
        <f>IF(C69="Location Engin",Gasoil!E69/(KM!E69-KM!D69),IF(C69="Location Transport",(Gasoil!E69*100)/(KM!E69-KM!D69),Gasoil!E69/heures!E69))</f>
        <v>#DIV/0!</v>
      </c>
      <c r="F69" s="299" t="e">
        <f>IF(C69="Location Engin",Gasoil!F69/(KM!F69-KM!E69),IF(C69="Location Transport",(Gasoil!F69*100)/(KM!F69-KM!E69),Gasoil!F69/heures!F69))</f>
        <v>#DIV/0!</v>
      </c>
      <c r="G69" s="299" t="e">
        <f>IF(C69="Location Engin",Gasoil!G69/(KM!G69-KM!F69),IF(C69="Location Transport",(Gasoil!G69*100)/(KM!G69-KM!F69),Gasoil!G69/heures!G69))</f>
        <v>#DIV/0!</v>
      </c>
      <c r="H69" s="299" t="e">
        <f>IF(C69="Location Engin",Gasoil!H69/(KM!H69-KM!G69),IF(C69="Location Transport",(Gasoil!H69*100)/(KM!H69-KM!G69),Gasoil!H69/heures!H69))</f>
        <v>#DIV/0!</v>
      </c>
      <c r="I69" s="299" t="e">
        <f>IF(C69="Location Engin",Gasoil!I69/(KM!I69-KM!H69),IF(C69="Location Transport",(Gasoil!I69*100)/(KM!I69-KM!H69),Gasoil!I69/heures!I69))</f>
        <v>#DIV/0!</v>
      </c>
      <c r="J69" s="299" t="e">
        <f>IF(C69="Location Engin",Gasoil!J69/(KM!J69-KM!I69),IF(C69="Location Transport",(Gasoil!J69*100)/(KM!J69-KM!I69),Gasoil!J69/heures!J69))</f>
        <v>#DIV/0!</v>
      </c>
      <c r="K69" s="299" t="e">
        <f>IF(C69="Location Engin",Gasoil!K69/(KM!K69-KM!J69),IF(C69="Location Transport",(Gasoil!K69*100)/(KM!K69-KM!J69),Gasoil!K69/heures!K69))</f>
        <v>#DIV/0!</v>
      </c>
      <c r="L69" s="299" t="e">
        <f>IF(C69="Location Engin",Gasoil!L69/(KM!L69-KM!K69),IF(C69="Location Transport",(Gasoil!L69*100)/(KM!L69-KM!K69),Gasoil!L69/heures!L69))</f>
        <v>#DIV/0!</v>
      </c>
      <c r="M69" s="299" t="e">
        <f>IF(C69="Location Engin",Gasoil!M69/(KM!M69-KM!L69),IF(C69="Location Transport",(Gasoil!M69*100)/(KM!M69-KM!L69),Gasoil!M69/heures!M69))</f>
        <v>#DIV/0!</v>
      </c>
      <c r="N69" s="299" t="e">
        <f>IF(C69="Location Engin",Gasoil!N69/(KM!N69-KM!M69),IF(C69="Location Transport",(Gasoil!N69*100)/(KM!N69-KM!M69),Gasoil!N69/heures!N69))</f>
        <v>#DIV/0!</v>
      </c>
      <c r="O69" s="299" t="e">
        <f>IF(C69="Location Engin",Gasoil!O69/(KM!O69-KM!N69),IF(C69="Location Transport",(Gasoil!O69*100)/(KM!O69-KM!N69),Gasoil!O69/heures!O69))</f>
        <v>#DIV/0!</v>
      </c>
      <c r="P69" s="299" t="e">
        <f>IF(C69="Location Engin",Gasoil!P69/(KM!P69-KM!O69),IF(C69="Location Transport",(Gasoil!P69*100)/(KM!P69-KM!O69),Gasoil!P69/heures!P69))</f>
        <v>#DIV/0!</v>
      </c>
      <c r="Q69" s="299" t="e">
        <f>IF(C69="Location Engin",Gasoil!Q69/(KM!Q69-KM!P69),IF(C69="Location Transport",(Gasoil!Q69*100)/(KM!Q69-KM!P69),Gasoil!Q69/heures!Q69))</f>
        <v>#DIV/0!</v>
      </c>
      <c r="R69" s="299" t="e">
        <f>IF(C69="Location Engin",Gasoil!R69/(KM!R69-KM!Q69),IF(C69="Location Transport",(Gasoil!R69*100)/(KM!R69-KM!Q69),Gasoil!R69/heures!R69))</f>
        <v>#DIV/0!</v>
      </c>
      <c r="S69" s="299" t="e">
        <f>IF(C69="Location Engin",Gasoil!S69/(KM!S69-KM!R69),IF(C69="Location Transport",(Gasoil!S69*100)/(KM!S69-KM!R69),Gasoil!S69/heures!S69))</f>
        <v>#DIV/0!</v>
      </c>
      <c r="T69" s="299" t="e">
        <f>IF(C69="Location Engin",Gasoil!T69/(KM!T69-KM!S69),IF(C69="Location Transport",(Gasoil!T69*100)/(KM!T69-KM!S69),Gasoil!T69/heures!T69))</f>
        <v>#DIV/0!</v>
      </c>
      <c r="U69" s="299" t="e">
        <f>IF(C69="Location Engin",Gasoil!U69/(KM!U69-KM!T69),IF(C69="Location Transport",(Gasoil!U69*100)/(KM!U69-KM!T69),Gasoil!U69/heures!U69))</f>
        <v>#DIV/0!</v>
      </c>
      <c r="V69" s="299" t="e">
        <f>IF(C69="Location Engin",Gasoil!V69/(KM!V69-KM!U69),IF(C69="Location Transport",(Gasoil!V69*100)/(KM!V69-KM!U69),Gasoil!V69/heures!V69))</f>
        <v>#DIV/0!</v>
      </c>
      <c r="W69" s="299" t="e">
        <f>IF(C69="Location Engin",Gasoil!W69/(KM!W69-KM!V69),IF(C69="Location Transport",(Gasoil!W69*100)/(KM!W69-KM!V69),Gasoil!W69/heures!W69))</f>
        <v>#DIV/0!</v>
      </c>
      <c r="X69" s="299" t="e">
        <f>IF(C69="Location Engin",Gasoil!X69/(KM!X69-KM!W69),IF(C69="Location Transport",(Gasoil!X69*100)/(KM!X69-KM!W69),Gasoil!X69/heures!X69))</f>
        <v>#DIV/0!</v>
      </c>
      <c r="Y69" s="299" t="e">
        <f>IF(C69="Location Engin",Gasoil!Y69/(KM!Y69-KM!X69),IF(C69="Location Transport",(Gasoil!Y69*100)/(KM!Y69-KM!X69),Gasoil!Y69/heures!Y69))</f>
        <v>#DIV/0!</v>
      </c>
      <c r="Z69" s="299" t="e">
        <f>IF(C69="Location Engin",Gasoil!Z69/(KM!Z69-KM!Y69),IF(C69="Location Transport",(Gasoil!Z69*100)/(KM!Z69-KM!Y69),Gasoil!Z69/heures!Z69))</f>
        <v>#DIV/0!</v>
      </c>
      <c r="AA69" s="299" t="e">
        <f>IF(C69="Location Engin",Gasoil!AA69/(KM!AA69-KM!Z69),IF(C69="Location Transport",(Gasoil!AA69*100)/(KM!AA69-KM!Z69),Gasoil!AA69/heures!AA69))</f>
        <v>#DIV/0!</v>
      </c>
      <c r="AB69" s="299" t="e">
        <f>IF(C69="Location Engin",Gasoil!AB69/(KM!AB69-KM!AA69),IF(C69="Location Transport",(Gasoil!AB69*100)/(KM!AB69-KM!AA69),Gasoil!AB69/heures!AB69))</f>
        <v>#DIV/0!</v>
      </c>
      <c r="AC69" s="299" t="e">
        <f>IF(C69="Location Engin",Gasoil!AC69/(KM!AC69-KM!AB69),IF(C69="Location Transport",(Gasoil!AC69*100)/(KM!AC69-KM!AB69),Gasoil!AC69/heures!AC69))</f>
        <v>#DIV/0!</v>
      </c>
      <c r="AD69" s="299" t="e">
        <f>IF(C69="Location Engin",Gasoil!AD69/(KM!AD69-KM!AC69),IF(C69="Location Transport",(Gasoil!AD69*100)/(KM!AD69-KM!AC69),Gasoil!AD69/heures!AD69))</f>
        <v>#DIV/0!</v>
      </c>
      <c r="AE69" s="299" t="e">
        <f>IF(C69="Location Engin",Gasoil!AE69/(KM!AE69-KM!AD69),IF(C69="Location Transport",(Gasoil!AE69*100)/(KM!AE69-KM!AD69),Gasoil!AE69/heures!AE69))</f>
        <v>#DIV/0!</v>
      </c>
      <c r="AF69" s="299" t="e">
        <f>IF(C69="Location Engin",Gasoil!AF69/(KM!AF69-KM!AE69),IF(C69="Location Transport",(Gasoil!AF69*100)/(KM!AF69-KM!AE69),Gasoil!AF69/heures!AF69))</f>
        <v>#DIV/0!</v>
      </c>
      <c r="AG69" s="299" t="e">
        <f>IF(C69="Location Engin",Gasoil!AG69/(KM!AG69-KM!AF69),IF(C69="Location Transport",(Gasoil!AG69*100)/(KM!AG69-KM!AF69),Gasoil!AG69/heures!AG69))</f>
        <v>#DIV/0!</v>
      </c>
      <c r="AH69" s="299" t="e">
        <f>IF(C69="Location Engin",Gasoil!AH69/(KM!AH69-KM!AG69),IF(C69="Location Transport",(Gasoil!AH69*100)/(KM!AH69-KM!AG69),Gasoil!AH69/heures!AH69))</f>
        <v>#DIV/0!</v>
      </c>
      <c r="AI69" s="533" t="e">
        <f>AVERAGE(D69:AH69)</f>
        <v>#DIV/0!</v>
      </c>
    </row>
    <row r="70" spans="1:35">
      <c r="A70" s="528" t="str">
        <f>Matériel_Location!A13</f>
        <v>CB002</v>
      </c>
      <c r="B70" s="301">
        <f>Matériel_Location!B13</f>
        <v>0</v>
      </c>
      <c r="C70" s="301">
        <f>Matériel_Location!C13</f>
        <v>0</v>
      </c>
      <c r="D70" s="299">
        <f>Gasoil!D70/heures!D70</f>
        <v>0</v>
      </c>
      <c r="E70" s="299" t="e">
        <f>IF(C70="Location Engin",Gasoil!E70/(KM!E69-KM!D69),IF(C70="Location Transport",(Gasoil!E70*100)/(KM!E69-KM!D69),Gasoil!E70/heures!E70))</f>
        <v>#DIV/0!</v>
      </c>
      <c r="F70" s="299" t="e">
        <f>IF(C70="Location Engin",Gasoil!F70/(KM!F69-KM!E69),IF(C70="Location Transport",(Gasoil!F70*100)/(KM!F69-KM!E69),Gasoil!F70/heures!F70))</f>
        <v>#DIV/0!</v>
      </c>
      <c r="G70" s="299">
        <f>IF(C70="Location Engin",Gasoil!G70/(KM!G69-KM!F69),IF(C70="Location Transport",(Gasoil!G70*100)/(KM!G69-KM!F69),Gasoil!G70/heures!G70))</f>
        <v>0</v>
      </c>
      <c r="H70" s="299">
        <f>IF(C70="Location Engin",Gasoil!H70/(KM!H69-KM!G69),IF(C70="Location Transport",(Gasoil!H70*100)/(KM!H69-KM!G69),Gasoil!H70/heures!H70))</f>
        <v>0</v>
      </c>
      <c r="I70" s="299" t="e">
        <f>IF(C70="Location Engin",Gasoil!I70/(KM!I69-KM!H69),IF(C70="Location Transport",(Gasoil!I70*100)/(KM!I69-KM!H69),Gasoil!I70/heures!I70))</f>
        <v>#DIV/0!</v>
      </c>
      <c r="J70" s="299" t="e">
        <f>IF(C70="Location Engin",Gasoil!J70/(KM!J69-KM!I69),IF(C70="Location Transport",(Gasoil!J70*100)/(KM!J69-KM!I69),Gasoil!J70/heures!J70))</f>
        <v>#DIV/0!</v>
      </c>
      <c r="K70" s="299" t="e">
        <f>IF(C70="Location Engin",Gasoil!K70/(KM!K69-KM!J69),IF(C70="Location Transport",(Gasoil!K70*100)/(KM!K69-KM!J69),Gasoil!K70/heures!K70))</f>
        <v>#DIV/0!</v>
      </c>
      <c r="L70" s="299" t="e">
        <f>IF(C70="Location Engin",Gasoil!L70/(KM!L69-KM!K69),IF(C70="Location Transport",(Gasoil!L70*100)/(KM!L69-KM!K69),Gasoil!L70/heures!L70))</f>
        <v>#DIV/0!</v>
      </c>
      <c r="M70" s="299" t="e">
        <f>IF(C70="Location Engin",Gasoil!M70/(KM!M69-KM!L69),IF(C70="Location Transport",(Gasoil!M70*100)/(KM!M69-KM!L69),Gasoil!M70/heures!M70))</f>
        <v>#DIV/0!</v>
      </c>
      <c r="N70" s="299" t="e">
        <f>IF(C70="Location Engin",Gasoil!N70/(KM!N69-KM!M69),IF(C70="Location Transport",(Gasoil!N70*100)/(KM!N69-KM!M69),Gasoil!N70/heures!N70))</f>
        <v>#DIV/0!</v>
      </c>
      <c r="O70" s="299" t="e">
        <f>IF(C70="Location Engin",Gasoil!O70/(KM!O69-KM!N69),IF(C70="Location Transport",(Gasoil!O70*100)/(KM!O69-KM!N69),Gasoil!O70/heures!O70))</f>
        <v>#DIV/0!</v>
      </c>
      <c r="P70" s="299">
        <f>IF(C70="Location Engin",Gasoil!P70/(KM!P69-KM!O69),IF(C70="Location Transport",(Gasoil!P70*100)/(KM!P69-KM!O69),Gasoil!P70/heures!P70))</f>
        <v>0</v>
      </c>
      <c r="Q70" s="299" t="e">
        <f>IF(C70="Location Engin",Gasoil!Q70/(KM!Q69-KM!P69),IF(C70="Location Transport",(Gasoil!Q70*100)/(KM!Q69-KM!P69),Gasoil!Q70/heures!Q70))</f>
        <v>#DIV/0!</v>
      </c>
      <c r="R70" s="299" t="e">
        <f>IF(C70="Location Engin",Gasoil!R70/(KM!R69-KM!Q69),IF(C70="Location Transport",(Gasoil!R70*100)/(KM!R69-KM!Q69),Gasoil!R70/heures!R70))</f>
        <v>#DIV/0!</v>
      </c>
      <c r="S70" s="299" t="e">
        <f>IF(C70="Location Engin",Gasoil!S70/(KM!S69-KM!R69),IF(C70="Location Transport",(Gasoil!S70*100)/(KM!S69-KM!R69),Gasoil!S70/heures!S70))</f>
        <v>#DIV/0!</v>
      </c>
      <c r="T70" s="299" t="e">
        <f>IF(C70="Location Engin",Gasoil!T70/(KM!T69-KM!S69),IF(C70="Location Transport",(Gasoil!T70*100)/(KM!T69-KM!S69),Gasoil!T70/heures!T70))</f>
        <v>#DIV/0!</v>
      </c>
      <c r="U70" s="299" t="e">
        <f>IF(C70="Location Engin",Gasoil!U70/(KM!U69-KM!T69),IF(C70="Location Transport",(Gasoil!U70*100)/(KM!U69-KM!T69),Gasoil!U70/heures!U70))</f>
        <v>#DIV/0!</v>
      </c>
      <c r="V70" s="299" t="e">
        <f>IF(C70="Location Engin",Gasoil!V70/(KM!V69-KM!U69),IF(C70="Location Transport",(Gasoil!V70*100)/(KM!V69-KM!U69),Gasoil!V70/heures!V70))</f>
        <v>#DIV/0!</v>
      </c>
      <c r="W70" s="299" t="e">
        <f>IF(C70="Location Engin",Gasoil!W70/(KM!W69-KM!V69),IF(C70="Location Transport",(Gasoil!W70*100)/(KM!W69-KM!V69),Gasoil!W70/heures!W70))</f>
        <v>#DIV/0!</v>
      </c>
      <c r="X70" s="299">
        <f>IF(C70="Location Engin",Gasoil!X70/(KM!X69-KM!W69),IF(C70="Location Transport",(Gasoil!X70*100)/(KM!X69-KM!W69),Gasoil!X70/heures!X70))</f>
        <v>0</v>
      </c>
      <c r="Y70" s="299" t="e">
        <f>IF(C70="Location Engin",Gasoil!Y70/(KM!Y69-KM!X69),IF(C70="Location Transport",(Gasoil!Y70*100)/(KM!Y69-KM!X69),Gasoil!Y70/heures!Y70))</f>
        <v>#DIV/0!</v>
      </c>
      <c r="Z70" s="299" t="e">
        <f>IF(C70="Location Engin",Gasoil!Z70/(KM!Z69-KM!Y69),IF(C70="Location Transport",(Gasoil!Z70*100)/(KM!Z69-KM!Y69),Gasoil!Z70/heures!Z70))</f>
        <v>#DIV/0!</v>
      </c>
      <c r="AA70" s="299" t="e">
        <f>IF(C70="Location Engin",Gasoil!AA70/(KM!AA69-KM!Z69),IF(C70="Location Transport",(Gasoil!AA70*100)/(KM!AA69-KM!Z69),Gasoil!AA70/heures!AA70))</f>
        <v>#DIV/0!</v>
      </c>
      <c r="AB70" s="299" t="e">
        <f>IF(C70="Location Engin",Gasoil!AB70/(KM!AB69-KM!AA69),IF(C70="Location Transport",(Gasoil!AB70*100)/(KM!AB69-KM!AA69),Gasoil!AB70/heures!AB70))</f>
        <v>#DIV/0!</v>
      </c>
      <c r="AC70" s="299" t="e">
        <f>IF(C70="Location Engin",Gasoil!AC70/(KM!AC69-KM!AB69),IF(C70="Location Transport",(Gasoil!AC70*100)/(KM!AC69-KM!AB69),Gasoil!AC70/heures!AC70))</f>
        <v>#DIV/0!</v>
      </c>
      <c r="AD70" s="299" t="e">
        <f>IF(C70="Location Engin",Gasoil!AD70/(KM!AD69-KM!AC69),IF(C70="Location Transport",(Gasoil!AD70*100)/(KM!AD69-KM!AC69),Gasoil!AD70/heures!AD70))</f>
        <v>#DIV/0!</v>
      </c>
      <c r="AE70" s="299" t="e">
        <f>IF(C70="Location Engin",Gasoil!AE70/(KM!AE69-KM!AD69),IF(C70="Location Transport",(Gasoil!AE70*100)/(KM!AE69-KM!AD69),Gasoil!AE70/heures!AE70))</f>
        <v>#DIV/0!</v>
      </c>
      <c r="AF70" s="299" t="e">
        <f>IF(C70="Location Engin",Gasoil!AF70/(KM!AF69-KM!AE69),IF(C70="Location Transport",(Gasoil!AF70*100)/(KM!AF69-KM!AE69),Gasoil!AF70/heures!AF70))</f>
        <v>#DIV/0!</v>
      </c>
      <c r="AG70" s="299" t="e">
        <f>IF(C70="Location Engin",Gasoil!AG70/(KM!AG69-KM!AF69),IF(C70="Location Transport",(Gasoil!AG70*100)/(KM!AG69-KM!AF69),Gasoil!AG70/heures!AG70))</f>
        <v>#DIV/0!</v>
      </c>
      <c r="AH70" s="299" t="e">
        <f>IF(C70="Location Engin",Gasoil!AH70/(KM!AH69-KM!AG69),IF(C70="Location Transport",(Gasoil!AH70*100)/(KM!AH69-KM!AG69),Gasoil!AH70/heures!AH70))</f>
        <v>#DIV/0!</v>
      </c>
      <c r="AI70" s="533" t="e">
        <f t="shared" ref="AI70:AI130" si="1">AVERAGE(D70:AH70)</f>
        <v>#DIV/0!</v>
      </c>
    </row>
    <row r="71" spans="1:35">
      <c r="A71" s="528" t="str">
        <f>Matériel_Location!A14</f>
        <v>TR001</v>
      </c>
      <c r="B71" s="301">
        <f>Matériel_Location!B14</f>
        <v>0</v>
      </c>
      <c r="C71" s="301">
        <f>Matériel_Location!C14</f>
        <v>0</v>
      </c>
      <c r="D71" s="299">
        <f>Gasoil!D71/heures!D71</f>
        <v>0</v>
      </c>
      <c r="E71" s="299" t="e">
        <f>IF(C71="Location Engin",Gasoil!E71/(KM!E70-KM!D70),IF(C71="Location Transport",(Gasoil!E71*100)/(KM!E70-KM!D70),Gasoil!E71/heures!E71))</f>
        <v>#DIV/0!</v>
      </c>
      <c r="F71" s="299" t="e">
        <f>IF(C71="Location Engin",Gasoil!F71/(KM!F70-KM!E70),IF(C71="Location Transport",(Gasoil!F71*100)/(KM!F70-KM!E70),Gasoil!F71/heures!F71))</f>
        <v>#DIV/0!</v>
      </c>
      <c r="G71" s="299">
        <f>IF(C71="Location Engin",Gasoil!G71/(KM!G70-KM!F70),IF(C71="Location Transport",(Gasoil!G71*100)/(KM!G70-KM!F70),Gasoil!G71/heures!G71))</f>
        <v>0</v>
      </c>
      <c r="H71" s="299">
        <f>IF(C71="Location Engin",Gasoil!H71/(KM!H70-KM!G70),IF(C71="Location Transport",(Gasoil!H71*100)/(KM!H70-KM!G70),Gasoil!H71/heures!H71))</f>
        <v>0</v>
      </c>
      <c r="I71" s="299">
        <f>IF(C71="Location Engin",Gasoil!I71/(KM!I70-KM!H70),IF(C71="Location Transport",(Gasoil!I71*100)/(KM!I70-KM!H70),Gasoil!I71/heures!I71))</f>
        <v>0</v>
      </c>
      <c r="J71" s="299" t="e">
        <f>IF(C71="Location Engin",Gasoil!J71/(KM!J70-KM!I70),IF(C71="Location Transport",(Gasoil!J71*100)/(KM!J70-KM!I70),Gasoil!J71/heures!J71))</f>
        <v>#DIV/0!</v>
      </c>
      <c r="K71" s="299">
        <f>IF(C71="Location Engin",Gasoil!K71/(KM!K70-KM!J70),IF(C71="Location Transport",(Gasoil!K71*100)/(KM!K70-KM!J70),Gasoil!K71/heures!K71))</f>
        <v>0</v>
      </c>
      <c r="L71" s="299" t="e">
        <f>IF(C71="Location Engin",Gasoil!L71/(KM!L70-KM!K70),IF(C71="Location Transport",(Gasoil!L71*100)/(KM!L70-KM!K70),Gasoil!L71/heures!L71))</f>
        <v>#DIV/0!</v>
      </c>
      <c r="M71" s="299">
        <f>IF(C71="Location Engin",Gasoil!M71/(KM!M70-KM!L70),IF(C71="Location Transport",(Gasoil!M71*100)/(KM!M70-KM!L70),Gasoil!M71/heures!M71))</f>
        <v>0</v>
      </c>
      <c r="N71" s="299" t="e">
        <f>IF(C71="Location Engin",Gasoil!N71/(KM!N70-KM!M70),IF(C71="Location Transport",(Gasoil!N71*100)/(KM!N70-KM!M70),Gasoil!N71/heures!N71))</f>
        <v>#DIV/0!</v>
      </c>
      <c r="O71" s="299">
        <f>IF(C71="Location Engin",Gasoil!O71/(KM!O70-KM!N70),IF(C71="Location Transport",(Gasoil!O71*100)/(KM!O70-KM!N70),Gasoil!O71/heures!O71))</f>
        <v>0</v>
      </c>
      <c r="P71" s="299">
        <f>IF(C71="Location Engin",Gasoil!P71/(KM!P70-KM!O70),IF(C71="Location Transport",(Gasoil!P71*100)/(KM!P70-KM!O70),Gasoil!P71/heures!P71))</f>
        <v>0</v>
      </c>
      <c r="Q71" s="299">
        <f>IF(C71="Location Engin",Gasoil!Q71/(KM!Q70-KM!P70),IF(C71="Location Transport",(Gasoil!Q71*100)/(KM!Q70-KM!P70),Gasoil!Q71/heures!Q71))</f>
        <v>0</v>
      </c>
      <c r="R71" s="299">
        <f>IF(C71="Location Engin",Gasoil!R71/(KM!R70-KM!Q70),IF(C71="Location Transport",(Gasoil!R71*100)/(KM!R70-KM!Q70),Gasoil!R71/heures!R71))</f>
        <v>0</v>
      </c>
      <c r="S71" s="299">
        <f>IF(C71="Location Engin",Gasoil!S71/(KM!S70-KM!R70),IF(C71="Location Transport",(Gasoil!S71*100)/(KM!S70-KM!R70),Gasoil!S71/heures!S71))</f>
        <v>0</v>
      </c>
      <c r="T71" s="299">
        <f>IF(C71="Location Engin",Gasoil!T71/(KM!T70-KM!S70),IF(C71="Location Transport",(Gasoil!T71*100)/(KM!T70-KM!S70),Gasoil!T71/heures!T71))</f>
        <v>0</v>
      </c>
      <c r="U71" s="299" t="e">
        <f>IF(C71="Location Engin",Gasoil!U71/(KM!U70-KM!T70),IF(C71="Location Transport",(Gasoil!U71*100)/(KM!U70-KM!T70),Gasoil!U71/heures!U71))</f>
        <v>#DIV/0!</v>
      </c>
      <c r="V71" s="299">
        <f>IF(C71="Location Engin",Gasoil!V71/(KM!V70-KM!U70),IF(C71="Location Transport",(Gasoil!V71*100)/(KM!V70-KM!U70),Gasoil!V71/heures!V71))</f>
        <v>0</v>
      </c>
      <c r="W71" s="299" t="e">
        <f>IF(C71="Location Engin",Gasoil!W71/(KM!W70-KM!V70),IF(C71="Location Transport",(Gasoil!W71*100)/(KM!W70-KM!V70),Gasoil!W71/heures!W71))</f>
        <v>#DIV/0!</v>
      </c>
      <c r="X71" s="299">
        <f>IF(C71="Location Engin",Gasoil!X71/(KM!X70-KM!W70),IF(C71="Location Transport",(Gasoil!X71*100)/(KM!X70-KM!W70),Gasoil!X71/heures!X71))</f>
        <v>0</v>
      </c>
      <c r="Y71" s="299" t="e">
        <f>IF(C71="Location Engin",Gasoil!Y71/(KM!Y70-KM!X70),IF(C71="Location Transport",(Gasoil!Y71*100)/(KM!Y70-KM!X70),Gasoil!Y71/heures!Y71))</f>
        <v>#DIV/0!</v>
      </c>
      <c r="Z71" s="299" t="e">
        <f>IF(C71="Location Engin",Gasoil!Z71/(KM!Z70-KM!Y70),IF(C71="Location Transport",(Gasoil!Z71*100)/(KM!Z70-KM!Y70),Gasoil!Z71/heures!Z71))</f>
        <v>#DIV/0!</v>
      </c>
      <c r="AA71" s="299" t="e">
        <f>IF(C71="Location Engin",Gasoil!AA71/(KM!AA70-KM!Z70),IF(C71="Location Transport",(Gasoil!AA71*100)/(KM!AA70-KM!Z70),Gasoil!AA71/heures!AA71))</f>
        <v>#DIV/0!</v>
      </c>
      <c r="AB71" s="299" t="e">
        <f>IF(C71="Location Engin",Gasoil!AB71/(KM!AB70-KM!AA70),IF(C71="Location Transport",(Gasoil!AB71*100)/(KM!AB70-KM!AA70),Gasoil!AB71/heures!AB71))</f>
        <v>#DIV/0!</v>
      </c>
      <c r="AC71" s="299" t="e">
        <f>IF(C71="Location Engin",Gasoil!AC71/(KM!AC70-KM!AB70),IF(C71="Location Transport",(Gasoil!AC71*100)/(KM!AC70-KM!AB70),Gasoil!AC71/heures!AC71))</f>
        <v>#DIV/0!</v>
      </c>
      <c r="AD71" s="299" t="e">
        <f>IF(C71="Location Engin",Gasoil!AD71/(KM!AD70-KM!AC70),IF(C71="Location Transport",(Gasoil!AD71*100)/(KM!AD70-KM!AC70),Gasoil!AD71/heures!AD71))</f>
        <v>#DIV/0!</v>
      </c>
      <c r="AE71" s="299" t="e">
        <f>IF(C71="Location Engin",Gasoil!AE71/(KM!AE70-KM!AD70),IF(C71="Location Transport",(Gasoil!AE71*100)/(KM!AE70-KM!AD70),Gasoil!AE71/heures!AE71))</f>
        <v>#DIV/0!</v>
      </c>
      <c r="AF71" s="299" t="e">
        <f>IF(C71="Location Engin",Gasoil!AF71/(KM!AF70-KM!AE70),IF(C71="Location Transport",(Gasoil!AF71*100)/(KM!AF70-KM!AE70),Gasoil!AF71/heures!AF71))</f>
        <v>#DIV/0!</v>
      </c>
      <c r="AG71" s="299" t="e">
        <f>IF(C71="Location Engin",Gasoil!AG71/(KM!AG70-KM!AF70),IF(C71="Location Transport",(Gasoil!AG71*100)/(KM!AG70-KM!AF70),Gasoil!AG71/heures!AG71))</f>
        <v>#DIV/0!</v>
      </c>
      <c r="AH71" s="299" t="e">
        <f>IF(C71="Location Engin",Gasoil!AH71/(KM!AH70-KM!AG70),IF(C71="Location Transport",(Gasoil!AH71*100)/(KM!AH70-KM!AG70),Gasoil!AH71/heures!AH71))</f>
        <v>#DIV/0!</v>
      </c>
      <c r="AI71" s="533" t="e">
        <f t="shared" si="1"/>
        <v>#DIV/0!</v>
      </c>
    </row>
    <row r="72" spans="1:35">
      <c r="A72" s="528" t="str">
        <f>Matériel_Location!A15</f>
        <v>P012</v>
      </c>
      <c r="B72" s="301">
        <f>Matériel_Location!B15</f>
        <v>0</v>
      </c>
      <c r="C72" s="301">
        <f>Matériel_Location!C15</f>
        <v>0</v>
      </c>
      <c r="D72" s="299">
        <f>Gasoil!D72/heures!D72</f>
        <v>0</v>
      </c>
      <c r="E72" s="299" t="e">
        <f>IF(C72="Location Engin",Gasoil!E72/(KM!E71-KM!D71),IF(C72="Location Transport",(Gasoil!E72*100)/(KM!E71-KM!D71),Gasoil!E72/heures!E72))</f>
        <v>#DIV/0!</v>
      </c>
      <c r="F72" s="299" t="e">
        <f>IF(C72="Location Engin",Gasoil!F72/(KM!F71-KM!E71),IF(C72="Location Transport",(Gasoil!F72*100)/(KM!F71-KM!E71),Gasoil!F72/heures!F72))</f>
        <v>#DIV/0!</v>
      </c>
      <c r="G72" s="299" t="e">
        <f>IF(C72="Location Engin",Gasoil!G72/(KM!G71-KM!F71),IF(C72="Location Transport",(Gasoil!G72*100)/(KM!G71-KM!F71),Gasoil!G72/heures!G72))</f>
        <v>#DIV/0!</v>
      </c>
      <c r="H72" s="299" t="e">
        <f>IF(C72="Location Engin",Gasoil!H72/(KM!H71-KM!G71),IF(C72="Location Transport",(Gasoil!H72*100)/(KM!H71-KM!G71),Gasoil!H72/heures!H72))</f>
        <v>#DIV/0!</v>
      </c>
      <c r="I72" s="299" t="e">
        <f>IF(C72="Location Engin",Gasoil!I72/(KM!I71-KM!H71),IF(C72="Location Transport",(Gasoil!I72*100)/(KM!I71-KM!H71),Gasoil!I72/heures!I72))</f>
        <v>#DIV/0!</v>
      </c>
      <c r="J72" s="299">
        <f>IF(C72="Location Engin",Gasoil!J72/(KM!J71-KM!I71),IF(C72="Location Transport",(Gasoil!J72*100)/(KM!J71-KM!I71),Gasoil!J72/heures!J72))</f>
        <v>0</v>
      </c>
      <c r="K72" s="299">
        <f>IF(C72="Location Engin",Gasoil!K72/(KM!K71-KM!J71),IF(C72="Location Transport",(Gasoil!K72*100)/(KM!K71-KM!J71),Gasoil!K72/heures!K72))</f>
        <v>0</v>
      </c>
      <c r="L72" s="299">
        <f>IF(C72="Location Engin",Gasoil!L72/(KM!L71-KM!K71),IF(C72="Location Transport",(Gasoil!L72*100)/(KM!L71-KM!K71),Gasoil!L72/heures!L72))</f>
        <v>0</v>
      </c>
      <c r="M72" s="299">
        <f>IF(C72="Location Engin",Gasoil!M72/(KM!M71-KM!L71),IF(C72="Location Transport",(Gasoil!M72*100)/(KM!M71-KM!L71),Gasoil!M72/heures!M72))</f>
        <v>0</v>
      </c>
      <c r="N72" s="299" t="e">
        <f>IF(C72="Location Engin",Gasoil!N72/(KM!N71-KM!M71),IF(C72="Location Transport",(Gasoil!N72*100)/(KM!N71-KM!M71),Gasoil!N72/heures!N72))</f>
        <v>#DIV/0!</v>
      </c>
      <c r="O72" s="299" t="e">
        <f>IF(C72="Location Engin",Gasoil!O72/(KM!O71-KM!N71),IF(C72="Location Transport",(Gasoil!O72*100)/(KM!O71-KM!N71),Gasoil!O72/heures!O72))</f>
        <v>#DIV/0!</v>
      </c>
      <c r="P72" s="299" t="e">
        <f>IF(C72="Location Engin",Gasoil!P72/(KM!P71-KM!O71),IF(C72="Location Transport",(Gasoil!P72*100)/(KM!P71-KM!O71),Gasoil!P72/heures!P72))</f>
        <v>#DIV/0!</v>
      </c>
      <c r="Q72" s="299">
        <f>IF(C72="Location Engin",Gasoil!Q72/(KM!Q71-KM!P71),IF(C72="Location Transport",(Gasoil!Q72*100)/(KM!Q71-KM!P71),Gasoil!Q72/heures!Q72))</f>
        <v>0</v>
      </c>
      <c r="R72" s="299">
        <f>IF(C72="Location Engin",Gasoil!R72/(KM!R71-KM!Q71),IF(C72="Location Transport",(Gasoil!R72*100)/(KM!R71-KM!Q71),Gasoil!R72/heures!R72))</f>
        <v>0</v>
      </c>
      <c r="S72" s="299">
        <f>IF(C72="Location Engin",Gasoil!S72/(KM!S71-KM!R71),IF(C72="Location Transport",(Gasoil!S72*100)/(KM!S71-KM!R71),Gasoil!S72/heures!S72))</f>
        <v>0</v>
      </c>
      <c r="T72" s="299" t="e">
        <f>IF(C72="Location Engin",Gasoil!T72/(KM!T71-KM!S71),IF(C72="Location Transport",(Gasoil!T72*100)/(KM!T71-KM!S71),Gasoil!T72/heures!T72))</f>
        <v>#DIV/0!</v>
      </c>
      <c r="U72" s="299">
        <f>IF(C72="Location Engin",Gasoil!U72/(KM!U71-KM!T71),IF(C72="Location Transport",(Gasoil!U72*100)/(KM!U71-KM!T71),Gasoil!U72/heures!U72))</f>
        <v>0</v>
      </c>
      <c r="V72" s="299">
        <f>IF(C72="Location Engin",Gasoil!V72/(KM!V71-KM!U71),IF(C72="Location Transport",(Gasoil!V72*100)/(KM!V71-KM!U71),Gasoil!V72/heures!V72))</f>
        <v>0</v>
      </c>
      <c r="W72" s="299">
        <f>IF(C72="Location Engin",Gasoil!W72/(KM!W71-KM!V71),IF(C72="Location Transport",(Gasoil!W72*100)/(KM!W71-KM!V71),Gasoil!W72/heures!W72))</f>
        <v>0</v>
      </c>
      <c r="X72" s="299">
        <f>IF(C72="Location Engin",Gasoil!X72/(KM!X71-KM!W71),IF(C72="Location Transport",(Gasoil!X72*100)/(KM!X71-KM!W71),Gasoil!X72/heures!X72))</f>
        <v>0</v>
      </c>
      <c r="Y72" s="299" t="e">
        <f>IF(C72="Location Engin",Gasoil!Y72/(KM!Y71-KM!X71),IF(C72="Location Transport",(Gasoil!Y72*100)/(KM!Y71-KM!X71),Gasoil!Y72/heures!Y72))</f>
        <v>#DIV/0!</v>
      </c>
      <c r="Z72" s="299" t="e">
        <f>IF(C72="Location Engin",Gasoil!Z72/(KM!Z71-KM!Y71),IF(C72="Location Transport",(Gasoil!Z72*100)/(KM!Z71-KM!Y71),Gasoil!Z72/heures!Z72))</f>
        <v>#DIV/0!</v>
      </c>
      <c r="AA72" s="299" t="e">
        <f>IF(C72="Location Engin",Gasoil!AA72/(KM!AA71-KM!Z71),IF(C72="Location Transport",(Gasoil!AA72*100)/(KM!AA71-KM!Z71),Gasoil!AA72/heures!AA72))</f>
        <v>#DIV/0!</v>
      </c>
      <c r="AB72" s="299" t="e">
        <f>IF(C72="Location Engin",Gasoil!AB72/(KM!AB71-KM!AA71),IF(C72="Location Transport",(Gasoil!AB72*100)/(KM!AB71-KM!AA71),Gasoil!AB72/heures!AB72))</f>
        <v>#DIV/0!</v>
      </c>
      <c r="AC72" s="299" t="e">
        <f>IF(C72="Location Engin",Gasoil!AC72/(KM!AC71-KM!AB71),IF(C72="Location Transport",(Gasoil!AC72*100)/(KM!AC71-KM!AB71),Gasoil!AC72/heures!AC72))</f>
        <v>#DIV/0!</v>
      </c>
      <c r="AD72" s="299" t="e">
        <f>IF(C72="Location Engin",Gasoil!AD72/(KM!AD71-KM!AC71),IF(C72="Location Transport",(Gasoil!AD72*100)/(KM!AD71-KM!AC71),Gasoil!AD72/heures!AD72))</f>
        <v>#DIV/0!</v>
      </c>
      <c r="AE72" s="299" t="e">
        <f>IF(C72="Location Engin",Gasoil!AE72/(KM!AE71-KM!AD71),IF(C72="Location Transport",(Gasoil!AE72*100)/(KM!AE71-KM!AD71),Gasoil!AE72/heures!AE72))</f>
        <v>#DIV/0!</v>
      </c>
      <c r="AF72" s="299" t="e">
        <f>IF(C72="Location Engin",Gasoil!AF72/(KM!AF71-KM!AE71),IF(C72="Location Transport",(Gasoil!AF72*100)/(KM!AF71-KM!AE71),Gasoil!AF72/heures!AF72))</f>
        <v>#DIV/0!</v>
      </c>
      <c r="AG72" s="299" t="e">
        <f>IF(C72="Location Engin",Gasoil!AG72/(KM!AG71-KM!AF71),IF(C72="Location Transport",(Gasoil!AG72*100)/(KM!AG71-KM!AF71),Gasoil!AG72/heures!AG72))</f>
        <v>#DIV/0!</v>
      </c>
      <c r="AH72" s="299" t="e">
        <f>IF(C72="Location Engin",Gasoil!AH72/(KM!AH71-KM!AG71),IF(C72="Location Transport",(Gasoil!AH72*100)/(KM!AH71-KM!AG71),Gasoil!AH72/heures!AH72))</f>
        <v>#DIV/0!</v>
      </c>
      <c r="AI72" s="533" t="e">
        <f t="shared" si="1"/>
        <v>#DIV/0!</v>
      </c>
    </row>
    <row r="73" spans="1:35">
      <c r="A73" s="528" t="str">
        <f>Matériel_Location!A16</f>
        <v>CA012</v>
      </c>
      <c r="B73" s="301">
        <f>Matériel_Location!B16</f>
        <v>0</v>
      </c>
      <c r="C73" s="301">
        <f>Matériel_Location!C16</f>
        <v>0</v>
      </c>
      <c r="D73" s="299">
        <f>Gasoil!D73/heures!D73</f>
        <v>0</v>
      </c>
      <c r="E73" s="299" t="e">
        <f>IF(C73="Location Engin",Gasoil!E73/(KM!E72-KM!D72),IF(C73="Location Transport",(Gasoil!E73*100)/(KM!E72-KM!D72),Gasoil!E73/heures!E73))</f>
        <v>#DIV/0!</v>
      </c>
      <c r="F73" s="299" t="e">
        <f>IF(C73="Location Engin",Gasoil!F73/(KM!F72-KM!E72),IF(C73="Location Transport",(Gasoil!F73*100)/(KM!F72-KM!E72),Gasoil!F73/heures!F73))</f>
        <v>#DIV/0!</v>
      </c>
      <c r="G73" s="299" t="e">
        <f>IF(C73="Location Engin",Gasoil!G73/(KM!G72-KM!F72),IF(C73="Location Transport",(Gasoil!G73*100)/(KM!G72-KM!F72),Gasoil!G73/heures!G73))</f>
        <v>#DIV/0!</v>
      </c>
      <c r="H73" s="299" t="e">
        <f>IF(C73="Location Engin",Gasoil!H73/(KM!H72-KM!G72),IF(C73="Location Transport",(Gasoil!H73*100)/(KM!H72-KM!G72),Gasoil!H73/heures!H73))</f>
        <v>#DIV/0!</v>
      </c>
      <c r="I73" s="299" t="e">
        <f>IF(C73="Location Engin",Gasoil!I73/(KM!I72-KM!H72),IF(C73="Location Transport",(Gasoil!I73*100)/(KM!I72-KM!H72),Gasoil!I73/heures!I73))</f>
        <v>#DIV/0!</v>
      </c>
      <c r="J73" s="299" t="e">
        <f>IF(C73="Location Engin",Gasoil!J73/(KM!J72-KM!I72),IF(C73="Location Transport",(Gasoil!J73*100)/(KM!J72-KM!I72),Gasoil!J73/heures!J73))</f>
        <v>#DIV/0!</v>
      </c>
      <c r="K73" s="299" t="e">
        <f>IF(C73="Location Engin",Gasoil!K73/(KM!K72-KM!J72),IF(C73="Location Transport",(Gasoil!K73*100)/(KM!K72-KM!J72),Gasoil!K73/heures!K73))</f>
        <v>#DIV/0!</v>
      </c>
      <c r="L73" s="299" t="e">
        <f>IF(C73="Location Engin",Gasoil!L73/(KM!L72-KM!K72),IF(C73="Location Transport",(Gasoil!L73*100)/(KM!L72-KM!K72),Gasoil!L73/heures!L73))</f>
        <v>#DIV/0!</v>
      </c>
      <c r="M73" s="299">
        <f>IF(C73="Location Engin",Gasoil!M73/(KM!M72-KM!L72),IF(C73="Location Transport",(Gasoil!M73*100)/(KM!M72-KM!L72),Gasoil!M73/heures!M73))</f>
        <v>0</v>
      </c>
      <c r="N73" s="299">
        <f>IF(C73="Location Engin",Gasoil!N73/(KM!N72-KM!M72),IF(C73="Location Transport",(Gasoil!N73*100)/(KM!N72-KM!M72),Gasoil!N73/heures!N73))</f>
        <v>0</v>
      </c>
      <c r="O73" s="299">
        <f>IF(C73="Location Engin",Gasoil!O73/(KM!O72-KM!N72),IF(C73="Location Transport",(Gasoil!O73*100)/(KM!O72-KM!N72),Gasoil!O73/heures!O73))</f>
        <v>0</v>
      </c>
      <c r="P73" s="299" t="e">
        <f>IF(C73="Location Engin",Gasoil!P73/(KM!P72-KM!O72),IF(C73="Location Transport",(Gasoil!P73*100)/(KM!P72-KM!O72),Gasoil!P73/heures!P73))</f>
        <v>#DIV/0!</v>
      </c>
      <c r="Q73" s="299">
        <f>IF(C73="Location Engin",Gasoil!Q73/(KM!Q72-KM!P72),IF(C73="Location Transport",(Gasoil!Q73*100)/(KM!Q72-KM!P72),Gasoil!Q73/heures!Q73))</f>
        <v>0</v>
      </c>
      <c r="R73" s="299">
        <f>IF(C73="Location Engin",Gasoil!R73/(KM!R72-KM!Q72),IF(C73="Location Transport",(Gasoil!R73*100)/(KM!R72-KM!Q72),Gasoil!R73/heures!R73))</f>
        <v>0</v>
      </c>
      <c r="S73" s="299" t="e">
        <f>IF(C73="Location Engin",Gasoil!S73/(KM!S72-KM!R72),IF(C73="Location Transport",(Gasoil!S73*100)/(KM!S72-KM!R72),Gasoil!S73/heures!S73))</f>
        <v>#DIV/0!</v>
      </c>
      <c r="T73" s="299" t="e">
        <f>IF(C73="Location Engin",Gasoil!T73/(KM!T72-KM!S72),IF(C73="Location Transport",(Gasoil!T73*100)/(KM!T72-KM!S72),Gasoil!T73/heures!T73))</f>
        <v>#DIV/0!</v>
      </c>
      <c r="U73" s="299" t="e">
        <f>IF(C73="Location Engin",Gasoil!U73/(KM!U72-KM!T72),IF(C73="Location Transport",(Gasoil!U73*100)/(KM!U72-KM!T72),Gasoil!U73/heures!U73))</f>
        <v>#DIV/0!</v>
      </c>
      <c r="V73" s="299">
        <f>IF(C73="Location Engin",Gasoil!V73/(KM!V72-KM!U72),IF(C73="Location Transport",(Gasoil!V73*100)/(KM!V72-KM!U72),Gasoil!V73/heures!V73))</f>
        <v>0</v>
      </c>
      <c r="W73" s="299" t="e">
        <f>IF(C73="Location Engin",Gasoil!W73/(KM!W72-KM!V72),IF(C73="Location Transport",(Gasoil!W73*100)/(KM!W72-KM!V72),Gasoil!W73/heures!W73))</f>
        <v>#DIV/0!</v>
      </c>
      <c r="X73" s="299">
        <f>IF(C73="Location Engin",Gasoil!X73/(KM!X72-KM!W72),IF(C73="Location Transport",(Gasoil!X73*100)/(KM!X72-KM!W72),Gasoil!X73/heures!X73))</f>
        <v>0</v>
      </c>
      <c r="Y73" s="299" t="e">
        <f>IF(C73="Location Engin",Gasoil!Y73/(KM!Y72-KM!X72),IF(C73="Location Transport",(Gasoil!Y73*100)/(KM!Y72-KM!X72),Gasoil!Y73/heures!Y73))</f>
        <v>#DIV/0!</v>
      </c>
      <c r="Z73" s="299" t="e">
        <f>IF(C73="Location Engin",Gasoil!Z73/(KM!Z72-KM!Y72),IF(C73="Location Transport",(Gasoil!Z73*100)/(KM!Z72-KM!Y72),Gasoil!Z73/heures!Z73))</f>
        <v>#DIV/0!</v>
      </c>
      <c r="AA73" s="299" t="e">
        <f>IF(C73="Location Engin",Gasoil!AA73/(KM!AA72-KM!Z72),IF(C73="Location Transport",(Gasoil!AA73*100)/(KM!AA72-KM!Z72),Gasoil!AA73/heures!AA73))</f>
        <v>#DIV/0!</v>
      </c>
      <c r="AB73" s="299" t="e">
        <f>IF(C73="Location Engin",Gasoil!AB73/(KM!AB72-KM!AA72),IF(C73="Location Transport",(Gasoil!AB73*100)/(KM!AB72-KM!AA72),Gasoil!AB73/heures!AB73))</f>
        <v>#DIV/0!</v>
      </c>
      <c r="AC73" s="299" t="e">
        <f>IF(C73="Location Engin",Gasoil!AC73/(KM!AC72-KM!AB72),IF(C73="Location Transport",(Gasoil!AC73*100)/(KM!AC72-KM!AB72),Gasoil!AC73/heures!AC73))</f>
        <v>#DIV/0!</v>
      </c>
      <c r="AD73" s="299" t="e">
        <f>IF(C73="Location Engin",Gasoil!AD73/(KM!AD72-KM!AC72),IF(C73="Location Transport",(Gasoil!AD73*100)/(KM!AD72-KM!AC72),Gasoil!AD73/heures!AD73))</f>
        <v>#DIV/0!</v>
      </c>
      <c r="AE73" s="299" t="e">
        <f>IF(C73="Location Engin",Gasoil!AE73/(KM!AE72-KM!AD72),IF(C73="Location Transport",(Gasoil!AE73*100)/(KM!AE72-KM!AD72),Gasoil!AE73/heures!AE73))</f>
        <v>#DIV/0!</v>
      </c>
      <c r="AF73" s="299" t="e">
        <f>IF(C73="Location Engin",Gasoil!AF73/(KM!AF72-KM!AE72),IF(C73="Location Transport",(Gasoil!AF73*100)/(KM!AF72-KM!AE72),Gasoil!AF73/heures!AF73))</f>
        <v>#DIV/0!</v>
      </c>
      <c r="AG73" s="299" t="e">
        <f>IF(C73="Location Engin",Gasoil!AG73/(KM!AG72-KM!AF72),IF(C73="Location Transport",(Gasoil!AG73*100)/(KM!AG72-KM!AF72),Gasoil!AG73/heures!AG73))</f>
        <v>#DIV/0!</v>
      </c>
      <c r="AH73" s="299" t="e">
        <f>IF(C73="Location Engin",Gasoil!AH73/(KM!AH72-KM!AG72),IF(C73="Location Transport",(Gasoil!AH73*100)/(KM!AH72-KM!AG72),Gasoil!AH73/heures!AH73))</f>
        <v>#DIV/0!</v>
      </c>
      <c r="AI73" s="533" t="e">
        <f t="shared" si="1"/>
        <v>#DIV/0!</v>
      </c>
    </row>
    <row r="74" spans="1:35">
      <c r="A74" s="528" t="str">
        <f>Matériel_Location!A17</f>
        <v>CB001</v>
      </c>
      <c r="B74" s="301">
        <f>Matériel_Location!B17</f>
        <v>0</v>
      </c>
      <c r="C74" s="301">
        <f>Matériel_Location!C17</f>
        <v>0</v>
      </c>
      <c r="D74" s="299" t="e">
        <f>Gasoil!D74/heures!D74</f>
        <v>#DIV/0!</v>
      </c>
      <c r="E74" s="299" t="e">
        <f>IF(C74="Location Engin",Gasoil!E74/(KM!E73-KM!D73),IF(C74="Location Transport",(Gasoil!E74*100)/(KM!E73-KM!D73),Gasoil!E74/heures!E74))</f>
        <v>#DIV/0!</v>
      </c>
      <c r="F74" s="299" t="e">
        <f>IF(C74="Location Engin",Gasoil!F74/(KM!F73-KM!E73),IF(C74="Location Transport",(Gasoil!F74*100)/(KM!F73-KM!E73),Gasoil!F74/heures!F74))</f>
        <v>#DIV/0!</v>
      </c>
      <c r="G74" s="299" t="e">
        <f>IF(C74="Location Engin",Gasoil!G74/(KM!G73-KM!F73),IF(C74="Location Transport",(Gasoil!G74*100)/(KM!G73-KM!F73),Gasoil!G74/heures!G74))</f>
        <v>#DIV/0!</v>
      </c>
      <c r="H74" s="299" t="e">
        <f>IF(C74="Location Engin",Gasoil!H74/(KM!H73-KM!G73),IF(C74="Location Transport",(Gasoil!H74*100)/(KM!H73-KM!G73),Gasoil!H74/heures!H74))</f>
        <v>#DIV/0!</v>
      </c>
      <c r="I74" s="299">
        <f>IF(C74="Location Engin",Gasoil!I74/(KM!I73-KM!H73),IF(C74="Location Transport",(Gasoil!I74*100)/(KM!I73-KM!H73),Gasoil!I74/heures!I74))</f>
        <v>0</v>
      </c>
      <c r="J74" s="299" t="e">
        <f>IF(C74="Location Engin",Gasoil!J74/(KM!J73-KM!I73),IF(C74="Location Transport",(Gasoil!J74*100)/(KM!J73-KM!I73),Gasoil!J74/heures!J74))</f>
        <v>#DIV/0!</v>
      </c>
      <c r="K74" s="299">
        <f>IF(C74="Location Engin",Gasoil!K74/(KM!K73-KM!J73),IF(C74="Location Transport",(Gasoil!K74*100)/(KM!K73-KM!J73),Gasoil!K74/heures!K74))</f>
        <v>0</v>
      </c>
      <c r="L74" s="299">
        <f>IF(C74="Location Engin",Gasoil!L74/(KM!L73-KM!K73),IF(C74="Location Transport",(Gasoil!L74*100)/(KM!L73-KM!K73),Gasoil!L74/heures!L74))</f>
        <v>0</v>
      </c>
      <c r="M74" s="299" t="e">
        <f>IF(C74="Location Engin",Gasoil!M74/(KM!M73-KM!L73),IF(C74="Location Transport",(Gasoil!M74*100)/(KM!M73-KM!L73),Gasoil!M74/heures!M74))</f>
        <v>#DIV/0!</v>
      </c>
      <c r="N74" s="299" t="e">
        <f>IF(C74="Location Engin",Gasoil!N74/(KM!N73-KM!M73),IF(C74="Location Transport",(Gasoil!N74*100)/(KM!N73-KM!M73),Gasoil!N74/heures!N74))</f>
        <v>#DIV/0!</v>
      </c>
      <c r="O74" s="299">
        <f>IF(C74="Location Engin",Gasoil!O74/(KM!O73-KM!N73),IF(C74="Location Transport",(Gasoil!O74*100)/(KM!O73-KM!N73),Gasoil!O74/heures!O74))</f>
        <v>0</v>
      </c>
      <c r="P74" s="299" t="e">
        <f>IF(C74="Location Engin",Gasoil!P74/(KM!P73-KM!O73),IF(C74="Location Transport",(Gasoil!P74*100)/(KM!P73-KM!O73),Gasoil!P74/heures!P74))</f>
        <v>#DIV/0!</v>
      </c>
      <c r="Q74" s="299">
        <f>IF(C74="Location Engin",Gasoil!Q74/(KM!Q73-KM!P73),IF(C74="Location Transport",(Gasoil!Q74*100)/(KM!Q73-KM!P73),Gasoil!Q74/heures!Q74))</f>
        <v>0</v>
      </c>
      <c r="R74" s="299">
        <f>IF(C74="Location Engin",Gasoil!R74/(KM!R73-KM!Q73),IF(C74="Location Transport",(Gasoil!R74*100)/(KM!R73-KM!Q73),Gasoil!R74/heures!R74))</f>
        <v>0</v>
      </c>
      <c r="S74" s="299">
        <f>IF(C74="Location Engin",Gasoil!S74/(KM!S73-KM!R73),IF(C74="Location Transport",(Gasoil!S74*100)/(KM!S73-KM!R73),Gasoil!S74/heures!S74))</f>
        <v>0</v>
      </c>
      <c r="T74" s="299">
        <f>IF(C74="Location Engin",Gasoil!T74/(KM!T73-KM!S73),IF(C74="Location Transport",(Gasoil!T74*100)/(KM!T73-KM!S73),Gasoil!T74/heures!T74))</f>
        <v>0</v>
      </c>
      <c r="U74" s="299" t="e">
        <f>IF(C74="Location Engin",Gasoil!U74/(KM!U73-KM!T73),IF(C74="Location Transport",(Gasoil!U74*100)/(KM!U73-KM!T73),Gasoil!U74/heures!U74))</f>
        <v>#DIV/0!</v>
      </c>
      <c r="V74" s="299">
        <f>IF(C74="Location Engin",Gasoil!V74/(KM!V73-KM!U73),IF(C74="Location Transport",(Gasoil!V74*100)/(KM!V73-KM!U73),Gasoil!V74/heures!V74))</f>
        <v>0</v>
      </c>
      <c r="W74" s="299" t="e">
        <f>IF(C74="Location Engin",Gasoil!W74/(KM!W73-KM!V73),IF(C74="Location Transport",(Gasoil!W74*100)/(KM!W73-KM!V73),Gasoil!W74/heures!W74))</f>
        <v>#DIV/0!</v>
      </c>
      <c r="X74" s="299">
        <f>IF(C74="Location Engin",Gasoil!X74/(KM!X73-KM!W73),IF(C74="Location Transport",(Gasoil!X74*100)/(KM!X73-KM!W73),Gasoil!X74/heures!X74))</f>
        <v>0</v>
      </c>
      <c r="Y74" s="299" t="e">
        <f>IF(C74="Location Engin",Gasoil!Y74/(KM!Y73-KM!X73),IF(C74="Location Transport",(Gasoil!Y74*100)/(KM!Y73-KM!X73),Gasoil!Y74/heures!Y74))</f>
        <v>#DIV/0!</v>
      </c>
      <c r="Z74" s="299" t="e">
        <f>IF(C74="Location Engin",Gasoil!Z74/(KM!Z73-KM!Y73),IF(C74="Location Transport",(Gasoil!Z74*100)/(KM!Z73-KM!Y73),Gasoil!Z74/heures!Z74))</f>
        <v>#DIV/0!</v>
      </c>
      <c r="AA74" s="299" t="e">
        <f>IF(C74="Location Engin",Gasoil!AA74/(KM!AA73-KM!Z73),IF(C74="Location Transport",(Gasoil!AA74*100)/(KM!AA73-KM!Z73),Gasoil!AA74/heures!AA74))</f>
        <v>#DIV/0!</v>
      </c>
      <c r="AB74" s="299" t="e">
        <f>IF(C74="Location Engin",Gasoil!AB74/(KM!AB73-KM!AA73),IF(C74="Location Transport",(Gasoil!AB74*100)/(KM!AB73-KM!AA73),Gasoil!AB74/heures!AB74))</f>
        <v>#DIV/0!</v>
      </c>
      <c r="AC74" s="299" t="e">
        <f>IF(C74="Location Engin",Gasoil!AC74/(KM!AC73-KM!AB73),IF(C74="Location Transport",(Gasoil!AC74*100)/(KM!AC73-KM!AB73),Gasoil!AC74/heures!AC74))</f>
        <v>#DIV/0!</v>
      </c>
      <c r="AD74" s="299" t="e">
        <f>IF(C74="Location Engin",Gasoil!AD74/(KM!AD73-KM!AC73),IF(C74="Location Transport",(Gasoil!AD74*100)/(KM!AD73-KM!AC73),Gasoil!AD74/heures!AD74))</f>
        <v>#DIV/0!</v>
      </c>
      <c r="AE74" s="299" t="e">
        <f>IF(C74="Location Engin",Gasoil!AE74/(KM!AE73-KM!AD73),IF(C74="Location Transport",(Gasoil!AE74*100)/(KM!AE73-KM!AD73),Gasoil!AE74/heures!AE74))</f>
        <v>#DIV/0!</v>
      </c>
      <c r="AF74" s="299" t="e">
        <f>IF(C74="Location Engin",Gasoil!AF74/(KM!AF73-KM!AE73),IF(C74="Location Transport",(Gasoil!AF74*100)/(KM!AF73-KM!AE73),Gasoil!AF74/heures!AF74))</f>
        <v>#DIV/0!</v>
      </c>
      <c r="AG74" s="299" t="e">
        <f>IF(C74="Location Engin",Gasoil!AG74/(KM!AG73-KM!AF73),IF(C74="Location Transport",(Gasoil!AG74*100)/(KM!AG73-KM!AF73),Gasoil!AG74/heures!AG74))</f>
        <v>#DIV/0!</v>
      </c>
      <c r="AH74" s="299" t="e">
        <f>IF(C74="Location Engin",Gasoil!AH74/(KM!AH73-KM!AG73),IF(C74="Location Transport",(Gasoil!AH74*100)/(KM!AH73-KM!AG73),Gasoil!AH74/heures!AH74))</f>
        <v>#DIV/0!</v>
      </c>
      <c r="AI74" s="533" t="e">
        <f t="shared" si="1"/>
        <v>#DIV/0!</v>
      </c>
    </row>
    <row r="75" spans="1:35">
      <c r="A75" s="528" t="str">
        <f>Matériel_Location!A18</f>
        <v>CA006</v>
      </c>
      <c r="B75" s="301">
        <f>Matériel_Location!B18</f>
        <v>0</v>
      </c>
      <c r="C75" s="301">
        <f>Matériel_Location!C18</f>
        <v>0</v>
      </c>
      <c r="D75" s="299" t="e">
        <f>Gasoil!D75/heures!D75</f>
        <v>#DIV/0!</v>
      </c>
      <c r="E75" s="299" t="e">
        <f>IF(C75="Location Engin",Gasoil!E75/(KM!E74-KM!D74),IF(C75="Location Transport",(Gasoil!E75*100)/(KM!E74-KM!D74),Gasoil!E75/heures!E75))</f>
        <v>#DIV/0!</v>
      </c>
      <c r="F75" s="299" t="e">
        <f>IF(C75="Location Engin",Gasoil!F75/(KM!F74-KM!E74),IF(C75="Location Transport",(Gasoil!F75*100)/(KM!F74-KM!E74),Gasoil!F75/heures!F75))</f>
        <v>#DIV/0!</v>
      </c>
      <c r="G75" s="299" t="e">
        <f>IF(C75="Location Engin",Gasoil!G75/(KM!G74-KM!F74),IF(C75="Location Transport",(Gasoil!G75*100)/(KM!G74-KM!F74),Gasoil!G75/heures!G75))</f>
        <v>#DIV/0!</v>
      </c>
      <c r="H75" s="299" t="e">
        <f>IF(C75="Location Engin",Gasoil!H75/(KM!H74-KM!G74),IF(C75="Location Transport",(Gasoil!H75*100)/(KM!H74-KM!G74),Gasoil!H75/heures!H75))</f>
        <v>#DIV/0!</v>
      </c>
      <c r="I75" s="299" t="e">
        <f>IF(C75="Location Engin",Gasoil!I75/(KM!I74-KM!H74),IF(C75="Location Transport",(Gasoil!I75*100)/(KM!I74-KM!H74),Gasoil!I75/heures!I75))</f>
        <v>#DIV/0!</v>
      </c>
      <c r="J75" s="299" t="e">
        <f>IF(C75="Location Engin",Gasoil!J75/(KM!J74-KM!I74),IF(C75="Location Transport",(Gasoil!J75*100)/(KM!J74-KM!I74),Gasoil!J75/heures!J75))</f>
        <v>#DIV/0!</v>
      </c>
      <c r="K75" s="299">
        <f>IF(C75="Location Engin",Gasoil!K75/(KM!K74-KM!J74),IF(C75="Location Transport",(Gasoil!K75*100)/(KM!K74-KM!J74),Gasoil!K75/heures!K75))</f>
        <v>0</v>
      </c>
      <c r="L75" s="299">
        <f>IF(C75="Location Engin",Gasoil!L75/(KM!L74-KM!K74),IF(C75="Location Transport",(Gasoil!L75*100)/(KM!L74-KM!K74),Gasoil!L75/heures!L75))</f>
        <v>0</v>
      </c>
      <c r="M75" s="299">
        <f>IF(C75="Location Engin",Gasoil!M75/(KM!M74-KM!L74),IF(C75="Location Transport",(Gasoil!M75*100)/(KM!M74-KM!L74),Gasoil!M75/heures!M75))</f>
        <v>0</v>
      </c>
      <c r="N75" s="299" t="e">
        <f>IF(C75="Location Engin",Gasoil!N75/(KM!N74-KM!M74),IF(C75="Location Transport",(Gasoil!N75*100)/(KM!N74-KM!M74),Gasoil!N75/heures!N75))</f>
        <v>#DIV/0!</v>
      </c>
      <c r="O75" s="299" t="e">
        <f>IF(C75="Location Engin",Gasoil!O75/(KM!O74-KM!N74),IF(C75="Location Transport",(Gasoil!O75*100)/(KM!O74-KM!N74),Gasoil!O75/heures!O75))</f>
        <v>#DIV/0!</v>
      </c>
      <c r="P75" s="299" t="e">
        <f>IF(C75="Location Engin",Gasoil!P75/(KM!P74-KM!O74),IF(C75="Location Transport",(Gasoil!P75*100)/(KM!P74-KM!O74),Gasoil!P75/heures!P75))</f>
        <v>#DIV/0!</v>
      </c>
      <c r="Q75" s="299" t="e">
        <f>IF(C75="Location Engin",Gasoil!Q75/(KM!Q74-KM!P74),IF(C75="Location Transport",(Gasoil!Q75*100)/(KM!Q74-KM!P74),Gasoil!Q75/heures!Q75))</f>
        <v>#DIV/0!</v>
      </c>
      <c r="R75" s="299" t="e">
        <f>IF(C75="Location Engin",Gasoil!R75/(KM!R74-KM!Q74),IF(C75="Location Transport",(Gasoil!R75*100)/(KM!R74-KM!Q74),Gasoil!R75/heures!R75))</f>
        <v>#DIV/0!</v>
      </c>
      <c r="S75" s="299">
        <f>IF(C75="Location Engin",Gasoil!S75/(KM!S74-KM!R74),IF(C75="Location Transport",(Gasoil!S75*100)/(KM!S74-KM!R74),Gasoil!S75/heures!S75))</f>
        <v>0</v>
      </c>
      <c r="T75" s="299" t="e">
        <f>IF(C75="Location Engin",Gasoil!T75/(KM!T74-KM!S74),IF(C75="Location Transport",(Gasoil!T75*100)/(KM!T74-KM!S74),Gasoil!T75/heures!T75))</f>
        <v>#DIV/0!</v>
      </c>
      <c r="U75" s="299" t="e">
        <f>IF(C75="Location Engin",Gasoil!U75/(KM!U74-KM!T74),IF(C75="Location Transport",(Gasoil!U75*100)/(KM!U74-KM!T74),Gasoil!U75/heures!U75))</f>
        <v>#DIV/0!</v>
      </c>
      <c r="V75" s="299" t="e">
        <f>IF(C75="Location Engin",Gasoil!V75/(KM!V74-KM!U74),IF(C75="Location Transport",(Gasoil!V75*100)/(KM!V74-KM!U74),Gasoil!V75/heures!V75))</f>
        <v>#DIV/0!</v>
      </c>
      <c r="W75" s="299" t="e">
        <f>IF(C75="Location Engin",Gasoil!W75/(KM!W74-KM!V74),IF(C75="Location Transport",(Gasoil!W75*100)/(KM!W74-KM!V74),Gasoil!W75/heures!W75))</f>
        <v>#DIV/0!</v>
      </c>
      <c r="X75" s="299">
        <f>IF(C75="Location Engin",Gasoil!X75/(KM!X74-KM!W74),IF(C75="Location Transport",(Gasoil!X75*100)/(KM!X74-KM!W74),Gasoil!X75/heures!X75))</f>
        <v>0</v>
      </c>
      <c r="Y75" s="299" t="e">
        <f>IF(C75="Location Engin",Gasoil!Y75/(KM!Y74-KM!X74),IF(C75="Location Transport",(Gasoil!Y75*100)/(KM!Y74-KM!X74),Gasoil!Y75/heures!Y75))</f>
        <v>#DIV/0!</v>
      </c>
      <c r="Z75" s="299" t="e">
        <f>IF(C75="Location Engin",Gasoil!Z75/(KM!Z74-KM!Y74),IF(C75="Location Transport",(Gasoil!Z75*100)/(KM!Z74-KM!Y74),Gasoil!Z75/heures!Z75))</f>
        <v>#DIV/0!</v>
      </c>
      <c r="AA75" s="299" t="e">
        <f>IF(C75="Location Engin",Gasoil!AA75/(KM!AA74-KM!Z74),IF(C75="Location Transport",(Gasoil!AA75*100)/(KM!AA74-KM!Z74),Gasoil!AA75/heures!AA75))</f>
        <v>#DIV/0!</v>
      </c>
      <c r="AB75" s="299" t="e">
        <f>IF(C75="Location Engin",Gasoil!AB75/(KM!AB74-KM!AA74),IF(C75="Location Transport",(Gasoil!AB75*100)/(KM!AB74-KM!AA74),Gasoil!AB75/heures!AB75))</f>
        <v>#DIV/0!</v>
      </c>
      <c r="AC75" s="299" t="e">
        <f>IF(C75="Location Engin",Gasoil!AC75/(KM!AC74-KM!AB74),IF(C75="Location Transport",(Gasoil!AC75*100)/(KM!AC74-KM!AB74),Gasoil!AC75/heures!AC75))</f>
        <v>#DIV/0!</v>
      </c>
      <c r="AD75" s="299" t="e">
        <f>IF(C75="Location Engin",Gasoil!AD75/(KM!AD74-KM!AC74),IF(C75="Location Transport",(Gasoil!AD75*100)/(KM!AD74-KM!AC74),Gasoil!AD75/heures!AD75))</f>
        <v>#DIV/0!</v>
      </c>
      <c r="AE75" s="299" t="e">
        <f>IF(C75="Location Engin",Gasoil!AE75/(KM!AE74-KM!AD74),IF(C75="Location Transport",(Gasoil!AE75*100)/(KM!AE74-KM!AD74),Gasoil!AE75/heures!AE75))</f>
        <v>#DIV/0!</v>
      </c>
      <c r="AF75" s="299" t="e">
        <f>IF(C75="Location Engin",Gasoil!AF75/(KM!AF74-KM!AE74),IF(C75="Location Transport",(Gasoil!AF75*100)/(KM!AF74-KM!AE74),Gasoil!AF75/heures!AF75))</f>
        <v>#DIV/0!</v>
      </c>
      <c r="AG75" s="299" t="e">
        <f>IF(C75="Location Engin",Gasoil!AG75/(KM!AG74-KM!AF74),IF(C75="Location Transport",(Gasoil!AG75*100)/(KM!AG74-KM!AF74),Gasoil!AG75/heures!AG75))</f>
        <v>#DIV/0!</v>
      </c>
      <c r="AH75" s="299" t="e">
        <f>IF(C75="Location Engin",Gasoil!AH75/(KM!AH74-KM!AG74),IF(C75="Location Transport",(Gasoil!AH75*100)/(KM!AH74-KM!AG74),Gasoil!AH75/heures!AH75))</f>
        <v>#DIV/0!</v>
      </c>
      <c r="AI75" s="533" t="e">
        <f t="shared" si="1"/>
        <v>#DIV/0!</v>
      </c>
    </row>
    <row r="76" spans="1:35">
      <c r="A76" s="528" t="str">
        <f>Matériel_Location!A20</f>
        <v>PICK UP</v>
      </c>
      <c r="B76" s="301" t="str">
        <f>Matériel_Location!B20</f>
        <v>BIBAMO</v>
      </c>
      <c r="C76" s="301">
        <f>Matériel_Location!C20</f>
        <v>0</v>
      </c>
      <c r="D76" s="299" t="e">
        <f>Gasoil!D76/heures!D76</f>
        <v>#DIV/0!</v>
      </c>
      <c r="E76" s="299" t="e">
        <f>IF(C76="Location Engin",Gasoil!E76/(KM!E75-KM!D75),IF(C76="Location Transport",(Gasoil!E76*100)/(KM!E75-KM!D75),Gasoil!E76/heures!E76))</f>
        <v>#DIV/0!</v>
      </c>
      <c r="F76" s="299" t="e">
        <f>IF(C76="Location Engin",Gasoil!F76/(KM!F75-KM!E75),IF(C76="Location Transport",(Gasoil!F76*100)/(KM!F75-KM!E75),Gasoil!F76/heures!F76))</f>
        <v>#DIV/0!</v>
      </c>
      <c r="G76" s="299" t="e">
        <f>IF(C76="Location Engin",Gasoil!G76/(KM!G75-KM!F75),IF(C76="Location Transport",(Gasoil!G76*100)/(KM!G75-KM!F75),Gasoil!G76/heures!G76))</f>
        <v>#DIV/0!</v>
      </c>
      <c r="H76" s="299" t="e">
        <f>IF(C76="Location Engin",Gasoil!H76/(KM!H75-KM!G75),IF(C76="Location Transport",(Gasoil!H76*100)/(KM!H75-KM!G75),Gasoil!H76/heures!H76))</f>
        <v>#DIV/0!</v>
      </c>
      <c r="I76" s="299" t="e">
        <f>IF(C76="Location Engin",Gasoil!I76/(KM!I75-KM!H75),IF(C76="Location Transport",(Gasoil!I76*100)/(KM!I75-KM!H75),Gasoil!I76/heures!I76))</f>
        <v>#DIV/0!</v>
      </c>
      <c r="J76" s="299" t="e">
        <f>IF(C76="Location Engin",Gasoil!J76/(KM!J75-KM!I75),IF(C76="Location Transport",(Gasoil!J76*100)/(KM!J75-KM!I75),Gasoil!J76/heures!J76))</f>
        <v>#DIV/0!</v>
      </c>
      <c r="K76" s="299" t="e">
        <f>IF(C76="Location Engin",Gasoil!K76/(KM!K75-KM!J75),IF(C76="Location Transport",(Gasoil!K76*100)/(KM!K75-KM!J75),Gasoil!K76/heures!K76))</f>
        <v>#DIV/0!</v>
      </c>
      <c r="L76" s="299" t="e">
        <f>IF(C76="Location Engin",Gasoil!L76/(KM!L75-KM!K75),IF(C76="Location Transport",(Gasoil!L76*100)/(KM!L75-KM!K75),Gasoil!L76/heures!L76))</f>
        <v>#DIV/0!</v>
      </c>
      <c r="M76" s="299" t="e">
        <f>IF(C76="Location Engin",Gasoil!M76/(KM!M75-KM!L75),IF(C76="Location Transport",(Gasoil!M76*100)/(KM!M75-KM!L75),Gasoil!M76/heures!M76))</f>
        <v>#DIV/0!</v>
      </c>
      <c r="N76" s="299" t="e">
        <f>IF(C76="Location Engin",Gasoil!N76/(KM!N75-KM!M75),IF(C76="Location Transport",(Gasoil!N76*100)/(KM!N75-KM!M75),Gasoil!N76/heures!N76))</f>
        <v>#DIV/0!</v>
      </c>
      <c r="O76" s="299" t="e">
        <f>IF(C76="Location Engin",Gasoil!O76/(KM!O75-KM!N75),IF(C76="Location Transport",(Gasoil!O76*100)/(KM!O75-KM!N75),Gasoil!O76/heures!O76))</f>
        <v>#DIV/0!</v>
      </c>
      <c r="P76" s="299" t="e">
        <f>IF(C76="Location Engin",Gasoil!P76/(KM!P75-KM!O75),IF(C76="Location Transport",(Gasoil!P76*100)/(KM!P75-KM!O75),Gasoil!P76/heures!P76))</f>
        <v>#DIV/0!</v>
      </c>
      <c r="Q76" s="299" t="e">
        <f>IF(C76="Location Engin",Gasoil!Q76/(KM!Q75-KM!P75),IF(C76="Location Transport",(Gasoil!Q76*100)/(KM!Q75-KM!P75),Gasoil!Q76/heures!Q76))</f>
        <v>#DIV/0!</v>
      </c>
      <c r="R76" s="299" t="e">
        <f>IF(C76="Location Engin",Gasoil!R76/(KM!R75-KM!Q75),IF(C76="Location Transport",(Gasoil!R76*100)/(KM!R75-KM!Q75),Gasoil!R76/heures!R76))</f>
        <v>#DIV/0!</v>
      </c>
      <c r="S76" s="299" t="e">
        <f>IF(C76="Location Engin",Gasoil!S76/(KM!S75-KM!R75),IF(C76="Location Transport",(Gasoil!S76*100)/(KM!S75-KM!R75),Gasoil!S76/heures!S76))</f>
        <v>#DIV/0!</v>
      </c>
      <c r="T76" s="299" t="e">
        <f>IF(C76="Location Engin",Gasoil!T76/(KM!T75-KM!S75),IF(C76="Location Transport",(Gasoil!T76*100)/(KM!T75-KM!S75),Gasoil!T76/heures!T76))</f>
        <v>#DIV/0!</v>
      </c>
      <c r="U76" s="299" t="e">
        <f>IF(C76="Location Engin",Gasoil!U76/(KM!U75-KM!T75),IF(C76="Location Transport",(Gasoil!U76*100)/(KM!U75-KM!T75),Gasoil!U76/heures!U76))</f>
        <v>#DIV/0!</v>
      </c>
      <c r="V76" s="299" t="e">
        <f>IF(C76="Location Engin",Gasoil!V76/(KM!V75-KM!U75),IF(C76="Location Transport",(Gasoil!V76*100)/(KM!V75-KM!U75),Gasoil!V76/heures!V76))</f>
        <v>#DIV/0!</v>
      </c>
      <c r="W76" s="299" t="e">
        <f>IF(C76="Location Engin",Gasoil!W76/(KM!W75-KM!V75),IF(C76="Location Transport",(Gasoil!W76*100)/(KM!W75-KM!V75),Gasoil!W76/heures!W76))</f>
        <v>#DIV/0!</v>
      </c>
      <c r="X76" s="299" t="e">
        <f>IF(C76="Location Engin",Gasoil!X76/(KM!X75-KM!W75),IF(C76="Location Transport",(Gasoil!X76*100)/(KM!X75-KM!W75),Gasoil!X76/heures!X76))</f>
        <v>#DIV/0!</v>
      </c>
      <c r="Y76" s="299" t="e">
        <f>IF(C76="Location Engin",Gasoil!Y76/(KM!Y75-KM!X75),IF(C76="Location Transport",(Gasoil!Y76*100)/(KM!Y75-KM!X75),Gasoil!Y76/heures!Y76))</f>
        <v>#DIV/0!</v>
      </c>
      <c r="Z76" s="299" t="e">
        <f>IF(C76="Location Engin",Gasoil!Z76/(KM!Z75-KM!Y75),IF(C76="Location Transport",(Gasoil!Z76*100)/(KM!Z75-KM!Y75),Gasoil!Z76/heures!Z76))</f>
        <v>#DIV/0!</v>
      </c>
      <c r="AA76" s="299" t="e">
        <f>IF(C76="Location Engin",Gasoil!AA76/(KM!AA75-KM!Z75),IF(C76="Location Transport",(Gasoil!AA76*100)/(KM!AA75-KM!Z75),Gasoil!AA76/heures!AA76))</f>
        <v>#DIV/0!</v>
      </c>
      <c r="AB76" s="299" t="e">
        <f>IF(C76="Location Engin",Gasoil!AB76/(KM!AB75-KM!AA75),IF(C76="Location Transport",(Gasoil!AB76*100)/(KM!AB75-KM!AA75),Gasoil!AB76/heures!AB76))</f>
        <v>#DIV/0!</v>
      </c>
      <c r="AC76" s="299" t="e">
        <f>IF(C76="Location Engin",Gasoil!AC76/(KM!AC75-KM!AB75),IF(C76="Location Transport",(Gasoil!AC76*100)/(KM!AC75-KM!AB75),Gasoil!AC76/heures!AC76))</f>
        <v>#DIV/0!</v>
      </c>
      <c r="AD76" s="299" t="e">
        <f>IF(C76="Location Engin",Gasoil!AD76/(KM!AD75-KM!AC75),IF(C76="Location Transport",(Gasoil!AD76*100)/(KM!AD75-KM!AC75),Gasoil!AD76/heures!AD76))</f>
        <v>#DIV/0!</v>
      </c>
      <c r="AE76" s="299" t="e">
        <f>IF(C76="Location Engin",Gasoil!AE76/(KM!AE75-KM!AD75),IF(C76="Location Transport",(Gasoil!AE76*100)/(KM!AE75-KM!AD75),Gasoil!AE76/heures!AE76))</f>
        <v>#DIV/0!</v>
      </c>
      <c r="AF76" s="299" t="e">
        <f>IF(C76="Location Engin",Gasoil!AF76/(KM!AF75-KM!AE75),IF(C76="Location Transport",(Gasoil!AF76*100)/(KM!AF75-KM!AE75),Gasoil!AF76/heures!AF76))</f>
        <v>#DIV/0!</v>
      </c>
      <c r="AG76" s="299" t="e">
        <f>IF(C76="Location Engin",Gasoil!AG76/(KM!AG75-KM!AF75),IF(C76="Location Transport",(Gasoil!AG76*100)/(KM!AG75-KM!AF75),Gasoil!AG76/heures!AG76))</f>
        <v>#DIV/0!</v>
      </c>
      <c r="AH76" s="299" t="e">
        <f>IF(C76="Location Engin",Gasoil!AH76/(KM!AH75-KM!AG75),IF(C76="Location Transport",(Gasoil!AH76*100)/(KM!AH75-KM!AG75),Gasoil!AH76/heures!AH76))</f>
        <v>#DIV/0!</v>
      </c>
      <c r="AI76" s="533" t="e">
        <f t="shared" si="1"/>
        <v>#DIV/0!</v>
      </c>
    </row>
    <row r="77" spans="1:35">
      <c r="A77" s="528" t="str">
        <f>Matériel_Location!A21</f>
        <v>TR001</v>
      </c>
      <c r="B77" s="301">
        <f>Matériel_Location!B21</f>
        <v>0</v>
      </c>
      <c r="C77" s="301">
        <f>Matériel_Location!C21</f>
        <v>0</v>
      </c>
      <c r="D77" s="299">
        <f>Gasoil!D77/heures!D77</f>
        <v>0</v>
      </c>
      <c r="E77" s="299" t="e">
        <f>IF(C77="Location Engin",Gasoil!E77/(KM!E76-KM!D76),IF(C77="Location Transport",(Gasoil!E77*100)/(KM!E76-KM!D76),Gasoil!E77/heures!E77))</f>
        <v>#DIV/0!</v>
      </c>
      <c r="F77" s="299" t="e">
        <f>IF(C77="Location Engin",Gasoil!F77/(KM!F76-KM!E76),IF(C77="Location Transport",(Gasoil!F77*100)/(KM!F76-KM!E76),Gasoil!F77/heures!F77))</f>
        <v>#DIV/0!</v>
      </c>
      <c r="G77" s="299" t="e">
        <f>IF(C77="Location Engin",Gasoil!G77/(KM!G76-KM!F76),IF(C77="Location Transport",(Gasoil!G77*100)/(KM!G76-KM!F76),Gasoil!G77/heures!G77))</f>
        <v>#DIV/0!</v>
      </c>
      <c r="H77" s="299" t="e">
        <f>IF(C77="Location Engin",Gasoil!H77/(KM!H76-KM!G76),IF(C77="Location Transport",(Gasoil!H77*100)/(KM!H76-KM!G76),Gasoil!H77/heures!H77))</f>
        <v>#DIV/0!</v>
      </c>
      <c r="I77" s="299">
        <f>IF(C77="Location Engin",Gasoil!I77/(KM!I76-KM!H76),IF(C77="Location Transport",(Gasoil!I77*100)/(KM!I76-KM!H76),Gasoil!I77/heures!I77))</f>
        <v>0</v>
      </c>
      <c r="J77" s="299">
        <f>IF(C77="Location Engin",Gasoil!J77/(KM!J76-KM!I76),IF(C77="Location Transport",(Gasoil!J77*100)/(KM!J76-KM!I76),Gasoil!J77/heures!J77))</f>
        <v>0</v>
      </c>
      <c r="K77" s="299">
        <f>IF(C77="Location Engin",Gasoil!K77/(KM!K76-KM!J76),IF(C77="Location Transport",(Gasoil!K77*100)/(KM!K76-KM!J76),Gasoil!K77/heures!K77))</f>
        <v>0</v>
      </c>
      <c r="L77" s="299" t="e">
        <f>IF(C77="Location Engin",Gasoil!L77/(KM!L76-KM!K76),IF(C77="Location Transport",(Gasoil!L77*100)/(KM!L76-KM!K76),Gasoil!L77/heures!L77))</f>
        <v>#DIV/0!</v>
      </c>
      <c r="M77" s="299">
        <f>IF(C77="Location Engin",Gasoil!M77/(KM!M76-KM!L76),IF(C77="Location Transport",(Gasoil!M77*100)/(KM!M76-KM!L76),Gasoil!M77/heures!M77))</f>
        <v>0</v>
      </c>
      <c r="N77" s="299">
        <f>IF(C77="Location Engin",Gasoil!N77/(KM!N76-KM!M76),IF(C77="Location Transport",(Gasoil!N77*100)/(KM!N76-KM!M76),Gasoil!N77/heures!N77))</f>
        <v>0</v>
      </c>
      <c r="O77" s="299">
        <f>IF(C77="Location Engin",Gasoil!O77/(KM!O76-KM!N76),IF(C77="Location Transport",(Gasoil!O77*100)/(KM!O76-KM!N76),Gasoil!O77/heures!O77))</f>
        <v>0</v>
      </c>
      <c r="P77" s="299">
        <f>IF(C77="Location Engin",Gasoil!P77/(KM!P76-KM!O76),IF(C77="Location Transport",(Gasoil!P77*100)/(KM!P76-KM!O76),Gasoil!P77/heures!P77))</f>
        <v>0</v>
      </c>
      <c r="Q77" s="299">
        <f>IF(C77="Location Engin",Gasoil!Q77/(KM!Q76-KM!P76),IF(C77="Location Transport",(Gasoil!Q77*100)/(KM!Q76-KM!P76),Gasoil!Q77/heures!Q77))</f>
        <v>0</v>
      </c>
      <c r="R77" s="299">
        <f>IF(C77="Location Engin",Gasoil!R77/(KM!R76-KM!Q76),IF(C77="Location Transport",(Gasoil!R77*100)/(KM!R76-KM!Q76),Gasoil!R77/heures!R77))</f>
        <v>0</v>
      </c>
      <c r="S77" s="299">
        <f>IF(C77="Location Engin",Gasoil!S77/(KM!S76-KM!R76),IF(C77="Location Transport",(Gasoil!S77*100)/(KM!S76-KM!R76),Gasoil!S77/heures!S77))</f>
        <v>0</v>
      </c>
      <c r="T77" s="299" t="e">
        <f>IF(C77="Location Engin",Gasoil!T77/(KM!T76-KM!S76),IF(C77="Location Transport",(Gasoil!T77*100)/(KM!T76-KM!S76),Gasoil!T77/heures!T77))</f>
        <v>#DIV/0!</v>
      </c>
      <c r="U77" s="299">
        <f>IF(C77="Location Engin",Gasoil!U77/(KM!U76-KM!T76),IF(C77="Location Transport",(Gasoil!U77*100)/(KM!U76-KM!T76),Gasoil!U77/heures!U77))</f>
        <v>0</v>
      </c>
      <c r="V77" s="299">
        <f>IF(C77="Location Engin",Gasoil!V77/(KM!V76-KM!U76),IF(C77="Location Transport",(Gasoil!V77*100)/(KM!V76-KM!U76),Gasoil!V77/heures!V77))</f>
        <v>0</v>
      </c>
      <c r="W77" s="299">
        <f>IF(C77="Location Engin",Gasoil!W77/(KM!W76-KM!V76),IF(C77="Location Transport",(Gasoil!W77*100)/(KM!W76-KM!V76),Gasoil!W77/heures!W77))</f>
        <v>0</v>
      </c>
      <c r="X77" s="299">
        <f>IF(C77="Location Engin",Gasoil!X77/(KM!X76-KM!W76),IF(C77="Location Transport",(Gasoil!X77*100)/(KM!X76-KM!W76),Gasoil!X77/heures!X77))</f>
        <v>0</v>
      </c>
      <c r="Y77" s="299" t="e">
        <f>IF(C77="Location Engin",Gasoil!Y77/(KM!Y76-KM!X76),IF(C77="Location Transport",(Gasoil!Y77*100)/(KM!Y76-KM!X76),Gasoil!Y77/heures!Y77))</f>
        <v>#DIV/0!</v>
      </c>
      <c r="Z77" s="299" t="e">
        <f>IF(C77="Location Engin",Gasoil!Z77/(KM!Z76-KM!Y76),IF(C77="Location Transport",(Gasoil!Z77*100)/(KM!Z76-KM!Y76),Gasoil!Z77/heures!Z77))</f>
        <v>#DIV/0!</v>
      </c>
      <c r="AA77" s="299" t="e">
        <f>IF(C77="Location Engin",Gasoil!AA77/(KM!AA76-KM!Z76),IF(C77="Location Transport",(Gasoil!AA77*100)/(KM!AA76-KM!Z76),Gasoil!AA77/heures!AA77))</f>
        <v>#DIV/0!</v>
      </c>
      <c r="AB77" s="299" t="e">
        <f>IF(C77="Location Engin",Gasoil!AB77/(KM!AB76-KM!AA76),IF(C77="Location Transport",(Gasoil!AB77*100)/(KM!AB76-KM!AA76),Gasoil!AB77/heures!AB77))</f>
        <v>#DIV/0!</v>
      </c>
      <c r="AC77" s="299" t="e">
        <f>IF(C77="Location Engin",Gasoil!AC77/(KM!AC76-KM!AB76),IF(C77="Location Transport",(Gasoil!AC77*100)/(KM!AC76-KM!AB76),Gasoil!AC77/heures!AC77))</f>
        <v>#DIV/0!</v>
      </c>
      <c r="AD77" s="299" t="e">
        <f>IF(C77="Location Engin",Gasoil!AD77/(KM!AD76-KM!AC76),IF(C77="Location Transport",(Gasoil!AD77*100)/(KM!AD76-KM!AC76),Gasoil!AD77/heures!AD77))</f>
        <v>#DIV/0!</v>
      </c>
      <c r="AE77" s="299" t="e">
        <f>IF(C77="Location Engin",Gasoil!AE77/(KM!AE76-KM!AD76),IF(C77="Location Transport",(Gasoil!AE77*100)/(KM!AE76-KM!AD76),Gasoil!AE77/heures!AE77))</f>
        <v>#DIV/0!</v>
      </c>
      <c r="AF77" s="299" t="e">
        <f>IF(C77="Location Engin",Gasoil!AF77/(KM!AF76-KM!AE76),IF(C77="Location Transport",(Gasoil!AF77*100)/(KM!AF76-KM!AE76),Gasoil!AF77/heures!AF77))</f>
        <v>#DIV/0!</v>
      </c>
      <c r="AG77" s="299" t="e">
        <f>IF(C77="Location Engin",Gasoil!AG77/(KM!AG76-KM!AF76),IF(C77="Location Transport",(Gasoil!AG77*100)/(KM!AG76-KM!AF76),Gasoil!AG77/heures!AG77))</f>
        <v>#DIV/0!</v>
      </c>
      <c r="AH77" s="299" t="e">
        <f>IF(C77="Location Engin",Gasoil!AH77/(KM!AH76-KM!AG76),IF(C77="Location Transport",(Gasoil!AH77*100)/(KM!AH76-KM!AG76),Gasoil!AH77/heures!AH77))</f>
        <v>#DIV/0!</v>
      </c>
      <c r="AI77" s="533" t="e">
        <f t="shared" si="1"/>
        <v>#DIV/0!</v>
      </c>
    </row>
    <row r="78" spans="1:35">
      <c r="A78" s="528" t="str">
        <f>Matériel_Location!A22</f>
        <v>CB001</v>
      </c>
      <c r="B78" s="301">
        <f>Matériel_Location!B22</f>
        <v>0</v>
      </c>
      <c r="C78" s="301">
        <f>Matériel_Location!C22</f>
        <v>0</v>
      </c>
      <c r="D78" s="299">
        <f>Gasoil!D78/heures!D78</f>
        <v>0</v>
      </c>
      <c r="E78" s="299" t="e">
        <f>IF(C78="Location Engin",Gasoil!E78/(KM!E77-KM!D77),IF(C78="Location Transport",(Gasoil!E78*100)/(KM!E77-KM!D77),Gasoil!E78/heures!E78))</f>
        <v>#DIV/0!</v>
      </c>
      <c r="F78" s="299" t="e">
        <f>IF(C78="Location Engin",Gasoil!F78/(KM!F77-KM!E77),IF(C78="Location Transport",(Gasoil!F78*100)/(KM!F77-KM!E77),Gasoil!F78/heures!F78))</f>
        <v>#DIV/0!</v>
      </c>
      <c r="G78" s="299" t="e">
        <f>IF(C78="Location Engin",Gasoil!G78/(KM!G77-KM!F77),IF(C78="Location Transport",(Gasoil!G78*100)/(KM!G77-KM!F77),Gasoil!G78/heures!G78))</f>
        <v>#DIV/0!</v>
      </c>
      <c r="H78" s="299" t="e">
        <f>IF(C78="Location Engin",Gasoil!H78/(KM!H77-KM!G77),IF(C78="Location Transport",(Gasoil!H78*100)/(KM!H77-KM!G77),Gasoil!H78/heures!H78))</f>
        <v>#DIV/0!</v>
      </c>
      <c r="I78" s="299" t="e">
        <f>IF(C78="Location Engin",Gasoil!I78/(KM!I77-KM!H77),IF(C78="Location Transport",(Gasoil!I78*100)/(KM!I77-KM!H77),Gasoil!I78/heures!I78))</f>
        <v>#DIV/0!</v>
      </c>
      <c r="J78" s="299" t="e">
        <f>IF(C78="Location Engin",Gasoil!J78/(KM!J77-KM!I77),IF(C78="Location Transport",(Gasoil!J78*100)/(KM!J77-KM!I77),Gasoil!J78/heures!J78))</f>
        <v>#DIV/0!</v>
      </c>
      <c r="K78" s="299" t="e">
        <f>IF(C78="Location Engin",Gasoil!K78/(KM!K77-KM!J77),IF(C78="Location Transport",(Gasoil!K78*100)/(KM!K77-KM!J77),Gasoil!K78/heures!K78))</f>
        <v>#DIV/0!</v>
      </c>
      <c r="L78" s="299" t="e">
        <f>IF(C78="Location Engin",Gasoil!L78/(KM!L77-KM!K77),IF(C78="Location Transport",(Gasoil!L78*100)/(KM!L77-KM!K77),Gasoil!L78/heures!L78))</f>
        <v>#DIV/0!</v>
      </c>
      <c r="M78" s="299" t="e">
        <f>IF(C78="Location Engin",Gasoil!M78/(KM!M77-KM!L77),IF(C78="Location Transport",(Gasoil!M78*100)/(KM!M77-KM!L77),Gasoil!M78/heures!M78))</f>
        <v>#DIV/0!</v>
      </c>
      <c r="N78" s="299" t="e">
        <f>IF(C78="Location Engin",Gasoil!N78/(KM!N77-KM!M77),IF(C78="Location Transport",(Gasoil!N78*100)/(KM!N77-KM!M77),Gasoil!N78/heures!N78))</f>
        <v>#DIV/0!</v>
      </c>
      <c r="O78" s="299" t="e">
        <f>IF(C78="Location Engin",Gasoil!O78/(KM!O77-KM!N77),IF(C78="Location Transport",(Gasoil!O78*100)/(KM!O77-KM!N77),Gasoil!O78/heures!O78))</f>
        <v>#DIV/0!</v>
      </c>
      <c r="P78" s="299" t="e">
        <f>IF(C78="Location Engin",Gasoil!P78/(KM!P77-KM!O77),IF(C78="Location Transport",(Gasoil!P78*100)/(KM!P77-KM!O77),Gasoil!P78/heures!P78))</f>
        <v>#DIV/0!</v>
      </c>
      <c r="Q78" s="299" t="e">
        <f>IF(C78="Location Engin",Gasoil!Q78/(KM!Q77-KM!P77),IF(C78="Location Transport",(Gasoil!Q78*100)/(KM!Q77-KM!P77),Gasoil!Q78/heures!Q78))</f>
        <v>#DIV/0!</v>
      </c>
      <c r="R78" s="299" t="e">
        <f>IF(C78="Location Engin",Gasoil!R78/(KM!R77-KM!Q77),IF(C78="Location Transport",(Gasoil!R78*100)/(KM!R77-KM!Q77),Gasoil!R78/heures!R78))</f>
        <v>#DIV/0!</v>
      </c>
      <c r="S78" s="299" t="e">
        <f>IF(C78="Location Engin",Gasoil!S78/(KM!S77-KM!R77),IF(C78="Location Transport",(Gasoil!S78*100)/(KM!S77-KM!R77),Gasoil!S78/heures!S78))</f>
        <v>#DIV/0!</v>
      </c>
      <c r="T78" s="299" t="e">
        <f>IF(C78="Location Engin",Gasoil!T78/(KM!T77-KM!S77),IF(C78="Location Transport",(Gasoil!T78*100)/(KM!T77-KM!S77),Gasoil!T78/heures!T78))</f>
        <v>#DIV/0!</v>
      </c>
      <c r="U78" s="299" t="e">
        <f>IF(C78="Location Engin",Gasoil!U78/(KM!U77-KM!T77),IF(C78="Location Transport",(Gasoil!U78*100)/(KM!U77-KM!T77),Gasoil!U78/heures!U78))</f>
        <v>#DIV/0!</v>
      </c>
      <c r="V78" s="299" t="e">
        <f>IF(C78="Location Engin",Gasoil!V78/(KM!V77-KM!U77),IF(C78="Location Transport",(Gasoil!V78*100)/(KM!V77-KM!U77),Gasoil!V78/heures!V78))</f>
        <v>#DIV/0!</v>
      </c>
      <c r="W78" s="299" t="e">
        <f>IF(C78="Location Engin",Gasoil!W78/(KM!W77-KM!V77),IF(C78="Location Transport",(Gasoil!W78*100)/(KM!W77-KM!V77),Gasoil!W78/heures!W78))</f>
        <v>#DIV/0!</v>
      </c>
      <c r="X78" s="299" t="e">
        <f>IF(C78="Location Engin",Gasoil!X78/(KM!X77-KM!W77),IF(C78="Location Transport",(Gasoil!X78*100)/(KM!X77-KM!W77),Gasoil!X78/heures!X78))</f>
        <v>#DIV/0!</v>
      </c>
      <c r="Y78" s="299" t="e">
        <f>IF(C78="Location Engin",Gasoil!Y78/(KM!Y77-KM!X77),IF(C78="Location Transport",(Gasoil!Y78*100)/(KM!Y77-KM!X77),Gasoil!Y78/heures!Y78))</f>
        <v>#DIV/0!</v>
      </c>
      <c r="Z78" s="299" t="e">
        <f>IF(C78="Location Engin",Gasoil!Z78/(KM!Z77-KM!Y77),IF(C78="Location Transport",(Gasoil!Z78*100)/(KM!Z77-KM!Y77),Gasoil!Z78/heures!Z78))</f>
        <v>#DIV/0!</v>
      </c>
      <c r="AA78" s="299" t="e">
        <f>IF(C78="Location Engin",Gasoil!AA78/(KM!AA77-KM!Z77),IF(C78="Location Transport",(Gasoil!AA78*100)/(KM!AA77-KM!Z77),Gasoil!AA78/heures!AA78))</f>
        <v>#DIV/0!</v>
      </c>
      <c r="AB78" s="299" t="e">
        <f>IF(C78="Location Engin",Gasoil!AB78/(KM!AB77-KM!AA77),IF(C78="Location Transport",(Gasoil!AB78*100)/(KM!AB77-KM!AA77),Gasoil!AB78/heures!AB78))</f>
        <v>#DIV/0!</v>
      </c>
      <c r="AC78" s="299" t="e">
        <f>IF(C78="Location Engin",Gasoil!AC78/(KM!AC77-KM!AB77),IF(C78="Location Transport",(Gasoil!AC78*100)/(KM!AC77-KM!AB77),Gasoil!AC78/heures!AC78))</f>
        <v>#DIV/0!</v>
      </c>
      <c r="AD78" s="299" t="e">
        <f>IF(C78="Location Engin",Gasoil!AD78/(KM!AD77-KM!AC77),IF(C78="Location Transport",(Gasoil!AD78*100)/(KM!AD77-KM!AC77),Gasoil!AD78/heures!AD78))</f>
        <v>#DIV/0!</v>
      </c>
      <c r="AE78" s="299" t="e">
        <f>IF(C78="Location Engin",Gasoil!AE78/(KM!AE77-KM!AD77),IF(C78="Location Transport",(Gasoil!AE78*100)/(KM!AE77-KM!AD77),Gasoil!AE78/heures!AE78))</f>
        <v>#DIV/0!</v>
      </c>
      <c r="AF78" s="299" t="e">
        <f>IF(C78="Location Engin",Gasoil!AF78/(KM!AF77-KM!AE77),IF(C78="Location Transport",(Gasoil!AF78*100)/(KM!AF77-KM!AE77),Gasoil!AF78/heures!AF78))</f>
        <v>#DIV/0!</v>
      </c>
      <c r="AG78" s="299" t="e">
        <f>IF(C78="Location Engin",Gasoil!AG78/(KM!AG77-KM!AF77),IF(C78="Location Transport",(Gasoil!AG78*100)/(KM!AG77-KM!AF77),Gasoil!AG78/heures!AG78))</f>
        <v>#DIV/0!</v>
      </c>
      <c r="AH78" s="299" t="e">
        <f>IF(C78="Location Engin",Gasoil!AH78/(KM!AH77-KM!AG77),IF(C78="Location Transport",(Gasoil!AH78*100)/(KM!AH77-KM!AG77),Gasoil!AH78/heures!AH78))</f>
        <v>#DIV/0!</v>
      </c>
      <c r="AI78" s="533" t="e">
        <f t="shared" si="1"/>
        <v>#DIV/0!</v>
      </c>
    </row>
    <row r="79" spans="1:35">
      <c r="A79" s="528" t="str">
        <f>Matériel_Location!A23</f>
        <v>P012</v>
      </c>
      <c r="B79" s="301">
        <f>Matériel_Location!B23</f>
        <v>0</v>
      </c>
      <c r="C79" s="301">
        <f>Matériel_Location!C23</f>
        <v>0</v>
      </c>
      <c r="D79" s="299">
        <f>Gasoil!D79/heures!D79</f>
        <v>0</v>
      </c>
      <c r="E79" s="299" t="e">
        <f>IF(C79="Location Engin",Gasoil!E79/(KM!E78-KM!D78),IF(C79="Location Transport",(Gasoil!E79*100)/(KM!E78-KM!D78),Gasoil!E79/heures!E79))</f>
        <v>#DIV/0!</v>
      </c>
      <c r="F79" s="299" t="e">
        <f>IF(C79="Location Engin",Gasoil!F79/(KM!F78-KM!E78),IF(C79="Location Transport",(Gasoil!F79*100)/(KM!F78-KM!E78),Gasoil!F79/heures!F79))</f>
        <v>#DIV/0!</v>
      </c>
      <c r="G79" s="299" t="e">
        <f>IF(C79="Location Engin",Gasoil!G79/(KM!G78-KM!F78),IF(C79="Location Transport",(Gasoil!G79*100)/(KM!G78-KM!F78),Gasoil!G79/heures!G79))</f>
        <v>#DIV/0!</v>
      </c>
      <c r="H79" s="299" t="e">
        <f>IF(C79="Location Engin",Gasoil!H79/(KM!H78-KM!G78),IF(C79="Location Transport",(Gasoil!H79*100)/(KM!H78-KM!G78),Gasoil!H79/heures!H79))</f>
        <v>#DIV/0!</v>
      </c>
      <c r="I79" s="299" t="e">
        <f>IF(C79="Location Engin",Gasoil!I79/(KM!I78-KM!H78),IF(C79="Location Transport",(Gasoil!I79*100)/(KM!I78-KM!H78),Gasoil!I79/heures!I79))</f>
        <v>#DIV/0!</v>
      </c>
      <c r="J79" s="299" t="e">
        <f>IF(C79="Location Engin",Gasoil!J79/(KM!J78-KM!I78),IF(C79="Location Transport",(Gasoil!J79*100)/(KM!J78-KM!I78),Gasoil!J79/heures!J79))</f>
        <v>#DIV/0!</v>
      </c>
      <c r="K79" s="299" t="e">
        <f>IF(C79="Location Engin",Gasoil!K79/(KM!K78-KM!J78),IF(C79="Location Transport",(Gasoil!K79*100)/(KM!K78-KM!J78),Gasoil!K79/heures!K79))</f>
        <v>#DIV/0!</v>
      </c>
      <c r="L79" s="299" t="e">
        <f>IF(C79="Location Engin",Gasoil!L79/(KM!L78-KM!K78),IF(C79="Location Transport",(Gasoil!L79*100)/(KM!L78-KM!K78),Gasoil!L79/heures!L79))</f>
        <v>#DIV/0!</v>
      </c>
      <c r="M79" s="299" t="e">
        <f>IF(C79="Location Engin",Gasoil!M79/(KM!M78-KM!L78),IF(C79="Location Transport",(Gasoil!M79*100)/(KM!M78-KM!L78),Gasoil!M79/heures!M79))</f>
        <v>#DIV/0!</v>
      </c>
      <c r="N79" s="299" t="e">
        <f>IF(C79="Location Engin",Gasoil!N79/(KM!N78-KM!M78),IF(C79="Location Transport",(Gasoil!N79*100)/(KM!N78-KM!M78),Gasoil!N79/heures!N79))</f>
        <v>#DIV/0!</v>
      </c>
      <c r="O79" s="299" t="e">
        <f>IF(C79="Location Engin",Gasoil!O79/(KM!O78-KM!N78),IF(C79="Location Transport",(Gasoil!O79*100)/(KM!O78-KM!N78),Gasoil!O79/heures!O79))</f>
        <v>#DIV/0!</v>
      </c>
      <c r="P79" s="299" t="e">
        <f>IF(C79="Location Engin",Gasoil!P79/(KM!P78-KM!O78),IF(C79="Location Transport",(Gasoil!P79*100)/(KM!P78-KM!O78),Gasoil!P79/heures!P79))</f>
        <v>#DIV/0!</v>
      </c>
      <c r="Q79" s="299" t="e">
        <f>IF(C79="Location Engin",Gasoil!Q79/(KM!Q78-KM!P78),IF(C79="Location Transport",(Gasoil!Q79*100)/(KM!Q78-KM!P78),Gasoil!Q79/heures!Q79))</f>
        <v>#DIV/0!</v>
      </c>
      <c r="R79" s="299" t="e">
        <f>IF(C79="Location Engin",Gasoil!R79/(KM!R78-KM!Q78),IF(C79="Location Transport",(Gasoil!R79*100)/(KM!R78-KM!Q78),Gasoil!R79/heures!R79))</f>
        <v>#DIV/0!</v>
      </c>
      <c r="S79" s="299" t="e">
        <f>IF(C79="Location Engin",Gasoil!S79/(KM!S78-KM!R78),IF(C79="Location Transport",(Gasoil!S79*100)/(KM!S78-KM!R78),Gasoil!S79/heures!S79))</f>
        <v>#DIV/0!</v>
      </c>
      <c r="T79" s="299" t="e">
        <f>IF(C79="Location Engin",Gasoil!T79/(KM!T78-KM!S78),IF(C79="Location Transport",(Gasoil!T79*100)/(KM!T78-KM!S78),Gasoil!T79/heures!T79))</f>
        <v>#DIV/0!</v>
      </c>
      <c r="U79" s="299" t="e">
        <f>IF(C79="Location Engin",Gasoil!U79/(KM!U78-KM!T78),IF(C79="Location Transport",(Gasoil!U79*100)/(KM!U78-KM!T78),Gasoil!U79/heures!U79))</f>
        <v>#DIV/0!</v>
      </c>
      <c r="V79" s="299" t="e">
        <f>IF(C79="Location Engin",Gasoil!V79/(KM!V78-KM!U78),IF(C79="Location Transport",(Gasoil!V79*100)/(KM!V78-KM!U78),Gasoil!V79/heures!V79))</f>
        <v>#DIV/0!</v>
      </c>
      <c r="W79" s="299" t="e">
        <f>IF(C79="Location Engin",Gasoil!W79/(KM!W78-KM!V78),IF(C79="Location Transport",(Gasoil!W79*100)/(KM!W78-KM!V78),Gasoil!W79/heures!W79))</f>
        <v>#DIV/0!</v>
      </c>
      <c r="X79" s="299" t="e">
        <f>IF(C79="Location Engin",Gasoil!X79/(KM!X78-KM!W78),IF(C79="Location Transport",(Gasoil!X79*100)/(KM!X78-KM!W78),Gasoil!X79/heures!X79))</f>
        <v>#DIV/0!</v>
      </c>
      <c r="Y79" s="299" t="e">
        <f>IF(C79="Location Engin",Gasoil!Y79/(KM!Y78-KM!X78),IF(C79="Location Transport",(Gasoil!Y79*100)/(KM!Y78-KM!X78),Gasoil!Y79/heures!Y79))</f>
        <v>#DIV/0!</v>
      </c>
      <c r="Z79" s="299" t="e">
        <f>IF(C79="Location Engin",Gasoil!Z79/(KM!Z78-KM!Y78),IF(C79="Location Transport",(Gasoil!Z79*100)/(KM!Z78-KM!Y78),Gasoil!Z79/heures!Z79))</f>
        <v>#DIV/0!</v>
      </c>
      <c r="AA79" s="299" t="e">
        <f>IF(C79="Location Engin",Gasoil!AA79/(KM!AA78-KM!Z78),IF(C79="Location Transport",(Gasoil!AA79*100)/(KM!AA78-KM!Z78),Gasoil!AA79/heures!AA79))</f>
        <v>#DIV/0!</v>
      </c>
      <c r="AB79" s="299" t="e">
        <f>IF(C79="Location Engin",Gasoil!AB79/(KM!AB78-KM!AA78),IF(C79="Location Transport",(Gasoil!AB79*100)/(KM!AB78-KM!AA78),Gasoil!AB79/heures!AB79))</f>
        <v>#DIV/0!</v>
      </c>
      <c r="AC79" s="299" t="e">
        <f>IF(C79="Location Engin",Gasoil!AC79/(KM!AC78-KM!AB78),IF(C79="Location Transport",(Gasoil!AC79*100)/(KM!AC78-KM!AB78),Gasoil!AC79/heures!AC79))</f>
        <v>#DIV/0!</v>
      </c>
      <c r="AD79" s="299" t="e">
        <f>IF(C79="Location Engin",Gasoil!AD79/(KM!AD78-KM!AC78),IF(C79="Location Transport",(Gasoil!AD79*100)/(KM!AD78-KM!AC78),Gasoil!AD79/heures!AD79))</f>
        <v>#DIV/0!</v>
      </c>
      <c r="AE79" s="299" t="e">
        <f>IF(C79="Location Engin",Gasoil!AE79/(KM!AE78-KM!AD78),IF(C79="Location Transport",(Gasoil!AE79*100)/(KM!AE78-KM!AD78),Gasoil!AE79/heures!AE79))</f>
        <v>#DIV/0!</v>
      </c>
      <c r="AF79" s="299" t="e">
        <f>IF(C79="Location Engin",Gasoil!AF79/(KM!AF78-KM!AE78),IF(C79="Location Transport",(Gasoil!AF79*100)/(KM!AF78-KM!AE78),Gasoil!AF79/heures!AF79))</f>
        <v>#DIV/0!</v>
      </c>
      <c r="AG79" s="299" t="e">
        <f>IF(C79="Location Engin",Gasoil!AG79/(KM!AG78-KM!AF78),IF(C79="Location Transport",(Gasoil!AG79*100)/(KM!AG78-KM!AF78),Gasoil!AG79/heures!AG79))</f>
        <v>#DIV/0!</v>
      </c>
      <c r="AH79" s="299" t="e">
        <f>IF(C79="Location Engin",Gasoil!AH79/(KM!AH78-KM!AG78),IF(C79="Location Transport",(Gasoil!AH79*100)/(KM!AH78-KM!AG78),Gasoil!AH79/heures!AH79))</f>
        <v>#DIV/0!</v>
      </c>
      <c r="AI79" s="533" t="e">
        <f t="shared" si="1"/>
        <v>#DIV/0!</v>
      </c>
    </row>
    <row r="80" spans="1:35">
      <c r="A80" s="528" t="str">
        <f>Matériel_Location!A24</f>
        <v>CA012</v>
      </c>
      <c r="B80" s="301">
        <f>Matériel_Location!B24</f>
        <v>0</v>
      </c>
      <c r="C80" s="301">
        <f>Matériel_Location!C24</f>
        <v>0</v>
      </c>
      <c r="D80" s="299">
        <f>Gasoil!D80/heures!D80</f>
        <v>0</v>
      </c>
      <c r="E80" s="299" t="e">
        <f>IF(C80="Location Engin",Gasoil!E80/(KM!E79-KM!D79),IF(C80="Location Transport",(Gasoil!E80*100)/(KM!E79-KM!D79),Gasoil!E80/heures!E80))</f>
        <v>#DIV/0!</v>
      </c>
      <c r="F80" s="299" t="e">
        <f>IF(C80="Location Engin",Gasoil!F80/(KM!F79-KM!E79),IF(C80="Location Transport",(Gasoil!F80*100)/(KM!F79-KM!E79),Gasoil!F80/heures!F80))</f>
        <v>#DIV/0!</v>
      </c>
      <c r="G80" s="299" t="e">
        <f>IF(C80="Location Engin",Gasoil!G80/(KM!G79-KM!F79),IF(C80="Location Transport",(Gasoil!G80*100)/(KM!G79-KM!F79),Gasoil!G80/heures!G80))</f>
        <v>#DIV/0!</v>
      </c>
      <c r="H80" s="299" t="e">
        <f>IF(C80="Location Engin",Gasoil!H80/(KM!H79-KM!G79),IF(C80="Location Transport",(Gasoil!H80*100)/(KM!H79-KM!G79),Gasoil!H80/heures!H80))</f>
        <v>#DIV/0!</v>
      </c>
      <c r="I80" s="299" t="e">
        <f>IF(C80="Location Engin",Gasoil!I80/(KM!I79-KM!H79),IF(C80="Location Transport",(Gasoil!I80*100)/(KM!I79-KM!H79),Gasoil!I80/heures!I80))</f>
        <v>#DIV/0!</v>
      </c>
      <c r="J80" s="299" t="e">
        <f>IF(C80="Location Engin",Gasoil!J80/(KM!J79-KM!I79),IF(C80="Location Transport",(Gasoil!J80*100)/(KM!J79-KM!I79),Gasoil!J80/heures!J80))</f>
        <v>#DIV/0!</v>
      </c>
      <c r="K80" s="299" t="e">
        <f>IF(C80="Location Engin",Gasoil!K80/(KM!K79-KM!J79),IF(C80="Location Transport",(Gasoil!K80*100)/(KM!K79-KM!J79),Gasoil!K80/heures!K80))</f>
        <v>#DIV/0!</v>
      </c>
      <c r="L80" s="299" t="e">
        <f>IF(C80="Location Engin",Gasoil!L80/(KM!L79-KM!K79),IF(C80="Location Transport",(Gasoil!L80*100)/(KM!L79-KM!K79),Gasoil!L80/heures!L80))</f>
        <v>#DIV/0!</v>
      </c>
      <c r="M80" s="299">
        <f>IF(C80="Location Engin",Gasoil!M80/(KM!M79-KM!L79),IF(C80="Location Transport",(Gasoil!M80*100)/(KM!M79-KM!L79),Gasoil!M80/heures!M80))</f>
        <v>0</v>
      </c>
      <c r="N80" s="299" t="e">
        <f>IF(C80="Location Engin",Gasoil!N80/(KM!N79-KM!M79),IF(C80="Location Transport",(Gasoil!N80*100)/(KM!N79-KM!M79),Gasoil!N80/heures!N80))</f>
        <v>#DIV/0!</v>
      </c>
      <c r="O80" s="299" t="e">
        <f>IF(C80="Location Engin",Gasoil!O80/(KM!O79-KM!N79),IF(C80="Location Transport",(Gasoil!O80*100)/(KM!O79-KM!N79),Gasoil!O80/heures!O80))</f>
        <v>#DIV/0!</v>
      </c>
      <c r="P80" s="299" t="e">
        <f>IF(C80="Location Engin",Gasoil!P80/(KM!P79-KM!O79),IF(C80="Location Transport",(Gasoil!P80*100)/(KM!P79-KM!O79),Gasoil!P80/heures!P80))</f>
        <v>#DIV/0!</v>
      </c>
      <c r="Q80" s="299">
        <f>IF(C80="Location Engin",Gasoil!Q80/(KM!Q79-KM!P79),IF(C80="Location Transport",(Gasoil!Q80*100)/(KM!Q79-KM!P79),Gasoil!Q80/heures!Q80))</f>
        <v>0</v>
      </c>
      <c r="R80" s="299">
        <f>IF(C80="Location Engin",Gasoil!R80/(KM!R79-KM!Q79),IF(C80="Location Transport",(Gasoil!R80*100)/(KM!R79-KM!Q79),Gasoil!R80/heures!R80))</f>
        <v>0</v>
      </c>
      <c r="S80" s="299">
        <f>IF(C80="Location Engin",Gasoil!S80/(KM!S79-KM!R79),IF(C80="Location Transport",(Gasoil!S80*100)/(KM!S79-KM!R79),Gasoil!S80/heures!S80))</f>
        <v>0</v>
      </c>
      <c r="T80" s="299" t="e">
        <f>IF(C80="Location Engin",Gasoil!T80/(KM!T79-KM!S79),IF(C80="Location Transport",(Gasoil!T80*100)/(KM!T79-KM!S79),Gasoil!T80/heures!T80))</f>
        <v>#DIV/0!</v>
      </c>
      <c r="U80" s="299">
        <f>IF(C80="Location Engin",Gasoil!U80/(KM!U79-KM!T79),IF(C80="Location Transport",(Gasoil!U80*100)/(KM!U79-KM!T79),Gasoil!U80/heures!U80))</f>
        <v>0</v>
      </c>
      <c r="V80" s="299">
        <f>IF(C80="Location Engin",Gasoil!V80/(KM!V79-KM!U79),IF(C80="Location Transport",(Gasoil!V80*100)/(KM!V79-KM!U79),Gasoil!V80/heures!V80))</f>
        <v>0</v>
      </c>
      <c r="W80" s="299" t="e">
        <f>IF(C80="Location Engin",Gasoil!W80/(KM!W79-KM!V79),IF(C80="Location Transport",(Gasoil!W80*100)/(KM!W79-KM!V79),Gasoil!W80/heures!W80))</f>
        <v>#DIV/0!</v>
      </c>
      <c r="X80" s="299">
        <f>IF(C80="Location Engin",Gasoil!X80/(KM!X79-KM!W79),IF(C80="Location Transport",(Gasoil!X80*100)/(KM!X79-KM!W79),Gasoil!X80/heures!X80))</f>
        <v>0</v>
      </c>
      <c r="Y80" s="299" t="e">
        <f>IF(C80="Location Engin",Gasoil!Y80/(KM!Y79-KM!X79),IF(C80="Location Transport",(Gasoil!Y80*100)/(KM!Y79-KM!X79),Gasoil!Y80/heures!Y80))</f>
        <v>#DIV/0!</v>
      </c>
      <c r="Z80" s="299" t="e">
        <f>IF(C80="Location Engin",Gasoil!Z80/(KM!Z79-KM!Y79),IF(C80="Location Transport",(Gasoil!Z80*100)/(KM!Z79-KM!Y79),Gasoil!Z80/heures!Z80))</f>
        <v>#DIV/0!</v>
      </c>
      <c r="AA80" s="299" t="e">
        <f>IF(C80="Location Engin",Gasoil!AA80/(KM!AA79-KM!Z79),IF(C80="Location Transport",(Gasoil!AA80*100)/(KM!AA79-KM!Z79),Gasoil!AA80/heures!AA80))</f>
        <v>#DIV/0!</v>
      </c>
      <c r="AB80" s="299" t="e">
        <f>IF(C80="Location Engin",Gasoil!AB80/(KM!AB79-KM!AA79),IF(C80="Location Transport",(Gasoil!AB80*100)/(KM!AB79-KM!AA79),Gasoil!AB80/heures!AB80))</f>
        <v>#DIV/0!</v>
      </c>
      <c r="AC80" s="299" t="e">
        <f>IF(C80="Location Engin",Gasoil!AC80/(KM!AC79-KM!AB79),IF(C80="Location Transport",(Gasoil!AC80*100)/(KM!AC79-KM!AB79),Gasoil!AC80/heures!AC80))</f>
        <v>#DIV/0!</v>
      </c>
      <c r="AD80" s="299" t="e">
        <f>IF(C80="Location Engin",Gasoil!AD80/(KM!AD79-KM!AC79),IF(C80="Location Transport",(Gasoil!AD80*100)/(KM!AD79-KM!AC79),Gasoil!AD80/heures!AD80))</f>
        <v>#DIV/0!</v>
      </c>
      <c r="AE80" s="299" t="e">
        <f>IF(C80="Location Engin",Gasoil!AE80/(KM!AE79-KM!AD79),IF(C80="Location Transport",(Gasoil!AE80*100)/(KM!AE79-KM!AD79),Gasoil!AE80/heures!AE80))</f>
        <v>#DIV/0!</v>
      </c>
      <c r="AF80" s="299" t="e">
        <f>IF(C80="Location Engin",Gasoil!AF80/(KM!AF79-KM!AE79),IF(C80="Location Transport",(Gasoil!AF80*100)/(KM!AF79-KM!AE79),Gasoil!AF80/heures!AF80))</f>
        <v>#DIV/0!</v>
      </c>
      <c r="AG80" s="299" t="e">
        <f>IF(C80="Location Engin",Gasoil!AG80/(KM!AG79-KM!AF79),IF(C80="Location Transport",(Gasoil!AG80*100)/(KM!AG79-KM!AF79),Gasoil!AG80/heures!AG80))</f>
        <v>#DIV/0!</v>
      </c>
      <c r="AH80" s="299" t="e">
        <f>IF(C80="Location Engin",Gasoil!AH80/(KM!AH79-KM!AG79),IF(C80="Location Transport",(Gasoil!AH80*100)/(KM!AH79-KM!AG79),Gasoil!AH80/heures!AH80))</f>
        <v>#DIV/0!</v>
      </c>
      <c r="AI80" s="533" t="e">
        <f t="shared" si="1"/>
        <v>#DIV/0!</v>
      </c>
    </row>
    <row r="81" spans="1:35">
      <c r="A81" s="528" t="str">
        <f>Matériel_Location!A25</f>
        <v>TR002</v>
      </c>
      <c r="B81" s="301">
        <f>Matériel_Location!B25</f>
        <v>0</v>
      </c>
      <c r="C81" s="301">
        <f>Matériel_Location!C25</f>
        <v>0</v>
      </c>
      <c r="D81" s="299" t="e">
        <f>Gasoil!D81/heures!D81</f>
        <v>#DIV/0!</v>
      </c>
      <c r="E81" s="299" t="e">
        <f>IF(C81="Location Engin",Gasoil!E81/(KM!E80-KM!D80),IF(C81="Location Transport",(Gasoil!E81*100)/(KM!E80-KM!D80),Gasoil!E81/heures!E81))</f>
        <v>#DIV/0!</v>
      </c>
      <c r="F81" s="299" t="e">
        <f>IF(C81="Location Engin",Gasoil!F81/(KM!F80-KM!E80),IF(C81="Location Transport",(Gasoil!F81*100)/(KM!F80-KM!E80),Gasoil!F81/heures!F81))</f>
        <v>#DIV/0!</v>
      </c>
      <c r="G81" s="299" t="e">
        <f>IF(C81="Location Engin",Gasoil!G81/(KM!G80-KM!F80),IF(C81="Location Transport",(Gasoil!G81*100)/(KM!G80-KM!F80),Gasoil!G81/heures!G81))</f>
        <v>#DIV/0!</v>
      </c>
      <c r="H81" s="299">
        <f>IF(C81="Location Engin",Gasoil!H81/(KM!H80-KM!G80),IF(C81="Location Transport",(Gasoil!H81*100)/(KM!H80-KM!G80),Gasoil!H81/heures!H81))</f>
        <v>0</v>
      </c>
      <c r="I81" s="299" t="e">
        <f>IF(C81="Location Engin",Gasoil!I81/(KM!I80-KM!H80),IF(C81="Location Transport",(Gasoil!I81*100)/(KM!I80-KM!H80),Gasoil!I81/heures!I81))</f>
        <v>#DIV/0!</v>
      </c>
      <c r="J81" s="299" t="e">
        <f>IF(C81="Location Engin",Gasoil!J81/(KM!J80-KM!I80),IF(C81="Location Transport",(Gasoil!J81*100)/(KM!J80-KM!I80),Gasoil!J81/heures!J81))</f>
        <v>#DIV/0!</v>
      </c>
      <c r="K81" s="299" t="e">
        <f>IF(C81="Location Engin",Gasoil!K81/(KM!K80-KM!J80),IF(C81="Location Transport",(Gasoil!K81*100)/(KM!K80-KM!J80),Gasoil!K81/heures!K81))</f>
        <v>#DIV/0!</v>
      </c>
      <c r="L81" s="299" t="e">
        <f>IF(C81="Location Engin",Gasoil!L81/(KM!L80-KM!K80),IF(C81="Location Transport",(Gasoil!L81*100)/(KM!L80-KM!K80),Gasoil!L81/heures!L81))</f>
        <v>#DIV/0!</v>
      </c>
      <c r="M81" s="299" t="e">
        <f>IF(C81="Location Engin",Gasoil!M81/(KM!M80-KM!L80),IF(C81="Location Transport",(Gasoil!M81*100)/(KM!M80-KM!L80),Gasoil!M81/heures!M81))</f>
        <v>#DIV/0!</v>
      </c>
      <c r="N81" s="299" t="e">
        <f>IF(C81="Location Engin",Gasoil!N81/(KM!N80-KM!M80),IF(C81="Location Transport",(Gasoil!N81*100)/(KM!N80-KM!M80),Gasoil!N81/heures!N81))</f>
        <v>#DIV/0!</v>
      </c>
      <c r="O81" s="299" t="e">
        <f>IF(C81="Location Engin",Gasoil!O81/(KM!O80-KM!N80),IF(C81="Location Transport",(Gasoil!O81*100)/(KM!O80-KM!N80),Gasoil!O81/heures!O81))</f>
        <v>#DIV/0!</v>
      </c>
      <c r="P81" s="299" t="e">
        <f>IF(C81="Location Engin",Gasoil!P81/(KM!P80-KM!O80),IF(C81="Location Transport",(Gasoil!P81*100)/(KM!P80-KM!O80),Gasoil!P81/heures!P81))</f>
        <v>#DIV/0!</v>
      </c>
      <c r="Q81" s="299" t="e">
        <f>IF(C81="Location Engin",Gasoil!Q81/(KM!Q80-KM!P80),IF(C81="Location Transport",(Gasoil!Q81*100)/(KM!Q80-KM!P80),Gasoil!Q81/heures!Q81))</f>
        <v>#DIV/0!</v>
      </c>
      <c r="R81" s="299" t="e">
        <f>IF(C81="Location Engin",Gasoil!R81/(KM!R80-KM!Q80),IF(C81="Location Transport",(Gasoil!R81*100)/(KM!R80-KM!Q80),Gasoil!R81/heures!R81))</f>
        <v>#DIV/0!</v>
      </c>
      <c r="S81" s="299" t="e">
        <f>IF(C81="Location Engin",Gasoil!S81/(KM!S80-KM!R80),IF(C81="Location Transport",(Gasoil!S81*100)/(KM!S80-KM!R80),Gasoil!S81/heures!S81))</f>
        <v>#DIV/0!</v>
      </c>
      <c r="T81" s="299" t="e">
        <f>IF(C81="Location Engin",Gasoil!T81/(KM!T80-KM!S80),IF(C81="Location Transport",(Gasoil!T81*100)/(KM!T80-KM!S80),Gasoil!T81/heures!T81))</f>
        <v>#DIV/0!</v>
      </c>
      <c r="U81" s="299" t="e">
        <f>IF(C81="Location Engin",Gasoil!U81/(KM!U80-KM!T80),IF(C81="Location Transport",(Gasoil!U81*100)/(KM!U80-KM!T80),Gasoil!U81/heures!U81))</f>
        <v>#DIV/0!</v>
      </c>
      <c r="V81" s="299">
        <f>IF(C81="Location Engin",Gasoil!V81/(KM!V80-KM!U80),IF(C81="Location Transport",(Gasoil!V81*100)/(KM!V80-KM!U80),Gasoil!V81/heures!V81))</f>
        <v>0</v>
      </c>
      <c r="W81" s="299" t="e">
        <f>IF(C81="Location Engin",Gasoil!W81/(KM!W80-KM!V80),IF(C81="Location Transport",(Gasoil!W81*100)/(KM!W80-KM!V80),Gasoil!W81/heures!W81))</f>
        <v>#DIV/0!</v>
      </c>
      <c r="X81" s="299">
        <f>IF(C81="Location Engin",Gasoil!X81/(KM!X80-KM!W80),IF(C81="Location Transport",(Gasoil!X81*100)/(KM!X80-KM!W80),Gasoil!X81/heures!X81))</f>
        <v>0</v>
      </c>
      <c r="Y81" s="299" t="e">
        <f>IF(C81="Location Engin",Gasoil!Y81/(KM!Y80-KM!X80),IF(C81="Location Transport",(Gasoil!Y81*100)/(KM!Y80-KM!X80),Gasoil!Y81/heures!Y81))</f>
        <v>#DIV/0!</v>
      </c>
      <c r="Z81" s="299" t="e">
        <f>IF(C81="Location Engin",Gasoil!Z81/(KM!Z80-KM!Y80),IF(C81="Location Transport",(Gasoil!Z81*100)/(KM!Z80-KM!Y80),Gasoil!Z81/heures!Z81))</f>
        <v>#DIV/0!</v>
      </c>
      <c r="AA81" s="299" t="e">
        <f>IF(C81="Location Engin",Gasoil!AA81/(KM!AA80-KM!Z80),IF(C81="Location Transport",(Gasoil!AA81*100)/(KM!AA80-KM!Z80),Gasoil!AA81/heures!AA81))</f>
        <v>#DIV/0!</v>
      </c>
      <c r="AB81" s="299" t="e">
        <f>IF(C81="Location Engin",Gasoil!AB81/(KM!AB80-KM!AA80),IF(C81="Location Transport",(Gasoil!AB81*100)/(KM!AB80-KM!AA80),Gasoil!AB81/heures!AB81))</f>
        <v>#DIV/0!</v>
      </c>
      <c r="AC81" s="299" t="e">
        <f>IF(C81="Location Engin",Gasoil!AC81/(KM!AC80-KM!AB80),IF(C81="Location Transport",(Gasoil!AC81*100)/(KM!AC80-KM!AB80),Gasoil!AC81/heures!AC81))</f>
        <v>#DIV/0!</v>
      </c>
      <c r="AD81" s="299" t="e">
        <f>IF(C81="Location Engin",Gasoil!AD81/(KM!AD80-KM!AC80),IF(C81="Location Transport",(Gasoil!AD81*100)/(KM!AD80-KM!AC80),Gasoil!AD81/heures!AD81))</f>
        <v>#DIV/0!</v>
      </c>
      <c r="AE81" s="299" t="e">
        <f>IF(C81="Location Engin",Gasoil!AE81/(KM!AE80-KM!AD80),IF(C81="Location Transport",(Gasoil!AE81*100)/(KM!AE80-KM!AD80),Gasoil!AE81/heures!AE81))</f>
        <v>#DIV/0!</v>
      </c>
      <c r="AF81" s="299" t="e">
        <f>IF(C81="Location Engin",Gasoil!AF81/(KM!AF80-KM!AE80),IF(C81="Location Transport",(Gasoil!AF81*100)/(KM!AF80-KM!AE80),Gasoil!AF81/heures!AF81))</f>
        <v>#DIV/0!</v>
      </c>
      <c r="AG81" s="299" t="e">
        <f>IF(C81="Location Engin",Gasoil!AG81/(KM!AG80-KM!AF80),IF(C81="Location Transport",(Gasoil!AG81*100)/(KM!AG80-KM!AF80),Gasoil!AG81/heures!AG81))</f>
        <v>#DIV/0!</v>
      </c>
      <c r="AH81" s="299" t="e">
        <f>IF(C81="Location Engin",Gasoil!AH81/(KM!AH80-KM!AG80),IF(C81="Location Transport",(Gasoil!AH81*100)/(KM!AH80-KM!AG80),Gasoil!AH81/heures!AH81))</f>
        <v>#DIV/0!</v>
      </c>
      <c r="AI81" s="533" t="e">
        <f t="shared" si="1"/>
        <v>#DIV/0!</v>
      </c>
    </row>
    <row r="82" spans="1:35">
      <c r="A82" s="528" t="str">
        <f>Matériel_Location!A26</f>
        <v>CB002</v>
      </c>
      <c r="B82" s="301">
        <f>Matériel_Location!B26</f>
        <v>0</v>
      </c>
      <c r="C82" s="301">
        <f>Matériel_Location!C26</f>
        <v>0</v>
      </c>
      <c r="D82" s="299" t="e">
        <f>Gasoil!D82/heures!D82</f>
        <v>#DIV/0!</v>
      </c>
      <c r="E82" s="299" t="e">
        <f>IF(C82="Location Engin",Gasoil!E82/(KM!E81-KM!D81),IF(C82="Location Transport",(Gasoil!E82*100)/(KM!E81-KM!D81),Gasoil!E82/heures!E82))</f>
        <v>#DIV/0!</v>
      </c>
      <c r="F82" s="299" t="e">
        <f>IF(C82="Location Engin",Gasoil!F82/(KM!F81-KM!E81),IF(C82="Location Transport",(Gasoil!F82*100)/(KM!F81-KM!E81),Gasoil!F82/heures!F82))</f>
        <v>#DIV/0!</v>
      </c>
      <c r="G82" s="299" t="e">
        <f>IF(C82="Location Engin",Gasoil!G82/(KM!G81-KM!F81),IF(C82="Location Transport",(Gasoil!G82*100)/(KM!G81-KM!F81),Gasoil!G82/heures!G82))</f>
        <v>#DIV/0!</v>
      </c>
      <c r="H82" s="299" t="e">
        <f>IF(C82="Location Engin",Gasoil!H82/(KM!H81-KM!G81),IF(C82="Location Transport",(Gasoil!H82*100)/(KM!H81-KM!G81),Gasoil!H82/heures!H82))</f>
        <v>#DIV/0!</v>
      </c>
      <c r="I82" s="299">
        <f>IF(C82="Location Engin",Gasoil!I82/(KM!I81-KM!H81),IF(C82="Location Transport",(Gasoil!I82*100)/(KM!I81-KM!H81),Gasoil!I82/heures!I82))</f>
        <v>0</v>
      </c>
      <c r="J82" s="299">
        <f>IF(C82="Location Engin",Gasoil!J82/(KM!J81-KM!I81),IF(C82="Location Transport",(Gasoil!J82*100)/(KM!J81-KM!I81),Gasoil!J82/heures!J82))</f>
        <v>0</v>
      </c>
      <c r="K82" s="299">
        <f>IF(C82="Location Engin",Gasoil!K82/(KM!K81-KM!J81),IF(C82="Location Transport",(Gasoil!K82*100)/(KM!K81-KM!J81),Gasoil!K82/heures!K82))</f>
        <v>0</v>
      </c>
      <c r="L82" s="299" t="e">
        <f>IF(C82="Location Engin",Gasoil!L82/(KM!L81-KM!K81),IF(C82="Location Transport",(Gasoil!L82*100)/(KM!L81-KM!K81),Gasoil!L82/heures!L82))</f>
        <v>#DIV/0!</v>
      </c>
      <c r="M82" s="299">
        <f>IF(C82="Location Engin",Gasoil!M82/(KM!M81-KM!L81),IF(C82="Location Transport",(Gasoil!M82*100)/(KM!M81-KM!L81),Gasoil!M82/heures!M82))</f>
        <v>0</v>
      </c>
      <c r="N82" s="299">
        <f>IF(C82="Location Engin",Gasoil!N82/(KM!N81-KM!M81),IF(C82="Location Transport",(Gasoil!N82*100)/(KM!N81-KM!M81),Gasoil!N82/heures!N82))</f>
        <v>0</v>
      </c>
      <c r="O82" s="299">
        <f>IF(C82="Location Engin",Gasoil!O82/(KM!O81-KM!N81),IF(C82="Location Transport",(Gasoil!O82*100)/(KM!O81-KM!N81),Gasoil!O82/heures!O82))</f>
        <v>0</v>
      </c>
      <c r="P82" s="299">
        <f>IF(C82="Location Engin",Gasoil!P82/(KM!P81-KM!O81),IF(C82="Location Transport",(Gasoil!P82*100)/(KM!P81-KM!O81),Gasoil!P82/heures!P82))</f>
        <v>0</v>
      </c>
      <c r="Q82" s="299">
        <f>IF(C82="Location Engin",Gasoil!Q82/(KM!Q81-KM!P81),IF(C82="Location Transport",(Gasoil!Q82*100)/(KM!Q81-KM!P81),Gasoil!Q82/heures!Q82))</f>
        <v>0</v>
      </c>
      <c r="R82" s="299">
        <f>IF(C82="Location Engin",Gasoil!R82/(KM!R81-KM!Q81),IF(C82="Location Transport",(Gasoil!R82*100)/(KM!R81-KM!Q81),Gasoil!R82/heures!R82))</f>
        <v>0</v>
      </c>
      <c r="S82" s="299">
        <f>IF(C82="Location Engin",Gasoil!S82/(KM!S81-KM!R81),IF(C82="Location Transport",(Gasoil!S82*100)/(KM!S81-KM!R81),Gasoil!S82/heures!S82))</f>
        <v>0</v>
      </c>
      <c r="T82" s="299" t="e">
        <f>IF(C82="Location Engin",Gasoil!T82/(KM!T81-KM!S81),IF(C82="Location Transport",(Gasoil!T82*100)/(KM!T81-KM!S81),Gasoil!T82/heures!T82))</f>
        <v>#DIV/0!</v>
      </c>
      <c r="U82" s="299" t="e">
        <f>IF(C82="Location Engin",Gasoil!U82/(KM!U81-KM!T81),IF(C82="Location Transport",(Gasoil!U82*100)/(KM!U81-KM!T81),Gasoil!U82/heures!U82))</f>
        <v>#DIV/0!</v>
      </c>
      <c r="V82" s="299">
        <f>IF(C82="Location Engin",Gasoil!V82/(KM!V81-KM!U81),IF(C82="Location Transport",(Gasoil!V82*100)/(KM!V81-KM!U81),Gasoil!V82/heures!V82))</f>
        <v>0</v>
      </c>
      <c r="W82" s="299">
        <f>IF(C82="Location Engin",Gasoil!W82/(KM!W81-KM!V81),IF(C82="Location Transport",(Gasoil!W82*100)/(KM!W81-KM!V81),Gasoil!W82/heures!W82))</f>
        <v>0</v>
      </c>
      <c r="X82" s="299">
        <f>IF(C82="Location Engin",Gasoil!X82/(KM!X81-KM!W81),IF(C82="Location Transport",(Gasoil!X82*100)/(KM!X81-KM!W81),Gasoil!X82/heures!X82))</f>
        <v>0</v>
      </c>
      <c r="Y82" s="299" t="e">
        <f>IF(C82="Location Engin",Gasoil!Y82/(KM!Y81-KM!X81),IF(C82="Location Transport",(Gasoil!Y82*100)/(KM!Y81-KM!X81),Gasoil!Y82/heures!Y82))</f>
        <v>#DIV/0!</v>
      </c>
      <c r="Z82" s="299" t="e">
        <f>IF(C82="Location Engin",Gasoil!Z82/(KM!Z81-KM!Y81),IF(C82="Location Transport",(Gasoil!Z82*100)/(KM!Z81-KM!Y81),Gasoil!Z82/heures!Z82))</f>
        <v>#DIV/0!</v>
      </c>
      <c r="AA82" s="299" t="e">
        <f>IF(C82="Location Engin",Gasoil!AA82/(KM!AA81-KM!Z81),IF(C82="Location Transport",(Gasoil!AA82*100)/(KM!AA81-KM!Z81),Gasoil!AA82/heures!AA82))</f>
        <v>#DIV/0!</v>
      </c>
      <c r="AB82" s="299" t="e">
        <f>IF(C82="Location Engin",Gasoil!AB82/(KM!AB81-KM!AA81),IF(C82="Location Transport",(Gasoil!AB82*100)/(KM!AB81-KM!AA81),Gasoil!AB82/heures!AB82))</f>
        <v>#DIV/0!</v>
      </c>
      <c r="AC82" s="299" t="e">
        <f>IF(C82="Location Engin",Gasoil!AC82/(KM!AC81-KM!AB81),IF(C82="Location Transport",(Gasoil!AC82*100)/(KM!AC81-KM!AB81),Gasoil!AC82/heures!AC82))</f>
        <v>#DIV/0!</v>
      </c>
      <c r="AD82" s="299" t="e">
        <f>IF(C82="Location Engin",Gasoil!AD82/(KM!AD81-KM!AC81),IF(C82="Location Transport",(Gasoil!AD82*100)/(KM!AD81-KM!AC81),Gasoil!AD82/heures!AD82))</f>
        <v>#DIV/0!</v>
      </c>
      <c r="AE82" s="299" t="e">
        <f>IF(C82="Location Engin",Gasoil!AE82/(KM!AE81-KM!AD81),IF(C82="Location Transport",(Gasoil!AE82*100)/(KM!AE81-KM!AD81),Gasoil!AE82/heures!AE82))</f>
        <v>#DIV/0!</v>
      </c>
      <c r="AF82" s="299" t="e">
        <f>IF(C82="Location Engin",Gasoil!AF82/(KM!AF81-KM!AE81),IF(C82="Location Transport",(Gasoil!AF82*100)/(KM!AF81-KM!AE81),Gasoil!AF82/heures!AF82))</f>
        <v>#DIV/0!</v>
      </c>
      <c r="AG82" s="299" t="e">
        <f>IF(C82="Location Engin",Gasoil!AG82/(KM!AG81-KM!AF81),IF(C82="Location Transport",(Gasoil!AG82*100)/(KM!AG81-KM!AF81),Gasoil!AG82/heures!AG82))</f>
        <v>#DIV/0!</v>
      </c>
      <c r="AH82" s="299" t="e">
        <f>IF(C82="Location Engin",Gasoil!AH82/(KM!AH81-KM!AG81),IF(C82="Location Transport",(Gasoil!AH82*100)/(KM!AH81-KM!AG81),Gasoil!AH82/heures!AH82))</f>
        <v>#DIV/0!</v>
      </c>
      <c r="AI82" s="533" t="e">
        <f t="shared" si="1"/>
        <v>#DIV/0!</v>
      </c>
    </row>
    <row r="83" spans="1:35">
      <c r="A83" s="528" t="str">
        <f>Matériel_Location!A27</f>
        <v>CA006</v>
      </c>
      <c r="B83" s="301">
        <f>Matériel_Location!B27</f>
        <v>0</v>
      </c>
      <c r="C83" s="301">
        <f>Matériel_Location!C27</f>
        <v>0</v>
      </c>
      <c r="D83" s="299" t="e">
        <f>Gasoil!D83/heures!D83</f>
        <v>#DIV/0!</v>
      </c>
      <c r="E83" s="299" t="e">
        <f>IF(C83="Location Engin",Gasoil!E83/(KM!E82-KM!D82),IF(C83="Location Transport",(Gasoil!E83*100)/(KM!E82-KM!D82),Gasoil!E83/heures!E83))</f>
        <v>#DIV/0!</v>
      </c>
      <c r="F83" s="299" t="e">
        <f>IF(C83="Location Engin",Gasoil!F83/(KM!F82-KM!E82),IF(C83="Location Transport",(Gasoil!F83*100)/(KM!F82-KM!E82),Gasoil!F83/heures!F83))</f>
        <v>#DIV/0!</v>
      </c>
      <c r="G83" s="299" t="e">
        <f>IF(C83="Location Engin",Gasoil!G83/(KM!G82-KM!F82),IF(C83="Location Transport",(Gasoil!G83*100)/(KM!G82-KM!F82),Gasoil!G83/heures!G83))</f>
        <v>#DIV/0!</v>
      </c>
      <c r="H83" s="299" t="e">
        <f>IF(C83="Location Engin",Gasoil!H83/(KM!H82-KM!G82),IF(C83="Location Transport",(Gasoil!H83*100)/(KM!H82-KM!G82),Gasoil!H83/heures!H83))</f>
        <v>#DIV/0!</v>
      </c>
      <c r="I83" s="299" t="e">
        <f>IF(C83="Location Engin",Gasoil!I83/(KM!I82-KM!H82),IF(C83="Location Transport",(Gasoil!I83*100)/(KM!I82-KM!H82),Gasoil!I83/heures!I83))</f>
        <v>#DIV/0!</v>
      </c>
      <c r="J83" s="299" t="e">
        <f>IF(C83="Location Engin",Gasoil!J83/(KM!J82-KM!I82),IF(C83="Location Transport",(Gasoil!J83*100)/(KM!J82-KM!I82),Gasoil!J83/heures!J83))</f>
        <v>#DIV/0!</v>
      </c>
      <c r="K83" s="299">
        <f>IF(C83="Location Engin",Gasoil!K83/(KM!K82-KM!J82),IF(C83="Location Transport",(Gasoil!K83*100)/(KM!K82-KM!J82),Gasoil!K83/heures!K83))</f>
        <v>0</v>
      </c>
      <c r="L83" s="299">
        <f>IF(C83="Location Engin",Gasoil!L83/(KM!L82-KM!K82),IF(C83="Location Transport",(Gasoil!L83*100)/(KM!L82-KM!K82),Gasoil!L83/heures!L83))</f>
        <v>0</v>
      </c>
      <c r="M83" s="299" t="e">
        <f>IF(C83="Location Engin",Gasoil!M83/(KM!M82-KM!L82),IF(C83="Location Transport",(Gasoil!M83*100)/(KM!M82-KM!L82),Gasoil!M83/heures!M83))</f>
        <v>#DIV/0!</v>
      </c>
      <c r="N83" s="299">
        <f>IF(C83="Location Engin",Gasoil!N83/(KM!N82-KM!M82),IF(C83="Location Transport",(Gasoil!N83*100)/(KM!N82-KM!M82),Gasoil!N83/heures!N83))</f>
        <v>0</v>
      </c>
      <c r="O83" s="299">
        <f>IF(C83="Location Engin",Gasoil!O83/(KM!O82-KM!N82),IF(C83="Location Transport",(Gasoil!O83*100)/(KM!O82-KM!N82),Gasoil!O83/heures!O83))</f>
        <v>0</v>
      </c>
      <c r="P83" s="299" t="e">
        <f>IF(C83="Location Engin",Gasoil!P83/(KM!P82-KM!O82),IF(C83="Location Transport",(Gasoil!P83*100)/(KM!P82-KM!O82),Gasoil!P83/heures!P83))</f>
        <v>#DIV/0!</v>
      </c>
      <c r="Q83" s="299" t="e">
        <f>IF(C83="Location Engin",Gasoil!Q83/(KM!Q82-KM!P82),IF(C83="Location Transport",(Gasoil!Q83*100)/(KM!Q82-KM!P82),Gasoil!Q83/heures!Q83))</f>
        <v>#DIV/0!</v>
      </c>
      <c r="R83" s="299" t="e">
        <f>IF(C83="Location Engin",Gasoil!R83/(KM!R82-KM!Q82),IF(C83="Location Transport",(Gasoil!R83*100)/(KM!R82-KM!Q82),Gasoil!R83/heures!R83))</f>
        <v>#DIV/0!</v>
      </c>
      <c r="S83" s="299" t="e">
        <f>IF(C83="Location Engin",Gasoil!S83/(KM!S82-KM!R82),IF(C83="Location Transport",(Gasoil!S83*100)/(KM!S82-KM!R82),Gasoil!S83/heures!S83))</f>
        <v>#DIV/0!</v>
      </c>
      <c r="T83" s="299" t="e">
        <f>IF(C83="Location Engin",Gasoil!T83/(KM!T82-KM!S82),IF(C83="Location Transport",(Gasoil!T83*100)/(KM!T82-KM!S82),Gasoil!T83/heures!T83))</f>
        <v>#DIV/0!</v>
      </c>
      <c r="U83" s="299" t="e">
        <f>IF(C83="Location Engin",Gasoil!U83/(KM!U82-KM!T82),IF(C83="Location Transport",(Gasoil!U83*100)/(KM!U82-KM!T82),Gasoil!U83/heures!U83))</f>
        <v>#DIV/0!</v>
      </c>
      <c r="V83" s="299">
        <f>IF(C83="Location Engin",Gasoil!V83/(KM!V82-KM!U82),IF(C83="Location Transport",(Gasoil!V83*100)/(KM!V82-KM!U82),Gasoil!V83/heures!V83))</f>
        <v>0</v>
      </c>
      <c r="W83" s="299">
        <f>IF(C83="Location Engin",Gasoil!W83/(KM!W82-KM!V82),IF(C83="Location Transport",(Gasoil!W83*100)/(KM!W82-KM!V82),Gasoil!W83/heures!W83))</f>
        <v>0</v>
      </c>
      <c r="X83" s="299">
        <f>IF(C83="Location Engin",Gasoil!X83/(KM!X82-KM!W82),IF(C83="Location Transport",(Gasoil!X83*100)/(KM!X82-KM!W82),Gasoil!X83/heures!X83))</f>
        <v>0</v>
      </c>
      <c r="Y83" s="299" t="e">
        <f>IF(C83="Location Engin",Gasoil!Y83/(KM!Y82-KM!X82),IF(C83="Location Transport",(Gasoil!Y83*100)/(KM!Y82-KM!X82),Gasoil!Y83/heures!Y83))</f>
        <v>#DIV/0!</v>
      </c>
      <c r="Z83" s="299" t="e">
        <f>IF(C83="Location Engin",Gasoil!Z83/(KM!Z82-KM!Y82),IF(C83="Location Transport",(Gasoil!Z83*100)/(KM!Z82-KM!Y82),Gasoil!Z83/heures!Z83))</f>
        <v>#DIV/0!</v>
      </c>
      <c r="AA83" s="299" t="e">
        <f>IF(C83="Location Engin",Gasoil!AA83/(KM!AA82-KM!Z82),IF(C83="Location Transport",(Gasoil!AA83*100)/(KM!AA82-KM!Z82),Gasoil!AA83/heures!AA83))</f>
        <v>#DIV/0!</v>
      </c>
      <c r="AB83" s="299" t="e">
        <f>IF(C83="Location Engin",Gasoil!AB83/(KM!AB82-KM!AA82),IF(C83="Location Transport",(Gasoil!AB83*100)/(KM!AB82-KM!AA82),Gasoil!AB83/heures!AB83))</f>
        <v>#DIV/0!</v>
      </c>
      <c r="AC83" s="299" t="e">
        <f>IF(C83="Location Engin",Gasoil!AC83/(KM!AC82-KM!AB82),IF(C83="Location Transport",(Gasoil!AC83*100)/(KM!AC82-KM!AB82),Gasoil!AC83/heures!AC83))</f>
        <v>#DIV/0!</v>
      </c>
      <c r="AD83" s="299" t="e">
        <f>IF(C83="Location Engin",Gasoil!AD83/(KM!AD82-KM!AC82),IF(C83="Location Transport",(Gasoil!AD83*100)/(KM!AD82-KM!AC82),Gasoil!AD83/heures!AD83))</f>
        <v>#DIV/0!</v>
      </c>
      <c r="AE83" s="299" t="e">
        <f>IF(C83="Location Engin",Gasoil!AE83/(KM!AE82-KM!AD82),IF(C83="Location Transport",(Gasoil!AE83*100)/(KM!AE82-KM!AD82),Gasoil!AE83/heures!AE83))</f>
        <v>#DIV/0!</v>
      </c>
      <c r="AF83" s="299" t="e">
        <f>IF(C83="Location Engin",Gasoil!AF83/(KM!AF82-KM!AE82),IF(C83="Location Transport",(Gasoil!AF83*100)/(KM!AF82-KM!AE82),Gasoil!AF83/heures!AF83))</f>
        <v>#DIV/0!</v>
      </c>
      <c r="AG83" s="299" t="e">
        <f>IF(C83="Location Engin",Gasoil!AG83/(KM!AG82-KM!AF82),IF(C83="Location Transport",(Gasoil!AG83*100)/(KM!AG82-KM!AF82),Gasoil!AG83/heures!AG83))</f>
        <v>#DIV/0!</v>
      </c>
      <c r="AH83" s="299" t="e">
        <f>IF(C83="Location Engin",Gasoil!AH83/(KM!AH82-KM!AG82),IF(C83="Location Transport",(Gasoil!AH83*100)/(KM!AH82-KM!AG82),Gasoil!AH83/heures!AH83))</f>
        <v>#DIV/0!</v>
      </c>
      <c r="AI83" s="533" t="e">
        <f t="shared" si="1"/>
        <v>#DIV/0!</v>
      </c>
    </row>
    <row r="84" spans="1:35">
      <c r="A84" s="528" t="str">
        <f>Matériel_Location!A28</f>
        <v>CAMION 6</v>
      </c>
      <c r="B84" s="301" t="str">
        <f>Matériel_Location!B28</f>
        <v>CHAF TRAVEAU</v>
      </c>
      <c r="C84" s="301">
        <f>Matériel_Location!C28</f>
        <v>0</v>
      </c>
      <c r="D84" s="299" t="e">
        <f>Gasoil!D84/heures!D84</f>
        <v>#DIV/0!</v>
      </c>
      <c r="E84" s="299" t="e">
        <f>IF(C84="Location Engin",Gasoil!E84/(KM!E83-KM!D83),IF(C84="Location Transport",(Gasoil!E84*100)/(KM!E83-KM!D83),Gasoil!E84/heures!E84))</f>
        <v>#DIV/0!</v>
      </c>
      <c r="F84" s="299" t="e">
        <f>IF(C84="Location Engin",Gasoil!F84/(KM!F83-KM!E83),IF(C84="Location Transport",(Gasoil!F84*100)/(KM!F83-KM!E83),Gasoil!F84/heures!F84))</f>
        <v>#DIV/0!</v>
      </c>
      <c r="G84" s="299" t="e">
        <f>IF(C84="Location Engin",Gasoil!G84/(KM!G83-KM!F83),IF(C84="Location Transport",(Gasoil!G84*100)/(KM!G83-KM!F83),Gasoil!G84/heures!G84))</f>
        <v>#DIV/0!</v>
      </c>
      <c r="H84" s="299" t="e">
        <f>IF(C84="Location Engin",Gasoil!H84/(KM!H83-KM!G83),IF(C84="Location Transport",(Gasoil!H84*100)/(KM!H83-KM!G83),Gasoil!H84/heures!H84))</f>
        <v>#DIV/0!</v>
      </c>
      <c r="I84" s="299" t="e">
        <f>IF(C84="Location Engin",Gasoil!I84/(KM!I83-KM!H83),IF(C84="Location Transport",(Gasoil!I84*100)/(KM!I83-KM!H83),Gasoil!I84/heures!I84))</f>
        <v>#DIV/0!</v>
      </c>
      <c r="J84" s="299" t="e">
        <f>IF(C84="Location Engin",Gasoil!J84/(KM!J83-KM!I83),IF(C84="Location Transport",(Gasoil!J84*100)/(KM!J83-KM!I83),Gasoil!J84/heures!J84))</f>
        <v>#DIV/0!</v>
      </c>
      <c r="K84" s="299" t="e">
        <f>IF(C84="Location Engin",Gasoil!K84/(KM!K83-KM!J83),IF(C84="Location Transport",(Gasoil!K84*100)/(KM!K83-KM!J83),Gasoil!K84/heures!K84))</f>
        <v>#DIV/0!</v>
      </c>
      <c r="L84" s="299" t="e">
        <f>IF(C84="Location Engin",Gasoil!L84/(KM!L83-KM!K83),IF(C84="Location Transport",(Gasoil!L84*100)/(KM!L83-KM!K83),Gasoil!L84/heures!L84))</f>
        <v>#DIV/0!</v>
      </c>
      <c r="M84" s="299" t="e">
        <f>IF(C84="Location Engin",Gasoil!M84/(KM!M83-KM!L83),IF(C84="Location Transport",(Gasoil!M84*100)/(KM!M83-KM!L83),Gasoil!M84/heures!M84))</f>
        <v>#DIV/0!</v>
      </c>
      <c r="N84" s="299" t="e">
        <f>IF(C84="Location Engin",Gasoil!N84/(KM!N83-KM!M83),IF(C84="Location Transport",(Gasoil!N84*100)/(KM!N83-KM!M83),Gasoil!N84/heures!N84))</f>
        <v>#DIV/0!</v>
      </c>
      <c r="O84" s="299" t="e">
        <f>IF(C84="Location Engin",Gasoil!O84/(KM!O83-KM!N83),IF(C84="Location Transport",(Gasoil!O84*100)/(KM!O83-KM!N83),Gasoil!O84/heures!O84))</f>
        <v>#DIV/0!</v>
      </c>
      <c r="P84" s="299" t="e">
        <f>IF(C84="Location Engin",Gasoil!P84/(KM!P83-KM!O83),IF(C84="Location Transport",(Gasoil!P84*100)/(KM!P83-KM!O83),Gasoil!P84/heures!P84))</f>
        <v>#DIV/0!</v>
      </c>
      <c r="Q84" s="299" t="e">
        <f>IF(C84="Location Engin",Gasoil!Q84/(KM!Q83-KM!P83),IF(C84="Location Transport",(Gasoil!Q84*100)/(KM!Q83-KM!P83),Gasoil!Q84/heures!Q84))</f>
        <v>#DIV/0!</v>
      </c>
      <c r="R84" s="299" t="e">
        <f>IF(C84="Location Engin",Gasoil!R84/(KM!R83-KM!Q83),IF(C84="Location Transport",(Gasoil!R84*100)/(KM!R83-KM!Q83),Gasoil!R84/heures!R84))</f>
        <v>#DIV/0!</v>
      </c>
      <c r="S84" s="299" t="e">
        <f>IF(C84="Location Engin",Gasoil!S84/(KM!S83-KM!R83),IF(C84="Location Transport",(Gasoil!S84*100)/(KM!S83-KM!R83),Gasoil!S84/heures!S84))</f>
        <v>#DIV/0!</v>
      </c>
      <c r="T84" s="299" t="e">
        <f>IF(C84="Location Engin",Gasoil!T84/(KM!T83-KM!S83),IF(C84="Location Transport",(Gasoil!T84*100)/(KM!T83-KM!S83),Gasoil!T84/heures!T84))</f>
        <v>#DIV/0!</v>
      </c>
      <c r="U84" s="299" t="e">
        <f>IF(C84="Location Engin",Gasoil!U84/(KM!U83-KM!T83),IF(C84="Location Transport",(Gasoil!U84*100)/(KM!U83-KM!T83),Gasoil!U84/heures!U84))</f>
        <v>#DIV/0!</v>
      </c>
      <c r="V84" s="299" t="e">
        <f>IF(C84="Location Engin",Gasoil!V84/(KM!V83-KM!U83),IF(C84="Location Transport",(Gasoil!V84*100)/(KM!V83-KM!U83),Gasoil!V84/heures!V84))</f>
        <v>#DIV/0!</v>
      </c>
      <c r="W84" s="299" t="e">
        <f>IF(C84="Location Engin",Gasoil!W84/(KM!W83-KM!V83),IF(C84="Location Transport",(Gasoil!W84*100)/(KM!W83-KM!V83),Gasoil!W84/heures!W84))</f>
        <v>#DIV/0!</v>
      </c>
      <c r="X84" s="299">
        <f>IF(C84="Location Engin",Gasoil!X84/(KM!X83-KM!W83),IF(C84="Location Transport",(Gasoil!X84*100)/(KM!X83-KM!W83),Gasoil!X84/heures!X84))</f>
        <v>0</v>
      </c>
      <c r="Y84" s="299" t="e">
        <f>IF(C84="Location Engin",Gasoil!Y84/(KM!Y83-KM!X83),IF(C84="Location Transport",(Gasoil!Y84*100)/(KM!Y83-KM!X83),Gasoil!Y84/heures!Y84))</f>
        <v>#DIV/0!</v>
      </c>
      <c r="Z84" s="299" t="e">
        <f>IF(C84="Location Engin",Gasoil!Z84/(KM!Z83-KM!Y83),IF(C84="Location Transport",(Gasoil!Z84*100)/(KM!Z83-KM!Y83),Gasoil!Z84/heures!Z84))</f>
        <v>#DIV/0!</v>
      </c>
      <c r="AA84" s="299" t="e">
        <f>IF(C84="Location Engin",Gasoil!AA84/(KM!AA83-KM!Z83),IF(C84="Location Transport",(Gasoil!AA84*100)/(KM!AA83-KM!Z83),Gasoil!AA84/heures!AA84))</f>
        <v>#DIV/0!</v>
      </c>
      <c r="AB84" s="299" t="e">
        <f>IF(C84="Location Engin",Gasoil!AB84/(KM!AB83-KM!AA83),IF(C84="Location Transport",(Gasoil!AB84*100)/(KM!AB83-KM!AA83),Gasoil!AB84/heures!AB84))</f>
        <v>#DIV/0!</v>
      </c>
      <c r="AC84" s="299" t="e">
        <f>IF(C84="Location Engin",Gasoil!AC84/(KM!AC83-KM!AB83),IF(C84="Location Transport",(Gasoil!AC84*100)/(KM!AC83-KM!AB83),Gasoil!AC84/heures!AC84))</f>
        <v>#DIV/0!</v>
      </c>
      <c r="AD84" s="299" t="e">
        <f>IF(C84="Location Engin",Gasoil!AD84/(KM!AD83-KM!AC83),IF(C84="Location Transport",(Gasoil!AD84*100)/(KM!AD83-KM!AC83),Gasoil!AD84/heures!AD84))</f>
        <v>#DIV/0!</v>
      </c>
      <c r="AE84" s="299" t="e">
        <f>IF(C84="Location Engin",Gasoil!AE84/(KM!AE83-KM!AD83),IF(C84="Location Transport",(Gasoil!AE84*100)/(KM!AE83-KM!AD83),Gasoil!AE84/heures!AE84))</f>
        <v>#DIV/0!</v>
      </c>
      <c r="AF84" s="299" t="e">
        <f>IF(C84="Location Engin",Gasoil!AF84/(KM!AF83-KM!AE83),IF(C84="Location Transport",(Gasoil!AF84*100)/(KM!AF83-KM!AE83),Gasoil!AF84/heures!AF84))</f>
        <v>#DIV/0!</v>
      </c>
      <c r="AG84" s="299" t="e">
        <f>IF(C84="Location Engin",Gasoil!AG84/(KM!AG83-KM!AF83),IF(C84="Location Transport",(Gasoil!AG84*100)/(KM!AG83-KM!AF83),Gasoil!AG84/heures!AG84))</f>
        <v>#DIV/0!</v>
      </c>
      <c r="AH84" s="299" t="e">
        <f>IF(C84="Location Engin",Gasoil!AH84/(KM!AH83-KM!AG83),IF(C84="Location Transport",(Gasoil!AH84*100)/(KM!AH83-KM!AG83),Gasoil!AH84/heures!AH84))</f>
        <v>#DIV/0!</v>
      </c>
      <c r="AI84" s="533" t="e">
        <f t="shared" si="1"/>
        <v>#DIV/0!</v>
      </c>
    </row>
    <row r="85" spans="1:35">
      <c r="A85" s="528" t="str">
        <f>Matériel_Location!A29</f>
        <v>CAMION 8+4</v>
      </c>
      <c r="B85" s="301" t="str">
        <f>Matériel_Location!B29</f>
        <v>CHAF TRAVEAU</v>
      </c>
      <c r="C85" s="301">
        <f>Matériel_Location!C29</f>
        <v>0</v>
      </c>
      <c r="D85" s="299" t="e">
        <f>Gasoil!D85/heures!D85</f>
        <v>#DIV/0!</v>
      </c>
      <c r="E85" s="299" t="e">
        <f>IF(C85="Location Engin",Gasoil!E85/(KM!E84-KM!D84),IF(C85="Location Transport",(Gasoil!E85*100)/(KM!E84-KM!D84),Gasoil!E85/heures!E85))</f>
        <v>#DIV/0!</v>
      </c>
      <c r="F85" s="299" t="e">
        <f>IF(C85="Location Engin",Gasoil!F85/(KM!F84-KM!E84),IF(C85="Location Transport",(Gasoil!F85*100)/(KM!F84-KM!E84),Gasoil!F85/heures!F85))</f>
        <v>#DIV/0!</v>
      </c>
      <c r="G85" s="299" t="e">
        <f>IF(C85="Location Engin",Gasoil!G85/(KM!G84-KM!F84),IF(C85="Location Transport",(Gasoil!G85*100)/(KM!G84-KM!F84),Gasoil!G85/heures!G85))</f>
        <v>#DIV/0!</v>
      </c>
      <c r="H85" s="299" t="e">
        <f>IF(C85="Location Engin",Gasoil!H85/(KM!H84-KM!G84),IF(C85="Location Transport",(Gasoil!H85*100)/(KM!H84-KM!G84),Gasoil!H85/heures!H85))</f>
        <v>#DIV/0!</v>
      </c>
      <c r="I85" s="299" t="e">
        <f>IF(C85="Location Engin",Gasoil!I85/(KM!I84-KM!H84),IF(C85="Location Transport",(Gasoil!I85*100)/(KM!I84-KM!H84),Gasoil!I85/heures!I85))</f>
        <v>#DIV/0!</v>
      </c>
      <c r="J85" s="299" t="e">
        <f>IF(C85="Location Engin",Gasoil!J85/(KM!J84-KM!I84),IF(C85="Location Transport",(Gasoil!J85*100)/(KM!J84-KM!I84),Gasoil!J85/heures!J85))</f>
        <v>#DIV/0!</v>
      </c>
      <c r="K85" s="299" t="e">
        <f>IF(C85="Location Engin",Gasoil!K85/(KM!K84-KM!J84),IF(C85="Location Transport",(Gasoil!K85*100)/(KM!K84-KM!J84),Gasoil!K85/heures!K85))</f>
        <v>#DIV/0!</v>
      </c>
      <c r="L85" s="299" t="e">
        <f>IF(C85="Location Engin",Gasoil!L85/(KM!L84-KM!K84),IF(C85="Location Transport",(Gasoil!L85*100)/(KM!L84-KM!K84),Gasoil!L85/heures!L85))</f>
        <v>#DIV/0!</v>
      </c>
      <c r="M85" s="299" t="e">
        <f>IF(C85="Location Engin",Gasoil!M85/(KM!M84-KM!L84),IF(C85="Location Transport",(Gasoil!M85*100)/(KM!M84-KM!L84),Gasoil!M85/heures!M85))</f>
        <v>#DIV/0!</v>
      </c>
      <c r="N85" s="299" t="e">
        <f>IF(C85="Location Engin",Gasoil!N85/(KM!N84-KM!M84),IF(C85="Location Transport",(Gasoil!N85*100)/(KM!N84-KM!M84),Gasoil!N85/heures!N85))</f>
        <v>#DIV/0!</v>
      </c>
      <c r="O85" s="299" t="e">
        <f>IF(C85="Location Engin",Gasoil!O85/(KM!O84-KM!N84),IF(C85="Location Transport",(Gasoil!O85*100)/(KM!O84-KM!N84),Gasoil!O85/heures!O85))</f>
        <v>#DIV/0!</v>
      </c>
      <c r="P85" s="299" t="e">
        <f>IF(C85="Location Engin",Gasoil!P85/(KM!P84-KM!O84),IF(C85="Location Transport",(Gasoil!P85*100)/(KM!P84-KM!O84),Gasoil!P85/heures!P85))</f>
        <v>#DIV/0!</v>
      </c>
      <c r="Q85" s="299" t="e">
        <f>IF(C85="Location Engin",Gasoil!Q85/(KM!Q84-KM!P84),IF(C85="Location Transport",(Gasoil!Q85*100)/(KM!Q84-KM!P84),Gasoil!Q85/heures!Q85))</f>
        <v>#DIV/0!</v>
      </c>
      <c r="R85" s="299" t="e">
        <f>IF(C85="Location Engin",Gasoil!R85/(KM!R84-KM!Q84),IF(C85="Location Transport",(Gasoil!R85*100)/(KM!R84-KM!Q84),Gasoil!R85/heures!R85))</f>
        <v>#DIV/0!</v>
      </c>
      <c r="S85" s="299" t="e">
        <f>IF(C85="Location Engin",Gasoil!S85/(KM!S84-KM!R84),IF(C85="Location Transport",(Gasoil!S85*100)/(KM!S84-KM!R84),Gasoil!S85/heures!S85))</f>
        <v>#DIV/0!</v>
      </c>
      <c r="T85" s="299" t="e">
        <f>IF(C85="Location Engin",Gasoil!T85/(KM!T84-KM!S84),IF(C85="Location Transport",(Gasoil!T85*100)/(KM!T84-KM!S84),Gasoil!T85/heures!T85))</f>
        <v>#DIV/0!</v>
      </c>
      <c r="U85" s="299" t="e">
        <f>IF(C85="Location Engin",Gasoil!U85/(KM!U84-KM!T84),IF(C85="Location Transport",(Gasoil!U85*100)/(KM!U84-KM!T84),Gasoil!U85/heures!U85))</f>
        <v>#DIV/0!</v>
      </c>
      <c r="V85" s="299" t="e">
        <f>IF(C85="Location Engin",Gasoil!V85/(KM!V84-KM!U84),IF(C85="Location Transport",(Gasoil!V85*100)/(KM!V84-KM!U84),Gasoil!V85/heures!V85))</f>
        <v>#DIV/0!</v>
      </c>
      <c r="W85" s="299" t="e">
        <f>IF(C85="Location Engin",Gasoil!W85/(KM!W84-KM!V84),IF(C85="Location Transport",(Gasoil!W85*100)/(KM!W84-KM!V84),Gasoil!W85/heures!W85))</f>
        <v>#DIV/0!</v>
      </c>
      <c r="X85" s="299">
        <f>IF(C85="Location Engin",Gasoil!X85/(KM!X84-KM!W84),IF(C85="Location Transport",(Gasoil!X85*100)/(KM!X84-KM!W84),Gasoil!X85/heures!X85))</f>
        <v>0</v>
      </c>
      <c r="Y85" s="299" t="e">
        <f>IF(C85="Location Engin",Gasoil!Y85/(KM!Y84-KM!X84),IF(C85="Location Transport",(Gasoil!Y85*100)/(KM!Y84-KM!X84),Gasoil!Y85/heures!Y85))</f>
        <v>#DIV/0!</v>
      </c>
      <c r="Z85" s="299" t="e">
        <f>IF(C85="Location Engin",Gasoil!Z85/(KM!Z84-KM!Y84),IF(C85="Location Transport",(Gasoil!Z85*100)/(KM!Z84-KM!Y84),Gasoil!Z85/heures!Z85))</f>
        <v>#DIV/0!</v>
      </c>
      <c r="AA85" s="299" t="e">
        <f>IF(C85="Location Engin",Gasoil!AA85/(KM!AA84-KM!Z84),IF(C85="Location Transport",(Gasoil!AA85*100)/(KM!AA84-KM!Z84),Gasoil!AA85/heures!AA85))</f>
        <v>#DIV/0!</v>
      </c>
      <c r="AB85" s="299" t="e">
        <f>IF(C85="Location Engin",Gasoil!AB85/(KM!AB84-KM!AA84),IF(C85="Location Transport",(Gasoil!AB85*100)/(KM!AB84-KM!AA84),Gasoil!AB85/heures!AB85))</f>
        <v>#DIV/0!</v>
      </c>
      <c r="AC85" s="299" t="e">
        <f>IF(C85="Location Engin",Gasoil!AC85/(KM!AC84-KM!AB84),IF(C85="Location Transport",(Gasoil!AC85*100)/(KM!AC84-KM!AB84),Gasoil!AC85/heures!AC85))</f>
        <v>#DIV/0!</v>
      </c>
      <c r="AD85" s="299" t="e">
        <f>IF(C85="Location Engin",Gasoil!AD85/(KM!AD84-KM!AC84),IF(C85="Location Transport",(Gasoil!AD85*100)/(KM!AD84-KM!AC84),Gasoil!AD85/heures!AD85))</f>
        <v>#DIV/0!</v>
      </c>
      <c r="AE85" s="299" t="e">
        <f>IF(C85="Location Engin",Gasoil!AE85/(KM!AE84-KM!AD84),IF(C85="Location Transport",(Gasoil!AE85*100)/(KM!AE84-KM!AD84),Gasoil!AE85/heures!AE85))</f>
        <v>#DIV/0!</v>
      </c>
      <c r="AF85" s="299" t="e">
        <f>IF(C85="Location Engin",Gasoil!AF85/(KM!AF84-KM!AE84),IF(C85="Location Transport",(Gasoil!AF85*100)/(KM!AF84-KM!AE84),Gasoil!AF85/heures!AF85))</f>
        <v>#DIV/0!</v>
      </c>
      <c r="AG85" s="299" t="e">
        <f>IF(C85="Location Engin",Gasoil!AG85/(KM!AG84-KM!AF84),IF(C85="Location Transport",(Gasoil!AG85*100)/(KM!AG84-KM!AF84),Gasoil!AG85/heures!AG85))</f>
        <v>#DIV/0!</v>
      </c>
      <c r="AH85" s="299" t="e">
        <f>IF(C85="Location Engin",Gasoil!AH85/(KM!AH84-KM!AG84),IF(C85="Location Transport",(Gasoil!AH85*100)/(KM!AH84-KM!AG84),Gasoil!AH85/heures!AH85))</f>
        <v>#DIV/0!</v>
      </c>
      <c r="AI85" s="533" t="e">
        <f t="shared" si="1"/>
        <v>#DIV/0!</v>
      </c>
    </row>
    <row r="86" spans="1:35">
      <c r="A86" s="528" t="str">
        <f>Matériel_Location!A30</f>
        <v>PICK UP</v>
      </c>
      <c r="B86" s="301" t="str">
        <f>Matériel_Location!B30</f>
        <v>CHAF TRAVEAU</v>
      </c>
      <c r="C86" s="301">
        <f>Matériel_Location!C30</f>
        <v>0</v>
      </c>
      <c r="D86" s="299" t="e">
        <f>Gasoil!D86/heures!D86</f>
        <v>#DIV/0!</v>
      </c>
      <c r="E86" s="299" t="e">
        <f>IF(C86="Location Engin",Gasoil!E86/(KM!E85-KM!D85),IF(C86="Location Transport",(Gasoil!E86*100)/(KM!E85-KM!D85),Gasoil!E86/heures!E86))</f>
        <v>#DIV/0!</v>
      </c>
      <c r="F86" s="299" t="e">
        <f>IF(C86="Location Engin",Gasoil!F86/(KM!F85-KM!E85),IF(C86="Location Transport",(Gasoil!F86*100)/(KM!F85-KM!E85),Gasoil!F86/heures!F86))</f>
        <v>#DIV/0!</v>
      </c>
      <c r="G86" s="299" t="e">
        <f>IF(C86="Location Engin",Gasoil!G86/(KM!G85-KM!F85),IF(C86="Location Transport",(Gasoil!G86*100)/(KM!G85-KM!F85),Gasoil!G86/heures!G86))</f>
        <v>#DIV/0!</v>
      </c>
      <c r="H86" s="299" t="e">
        <f>IF(C86="Location Engin",Gasoil!H86/(KM!H85-KM!G85),IF(C86="Location Transport",(Gasoil!H86*100)/(KM!H85-KM!G85),Gasoil!H86/heures!H86))</f>
        <v>#DIV/0!</v>
      </c>
      <c r="I86" s="299" t="e">
        <f>IF(C86="Location Engin",Gasoil!I86/(KM!I85-KM!H85),IF(C86="Location Transport",(Gasoil!I86*100)/(KM!I85-KM!H85),Gasoil!I86/heures!I86))</f>
        <v>#DIV/0!</v>
      </c>
      <c r="J86" s="299" t="e">
        <f>IF(C86="Location Engin",Gasoil!J86/(KM!J85-KM!I85),IF(C86="Location Transport",(Gasoil!J86*100)/(KM!J85-KM!I85),Gasoil!J86/heures!J86))</f>
        <v>#DIV/0!</v>
      </c>
      <c r="K86" s="299" t="e">
        <f>IF(C86="Location Engin",Gasoil!K86/(KM!K85-KM!J85),IF(C86="Location Transport",(Gasoil!K86*100)/(KM!K85-KM!J85),Gasoil!K86/heures!K86))</f>
        <v>#DIV/0!</v>
      </c>
      <c r="L86" s="299" t="e">
        <f>IF(C86="Location Engin",Gasoil!L86/(KM!L85-KM!K85),IF(C86="Location Transport",(Gasoil!L86*100)/(KM!L85-KM!K85),Gasoil!L86/heures!L86))</f>
        <v>#DIV/0!</v>
      </c>
      <c r="M86" s="299" t="e">
        <f>IF(C86="Location Engin",Gasoil!M86/(KM!M85-KM!L85),IF(C86="Location Transport",(Gasoil!M86*100)/(KM!M85-KM!L85),Gasoil!M86/heures!M86))</f>
        <v>#DIV/0!</v>
      </c>
      <c r="N86" s="299" t="e">
        <f>IF(C86="Location Engin",Gasoil!N86/(KM!N85-KM!M85),IF(C86="Location Transport",(Gasoil!N86*100)/(KM!N85-KM!M85),Gasoil!N86/heures!N86))</f>
        <v>#DIV/0!</v>
      </c>
      <c r="O86" s="299" t="e">
        <f>IF(C86="Location Engin",Gasoil!O86/(KM!O85-KM!N85),IF(C86="Location Transport",(Gasoil!O86*100)/(KM!O85-KM!N85),Gasoil!O86/heures!O86))</f>
        <v>#DIV/0!</v>
      </c>
      <c r="P86" s="299" t="e">
        <f>IF(C86="Location Engin",Gasoil!P86/(KM!P85-KM!O85),IF(C86="Location Transport",(Gasoil!P86*100)/(KM!P85-KM!O85),Gasoil!P86/heures!P86))</f>
        <v>#DIV/0!</v>
      </c>
      <c r="Q86" s="299" t="e">
        <f>IF(C86="Location Engin",Gasoil!Q86/(KM!Q85-KM!P85),IF(C86="Location Transport",(Gasoil!Q86*100)/(KM!Q85-KM!P85),Gasoil!Q86/heures!Q86))</f>
        <v>#DIV/0!</v>
      </c>
      <c r="R86" s="299" t="e">
        <f>IF(C86="Location Engin",Gasoil!R86/(KM!R85-KM!Q85),IF(C86="Location Transport",(Gasoil!R86*100)/(KM!R85-KM!Q85),Gasoil!R86/heures!R86))</f>
        <v>#DIV/0!</v>
      </c>
      <c r="S86" s="299" t="e">
        <f>IF(C86="Location Engin",Gasoil!S86/(KM!S85-KM!R85),IF(C86="Location Transport",(Gasoil!S86*100)/(KM!S85-KM!R85),Gasoil!S86/heures!S86))</f>
        <v>#DIV/0!</v>
      </c>
      <c r="T86" s="299" t="e">
        <f>IF(C86="Location Engin",Gasoil!T86/(KM!T85-KM!S85),IF(C86="Location Transport",(Gasoil!T86*100)/(KM!T85-KM!S85),Gasoil!T86/heures!T86))</f>
        <v>#DIV/0!</v>
      </c>
      <c r="U86" s="299" t="e">
        <f>IF(C86="Location Engin",Gasoil!U86/(KM!U85-KM!T85),IF(C86="Location Transport",(Gasoil!U86*100)/(KM!U85-KM!T85),Gasoil!U86/heures!U86))</f>
        <v>#DIV/0!</v>
      </c>
      <c r="V86" s="299" t="e">
        <f>IF(C86="Location Engin",Gasoil!V86/(KM!V85-KM!U85),IF(C86="Location Transport",(Gasoil!V86*100)/(KM!V85-KM!U85),Gasoil!V86/heures!V86))</f>
        <v>#DIV/0!</v>
      </c>
      <c r="W86" s="299" t="e">
        <f>IF(C86="Location Engin",Gasoil!W86/(KM!W85-KM!V85),IF(C86="Location Transport",(Gasoil!W86*100)/(KM!W85-KM!V85),Gasoil!W86/heures!W86))</f>
        <v>#DIV/0!</v>
      </c>
      <c r="X86" s="299">
        <f>IF(C86="Location Engin",Gasoil!X86/(KM!X85-KM!W85),IF(C86="Location Transport",(Gasoil!X86*100)/(KM!X85-KM!W85),Gasoil!X86/heures!X86))</f>
        <v>0</v>
      </c>
      <c r="Y86" s="299" t="e">
        <f>IF(C86="Location Engin",Gasoil!Y86/(KM!Y85-KM!X85),IF(C86="Location Transport",(Gasoil!Y86*100)/(KM!Y85-KM!X85),Gasoil!Y86/heures!Y86))</f>
        <v>#DIV/0!</v>
      </c>
      <c r="Z86" s="299" t="e">
        <f>IF(C86="Location Engin",Gasoil!Z86/(KM!Z85-KM!Y85),IF(C86="Location Transport",(Gasoil!Z86*100)/(KM!Z85-KM!Y85),Gasoil!Z86/heures!Z86))</f>
        <v>#DIV/0!</v>
      </c>
      <c r="AA86" s="299" t="e">
        <f>IF(C86="Location Engin",Gasoil!AA86/(KM!AA85-KM!Z85),IF(C86="Location Transport",(Gasoil!AA86*100)/(KM!AA85-KM!Z85),Gasoil!AA86/heures!AA86))</f>
        <v>#DIV/0!</v>
      </c>
      <c r="AB86" s="299" t="e">
        <f>IF(C86="Location Engin",Gasoil!AB86/(KM!AB85-KM!AA85),IF(C86="Location Transport",(Gasoil!AB86*100)/(KM!AB85-KM!AA85),Gasoil!AB86/heures!AB86))</f>
        <v>#DIV/0!</v>
      </c>
      <c r="AC86" s="299" t="e">
        <f>IF(C86="Location Engin",Gasoil!AC86/(KM!AC85-KM!AB85),IF(C86="Location Transport",(Gasoil!AC86*100)/(KM!AC85-KM!AB85),Gasoil!AC86/heures!AC86))</f>
        <v>#DIV/0!</v>
      </c>
      <c r="AD86" s="299" t="e">
        <f>IF(C86="Location Engin",Gasoil!AD86/(KM!AD85-KM!AC85),IF(C86="Location Transport",(Gasoil!AD86*100)/(KM!AD85-KM!AC85),Gasoil!AD86/heures!AD86))</f>
        <v>#DIV/0!</v>
      </c>
      <c r="AE86" s="299" t="e">
        <f>IF(C86="Location Engin",Gasoil!AE86/(KM!AE85-KM!AD85),IF(C86="Location Transport",(Gasoil!AE86*100)/(KM!AE85-KM!AD85),Gasoil!AE86/heures!AE86))</f>
        <v>#DIV/0!</v>
      </c>
      <c r="AF86" s="299" t="e">
        <f>IF(C86="Location Engin",Gasoil!AF86/(KM!AF85-KM!AE85),IF(C86="Location Transport",(Gasoil!AF86*100)/(KM!AF85-KM!AE85),Gasoil!AF86/heures!AF86))</f>
        <v>#DIV/0!</v>
      </c>
      <c r="AG86" s="299" t="e">
        <f>IF(C86="Location Engin",Gasoil!AG86/(KM!AG85-KM!AF85),IF(C86="Location Transport",(Gasoil!AG86*100)/(KM!AG85-KM!AF85),Gasoil!AG86/heures!AG86))</f>
        <v>#DIV/0!</v>
      </c>
      <c r="AH86" s="299" t="e">
        <f>IF(C86="Location Engin",Gasoil!AH86/(KM!AH85-KM!AG85),IF(C86="Location Transport",(Gasoil!AH86*100)/(KM!AH85-KM!AG85),Gasoil!AH86/heures!AH86))</f>
        <v>#DIV/0!</v>
      </c>
      <c r="AI86" s="533" t="e">
        <f t="shared" si="1"/>
        <v>#DIV/0!</v>
      </c>
    </row>
    <row r="87" spans="1:35">
      <c r="A87" s="528" t="str">
        <f>Matériel_Location!A31</f>
        <v>CAMION CANADY</v>
      </c>
      <c r="B87" s="301" t="str">
        <f>Matériel_Location!B31</f>
        <v>CHAF TRAVEAU</v>
      </c>
      <c r="C87" s="301">
        <f>Matériel_Location!C31</f>
        <v>0</v>
      </c>
      <c r="D87" s="299" t="e">
        <f>Gasoil!D87/heures!D87</f>
        <v>#DIV/0!</v>
      </c>
      <c r="E87" s="299" t="e">
        <f>IF(C87="Location Engin",Gasoil!E87/(KM!E86-KM!D86),IF(C87="Location Transport",(Gasoil!E87*100)/(KM!E86-KM!D86),Gasoil!E87/heures!E87))</f>
        <v>#DIV/0!</v>
      </c>
      <c r="F87" s="299" t="e">
        <f>IF(C87="Location Engin",Gasoil!F87/(KM!F86-KM!E86),IF(C87="Location Transport",(Gasoil!F87*100)/(KM!F86-KM!E86),Gasoil!F87/heures!F87))</f>
        <v>#DIV/0!</v>
      </c>
      <c r="G87" s="299" t="e">
        <f>IF(C87="Location Engin",Gasoil!G87/(KM!G86-KM!F86),IF(C87="Location Transport",(Gasoil!G87*100)/(KM!G86-KM!F86),Gasoil!G87/heures!G87))</f>
        <v>#DIV/0!</v>
      </c>
      <c r="H87" s="299" t="e">
        <f>IF(C87="Location Engin",Gasoil!H87/(KM!H86-KM!G86),IF(C87="Location Transport",(Gasoil!H87*100)/(KM!H86-KM!G86),Gasoil!H87/heures!H87))</f>
        <v>#DIV/0!</v>
      </c>
      <c r="I87" s="299" t="e">
        <f>IF(C87="Location Engin",Gasoil!I87/(KM!I86-KM!H86),IF(C87="Location Transport",(Gasoil!I87*100)/(KM!I86-KM!H86),Gasoil!I87/heures!I87))</f>
        <v>#DIV/0!</v>
      </c>
      <c r="J87" s="299" t="e">
        <f>IF(C87="Location Engin",Gasoil!J87/(KM!J86-KM!I86),IF(C87="Location Transport",(Gasoil!J87*100)/(KM!J86-KM!I86),Gasoil!J87/heures!J87))</f>
        <v>#DIV/0!</v>
      </c>
      <c r="K87" s="299" t="e">
        <f>IF(C87="Location Engin",Gasoil!K87/(KM!K86-KM!J86),IF(C87="Location Transport",(Gasoil!K87*100)/(KM!K86-KM!J86),Gasoil!K87/heures!K87))</f>
        <v>#DIV/0!</v>
      </c>
      <c r="L87" s="299" t="e">
        <f>IF(C87="Location Engin",Gasoil!L87/(KM!L86-KM!K86),IF(C87="Location Transport",(Gasoil!L87*100)/(KM!L86-KM!K86),Gasoil!L87/heures!L87))</f>
        <v>#DIV/0!</v>
      </c>
      <c r="M87" s="299" t="e">
        <f>IF(C87="Location Engin",Gasoil!M87/(KM!M86-KM!L86),IF(C87="Location Transport",(Gasoil!M87*100)/(KM!M86-KM!L86),Gasoil!M87/heures!M87))</f>
        <v>#DIV/0!</v>
      </c>
      <c r="N87" s="299" t="e">
        <f>IF(C87="Location Engin",Gasoil!N87/(KM!N86-KM!M86),IF(C87="Location Transport",(Gasoil!N87*100)/(KM!N86-KM!M86),Gasoil!N87/heures!N87))</f>
        <v>#DIV/0!</v>
      </c>
      <c r="O87" s="299" t="e">
        <f>IF(C87="Location Engin",Gasoil!O87/(KM!O86-KM!N86),IF(C87="Location Transport",(Gasoil!O87*100)/(KM!O86-KM!N86),Gasoil!O87/heures!O87))</f>
        <v>#DIV/0!</v>
      </c>
      <c r="P87" s="299" t="e">
        <f>IF(C87="Location Engin",Gasoil!P87/(KM!P86-KM!O86),IF(C87="Location Transport",(Gasoil!P87*100)/(KM!P86-KM!O86),Gasoil!P87/heures!P87))</f>
        <v>#DIV/0!</v>
      </c>
      <c r="Q87" s="299" t="e">
        <f>IF(C87="Location Engin",Gasoil!Q87/(KM!Q86-KM!P86),IF(C87="Location Transport",(Gasoil!Q87*100)/(KM!Q86-KM!P86),Gasoil!Q87/heures!Q87))</f>
        <v>#DIV/0!</v>
      </c>
      <c r="R87" s="299" t="e">
        <f>IF(C87="Location Engin",Gasoil!R87/(KM!R86-KM!Q86),IF(C87="Location Transport",(Gasoil!R87*100)/(KM!R86-KM!Q86),Gasoil!R87/heures!R87))</f>
        <v>#DIV/0!</v>
      </c>
      <c r="S87" s="299" t="e">
        <f>IF(C87="Location Engin",Gasoil!S87/(KM!S86-KM!R86),IF(C87="Location Transport",(Gasoil!S87*100)/(KM!S86-KM!R86),Gasoil!S87/heures!S87))</f>
        <v>#DIV/0!</v>
      </c>
      <c r="T87" s="299" t="e">
        <f>IF(C87="Location Engin",Gasoil!T87/(KM!T86-KM!S86),IF(C87="Location Transport",(Gasoil!T87*100)/(KM!T86-KM!S86),Gasoil!T87/heures!T87))</f>
        <v>#DIV/0!</v>
      </c>
      <c r="U87" s="299" t="e">
        <f>IF(C87="Location Engin",Gasoil!U87/(KM!U86-KM!T86),IF(C87="Location Transport",(Gasoil!U87*100)/(KM!U86-KM!T86),Gasoil!U87/heures!U87))</f>
        <v>#DIV/0!</v>
      </c>
      <c r="V87" s="299" t="e">
        <f>IF(C87="Location Engin",Gasoil!V87/(KM!V86-KM!U86),IF(C87="Location Transport",(Gasoil!V87*100)/(KM!V86-KM!U86),Gasoil!V87/heures!V87))</f>
        <v>#DIV/0!</v>
      </c>
      <c r="W87" s="299" t="e">
        <f>IF(C87="Location Engin",Gasoil!W87/(KM!W86-KM!V86),IF(C87="Location Transport",(Gasoil!W87*100)/(KM!W86-KM!V86),Gasoil!W87/heures!W87))</f>
        <v>#DIV/0!</v>
      </c>
      <c r="X87" s="299">
        <f>IF(C87="Location Engin",Gasoil!X87/(KM!X86-KM!W86),IF(C87="Location Transport",(Gasoil!X87*100)/(KM!X86-KM!W86),Gasoil!X87/heures!X87))</f>
        <v>0</v>
      </c>
      <c r="Y87" s="299" t="e">
        <f>IF(C87="Location Engin",Gasoil!Y87/(KM!Y86-KM!X86),IF(C87="Location Transport",(Gasoil!Y87*100)/(KM!Y86-KM!X86),Gasoil!Y87/heures!Y87))</f>
        <v>#DIV/0!</v>
      </c>
      <c r="Z87" s="299" t="e">
        <f>IF(C87="Location Engin",Gasoil!Z87/(KM!Z86-KM!Y86),IF(C87="Location Transport",(Gasoil!Z87*100)/(KM!Z86-KM!Y86),Gasoil!Z87/heures!Z87))</f>
        <v>#DIV/0!</v>
      </c>
      <c r="AA87" s="299" t="e">
        <f>IF(C87="Location Engin",Gasoil!AA87/(KM!AA86-KM!Z86),IF(C87="Location Transport",(Gasoil!AA87*100)/(KM!AA86-KM!Z86),Gasoil!AA87/heures!AA87))</f>
        <v>#DIV/0!</v>
      </c>
      <c r="AB87" s="299" t="e">
        <f>IF(C87="Location Engin",Gasoil!AB87/(KM!AB86-KM!AA86),IF(C87="Location Transport",(Gasoil!AB87*100)/(KM!AB86-KM!AA86),Gasoil!AB87/heures!AB87))</f>
        <v>#DIV/0!</v>
      </c>
      <c r="AC87" s="299" t="e">
        <f>IF(C87="Location Engin",Gasoil!AC87/(KM!AC86-KM!AB86),IF(C87="Location Transport",(Gasoil!AC87*100)/(KM!AC86-KM!AB86),Gasoil!AC87/heures!AC87))</f>
        <v>#DIV/0!</v>
      </c>
      <c r="AD87" s="299" t="e">
        <f>IF(C87="Location Engin",Gasoil!AD87/(KM!AD86-KM!AC86),IF(C87="Location Transport",(Gasoil!AD87*100)/(KM!AD86-KM!AC86),Gasoil!AD87/heures!AD87))</f>
        <v>#DIV/0!</v>
      </c>
      <c r="AE87" s="299" t="e">
        <f>IF(C87="Location Engin",Gasoil!AE87/(KM!AE86-KM!AD86),IF(C87="Location Transport",(Gasoil!AE87*100)/(KM!AE86-KM!AD86),Gasoil!AE87/heures!AE87))</f>
        <v>#DIV/0!</v>
      </c>
      <c r="AF87" s="299" t="e">
        <f>IF(C87="Location Engin",Gasoil!AF87/(KM!AF86-KM!AE86),IF(C87="Location Transport",(Gasoil!AF87*100)/(KM!AF86-KM!AE86),Gasoil!AF87/heures!AF87))</f>
        <v>#DIV/0!</v>
      </c>
      <c r="AG87" s="299" t="e">
        <f>IF(C87="Location Engin",Gasoil!AG87/(KM!AG86-KM!AF86),IF(C87="Location Transport",(Gasoil!AG87*100)/(KM!AG86-KM!AF86),Gasoil!AG87/heures!AG87))</f>
        <v>#DIV/0!</v>
      </c>
      <c r="AH87" s="299" t="e">
        <f>IF(C87="Location Engin",Gasoil!AH87/(KM!AH86-KM!AG86),IF(C87="Location Transport",(Gasoil!AH87*100)/(KM!AH86-KM!AG86),Gasoil!AH87/heures!AH87))</f>
        <v>#DIV/0!</v>
      </c>
      <c r="AI87" s="533" t="e">
        <f t="shared" si="1"/>
        <v>#DIV/0!</v>
      </c>
    </row>
    <row r="88" spans="1:35">
      <c r="A88" s="528" t="str">
        <f>Matériel_Location!A32</f>
        <v>CAMION FATAH</v>
      </c>
      <c r="B88" s="301" t="str">
        <f>Matériel_Location!B32</f>
        <v>CHAF TRAVEAU</v>
      </c>
      <c r="C88" s="301">
        <f>Matériel_Location!C32</f>
        <v>0</v>
      </c>
      <c r="D88" s="299" t="e">
        <f>Gasoil!D88/heures!D88</f>
        <v>#DIV/0!</v>
      </c>
      <c r="E88" s="299" t="e">
        <f>IF(C88="Location Engin",Gasoil!E88/(KM!E87-KM!D87),IF(C88="Location Transport",(Gasoil!E88*100)/(KM!E87-KM!D87),Gasoil!E88/heures!E88))</f>
        <v>#DIV/0!</v>
      </c>
      <c r="F88" s="299" t="e">
        <f>IF(C88="Location Engin",Gasoil!F88/(KM!F87-KM!E87),IF(C88="Location Transport",(Gasoil!F88*100)/(KM!F87-KM!E87),Gasoil!F88/heures!F88))</f>
        <v>#DIV/0!</v>
      </c>
      <c r="G88" s="299" t="e">
        <f>IF(C88="Location Engin",Gasoil!G88/(KM!G87-KM!F87),IF(C88="Location Transport",(Gasoil!G88*100)/(KM!G87-KM!F87),Gasoil!G88/heures!G88))</f>
        <v>#DIV/0!</v>
      </c>
      <c r="H88" s="299" t="e">
        <f>IF(C88="Location Engin",Gasoil!H88/(KM!H87-KM!G87),IF(C88="Location Transport",(Gasoil!H88*100)/(KM!H87-KM!G87),Gasoil!H88/heures!H88))</f>
        <v>#DIV/0!</v>
      </c>
      <c r="I88" s="299" t="e">
        <f>IF(C88="Location Engin",Gasoil!I88/(KM!I87-KM!H87),IF(C88="Location Transport",(Gasoil!I88*100)/(KM!I87-KM!H87),Gasoil!I88/heures!I88))</f>
        <v>#DIV/0!</v>
      </c>
      <c r="J88" s="299" t="e">
        <f>IF(C88="Location Engin",Gasoil!J88/(KM!J87-KM!I87),IF(C88="Location Transport",(Gasoil!J88*100)/(KM!J87-KM!I87),Gasoil!J88/heures!J88))</f>
        <v>#DIV/0!</v>
      </c>
      <c r="K88" s="299" t="e">
        <f>IF(C88="Location Engin",Gasoil!K88/(KM!K87-KM!J87),IF(C88="Location Transport",(Gasoil!K88*100)/(KM!K87-KM!J87),Gasoil!K88/heures!K88))</f>
        <v>#DIV/0!</v>
      </c>
      <c r="L88" s="299" t="e">
        <f>IF(C88="Location Engin",Gasoil!L88/(KM!L87-KM!K87),IF(C88="Location Transport",(Gasoil!L88*100)/(KM!L87-KM!K87),Gasoil!L88/heures!L88))</f>
        <v>#DIV/0!</v>
      </c>
      <c r="M88" s="299" t="e">
        <f>IF(C88="Location Engin",Gasoil!M88/(KM!M87-KM!L87),IF(C88="Location Transport",(Gasoil!M88*100)/(KM!M87-KM!L87),Gasoil!M88/heures!M88))</f>
        <v>#DIV/0!</v>
      </c>
      <c r="N88" s="299" t="e">
        <f>IF(C88="Location Engin",Gasoil!N88/(KM!N87-KM!M87),IF(C88="Location Transport",(Gasoil!N88*100)/(KM!N87-KM!M87),Gasoil!N88/heures!N88))</f>
        <v>#DIV/0!</v>
      </c>
      <c r="O88" s="299" t="e">
        <f>IF(C88="Location Engin",Gasoil!O88/(KM!O87-KM!N87),IF(C88="Location Transport",(Gasoil!O88*100)/(KM!O87-KM!N87),Gasoil!O88/heures!O88))</f>
        <v>#DIV/0!</v>
      </c>
      <c r="P88" s="299" t="e">
        <f>IF(C88="Location Engin",Gasoil!P88/(KM!P87-KM!O87),IF(C88="Location Transport",(Gasoil!P88*100)/(KM!P87-KM!O87),Gasoil!P88/heures!P88))</f>
        <v>#DIV/0!</v>
      </c>
      <c r="Q88" s="299" t="e">
        <f>IF(C88="Location Engin",Gasoil!Q88/(KM!Q87-KM!P87),IF(C88="Location Transport",(Gasoil!Q88*100)/(KM!Q87-KM!P87),Gasoil!Q88/heures!Q88))</f>
        <v>#DIV/0!</v>
      </c>
      <c r="R88" s="299" t="e">
        <f>IF(C88="Location Engin",Gasoil!R88/(KM!R87-KM!Q87),IF(C88="Location Transport",(Gasoil!R88*100)/(KM!R87-KM!Q87),Gasoil!R88/heures!R88))</f>
        <v>#DIV/0!</v>
      </c>
      <c r="S88" s="299" t="e">
        <f>IF(C88="Location Engin",Gasoil!S88/(KM!S87-KM!R87),IF(C88="Location Transport",(Gasoil!S88*100)/(KM!S87-KM!R87),Gasoil!S88/heures!S88))</f>
        <v>#DIV/0!</v>
      </c>
      <c r="T88" s="299" t="e">
        <f>IF(C88="Location Engin",Gasoil!T88/(KM!T87-KM!S87),IF(C88="Location Transport",(Gasoil!T88*100)/(KM!T87-KM!S87),Gasoil!T88/heures!T88))</f>
        <v>#DIV/0!</v>
      </c>
      <c r="U88" s="299" t="e">
        <f>IF(C88="Location Engin",Gasoil!U88/(KM!U87-KM!T87),IF(C88="Location Transport",(Gasoil!U88*100)/(KM!U87-KM!T87),Gasoil!U88/heures!U88))</f>
        <v>#DIV/0!</v>
      </c>
      <c r="V88" s="299" t="e">
        <f>IF(C88="Location Engin",Gasoil!V88/(KM!V87-KM!U87),IF(C88="Location Transport",(Gasoil!V88*100)/(KM!V87-KM!U87),Gasoil!V88/heures!V88))</f>
        <v>#DIV/0!</v>
      </c>
      <c r="W88" s="299" t="e">
        <f>IF(C88="Location Engin",Gasoil!W88/(KM!W87-KM!V87),IF(C88="Location Transport",(Gasoil!W88*100)/(KM!W87-KM!V87),Gasoil!W88/heures!W88))</f>
        <v>#DIV/0!</v>
      </c>
      <c r="X88" s="299">
        <f>IF(C88="Location Engin",Gasoil!X88/(KM!X87-KM!W87),IF(C88="Location Transport",(Gasoil!X88*100)/(KM!X87-KM!W87),Gasoil!X88/heures!X88))</f>
        <v>0</v>
      </c>
      <c r="Y88" s="299" t="e">
        <f>IF(C88="Location Engin",Gasoil!Y88/(KM!Y87-KM!X87),IF(C88="Location Transport",(Gasoil!Y88*100)/(KM!Y87-KM!X87),Gasoil!Y88/heures!Y88))</f>
        <v>#DIV/0!</v>
      </c>
      <c r="Z88" s="299" t="e">
        <f>IF(C88="Location Engin",Gasoil!Z88/(KM!Z87-KM!Y87),IF(C88="Location Transport",(Gasoil!Z88*100)/(KM!Z87-KM!Y87),Gasoil!Z88/heures!Z88))</f>
        <v>#DIV/0!</v>
      </c>
      <c r="AA88" s="299" t="e">
        <f>IF(C88="Location Engin",Gasoil!AA88/(KM!AA87-KM!Z87),IF(C88="Location Transport",(Gasoil!AA88*100)/(KM!AA87-KM!Z87),Gasoil!AA88/heures!AA88))</f>
        <v>#DIV/0!</v>
      </c>
      <c r="AB88" s="299" t="e">
        <f>IF(C88="Location Engin",Gasoil!AB88/(KM!AB87-KM!AA87),IF(C88="Location Transport",(Gasoil!AB88*100)/(KM!AB87-KM!AA87),Gasoil!AB88/heures!AB88))</f>
        <v>#DIV/0!</v>
      </c>
      <c r="AC88" s="299" t="e">
        <f>IF(C88="Location Engin",Gasoil!AC88/(KM!AC87-KM!AB87),IF(C88="Location Transport",(Gasoil!AC88*100)/(KM!AC87-KM!AB87),Gasoil!AC88/heures!AC88))</f>
        <v>#DIV/0!</v>
      </c>
      <c r="AD88" s="299" t="e">
        <f>IF(C88="Location Engin",Gasoil!AD88/(KM!AD87-KM!AC87),IF(C88="Location Transport",(Gasoil!AD88*100)/(KM!AD87-KM!AC87),Gasoil!AD88/heures!AD88))</f>
        <v>#DIV/0!</v>
      </c>
      <c r="AE88" s="299" t="e">
        <f>IF(C88="Location Engin",Gasoil!AE88/(KM!AE87-KM!AD87),IF(C88="Location Transport",(Gasoil!AE88*100)/(KM!AE87-KM!AD87),Gasoil!AE88/heures!AE88))</f>
        <v>#DIV/0!</v>
      </c>
      <c r="AF88" s="299" t="e">
        <f>IF(C88="Location Engin",Gasoil!AF88/(KM!AF87-KM!AE87),IF(C88="Location Transport",(Gasoil!AF88*100)/(KM!AF87-KM!AE87),Gasoil!AF88/heures!AF88))</f>
        <v>#DIV/0!</v>
      </c>
      <c r="AG88" s="299" t="e">
        <f>IF(C88="Location Engin",Gasoil!AG88/(KM!AG87-KM!AF87),IF(C88="Location Transport",(Gasoil!AG88*100)/(KM!AG87-KM!AF87),Gasoil!AG88/heures!AG88))</f>
        <v>#DIV/0!</v>
      </c>
      <c r="AH88" s="299" t="e">
        <f>IF(C88="Location Engin",Gasoil!AH88/(KM!AH87-KM!AG87),IF(C88="Location Transport",(Gasoil!AH88*100)/(KM!AH87-KM!AG87),Gasoil!AH88/heures!AH88))</f>
        <v>#DIV/0!</v>
      </c>
      <c r="AI88" s="533" t="e">
        <f t="shared" si="1"/>
        <v>#DIV/0!</v>
      </c>
    </row>
    <row r="89" spans="1:35">
      <c r="A89" s="528" t="str">
        <f>Matériel_Location!A33</f>
        <v>TIGUAN</v>
      </c>
      <c r="B89" s="301" t="str">
        <f>Matériel_Location!B33</f>
        <v>CHAF TRAVEAU</v>
      </c>
      <c r="C89" s="301">
        <f>Matériel_Location!C33</f>
        <v>0</v>
      </c>
      <c r="D89" s="299" t="e">
        <f>Gasoil!D89/heures!D89</f>
        <v>#DIV/0!</v>
      </c>
      <c r="E89" s="299" t="e">
        <f>IF(C89="Location Engin",Gasoil!E89/(KM!E88-KM!D88),IF(C89="Location Transport",(Gasoil!E89*100)/(KM!E88-KM!D88),Gasoil!E89/heures!E89))</f>
        <v>#DIV/0!</v>
      </c>
      <c r="F89" s="299" t="e">
        <f>IF(C89="Location Engin",Gasoil!F89/(KM!F88-KM!E88),IF(C89="Location Transport",(Gasoil!F89*100)/(KM!F88-KM!E88),Gasoil!F89/heures!F89))</f>
        <v>#DIV/0!</v>
      </c>
      <c r="G89" s="299" t="e">
        <f>IF(C89="Location Engin",Gasoil!G89/(KM!G88-KM!F88),IF(C89="Location Transport",(Gasoil!G89*100)/(KM!G88-KM!F88),Gasoil!G89/heures!G89))</f>
        <v>#DIV/0!</v>
      </c>
      <c r="H89" s="299" t="e">
        <f>IF(C89="Location Engin",Gasoil!H89/(KM!H88-KM!G88),IF(C89="Location Transport",(Gasoil!H89*100)/(KM!H88-KM!G88),Gasoil!H89/heures!H89))</f>
        <v>#DIV/0!</v>
      </c>
      <c r="I89" s="299" t="e">
        <f>IF(C89="Location Engin",Gasoil!I89/(KM!I88-KM!H88),IF(C89="Location Transport",(Gasoil!I89*100)/(KM!I88-KM!H88),Gasoil!I89/heures!I89))</f>
        <v>#DIV/0!</v>
      </c>
      <c r="J89" s="299" t="e">
        <f>IF(C89="Location Engin",Gasoil!J89/(KM!J88-KM!I88),IF(C89="Location Transport",(Gasoil!J89*100)/(KM!J88-KM!I88),Gasoil!J89/heures!J89))</f>
        <v>#DIV/0!</v>
      </c>
      <c r="K89" s="299" t="e">
        <f>IF(C89="Location Engin",Gasoil!K89/(KM!K88-KM!J88),IF(C89="Location Transport",(Gasoil!K89*100)/(KM!K88-KM!J88),Gasoil!K89/heures!K89))</f>
        <v>#DIV/0!</v>
      </c>
      <c r="L89" s="299" t="e">
        <f>IF(C89="Location Engin",Gasoil!L89/(KM!L88-KM!K88),IF(C89="Location Transport",(Gasoil!L89*100)/(KM!L88-KM!K88),Gasoil!L89/heures!L89))</f>
        <v>#DIV/0!</v>
      </c>
      <c r="M89" s="299" t="e">
        <f>IF(C89="Location Engin",Gasoil!M89/(KM!M88-KM!L88),IF(C89="Location Transport",(Gasoil!M89*100)/(KM!M88-KM!L88),Gasoil!M89/heures!M89))</f>
        <v>#DIV/0!</v>
      </c>
      <c r="N89" s="299" t="e">
        <f>IF(C89="Location Engin",Gasoil!N89/(KM!N88-KM!M88),IF(C89="Location Transport",(Gasoil!N89*100)/(KM!N88-KM!M88),Gasoil!N89/heures!N89))</f>
        <v>#DIV/0!</v>
      </c>
      <c r="O89" s="299" t="e">
        <f>IF(C89="Location Engin",Gasoil!O89/(KM!O88-KM!N88),IF(C89="Location Transport",(Gasoil!O89*100)/(KM!O88-KM!N88),Gasoil!O89/heures!O89))</f>
        <v>#DIV/0!</v>
      </c>
      <c r="P89" s="299" t="e">
        <f>IF(C89="Location Engin",Gasoil!P89/(KM!P88-KM!O88),IF(C89="Location Transport",(Gasoil!P89*100)/(KM!P88-KM!O88),Gasoil!P89/heures!P89))</f>
        <v>#DIV/0!</v>
      </c>
      <c r="Q89" s="299" t="e">
        <f>IF(C89="Location Engin",Gasoil!Q89/(KM!Q88-KM!P88),IF(C89="Location Transport",(Gasoil!Q89*100)/(KM!Q88-KM!P88),Gasoil!Q89/heures!Q89))</f>
        <v>#DIV/0!</v>
      </c>
      <c r="R89" s="299" t="e">
        <f>IF(C89="Location Engin",Gasoil!R89/(KM!R88-KM!Q88),IF(C89="Location Transport",(Gasoil!R89*100)/(KM!R88-KM!Q88),Gasoil!R89/heures!R89))</f>
        <v>#DIV/0!</v>
      </c>
      <c r="S89" s="299" t="e">
        <f>IF(C89="Location Engin",Gasoil!S89/(KM!S88-KM!R88),IF(C89="Location Transport",(Gasoil!S89*100)/(KM!S88-KM!R88),Gasoil!S89/heures!S89))</f>
        <v>#DIV/0!</v>
      </c>
      <c r="T89" s="299" t="e">
        <f>IF(C89="Location Engin",Gasoil!T89/(KM!T88-KM!S88),IF(C89="Location Transport",(Gasoil!T89*100)/(KM!T88-KM!S88),Gasoil!T89/heures!T89))</f>
        <v>#DIV/0!</v>
      </c>
      <c r="U89" s="299" t="e">
        <f>IF(C89="Location Engin",Gasoil!U89/(KM!U88-KM!T88),IF(C89="Location Transport",(Gasoil!U89*100)/(KM!U88-KM!T88),Gasoil!U89/heures!U89))</f>
        <v>#DIV/0!</v>
      </c>
      <c r="V89" s="299" t="e">
        <f>IF(C89="Location Engin",Gasoil!V89/(KM!V88-KM!U88),IF(C89="Location Transport",(Gasoil!V89*100)/(KM!V88-KM!U88),Gasoil!V89/heures!V89))</f>
        <v>#DIV/0!</v>
      </c>
      <c r="W89" s="299" t="e">
        <f>IF(C89="Location Engin",Gasoil!W89/(KM!W88-KM!V88),IF(C89="Location Transport",(Gasoil!W89*100)/(KM!W88-KM!V88),Gasoil!W89/heures!W89))</f>
        <v>#DIV/0!</v>
      </c>
      <c r="X89" s="299">
        <f>IF(C89="Location Engin",Gasoil!X89/(KM!X88-KM!W88),IF(C89="Location Transport",(Gasoil!X89*100)/(KM!X88-KM!W88),Gasoil!X89/heures!X89))</f>
        <v>0</v>
      </c>
      <c r="Y89" s="299" t="e">
        <f>IF(C89="Location Engin",Gasoil!Y89/(KM!Y88-KM!X88),IF(C89="Location Transport",(Gasoil!Y89*100)/(KM!Y88-KM!X88),Gasoil!Y89/heures!Y89))</f>
        <v>#DIV/0!</v>
      </c>
      <c r="Z89" s="299" t="e">
        <f>IF(C89="Location Engin",Gasoil!Z89/(KM!Z88-KM!Y88),IF(C89="Location Transport",(Gasoil!Z89*100)/(KM!Z88-KM!Y88),Gasoil!Z89/heures!Z89))</f>
        <v>#DIV/0!</v>
      </c>
      <c r="AA89" s="299" t="e">
        <f>IF(C89="Location Engin",Gasoil!AA89/(KM!AA88-KM!Z88),IF(C89="Location Transport",(Gasoil!AA89*100)/(KM!AA88-KM!Z88),Gasoil!AA89/heures!AA89))</f>
        <v>#DIV/0!</v>
      </c>
      <c r="AB89" s="299" t="e">
        <f>IF(C89="Location Engin",Gasoil!AB89/(KM!AB88-KM!AA88),IF(C89="Location Transport",(Gasoil!AB89*100)/(KM!AB88-KM!AA88),Gasoil!AB89/heures!AB89))</f>
        <v>#DIV/0!</v>
      </c>
      <c r="AC89" s="299" t="e">
        <f>IF(C89="Location Engin",Gasoil!AC89/(KM!AC88-KM!AB88),IF(C89="Location Transport",(Gasoil!AC89*100)/(KM!AC88-KM!AB88),Gasoil!AC89/heures!AC89))</f>
        <v>#DIV/0!</v>
      </c>
      <c r="AD89" s="299" t="e">
        <f>IF(C89="Location Engin",Gasoil!AD89/(KM!AD88-KM!AC88),IF(C89="Location Transport",(Gasoil!AD89*100)/(KM!AD88-KM!AC88),Gasoil!AD89/heures!AD89))</f>
        <v>#DIV/0!</v>
      </c>
      <c r="AE89" s="299" t="e">
        <f>IF(C89="Location Engin",Gasoil!AE89/(KM!AE88-KM!AD88),IF(C89="Location Transport",(Gasoil!AE89*100)/(KM!AE88-KM!AD88),Gasoil!AE89/heures!AE89))</f>
        <v>#DIV/0!</v>
      </c>
      <c r="AF89" s="299" t="e">
        <f>IF(C89="Location Engin",Gasoil!AF89/(KM!AF88-KM!AE88),IF(C89="Location Transport",(Gasoil!AF89*100)/(KM!AF88-KM!AE88),Gasoil!AF89/heures!AF89))</f>
        <v>#DIV/0!</v>
      </c>
      <c r="AG89" s="299" t="e">
        <f>IF(C89="Location Engin",Gasoil!AG89/(KM!AG88-KM!AF88),IF(C89="Location Transport",(Gasoil!AG89*100)/(KM!AG88-KM!AF88),Gasoil!AG89/heures!AG89))</f>
        <v>#DIV/0!</v>
      </c>
      <c r="AH89" s="299" t="e">
        <f>IF(C89="Location Engin",Gasoil!AH89/(KM!AH88-KM!AG88),IF(C89="Location Transport",(Gasoil!AH89*100)/(KM!AH88-KM!AG88),Gasoil!AH89/heures!AH89))</f>
        <v>#DIV/0!</v>
      </c>
      <c r="AI89" s="533" t="e">
        <f t="shared" si="1"/>
        <v>#DIV/0!</v>
      </c>
    </row>
    <row r="90" spans="1:35">
      <c r="A90" s="528" t="str">
        <f>Matériel_Location!A34</f>
        <v>PELLE</v>
      </c>
      <c r="B90" s="301" t="str">
        <f>Matériel_Location!B34</f>
        <v>CHAF TRAVEAU</v>
      </c>
      <c r="C90" s="301">
        <f>Matériel_Location!C34</f>
        <v>0</v>
      </c>
      <c r="D90" s="299" t="e">
        <f>Gasoil!D90/heures!D90</f>
        <v>#DIV/0!</v>
      </c>
      <c r="E90" s="299" t="e">
        <f>IF(C90="Location Engin",Gasoil!E90/(KM!E89-KM!D89),IF(C90="Location Transport",(Gasoil!E90*100)/(KM!E89-KM!D89),Gasoil!E90/heures!E90))</f>
        <v>#DIV/0!</v>
      </c>
      <c r="F90" s="299" t="e">
        <f>IF(C90="Location Engin",Gasoil!F90/(KM!F89-KM!E89),IF(C90="Location Transport",(Gasoil!F90*100)/(KM!F89-KM!E89),Gasoil!F90/heures!F90))</f>
        <v>#DIV/0!</v>
      </c>
      <c r="G90" s="299" t="e">
        <f>IF(C90="Location Engin",Gasoil!G90/(KM!G89-KM!F89),IF(C90="Location Transport",(Gasoil!G90*100)/(KM!G89-KM!F89),Gasoil!G90/heures!G90))</f>
        <v>#DIV/0!</v>
      </c>
      <c r="H90" s="299" t="e">
        <f>IF(C90="Location Engin",Gasoil!H90/(KM!H89-KM!G89),IF(C90="Location Transport",(Gasoil!H90*100)/(KM!H89-KM!G89),Gasoil!H90/heures!H90))</f>
        <v>#DIV/0!</v>
      </c>
      <c r="I90" s="299" t="e">
        <f>IF(C90="Location Engin",Gasoil!I90/(KM!I89-KM!H89),IF(C90="Location Transport",(Gasoil!I90*100)/(KM!I89-KM!H89),Gasoil!I90/heures!I90))</f>
        <v>#DIV/0!</v>
      </c>
      <c r="J90" s="299" t="e">
        <f>IF(C90="Location Engin",Gasoil!J90/(KM!J89-KM!I89),IF(C90="Location Transport",(Gasoil!J90*100)/(KM!J89-KM!I89),Gasoil!J90/heures!J90))</f>
        <v>#DIV/0!</v>
      </c>
      <c r="K90" s="299" t="e">
        <f>IF(C90="Location Engin",Gasoil!K90/(KM!K89-KM!J89),IF(C90="Location Transport",(Gasoil!K90*100)/(KM!K89-KM!J89),Gasoil!K90/heures!K90))</f>
        <v>#DIV/0!</v>
      </c>
      <c r="L90" s="299" t="e">
        <f>IF(C90="Location Engin",Gasoil!L90/(KM!L89-KM!K89),IF(C90="Location Transport",(Gasoil!L90*100)/(KM!L89-KM!K89),Gasoil!L90/heures!L90))</f>
        <v>#DIV/0!</v>
      </c>
      <c r="M90" s="299" t="e">
        <f>IF(C90="Location Engin",Gasoil!M90/(KM!M89-KM!L89),IF(C90="Location Transport",(Gasoil!M90*100)/(KM!M89-KM!L89),Gasoil!M90/heures!M90))</f>
        <v>#DIV/0!</v>
      </c>
      <c r="N90" s="299" t="e">
        <f>IF(C90="Location Engin",Gasoil!N90/(KM!N89-KM!M89),IF(C90="Location Transport",(Gasoil!N90*100)/(KM!N89-KM!M89),Gasoil!N90/heures!N90))</f>
        <v>#DIV/0!</v>
      </c>
      <c r="O90" s="299" t="e">
        <f>IF(C90="Location Engin",Gasoil!O90/(KM!O89-KM!N89),IF(C90="Location Transport",(Gasoil!O90*100)/(KM!O89-KM!N89),Gasoil!O90/heures!O90))</f>
        <v>#DIV/0!</v>
      </c>
      <c r="P90" s="299" t="e">
        <f>IF(C90="Location Engin",Gasoil!P90/(KM!P89-KM!O89),IF(C90="Location Transport",(Gasoil!P90*100)/(KM!P89-KM!O89),Gasoil!P90/heures!P90))</f>
        <v>#DIV/0!</v>
      </c>
      <c r="Q90" s="299" t="e">
        <f>IF(C90="Location Engin",Gasoil!Q90/(KM!Q89-KM!P89),IF(C90="Location Transport",(Gasoil!Q90*100)/(KM!Q89-KM!P89),Gasoil!Q90/heures!Q90))</f>
        <v>#DIV/0!</v>
      </c>
      <c r="R90" s="299" t="e">
        <f>IF(C90="Location Engin",Gasoil!R90/(KM!R89-KM!Q89),IF(C90="Location Transport",(Gasoil!R90*100)/(KM!R89-KM!Q89),Gasoil!R90/heures!R90))</f>
        <v>#DIV/0!</v>
      </c>
      <c r="S90" s="299" t="e">
        <f>IF(C90="Location Engin",Gasoil!S90/(KM!S89-KM!R89),IF(C90="Location Transport",(Gasoil!S90*100)/(KM!S89-KM!R89),Gasoil!S90/heures!S90))</f>
        <v>#DIV/0!</v>
      </c>
      <c r="T90" s="299" t="e">
        <f>IF(C90="Location Engin",Gasoil!T90/(KM!T89-KM!S89),IF(C90="Location Transport",(Gasoil!T90*100)/(KM!T89-KM!S89),Gasoil!T90/heures!T90))</f>
        <v>#DIV/0!</v>
      </c>
      <c r="U90" s="299" t="e">
        <f>IF(C90="Location Engin",Gasoil!U90/(KM!U89-KM!T89),IF(C90="Location Transport",(Gasoil!U90*100)/(KM!U89-KM!T89),Gasoil!U90/heures!U90))</f>
        <v>#DIV/0!</v>
      </c>
      <c r="V90" s="299" t="e">
        <f>IF(C90="Location Engin",Gasoil!V90/(KM!V89-KM!U89),IF(C90="Location Transport",(Gasoil!V90*100)/(KM!V89-KM!U89),Gasoil!V90/heures!V90))</f>
        <v>#DIV/0!</v>
      </c>
      <c r="W90" s="299" t="e">
        <f>IF(C90="Location Engin",Gasoil!W90/(KM!W89-KM!V89),IF(C90="Location Transport",(Gasoil!W90*100)/(KM!W89-KM!V89),Gasoil!W90/heures!W90))</f>
        <v>#DIV/0!</v>
      </c>
      <c r="X90" s="299">
        <f>IF(C90="Location Engin",Gasoil!X90/(KM!X89-KM!W89),IF(C90="Location Transport",(Gasoil!X90*100)/(KM!X89-KM!W89),Gasoil!X90/heures!X90))</f>
        <v>0</v>
      </c>
      <c r="Y90" s="299" t="e">
        <f>IF(C90="Location Engin",Gasoil!Y90/(KM!Y89-KM!X89),IF(C90="Location Transport",(Gasoil!Y90*100)/(KM!Y89-KM!X89),Gasoil!Y90/heures!Y90))</f>
        <v>#DIV/0!</v>
      </c>
      <c r="Z90" s="299" t="e">
        <f>IF(C90="Location Engin",Gasoil!Z90/(KM!Z89-KM!Y89),IF(C90="Location Transport",(Gasoil!Z90*100)/(KM!Z89-KM!Y89),Gasoil!Z90/heures!Z90))</f>
        <v>#DIV/0!</v>
      </c>
      <c r="AA90" s="299" t="e">
        <f>IF(C90="Location Engin",Gasoil!AA90/(KM!AA89-KM!Z89),IF(C90="Location Transport",(Gasoil!AA90*100)/(KM!AA89-KM!Z89),Gasoil!AA90/heures!AA90))</f>
        <v>#DIV/0!</v>
      </c>
      <c r="AB90" s="299" t="e">
        <f>IF(C90="Location Engin",Gasoil!AB90/(KM!AB89-KM!AA89),IF(C90="Location Transport",(Gasoil!AB90*100)/(KM!AB89-KM!AA89),Gasoil!AB90/heures!AB90))</f>
        <v>#DIV/0!</v>
      </c>
      <c r="AC90" s="299" t="e">
        <f>IF(C90="Location Engin",Gasoil!AC90/(KM!AC89-KM!AB89),IF(C90="Location Transport",(Gasoil!AC90*100)/(KM!AC89-KM!AB89),Gasoil!AC90/heures!AC90))</f>
        <v>#DIV/0!</v>
      </c>
      <c r="AD90" s="299" t="e">
        <f>IF(C90="Location Engin",Gasoil!AD90/(KM!AD89-KM!AC89),IF(C90="Location Transport",(Gasoil!AD90*100)/(KM!AD89-KM!AC89),Gasoil!AD90/heures!AD90))</f>
        <v>#DIV/0!</v>
      </c>
      <c r="AE90" s="299" t="e">
        <f>IF(C90="Location Engin",Gasoil!AE90/(KM!AE89-KM!AD89),IF(C90="Location Transport",(Gasoil!AE90*100)/(KM!AE89-KM!AD89),Gasoil!AE90/heures!AE90))</f>
        <v>#DIV/0!</v>
      </c>
      <c r="AF90" s="299" t="e">
        <f>IF(C90="Location Engin",Gasoil!AF90/(KM!AF89-KM!AE89),IF(C90="Location Transport",(Gasoil!AF90*100)/(KM!AF89-KM!AE89),Gasoil!AF90/heures!AF90))</f>
        <v>#DIV/0!</v>
      </c>
      <c r="AG90" s="299" t="e">
        <f>IF(C90="Location Engin",Gasoil!AG90/(KM!AG89-KM!AF89),IF(C90="Location Transport",(Gasoil!AG90*100)/(KM!AG89-KM!AF89),Gasoil!AG90/heures!AG90))</f>
        <v>#DIV/0!</v>
      </c>
      <c r="AH90" s="299" t="e">
        <f>IF(C90="Location Engin",Gasoil!AH90/(KM!AH89-KM!AG89),IF(C90="Location Transport",(Gasoil!AH90*100)/(KM!AH89-KM!AG89),Gasoil!AH90/heures!AH90))</f>
        <v>#DIV/0!</v>
      </c>
      <c r="AI90" s="533" t="e">
        <f t="shared" si="1"/>
        <v>#DIV/0!</v>
      </c>
    </row>
    <row r="91" spans="1:35">
      <c r="A91" s="528" t="str">
        <f>Matériel_Location!A35</f>
        <v>CITROEN</v>
      </c>
      <c r="B91" s="301" t="str">
        <f>Matériel_Location!B35</f>
        <v>CHAF TRAVEAU</v>
      </c>
      <c r="C91" s="301">
        <f>Matériel_Location!C35</f>
        <v>0</v>
      </c>
      <c r="D91" s="299" t="e">
        <f>Gasoil!D91/heures!D91</f>
        <v>#DIV/0!</v>
      </c>
      <c r="E91" s="299" t="e">
        <f>IF(C91="Location Engin",Gasoil!E91/(KM!E90-KM!D90),IF(C91="Location Transport",(Gasoil!E91*100)/(KM!E90-KM!D90),Gasoil!E91/heures!E91))</f>
        <v>#DIV/0!</v>
      </c>
      <c r="F91" s="299" t="e">
        <f>IF(C91="Location Engin",Gasoil!F91/(KM!F90-KM!E90),IF(C91="Location Transport",(Gasoil!F91*100)/(KM!F90-KM!E90),Gasoil!F91/heures!F91))</f>
        <v>#DIV/0!</v>
      </c>
      <c r="G91" s="299" t="e">
        <f>IF(C91="Location Engin",Gasoil!G91/(KM!G90-KM!F90),IF(C91="Location Transport",(Gasoil!G91*100)/(KM!G90-KM!F90),Gasoil!G91/heures!G91))</f>
        <v>#DIV/0!</v>
      </c>
      <c r="H91" s="299" t="e">
        <f>IF(C91="Location Engin",Gasoil!H91/(KM!H90-KM!G90),IF(C91="Location Transport",(Gasoil!H91*100)/(KM!H90-KM!G90),Gasoil!H91/heures!H91))</f>
        <v>#DIV/0!</v>
      </c>
      <c r="I91" s="299" t="e">
        <f>IF(C91="Location Engin",Gasoil!I91/(KM!I90-KM!H90),IF(C91="Location Transport",(Gasoil!I91*100)/(KM!I90-KM!H90),Gasoil!I91/heures!I91))</f>
        <v>#DIV/0!</v>
      </c>
      <c r="J91" s="299" t="e">
        <f>IF(C91="Location Engin",Gasoil!J91/(KM!J90-KM!I90),IF(C91="Location Transport",(Gasoil!J91*100)/(KM!J90-KM!I90),Gasoil!J91/heures!J91))</f>
        <v>#DIV/0!</v>
      </c>
      <c r="K91" s="299" t="e">
        <f>IF(C91="Location Engin",Gasoil!K91/(KM!K90-KM!J90),IF(C91="Location Transport",(Gasoil!K91*100)/(KM!K90-KM!J90),Gasoil!K91/heures!K91))</f>
        <v>#DIV/0!</v>
      </c>
      <c r="L91" s="299" t="e">
        <f>IF(C91="Location Engin",Gasoil!L91/(KM!L90-KM!K90),IF(C91="Location Transport",(Gasoil!L91*100)/(KM!L90-KM!K90),Gasoil!L91/heures!L91))</f>
        <v>#DIV/0!</v>
      </c>
      <c r="M91" s="299" t="e">
        <f>IF(C91="Location Engin",Gasoil!M91/(KM!M90-KM!L90),IF(C91="Location Transport",(Gasoil!M91*100)/(KM!M90-KM!L90),Gasoil!M91/heures!M91))</f>
        <v>#DIV/0!</v>
      </c>
      <c r="N91" s="299" t="e">
        <f>IF(C91="Location Engin",Gasoil!N91/(KM!N90-KM!M90),IF(C91="Location Transport",(Gasoil!N91*100)/(KM!N90-KM!M90),Gasoil!N91/heures!N91))</f>
        <v>#DIV/0!</v>
      </c>
      <c r="O91" s="299" t="e">
        <f>IF(C91="Location Engin",Gasoil!O91/(KM!O90-KM!N90),IF(C91="Location Transport",(Gasoil!O91*100)/(KM!O90-KM!N90),Gasoil!O91/heures!O91))</f>
        <v>#DIV/0!</v>
      </c>
      <c r="P91" s="299" t="e">
        <f>IF(C91="Location Engin",Gasoil!P91/(KM!P90-KM!O90),IF(C91="Location Transport",(Gasoil!P91*100)/(KM!P90-KM!O90),Gasoil!P91/heures!P91))</f>
        <v>#DIV/0!</v>
      </c>
      <c r="Q91" s="299" t="e">
        <f>IF(C91="Location Engin",Gasoil!Q91/(KM!Q90-KM!P90),IF(C91="Location Transport",(Gasoil!Q91*100)/(KM!Q90-KM!P90),Gasoil!Q91/heures!Q91))</f>
        <v>#DIV/0!</v>
      </c>
      <c r="R91" s="299" t="e">
        <f>IF(C91="Location Engin",Gasoil!R91/(KM!R90-KM!Q90),IF(C91="Location Transport",(Gasoil!R91*100)/(KM!R90-KM!Q90),Gasoil!R91/heures!R91))</f>
        <v>#DIV/0!</v>
      </c>
      <c r="S91" s="299" t="e">
        <f>IF(C91="Location Engin",Gasoil!S91/(KM!S90-KM!R90),IF(C91="Location Transport",(Gasoil!S91*100)/(KM!S90-KM!R90),Gasoil!S91/heures!S91))</f>
        <v>#DIV/0!</v>
      </c>
      <c r="T91" s="299" t="e">
        <f>IF(C91="Location Engin",Gasoil!T91/(KM!T90-KM!S90),IF(C91="Location Transport",(Gasoil!T91*100)/(KM!T90-KM!S90),Gasoil!T91/heures!T91))</f>
        <v>#DIV/0!</v>
      </c>
      <c r="U91" s="299" t="e">
        <f>IF(C91="Location Engin",Gasoil!U91/(KM!U90-KM!T90),IF(C91="Location Transport",(Gasoil!U91*100)/(KM!U90-KM!T90),Gasoil!U91/heures!U91))</f>
        <v>#DIV/0!</v>
      </c>
      <c r="V91" s="299" t="e">
        <f>IF(C91="Location Engin",Gasoil!V91/(KM!V90-KM!U90),IF(C91="Location Transport",(Gasoil!V91*100)/(KM!V90-KM!U90),Gasoil!V91/heures!V91))</f>
        <v>#DIV/0!</v>
      </c>
      <c r="W91" s="299" t="e">
        <f>IF(C91="Location Engin",Gasoil!W91/(KM!W90-KM!V90),IF(C91="Location Transport",(Gasoil!W91*100)/(KM!W90-KM!V90),Gasoil!W91/heures!W91))</f>
        <v>#DIV/0!</v>
      </c>
      <c r="X91" s="299">
        <f>IF(C91="Location Engin",Gasoil!X91/(KM!X90-KM!W90),IF(C91="Location Transport",(Gasoil!X91*100)/(KM!X90-KM!W90),Gasoil!X91/heures!X91))</f>
        <v>0</v>
      </c>
      <c r="Y91" s="299" t="e">
        <f>IF(C91="Location Engin",Gasoil!Y91/(KM!Y90-KM!X90),IF(C91="Location Transport",(Gasoil!Y91*100)/(KM!Y90-KM!X90),Gasoil!Y91/heures!Y91))</f>
        <v>#DIV/0!</v>
      </c>
      <c r="Z91" s="299" t="e">
        <f>IF(C91="Location Engin",Gasoil!Z91/(KM!Z90-KM!Y90),IF(C91="Location Transport",(Gasoil!Z91*100)/(KM!Z90-KM!Y90),Gasoil!Z91/heures!Z91))</f>
        <v>#DIV/0!</v>
      </c>
      <c r="AA91" s="299" t="e">
        <f>IF(C91="Location Engin",Gasoil!AA91/(KM!AA90-KM!Z90),IF(C91="Location Transport",(Gasoil!AA91*100)/(KM!AA90-KM!Z90),Gasoil!AA91/heures!AA91))</f>
        <v>#DIV/0!</v>
      </c>
      <c r="AB91" s="299" t="e">
        <f>IF(C91="Location Engin",Gasoil!AB91/(KM!AB90-KM!AA90),IF(C91="Location Transport",(Gasoil!AB91*100)/(KM!AB90-KM!AA90),Gasoil!AB91/heures!AB91))</f>
        <v>#DIV/0!</v>
      </c>
      <c r="AC91" s="299" t="e">
        <f>IF(C91="Location Engin",Gasoil!AC91/(KM!AC90-KM!AB90),IF(C91="Location Transport",(Gasoil!AC91*100)/(KM!AC90-KM!AB90),Gasoil!AC91/heures!AC91))</f>
        <v>#DIV/0!</v>
      </c>
      <c r="AD91" s="299" t="e">
        <f>IF(C91="Location Engin",Gasoil!AD91/(KM!AD90-KM!AC90),IF(C91="Location Transport",(Gasoil!AD91*100)/(KM!AD90-KM!AC90),Gasoil!AD91/heures!AD91))</f>
        <v>#DIV/0!</v>
      </c>
      <c r="AE91" s="299" t="e">
        <f>IF(C91="Location Engin",Gasoil!AE91/(KM!AE90-KM!AD90),IF(C91="Location Transport",(Gasoil!AE91*100)/(KM!AE90-KM!AD90),Gasoil!AE91/heures!AE91))</f>
        <v>#DIV/0!</v>
      </c>
      <c r="AF91" s="299" t="e">
        <f>IF(C91="Location Engin",Gasoil!AF91/(KM!AF90-KM!AE90),IF(C91="Location Transport",(Gasoil!AF91*100)/(KM!AF90-KM!AE90),Gasoil!AF91/heures!AF91))</f>
        <v>#DIV/0!</v>
      </c>
      <c r="AG91" s="299" t="e">
        <f>IF(C91="Location Engin",Gasoil!AG91/(KM!AG90-KM!AF90),IF(C91="Location Transport",(Gasoil!AG91*100)/(KM!AG90-KM!AF90),Gasoil!AG91/heures!AG91))</f>
        <v>#DIV/0!</v>
      </c>
      <c r="AH91" s="299" t="e">
        <f>IF(C91="Location Engin",Gasoil!AH91/(KM!AH90-KM!AG90),IF(C91="Location Transport",(Gasoil!AH91*100)/(KM!AH90-KM!AG90),Gasoil!AH91/heures!AH91))</f>
        <v>#DIV/0!</v>
      </c>
      <c r="AI91" s="533" t="e">
        <f t="shared" si="1"/>
        <v>#DIV/0!</v>
      </c>
    </row>
    <row r="92" spans="1:35">
      <c r="A92" s="528" t="str">
        <f>Matériel_Location!A36</f>
        <v>MALAXEUR</v>
      </c>
      <c r="B92" s="301" t="str">
        <f>Matériel_Location!B36</f>
        <v>CHAF TRAVEAU</v>
      </c>
      <c r="C92" s="301">
        <f>Matériel_Location!C36</f>
        <v>0</v>
      </c>
      <c r="D92" s="299" t="e">
        <f>Gasoil!D92/heures!D92</f>
        <v>#DIV/0!</v>
      </c>
      <c r="E92" s="299" t="e">
        <f>IF(C92="Location Engin",Gasoil!E92/(KM!E91-KM!D91),IF(C92="Location Transport",(Gasoil!E92*100)/(KM!E91-KM!D91),Gasoil!E92/heures!E92))</f>
        <v>#DIV/0!</v>
      </c>
      <c r="F92" s="299" t="e">
        <f>IF(C92="Location Engin",Gasoil!F92/(KM!F91-KM!E91),IF(C92="Location Transport",(Gasoil!F92*100)/(KM!F91-KM!E91),Gasoil!F92/heures!F92))</f>
        <v>#DIV/0!</v>
      </c>
      <c r="G92" s="299" t="e">
        <f>IF(C92="Location Engin",Gasoil!G92/(KM!G91-KM!F91),IF(C92="Location Transport",(Gasoil!G92*100)/(KM!G91-KM!F91),Gasoil!G92/heures!G92))</f>
        <v>#DIV/0!</v>
      </c>
      <c r="H92" s="299" t="e">
        <f>IF(C92="Location Engin",Gasoil!H92/(KM!H91-KM!G91),IF(C92="Location Transport",(Gasoil!H92*100)/(KM!H91-KM!G91),Gasoil!H92/heures!H92))</f>
        <v>#DIV/0!</v>
      </c>
      <c r="I92" s="299" t="e">
        <f>IF(C92="Location Engin",Gasoil!I92/(KM!I91-KM!H91),IF(C92="Location Transport",(Gasoil!I92*100)/(KM!I91-KM!H91),Gasoil!I92/heures!I92))</f>
        <v>#DIV/0!</v>
      </c>
      <c r="J92" s="299" t="e">
        <f>IF(C92="Location Engin",Gasoil!J92/(KM!J91-KM!I91),IF(C92="Location Transport",(Gasoil!J92*100)/(KM!J91-KM!I91),Gasoil!J92/heures!J92))</f>
        <v>#DIV/0!</v>
      </c>
      <c r="K92" s="299" t="e">
        <f>IF(C92="Location Engin",Gasoil!K92/(KM!K91-KM!J91),IF(C92="Location Transport",(Gasoil!K92*100)/(KM!K91-KM!J91),Gasoil!K92/heures!K92))</f>
        <v>#DIV/0!</v>
      </c>
      <c r="L92" s="299" t="e">
        <f>IF(C92="Location Engin",Gasoil!L92/(KM!L91-KM!K91),IF(C92="Location Transport",(Gasoil!L92*100)/(KM!L91-KM!K91),Gasoil!L92/heures!L92))</f>
        <v>#DIV/0!</v>
      </c>
      <c r="M92" s="299" t="e">
        <f>IF(C92="Location Engin",Gasoil!M92/(KM!M91-KM!L91),IF(C92="Location Transport",(Gasoil!M92*100)/(KM!M91-KM!L91),Gasoil!M92/heures!M92))</f>
        <v>#DIV/0!</v>
      </c>
      <c r="N92" s="299" t="e">
        <f>IF(C92="Location Engin",Gasoil!N92/(KM!N91-KM!M91),IF(C92="Location Transport",(Gasoil!N92*100)/(KM!N91-KM!M91),Gasoil!N92/heures!N92))</f>
        <v>#DIV/0!</v>
      </c>
      <c r="O92" s="299" t="e">
        <f>IF(C92="Location Engin",Gasoil!O92/(KM!O91-KM!N91),IF(C92="Location Transport",(Gasoil!O92*100)/(KM!O91-KM!N91),Gasoil!O92/heures!O92))</f>
        <v>#DIV/0!</v>
      </c>
      <c r="P92" s="299" t="e">
        <f>IF(C92="Location Engin",Gasoil!P92/(KM!P91-KM!O91),IF(C92="Location Transport",(Gasoil!P92*100)/(KM!P91-KM!O91),Gasoil!P92/heures!P92))</f>
        <v>#DIV/0!</v>
      </c>
      <c r="Q92" s="299" t="e">
        <f>IF(C92="Location Engin",Gasoil!Q92/(KM!Q91-KM!P91),IF(C92="Location Transport",(Gasoil!Q92*100)/(KM!Q91-KM!P91),Gasoil!Q92/heures!Q92))</f>
        <v>#DIV/0!</v>
      </c>
      <c r="R92" s="299" t="e">
        <f>IF(C92="Location Engin",Gasoil!R92/(KM!R91-KM!Q91),IF(C92="Location Transport",(Gasoil!R92*100)/(KM!R91-KM!Q91),Gasoil!R92/heures!R92))</f>
        <v>#DIV/0!</v>
      </c>
      <c r="S92" s="299" t="e">
        <f>IF(C92="Location Engin",Gasoil!S92/(KM!S91-KM!R91),IF(C92="Location Transport",(Gasoil!S92*100)/(KM!S91-KM!R91),Gasoil!S92/heures!S92))</f>
        <v>#DIV/0!</v>
      </c>
      <c r="T92" s="299" t="e">
        <f>IF(C92="Location Engin",Gasoil!T92/(KM!T91-KM!S91),IF(C92="Location Transport",(Gasoil!T92*100)/(KM!T91-KM!S91),Gasoil!T92/heures!T92))</f>
        <v>#DIV/0!</v>
      </c>
      <c r="U92" s="299" t="e">
        <f>IF(C92="Location Engin",Gasoil!U92/(KM!U91-KM!T91),IF(C92="Location Transport",(Gasoil!U92*100)/(KM!U91-KM!T91),Gasoil!U92/heures!U92))</f>
        <v>#DIV/0!</v>
      </c>
      <c r="V92" s="299" t="e">
        <f>IF(C92="Location Engin",Gasoil!V92/(KM!V91-KM!U91),IF(C92="Location Transport",(Gasoil!V92*100)/(KM!V91-KM!U91),Gasoil!V92/heures!V92))</f>
        <v>#DIV/0!</v>
      </c>
      <c r="W92" s="299" t="e">
        <f>IF(C92="Location Engin",Gasoil!W92/(KM!W91-KM!V91),IF(C92="Location Transport",(Gasoil!W92*100)/(KM!W91-KM!V91),Gasoil!W92/heures!W92))</f>
        <v>#DIV/0!</v>
      </c>
      <c r="X92" s="299" t="e">
        <f>IF(C92="Location Engin",Gasoil!X92/(KM!X91-KM!W91),IF(C92="Location Transport",(Gasoil!X92*100)/(KM!X91-KM!W91),Gasoil!X92/heures!X92))</f>
        <v>#DIV/0!</v>
      </c>
      <c r="Y92" s="299" t="e">
        <f>IF(C92="Location Engin",Gasoil!Y92/(KM!Y91-KM!X91),IF(C92="Location Transport",(Gasoil!Y92*100)/(KM!Y91-KM!X91),Gasoil!Y92/heures!Y92))</f>
        <v>#DIV/0!</v>
      </c>
      <c r="Z92" s="299" t="e">
        <f>IF(C92="Location Engin",Gasoil!Z92/(KM!Z91-KM!Y91),IF(C92="Location Transport",(Gasoil!Z92*100)/(KM!Z91-KM!Y91),Gasoil!Z92/heures!Z92))</f>
        <v>#DIV/0!</v>
      </c>
      <c r="AA92" s="299" t="e">
        <f>IF(C92="Location Engin",Gasoil!AA92/(KM!AA91-KM!Z91),IF(C92="Location Transport",(Gasoil!AA92*100)/(KM!AA91-KM!Z91),Gasoil!AA92/heures!AA92))</f>
        <v>#DIV/0!</v>
      </c>
      <c r="AB92" s="299" t="e">
        <f>IF(C92="Location Engin",Gasoil!AB92/(KM!AB91-KM!AA91),IF(C92="Location Transport",(Gasoil!AB92*100)/(KM!AB91-KM!AA91),Gasoil!AB92/heures!AB92))</f>
        <v>#DIV/0!</v>
      </c>
      <c r="AC92" s="299" t="e">
        <f>IF(C92="Location Engin",Gasoil!AC92/(KM!AC91-KM!AB91),IF(C92="Location Transport",(Gasoil!AC92*100)/(KM!AC91-KM!AB91),Gasoil!AC92/heures!AC92))</f>
        <v>#DIV/0!</v>
      </c>
      <c r="AD92" s="299" t="e">
        <f>IF(C92="Location Engin",Gasoil!AD92/(KM!AD91-KM!AC91),IF(C92="Location Transport",(Gasoil!AD92*100)/(KM!AD91-KM!AC91),Gasoil!AD92/heures!AD92))</f>
        <v>#DIV/0!</v>
      </c>
      <c r="AE92" s="299" t="e">
        <f>IF(C92="Location Engin",Gasoil!AE92/(KM!AE91-KM!AD91),IF(C92="Location Transport",(Gasoil!AE92*100)/(KM!AE91-KM!AD91),Gasoil!AE92/heures!AE92))</f>
        <v>#DIV/0!</v>
      </c>
      <c r="AF92" s="299" t="e">
        <f>IF(C92="Location Engin",Gasoil!AF92/(KM!AF91-KM!AE91),IF(C92="Location Transport",(Gasoil!AF92*100)/(KM!AF91-KM!AE91),Gasoil!AF92/heures!AF92))</f>
        <v>#DIV/0!</v>
      </c>
      <c r="AG92" s="299" t="e">
        <f>IF(C92="Location Engin",Gasoil!AG92/(KM!AG91-KM!AF91),IF(C92="Location Transport",(Gasoil!AG92*100)/(KM!AG91-KM!AF91),Gasoil!AG92/heures!AG92))</f>
        <v>#DIV/0!</v>
      </c>
      <c r="AH92" s="299" t="e">
        <f>IF(C92="Location Engin",Gasoil!AH92/(KM!AH91-KM!AG91),IF(C92="Location Transport",(Gasoil!AH92*100)/(KM!AH91-KM!AG91),Gasoil!AH92/heures!AH92))</f>
        <v>#DIV/0!</v>
      </c>
      <c r="AI92" s="533" t="e">
        <f t="shared" si="1"/>
        <v>#DIV/0!</v>
      </c>
    </row>
    <row r="93" spans="1:35">
      <c r="A93" s="528" t="str">
        <f>Matériel_Location!A37</f>
        <v>JCB</v>
      </c>
      <c r="B93" s="301" t="str">
        <f>Matériel_Location!B37</f>
        <v>CHAF TRAVEAU</v>
      </c>
      <c r="C93" s="301">
        <f>Matériel_Location!C37</f>
        <v>0</v>
      </c>
      <c r="D93" s="299" t="e">
        <f>Gasoil!D93/heures!D93</f>
        <v>#DIV/0!</v>
      </c>
      <c r="E93" s="299" t="e">
        <f>IF(C93="Location Engin",Gasoil!E93/(KM!E92-KM!D92),IF(C93="Location Transport",(Gasoil!E93*100)/(KM!E92-KM!D92),Gasoil!E93/heures!E93))</f>
        <v>#DIV/0!</v>
      </c>
      <c r="F93" s="299" t="e">
        <f>IF(C93="Location Engin",Gasoil!F93/(KM!F92-KM!E92),IF(C93="Location Transport",(Gasoil!F93*100)/(KM!F92-KM!E92),Gasoil!F93/heures!F93))</f>
        <v>#DIV/0!</v>
      </c>
      <c r="G93" s="299" t="e">
        <f>IF(C93="Location Engin",Gasoil!G93/(KM!G92-KM!F92),IF(C93="Location Transport",(Gasoil!G93*100)/(KM!G92-KM!F92),Gasoil!G93/heures!G93))</f>
        <v>#DIV/0!</v>
      </c>
      <c r="H93" s="299" t="e">
        <f>IF(C93="Location Engin",Gasoil!H93/(KM!H92-KM!G92),IF(C93="Location Transport",(Gasoil!H93*100)/(KM!H92-KM!G92),Gasoil!H93/heures!H93))</f>
        <v>#DIV/0!</v>
      </c>
      <c r="I93" s="299" t="e">
        <f>IF(C93="Location Engin",Gasoil!I93/(KM!I92-KM!H92),IF(C93="Location Transport",(Gasoil!I93*100)/(KM!I92-KM!H92),Gasoil!I93/heures!I93))</f>
        <v>#DIV/0!</v>
      </c>
      <c r="J93" s="299" t="e">
        <f>IF(C93="Location Engin",Gasoil!J93/(KM!J92-KM!I92),IF(C93="Location Transport",(Gasoil!J93*100)/(KM!J92-KM!I92),Gasoil!J93/heures!J93))</f>
        <v>#DIV/0!</v>
      </c>
      <c r="K93" s="299" t="e">
        <f>IF(C93="Location Engin",Gasoil!K93/(KM!K92-KM!J92),IF(C93="Location Transport",(Gasoil!K93*100)/(KM!K92-KM!J92),Gasoil!K93/heures!K93))</f>
        <v>#DIV/0!</v>
      </c>
      <c r="L93" s="299" t="e">
        <f>IF(C93="Location Engin",Gasoil!L93/(KM!L92-KM!K92),IF(C93="Location Transport",(Gasoil!L93*100)/(KM!L92-KM!K92),Gasoil!L93/heures!L93))</f>
        <v>#DIV/0!</v>
      </c>
      <c r="M93" s="299" t="e">
        <f>IF(C93="Location Engin",Gasoil!M93/(KM!M92-KM!L92),IF(C93="Location Transport",(Gasoil!M93*100)/(KM!M92-KM!L92),Gasoil!M93/heures!M93))</f>
        <v>#DIV/0!</v>
      </c>
      <c r="N93" s="299" t="e">
        <f>IF(C93="Location Engin",Gasoil!N93/(KM!N92-KM!M92),IF(C93="Location Transport",(Gasoil!N93*100)/(KM!N92-KM!M92),Gasoil!N93/heures!N93))</f>
        <v>#DIV/0!</v>
      </c>
      <c r="O93" s="299" t="e">
        <f>IF(C93="Location Engin",Gasoil!O93/(KM!O92-KM!N92),IF(C93="Location Transport",(Gasoil!O93*100)/(KM!O92-KM!N92),Gasoil!O93/heures!O93))</f>
        <v>#DIV/0!</v>
      </c>
      <c r="P93" s="299" t="e">
        <f>IF(C93="Location Engin",Gasoil!P93/(KM!P92-KM!O92),IF(C93="Location Transport",(Gasoil!P93*100)/(KM!P92-KM!O92),Gasoil!P93/heures!P93))</f>
        <v>#DIV/0!</v>
      </c>
      <c r="Q93" s="299" t="e">
        <f>IF(C93="Location Engin",Gasoil!Q93/(KM!Q92-KM!P92),IF(C93="Location Transport",(Gasoil!Q93*100)/(KM!Q92-KM!P92),Gasoil!Q93/heures!Q93))</f>
        <v>#DIV/0!</v>
      </c>
      <c r="R93" s="299" t="e">
        <f>IF(C93="Location Engin",Gasoil!R93/(KM!R92-KM!Q92),IF(C93="Location Transport",(Gasoil!R93*100)/(KM!R92-KM!Q92),Gasoil!R93/heures!R93))</f>
        <v>#DIV/0!</v>
      </c>
      <c r="S93" s="299" t="e">
        <f>IF(C93="Location Engin",Gasoil!S93/(KM!S92-KM!R92),IF(C93="Location Transport",(Gasoil!S93*100)/(KM!S92-KM!R92),Gasoil!S93/heures!S93))</f>
        <v>#DIV/0!</v>
      </c>
      <c r="T93" s="299" t="e">
        <f>IF(C93="Location Engin",Gasoil!T93/(KM!T92-KM!S92),IF(C93="Location Transport",(Gasoil!T93*100)/(KM!T92-KM!S92),Gasoil!T93/heures!T93))</f>
        <v>#DIV/0!</v>
      </c>
      <c r="U93" s="299" t="e">
        <f>IF(C93="Location Engin",Gasoil!U93/(KM!U92-KM!T92),IF(C93="Location Transport",(Gasoil!U93*100)/(KM!U92-KM!T92),Gasoil!U93/heures!U93))</f>
        <v>#DIV/0!</v>
      </c>
      <c r="V93" s="299" t="e">
        <f>IF(C93="Location Engin",Gasoil!V93/(KM!V92-KM!U92),IF(C93="Location Transport",(Gasoil!V93*100)/(KM!V92-KM!U92),Gasoil!V93/heures!V93))</f>
        <v>#DIV/0!</v>
      </c>
      <c r="W93" s="299" t="e">
        <f>IF(C93="Location Engin",Gasoil!W93/(KM!W92-KM!V92),IF(C93="Location Transport",(Gasoil!W93*100)/(KM!W92-KM!V92),Gasoil!W93/heures!W93))</f>
        <v>#DIV/0!</v>
      </c>
      <c r="X93" s="299" t="e">
        <f>IF(C93="Location Engin",Gasoil!X93/(KM!X92-KM!W92),IF(C93="Location Transport",(Gasoil!X93*100)/(KM!X92-KM!W92),Gasoil!X93/heures!X93))</f>
        <v>#DIV/0!</v>
      </c>
      <c r="Y93" s="299" t="e">
        <f>IF(C93="Location Engin",Gasoil!Y93/(KM!Y92-KM!X92),IF(C93="Location Transport",(Gasoil!Y93*100)/(KM!Y92-KM!X92),Gasoil!Y93/heures!Y93))</f>
        <v>#DIV/0!</v>
      </c>
      <c r="Z93" s="299" t="e">
        <f>IF(C93="Location Engin",Gasoil!Z93/(KM!Z92-KM!Y92),IF(C93="Location Transport",(Gasoil!Z93*100)/(KM!Z92-KM!Y92),Gasoil!Z93/heures!Z93))</f>
        <v>#DIV/0!</v>
      </c>
      <c r="AA93" s="299" t="e">
        <f>IF(C93="Location Engin",Gasoil!AA93/(KM!AA92-KM!Z92),IF(C93="Location Transport",(Gasoil!AA93*100)/(KM!AA92-KM!Z92),Gasoil!AA93/heures!AA93))</f>
        <v>#DIV/0!</v>
      </c>
      <c r="AB93" s="299" t="e">
        <f>IF(C93="Location Engin",Gasoil!AB93/(KM!AB92-KM!AA92),IF(C93="Location Transport",(Gasoil!AB93*100)/(KM!AB92-KM!AA92),Gasoil!AB93/heures!AB93))</f>
        <v>#DIV/0!</v>
      </c>
      <c r="AC93" s="299" t="e">
        <f>IF(C93="Location Engin",Gasoil!AC93/(KM!AC92-KM!AB92),IF(C93="Location Transport",(Gasoil!AC93*100)/(KM!AC92-KM!AB92),Gasoil!AC93/heures!AC93))</f>
        <v>#DIV/0!</v>
      </c>
      <c r="AD93" s="299" t="e">
        <f>IF(C93="Location Engin",Gasoil!AD93/(KM!AD92-KM!AC92),IF(C93="Location Transport",(Gasoil!AD93*100)/(KM!AD92-KM!AC92),Gasoil!AD93/heures!AD93))</f>
        <v>#DIV/0!</v>
      </c>
      <c r="AE93" s="299" t="e">
        <f>IF(C93="Location Engin",Gasoil!AE93/(KM!AE92-KM!AD92),IF(C93="Location Transport",(Gasoil!AE93*100)/(KM!AE92-KM!AD92),Gasoil!AE93/heures!AE93))</f>
        <v>#DIV/0!</v>
      </c>
      <c r="AF93" s="299" t="e">
        <f>IF(C93="Location Engin",Gasoil!AF93/(KM!AF92-KM!AE92),IF(C93="Location Transport",(Gasoil!AF93*100)/(KM!AF92-KM!AE92),Gasoil!AF93/heures!AF93))</f>
        <v>#DIV/0!</v>
      </c>
      <c r="AG93" s="299" t="e">
        <f>IF(C93="Location Engin",Gasoil!AG93/(KM!AG92-KM!AF92),IF(C93="Location Transport",(Gasoil!AG93*100)/(KM!AG92-KM!AF92),Gasoil!AG93/heures!AG93))</f>
        <v>#DIV/0!</v>
      </c>
      <c r="AH93" s="299" t="e">
        <f>IF(C93="Location Engin",Gasoil!AH93/(KM!AH92-KM!AG92),IF(C93="Location Transport",(Gasoil!AH93*100)/(KM!AH92-KM!AG92),Gasoil!AH93/heures!AH93))</f>
        <v>#DIV/0!</v>
      </c>
      <c r="AI93" s="533" t="e">
        <f t="shared" si="1"/>
        <v>#DIV/0!</v>
      </c>
    </row>
    <row r="94" spans="1:35">
      <c r="A94" s="528">
        <f>Matériel_Location!A38</f>
        <v>0</v>
      </c>
      <c r="B94" s="301">
        <f>Matériel_Location!B38</f>
        <v>0</v>
      </c>
      <c r="C94" s="301">
        <f>Matériel_Location!C38</f>
        <v>0</v>
      </c>
      <c r="D94" s="299" t="e">
        <f>Gasoil!D94/heures!D94</f>
        <v>#DIV/0!</v>
      </c>
      <c r="E94" s="299" t="e">
        <f>IF(C94="Location Engin",Gasoil!E94/(KM!E93-KM!D93),IF(C94="Location Transport",(Gasoil!E94*100)/(KM!E93-KM!D93),Gasoil!E94/heures!E94))</f>
        <v>#DIV/0!</v>
      </c>
      <c r="F94" s="299" t="e">
        <f>IF(C94="Location Engin",Gasoil!F94/(KM!F93-KM!E93),IF(C94="Location Transport",(Gasoil!F94*100)/(KM!F93-KM!E93),Gasoil!F94/heures!F94))</f>
        <v>#DIV/0!</v>
      </c>
      <c r="G94" s="299" t="e">
        <f>IF(C94="Location Engin",Gasoil!G94/(KM!G93-KM!F93),IF(C94="Location Transport",(Gasoil!G94*100)/(KM!G93-KM!F93),Gasoil!G94/heures!G94))</f>
        <v>#DIV/0!</v>
      </c>
      <c r="H94" s="299" t="e">
        <f>IF(C94="Location Engin",Gasoil!H94/(KM!H93-KM!G93),IF(C94="Location Transport",(Gasoil!H94*100)/(KM!H93-KM!G93),Gasoil!H94/heures!H94))</f>
        <v>#DIV/0!</v>
      </c>
      <c r="I94" s="299" t="e">
        <f>IF(C94="Location Engin",Gasoil!I94/(KM!I93-KM!H93),IF(C94="Location Transport",(Gasoil!I94*100)/(KM!I93-KM!H93),Gasoil!I94/heures!I94))</f>
        <v>#DIV/0!</v>
      </c>
      <c r="J94" s="299" t="e">
        <f>IF(C94="Location Engin",Gasoil!J94/(KM!J93-KM!I93),IF(C94="Location Transport",(Gasoil!J94*100)/(KM!J93-KM!I93),Gasoil!J94/heures!J94))</f>
        <v>#DIV/0!</v>
      </c>
      <c r="K94" s="299" t="e">
        <f>IF(C94="Location Engin",Gasoil!K94/(KM!K93-KM!J93),IF(C94="Location Transport",(Gasoil!K94*100)/(KM!K93-KM!J93),Gasoil!K94/heures!K94))</f>
        <v>#DIV/0!</v>
      </c>
      <c r="L94" s="299" t="e">
        <f>IF(C94="Location Engin",Gasoil!L94/(KM!L93-KM!K93),IF(C94="Location Transport",(Gasoil!L94*100)/(KM!L93-KM!K93),Gasoil!L94/heures!L94))</f>
        <v>#DIV/0!</v>
      </c>
      <c r="M94" s="299" t="e">
        <f>IF(C94="Location Engin",Gasoil!M94/(KM!M93-KM!L93),IF(C94="Location Transport",(Gasoil!M94*100)/(KM!M93-KM!L93),Gasoil!M94/heures!M94))</f>
        <v>#DIV/0!</v>
      </c>
      <c r="N94" s="299" t="e">
        <f>IF(C94="Location Engin",Gasoil!N94/(KM!N93-KM!M93),IF(C94="Location Transport",(Gasoil!N94*100)/(KM!N93-KM!M93),Gasoil!N94/heures!N94))</f>
        <v>#DIV/0!</v>
      </c>
      <c r="O94" s="299" t="e">
        <f>IF(C94="Location Engin",Gasoil!O94/(KM!O93-KM!N93),IF(C94="Location Transport",(Gasoil!O94*100)/(KM!O93-KM!N93),Gasoil!O94/heures!O94))</f>
        <v>#DIV/0!</v>
      </c>
      <c r="P94" s="299" t="e">
        <f>IF(C94="Location Engin",Gasoil!P94/(KM!P93-KM!O93),IF(C94="Location Transport",(Gasoil!P94*100)/(KM!P93-KM!O93),Gasoil!P94/heures!P94))</f>
        <v>#DIV/0!</v>
      </c>
      <c r="Q94" s="299" t="e">
        <f>IF(C94="Location Engin",Gasoil!Q94/(KM!Q93-KM!P93),IF(C94="Location Transport",(Gasoil!Q94*100)/(KM!Q93-KM!P93),Gasoil!Q94/heures!Q94))</f>
        <v>#DIV/0!</v>
      </c>
      <c r="R94" s="299" t="e">
        <f>IF(C94="Location Engin",Gasoil!R94/(KM!R93-KM!Q93),IF(C94="Location Transport",(Gasoil!R94*100)/(KM!R93-KM!Q93),Gasoil!R94/heures!R94))</f>
        <v>#DIV/0!</v>
      </c>
      <c r="S94" s="299" t="e">
        <f>IF(C94="Location Engin",Gasoil!S94/(KM!S93-KM!R93),IF(C94="Location Transport",(Gasoil!S94*100)/(KM!S93-KM!R93),Gasoil!S94/heures!S94))</f>
        <v>#DIV/0!</v>
      </c>
      <c r="T94" s="299" t="e">
        <f>IF(C94="Location Engin",Gasoil!T94/(KM!T93-KM!S93),IF(C94="Location Transport",(Gasoil!T94*100)/(KM!T93-KM!S93),Gasoil!T94/heures!T94))</f>
        <v>#DIV/0!</v>
      </c>
      <c r="U94" s="299" t="e">
        <f>IF(C94="Location Engin",Gasoil!U94/(KM!U93-KM!T93),IF(C94="Location Transport",(Gasoil!U94*100)/(KM!U93-KM!T93),Gasoil!U94/heures!U94))</f>
        <v>#DIV/0!</v>
      </c>
      <c r="V94" s="299" t="e">
        <f>IF(C94="Location Engin",Gasoil!V94/(KM!V93-KM!U93),IF(C94="Location Transport",(Gasoil!V94*100)/(KM!V93-KM!U93),Gasoil!V94/heures!V94))</f>
        <v>#DIV/0!</v>
      </c>
      <c r="W94" s="299" t="e">
        <f>IF(C94="Location Engin",Gasoil!W94/(KM!W93-KM!V93),IF(C94="Location Transport",(Gasoil!W94*100)/(KM!W93-KM!V93),Gasoil!W94/heures!W94))</f>
        <v>#DIV/0!</v>
      </c>
      <c r="X94" s="299" t="e">
        <f>IF(C94="Location Engin",Gasoil!X94/(KM!X93-KM!W93),IF(C94="Location Transport",(Gasoil!X94*100)/(KM!X93-KM!W93),Gasoil!X94/heures!X94))</f>
        <v>#DIV/0!</v>
      </c>
      <c r="Y94" s="299" t="e">
        <f>IF(C94="Location Engin",Gasoil!Y94/(KM!Y93-KM!X93),IF(C94="Location Transport",(Gasoil!Y94*100)/(KM!Y93-KM!X93),Gasoil!Y94/heures!Y94))</f>
        <v>#DIV/0!</v>
      </c>
      <c r="Z94" s="299" t="e">
        <f>IF(C94="Location Engin",Gasoil!Z94/(KM!Z93-KM!Y93),IF(C94="Location Transport",(Gasoil!Z94*100)/(KM!Z93-KM!Y93),Gasoil!Z94/heures!Z94))</f>
        <v>#DIV/0!</v>
      </c>
      <c r="AA94" s="299" t="e">
        <f>IF(C94="Location Engin",Gasoil!AA94/(KM!AA93-KM!Z93),IF(C94="Location Transport",(Gasoil!AA94*100)/(KM!AA93-KM!Z93),Gasoil!AA94/heures!AA94))</f>
        <v>#DIV/0!</v>
      </c>
      <c r="AB94" s="299" t="e">
        <f>IF(C94="Location Engin",Gasoil!AB94/(KM!AB93-KM!AA93),IF(C94="Location Transport",(Gasoil!AB94*100)/(KM!AB93-KM!AA93),Gasoil!AB94/heures!AB94))</f>
        <v>#DIV/0!</v>
      </c>
      <c r="AC94" s="299" t="e">
        <f>IF(C94="Location Engin",Gasoil!AC94/(KM!AC93-KM!AB93),IF(C94="Location Transport",(Gasoil!AC94*100)/(KM!AC93-KM!AB93),Gasoil!AC94/heures!AC94))</f>
        <v>#DIV/0!</v>
      </c>
      <c r="AD94" s="299" t="e">
        <f>IF(C94="Location Engin",Gasoil!AD94/(KM!AD93-KM!AC93),IF(C94="Location Transport",(Gasoil!AD94*100)/(KM!AD93-KM!AC93),Gasoil!AD94/heures!AD94))</f>
        <v>#DIV/0!</v>
      </c>
      <c r="AE94" s="299" t="e">
        <f>IF(C94="Location Engin",Gasoil!AE94/(KM!AE93-KM!AD93),IF(C94="Location Transport",(Gasoil!AE94*100)/(KM!AE93-KM!AD93),Gasoil!AE94/heures!AE94))</f>
        <v>#DIV/0!</v>
      </c>
      <c r="AF94" s="299" t="e">
        <f>IF(C94="Location Engin",Gasoil!AF94/(KM!AF93-KM!AE93),IF(C94="Location Transport",(Gasoil!AF94*100)/(KM!AF93-KM!AE93),Gasoil!AF94/heures!AF94))</f>
        <v>#DIV/0!</v>
      </c>
      <c r="AG94" s="299" t="e">
        <f>IF(C94="Location Engin",Gasoil!AG94/(KM!AG93-KM!AF93),IF(C94="Location Transport",(Gasoil!AG94*100)/(KM!AG93-KM!AF93),Gasoil!AG94/heures!AG94))</f>
        <v>#DIV/0!</v>
      </c>
      <c r="AH94" s="299" t="e">
        <f>IF(C94="Location Engin",Gasoil!AH94/(KM!AH93-KM!AG93),IF(C94="Location Transport",(Gasoil!AH94*100)/(KM!AH93-KM!AG93),Gasoil!AH94/heures!AH94))</f>
        <v>#DIV/0!</v>
      </c>
      <c r="AI94" s="533" t="e">
        <f t="shared" si="1"/>
        <v>#DIV/0!</v>
      </c>
    </row>
    <row r="95" spans="1:35">
      <c r="A95" s="528">
        <f>Matériel_Location!A39</f>
        <v>0</v>
      </c>
      <c r="B95" s="301">
        <f>Matériel_Location!B39</f>
        <v>0</v>
      </c>
      <c r="C95" s="301">
        <f>Matériel_Location!C39</f>
        <v>0</v>
      </c>
      <c r="D95" s="299" t="e">
        <f>Gasoil!D95/heures!D95</f>
        <v>#DIV/0!</v>
      </c>
      <c r="E95" s="299" t="e">
        <f>IF(C95="Location Engin",Gasoil!E95/(KM!E94-KM!D94),IF(C95="Location Transport",(Gasoil!E95*100)/(KM!E94-KM!D94),Gasoil!E95/heures!E95))</f>
        <v>#DIV/0!</v>
      </c>
      <c r="F95" s="299" t="e">
        <f>IF(C95="Location Engin",Gasoil!F95/(KM!F94-KM!E94),IF(C95="Location Transport",(Gasoil!F95*100)/(KM!F94-KM!E94),Gasoil!F95/heures!F95))</f>
        <v>#DIV/0!</v>
      </c>
      <c r="G95" s="299" t="e">
        <f>IF(C95="Location Engin",Gasoil!G95/(KM!G94-KM!F94),IF(C95="Location Transport",(Gasoil!G95*100)/(KM!G94-KM!F94),Gasoil!G95/heures!G95))</f>
        <v>#DIV/0!</v>
      </c>
      <c r="H95" s="299" t="e">
        <f>IF(C95="Location Engin",Gasoil!H95/(KM!H94-KM!G94),IF(C95="Location Transport",(Gasoil!H95*100)/(KM!H94-KM!G94),Gasoil!H95/heures!H95))</f>
        <v>#DIV/0!</v>
      </c>
      <c r="I95" s="299" t="e">
        <f>IF(C95="Location Engin",Gasoil!I95/(KM!I94-KM!H94),IF(C95="Location Transport",(Gasoil!I95*100)/(KM!I94-KM!H94),Gasoil!I95/heures!I95))</f>
        <v>#DIV/0!</v>
      </c>
      <c r="J95" s="299" t="e">
        <f>IF(C95="Location Engin",Gasoil!J95/(KM!J94-KM!I94),IF(C95="Location Transport",(Gasoil!J95*100)/(KM!J94-KM!I94),Gasoil!J95/heures!J95))</f>
        <v>#DIV/0!</v>
      </c>
      <c r="K95" s="299" t="e">
        <f>IF(C95="Location Engin",Gasoil!K95/(KM!K94-KM!J94),IF(C95="Location Transport",(Gasoil!K95*100)/(KM!K94-KM!J94),Gasoil!K95/heures!K95))</f>
        <v>#DIV/0!</v>
      </c>
      <c r="L95" s="299" t="e">
        <f>IF(C95="Location Engin",Gasoil!L95/(KM!L94-KM!K94),IF(C95="Location Transport",(Gasoil!L95*100)/(KM!L94-KM!K94),Gasoil!L95/heures!L95))</f>
        <v>#DIV/0!</v>
      </c>
      <c r="M95" s="299" t="e">
        <f>IF(C95="Location Engin",Gasoil!M95/(KM!M94-KM!L94),IF(C95="Location Transport",(Gasoil!M95*100)/(KM!M94-KM!L94),Gasoil!M95/heures!M95))</f>
        <v>#DIV/0!</v>
      </c>
      <c r="N95" s="299" t="e">
        <f>IF(C95="Location Engin",Gasoil!N95/(KM!N94-KM!M94),IF(C95="Location Transport",(Gasoil!N95*100)/(KM!N94-KM!M94),Gasoil!N95/heures!N95))</f>
        <v>#DIV/0!</v>
      </c>
      <c r="O95" s="299" t="e">
        <f>IF(C95="Location Engin",Gasoil!O95/(KM!O94-KM!N94),IF(C95="Location Transport",(Gasoil!O95*100)/(KM!O94-KM!N94),Gasoil!O95/heures!O95))</f>
        <v>#DIV/0!</v>
      </c>
      <c r="P95" s="299" t="e">
        <f>IF(C95="Location Engin",Gasoil!P95/(KM!P94-KM!O94),IF(C95="Location Transport",(Gasoil!P95*100)/(KM!P94-KM!O94),Gasoil!P95/heures!P95))</f>
        <v>#DIV/0!</v>
      </c>
      <c r="Q95" s="299" t="e">
        <f>IF(C95="Location Engin",Gasoil!Q95/(KM!Q94-KM!P94),IF(C95="Location Transport",(Gasoil!Q95*100)/(KM!Q94-KM!P94),Gasoil!Q95/heures!Q95))</f>
        <v>#DIV/0!</v>
      </c>
      <c r="R95" s="299" t="e">
        <f>IF(C95="Location Engin",Gasoil!R95/(KM!R94-KM!Q94),IF(C95="Location Transport",(Gasoil!R95*100)/(KM!R94-KM!Q94),Gasoil!R95/heures!R95))</f>
        <v>#DIV/0!</v>
      </c>
      <c r="S95" s="299" t="e">
        <f>IF(C95="Location Engin",Gasoil!S95/(KM!S94-KM!R94),IF(C95="Location Transport",(Gasoil!S95*100)/(KM!S94-KM!R94),Gasoil!S95/heures!S95))</f>
        <v>#DIV/0!</v>
      </c>
      <c r="T95" s="299" t="e">
        <f>IF(C95="Location Engin",Gasoil!T95/(KM!T94-KM!S94),IF(C95="Location Transport",(Gasoil!T95*100)/(KM!T94-KM!S94),Gasoil!T95/heures!T95))</f>
        <v>#DIV/0!</v>
      </c>
      <c r="U95" s="299" t="e">
        <f>IF(C95="Location Engin",Gasoil!U95/(KM!U94-KM!T94),IF(C95="Location Transport",(Gasoil!U95*100)/(KM!U94-KM!T94),Gasoil!U95/heures!U95))</f>
        <v>#DIV/0!</v>
      </c>
      <c r="V95" s="299" t="e">
        <f>IF(C95="Location Engin",Gasoil!V95/(KM!V94-KM!U94),IF(C95="Location Transport",(Gasoil!V95*100)/(KM!V94-KM!U94),Gasoil!V95/heures!V95))</f>
        <v>#DIV/0!</v>
      </c>
      <c r="W95" s="299" t="e">
        <f>IF(C95="Location Engin",Gasoil!W95/(KM!W94-KM!V94),IF(C95="Location Transport",(Gasoil!W95*100)/(KM!W94-KM!V94),Gasoil!W95/heures!W95))</f>
        <v>#DIV/0!</v>
      </c>
      <c r="X95" s="299" t="e">
        <f>IF(C95="Location Engin",Gasoil!X95/(KM!X94-KM!W94),IF(C95="Location Transport",(Gasoil!X95*100)/(KM!X94-KM!W94),Gasoil!X95/heures!X95))</f>
        <v>#DIV/0!</v>
      </c>
      <c r="Y95" s="299" t="e">
        <f>IF(C95="Location Engin",Gasoil!Y95/(KM!Y94-KM!X94),IF(C95="Location Transport",(Gasoil!Y95*100)/(KM!Y94-KM!X94),Gasoil!Y95/heures!Y95))</f>
        <v>#DIV/0!</v>
      </c>
      <c r="Z95" s="299" t="e">
        <f>IF(C95="Location Engin",Gasoil!Z95/(KM!Z94-KM!Y94),IF(C95="Location Transport",(Gasoil!Z95*100)/(KM!Z94-KM!Y94),Gasoil!Z95/heures!Z95))</f>
        <v>#DIV/0!</v>
      </c>
      <c r="AA95" s="299" t="e">
        <f>IF(C95="Location Engin",Gasoil!AA95/(KM!AA94-KM!Z94),IF(C95="Location Transport",(Gasoil!AA95*100)/(KM!AA94-KM!Z94),Gasoil!AA95/heures!AA95))</f>
        <v>#DIV/0!</v>
      </c>
      <c r="AB95" s="299" t="e">
        <f>IF(C95="Location Engin",Gasoil!AB95/(KM!AB94-KM!AA94),IF(C95="Location Transport",(Gasoil!AB95*100)/(KM!AB94-KM!AA94),Gasoil!AB95/heures!AB95))</f>
        <v>#DIV/0!</v>
      </c>
      <c r="AC95" s="299" t="e">
        <f>IF(C95="Location Engin",Gasoil!AC95/(KM!AC94-KM!AB94),IF(C95="Location Transport",(Gasoil!AC95*100)/(KM!AC94-KM!AB94),Gasoil!AC95/heures!AC95))</f>
        <v>#DIV/0!</v>
      </c>
      <c r="AD95" s="299" t="e">
        <f>IF(C95="Location Engin",Gasoil!AD95/(KM!AD94-KM!AC94),IF(C95="Location Transport",(Gasoil!AD95*100)/(KM!AD94-KM!AC94),Gasoil!AD95/heures!AD95))</f>
        <v>#DIV/0!</v>
      </c>
      <c r="AE95" s="299" t="e">
        <f>IF(C95="Location Engin",Gasoil!AE95/(KM!AE94-KM!AD94),IF(C95="Location Transport",(Gasoil!AE95*100)/(KM!AE94-KM!AD94),Gasoil!AE95/heures!AE95))</f>
        <v>#DIV/0!</v>
      </c>
      <c r="AF95" s="299" t="e">
        <f>IF(C95="Location Engin",Gasoil!AF95/(KM!AF94-KM!AE94),IF(C95="Location Transport",(Gasoil!AF95*100)/(KM!AF94-KM!AE94),Gasoil!AF95/heures!AF95))</f>
        <v>#DIV/0!</v>
      </c>
      <c r="AG95" s="299" t="e">
        <f>IF(C95="Location Engin",Gasoil!AG95/(KM!AG94-KM!AF94),IF(C95="Location Transport",(Gasoil!AG95*100)/(KM!AG94-KM!AF94),Gasoil!AG95/heures!AG95))</f>
        <v>#DIV/0!</v>
      </c>
      <c r="AH95" s="299" t="e">
        <f>IF(C95="Location Engin",Gasoil!AH95/(KM!AH94-KM!AG94),IF(C95="Location Transport",(Gasoil!AH95*100)/(KM!AH94-KM!AG94),Gasoil!AH95/heures!AH95))</f>
        <v>#DIV/0!</v>
      </c>
      <c r="AI95" s="533" t="e">
        <f t="shared" si="1"/>
        <v>#DIV/0!</v>
      </c>
    </row>
    <row r="96" spans="1:35">
      <c r="A96" s="528">
        <f>Matériel_Location!A40</f>
        <v>0</v>
      </c>
      <c r="B96" s="301">
        <f>Matériel_Location!B40</f>
        <v>0</v>
      </c>
      <c r="C96" s="301">
        <f>Matériel_Location!C40</f>
        <v>0</v>
      </c>
      <c r="D96" s="299" t="e">
        <f>Gasoil!D96/heures!D96</f>
        <v>#DIV/0!</v>
      </c>
      <c r="E96" s="299" t="e">
        <f>IF(C96="Location Engin",Gasoil!E96/(KM!E95-KM!D95),IF(C96="Location Transport",(Gasoil!E96*100)/(KM!E95-KM!D95),Gasoil!E96/heures!E96))</f>
        <v>#DIV/0!</v>
      </c>
      <c r="F96" s="299" t="e">
        <f>IF(C96="Location Engin",Gasoil!F96/(KM!F95-KM!E95),IF(C96="Location Transport",(Gasoil!F96*100)/(KM!F95-KM!E95),Gasoil!F96/heures!F96))</f>
        <v>#DIV/0!</v>
      </c>
      <c r="G96" s="299" t="e">
        <f>IF(C96="Location Engin",Gasoil!G96/(KM!G95-KM!F95),IF(C96="Location Transport",(Gasoil!G96*100)/(KM!G95-KM!F95),Gasoil!G96/heures!G96))</f>
        <v>#DIV/0!</v>
      </c>
      <c r="H96" s="299" t="e">
        <f>IF(C96="Location Engin",Gasoil!H96/(KM!H95-KM!G95),IF(C96="Location Transport",(Gasoil!H96*100)/(KM!H95-KM!G95),Gasoil!H96/heures!H96))</f>
        <v>#DIV/0!</v>
      </c>
      <c r="I96" s="299" t="e">
        <f>IF(C96="Location Engin",Gasoil!I96/(KM!I95-KM!H95),IF(C96="Location Transport",(Gasoil!I96*100)/(KM!I95-KM!H95),Gasoil!I96/heures!I96))</f>
        <v>#DIV/0!</v>
      </c>
      <c r="J96" s="299" t="e">
        <f>IF(C96="Location Engin",Gasoil!J96/(KM!J95-KM!I95),IF(C96="Location Transport",(Gasoil!J96*100)/(KM!J95-KM!I95),Gasoil!J96/heures!J96))</f>
        <v>#DIV/0!</v>
      </c>
      <c r="K96" s="299" t="e">
        <f>IF(C96="Location Engin",Gasoil!K96/(KM!K95-KM!J95),IF(C96="Location Transport",(Gasoil!K96*100)/(KM!K95-KM!J95),Gasoil!K96/heures!K96))</f>
        <v>#DIV/0!</v>
      </c>
      <c r="L96" s="299" t="e">
        <f>IF(C96="Location Engin",Gasoil!L96/(KM!L95-KM!K95),IF(C96="Location Transport",(Gasoil!L96*100)/(KM!L95-KM!K95),Gasoil!L96/heures!L96))</f>
        <v>#DIV/0!</v>
      </c>
      <c r="M96" s="299" t="e">
        <f>IF(C96="Location Engin",Gasoil!M96/(KM!M95-KM!L95),IF(C96="Location Transport",(Gasoil!M96*100)/(KM!M95-KM!L95),Gasoil!M96/heures!M96))</f>
        <v>#DIV/0!</v>
      </c>
      <c r="N96" s="299" t="e">
        <f>IF(C96="Location Engin",Gasoil!N96/(KM!N95-KM!M95),IF(C96="Location Transport",(Gasoil!N96*100)/(KM!N95-KM!M95),Gasoil!N96/heures!N96))</f>
        <v>#DIV/0!</v>
      </c>
      <c r="O96" s="299" t="e">
        <f>IF(C96="Location Engin",Gasoil!O96/(KM!O95-KM!N95),IF(C96="Location Transport",(Gasoil!O96*100)/(KM!O95-KM!N95),Gasoil!O96/heures!O96))</f>
        <v>#DIV/0!</v>
      </c>
      <c r="P96" s="299" t="e">
        <f>IF(C96="Location Engin",Gasoil!P96/(KM!P95-KM!O95),IF(C96="Location Transport",(Gasoil!P96*100)/(KM!P95-KM!O95),Gasoil!P96/heures!P96))</f>
        <v>#DIV/0!</v>
      </c>
      <c r="Q96" s="299" t="e">
        <f>IF(C96="Location Engin",Gasoil!Q96/(KM!Q95-KM!P95),IF(C96="Location Transport",(Gasoil!Q96*100)/(KM!Q95-KM!P95),Gasoil!Q96/heures!Q96))</f>
        <v>#DIV/0!</v>
      </c>
      <c r="R96" s="299" t="e">
        <f>IF(C96="Location Engin",Gasoil!R96/(KM!R95-KM!Q95),IF(C96="Location Transport",(Gasoil!R96*100)/(KM!R95-KM!Q95),Gasoil!R96/heures!R96))</f>
        <v>#DIV/0!</v>
      </c>
      <c r="S96" s="299" t="e">
        <f>IF(C96="Location Engin",Gasoil!S96/(KM!S95-KM!R95),IF(C96="Location Transport",(Gasoil!S96*100)/(KM!S95-KM!R95),Gasoil!S96/heures!S96))</f>
        <v>#DIV/0!</v>
      </c>
      <c r="T96" s="299" t="e">
        <f>IF(C96="Location Engin",Gasoil!T96/(KM!T95-KM!S95),IF(C96="Location Transport",(Gasoil!T96*100)/(KM!T95-KM!S95),Gasoil!T96/heures!T96))</f>
        <v>#DIV/0!</v>
      </c>
      <c r="U96" s="299" t="e">
        <f>IF(C96="Location Engin",Gasoil!U96/(KM!U95-KM!T95),IF(C96="Location Transport",(Gasoil!U96*100)/(KM!U95-KM!T95),Gasoil!U96/heures!U96))</f>
        <v>#DIV/0!</v>
      </c>
      <c r="V96" s="299" t="e">
        <f>IF(C96="Location Engin",Gasoil!V96/(KM!V95-KM!U95),IF(C96="Location Transport",(Gasoil!V96*100)/(KM!V95-KM!U95),Gasoil!V96/heures!V96))</f>
        <v>#DIV/0!</v>
      </c>
      <c r="W96" s="299" t="e">
        <f>IF(C96="Location Engin",Gasoil!W96/(KM!W95-KM!V95),IF(C96="Location Transport",(Gasoil!W96*100)/(KM!W95-KM!V95),Gasoil!W96/heures!W96))</f>
        <v>#DIV/0!</v>
      </c>
      <c r="X96" s="299" t="e">
        <f>IF(C96="Location Engin",Gasoil!X96/(KM!X95-KM!W95),IF(C96="Location Transport",(Gasoil!X96*100)/(KM!X95-KM!W95),Gasoil!X96/heures!X96))</f>
        <v>#DIV/0!</v>
      </c>
      <c r="Y96" s="299" t="e">
        <f>IF(C96="Location Engin",Gasoil!Y96/(KM!Y95-KM!X95),IF(C96="Location Transport",(Gasoil!Y96*100)/(KM!Y95-KM!X95),Gasoil!Y96/heures!Y96))</f>
        <v>#DIV/0!</v>
      </c>
      <c r="Z96" s="299" t="e">
        <f>IF(C96="Location Engin",Gasoil!Z96/(KM!Z95-KM!Y95),IF(C96="Location Transport",(Gasoil!Z96*100)/(KM!Z95-KM!Y95),Gasoil!Z96/heures!Z96))</f>
        <v>#DIV/0!</v>
      </c>
      <c r="AA96" s="299" t="e">
        <f>IF(C96="Location Engin",Gasoil!AA96/(KM!AA95-KM!Z95),IF(C96="Location Transport",(Gasoil!AA96*100)/(KM!AA95-KM!Z95),Gasoil!AA96/heures!AA96))</f>
        <v>#DIV/0!</v>
      </c>
      <c r="AB96" s="299" t="e">
        <f>IF(C96="Location Engin",Gasoil!AB96/(KM!AB95-KM!AA95),IF(C96="Location Transport",(Gasoil!AB96*100)/(KM!AB95-KM!AA95),Gasoil!AB96/heures!AB96))</f>
        <v>#DIV/0!</v>
      </c>
      <c r="AC96" s="299" t="e">
        <f>IF(C96="Location Engin",Gasoil!AC96/(KM!AC95-KM!AB95),IF(C96="Location Transport",(Gasoil!AC96*100)/(KM!AC95-KM!AB95),Gasoil!AC96/heures!AC96))</f>
        <v>#DIV/0!</v>
      </c>
      <c r="AD96" s="299" t="e">
        <f>IF(C96="Location Engin",Gasoil!AD96/(KM!AD95-KM!AC95),IF(C96="Location Transport",(Gasoil!AD96*100)/(KM!AD95-KM!AC95),Gasoil!AD96/heures!AD96))</f>
        <v>#DIV/0!</v>
      </c>
      <c r="AE96" s="299" t="e">
        <f>IF(C96="Location Engin",Gasoil!AE96/(KM!AE95-KM!AD95),IF(C96="Location Transport",(Gasoil!AE96*100)/(KM!AE95-KM!AD95),Gasoil!AE96/heures!AE96))</f>
        <v>#DIV/0!</v>
      </c>
      <c r="AF96" s="299" t="e">
        <f>IF(C96="Location Engin",Gasoil!AF96/(KM!AF95-KM!AE95),IF(C96="Location Transport",(Gasoil!AF96*100)/(KM!AF95-KM!AE95),Gasoil!AF96/heures!AF96))</f>
        <v>#DIV/0!</v>
      </c>
      <c r="AG96" s="299" t="e">
        <f>IF(C96="Location Engin",Gasoil!AG96/(KM!AG95-KM!AF95),IF(C96="Location Transport",(Gasoil!AG96*100)/(KM!AG95-KM!AF95),Gasoil!AG96/heures!AG96))</f>
        <v>#DIV/0!</v>
      </c>
      <c r="AH96" s="299" t="e">
        <f>IF(C96="Location Engin",Gasoil!AH96/(KM!AH95-KM!AG95),IF(C96="Location Transport",(Gasoil!AH96*100)/(KM!AH95-KM!AG95),Gasoil!AH96/heures!AH96))</f>
        <v>#DIV/0!</v>
      </c>
      <c r="AI96" s="533" t="e">
        <f t="shared" si="1"/>
        <v>#DIV/0!</v>
      </c>
    </row>
    <row r="97" spans="1:35">
      <c r="A97" s="528">
        <f>Matériel_Location!A41</f>
        <v>0</v>
      </c>
      <c r="B97" s="301">
        <f>Matériel_Location!B41</f>
        <v>0</v>
      </c>
      <c r="C97" s="301">
        <f>Matériel_Location!C41</f>
        <v>0</v>
      </c>
      <c r="D97" s="299" t="e">
        <f>Gasoil!D97/heures!D97</f>
        <v>#DIV/0!</v>
      </c>
      <c r="E97" s="299" t="e">
        <f>IF(C97="Location Engin",Gasoil!E97/(KM!E96-KM!D96),IF(C97="Location Transport",(Gasoil!E97*100)/(KM!E96-KM!D96),Gasoil!E97/heures!E97))</f>
        <v>#DIV/0!</v>
      </c>
      <c r="F97" s="299" t="e">
        <f>IF(C97="Location Engin",Gasoil!F97/(KM!F96-KM!E96),IF(C97="Location Transport",(Gasoil!F97*100)/(KM!F96-KM!E96),Gasoil!F97/heures!F97))</f>
        <v>#DIV/0!</v>
      </c>
      <c r="G97" s="299" t="e">
        <f>IF(C97="Location Engin",Gasoil!G97/(KM!G96-KM!F96),IF(C97="Location Transport",(Gasoil!G97*100)/(KM!G96-KM!F96),Gasoil!G97/heures!G97))</f>
        <v>#DIV/0!</v>
      </c>
      <c r="H97" s="299" t="e">
        <f>IF(C97="Location Engin",Gasoil!H97/(KM!H96-KM!G96),IF(C97="Location Transport",(Gasoil!H97*100)/(KM!H96-KM!G96),Gasoil!H97/heures!H97))</f>
        <v>#DIV/0!</v>
      </c>
      <c r="I97" s="299" t="e">
        <f>IF(C97="Location Engin",Gasoil!I97/(KM!I96-KM!H96),IF(C97="Location Transport",(Gasoil!I97*100)/(KM!I96-KM!H96),Gasoil!I97/heures!I97))</f>
        <v>#DIV/0!</v>
      </c>
      <c r="J97" s="299" t="e">
        <f>IF(C97="Location Engin",Gasoil!J97/(KM!J96-KM!I96),IF(C97="Location Transport",(Gasoil!J97*100)/(KM!J96-KM!I96),Gasoil!J97/heures!J97))</f>
        <v>#DIV/0!</v>
      </c>
      <c r="K97" s="299" t="e">
        <f>IF(C97="Location Engin",Gasoil!K97/(KM!K96-KM!J96),IF(C97="Location Transport",(Gasoil!K97*100)/(KM!K96-KM!J96),Gasoil!K97/heures!K97))</f>
        <v>#DIV/0!</v>
      </c>
      <c r="L97" s="299" t="e">
        <f>IF(C97="Location Engin",Gasoil!L97/(KM!L96-KM!K96),IF(C97="Location Transport",(Gasoil!L97*100)/(KM!L96-KM!K96),Gasoil!L97/heures!L97))</f>
        <v>#DIV/0!</v>
      </c>
      <c r="M97" s="299" t="e">
        <f>IF(C97="Location Engin",Gasoil!M97/(KM!M96-KM!L96),IF(C97="Location Transport",(Gasoil!M97*100)/(KM!M96-KM!L96),Gasoil!M97/heures!M97))</f>
        <v>#DIV/0!</v>
      </c>
      <c r="N97" s="299" t="e">
        <f>IF(C97="Location Engin",Gasoil!N97/(KM!N96-KM!M96),IF(C97="Location Transport",(Gasoil!N97*100)/(KM!N96-KM!M96),Gasoil!N97/heures!N97))</f>
        <v>#DIV/0!</v>
      </c>
      <c r="O97" s="299" t="e">
        <f>IF(C97="Location Engin",Gasoil!O97/(KM!O96-KM!N96),IF(C97="Location Transport",(Gasoil!O97*100)/(KM!O96-KM!N96),Gasoil!O97/heures!O97))</f>
        <v>#DIV/0!</v>
      </c>
      <c r="P97" s="299" t="e">
        <f>IF(C97="Location Engin",Gasoil!P97/(KM!P96-KM!O96),IF(C97="Location Transport",(Gasoil!P97*100)/(KM!P96-KM!O96),Gasoil!P97/heures!P97))</f>
        <v>#DIV/0!</v>
      </c>
      <c r="Q97" s="299" t="e">
        <f>IF(C97="Location Engin",Gasoil!Q97/(KM!Q96-KM!P96),IF(C97="Location Transport",(Gasoil!Q97*100)/(KM!Q96-KM!P96),Gasoil!Q97/heures!Q97))</f>
        <v>#DIV/0!</v>
      </c>
      <c r="R97" s="299" t="e">
        <f>IF(C97="Location Engin",Gasoil!R97/(KM!R96-KM!Q96),IF(C97="Location Transport",(Gasoil!R97*100)/(KM!R96-KM!Q96),Gasoil!R97/heures!R97))</f>
        <v>#DIV/0!</v>
      </c>
      <c r="S97" s="299" t="e">
        <f>IF(C97="Location Engin",Gasoil!S97/(KM!S96-KM!R96),IF(C97="Location Transport",(Gasoil!S97*100)/(KM!S96-KM!R96),Gasoil!S97/heures!S97))</f>
        <v>#DIV/0!</v>
      </c>
      <c r="T97" s="299" t="e">
        <f>IF(C97="Location Engin",Gasoil!T97/(KM!T96-KM!S96),IF(C97="Location Transport",(Gasoil!T97*100)/(KM!T96-KM!S96),Gasoil!T97/heures!T97))</f>
        <v>#DIV/0!</v>
      </c>
      <c r="U97" s="299" t="e">
        <f>IF(C97="Location Engin",Gasoil!U97/(KM!U96-KM!T96),IF(C97="Location Transport",(Gasoil!U97*100)/(KM!U96-KM!T96),Gasoil!U97/heures!U97))</f>
        <v>#DIV/0!</v>
      </c>
      <c r="V97" s="299" t="e">
        <f>IF(C97="Location Engin",Gasoil!V97/(KM!V96-KM!U96),IF(C97="Location Transport",(Gasoil!V97*100)/(KM!V96-KM!U96),Gasoil!V97/heures!V97))</f>
        <v>#DIV/0!</v>
      </c>
      <c r="W97" s="299" t="e">
        <f>IF(C97="Location Engin",Gasoil!W97/(KM!W96-KM!V96),IF(C97="Location Transport",(Gasoil!W97*100)/(KM!W96-KM!V96),Gasoil!W97/heures!W97))</f>
        <v>#DIV/0!</v>
      </c>
      <c r="X97" s="299" t="e">
        <f>IF(C97="Location Engin",Gasoil!X97/(KM!X96-KM!W96),IF(C97="Location Transport",(Gasoil!X97*100)/(KM!X96-KM!W96),Gasoil!X97/heures!X97))</f>
        <v>#DIV/0!</v>
      </c>
      <c r="Y97" s="299" t="e">
        <f>IF(C97="Location Engin",Gasoil!Y97/(KM!Y96-KM!X96),IF(C97="Location Transport",(Gasoil!Y97*100)/(KM!Y96-KM!X96),Gasoil!Y97/heures!Y97))</f>
        <v>#DIV/0!</v>
      </c>
      <c r="Z97" s="299" t="e">
        <f>IF(C97="Location Engin",Gasoil!Z97/(KM!Z96-KM!Y96),IF(C97="Location Transport",(Gasoil!Z97*100)/(KM!Z96-KM!Y96),Gasoil!Z97/heures!Z97))</f>
        <v>#DIV/0!</v>
      </c>
      <c r="AA97" s="299" t="e">
        <f>IF(C97="Location Engin",Gasoil!AA97/(KM!AA96-KM!Z96),IF(C97="Location Transport",(Gasoil!AA97*100)/(KM!AA96-KM!Z96),Gasoil!AA97/heures!AA97))</f>
        <v>#DIV/0!</v>
      </c>
      <c r="AB97" s="299" t="e">
        <f>IF(C97="Location Engin",Gasoil!AB97/(KM!AB96-KM!AA96),IF(C97="Location Transport",(Gasoil!AB97*100)/(KM!AB96-KM!AA96),Gasoil!AB97/heures!AB97))</f>
        <v>#DIV/0!</v>
      </c>
      <c r="AC97" s="299" t="e">
        <f>IF(C97="Location Engin",Gasoil!AC97/(KM!AC96-KM!AB96),IF(C97="Location Transport",(Gasoil!AC97*100)/(KM!AC96-KM!AB96),Gasoil!AC97/heures!AC97))</f>
        <v>#DIV/0!</v>
      </c>
      <c r="AD97" s="299" t="e">
        <f>IF(C97="Location Engin",Gasoil!AD97/(KM!AD96-KM!AC96),IF(C97="Location Transport",(Gasoil!AD97*100)/(KM!AD96-KM!AC96),Gasoil!AD97/heures!AD97))</f>
        <v>#DIV/0!</v>
      </c>
      <c r="AE97" s="299" t="e">
        <f>IF(C97="Location Engin",Gasoil!AE97/(KM!AE96-KM!AD96),IF(C97="Location Transport",(Gasoil!AE97*100)/(KM!AE96-KM!AD96),Gasoil!AE97/heures!AE97))</f>
        <v>#DIV/0!</v>
      </c>
      <c r="AF97" s="299" t="e">
        <f>IF(C97="Location Engin",Gasoil!AF97/(KM!AF96-KM!AE96),IF(C97="Location Transport",(Gasoil!AF97*100)/(KM!AF96-KM!AE96),Gasoil!AF97/heures!AF97))</f>
        <v>#DIV/0!</v>
      </c>
      <c r="AG97" s="299" t="e">
        <f>IF(C97="Location Engin",Gasoil!AG97/(KM!AG96-KM!AF96),IF(C97="Location Transport",(Gasoil!AG97*100)/(KM!AG96-KM!AF96),Gasoil!AG97/heures!AG97))</f>
        <v>#DIV/0!</v>
      </c>
      <c r="AH97" s="299" t="e">
        <f>IF(C97="Location Engin",Gasoil!AH97/(KM!AH96-KM!AG96),IF(C97="Location Transport",(Gasoil!AH97*100)/(KM!AH96-KM!AG96),Gasoil!AH97/heures!AH97))</f>
        <v>#DIV/0!</v>
      </c>
      <c r="AI97" s="533" t="e">
        <f t="shared" si="1"/>
        <v>#DIV/0!</v>
      </c>
    </row>
    <row r="98" spans="1:35">
      <c r="A98" s="528">
        <f>Matériel_Location!A42</f>
        <v>0</v>
      </c>
      <c r="B98" s="301">
        <f>Matériel_Location!B42</f>
        <v>0</v>
      </c>
      <c r="C98" s="301">
        <f>Matériel_Location!C42</f>
        <v>0</v>
      </c>
      <c r="D98" s="299" t="e">
        <f>Gasoil!D98/heures!D98</f>
        <v>#DIV/0!</v>
      </c>
      <c r="E98" s="299" t="e">
        <f>IF(C98="Location Engin",Gasoil!E98/(KM!E97-KM!D97),IF(C98="Location Transport",(Gasoil!E98*100)/(KM!E97-KM!D97),Gasoil!E98/heures!E98))</f>
        <v>#DIV/0!</v>
      </c>
      <c r="F98" s="299" t="e">
        <f>IF(C98="Location Engin",Gasoil!F98/(KM!F97-KM!E97),IF(C98="Location Transport",(Gasoil!F98*100)/(KM!F97-KM!E97),Gasoil!F98/heures!F98))</f>
        <v>#DIV/0!</v>
      </c>
      <c r="G98" s="299" t="e">
        <f>IF(C98="Location Engin",Gasoil!G98/(KM!G97-KM!F97),IF(C98="Location Transport",(Gasoil!G98*100)/(KM!G97-KM!F97),Gasoil!G98/heures!G98))</f>
        <v>#DIV/0!</v>
      </c>
      <c r="H98" s="299" t="e">
        <f>IF(C98="Location Engin",Gasoil!H98/(KM!H97-KM!G97),IF(C98="Location Transport",(Gasoil!H98*100)/(KM!H97-KM!G97),Gasoil!H98/heures!H98))</f>
        <v>#DIV/0!</v>
      </c>
      <c r="I98" s="299" t="e">
        <f>IF(C98="Location Engin",Gasoil!I98/(KM!I97-KM!H97),IF(C98="Location Transport",(Gasoil!I98*100)/(KM!I97-KM!H97),Gasoil!I98/heures!I98))</f>
        <v>#DIV/0!</v>
      </c>
      <c r="J98" s="299" t="e">
        <f>IF(C98="Location Engin",Gasoil!J98/(KM!J97-KM!I97),IF(C98="Location Transport",(Gasoil!J98*100)/(KM!J97-KM!I97),Gasoil!J98/heures!J98))</f>
        <v>#DIV/0!</v>
      </c>
      <c r="K98" s="299" t="e">
        <f>IF(C98="Location Engin",Gasoil!K98/(KM!K97-KM!J97),IF(C98="Location Transport",(Gasoil!K98*100)/(KM!K97-KM!J97),Gasoil!K98/heures!K98))</f>
        <v>#DIV/0!</v>
      </c>
      <c r="L98" s="299" t="e">
        <f>IF(C98="Location Engin",Gasoil!L98/(KM!L97-KM!K97),IF(C98="Location Transport",(Gasoil!L98*100)/(KM!L97-KM!K97),Gasoil!L98/heures!L98))</f>
        <v>#DIV/0!</v>
      </c>
      <c r="M98" s="299" t="e">
        <f>IF(C98="Location Engin",Gasoil!M98/(KM!M97-KM!L97),IF(C98="Location Transport",(Gasoil!M98*100)/(KM!M97-KM!L97),Gasoil!M98/heures!M98))</f>
        <v>#DIV/0!</v>
      </c>
      <c r="N98" s="299" t="e">
        <f>IF(C98="Location Engin",Gasoil!N98/(KM!N97-KM!M97),IF(C98="Location Transport",(Gasoil!N98*100)/(KM!N97-KM!M97),Gasoil!N98/heures!N98))</f>
        <v>#DIV/0!</v>
      </c>
      <c r="O98" s="299" t="e">
        <f>IF(C98="Location Engin",Gasoil!O98/(KM!O97-KM!N97),IF(C98="Location Transport",(Gasoil!O98*100)/(KM!O97-KM!N97),Gasoil!O98/heures!O98))</f>
        <v>#DIV/0!</v>
      </c>
      <c r="P98" s="299" t="e">
        <f>IF(C98="Location Engin",Gasoil!P98/(KM!P97-KM!O97),IF(C98="Location Transport",(Gasoil!P98*100)/(KM!P97-KM!O97),Gasoil!P98/heures!P98))</f>
        <v>#DIV/0!</v>
      </c>
      <c r="Q98" s="299" t="e">
        <f>IF(C98="Location Engin",Gasoil!Q98/(KM!Q97-KM!P97),IF(C98="Location Transport",(Gasoil!Q98*100)/(KM!Q97-KM!P97),Gasoil!Q98/heures!Q98))</f>
        <v>#DIV/0!</v>
      </c>
      <c r="R98" s="299" t="e">
        <f>IF(C98="Location Engin",Gasoil!R98/(KM!R97-KM!Q97),IF(C98="Location Transport",(Gasoil!R98*100)/(KM!R97-KM!Q97),Gasoil!R98/heures!R98))</f>
        <v>#DIV/0!</v>
      </c>
      <c r="S98" s="299" t="e">
        <f>IF(C98="Location Engin",Gasoil!S98/(KM!S97-KM!R97),IF(C98="Location Transport",(Gasoil!S98*100)/(KM!S97-KM!R97),Gasoil!S98/heures!S98))</f>
        <v>#DIV/0!</v>
      </c>
      <c r="T98" s="299" t="e">
        <f>IF(C98="Location Engin",Gasoil!T98/(KM!T97-KM!S97),IF(C98="Location Transport",(Gasoil!T98*100)/(KM!T97-KM!S97),Gasoil!T98/heures!T98))</f>
        <v>#DIV/0!</v>
      </c>
      <c r="U98" s="299" t="e">
        <f>IF(C98="Location Engin",Gasoil!U98/(KM!U97-KM!T97),IF(C98="Location Transport",(Gasoil!U98*100)/(KM!U97-KM!T97),Gasoil!U98/heures!U98))</f>
        <v>#DIV/0!</v>
      </c>
      <c r="V98" s="299" t="e">
        <f>IF(C98="Location Engin",Gasoil!V98/(KM!V97-KM!U97),IF(C98="Location Transport",(Gasoil!V98*100)/(KM!V97-KM!U97),Gasoil!V98/heures!V98))</f>
        <v>#DIV/0!</v>
      </c>
      <c r="W98" s="299" t="e">
        <f>IF(C98="Location Engin",Gasoil!W98/(KM!W97-KM!V97),IF(C98="Location Transport",(Gasoil!W98*100)/(KM!W97-KM!V97),Gasoil!W98/heures!W98))</f>
        <v>#DIV/0!</v>
      </c>
      <c r="X98" s="299" t="e">
        <f>IF(C98="Location Engin",Gasoil!X98/(KM!X97-KM!W97),IF(C98="Location Transport",(Gasoil!X98*100)/(KM!X97-KM!W97),Gasoil!X98/heures!X98))</f>
        <v>#DIV/0!</v>
      </c>
      <c r="Y98" s="299" t="e">
        <f>IF(C98="Location Engin",Gasoil!Y98/(KM!Y97-KM!X97),IF(C98="Location Transport",(Gasoil!Y98*100)/(KM!Y97-KM!X97),Gasoil!Y98/heures!Y98))</f>
        <v>#DIV/0!</v>
      </c>
      <c r="Z98" s="299" t="e">
        <f>IF(C98="Location Engin",Gasoil!Z98/(KM!Z97-KM!Y97),IF(C98="Location Transport",(Gasoil!Z98*100)/(KM!Z97-KM!Y97),Gasoil!Z98/heures!Z98))</f>
        <v>#DIV/0!</v>
      </c>
      <c r="AA98" s="299" t="e">
        <f>IF(C98="Location Engin",Gasoil!AA98/(KM!AA97-KM!Z97),IF(C98="Location Transport",(Gasoil!AA98*100)/(KM!AA97-KM!Z97),Gasoil!AA98/heures!AA98))</f>
        <v>#DIV/0!</v>
      </c>
      <c r="AB98" s="299" t="e">
        <f>IF(C98="Location Engin",Gasoil!AB98/(KM!AB97-KM!AA97),IF(C98="Location Transport",(Gasoil!AB98*100)/(KM!AB97-KM!AA97),Gasoil!AB98/heures!AB98))</f>
        <v>#DIV/0!</v>
      </c>
      <c r="AC98" s="299" t="e">
        <f>IF(C98="Location Engin",Gasoil!AC98/(KM!AC97-KM!AB97),IF(C98="Location Transport",(Gasoil!AC98*100)/(KM!AC97-KM!AB97),Gasoil!AC98/heures!AC98))</f>
        <v>#DIV/0!</v>
      </c>
      <c r="AD98" s="299" t="e">
        <f>IF(C98="Location Engin",Gasoil!AD98/(KM!AD97-KM!AC97),IF(C98="Location Transport",(Gasoil!AD98*100)/(KM!AD97-KM!AC97),Gasoil!AD98/heures!AD98))</f>
        <v>#DIV/0!</v>
      </c>
      <c r="AE98" s="299" t="e">
        <f>IF(C98="Location Engin",Gasoil!AE98/(KM!AE97-KM!AD97),IF(C98="Location Transport",(Gasoil!AE98*100)/(KM!AE97-KM!AD97),Gasoil!AE98/heures!AE98))</f>
        <v>#DIV/0!</v>
      </c>
      <c r="AF98" s="299" t="e">
        <f>IF(C98="Location Engin",Gasoil!AF98/(KM!AF97-KM!AE97),IF(C98="Location Transport",(Gasoil!AF98*100)/(KM!AF97-KM!AE97),Gasoil!AF98/heures!AF98))</f>
        <v>#DIV/0!</v>
      </c>
      <c r="AG98" s="299" t="e">
        <f>IF(C98="Location Engin",Gasoil!AG98/(KM!AG97-KM!AF97),IF(C98="Location Transport",(Gasoil!AG98*100)/(KM!AG97-KM!AF97),Gasoil!AG98/heures!AG98))</f>
        <v>#DIV/0!</v>
      </c>
      <c r="AH98" s="299" t="e">
        <f>IF(C98="Location Engin",Gasoil!AH98/(KM!AH97-KM!AG97),IF(C98="Location Transport",(Gasoil!AH98*100)/(KM!AH97-KM!AG97),Gasoil!AH98/heures!AH98))</f>
        <v>#DIV/0!</v>
      </c>
      <c r="AI98" s="533" t="e">
        <f t="shared" si="1"/>
        <v>#DIV/0!</v>
      </c>
    </row>
    <row r="99" spans="1:35">
      <c r="A99" s="528">
        <f>Matériel_Location!A43</f>
        <v>0</v>
      </c>
      <c r="B99" s="301">
        <f>Matériel_Location!B43</f>
        <v>0</v>
      </c>
      <c r="C99" s="301">
        <f>Matériel_Location!C43</f>
        <v>0</v>
      </c>
      <c r="D99" s="299" t="e">
        <f>Gasoil!D99/heures!D99</f>
        <v>#DIV/0!</v>
      </c>
      <c r="E99" s="299" t="e">
        <f>IF(C99="Location Engin",Gasoil!E99/(KM!E98-KM!D98),IF(C99="Location Transport",(Gasoil!E99*100)/(KM!E98-KM!D98),Gasoil!E99/heures!E99))</f>
        <v>#DIV/0!</v>
      </c>
      <c r="F99" s="299" t="e">
        <f>IF(C99="Location Engin",Gasoil!F99/(KM!F98-KM!E98),IF(C99="Location Transport",(Gasoil!F99*100)/(KM!F98-KM!E98),Gasoil!F99/heures!F99))</f>
        <v>#DIV/0!</v>
      </c>
      <c r="G99" s="299" t="e">
        <f>IF(C99="Location Engin",Gasoil!G99/(KM!G98-KM!F98),IF(C99="Location Transport",(Gasoil!G99*100)/(KM!G98-KM!F98),Gasoil!G99/heures!G99))</f>
        <v>#DIV/0!</v>
      </c>
      <c r="H99" s="299" t="e">
        <f>IF(C99="Location Engin",Gasoil!H99/(KM!H98-KM!G98),IF(C99="Location Transport",(Gasoil!H99*100)/(KM!H98-KM!G98),Gasoil!H99/heures!H99))</f>
        <v>#DIV/0!</v>
      </c>
      <c r="I99" s="299" t="e">
        <f>IF(C99="Location Engin",Gasoil!I99/(KM!I98-KM!H98),IF(C99="Location Transport",(Gasoil!I99*100)/(KM!I98-KM!H98),Gasoil!I99/heures!I99))</f>
        <v>#DIV/0!</v>
      </c>
      <c r="J99" s="299" t="e">
        <f>IF(C99="Location Engin",Gasoil!J99/(KM!J98-KM!I98),IF(C99="Location Transport",(Gasoil!J99*100)/(KM!J98-KM!I98),Gasoil!J99/heures!J99))</f>
        <v>#DIV/0!</v>
      </c>
      <c r="K99" s="299" t="e">
        <f>IF(C99="Location Engin",Gasoil!K99/(KM!K98-KM!J98),IF(C99="Location Transport",(Gasoil!K99*100)/(KM!K98-KM!J98),Gasoil!K99/heures!K99))</f>
        <v>#DIV/0!</v>
      </c>
      <c r="L99" s="299" t="e">
        <f>IF(C99="Location Engin",Gasoil!L99/(KM!L98-KM!K98),IF(C99="Location Transport",(Gasoil!L99*100)/(KM!L98-KM!K98),Gasoil!L99/heures!L99))</f>
        <v>#DIV/0!</v>
      </c>
      <c r="M99" s="299" t="e">
        <f>IF(C99="Location Engin",Gasoil!M99/(KM!M98-KM!L98),IF(C99="Location Transport",(Gasoil!M99*100)/(KM!M98-KM!L98),Gasoil!M99/heures!M99))</f>
        <v>#DIV/0!</v>
      </c>
      <c r="N99" s="299" t="e">
        <f>IF(C99="Location Engin",Gasoil!N99/(KM!N98-KM!M98),IF(C99="Location Transport",(Gasoil!N99*100)/(KM!N98-KM!M98),Gasoil!N99/heures!N99))</f>
        <v>#DIV/0!</v>
      </c>
      <c r="O99" s="299" t="e">
        <f>IF(C99="Location Engin",Gasoil!O99/(KM!O98-KM!N98),IF(C99="Location Transport",(Gasoil!O99*100)/(KM!O98-KM!N98),Gasoil!O99/heures!O99))</f>
        <v>#DIV/0!</v>
      </c>
      <c r="P99" s="299" t="e">
        <f>IF(C99="Location Engin",Gasoil!P99/(KM!P98-KM!O98),IF(C99="Location Transport",(Gasoil!P99*100)/(KM!P98-KM!O98),Gasoil!P99/heures!P99))</f>
        <v>#DIV/0!</v>
      </c>
      <c r="Q99" s="299" t="e">
        <f>IF(C99="Location Engin",Gasoil!Q99/(KM!Q98-KM!P98),IF(C99="Location Transport",(Gasoil!Q99*100)/(KM!Q98-KM!P98),Gasoil!Q99/heures!Q99))</f>
        <v>#DIV/0!</v>
      </c>
      <c r="R99" s="299" t="e">
        <f>IF(C99="Location Engin",Gasoil!R99/(KM!R98-KM!Q98),IF(C99="Location Transport",(Gasoil!R99*100)/(KM!R98-KM!Q98),Gasoil!R99/heures!R99))</f>
        <v>#DIV/0!</v>
      </c>
      <c r="S99" s="299" t="e">
        <f>IF(C99="Location Engin",Gasoil!S99/(KM!S98-KM!R98),IF(C99="Location Transport",(Gasoil!S99*100)/(KM!S98-KM!R98),Gasoil!S99/heures!S99))</f>
        <v>#DIV/0!</v>
      </c>
      <c r="T99" s="299" t="e">
        <f>IF(C99="Location Engin",Gasoil!T99/(KM!T98-KM!S98),IF(C99="Location Transport",(Gasoil!T99*100)/(KM!T98-KM!S98),Gasoil!T99/heures!T99))</f>
        <v>#DIV/0!</v>
      </c>
      <c r="U99" s="299" t="e">
        <f>IF(C99="Location Engin",Gasoil!U99/(KM!U98-KM!T98),IF(C99="Location Transport",(Gasoil!U99*100)/(KM!U98-KM!T98),Gasoil!U99/heures!U99))</f>
        <v>#DIV/0!</v>
      </c>
      <c r="V99" s="299" t="e">
        <f>IF(C99="Location Engin",Gasoil!V99/(KM!V98-KM!U98),IF(C99="Location Transport",(Gasoil!V99*100)/(KM!V98-KM!U98),Gasoil!V99/heures!V99))</f>
        <v>#DIV/0!</v>
      </c>
      <c r="W99" s="299" t="e">
        <f>IF(C99="Location Engin",Gasoil!W99/(KM!W98-KM!V98),IF(C99="Location Transport",(Gasoil!W99*100)/(KM!W98-KM!V98),Gasoil!W99/heures!W99))</f>
        <v>#DIV/0!</v>
      </c>
      <c r="X99" s="299" t="e">
        <f>IF(C99="Location Engin",Gasoil!X99/(KM!X98-KM!W98),IF(C99="Location Transport",(Gasoil!X99*100)/(KM!X98-KM!W98),Gasoil!X99/heures!X99))</f>
        <v>#DIV/0!</v>
      </c>
      <c r="Y99" s="299" t="e">
        <f>IF(C99="Location Engin",Gasoil!Y99/(KM!Y98-KM!X98),IF(C99="Location Transport",(Gasoil!Y99*100)/(KM!Y98-KM!X98),Gasoil!Y99/heures!Y99))</f>
        <v>#DIV/0!</v>
      </c>
      <c r="Z99" s="299" t="e">
        <f>IF(C99="Location Engin",Gasoil!Z99/(KM!Z98-KM!Y98),IF(C99="Location Transport",(Gasoil!Z99*100)/(KM!Z98-KM!Y98),Gasoil!Z99/heures!Z99))</f>
        <v>#DIV/0!</v>
      </c>
      <c r="AA99" s="299" t="e">
        <f>IF(C99="Location Engin",Gasoil!AA99/(KM!AA98-KM!Z98),IF(C99="Location Transport",(Gasoil!AA99*100)/(KM!AA98-KM!Z98),Gasoil!AA99/heures!AA99))</f>
        <v>#DIV/0!</v>
      </c>
      <c r="AB99" s="299" t="e">
        <f>IF(C99="Location Engin",Gasoil!AB99/(KM!AB98-KM!AA98),IF(C99="Location Transport",(Gasoil!AB99*100)/(KM!AB98-KM!AA98),Gasoil!AB99/heures!AB99))</f>
        <v>#DIV/0!</v>
      </c>
      <c r="AC99" s="299" t="e">
        <f>IF(C99="Location Engin",Gasoil!AC99/(KM!AC98-KM!AB98),IF(C99="Location Transport",(Gasoil!AC99*100)/(KM!AC98-KM!AB98),Gasoil!AC99/heures!AC99))</f>
        <v>#DIV/0!</v>
      </c>
      <c r="AD99" s="299" t="e">
        <f>IF(C99="Location Engin",Gasoil!AD99/(KM!AD98-KM!AC98),IF(C99="Location Transport",(Gasoil!AD99*100)/(KM!AD98-KM!AC98),Gasoil!AD99/heures!AD99))</f>
        <v>#DIV/0!</v>
      </c>
      <c r="AE99" s="299" t="e">
        <f>IF(C99="Location Engin",Gasoil!AE99/(KM!AE98-KM!AD98),IF(C99="Location Transport",(Gasoil!AE99*100)/(KM!AE98-KM!AD98),Gasoil!AE99/heures!AE99))</f>
        <v>#DIV/0!</v>
      </c>
      <c r="AF99" s="299" t="e">
        <f>IF(C99="Location Engin",Gasoil!AF99/(KM!AF98-KM!AE98),IF(C99="Location Transport",(Gasoil!AF99*100)/(KM!AF98-KM!AE98),Gasoil!AF99/heures!AF99))</f>
        <v>#DIV/0!</v>
      </c>
      <c r="AG99" s="299" t="e">
        <f>IF(C99="Location Engin",Gasoil!AG99/(KM!AG98-KM!AF98),IF(C99="Location Transport",(Gasoil!AG99*100)/(KM!AG98-KM!AF98),Gasoil!AG99/heures!AG99))</f>
        <v>#DIV/0!</v>
      </c>
      <c r="AH99" s="299" t="e">
        <f>IF(C99="Location Engin",Gasoil!AH99/(KM!AH98-KM!AG98),IF(C99="Location Transport",(Gasoil!AH99*100)/(KM!AH98-KM!AG98),Gasoil!AH99/heures!AH99))</f>
        <v>#DIV/0!</v>
      </c>
      <c r="AI99" s="533" t="e">
        <f t="shared" si="1"/>
        <v>#DIV/0!</v>
      </c>
    </row>
    <row r="100" spans="1:35">
      <c r="A100" s="528">
        <f>Matériel_Location!A44</f>
        <v>0</v>
      </c>
      <c r="B100" s="301">
        <f>Matériel_Location!B44</f>
        <v>0</v>
      </c>
      <c r="C100" s="301">
        <f>Matériel_Location!C44</f>
        <v>0</v>
      </c>
      <c r="D100" s="299" t="e">
        <f>Gasoil!D100/heures!D100</f>
        <v>#DIV/0!</v>
      </c>
      <c r="E100" s="299" t="e">
        <f>IF(C100="Location Engin",Gasoil!E100/(KM!E99-KM!D99),IF(C100="Location Transport",(Gasoil!E100*100)/(KM!E99-KM!D99),Gasoil!E100/heures!E100))</f>
        <v>#DIV/0!</v>
      </c>
      <c r="F100" s="299" t="e">
        <f>IF(C100="Location Engin",Gasoil!F100/(KM!F99-KM!E99),IF(C100="Location Transport",(Gasoil!F100*100)/(KM!F99-KM!E99),Gasoil!F100/heures!F100))</f>
        <v>#DIV/0!</v>
      </c>
      <c r="G100" s="299" t="e">
        <f>IF(C100="Location Engin",Gasoil!G100/(KM!G99-KM!F99),IF(C100="Location Transport",(Gasoil!G100*100)/(KM!G99-KM!F99),Gasoil!G100/heures!G100))</f>
        <v>#DIV/0!</v>
      </c>
      <c r="H100" s="299" t="e">
        <f>IF(C100="Location Engin",Gasoil!H100/(KM!H99-KM!G99),IF(C100="Location Transport",(Gasoil!H100*100)/(KM!H99-KM!G99),Gasoil!H100/heures!H100))</f>
        <v>#DIV/0!</v>
      </c>
      <c r="I100" s="299" t="e">
        <f>IF(C100="Location Engin",Gasoil!I100/(KM!I99-KM!H99),IF(C100="Location Transport",(Gasoil!I100*100)/(KM!I99-KM!H99),Gasoil!I100/heures!I100))</f>
        <v>#DIV/0!</v>
      </c>
      <c r="J100" s="299" t="e">
        <f>IF(C100="Location Engin",Gasoil!J100/(KM!J99-KM!I99),IF(C100="Location Transport",(Gasoil!J100*100)/(KM!J99-KM!I99),Gasoil!J100/heures!J100))</f>
        <v>#DIV/0!</v>
      </c>
      <c r="K100" s="299" t="e">
        <f>IF(C100="Location Engin",Gasoil!K100/(KM!K99-KM!J99),IF(C100="Location Transport",(Gasoil!K100*100)/(KM!K99-KM!J99),Gasoil!K100/heures!K100))</f>
        <v>#DIV/0!</v>
      </c>
      <c r="L100" s="299" t="e">
        <f>IF(C100="Location Engin",Gasoil!L100/(KM!L99-KM!K99),IF(C100="Location Transport",(Gasoil!L100*100)/(KM!L99-KM!K99),Gasoil!L100/heures!L100))</f>
        <v>#DIV/0!</v>
      </c>
      <c r="M100" s="299" t="e">
        <f>IF(C100="Location Engin",Gasoil!M100/(KM!M99-KM!L99),IF(C100="Location Transport",(Gasoil!M100*100)/(KM!M99-KM!L99),Gasoil!M100/heures!M100))</f>
        <v>#DIV/0!</v>
      </c>
      <c r="N100" s="299" t="e">
        <f>IF(C100="Location Engin",Gasoil!N100/(KM!N99-KM!M99),IF(C100="Location Transport",(Gasoil!N100*100)/(KM!N99-KM!M99),Gasoil!N100/heures!N100))</f>
        <v>#DIV/0!</v>
      </c>
      <c r="O100" s="299" t="e">
        <f>IF(C100="Location Engin",Gasoil!O100/(KM!O99-KM!N99),IF(C100="Location Transport",(Gasoil!O100*100)/(KM!O99-KM!N99),Gasoil!O100/heures!O100))</f>
        <v>#DIV/0!</v>
      </c>
      <c r="P100" s="299" t="e">
        <f>IF(C100="Location Engin",Gasoil!P100/(KM!P99-KM!O99),IF(C100="Location Transport",(Gasoil!P100*100)/(KM!P99-KM!O99),Gasoil!P100/heures!P100))</f>
        <v>#DIV/0!</v>
      </c>
      <c r="Q100" s="299" t="e">
        <f>IF(C100="Location Engin",Gasoil!Q100/(KM!Q99-KM!P99),IF(C100="Location Transport",(Gasoil!Q100*100)/(KM!Q99-KM!P99),Gasoil!Q100/heures!Q100))</f>
        <v>#DIV/0!</v>
      </c>
      <c r="R100" s="299" t="e">
        <f>IF(C100="Location Engin",Gasoil!R100/(KM!R99-KM!Q99),IF(C100="Location Transport",(Gasoil!R100*100)/(KM!R99-KM!Q99),Gasoil!R100/heures!R100))</f>
        <v>#DIV/0!</v>
      </c>
      <c r="S100" s="299" t="e">
        <f>IF(C100="Location Engin",Gasoil!S100/(KM!S99-KM!R99),IF(C100="Location Transport",(Gasoil!S100*100)/(KM!S99-KM!R99),Gasoil!S100/heures!S100))</f>
        <v>#DIV/0!</v>
      </c>
      <c r="T100" s="299" t="e">
        <f>IF(C100="Location Engin",Gasoil!T100/(KM!T99-KM!S99),IF(C100="Location Transport",(Gasoil!T100*100)/(KM!T99-KM!S99),Gasoil!T100/heures!T100))</f>
        <v>#DIV/0!</v>
      </c>
      <c r="U100" s="299" t="e">
        <f>IF(C100="Location Engin",Gasoil!U100/(KM!U99-KM!T99),IF(C100="Location Transport",(Gasoil!U100*100)/(KM!U99-KM!T99),Gasoil!U100/heures!U100))</f>
        <v>#DIV/0!</v>
      </c>
      <c r="V100" s="299" t="e">
        <f>IF(C100="Location Engin",Gasoil!V100/(KM!V99-KM!U99),IF(C100="Location Transport",(Gasoil!V100*100)/(KM!V99-KM!U99),Gasoil!V100/heures!V100))</f>
        <v>#DIV/0!</v>
      </c>
      <c r="W100" s="299" t="e">
        <f>IF(C100="Location Engin",Gasoil!W100/(KM!W99-KM!V99),IF(C100="Location Transport",(Gasoil!W100*100)/(KM!W99-KM!V99),Gasoil!W100/heures!W100))</f>
        <v>#DIV/0!</v>
      </c>
      <c r="X100" s="299" t="e">
        <f>IF(C100="Location Engin",Gasoil!X100/(KM!X99-KM!W99),IF(C100="Location Transport",(Gasoil!X100*100)/(KM!X99-KM!W99),Gasoil!X100/heures!X100))</f>
        <v>#DIV/0!</v>
      </c>
      <c r="Y100" s="299" t="e">
        <f>IF(C100="Location Engin",Gasoil!Y100/(KM!Y99-KM!X99),IF(C100="Location Transport",(Gasoil!Y100*100)/(KM!Y99-KM!X99),Gasoil!Y100/heures!Y100))</f>
        <v>#DIV/0!</v>
      </c>
      <c r="Z100" s="299" t="e">
        <f>IF(C100="Location Engin",Gasoil!Z100/(KM!Z99-KM!Y99),IF(C100="Location Transport",(Gasoil!Z100*100)/(KM!Z99-KM!Y99),Gasoil!Z100/heures!Z100))</f>
        <v>#DIV/0!</v>
      </c>
      <c r="AA100" s="299" t="e">
        <f>IF(C100="Location Engin",Gasoil!AA100/(KM!AA99-KM!Z99),IF(C100="Location Transport",(Gasoil!AA100*100)/(KM!AA99-KM!Z99),Gasoil!AA100/heures!AA100))</f>
        <v>#DIV/0!</v>
      </c>
      <c r="AB100" s="299" t="e">
        <f>IF(C100="Location Engin",Gasoil!AB100/(KM!AB99-KM!AA99),IF(C100="Location Transport",(Gasoil!AB100*100)/(KM!AB99-KM!AA99),Gasoil!AB100/heures!AB100))</f>
        <v>#DIV/0!</v>
      </c>
      <c r="AC100" s="299" t="e">
        <f>IF(C100="Location Engin",Gasoil!AC100/(KM!AC99-KM!AB99),IF(C100="Location Transport",(Gasoil!AC100*100)/(KM!AC99-KM!AB99),Gasoil!AC100/heures!AC100))</f>
        <v>#DIV/0!</v>
      </c>
      <c r="AD100" s="299" t="e">
        <f>IF(C100="Location Engin",Gasoil!AD100/(KM!AD99-KM!AC99),IF(C100="Location Transport",(Gasoil!AD100*100)/(KM!AD99-KM!AC99),Gasoil!AD100/heures!AD100))</f>
        <v>#DIV/0!</v>
      </c>
      <c r="AE100" s="299" t="e">
        <f>IF(C100="Location Engin",Gasoil!AE100/(KM!AE99-KM!AD99),IF(C100="Location Transport",(Gasoil!AE100*100)/(KM!AE99-KM!AD99),Gasoil!AE100/heures!AE100))</f>
        <v>#DIV/0!</v>
      </c>
      <c r="AF100" s="299" t="e">
        <f>IF(C100="Location Engin",Gasoil!AF100/(KM!AF99-KM!AE99),IF(C100="Location Transport",(Gasoil!AF100*100)/(KM!AF99-KM!AE99),Gasoil!AF100/heures!AF100))</f>
        <v>#DIV/0!</v>
      </c>
      <c r="AG100" s="299" t="e">
        <f>IF(C100="Location Engin",Gasoil!AG100/(KM!AG99-KM!AF99),IF(C100="Location Transport",(Gasoil!AG100*100)/(KM!AG99-KM!AF99),Gasoil!AG100/heures!AG100))</f>
        <v>#DIV/0!</v>
      </c>
      <c r="AH100" s="299" t="e">
        <f>IF(C100="Location Engin",Gasoil!AH100/(KM!AH99-KM!AG99),IF(C100="Location Transport",(Gasoil!AH100*100)/(KM!AH99-KM!AG99),Gasoil!AH100/heures!AH100))</f>
        <v>#DIV/0!</v>
      </c>
      <c r="AI100" s="533" t="e">
        <f t="shared" si="1"/>
        <v>#DIV/0!</v>
      </c>
    </row>
    <row r="101" spans="1:35">
      <c r="A101" s="528">
        <f>Matériel_Location!A45</f>
        <v>0</v>
      </c>
      <c r="B101" s="301">
        <f>Matériel_Location!B45</f>
        <v>0</v>
      </c>
      <c r="C101" s="301">
        <f>Matériel_Location!C45</f>
        <v>0</v>
      </c>
      <c r="D101" s="299" t="e">
        <f>Gasoil!D101/heures!D101</f>
        <v>#DIV/0!</v>
      </c>
      <c r="E101" s="299" t="e">
        <f>IF(C101="Location Engin",Gasoil!E101/(KM!E100-KM!D100),IF(C101="Location Transport",(Gasoil!E101*100)/(KM!E100-KM!D100),Gasoil!E101/heures!E101))</f>
        <v>#DIV/0!</v>
      </c>
      <c r="F101" s="299" t="e">
        <f>IF(C101="Location Engin",Gasoil!F101/(KM!F100-KM!E100),IF(C101="Location Transport",(Gasoil!F101*100)/(KM!F100-KM!E100),Gasoil!F101/heures!F101))</f>
        <v>#DIV/0!</v>
      </c>
      <c r="G101" s="299" t="e">
        <f>IF(C101="Location Engin",Gasoil!G101/(KM!G100-KM!F100),IF(C101="Location Transport",(Gasoil!G101*100)/(KM!G100-KM!F100),Gasoil!G101/heures!G101))</f>
        <v>#DIV/0!</v>
      </c>
      <c r="H101" s="299" t="e">
        <f>IF(C101="Location Engin",Gasoil!H101/(KM!H100-KM!G100),IF(C101="Location Transport",(Gasoil!H101*100)/(KM!H100-KM!G100),Gasoil!H101/heures!H101))</f>
        <v>#DIV/0!</v>
      </c>
      <c r="I101" s="299" t="e">
        <f>IF(C101="Location Engin",Gasoil!I101/(KM!I100-KM!H100),IF(C101="Location Transport",(Gasoil!I101*100)/(KM!I100-KM!H100),Gasoil!I101/heures!I101))</f>
        <v>#DIV/0!</v>
      </c>
      <c r="J101" s="299" t="e">
        <f>IF(C101="Location Engin",Gasoil!J101/(KM!J100-KM!I100),IF(C101="Location Transport",(Gasoil!J101*100)/(KM!J100-KM!I100),Gasoil!J101/heures!J101))</f>
        <v>#DIV/0!</v>
      </c>
      <c r="K101" s="299" t="e">
        <f>IF(C101="Location Engin",Gasoil!K101/(KM!K100-KM!J100),IF(C101="Location Transport",(Gasoil!K101*100)/(KM!K100-KM!J100),Gasoil!K101/heures!K101))</f>
        <v>#DIV/0!</v>
      </c>
      <c r="L101" s="299" t="e">
        <f>IF(C101="Location Engin",Gasoil!L101/(KM!L100-KM!K100),IF(C101="Location Transport",(Gasoil!L101*100)/(KM!L100-KM!K100),Gasoil!L101/heures!L101))</f>
        <v>#DIV/0!</v>
      </c>
      <c r="M101" s="299" t="e">
        <f>IF(C101="Location Engin",Gasoil!M101/(KM!M100-KM!L100),IF(C101="Location Transport",(Gasoil!M101*100)/(KM!M100-KM!L100),Gasoil!M101/heures!M101))</f>
        <v>#DIV/0!</v>
      </c>
      <c r="N101" s="299" t="e">
        <f>IF(C101="Location Engin",Gasoil!N101/(KM!N100-KM!M100),IF(C101="Location Transport",(Gasoil!N101*100)/(KM!N100-KM!M100),Gasoil!N101/heures!N101))</f>
        <v>#DIV/0!</v>
      </c>
      <c r="O101" s="299" t="e">
        <f>IF(C101="Location Engin",Gasoil!O101/(KM!O100-KM!N100),IF(C101="Location Transport",(Gasoil!O101*100)/(KM!O100-KM!N100),Gasoil!O101/heures!O101))</f>
        <v>#DIV/0!</v>
      </c>
      <c r="P101" s="299" t="e">
        <f>IF(C101="Location Engin",Gasoil!P101/(KM!P100-KM!O100),IF(C101="Location Transport",(Gasoil!P101*100)/(KM!P100-KM!O100),Gasoil!P101/heures!P101))</f>
        <v>#DIV/0!</v>
      </c>
      <c r="Q101" s="299" t="e">
        <f>IF(C101="Location Engin",Gasoil!Q101/(KM!Q100-KM!P100),IF(C101="Location Transport",(Gasoil!Q101*100)/(KM!Q100-KM!P100),Gasoil!Q101/heures!Q101))</f>
        <v>#DIV/0!</v>
      </c>
      <c r="R101" s="299" t="e">
        <f>IF(C101="Location Engin",Gasoil!R101/(KM!R100-KM!Q100),IF(C101="Location Transport",(Gasoil!R101*100)/(KM!R100-KM!Q100),Gasoil!R101/heures!R101))</f>
        <v>#DIV/0!</v>
      </c>
      <c r="S101" s="299" t="e">
        <f>IF(C101="Location Engin",Gasoil!S101/(KM!S100-KM!R100),IF(C101="Location Transport",(Gasoil!S101*100)/(KM!S100-KM!R100),Gasoil!S101/heures!S101))</f>
        <v>#DIV/0!</v>
      </c>
      <c r="T101" s="299" t="e">
        <f>IF(C101="Location Engin",Gasoil!T101/(KM!T100-KM!S100),IF(C101="Location Transport",(Gasoil!T101*100)/(KM!T100-KM!S100),Gasoil!T101/heures!T101))</f>
        <v>#DIV/0!</v>
      </c>
      <c r="U101" s="299" t="e">
        <f>IF(C101="Location Engin",Gasoil!U101/(KM!U100-KM!T100),IF(C101="Location Transport",(Gasoil!U101*100)/(KM!U100-KM!T100),Gasoil!U101/heures!U101))</f>
        <v>#DIV/0!</v>
      </c>
      <c r="V101" s="299" t="e">
        <f>IF(C101="Location Engin",Gasoil!V101/(KM!V100-KM!U100),IF(C101="Location Transport",(Gasoil!V101*100)/(KM!V100-KM!U100),Gasoil!V101/heures!V101))</f>
        <v>#DIV/0!</v>
      </c>
      <c r="W101" s="299" t="e">
        <f>IF(C101="Location Engin",Gasoil!W101/(KM!W100-KM!V100),IF(C101="Location Transport",(Gasoil!W101*100)/(KM!W100-KM!V100),Gasoil!W101/heures!W101))</f>
        <v>#DIV/0!</v>
      </c>
      <c r="X101" s="299" t="e">
        <f>IF(C101="Location Engin",Gasoil!X101/(KM!X100-KM!W100),IF(C101="Location Transport",(Gasoil!X101*100)/(KM!X100-KM!W100),Gasoil!X101/heures!X101))</f>
        <v>#DIV/0!</v>
      </c>
      <c r="Y101" s="299" t="e">
        <f>IF(C101="Location Engin",Gasoil!Y101/(KM!Y100-KM!X100),IF(C101="Location Transport",(Gasoil!Y101*100)/(KM!Y100-KM!X100),Gasoil!Y101/heures!Y101))</f>
        <v>#DIV/0!</v>
      </c>
      <c r="Z101" s="299" t="e">
        <f>IF(C101="Location Engin",Gasoil!Z101/(KM!Z100-KM!Y100),IF(C101="Location Transport",(Gasoil!Z101*100)/(KM!Z100-KM!Y100),Gasoil!Z101/heures!Z101))</f>
        <v>#DIV/0!</v>
      </c>
      <c r="AA101" s="299" t="e">
        <f>IF(C101="Location Engin",Gasoil!AA101/(KM!AA100-KM!Z100),IF(C101="Location Transport",(Gasoil!AA101*100)/(KM!AA100-KM!Z100),Gasoil!AA101/heures!AA101))</f>
        <v>#DIV/0!</v>
      </c>
      <c r="AB101" s="299" t="e">
        <f>IF(C101="Location Engin",Gasoil!AB101/(KM!AB100-KM!AA100),IF(C101="Location Transport",(Gasoil!AB101*100)/(KM!AB100-KM!AA100),Gasoil!AB101/heures!AB101))</f>
        <v>#DIV/0!</v>
      </c>
      <c r="AC101" s="299" t="e">
        <f>IF(C101="Location Engin",Gasoil!AC101/(KM!AC100-KM!AB100),IF(C101="Location Transport",(Gasoil!AC101*100)/(KM!AC100-KM!AB100),Gasoil!AC101/heures!AC101))</f>
        <v>#DIV/0!</v>
      </c>
      <c r="AD101" s="299" t="e">
        <f>IF(C101="Location Engin",Gasoil!AD101/(KM!AD100-KM!AC100),IF(C101="Location Transport",(Gasoil!AD101*100)/(KM!AD100-KM!AC100),Gasoil!AD101/heures!AD101))</f>
        <v>#DIV/0!</v>
      </c>
      <c r="AE101" s="299" t="e">
        <f>IF(C101="Location Engin",Gasoil!AE101/(KM!AE100-KM!AD100),IF(C101="Location Transport",(Gasoil!AE101*100)/(KM!AE100-KM!AD100),Gasoil!AE101/heures!AE101))</f>
        <v>#DIV/0!</v>
      </c>
      <c r="AF101" s="299" t="e">
        <f>IF(C101="Location Engin",Gasoil!AF101/(KM!AF100-KM!AE100),IF(C101="Location Transport",(Gasoil!AF101*100)/(KM!AF100-KM!AE100),Gasoil!AF101/heures!AF101))</f>
        <v>#DIV/0!</v>
      </c>
      <c r="AG101" s="299" t="e">
        <f>IF(C101="Location Engin",Gasoil!AG101/(KM!AG100-KM!AF100),IF(C101="Location Transport",(Gasoil!AG101*100)/(KM!AG100-KM!AF100),Gasoil!AG101/heures!AG101))</f>
        <v>#DIV/0!</v>
      </c>
      <c r="AH101" s="299" t="e">
        <f>IF(C101="Location Engin",Gasoil!AH101/(KM!AH100-KM!AG100),IF(C101="Location Transport",(Gasoil!AH101*100)/(KM!AH100-KM!AG100),Gasoil!AH101/heures!AH101))</f>
        <v>#DIV/0!</v>
      </c>
      <c r="AI101" s="533" t="e">
        <f t="shared" si="1"/>
        <v>#DIV/0!</v>
      </c>
    </row>
    <row r="102" spans="1:35">
      <c r="A102" s="528">
        <f>Matériel_Location!A46</f>
        <v>0</v>
      </c>
      <c r="B102" s="301">
        <f>Matériel_Location!B46</f>
        <v>0</v>
      </c>
      <c r="C102" s="301">
        <f>Matériel_Location!C46</f>
        <v>0</v>
      </c>
      <c r="D102" s="299" t="e">
        <f>Gasoil!D102/heures!D102</f>
        <v>#DIV/0!</v>
      </c>
      <c r="E102" s="299" t="e">
        <f>IF(C102="Location Engin",Gasoil!E102/(KM!E101-KM!D101),IF(C102="Location Transport",(Gasoil!E102*100)/(KM!E101-KM!D101),Gasoil!E102/heures!E102))</f>
        <v>#DIV/0!</v>
      </c>
      <c r="F102" s="299" t="e">
        <f>IF(C102="Location Engin",Gasoil!F102/(KM!F101-KM!E101),IF(C102="Location Transport",(Gasoil!F102*100)/(KM!F101-KM!E101),Gasoil!F102/heures!F102))</f>
        <v>#DIV/0!</v>
      </c>
      <c r="G102" s="299" t="e">
        <f>IF(C102="Location Engin",Gasoil!G102/(KM!G101-KM!F101),IF(C102="Location Transport",(Gasoil!G102*100)/(KM!G101-KM!F101),Gasoil!G102/heures!G102))</f>
        <v>#DIV/0!</v>
      </c>
      <c r="H102" s="299" t="e">
        <f>IF(C102="Location Engin",Gasoil!H102/(KM!H101-KM!G101),IF(C102="Location Transport",(Gasoil!H102*100)/(KM!H101-KM!G101),Gasoil!H102/heures!H102))</f>
        <v>#DIV/0!</v>
      </c>
      <c r="I102" s="299" t="e">
        <f>IF(C102="Location Engin",Gasoil!I102/(KM!I101-KM!H101),IF(C102="Location Transport",(Gasoil!I102*100)/(KM!I101-KM!H101),Gasoil!I102/heures!I102))</f>
        <v>#DIV/0!</v>
      </c>
      <c r="J102" s="299" t="e">
        <f>IF(C102="Location Engin",Gasoil!J102/(KM!J101-KM!I101),IF(C102="Location Transport",(Gasoil!J102*100)/(KM!J101-KM!I101),Gasoil!J102/heures!J102))</f>
        <v>#DIV/0!</v>
      </c>
      <c r="K102" s="299" t="e">
        <f>IF(C102="Location Engin",Gasoil!K102/(KM!K101-KM!J101),IF(C102="Location Transport",(Gasoil!K102*100)/(KM!K101-KM!J101),Gasoil!K102/heures!K102))</f>
        <v>#DIV/0!</v>
      </c>
      <c r="L102" s="299" t="e">
        <f>IF(C102="Location Engin",Gasoil!L102/(KM!L101-KM!K101),IF(C102="Location Transport",(Gasoil!L102*100)/(KM!L101-KM!K101),Gasoil!L102/heures!L102))</f>
        <v>#DIV/0!</v>
      </c>
      <c r="M102" s="299" t="e">
        <f>IF(C102="Location Engin",Gasoil!M102/(KM!M101-KM!L101),IF(C102="Location Transport",(Gasoil!M102*100)/(KM!M101-KM!L101),Gasoil!M102/heures!M102))</f>
        <v>#DIV/0!</v>
      </c>
      <c r="N102" s="299" t="e">
        <f>IF(C102="Location Engin",Gasoil!N102/(KM!N101-KM!M101),IF(C102="Location Transport",(Gasoil!N102*100)/(KM!N101-KM!M101),Gasoil!N102/heures!N102))</f>
        <v>#DIV/0!</v>
      </c>
      <c r="O102" s="299" t="e">
        <f>IF(C102="Location Engin",Gasoil!O102/(KM!O101-KM!N101),IF(C102="Location Transport",(Gasoil!O102*100)/(KM!O101-KM!N101),Gasoil!O102/heures!O102))</f>
        <v>#DIV/0!</v>
      </c>
      <c r="P102" s="299" t="e">
        <f>IF(C102="Location Engin",Gasoil!P102/(KM!P101-KM!O101),IF(C102="Location Transport",(Gasoil!P102*100)/(KM!P101-KM!O101),Gasoil!P102/heures!P102))</f>
        <v>#DIV/0!</v>
      </c>
      <c r="Q102" s="299" t="e">
        <f>IF(C102="Location Engin",Gasoil!Q102/(KM!Q101-KM!P101),IF(C102="Location Transport",(Gasoil!Q102*100)/(KM!Q101-KM!P101),Gasoil!Q102/heures!Q102))</f>
        <v>#DIV/0!</v>
      </c>
      <c r="R102" s="299" t="e">
        <f>IF(C102="Location Engin",Gasoil!R102/(KM!R101-KM!Q101),IF(C102="Location Transport",(Gasoil!R102*100)/(KM!R101-KM!Q101),Gasoil!R102/heures!R102))</f>
        <v>#DIV/0!</v>
      </c>
      <c r="S102" s="299" t="e">
        <f>IF(C102="Location Engin",Gasoil!S102/(KM!S101-KM!R101),IF(C102="Location Transport",(Gasoil!S102*100)/(KM!S101-KM!R101),Gasoil!S102/heures!S102))</f>
        <v>#DIV/0!</v>
      </c>
      <c r="T102" s="299" t="e">
        <f>IF(C102="Location Engin",Gasoil!T102/(KM!T101-KM!S101),IF(C102="Location Transport",(Gasoil!T102*100)/(KM!T101-KM!S101),Gasoil!T102/heures!T102))</f>
        <v>#DIV/0!</v>
      </c>
      <c r="U102" s="299" t="e">
        <f>IF(C102="Location Engin",Gasoil!U102/(KM!U101-KM!T101),IF(C102="Location Transport",(Gasoil!U102*100)/(KM!U101-KM!T101),Gasoil!U102/heures!U102))</f>
        <v>#DIV/0!</v>
      </c>
      <c r="V102" s="299" t="e">
        <f>IF(C102="Location Engin",Gasoil!V102/(KM!V101-KM!U101),IF(C102="Location Transport",(Gasoil!V102*100)/(KM!V101-KM!U101),Gasoil!V102/heures!V102))</f>
        <v>#DIV/0!</v>
      </c>
      <c r="W102" s="299" t="e">
        <f>IF(C102="Location Engin",Gasoil!W102/(KM!W101-KM!V101),IF(C102="Location Transport",(Gasoil!W102*100)/(KM!W101-KM!V101),Gasoil!W102/heures!W102))</f>
        <v>#DIV/0!</v>
      </c>
      <c r="X102" s="299" t="e">
        <f>IF(C102="Location Engin",Gasoil!X102/(KM!X101-KM!W101),IF(C102="Location Transport",(Gasoil!X102*100)/(KM!X101-KM!W101),Gasoil!X102/heures!X102))</f>
        <v>#DIV/0!</v>
      </c>
      <c r="Y102" s="299" t="e">
        <f>IF(C102="Location Engin",Gasoil!Y102/(KM!Y101-KM!X101),IF(C102="Location Transport",(Gasoil!Y102*100)/(KM!Y101-KM!X101),Gasoil!Y102/heures!Y102))</f>
        <v>#DIV/0!</v>
      </c>
      <c r="Z102" s="299" t="e">
        <f>IF(C102="Location Engin",Gasoil!Z102/(KM!Z101-KM!Y101),IF(C102="Location Transport",(Gasoil!Z102*100)/(KM!Z101-KM!Y101),Gasoil!Z102/heures!Z102))</f>
        <v>#DIV/0!</v>
      </c>
      <c r="AA102" s="299" t="e">
        <f>IF(C102="Location Engin",Gasoil!AA102/(KM!AA101-KM!Z101),IF(C102="Location Transport",(Gasoil!AA102*100)/(KM!AA101-KM!Z101),Gasoil!AA102/heures!AA102))</f>
        <v>#DIV/0!</v>
      </c>
      <c r="AB102" s="299" t="e">
        <f>IF(C102="Location Engin",Gasoil!AB102/(KM!AB101-KM!AA101),IF(C102="Location Transport",(Gasoil!AB102*100)/(KM!AB101-KM!AA101),Gasoil!AB102/heures!AB102))</f>
        <v>#DIV/0!</v>
      </c>
      <c r="AC102" s="299" t="e">
        <f>IF(C102="Location Engin",Gasoil!AC102/(KM!AC101-KM!AB101),IF(C102="Location Transport",(Gasoil!AC102*100)/(KM!AC101-KM!AB101),Gasoil!AC102/heures!AC102))</f>
        <v>#DIV/0!</v>
      </c>
      <c r="AD102" s="299" t="e">
        <f>IF(C102="Location Engin",Gasoil!AD102/(KM!AD101-KM!AC101),IF(C102="Location Transport",(Gasoil!AD102*100)/(KM!AD101-KM!AC101),Gasoil!AD102/heures!AD102))</f>
        <v>#DIV/0!</v>
      </c>
      <c r="AE102" s="299" t="e">
        <f>IF(C102="Location Engin",Gasoil!AE102/(KM!AE101-KM!AD101),IF(C102="Location Transport",(Gasoil!AE102*100)/(KM!AE101-KM!AD101),Gasoil!AE102/heures!AE102))</f>
        <v>#DIV/0!</v>
      </c>
      <c r="AF102" s="299" t="e">
        <f>IF(C102="Location Engin",Gasoil!AF102/(KM!AF101-KM!AE101),IF(C102="Location Transport",(Gasoil!AF102*100)/(KM!AF101-KM!AE101),Gasoil!AF102/heures!AF102))</f>
        <v>#DIV/0!</v>
      </c>
      <c r="AG102" s="299" t="e">
        <f>IF(C102="Location Engin",Gasoil!AG102/(KM!AG101-KM!AF101),IF(C102="Location Transport",(Gasoil!AG102*100)/(KM!AG101-KM!AF101),Gasoil!AG102/heures!AG102))</f>
        <v>#DIV/0!</v>
      </c>
      <c r="AH102" s="299" t="e">
        <f>IF(C102="Location Engin",Gasoil!AH102/(KM!AH101-KM!AG101),IF(C102="Location Transport",(Gasoil!AH102*100)/(KM!AH101-KM!AG101),Gasoil!AH102/heures!AH102))</f>
        <v>#DIV/0!</v>
      </c>
      <c r="AI102" s="533" t="e">
        <f t="shared" si="1"/>
        <v>#DIV/0!</v>
      </c>
    </row>
    <row r="103" spans="1:35">
      <c r="A103" s="528">
        <f>Matériel_Location!A47</f>
        <v>0</v>
      </c>
      <c r="B103" s="301">
        <f>Matériel_Location!B47</f>
        <v>0</v>
      </c>
      <c r="C103" s="301">
        <f>Matériel_Location!C47</f>
        <v>0</v>
      </c>
      <c r="D103" s="299" t="e">
        <f>Gasoil!D103/heures!D103</f>
        <v>#DIV/0!</v>
      </c>
      <c r="E103" s="299" t="e">
        <f>IF(C103="Location Engin",Gasoil!E103/(KM!E102-KM!D102),IF(C103="Location Transport",(Gasoil!E103*100)/(KM!E102-KM!D102),Gasoil!E103/heures!E103))</f>
        <v>#DIV/0!</v>
      </c>
      <c r="F103" s="299" t="e">
        <f>IF(C103="Location Engin",Gasoil!F103/(KM!F102-KM!E102),IF(C103="Location Transport",(Gasoil!F103*100)/(KM!F102-KM!E102),Gasoil!F103/heures!F103))</f>
        <v>#DIV/0!</v>
      </c>
      <c r="G103" s="299" t="e">
        <f>IF(C103="Location Engin",Gasoil!G103/(KM!G102-KM!F102),IF(C103="Location Transport",(Gasoil!G103*100)/(KM!G102-KM!F102),Gasoil!G103/heures!G103))</f>
        <v>#DIV/0!</v>
      </c>
      <c r="H103" s="299" t="e">
        <f>IF(C103="Location Engin",Gasoil!H103/(KM!H102-KM!G102),IF(C103="Location Transport",(Gasoil!H103*100)/(KM!H102-KM!G102),Gasoil!H103/heures!H103))</f>
        <v>#DIV/0!</v>
      </c>
      <c r="I103" s="299" t="e">
        <f>IF(C103="Location Engin",Gasoil!I103/(KM!I102-KM!H102),IF(C103="Location Transport",(Gasoil!I103*100)/(KM!I102-KM!H102),Gasoil!I103/heures!I103))</f>
        <v>#DIV/0!</v>
      </c>
      <c r="J103" s="299" t="e">
        <f>IF(C103="Location Engin",Gasoil!J103/(KM!J102-KM!I102),IF(C103="Location Transport",(Gasoil!J103*100)/(KM!J102-KM!I102),Gasoil!J103/heures!J103))</f>
        <v>#DIV/0!</v>
      </c>
      <c r="K103" s="299" t="e">
        <f>IF(C103="Location Engin",Gasoil!K103/(KM!K102-KM!J102),IF(C103="Location Transport",(Gasoil!K103*100)/(KM!K102-KM!J102),Gasoil!K103/heures!K103))</f>
        <v>#DIV/0!</v>
      </c>
      <c r="L103" s="299" t="e">
        <f>IF(C103="Location Engin",Gasoil!L103/(KM!L102-KM!K102),IF(C103="Location Transport",(Gasoil!L103*100)/(KM!L102-KM!K102),Gasoil!L103/heures!L103))</f>
        <v>#DIV/0!</v>
      </c>
      <c r="M103" s="299" t="e">
        <f>IF(C103="Location Engin",Gasoil!M103/(KM!M102-KM!L102),IF(C103="Location Transport",(Gasoil!M103*100)/(KM!M102-KM!L102),Gasoil!M103/heures!M103))</f>
        <v>#DIV/0!</v>
      </c>
      <c r="N103" s="299" t="e">
        <f>IF(C103="Location Engin",Gasoil!N103/(KM!N102-KM!M102),IF(C103="Location Transport",(Gasoil!N103*100)/(KM!N102-KM!M102),Gasoil!N103/heures!N103))</f>
        <v>#DIV/0!</v>
      </c>
      <c r="O103" s="299" t="e">
        <f>IF(C103="Location Engin",Gasoil!O103/(KM!O102-KM!N102),IF(C103="Location Transport",(Gasoil!O103*100)/(KM!O102-KM!N102),Gasoil!O103/heures!O103))</f>
        <v>#DIV/0!</v>
      </c>
      <c r="P103" s="299" t="e">
        <f>IF(C103="Location Engin",Gasoil!P103/(KM!P102-KM!O102),IF(C103="Location Transport",(Gasoil!P103*100)/(KM!P102-KM!O102),Gasoil!P103/heures!P103))</f>
        <v>#DIV/0!</v>
      </c>
      <c r="Q103" s="299" t="e">
        <f>IF(C103="Location Engin",Gasoil!Q103/(KM!Q102-KM!P102),IF(C103="Location Transport",(Gasoil!Q103*100)/(KM!Q102-KM!P102),Gasoil!Q103/heures!Q103))</f>
        <v>#DIV/0!</v>
      </c>
      <c r="R103" s="299" t="e">
        <f>IF(C103="Location Engin",Gasoil!R103/(KM!R102-KM!Q102),IF(C103="Location Transport",(Gasoil!R103*100)/(KM!R102-KM!Q102),Gasoil!R103/heures!R103))</f>
        <v>#DIV/0!</v>
      </c>
      <c r="S103" s="299" t="e">
        <f>IF(C103="Location Engin",Gasoil!S103/(KM!S102-KM!R102),IF(C103="Location Transport",(Gasoil!S103*100)/(KM!S102-KM!R102),Gasoil!S103/heures!S103))</f>
        <v>#DIV/0!</v>
      </c>
      <c r="T103" s="299" t="e">
        <f>IF(C103="Location Engin",Gasoil!T103/(KM!T102-KM!S102),IF(C103="Location Transport",(Gasoil!T103*100)/(KM!T102-KM!S102),Gasoil!T103/heures!T103))</f>
        <v>#DIV/0!</v>
      </c>
      <c r="U103" s="299" t="e">
        <f>IF(C103="Location Engin",Gasoil!U103/(KM!U102-KM!T102),IF(C103="Location Transport",(Gasoil!U103*100)/(KM!U102-KM!T102),Gasoil!U103/heures!U103))</f>
        <v>#DIV/0!</v>
      </c>
      <c r="V103" s="299" t="e">
        <f>IF(C103="Location Engin",Gasoil!V103/(KM!V102-KM!U102),IF(C103="Location Transport",(Gasoil!V103*100)/(KM!V102-KM!U102),Gasoil!V103/heures!V103))</f>
        <v>#DIV/0!</v>
      </c>
      <c r="W103" s="299" t="e">
        <f>IF(C103="Location Engin",Gasoil!W103/(KM!W102-KM!V102),IF(C103="Location Transport",(Gasoil!W103*100)/(KM!W102-KM!V102),Gasoil!W103/heures!W103))</f>
        <v>#DIV/0!</v>
      </c>
      <c r="X103" s="299" t="e">
        <f>IF(C103="Location Engin",Gasoil!X103/(KM!X102-KM!W102),IF(C103="Location Transport",(Gasoil!X103*100)/(KM!X102-KM!W102),Gasoil!X103/heures!X103))</f>
        <v>#DIV/0!</v>
      </c>
      <c r="Y103" s="299" t="e">
        <f>IF(C103="Location Engin",Gasoil!Y103/(KM!Y102-KM!X102),IF(C103="Location Transport",(Gasoil!Y103*100)/(KM!Y102-KM!X102),Gasoil!Y103/heures!Y103))</f>
        <v>#DIV/0!</v>
      </c>
      <c r="Z103" s="299" t="e">
        <f>IF(C103="Location Engin",Gasoil!Z103/(KM!Z102-KM!Y102),IF(C103="Location Transport",(Gasoil!Z103*100)/(KM!Z102-KM!Y102),Gasoil!Z103/heures!Z103))</f>
        <v>#DIV/0!</v>
      </c>
      <c r="AA103" s="299" t="e">
        <f>IF(C103="Location Engin",Gasoil!AA103/(KM!AA102-KM!Z102),IF(C103="Location Transport",(Gasoil!AA103*100)/(KM!AA102-KM!Z102),Gasoil!AA103/heures!AA103))</f>
        <v>#DIV/0!</v>
      </c>
      <c r="AB103" s="299" t="e">
        <f>IF(C103="Location Engin",Gasoil!AB103/(KM!AB102-KM!AA102),IF(C103="Location Transport",(Gasoil!AB103*100)/(KM!AB102-KM!AA102),Gasoil!AB103/heures!AB103))</f>
        <v>#DIV/0!</v>
      </c>
      <c r="AC103" s="299" t="e">
        <f>IF(C103="Location Engin",Gasoil!AC103/(KM!AC102-KM!AB102),IF(C103="Location Transport",(Gasoil!AC103*100)/(KM!AC102-KM!AB102),Gasoil!AC103/heures!AC103))</f>
        <v>#DIV/0!</v>
      </c>
      <c r="AD103" s="299" t="e">
        <f>IF(C103="Location Engin",Gasoil!AD103/(KM!AD102-KM!AC102),IF(C103="Location Transport",(Gasoil!AD103*100)/(KM!AD102-KM!AC102),Gasoil!AD103/heures!AD103))</f>
        <v>#DIV/0!</v>
      </c>
      <c r="AE103" s="299" t="e">
        <f>IF(C103="Location Engin",Gasoil!AE103/(KM!AE102-KM!AD102),IF(C103="Location Transport",(Gasoil!AE103*100)/(KM!AE102-KM!AD102),Gasoil!AE103/heures!AE103))</f>
        <v>#DIV/0!</v>
      </c>
      <c r="AF103" s="299" t="e">
        <f>IF(C103="Location Engin",Gasoil!AF103/(KM!AF102-KM!AE102),IF(C103="Location Transport",(Gasoil!AF103*100)/(KM!AF102-KM!AE102),Gasoil!AF103/heures!AF103))</f>
        <v>#DIV/0!</v>
      </c>
      <c r="AG103" s="299" t="e">
        <f>IF(C103="Location Engin",Gasoil!AG103/(KM!AG102-KM!AF102),IF(C103="Location Transport",(Gasoil!AG103*100)/(KM!AG102-KM!AF102),Gasoil!AG103/heures!AG103))</f>
        <v>#DIV/0!</v>
      </c>
      <c r="AH103" s="299" t="e">
        <f>IF(C103="Location Engin",Gasoil!AH103/(KM!AH102-KM!AG102),IF(C103="Location Transport",(Gasoil!AH103*100)/(KM!AH102-KM!AG102),Gasoil!AH103/heures!AH103))</f>
        <v>#DIV/0!</v>
      </c>
      <c r="AI103" s="533" t="e">
        <f t="shared" si="1"/>
        <v>#DIV/0!</v>
      </c>
    </row>
    <row r="104" spans="1:35">
      <c r="A104" s="528">
        <f>Matériel_Location!A48</f>
        <v>0</v>
      </c>
      <c r="B104" s="301">
        <f>Matériel_Location!B48</f>
        <v>0</v>
      </c>
      <c r="C104" s="301">
        <f>Matériel_Location!C48</f>
        <v>0</v>
      </c>
      <c r="D104" s="299" t="e">
        <f>Gasoil!D104/heures!D104</f>
        <v>#DIV/0!</v>
      </c>
      <c r="E104" s="299" t="e">
        <f>IF(C104="Location Engin",Gasoil!E104/(KM!E103-KM!D103),IF(C104="Location Transport",(Gasoil!E104*100)/(KM!E103-KM!D103),Gasoil!E104/heures!E104))</f>
        <v>#DIV/0!</v>
      </c>
      <c r="F104" s="299" t="e">
        <f>IF(C104="Location Engin",Gasoil!F104/(KM!F103-KM!E103),IF(C104="Location Transport",(Gasoil!F104*100)/(KM!F103-KM!E103),Gasoil!F104/heures!F104))</f>
        <v>#DIV/0!</v>
      </c>
      <c r="G104" s="299" t="e">
        <f>IF(C104="Location Engin",Gasoil!G104/(KM!G103-KM!F103),IF(C104="Location Transport",(Gasoil!G104*100)/(KM!G103-KM!F103),Gasoil!G104/heures!G104))</f>
        <v>#DIV/0!</v>
      </c>
      <c r="H104" s="299" t="e">
        <f>IF(C104="Location Engin",Gasoil!H104/(KM!H103-KM!G103),IF(C104="Location Transport",(Gasoil!H104*100)/(KM!H103-KM!G103),Gasoil!H104/heures!H104))</f>
        <v>#DIV/0!</v>
      </c>
      <c r="I104" s="299" t="e">
        <f>IF(C104="Location Engin",Gasoil!I104/(KM!I103-KM!H103),IF(C104="Location Transport",(Gasoil!I104*100)/(KM!I103-KM!H103),Gasoil!I104/heures!I104))</f>
        <v>#DIV/0!</v>
      </c>
      <c r="J104" s="299" t="e">
        <f>IF(C104="Location Engin",Gasoil!J104/(KM!J103-KM!I103),IF(C104="Location Transport",(Gasoil!J104*100)/(KM!J103-KM!I103),Gasoil!J104/heures!J104))</f>
        <v>#DIV/0!</v>
      </c>
      <c r="K104" s="299" t="e">
        <f>IF(C104="Location Engin",Gasoil!K104/(KM!K103-KM!J103),IF(C104="Location Transport",(Gasoil!K104*100)/(KM!K103-KM!J103),Gasoil!K104/heures!K104))</f>
        <v>#DIV/0!</v>
      </c>
      <c r="L104" s="299" t="e">
        <f>IF(C104="Location Engin",Gasoil!L104/(KM!L103-KM!K103),IF(C104="Location Transport",(Gasoil!L104*100)/(KM!L103-KM!K103),Gasoil!L104/heures!L104))</f>
        <v>#DIV/0!</v>
      </c>
      <c r="M104" s="299" t="e">
        <f>IF(C104="Location Engin",Gasoil!M104/(KM!M103-KM!L103),IF(C104="Location Transport",(Gasoil!M104*100)/(KM!M103-KM!L103),Gasoil!M104/heures!M104))</f>
        <v>#DIV/0!</v>
      </c>
      <c r="N104" s="299" t="e">
        <f>IF(C104="Location Engin",Gasoil!N104/(KM!N103-KM!M103),IF(C104="Location Transport",(Gasoil!N104*100)/(KM!N103-KM!M103),Gasoil!N104/heures!N104))</f>
        <v>#DIV/0!</v>
      </c>
      <c r="O104" s="299" t="e">
        <f>IF(C104="Location Engin",Gasoil!O104/(KM!O103-KM!N103),IF(C104="Location Transport",(Gasoil!O104*100)/(KM!O103-KM!N103),Gasoil!O104/heures!O104))</f>
        <v>#DIV/0!</v>
      </c>
      <c r="P104" s="299" t="e">
        <f>IF(C104="Location Engin",Gasoil!P104/(KM!P103-KM!O103),IF(C104="Location Transport",(Gasoil!P104*100)/(KM!P103-KM!O103),Gasoil!P104/heures!P104))</f>
        <v>#DIV/0!</v>
      </c>
      <c r="Q104" s="299" t="e">
        <f>IF(C104="Location Engin",Gasoil!Q104/(KM!Q103-KM!P103),IF(C104="Location Transport",(Gasoil!Q104*100)/(KM!Q103-KM!P103),Gasoil!Q104/heures!Q104))</f>
        <v>#DIV/0!</v>
      </c>
      <c r="R104" s="299" t="e">
        <f>IF(C104="Location Engin",Gasoil!R104/(KM!R103-KM!Q103),IF(C104="Location Transport",(Gasoil!R104*100)/(KM!R103-KM!Q103),Gasoil!R104/heures!R104))</f>
        <v>#DIV/0!</v>
      </c>
      <c r="S104" s="299" t="e">
        <f>IF(C104="Location Engin",Gasoil!S104/(KM!S103-KM!R103),IF(C104="Location Transport",(Gasoil!S104*100)/(KM!S103-KM!R103),Gasoil!S104/heures!S104))</f>
        <v>#DIV/0!</v>
      </c>
      <c r="T104" s="299" t="e">
        <f>IF(C104="Location Engin",Gasoil!T104/(KM!T103-KM!S103),IF(C104="Location Transport",(Gasoil!T104*100)/(KM!T103-KM!S103),Gasoil!T104/heures!T104))</f>
        <v>#DIV/0!</v>
      </c>
      <c r="U104" s="299" t="e">
        <f>IF(C104="Location Engin",Gasoil!U104/(KM!U103-KM!T103),IF(C104="Location Transport",(Gasoil!U104*100)/(KM!U103-KM!T103),Gasoil!U104/heures!U104))</f>
        <v>#DIV/0!</v>
      </c>
      <c r="V104" s="299" t="e">
        <f>IF(C104="Location Engin",Gasoil!V104/(KM!V103-KM!U103),IF(C104="Location Transport",(Gasoil!V104*100)/(KM!V103-KM!U103),Gasoil!V104/heures!V104))</f>
        <v>#DIV/0!</v>
      </c>
      <c r="W104" s="299" t="e">
        <f>IF(C104="Location Engin",Gasoil!W104/(KM!W103-KM!V103),IF(C104="Location Transport",(Gasoil!W104*100)/(KM!W103-KM!V103),Gasoil!W104/heures!W104))</f>
        <v>#DIV/0!</v>
      </c>
      <c r="X104" s="299" t="e">
        <f>IF(C104="Location Engin",Gasoil!X104/(KM!X103-KM!W103),IF(C104="Location Transport",(Gasoil!X104*100)/(KM!X103-KM!W103),Gasoil!X104/heures!X104))</f>
        <v>#DIV/0!</v>
      </c>
      <c r="Y104" s="299" t="e">
        <f>IF(C104="Location Engin",Gasoil!Y104/(KM!Y103-KM!X103),IF(C104="Location Transport",(Gasoil!Y104*100)/(KM!Y103-KM!X103),Gasoil!Y104/heures!Y104))</f>
        <v>#DIV/0!</v>
      </c>
      <c r="Z104" s="299" t="e">
        <f>IF(C104="Location Engin",Gasoil!Z104/(KM!Z103-KM!Y103),IF(C104="Location Transport",(Gasoil!Z104*100)/(KM!Z103-KM!Y103),Gasoil!Z104/heures!Z104))</f>
        <v>#DIV/0!</v>
      </c>
      <c r="AA104" s="299" t="e">
        <f>IF(C104="Location Engin",Gasoil!AA104/(KM!AA103-KM!Z103),IF(C104="Location Transport",(Gasoil!AA104*100)/(KM!AA103-KM!Z103),Gasoil!AA104/heures!AA104))</f>
        <v>#DIV/0!</v>
      </c>
      <c r="AB104" s="299" t="e">
        <f>IF(C104="Location Engin",Gasoil!AB104/(KM!AB103-KM!AA103),IF(C104="Location Transport",(Gasoil!AB104*100)/(KM!AB103-KM!AA103),Gasoil!AB104/heures!AB104))</f>
        <v>#DIV/0!</v>
      </c>
      <c r="AC104" s="299" t="e">
        <f>IF(C104="Location Engin",Gasoil!AC104/(KM!AC103-KM!AB103),IF(C104="Location Transport",(Gasoil!AC104*100)/(KM!AC103-KM!AB103),Gasoil!AC104/heures!AC104))</f>
        <v>#DIV/0!</v>
      </c>
      <c r="AD104" s="299" t="e">
        <f>IF(C104="Location Engin",Gasoil!AD104/(KM!AD103-KM!AC103),IF(C104="Location Transport",(Gasoil!AD104*100)/(KM!AD103-KM!AC103),Gasoil!AD104/heures!AD104))</f>
        <v>#DIV/0!</v>
      </c>
      <c r="AE104" s="299" t="e">
        <f>IF(C104="Location Engin",Gasoil!AE104/(KM!AE103-KM!AD103),IF(C104="Location Transport",(Gasoil!AE104*100)/(KM!AE103-KM!AD103),Gasoil!AE104/heures!AE104))</f>
        <v>#DIV/0!</v>
      </c>
      <c r="AF104" s="299" t="e">
        <f>IF(C104="Location Engin",Gasoil!AF104/(KM!AF103-KM!AE103),IF(C104="Location Transport",(Gasoil!AF104*100)/(KM!AF103-KM!AE103),Gasoil!AF104/heures!AF104))</f>
        <v>#DIV/0!</v>
      </c>
      <c r="AG104" s="299" t="e">
        <f>IF(C104="Location Engin",Gasoil!AG104/(KM!AG103-KM!AF103),IF(C104="Location Transport",(Gasoil!AG104*100)/(KM!AG103-KM!AF103),Gasoil!AG104/heures!AG104))</f>
        <v>#DIV/0!</v>
      </c>
      <c r="AH104" s="299" t="e">
        <f>IF(C104="Location Engin",Gasoil!AH104/(KM!AH103-KM!AG103),IF(C104="Location Transport",(Gasoil!AH104*100)/(KM!AH103-KM!AG103),Gasoil!AH104/heures!AH104))</f>
        <v>#DIV/0!</v>
      </c>
      <c r="AI104" s="533" t="e">
        <f t="shared" si="1"/>
        <v>#DIV/0!</v>
      </c>
    </row>
    <row r="105" spans="1:35">
      <c r="A105" s="528">
        <f>Matériel_Location!A49</f>
        <v>0</v>
      </c>
      <c r="B105" s="301">
        <f>Matériel_Location!B49</f>
        <v>0</v>
      </c>
      <c r="C105" s="301">
        <f>Matériel_Location!C49</f>
        <v>0</v>
      </c>
      <c r="D105" s="299" t="e">
        <f>Gasoil!D105/heures!D105</f>
        <v>#DIV/0!</v>
      </c>
      <c r="E105" s="299" t="e">
        <f>IF(C105="Location Engin",Gasoil!E105/(KM!E104-KM!D104),IF(C105="Location Transport",(Gasoil!E105*100)/(KM!E104-KM!D104),Gasoil!E105/heures!E105))</f>
        <v>#DIV/0!</v>
      </c>
      <c r="F105" s="299" t="e">
        <f>IF(C105="Location Engin",Gasoil!F105/(KM!F104-KM!E104),IF(C105="Location Transport",(Gasoil!F105*100)/(KM!F104-KM!E104),Gasoil!F105/heures!F105))</f>
        <v>#DIV/0!</v>
      </c>
      <c r="G105" s="299" t="e">
        <f>IF(C105="Location Engin",Gasoil!G105/(KM!G104-KM!F104),IF(C105="Location Transport",(Gasoil!G105*100)/(KM!G104-KM!F104),Gasoil!G105/heures!G105))</f>
        <v>#DIV/0!</v>
      </c>
      <c r="H105" s="299" t="e">
        <f>IF(C105="Location Engin",Gasoil!H105/(KM!H104-KM!G104),IF(C105="Location Transport",(Gasoil!H105*100)/(KM!H104-KM!G104),Gasoil!H105/heures!H105))</f>
        <v>#DIV/0!</v>
      </c>
      <c r="I105" s="299" t="e">
        <f>IF(C105="Location Engin",Gasoil!I105/(KM!I104-KM!H104),IF(C105="Location Transport",(Gasoil!I105*100)/(KM!I104-KM!H104),Gasoil!I105/heures!I105))</f>
        <v>#DIV/0!</v>
      </c>
      <c r="J105" s="299" t="e">
        <f>IF(C105="Location Engin",Gasoil!J105/(KM!J104-KM!I104),IF(C105="Location Transport",(Gasoil!J105*100)/(KM!J104-KM!I104),Gasoil!J105/heures!J105))</f>
        <v>#DIV/0!</v>
      </c>
      <c r="K105" s="299" t="e">
        <f>IF(C105="Location Engin",Gasoil!K105/(KM!K104-KM!J104),IF(C105="Location Transport",(Gasoil!K105*100)/(KM!K104-KM!J104),Gasoil!K105/heures!K105))</f>
        <v>#DIV/0!</v>
      </c>
      <c r="L105" s="299" t="e">
        <f>IF(C105="Location Engin",Gasoil!L105/(KM!L104-KM!K104),IF(C105="Location Transport",(Gasoil!L105*100)/(KM!L104-KM!K104),Gasoil!L105/heures!L105))</f>
        <v>#DIV/0!</v>
      </c>
      <c r="M105" s="299" t="e">
        <f>IF(C105="Location Engin",Gasoil!M105/(KM!M104-KM!L104),IF(C105="Location Transport",(Gasoil!M105*100)/(KM!M104-KM!L104),Gasoil!M105/heures!M105))</f>
        <v>#DIV/0!</v>
      </c>
      <c r="N105" s="299" t="e">
        <f>IF(C105="Location Engin",Gasoil!N105/(KM!N104-KM!M104),IF(C105="Location Transport",(Gasoil!N105*100)/(KM!N104-KM!M104),Gasoil!N105/heures!N105))</f>
        <v>#DIV/0!</v>
      </c>
      <c r="O105" s="299" t="e">
        <f>IF(C105="Location Engin",Gasoil!O105/(KM!O104-KM!N104),IF(C105="Location Transport",(Gasoil!O105*100)/(KM!O104-KM!N104),Gasoil!O105/heures!O105))</f>
        <v>#DIV/0!</v>
      </c>
      <c r="P105" s="299" t="e">
        <f>IF(C105="Location Engin",Gasoil!P105/(KM!P104-KM!O104),IF(C105="Location Transport",(Gasoil!P105*100)/(KM!P104-KM!O104),Gasoil!P105/heures!P105))</f>
        <v>#DIV/0!</v>
      </c>
      <c r="Q105" s="299" t="e">
        <f>IF(C105="Location Engin",Gasoil!Q105/(KM!Q104-KM!P104),IF(C105="Location Transport",(Gasoil!Q105*100)/(KM!Q104-KM!P104),Gasoil!Q105/heures!Q105))</f>
        <v>#DIV/0!</v>
      </c>
      <c r="R105" s="299" t="e">
        <f>IF(C105="Location Engin",Gasoil!R105/(KM!R104-KM!Q104),IF(C105="Location Transport",(Gasoil!R105*100)/(KM!R104-KM!Q104),Gasoil!R105/heures!R105))</f>
        <v>#DIV/0!</v>
      </c>
      <c r="S105" s="299" t="e">
        <f>IF(C105="Location Engin",Gasoil!S105/(KM!S104-KM!R104),IF(C105="Location Transport",(Gasoil!S105*100)/(KM!S104-KM!R104),Gasoil!S105/heures!S105))</f>
        <v>#DIV/0!</v>
      </c>
      <c r="T105" s="299" t="e">
        <f>IF(C105="Location Engin",Gasoil!T105/(KM!T104-KM!S104),IF(C105="Location Transport",(Gasoil!T105*100)/(KM!T104-KM!S104),Gasoil!T105/heures!T105))</f>
        <v>#DIV/0!</v>
      </c>
      <c r="U105" s="299" t="e">
        <f>IF(C105="Location Engin",Gasoil!U105/(KM!U104-KM!T104),IF(C105="Location Transport",(Gasoil!U105*100)/(KM!U104-KM!T104),Gasoil!U105/heures!U105))</f>
        <v>#DIV/0!</v>
      </c>
      <c r="V105" s="299" t="e">
        <f>IF(C105="Location Engin",Gasoil!V105/(KM!V104-KM!U104),IF(C105="Location Transport",(Gasoil!V105*100)/(KM!V104-KM!U104),Gasoil!V105/heures!V105))</f>
        <v>#DIV/0!</v>
      </c>
      <c r="W105" s="299" t="e">
        <f>IF(C105="Location Engin",Gasoil!W105/(KM!W104-KM!V104),IF(C105="Location Transport",(Gasoil!W105*100)/(KM!W104-KM!V104),Gasoil!W105/heures!W105))</f>
        <v>#DIV/0!</v>
      </c>
      <c r="X105" s="299" t="e">
        <f>IF(C105="Location Engin",Gasoil!X105/(KM!X104-KM!W104),IF(C105="Location Transport",(Gasoil!X105*100)/(KM!X104-KM!W104),Gasoil!X105/heures!X105))</f>
        <v>#DIV/0!</v>
      </c>
      <c r="Y105" s="299" t="e">
        <f>IF(C105="Location Engin",Gasoil!Y105/(KM!Y104-KM!X104),IF(C105="Location Transport",(Gasoil!Y105*100)/(KM!Y104-KM!X104),Gasoil!Y105/heures!Y105))</f>
        <v>#DIV/0!</v>
      </c>
      <c r="Z105" s="299" t="e">
        <f>IF(C105="Location Engin",Gasoil!Z105/(KM!Z104-KM!Y104),IF(C105="Location Transport",(Gasoil!Z105*100)/(KM!Z104-KM!Y104),Gasoil!Z105/heures!Z105))</f>
        <v>#DIV/0!</v>
      </c>
      <c r="AA105" s="299" t="e">
        <f>IF(C105="Location Engin",Gasoil!AA105/(KM!AA104-KM!Z104),IF(C105="Location Transport",(Gasoil!AA105*100)/(KM!AA104-KM!Z104),Gasoil!AA105/heures!AA105))</f>
        <v>#DIV/0!</v>
      </c>
      <c r="AB105" s="299" t="e">
        <f>IF(C105="Location Engin",Gasoil!AB105/(KM!AB104-KM!AA104),IF(C105="Location Transport",(Gasoil!AB105*100)/(KM!AB104-KM!AA104),Gasoil!AB105/heures!AB105))</f>
        <v>#DIV/0!</v>
      </c>
      <c r="AC105" s="299" t="e">
        <f>IF(C105="Location Engin",Gasoil!AC105/(KM!AC104-KM!AB104),IF(C105="Location Transport",(Gasoil!AC105*100)/(KM!AC104-KM!AB104),Gasoil!AC105/heures!AC105))</f>
        <v>#DIV/0!</v>
      </c>
      <c r="AD105" s="299" t="e">
        <f>IF(C105="Location Engin",Gasoil!AD105/(KM!AD104-KM!AC104),IF(C105="Location Transport",(Gasoil!AD105*100)/(KM!AD104-KM!AC104),Gasoil!AD105/heures!AD105))</f>
        <v>#DIV/0!</v>
      </c>
      <c r="AE105" s="299" t="e">
        <f>IF(C105="Location Engin",Gasoil!AE105/(KM!AE104-KM!AD104),IF(C105="Location Transport",(Gasoil!AE105*100)/(KM!AE104-KM!AD104),Gasoil!AE105/heures!AE105))</f>
        <v>#DIV/0!</v>
      </c>
      <c r="AF105" s="299" t="e">
        <f>IF(C105="Location Engin",Gasoil!AF105/(KM!AF104-KM!AE104),IF(C105="Location Transport",(Gasoil!AF105*100)/(KM!AF104-KM!AE104),Gasoil!AF105/heures!AF105))</f>
        <v>#DIV/0!</v>
      </c>
      <c r="AG105" s="299" t="e">
        <f>IF(C105="Location Engin",Gasoil!AG105/(KM!AG104-KM!AF104),IF(C105="Location Transport",(Gasoil!AG105*100)/(KM!AG104-KM!AF104),Gasoil!AG105/heures!AG105))</f>
        <v>#DIV/0!</v>
      </c>
      <c r="AH105" s="299" t="e">
        <f>IF(C105="Location Engin",Gasoil!AH105/(KM!AH104-KM!AG104),IF(C105="Location Transport",(Gasoil!AH105*100)/(KM!AH104-KM!AG104),Gasoil!AH105/heures!AH105))</f>
        <v>#DIV/0!</v>
      </c>
      <c r="AI105" s="533" t="e">
        <f t="shared" si="1"/>
        <v>#DIV/0!</v>
      </c>
    </row>
    <row r="106" spans="1:35">
      <c r="A106" s="528">
        <f>Matériel_Location!A50</f>
        <v>0</v>
      </c>
      <c r="B106" s="301">
        <f>Matériel_Location!B50</f>
        <v>0</v>
      </c>
      <c r="C106" s="301">
        <f>Matériel_Location!C50</f>
        <v>0</v>
      </c>
      <c r="D106" s="299" t="e">
        <f>Gasoil!D106/heures!D106</f>
        <v>#DIV/0!</v>
      </c>
      <c r="E106" s="299" t="e">
        <f>IF(C106="Location Engin",Gasoil!E106/(KM!E105-KM!D105),IF(C106="Location Transport",(Gasoil!E106*100)/(KM!E105-KM!D105),Gasoil!E106/heures!E106))</f>
        <v>#DIV/0!</v>
      </c>
      <c r="F106" s="299" t="e">
        <f>IF(C106="Location Engin",Gasoil!F106/(KM!F105-KM!E105),IF(C106="Location Transport",(Gasoil!F106*100)/(KM!F105-KM!E105),Gasoil!F106/heures!F106))</f>
        <v>#DIV/0!</v>
      </c>
      <c r="G106" s="299" t="e">
        <f>IF(C106="Location Engin",Gasoil!G106/(KM!G105-KM!F105),IF(C106="Location Transport",(Gasoil!G106*100)/(KM!G105-KM!F105),Gasoil!G106/heures!G106))</f>
        <v>#DIV/0!</v>
      </c>
      <c r="H106" s="299" t="e">
        <f>IF(C106="Location Engin",Gasoil!H106/(KM!H105-KM!G105),IF(C106="Location Transport",(Gasoil!H106*100)/(KM!H105-KM!G105),Gasoil!H106/heures!H106))</f>
        <v>#DIV/0!</v>
      </c>
      <c r="I106" s="299" t="e">
        <f>IF(C106="Location Engin",Gasoil!I106/(KM!I105-KM!H105),IF(C106="Location Transport",(Gasoil!I106*100)/(KM!I105-KM!H105),Gasoil!I106/heures!I106))</f>
        <v>#DIV/0!</v>
      </c>
      <c r="J106" s="299" t="e">
        <f>IF(C106="Location Engin",Gasoil!J106/(KM!J105-KM!I105),IF(C106="Location Transport",(Gasoil!J106*100)/(KM!J105-KM!I105),Gasoil!J106/heures!J106))</f>
        <v>#DIV/0!</v>
      </c>
      <c r="K106" s="299" t="e">
        <f>IF(C106="Location Engin",Gasoil!K106/(KM!K105-KM!J105),IF(C106="Location Transport",(Gasoil!K106*100)/(KM!K105-KM!J105),Gasoil!K106/heures!K106))</f>
        <v>#DIV/0!</v>
      </c>
      <c r="L106" s="299" t="e">
        <f>IF(C106="Location Engin",Gasoil!L106/(KM!L105-KM!K105),IF(C106="Location Transport",(Gasoil!L106*100)/(KM!L105-KM!K105),Gasoil!L106/heures!L106))</f>
        <v>#DIV/0!</v>
      </c>
      <c r="M106" s="299" t="e">
        <f>IF(C106="Location Engin",Gasoil!M106/(KM!M105-KM!L105),IF(C106="Location Transport",(Gasoil!M106*100)/(KM!M105-KM!L105),Gasoil!M106/heures!M106))</f>
        <v>#DIV/0!</v>
      </c>
      <c r="N106" s="299" t="e">
        <f>IF(C106="Location Engin",Gasoil!N106/(KM!N105-KM!M105),IF(C106="Location Transport",(Gasoil!N106*100)/(KM!N105-KM!M105),Gasoil!N106/heures!N106))</f>
        <v>#DIV/0!</v>
      </c>
      <c r="O106" s="299" t="e">
        <f>IF(C106="Location Engin",Gasoil!O106/(KM!O105-KM!N105),IF(C106="Location Transport",(Gasoil!O106*100)/(KM!O105-KM!N105),Gasoil!O106/heures!O106))</f>
        <v>#DIV/0!</v>
      </c>
      <c r="P106" s="299" t="e">
        <f>IF(C106="Location Engin",Gasoil!P106/(KM!P105-KM!O105),IF(C106="Location Transport",(Gasoil!P106*100)/(KM!P105-KM!O105),Gasoil!P106/heures!P106))</f>
        <v>#DIV/0!</v>
      </c>
      <c r="Q106" s="299" t="e">
        <f>IF(C106="Location Engin",Gasoil!Q106/(KM!Q105-KM!P105),IF(C106="Location Transport",(Gasoil!Q106*100)/(KM!Q105-KM!P105),Gasoil!Q106/heures!Q106))</f>
        <v>#DIV/0!</v>
      </c>
      <c r="R106" s="299" t="e">
        <f>IF(C106="Location Engin",Gasoil!R106/(KM!R105-KM!Q105),IF(C106="Location Transport",(Gasoil!R106*100)/(KM!R105-KM!Q105),Gasoil!R106/heures!R106))</f>
        <v>#DIV/0!</v>
      </c>
      <c r="S106" s="299" t="e">
        <f>IF(C106="Location Engin",Gasoil!S106/(KM!S105-KM!R105),IF(C106="Location Transport",(Gasoil!S106*100)/(KM!S105-KM!R105),Gasoil!S106/heures!S106))</f>
        <v>#DIV/0!</v>
      </c>
      <c r="T106" s="299" t="e">
        <f>IF(C106="Location Engin",Gasoil!T106/(KM!T105-KM!S105),IF(C106="Location Transport",(Gasoil!T106*100)/(KM!T105-KM!S105),Gasoil!T106/heures!T106))</f>
        <v>#DIV/0!</v>
      </c>
      <c r="U106" s="299" t="e">
        <f>IF(C106="Location Engin",Gasoil!U106/(KM!U105-KM!T105),IF(C106="Location Transport",(Gasoil!U106*100)/(KM!U105-KM!T105),Gasoil!U106/heures!U106))</f>
        <v>#DIV/0!</v>
      </c>
      <c r="V106" s="299" t="e">
        <f>IF(C106="Location Engin",Gasoil!V106/(KM!V105-KM!U105),IF(C106="Location Transport",(Gasoil!V106*100)/(KM!V105-KM!U105),Gasoil!V106/heures!V106))</f>
        <v>#DIV/0!</v>
      </c>
      <c r="W106" s="299" t="e">
        <f>IF(C106="Location Engin",Gasoil!W106/(KM!W105-KM!V105),IF(C106="Location Transport",(Gasoil!W106*100)/(KM!W105-KM!V105),Gasoil!W106/heures!W106))</f>
        <v>#DIV/0!</v>
      </c>
      <c r="X106" s="299" t="e">
        <f>IF(C106="Location Engin",Gasoil!X106/(KM!X105-KM!W105),IF(C106="Location Transport",(Gasoil!X106*100)/(KM!X105-KM!W105),Gasoil!X106/heures!X106))</f>
        <v>#DIV/0!</v>
      </c>
      <c r="Y106" s="299" t="e">
        <f>IF(C106="Location Engin",Gasoil!Y106/(KM!Y105-KM!X105),IF(C106="Location Transport",(Gasoil!Y106*100)/(KM!Y105-KM!X105),Gasoil!Y106/heures!Y106))</f>
        <v>#DIV/0!</v>
      </c>
      <c r="Z106" s="299" t="e">
        <f>IF(C106="Location Engin",Gasoil!Z106/(KM!Z105-KM!Y105),IF(C106="Location Transport",(Gasoil!Z106*100)/(KM!Z105-KM!Y105),Gasoil!Z106/heures!Z106))</f>
        <v>#DIV/0!</v>
      </c>
      <c r="AA106" s="299" t="e">
        <f>IF(C106="Location Engin",Gasoil!AA106/(KM!AA105-KM!Z105),IF(C106="Location Transport",(Gasoil!AA106*100)/(KM!AA105-KM!Z105),Gasoil!AA106/heures!AA106))</f>
        <v>#DIV/0!</v>
      </c>
      <c r="AB106" s="299" t="e">
        <f>IF(C106="Location Engin",Gasoil!AB106/(KM!AB105-KM!AA105),IF(C106="Location Transport",(Gasoil!AB106*100)/(KM!AB105-KM!AA105),Gasoil!AB106/heures!AB106))</f>
        <v>#DIV/0!</v>
      </c>
      <c r="AC106" s="299" t="e">
        <f>IF(C106="Location Engin",Gasoil!AC106/(KM!AC105-KM!AB105),IF(C106="Location Transport",(Gasoil!AC106*100)/(KM!AC105-KM!AB105),Gasoil!AC106/heures!AC106))</f>
        <v>#DIV/0!</v>
      </c>
      <c r="AD106" s="299" t="e">
        <f>IF(C106="Location Engin",Gasoil!AD106/(KM!AD105-KM!AC105),IF(C106="Location Transport",(Gasoil!AD106*100)/(KM!AD105-KM!AC105),Gasoil!AD106/heures!AD106))</f>
        <v>#DIV/0!</v>
      </c>
      <c r="AE106" s="299" t="e">
        <f>IF(C106="Location Engin",Gasoil!AE106/(KM!AE105-KM!AD105),IF(C106="Location Transport",(Gasoil!AE106*100)/(KM!AE105-KM!AD105),Gasoil!AE106/heures!AE106))</f>
        <v>#DIV/0!</v>
      </c>
      <c r="AF106" s="299" t="e">
        <f>IF(C106="Location Engin",Gasoil!AF106/(KM!AF105-KM!AE105),IF(C106="Location Transport",(Gasoil!AF106*100)/(KM!AF105-KM!AE105),Gasoil!AF106/heures!AF106))</f>
        <v>#DIV/0!</v>
      </c>
      <c r="AG106" s="299" t="e">
        <f>IF(C106="Location Engin",Gasoil!AG106/(KM!AG105-KM!AF105),IF(C106="Location Transport",(Gasoil!AG106*100)/(KM!AG105-KM!AF105),Gasoil!AG106/heures!AG106))</f>
        <v>#DIV/0!</v>
      </c>
      <c r="AH106" s="299" t="e">
        <f>IF(C106="Location Engin",Gasoil!AH106/(KM!AH105-KM!AG105),IF(C106="Location Transport",(Gasoil!AH106*100)/(KM!AH105-KM!AG105),Gasoil!AH106/heures!AH106))</f>
        <v>#DIV/0!</v>
      </c>
      <c r="AI106" s="533" t="e">
        <f t="shared" si="1"/>
        <v>#DIV/0!</v>
      </c>
    </row>
    <row r="107" spans="1:35">
      <c r="A107" s="528">
        <f>Matériel_Location!A51</f>
        <v>0</v>
      </c>
      <c r="B107" s="301">
        <f>Matériel_Location!B51</f>
        <v>0</v>
      </c>
      <c r="C107" s="301">
        <f>Matériel_Location!C51</f>
        <v>0</v>
      </c>
      <c r="D107" s="299" t="e">
        <f>Gasoil!D107/heures!D107</f>
        <v>#DIV/0!</v>
      </c>
      <c r="E107" s="299" t="e">
        <f>IF(C107="Location Engin",Gasoil!E107/(KM!E106-KM!D106),IF(C107="Location Transport",(Gasoil!E107*100)/(KM!E106-KM!D106),Gasoil!E107/heures!E107))</f>
        <v>#DIV/0!</v>
      </c>
      <c r="F107" s="299" t="e">
        <f>IF(C107="Location Engin",Gasoil!F107/(KM!F106-KM!E106),IF(C107="Location Transport",(Gasoil!F107*100)/(KM!F106-KM!E106),Gasoil!F107/heures!F107))</f>
        <v>#DIV/0!</v>
      </c>
      <c r="G107" s="299" t="e">
        <f>IF(C107="Location Engin",Gasoil!G107/(KM!G106-KM!F106),IF(C107="Location Transport",(Gasoil!G107*100)/(KM!G106-KM!F106),Gasoil!G107/heures!G107))</f>
        <v>#DIV/0!</v>
      </c>
      <c r="H107" s="299" t="e">
        <f>IF(C107="Location Engin",Gasoil!H107/(KM!H106-KM!G106),IF(C107="Location Transport",(Gasoil!H107*100)/(KM!H106-KM!G106),Gasoil!H107/heures!H107))</f>
        <v>#DIV/0!</v>
      </c>
      <c r="I107" s="299" t="e">
        <f>IF(C107="Location Engin",Gasoil!I107/(KM!I106-KM!H106),IF(C107="Location Transport",(Gasoil!I107*100)/(KM!I106-KM!H106),Gasoil!I107/heures!I107))</f>
        <v>#DIV/0!</v>
      </c>
      <c r="J107" s="299" t="e">
        <f>IF(C107="Location Engin",Gasoil!J107/(KM!J106-KM!I106),IF(C107="Location Transport",(Gasoil!J107*100)/(KM!J106-KM!I106),Gasoil!J107/heures!J107))</f>
        <v>#DIV/0!</v>
      </c>
      <c r="K107" s="299" t="e">
        <f>IF(C107="Location Engin",Gasoil!K107/(KM!K106-KM!J106),IF(C107="Location Transport",(Gasoil!K107*100)/(KM!K106-KM!J106),Gasoil!K107/heures!K107))</f>
        <v>#DIV/0!</v>
      </c>
      <c r="L107" s="299" t="e">
        <f>IF(C107="Location Engin",Gasoil!L107/(KM!L106-KM!K106),IF(C107="Location Transport",(Gasoil!L107*100)/(KM!L106-KM!K106),Gasoil!L107/heures!L107))</f>
        <v>#DIV/0!</v>
      </c>
      <c r="M107" s="299" t="e">
        <f>IF(C107="Location Engin",Gasoil!M107/(KM!M106-KM!L106),IF(C107="Location Transport",(Gasoil!M107*100)/(KM!M106-KM!L106),Gasoil!M107/heures!M107))</f>
        <v>#DIV/0!</v>
      </c>
      <c r="N107" s="299" t="e">
        <f>IF(C107="Location Engin",Gasoil!N107/(KM!N106-KM!M106),IF(C107="Location Transport",(Gasoil!N107*100)/(KM!N106-KM!M106),Gasoil!N107/heures!N107))</f>
        <v>#DIV/0!</v>
      </c>
      <c r="O107" s="299" t="e">
        <f>IF(C107="Location Engin",Gasoil!O107/(KM!O106-KM!N106),IF(C107="Location Transport",(Gasoil!O107*100)/(KM!O106-KM!N106),Gasoil!O107/heures!O107))</f>
        <v>#DIV/0!</v>
      </c>
      <c r="P107" s="299" t="e">
        <f>IF(C107="Location Engin",Gasoil!P107/(KM!P106-KM!O106),IF(C107="Location Transport",(Gasoil!P107*100)/(KM!P106-KM!O106),Gasoil!P107/heures!P107))</f>
        <v>#DIV/0!</v>
      </c>
      <c r="Q107" s="299" t="e">
        <f>IF(C107="Location Engin",Gasoil!Q107/(KM!Q106-KM!P106),IF(C107="Location Transport",(Gasoil!Q107*100)/(KM!Q106-KM!P106),Gasoil!Q107/heures!Q107))</f>
        <v>#DIV/0!</v>
      </c>
      <c r="R107" s="299" t="e">
        <f>IF(C107="Location Engin",Gasoil!R107/(KM!R106-KM!Q106),IF(C107="Location Transport",(Gasoil!R107*100)/(KM!R106-KM!Q106),Gasoil!R107/heures!R107))</f>
        <v>#DIV/0!</v>
      </c>
      <c r="S107" s="299" t="e">
        <f>IF(C107="Location Engin",Gasoil!S107/(KM!S106-KM!R106),IF(C107="Location Transport",(Gasoil!S107*100)/(KM!S106-KM!R106),Gasoil!S107/heures!S107))</f>
        <v>#DIV/0!</v>
      </c>
      <c r="T107" s="299" t="e">
        <f>IF(C107="Location Engin",Gasoil!T107/(KM!T106-KM!S106),IF(C107="Location Transport",(Gasoil!T107*100)/(KM!T106-KM!S106),Gasoil!T107/heures!T107))</f>
        <v>#DIV/0!</v>
      </c>
      <c r="U107" s="299" t="e">
        <f>IF(C107="Location Engin",Gasoil!U107/(KM!U106-KM!T106),IF(C107="Location Transport",(Gasoil!U107*100)/(KM!U106-KM!T106),Gasoil!U107/heures!U107))</f>
        <v>#DIV/0!</v>
      </c>
      <c r="V107" s="299" t="e">
        <f>IF(C107="Location Engin",Gasoil!V107/(KM!V106-KM!U106),IF(C107="Location Transport",(Gasoil!V107*100)/(KM!V106-KM!U106),Gasoil!V107/heures!V107))</f>
        <v>#DIV/0!</v>
      </c>
      <c r="W107" s="299" t="e">
        <f>IF(C107="Location Engin",Gasoil!W107/(KM!W106-KM!V106),IF(C107="Location Transport",(Gasoil!W107*100)/(KM!W106-KM!V106),Gasoil!W107/heures!W107))</f>
        <v>#DIV/0!</v>
      </c>
      <c r="X107" s="299" t="e">
        <f>IF(C107="Location Engin",Gasoil!X107/(KM!X106-KM!W106),IF(C107="Location Transport",(Gasoil!X107*100)/(KM!X106-KM!W106),Gasoil!X107/heures!X107))</f>
        <v>#DIV/0!</v>
      </c>
      <c r="Y107" s="299" t="e">
        <f>IF(C107="Location Engin",Gasoil!Y107/(KM!Y106-KM!X106),IF(C107="Location Transport",(Gasoil!Y107*100)/(KM!Y106-KM!X106),Gasoil!Y107/heures!Y107))</f>
        <v>#DIV/0!</v>
      </c>
      <c r="Z107" s="299" t="e">
        <f>IF(C107="Location Engin",Gasoil!Z107/(KM!Z106-KM!Y106),IF(C107="Location Transport",(Gasoil!Z107*100)/(KM!Z106-KM!Y106),Gasoil!Z107/heures!Z107))</f>
        <v>#DIV/0!</v>
      </c>
      <c r="AA107" s="299" t="e">
        <f>IF(C107="Location Engin",Gasoil!AA107/(KM!AA106-KM!Z106),IF(C107="Location Transport",(Gasoil!AA107*100)/(KM!AA106-KM!Z106),Gasoil!AA107/heures!AA107))</f>
        <v>#DIV/0!</v>
      </c>
      <c r="AB107" s="299" t="e">
        <f>IF(C107="Location Engin",Gasoil!AB107/(KM!AB106-KM!AA106),IF(C107="Location Transport",(Gasoil!AB107*100)/(KM!AB106-KM!AA106),Gasoil!AB107/heures!AB107))</f>
        <v>#DIV/0!</v>
      </c>
      <c r="AC107" s="299" t="e">
        <f>IF(C107="Location Engin",Gasoil!AC107/(KM!AC106-KM!AB106),IF(C107="Location Transport",(Gasoil!AC107*100)/(KM!AC106-KM!AB106),Gasoil!AC107/heures!AC107))</f>
        <v>#DIV/0!</v>
      </c>
      <c r="AD107" s="299" t="e">
        <f>IF(C107="Location Engin",Gasoil!AD107/(KM!AD106-KM!AC106),IF(C107="Location Transport",(Gasoil!AD107*100)/(KM!AD106-KM!AC106),Gasoil!AD107/heures!AD107))</f>
        <v>#DIV/0!</v>
      </c>
      <c r="AE107" s="299" t="e">
        <f>IF(C107="Location Engin",Gasoil!AE107/(KM!AE106-KM!AD106),IF(C107="Location Transport",(Gasoil!AE107*100)/(KM!AE106-KM!AD106),Gasoil!AE107/heures!AE107))</f>
        <v>#DIV/0!</v>
      </c>
      <c r="AF107" s="299" t="e">
        <f>IF(C107="Location Engin",Gasoil!AF107/(KM!AF106-KM!AE106),IF(C107="Location Transport",(Gasoil!AF107*100)/(KM!AF106-KM!AE106),Gasoil!AF107/heures!AF107))</f>
        <v>#DIV/0!</v>
      </c>
      <c r="AG107" s="299" t="e">
        <f>IF(C107="Location Engin",Gasoil!AG107/(KM!AG106-KM!AF106),IF(C107="Location Transport",(Gasoil!AG107*100)/(KM!AG106-KM!AF106),Gasoil!AG107/heures!AG107))</f>
        <v>#DIV/0!</v>
      </c>
      <c r="AH107" s="299" t="e">
        <f>IF(C107="Location Engin",Gasoil!AH107/(KM!AH106-KM!AG106),IF(C107="Location Transport",(Gasoil!AH107*100)/(KM!AH106-KM!AG106),Gasoil!AH107/heures!AH107))</f>
        <v>#DIV/0!</v>
      </c>
      <c r="AI107" s="533" t="e">
        <f t="shared" si="1"/>
        <v>#DIV/0!</v>
      </c>
    </row>
    <row r="108" spans="1:35">
      <c r="A108" s="528">
        <f>Matériel_Location!A52</f>
        <v>0</v>
      </c>
      <c r="B108" s="301">
        <f>Matériel_Location!B52</f>
        <v>0</v>
      </c>
      <c r="C108" s="301">
        <f>Matériel_Location!C52</f>
        <v>0</v>
      </c>
      <c r="D108" s="299" t="e">
        <f>Gasoil!D108/heures!D108</f>
        <v>#DIV/0!</v>
      </c>
      <c r="E108" s="299" t="e">
        <f>IF(C108="Location Engin",Gasoil!E108/(KM!E107-KM!D107),IF(C108="Location Transport",(Gasoil!E108*100)/(KM!E107-KM!D107),Gasoil!E108/heures!E108))</f>
        <v>#DIV/0!</v>
      </c>
      <c r="F108" s="299" t="e">
        <f>IF(C108="Location Engin",Gasoil!F108/(KM!F107-KM!E107),IF(C108="Location Transport",(Gasoil!F108*100)/(KM!F107-KM!E107),Gasoil!F108/heures!F108))</f>
        <v>#DIV/0!</v>
      </c>
      <c r="G108" s="299" t="e">
        <f>IF(C108="Location Engin",Gasoil!G108/(KM!G107-KM!F107),IF(C108="Location Transport",(Gasoil!G108*100)/(KM!G107-KM!F107),Gasoil!G108/heures!G108))</f>
        <v>#DIV/0!</v>
      </c>
      <c r="H108" s="299" t="e">
        <f>IF(C108="Location Engin",Gasoil!H108/(KM!H107-KM!G107),IF(C108="Location Transport",(Gasoil!H108*100)/(KM!H107-KM!G107),Gasoil!H108/heures!H108))</f>
        <v>#DIV/0!</v>
      </c>
      <c r="I108" s="299" t="e">
        <f>IF(C108="Location Engin",Gasoil!I108/(KM!I107-KM!H107),IF(C108="Location Transport",(Gasoil!I108*100)/(KM!I107-KM!H107),Gasoil!I108/heures!I108))</f>
        <v>#DIV/0!</v>
      </c>
      <c r="J108" s="299" t="e">
        <f>IF(C108="Location Engin",Gasoil!J108/(KM!J107-KM!I107),IF(C108="Location Transport",(Gasoil!J108*100)/(KM!J107-KM!I107),Gasoil!J108/heures!J108))</f>
        <v>#DIV/0!</v>
      </c>
      <c r="K108" s="299" t="e">
        <f>IF(C108="Location Engin",Gasoil!K108/(KM!K107-KM!J107),IF(C108="Location Transport",(Gasoil!K108*100)/(KM!K107-KM!J107),Gasoil!K108/heures!K108))</f>
        <v>#DIV/0!</v>
      </c>
      <c r="L108" s="299" t="e">
        <f>IF(C108="Location Engin",Gasoil!L108/(KM!L107-KM!K107),IF(C108="Location Transport",(Gasoil!L108*100)/(KM!L107-KM!K107),Gasoil!L108/heures!L108))</f>
        <v>#DIV/0!</v>
      </c>
      <c r="M108" s="299" t="e">
        <f>IF(C108="Location Engin",Gasoil!M108/(KM!M107-KM!L107),IF(C108="Location Transport",(Gasoil!M108*100)/(KM!M107-KM!L107),Gasoil!M108/heures!M108))</f>
        <v>#DIV/0!</v>
      </c>
      <c r="N108" s="299" t="e">
        <f>IF(C108="Location Engin",Gasoil!N108/(KM!N107-KM!M107),IF(C108="Location Transport",(Gasoil!N108*100)/(KM!N107-KM!M107),Gasoil!N108/heures!N108))</f>
        <v>#DIV/0!</v>
      </c>
      <c r="O108" s="299" t="e">
        <f>IF(C108="Location Engin",Gasoil!O108/(KM!O107-KM!N107),IF(C108="Location Transport",(Gasoil!O108*100)/(KM!O107-KM!N107),Gasoil!O108/heures!O108))</f>
        <v>#DIV/0!</v>
      </c>
      <c r="P108" s="299" t="e">
        <f>IF(C108="Location Engin",Gasoil!P108/(KM!P107-KM!O107),IF(C108="Location Transport",(Gasoil!P108*100)/(KM!P107-KM!O107),Gasoil!P108/heures!P108))</f>
        <v>#DIV/0!</v>
      </c>
      <c r="Q108" s="299" t="e">
        <f>IF(C108="Location Engin",Gasoil!Q108/(KM!Q107-KM!P107),IF(C108="Location Transport",(Gasoil!Q108*100)/(KM!Q107-KM!P107),Gasoil!Q108/heures!Q108))</f>
        <v>#DIV/0!</v>
      </c>
      <c r="R108" s="299" t="e">
        <f>IF(C108="Location Engin",Gasoil!R108/(KM!R107-KM!Q107),IF(C108="Location Transport",(Gasoil!R108*100)/(KM!R107-KM!Q107),Gasoil!R108/heures!R108))</f>
        <v>#DIV/0!</v>
      </c>
      <c r="S108" s="299" t="e">
        <f>IF(C108="Location Engin",Gasoil!S108/(KM!S107-KM!R107),IF(C108="Location Transport",(Gasoil!S108*100)/(KM!S107-KM!R107),Gasoil!S108/heures!S108))</f>
        <v>#DIV/0!</v>
      </c>
      <c r="T108" s="299" t="e">
        <f>IF(C108="Location Engin",Gasoil!T108/(KM!T107-KM!S107),IF(C108="Location Transport",(Gasoil!T108*100)/(KM!T107-KM!S107),Gasoil!T108/heures!T108))</f>
        <v>#DIV/0!</v>
      </c>
      <c r="U108" s="299" t="e">
        <f>IF(C108="Location Engin",Gasoil!U108/(KM!U107-KM!T107),IF(C108="Location Transport",(Gasoil!U108*100)/(KM!U107-KM!T107),Gasoil!U108/heures!U108))</f>
        <v>#DIV/0!</v>
      </c>
      <c r="V108" s="299" t="e">
        <f>IF(C108="Location Engin",Gasoil!V108/(KM!V107-KM!U107),IF(C108="Location Transport",(Gasoil!V108*100)/(KM!V107-KM!U107),Gasoil!V108/heures!V108))</f>
        <v>#DIV/0!</v>
      </c>
      <c r="W108" s="299" t="e">
        <f>IF(C108="Location Engin",Gasoil!W108/(KM!W107-KM!V107),IF(C108="Location Transport",(Gasoil!W108*100)/(KM!W107-KM!V107),Gasoil!W108/heures!W108))</f>
        <v>#DIV/0!</v>
      </c>
      <c r="X108" s="299" t="e">
        <f>IF(C108="Location Engin",Gasoil!X108/(KM!X107-KM!W107),IF(C108="Location Transport",(Gasoil!X108*100)/(KM!X107-KM!W107),Gasoil!X108/heures!X108))</f>
        <v>#DIV/0!</v>
      </c>
      <c r="Y108" s="299" t="e">
        <f>IF(C108="Location Engin",Gasoil!Y108/(KM!Y107-KM!X107),IF(C108="Location Transport",(Gasoil!Y108*100)/(KM!Y107-KM!X107),Gasoil!Y108/heures!Y108))</f>
        <v>#DIV/0!</v>
      </c>
      <c r="Z108" s="299" t="e">
        <f>IF(C108="Location Engin",Gasoil!Z108/(KM!Z107-KM!Y107),IF(C108="Location Transport",(Gasoil!Z108*100)/(KM!Z107-KM!Y107),Gasoil!Z108/heures!Z108))</f>
        <v>#DIV/0!</v>
      </c>
      <c r="AA108" s="299" t="e">
        <f>IF(C108="Location Engin",Gasoil!AA108/(KM!AA107-KM!Z107),IF(C108="Location Transport",(Gasoil!AA108*100)/(KM!AA107-KM!Z107),Gasoil!AA108/heures!AA108))</f>
        <v>#DIV/0!</v>
      </c>
      <c r="AB108" s="299" t="e">
        <f>IF(C108="Location Engin",Gasoil!AB108/(KM!AB107-KM!AA107),IF(C108="Location Transport",(Gasoil!AB108*100)/(KM!AB107-KM!AA107),Gasoil!AB108/heures!AB108))</f>
        <v>#DIV/0!</v>
      </c>
      <c r="AC108" s="299" t="e">
        <f>IF(C108="Location Engin",Gasoil!AC108/(KM!AC107-KM!AB107),IF(C108="Location Transport",(Gasoil!AC108*100)/(KM!AC107-KM!AB107),Gasoil!AC108/heures!AC108))</f>
        <v>#DIV/0!</v>
      </c>
      <c r="AD108" s="299" t="e">
        <f>IF(C108="Location Engin",Gasoil!AD108/(KM!AD107-KM!AC107),IF(C108="Location Transport",(Gasoil!AD108*100)/(KM!AD107-KM!AC107),Gasoil!AD108/heures!AD108))</f>
        <v>#DIV/0!</v>
      </c>
      <c r="AE108" s="299" t="e">
        <f>IF(C108="Location Engin",Gasoil!AE108/(KM!AE107-KM!AD107),IF(C108="Location Transport",(Gasoil!AE108*100)/(KM!AE107-KM!AD107),Gasoil!AE108/heures!AE108))</f>
        <v>#DIV/0!</v>
      </c>
      <c r="AF108" s="299" t="e">
        <f>IF(C108="Location Engin",Gasoil!AF108/(KM!AF107-KM!AE107),IF(C108="Location Transport",(Gasoil!AF108*100)/(KM!AF107-KM!AE107),Gasoil!AF108/heures!AF108))</f>
        <v>#DIV/0!</v>
      </c>
      <c r="AG108" s="299" t="e">
        <f>IF(C108="Location Engin",Gasoil!AG108/(KM!AG107-KM!AF107),IF(C108="Location Transport",(Gasoil!AG108*100)/(KM!AG107-KM!AF107),Gasoil!AG108/heures!AG108))</f>
        <v>#DIV/0!</v>
      </c>
      <c r="AH108" s="299" t="e">
        <f>IF(C108="Location Engin",Gasoil!AH108/(KM!AH107-KM!AG107),IF(C108="Location Transport",(Gasoil!AH108*100)/(KM!AH107-KM!AG107),Gasoil!AH108/heures!AH108))</f>
        <v>#DIV/0!</v>
      </c>
      <c r="AI108" s="533" t="e">
        <f t="shared" si="1"/>
        <v>#DIV/0!</v>
      </c>
    </row>
    <row r="109" spans="1:35">
      <c r="A109" s="528">
        <f>Matériel_Location!A53</f>
        <v>0</v>
      </c>
      <c r="B109" s="301">
        <f>Matériel_Location!B53</f>
        <v>0</v>
      </c>
      <c r="C109" s="301">
        <f>Matériel_Location!C53</f>
        <v>0</v>
      </c>
      <c r="D109" s="299" t="e">
        <f>Gasoil!D109/heures!D109</f>
        <v>#DIV/0!</v>
      </c>
      <c r="E109" s="299" t="e">
        <f>IF(C109="Location Engin",Gasoil!E109/(KM!E108-KM!D108),IF(C109="Location Transport",(Gasoil!E109*100)/(KM!E108-KM!D108),Gasoil!E109/heures!E109))</f>
        <v>#DIV/0!</v>
      </c>
      <c r="F109" s="299" t="e">
        <f>IF(C109="Location Engin",Gasoil!F109/(KM!F108-KM!E108),IF(C109="Location Transport",(Gasoil!F109*100)/(KM!F108-KM!E108),Gasoil!F109/heures!F109))</f>
        <v>#DIV/0!</v>
      </c>
      <c r="G109" s="299" t="e">
        <f>IF(C109="Location Engin",Gasoil!G109/(KM!G108-KM!F108),IF(C109="Location Transport",(Gasoil!G109*100)/(KM!G108-KM!F108),Gasoil!G109/heures!G109))</f>
        <v>#DIV/0!</v>
      </c>
      <c r="H109" s="299" t="e">
        <f>IF(C109="Location Engin",Gasoil!H109/(KM!H108-KM!G108),IF(C109="Location Transport",(Gasoil!H109*100)/(KM!H108-KM!G108),Gasoil!H109/heures!H109))</f>
        <v>#DIV/0!</v>
      </c>
      <c r="I109" s="299" t="e">
        <f>IF(C109="Location Engin",Gasoil!I109/(KM!I108-KM!H108),IF(C109="Location Transport",(Gasoil!I109*100)/(KM!I108-KM!H108),Gasoil!I109/heures!I109))</f>
        <v>#DIV/0!</v>
      </c>
      <c r="J109" s="299" t="e">
        <f>IF(C109="Location Engin",Gasoil!J109/(KM!J108-KM!I108),IF(C109="Location Transport",(Gasoil!J109*100)/(KM!J108-KM!I108),Gasoil!J109/heures!J109))</f>
        <v>#DIV/0!</v>
      </c>
      <c r="K109" s="299" t="e">
        <f>IF(C109="Location Engin",Gasoil!K109/(KM!K108-KM!J108),IF(C109="Location Transport",(Gasoil!K109*100)/(KM!K108-KM!J108),Gasoil!K109/heures!K109))</f>
        <v>#DIV/0!</v>
      </c>
      <c r="L109" s="299" t="e">
        <f>IF(C109="Location Engin",Gasoil!L109/(KM!L108-KM!K108),IF(C109="Location Transport",(Gasoil!L109*100)/(KM!L108-KM!K108),Gasoil!L109/heures!L109))</f>
        <v>#DIV/0!</v>
      </c>
      <c r="M109" s="299" t="e">
        <f>IF(C109="Location Engin",Gasoil!M109/(KM!M108-KM!L108),IF(C109="Location Transport",(Gasoil!M109*100)/(KM!M108-KM!L108),Gasoil!M109/heures!M109))</f>
        <v>#DIV/0!</v>
      </c>
      <c r="N109" s="299" t="e">
        <f>IF(C109="Location Engin",Gasoil!N109/(KM!N108-KM!M108),IF(C109="Location Transport",(Gasoil!N109*100)/(KM!N108-KM!M108),Gasoil!N109/heures!N109))</f>
        <v>#DIV/0!</v>
      </c>
      <c r="O109" s="299" t="e">
        <f>IF(C109="Location Engin",Gasoil!O109/(KM!O108-KM!N108),IF(C109="Location Transport",(Gasoil!O109*100)/(KM!O108-KM!N108),Gasoil!O109/heures!O109))</f>
        <v>#DIV/0!</v>
      </c>
      <c r="P109" s="299" t="e">
        <f>IF(C109="Location Engin",Gasoil!P109/(KM!P108-KM!O108),IF(C109="Location Transport",(Gasoil!P109*100)/(KM!P108-KM!O108),Gasoil!P109/heures!P109))</f>
        <v>#DIV/0!</v>
      </c>
      <c r="Q109" s="299" t="e">
        <f>IF(C109="Location Engin",Gasoil!Q109/(KM!Q108-KM!P108),IF(C109="Location Transport",(Gasoil!Q109*100)/(KM!Q108-KM!P108),Gasoil!Q109/heures!Q109))</f>
        <v>#DIV/0!</v>
      </c>
      <c r="R109" s="299" t="e">
        <f>IF(C109="Location Engin",Gasoil!R109/(KM!R108-KM!Q108),IF(C109="Location Transport",(Gasoil!R109*100)/(KM!R108-KM!Q108),Gasoil!R109/heures!R109))</f>
        <v>#DIV/0!</v>
      </c>
      <c r="S109" s="299" t="e">
        <f>IF(C109="Location Engin",Gasoil!S109/(KM!S108-KM!R108),IF(C109="Location Transport",(Gasoil!S109*100)/(KM!S108-KM!R108),Gasoil!S109/heures!S109))</f>
        <v>#DIV/0!</v>
      </c>
      <c r="T109" s="299" t="e">
        <f>IF(C109="Location Engin",Gasoil!T109/(KM!T108-KM!S108),IF(C109="Location Transport",(Gasoil!T109*100)/(KM!T108-KM!S108),Gasoil!T109/heures!T109))</f>
        <v>#DIV/0!</v>
      </c>
      <c r="U109" s="299" t="e">
        <f>IF(C109="Location Engin",Gasoil!U109/(KM!U108-KM!T108),IF(C109="Location Transport",(Gasoil!U109*100)/(KM!U108-KM!T108),Gasoil!U109/heures!U109))</f>
        <v>#DIV/0!</v>
      </c>
      <c r="V109" s="299" t="e">
        <f>IF(C109="Location Engin",Gasoil!V109/(KM!V108-KM!U108),IF(C109="Location Transport",(Gasoil!V109*100)/(KM!V108-KM!U108),Gasoil!V109/heures!V109))</f>
        <v>#DIV/0!</v>
      </c>
      <c r="W109" s="299" t="e">
        <f>IF(C109="Location Engin",Gasoil!W109/(KM!W108-KM!V108),IF(C109="Location Transport",(Gasoil!W109*100)/(KM!W108-KM!V108),Gasoil!W109/heures!W109))</f>
        <v>#DIV/0!</v>
      </c>
      <c r="X109" s="299" t="e">
        <f>IF(C109="Location Engin",Gasoil!X109/(KM!X108-KM!W108),IF(C109="Location Transport",(Gasoil!X109*100)/(KM!X108-KM!W108),Gasoil!X109/heures!X109))</f>
        <v>#DIV/0!</v>
      </c>
      <c r="Y109" s="299" t="e">
        <f>IF(C109="Location Engin",Gasoil!Y109/(KM!Y108-KM!X108),IF(C109="Location Transport",(Gasoil!Y109*100)/(KM!Y108-KM!X108),Gasoil!Y109/heures!Y109))</f>
        <v>#DIV/0!</v>
      </c>
      <c r="Z109" s="299" t="e">
        <f>IF(C109="Location Engin",Gasoil!Z109/(KM!Z108-KM!Y108),IF(C109="Location Transport",(Gasoil!Z109*100)/(KM!Z108-KM!Y108),Gasoil!Z109/heures!Z109))</f>
        <v>#DIV/0!</v>
      </c>
      <c r="AA109" s="299" t="e">
        <f>IF(C109="Location Engin",Gasoil!AA109/(KM!AA108-KM!Z108),IF(C109="Location Transport",(Gasoil!AA109*100)/(KM!AA108-KM!Z108),Gasoil!AA109/heures!AA109))</f>
        <v>#DIV/0!</v>
      </c>
      <c r="AB109" s="299" t="e">
        <f>IF(C109="Location Engin",Gasoil!AB109/(KM!AB108-KM!AA108),IF(C109="Location Transport",(Gasoil!AB109*100)/(KM!AB108-KM!AA108),Gasoil!AB109/heures!AB109))</f>
        <v>#DIV/0!</v>
      </c>
      <c r="AC109" s="299" t="e">
        <f>IF(C109="Location Engin",Gasoil!AC109/(KM!AC108-KM!AB108),IF(C109="Location Transport",(Gasoil!AC109*100)/(KM!AC108-KM!AB108),Gasoil!AC109/heures!AC109))</f>
        <v>#DIV/0!</v>
      </c>
      <c r="AD109" s="299" t="e">
        <f>IF(C109="Location Engin",Gasoil!AD109/(KM!AD108-KM!AC108),IF(C109="Location Transport",(Gasoil!AD109*100)/(KM!AD108-KM!AC108),Gasoil!AD109/heures!AD109))</f>
        <v>#DIV/0!</v>
      </c>
      <c r="AE109" s="299" t="e">
        <f>IF(C109="Location Engin",Gasoil!AE109/(KM!AE108-KM!AD108),IF(C109="Location Transport",(Gasoil!AE109*100)/(KM!AE108-KM!AD108),Gasoil!AE109/heures!AE109))</f>
        <v>#DIV/0!</v>
      </c>
      <c r="AF109" s="299" t="e">
        <f>IF(C109="Location Engin",Gasoil!AF109/(KM!AF108-KM!AE108),IF(C109="Location Transport",(Gasoil!AF109*100)/(KM!AF108-KM!AE108),Gasoil!AF109/heures!AF109))</f>
        <v>#DIV/0!</v>
      </c>
      <c r="AG109" s="299" t="e">
        <f>IF(C109="Location Engin",Gasoil!AG109/(KM!AG108-KM!AF108),IF(C109="Location Transport",(Gasoil!AG109*100)/(KM!AG108-KM!AF108),Gasoil!AG109/heures!AG109))</f>
        <v>#DIV/0!</v>
      </c>
      <c r="AH109" s="299" t="e">
        <f>IF(C109="Location Engin",Gasoil!AH109/(KM!AH108-KM!AG108),IF(C109="Location Transport",(Gasoil!AH109*100)/(KM!AH108-KM!AG108),Gasoil!AH109/heures!AH109))</f>
        <v>#DIV/0!</v>
      </c>
      <c r="AI109" s="533" t="e">
        <f t="shared" si="1"/>
        <v>#DIV/0!</v>
      </c>
    </row>
    <row r="110" spans="1:35">
      <c r="A110" s="528">
        <f>Matériel_Location!A54</f>
        <v>0</v>
      </c>
      <c r="B110" s="301">
        <f>Matériel_Location!B54</f>
        <v>0</v>
      </c>
      <c r="C110" s="301">
        <f>Matériel_Location!C54</f>
        <v>0</v>
      </c>
      <c r="D110" s="299" t="e">
        <f>Gasoil!D110/heures!D110</f>
        <v>#DIV/0!</v>
      </c>
      <c r="E110" s="299" t="e">
        <f>IF(C110="Location Engin",Gasoil!E110/(KM!E109-KM!D109),IF(C110="Location Transport",(Gasoil!E110*100)/(KM!E109-KM!D109),Gasoil!E110/heures!E110))</f>
        <v>#DIV/0!</v>
      </c>
      <c r="F110" s="299" t="e">
        <f>IF(C110="Location Engin",Gasoil!F110/(KM!F109-KM!E109),IF(C110="Location Transport",(Gasoil!F110*100)/(KM!F109-KM!E109),Gasoil!F110/heures!F110))</f>
        <v>#DIV/0!</v>
      </c>
      <c r="G110" s="299" t="e">
        <f>IF(C110="Location Engin",Gasoil!G110/(KM!G109-KM!F109),IF(C110="Location Transport",(Gasoil!G110*100)/(KM!G109-KM!F109),Gasoil!G110/heures!G110))</f>
        <v>#DIV/0!</v>
      </c>
      <c r="H110" s="299" t="e">
        <f>IF(C110="Location Engin",Gasoil!H110/(KM!H109-KM!G109),IF(C110="Location Transport",(Gasoil!H110*100)/(KM!H109-KM!G109),Gasoil!H110/heures!H110))</f>
        <v>#DIV/0!</v>
      </c>
      <c r="I110" s="299" t="e">
        <f>IF(C110="Location Engin",Gasoil!I110/(KM!I109-KM!H109),IF(C110="Location Transport",(Gasoil!I110*100)/(KM!I109-KM!H109),Gasoil!I110/heures!I110))</f>
        <v>#DIV/0!</v>
      </c>
      <c r="J110" s="299" t="e">
        <f>IF(C110="Location Engin",Gasoil!J110/(KM!J109-KM!I109),IF(C110="Location Transport",(Gasoil!J110*100)/(KM!J109-KM!I109),Gasoil!J110/heures!J110))</f>
        <v>#DIV/0!</v>
      </c>
      <c r="K110" s="299" t="e">
        <f>IF(C110="Location Engin",Gasoil!K110/(KM!K109-KM!J109),IF(C110="Location Transport",(Gasoil!K110*100)/(KM!K109-KM!J109),Gasoil!K110/heures!K110))</f>
        <v>#DIV/0!</v>
      </c>
      <c r="L110" s="299" t="e">
        <f>IF(C110="Location Engin",Gasoil!L110/(KM!L109-KM!K109),IF(C110="Location Transport",(Gasoil!L110*100)/(KM!L109-KM!K109),Gasoil!L110/heures!L110))</f>
        <v>#DIV/0!</v>
      </c>
      <c r="M110" s="299" t="e">
        <f>IF(C110="Location Engin",Gasoil!M110/(KM!M109-KM!L109),IF(C110="Location Transport",(Gasoil!M110*100)/(KM!M109-KM!L109),Gasoil!M110/heures!M110))</f>
        <v>#DIV/0!</v>
      </c>
      <c r="N110" s="299" t="e">
        <f>IF(C110="Location Engin",Gasoil!N110/(KM!N109-KM!M109),IF(C110="Location Transport",(Gasoil!N110*100)/(KM!N109-KM!M109),Gasoil!N110/heures!N110))</f>
        <v>#DIV/0!</v>
      </c>
      <c r="O110" s="299" t="e">
        <f>IF(C110="Location Engin",Gasoil!O110/(KM!O109-KM!N109),IF(C110="Location Transport",(Gasoil!O110*100)/(KM!O109-KM!N109),Gasoil!O110/heures!O110))</f>
        <v>#DIV/0!</v>
      </c>
      <c r="P110" s="299" t="e">
        <f>IF(C110="Location Engin",Gasoil!P110/(KM!P109-KM!O109),IF(C110="Location Transport",(Gasoil!P110*100)/(KM!P109-KM!O109),Gasoil!P110/heures!P110))</f>
        <v>#DIV/0!</v>
      </c>
      <c r="Q110" s="299" t="e">
        <f>IF(C110="Location Engin",Gasoil!Q110/(KM!Q109-KM!P109),IF(C110="Location Transport",(Gasoil!Q110*100)/(KM!Q109-KM!P109),Gasoil!Q110/heures!Q110))</f>
        <v>#DIV/0!</v>
      </c>
      <c r="R110" s="299" t="e">
        <f>IF(C110="Location Engin",Gasoil!R110/(KM!R109-KM!Q109),IF(C110="Location Transport",(Gasoil!R110*100)/(KM!R109-KM!Q109),Gasoil!R110/heures!R110))</f>
        <v>#DIV/0!</v>
      </c>
      <c r="S110" s="299" t="e">
        <f>IF(C110="Location Engin",Gasoil!S110/(KM!S109-KM!R109),IF(C110="Location Transport",(Gasoil!S110*100)/(KM!S109-KM!R109),Gasoil!S110/heures!S110))</f>
        <v>#DIV/0!</v>
      </c>
      <c r="T110" s="299" t="e">
        <f>IF(C110="Location Engin",Gasoil!T110/(KM!T109-KM!S109),IF(C110="Location Transport",(Gasoil!T110*100)/(KM!T109-KM!S109),Gasoil!T110/heures!T110))</f>
        <v>#DIV/0!</v>
      </c>
      <c r="U110" s="299" t="e">
        <f>IF(C110="Location Engin",Gasoil!U110/(KM!U109-KM!T109),IF(C110="Location Transport",(Gasoil!U110*100)/(KM!U109-KM!T109),Gasoil!U110/heures!U110))</f>
        <v>#DIV/0!</v>
      </c>
      <c r="V110" s="299" t="e">
        <f>IF(C110="Location Engin",Gasoil!V110/(KM!V109-KM!U109),IF(C110="Location Transport",(Gasoil!V110*100)/(KM!V109-KM!U109),Gasoil!V110/heures!V110))</f>
        <v>#DIV/0!</v>
      </c>
      <c r="W110" s="299" t="e">
        <f>IF(C110="Location Engin",Gasoil!W110/(KM!W109-KM!V109),IF(C110="Location Transport",(Gasoil!W110*100)/(KM!W109-KM!V109),Gasoil!W110/heures!W110))</f>
        <v>#DIV/0!</v>
      </c>
      <c r="X110" s="299" t="e">
        <f>IF(C110="Location Engin",Gasoil!X110/(KM!X109-KM!W109),IF(C110="Location Transport",(Gasoil!X110*100)/(KM!X109-KM!W109),Gasoil!X110/heures!X110))</f>
        <v>#DIV/0!</v>
      </c>
      <c r="Y110" s="299" t="e">
        <f>IF(C110="Location Engin",Gasoil!Y110/(KM!Y109-KM!X109),IF(C110="Location Transport",(Gasoil!Y110*100)/(KM!Y109-KM!X109),Gasoil!Y110/heures!Y110))</f>
        <v>#DIV/0!</v>
      </c>
      <c r="Z110" s="299" t="e">
        <f>IF(C110="Location Engin",Gasoil!Z110/(KM!Z109-KM!Y109),IF(C110="Location Transport",(Gasoil!Z110*100)/(KM!Z109-KM!Y109),Gasoil!Z110/heures!Z110))</f>
        <v>#DIV/0!</v>
      </c>
      <c r="AA110" s="299" t="e">
        <f>IF(C110="Location Engin",Gasoil!AA110/(KM!AA109-KM!Z109),IF(C110="Location Transport",(Gasoil!AA110*100)/(KM!AA109-KM!Z109),Gasoil!AA110/heures!AA110))</f>
        <v>#DIV/0!</v>
      </c>
      <c r="AB110" s="299" t="e">
        <f>IF(C110="Location Engin",Gasoil!AB110/(KM!AB109-KM!AA109),IF(C110="Location Transport",(Gasoil!AB110*100)/(KM!AB109-KM!AA109),Gasoil!AB110/heures!AB110))</f>
        <v>#DIV/0!</v>
      </c>
      <c r="AC110" s="299" t="e">
        <f>IF(C110="Location Engin",Gasoil!AC110/(KM!AC109-KM!AB109),IF(C110="Location Transport",(Gasoil!AC110*100)/(KM!AC109-KM!AB109),Gasoil!AC110/heures!AC110))</f>
        <v>#DIV/0!</v>
      </c>
      <c r="AD110" s="299" t="e">
        <f>IF(C110="Location Engin",Gasoil!AD110/(KM!AD109-KM!AC109),IF(C110="Location Transport",(Gasoil!AD110*100)/(KM!AD109-KM!AC109),Gasoil!AD110/heures!AD110))</f>
        <v>#DIV/0!</v>
      </c>
      <c r="AE110" s="299" t="e">
        <f>IF(C110="Location Engin",Gasoil!AE110/(KM!AE109-KM!AD109),IF(C110="Location Transport",(Gasoil!AE110*100)/(KM!AE109-KM!AD109),Gasoil!AE110/heures!AE110))</f>
        <v>#DIV/0!</v>
      </c>
      <c r="AF110" s="299" t="e">
        <f>IF(C110="Location Engin",Gasoil!AF110/(KM!AF109-KM!AE109),IF(C110="Location Transport",(Gasoil!AF110*100)/(KM!AF109-KM!AE109),Gasoil!AF110/heures!AF110))</f>
        <v>#DIV/0!</v>
      </c>
      <c r="AG110" s="299" t="e">
        <f>IF(C110="Location Engin",Gasoil!AG110/(KM!AG109-KM!AF109),IF(C110="Location Transport",(Gasoil!AG110*100)/(KM!AG109-KM!AF109),Gasoil!AG110/heures!AG110))</f>
        <v>#DIV/0!</v>
      </c>
      <c r="AH110" s="299" t="e">
        <f>IF(C110="Location Engin",Gasoil!AH110/(KM!AH109-KM!AG109),IF(C110="Location Transport",(Gasoil!AH110*100)/(KM!AH109-KM!AG109),Gasoil!AH110/heures!AH110))</f>
        <v>#DIV/0!</v>
      </c>
      <c r="AI110" s="533" t="e">
        <f t="shared" si="1"/>
        <v>#DIV/0!</v>
      </c>
    </row>
    <row r="111" spans="1:35">
      <c r="A111" s="528">
        <f>Matériel_Location!A55</f>
        <v>0</v>
      </c>
      <c r="B111" s="301">
        <f>Matériel_Location!B55</f>
        <v>0</v>
      </c>
      <c r="C111" s="301">
        <f>Matériel_Location!C55</f>
        <v>0</v>
      </c>
      <c r="D111" s="299" t="e">
        <f>Gasoil!D111/heures!D111</f>
        <v>#DIV/0!</v>
      </c>
      <c r="E111" s="299" t="e">
        <f>IF(C111="Location Engin",Gasoil!E111/(KM!E110-KM!D110),IF(C111="Location Transport",(Gasoil!E111*100)/(KM!E110-KM!D110),Gasoil!E111/heures!E111))</f>
        <v>#DIV/0!</v>
      </c>
      <c r="F111" s="299" t="e">
        <f>IF(C111="Location Engin",Gasoil!F111/(KM!F110-KM!E110),IF(C111="Location Transport",(Gasoil!F111*100)/(KM!F110-KM!E110),Gasoil!F111/heures!F111))</f>
        <v>#DIV/0!</v>
      </c>
      <c r="G111" s="299" t="e">
        <f>IF(C111="Location Engin",Gasoil!G111/(KM!G110-KM!F110),IF(C111="Location Transport",(Gasoil!G111*100)/(KM!G110-KM!F110),Gasoil!G111/heures!G111))</f>
        <v>#DIV/0!</v>
      </c>
      <c r="H111" s="299" t="e">
        <f>IF(C111="Location Engin",Gasoil!H111/(KM!H110-KM!G110),IF(C111="Location Transport",(Gasoil!H111*100)/(KM!H110-KM!G110),Gasoil!H111/heures!H111))</f>
        <v>#DIV/0!</v>
      </c>
      <c r="I111" s="299" t="e">
        <f>IF(C111="Location Engin",Gasoil!I111/(KM!I110-KM!H110),IF(C111="Location Transport",(Gasoil!I111*100)/(KM!I110-KM!H110),Gasoil!I111/heures!I111))</f>
        <v>#DIV/0!</v>
      </c>
      <c r="J111" s="299" t="e">
        <f>IF(C111="Location Engin",Gasoil!J111/(KM!J110-KM!I110),IF(C111="Location Transport",(Gasoil!J111*100)/(KM!J110-KM!I110),Gasoil!J111/heures!J111))</f>
        <v>#DIV/0!</v>
      </c>
      <c r="K111" s="299" t="e">
        <f>IF(C111="Location Engin",Gasoil!K111/(KM!K110-KM!J110),IF(C111="Location Transport",(Gasoil!K111*100)/(KM!K110-KM!J110),Gasoil!K111/heures!K111))</f>
        <v>#DIV/0!</v>
      </c>
      <c r="L111" s="299" t="e">
        <f>IF(C111="Location Engin",Gasoil!L111/(KM!L110-KM!K110),IF(C111="Location Transport",(Gasoil!L111*100)/(KM!L110-KM!K110),Gasoil!L111/heures!L111))</f>
        <v>#DIV/0!</v>
      </c>
      <c r="M111" s="299" t="e">
        <f>IF(C111="Location Engin",Gasoil!M111/(KM!M110-KM!L110),IF(C111="Location Transport",(Gasoil!M111*100)/(KM!M110-KM!L110),Gasoil!M111/heures!M111))</f>
        <v>#DIV/0!</v>
      </c>
      <c r="N111" s="299" t="e">
        <f>IF(C111="Location Engin",Gasoil!N111/(KM!N110-KM!M110),IF(C111="Location Transport",(Gasoil!N111*100)/(KM!N110-KM!M110),Gasoil!N111/heures!N111))</f>
        <v>#DIV/0!</v>
      </c>
      <c r="O111" s="299" t="e">
        <f>IF(C111="Location Engin",Gasoil!O111/(KM!O110-KM!N110),IF(C111="Location Transport",(Gasoil!O111*100)/(KM!O110-KM!N110),Gasoil!O111/heures!O111))</f>
        <v>#DIV/0!</v>
      </c>
      <c r="P111" s="299" t="e">
        <f>IF(C111="Location Engin",Gasoil!P111/(KM!P110-KM!O110),IF(C111="Location Transport",(Gasoil!P111*100)/(KM!P110-KM!O110),Gasoil!P111/heures!P111))</f>
        <v>#DIV/0!</v>
      </c>
      <c r="Q111" s="299" t="e">
        <f>IF(C111="Location Engin",Gasoil!Q111/(KM!Q110-KM!P110),IF(C111="Location Transport",(Gasoil!Q111*100)/(KM!Q110-KM!P110),Gasoil!Q111/heures!Q111))</f>
        <v>#DIV/0!</v>
      </c>
      <c r="R111" s="299" t="e">
        <f>IF(C111="Location Engin",Gasoil!R111/(KM!R110-KM!Q110),IF(C111="Location Transport",(Gasoil!R111*100)/(KM!R110-KM!Q110),Gasoil!R111/heures!R111))</f>
        <v>#DIV/0!</v>
      </c>
      <c r="S111" s="299" t="e">
        <f>IF(C111="Location Engin",Gasoil!S111/(KM!S110-KM!R110),IF(C111="Location Transport",(Gasoil!S111*100)/(KM!S110-KM!R110),Gasoil!S111/heures!S111))</f>
        <v>#DIV/0!</v>
      </c>
      <c r="T111" s="299" t="e">
        <f>IF(C111="Location Engin",Gasoil!T111/(KM!T110-KM!S110),IF(C111="Location Transport",(Gasoil!T111*100)/(KM!T110-KM!S110),Gasoil!T111/heures!T111))</f>
        <v>#DIV/0!</v>
      </c>
      <c r="U111" s="299" t="e">
        <f>IF(C111="Location Engin",Gasoil!U111/(KM!U110-KM!T110),IF(C111="Location Transport",(Gasoil!U111*100)/(KM!U110-KM!T110),Gasoil!U111/heures!U111))</f>
        <v>#DIV/0!</v>
      </c>
      <c r="V111" s="299" t="e">
        <f>IF(C111="Location Engin",Gasoil!V111/(KM!V110-KM!U110),IF(C111="Location Transport",(Gasoil!V111*100)/(KM!V110-KM!U110),Gasoil!V111/heures!V111))</f>
        <v>#DIV/0!</v>
      </c>
      <c r="W111" s="299" t="e">
        <f>IF(C111="Location Engin",Gasoil!W111/(KM!W110-KM!V110),IF(C111="Location Transport",(Gasoil!W111*100)/(KM!W110-KM!V110),Gasoil!W111/heures!W111))</f>
        <v>#DIV/0!</v>
      </c>
      <c r="X111" s="299" t="e">
        <f>IF(C111="Location Engin",Gasoil!X111/(KM!X110-KM!W110),IF(C111="Location Transport",(Gasoil!X111*100)/(KM!X110-KM!W110),Gasoil!X111/heures!X111))</f>
        <v>#DIV/0!</v>
      </c>
      <c r="Y111" s="299" t="e">
        <f>IF(C111="Location Engin",Gasoil!Y111/(KM!Y110-KM!X110),IF(C111="Location Transport",(Gasoil!Y111*100)/(KM!Y110-KM!X110),Gasoil!Y111/heures!Y111))</f>
        <v>#DIV/0!</v>
      </c>
      <c r="Z111" s="299" t="e">
        <f>IF(C111="Location Engin",Gasoil!Z111/(KM!Z110-KM!Y110),IF(C111="Location Transport",(Gasoil!Z111*100)/(KM!Z110-KM!Y110),Gasoil!Z111/heures!Z111))</f>
        <v>#DIV/0!</v>
      </c>
      <c r="AA111" s="299" t="e">
        <f>IF(C111="Location Engin",Gasoil!AA111/(KM!AA110-KM!Z110),IF(C111="Location Transport",(Gasoil!AA111*100)/(KM!AA110-KM!Z110),Gasoil!AA111/heures!AA111))</f>
        <v>#DIV/0!</v>
      </c>
      <c r="AB111" s="299" t="e">
        <f>IF(C111="Location Engin",Gasoil!AB111/(KM!AB110-KM!AA110),IF(C111="Location Transport",(Gasoil!AB111*100)/(KM!AB110-KM!AA110),Gasoil!AB111/heures!AB111))</f>
        <v>#DIV/0!</v>
      </c>
      <c r="AC111" s="299" t="e">
        <f>IF(C111="Location Engin",Gasoil!AC111/(KM!AC110-KM!AB110),IF(C111="Location Transport",(Gasoil!AC111*100)/(KM!AC110-KM!AB110),Gasoil!AC111/heures!AC111))</f>
        <v>#DIV/0!</v>
      </c>
      <c r="AD111" s="299" t="e">
        <f>IF(C111="Location Engin",Gasoil!AD111/(KM!AD110-KM!AC110),IF(C111="Location Transport",(Gasoil!AD111*100)/(KM!AD110-KM!AC110),Gasoil!AD111/heures!AD111))</f>
        <v>#DIV/0!</v>
      </c>
      <c r="AE111" s="299" t="e">
        <f>IF(C111="Location Engin",Gasoil!AE111/(KM!AE110-KM!AD110),IF(C111="Location Transport",(Gasoil!AE111*100)/(KM!AE110-KM!AD110),Gasoil!AE111/heures!AE111))</f>
        <v>#DIV/0!</v>
      </c>
      <c r="AF111" s="299" t="e">
        <f>IF(C111="Location Engin",Gasoil!AF111/(KM!AF110-KM!AE110),IF(C111="Location Transport",(Gasoil!AF111*100)/(KM!AF110-KM!AE110),Gasoil!AF111/heures!AF111))</f>
        <v>#DIV/0!</v>
      </c>
      <c r="AG111" s="299" t="e">
        <f>IF(C111="Location Engin",Gasoil!AG111/(KM!AG110-KM!AF110),IF(C111="Location Transport",(Gasoil!AG111*100)/(KM!AG110-KM!AF110),Gasoil!AG111/heures!AG111))</f>
        <v>#DIV/0!</v>
      </c>
      <c r="AH111" s="299" t="e">
        <f>IF(C111="Location Engin",Gasoil!AH111/(KM!AH110-KM!AG110),IF(C111="Location Transport",(Gasoil!AH111*100)/(KM!AH110-KM!AG110),Gasoil!AH111/heures!AH111))</f>
        <v>#DIV/0!</v>
      </c>
      <c r="AI111" s="533" t="e">
        <f t="shared" si="1"/>
        <v>#DIV/0!</v>
      </c>
    </row>
    <row r="112" spans="1:35">
      <c r="A112" s="528">
        <f>Matériel_Location!A56</f>
        <v>0</v>
      </c>
      <c r="B112" s="301">
        <f>Matériel_Location!B56</f>
        <v>0</v>
      </c>
      <c r="C112" s="301">
        <f>Matériel_Location!C56</f>
        <v>0</v>
      </c>
      <c r="D112" s="299" t="e">
        <f>Gasoil!D112/heures!D112</f>
        <v>#DIV/0!</v>
      </c>
      <c r="E112" s="299" t="e">
        <f>IF(C112="Location Engin",Gasoil!E112/(KM!E111-KM!D111),IF(C112="Location Transport",(Gasoil!E112*100)/(KM!E111-KM!D111),Gasoil!E112/heures!E112))</f>
        <v>#DIV/0!</v>
      </c>
      <c r="F112" s="299" t="e">
        <f>IF(C112="Location Engin",Gasoil!F112/(KM!F111-KM!E111),IF(C112="Location Transport",(Gasoil!F112*100)/(KM!F111-KM!E111),Gasoil!F112/heures!F112))</f>
        <v>#DIV/0!</v>
      </c>
      <c r="G112" s="299" t="e">
        <f>IF(C112="Location Engin",Gasoil!G112/(KM!G111-KM!F111),IF(C112="Location Transport",(Gasoil!G112*100)/(KM!G111-KM!F111),Gasoil!G112/heures!G112))</f>
        <v>#DIV/0!</v>
      </c>
      <c r="H112" s="299" t="e">
        <f>IF(C112="Location Engin",Gasoil!H112/(KM!H111-KM!G111),IF(C112="Location Transport",(Gasoil!H112*100)/(KM!H111-KM!G111),Gasoil!H112/heures!H112))</f>
        <v>#DIV/0!</v>
      </c>
      <c r="I112" s="299" t="e">
        <f>IF(C112="Location Engin",Gasoil!I112/(KM!I111-KM!H111),IF(C112="Location Transport",(Gasoil!I112*100)/(KM!I111-KM!H111),Gasoil!I112/heures!I112))</f>
        <v>#DIV/0!</v>
      </c>
      <c r="J112" s="299" t="e">
        <f>IF(C112="Location Engin",Gasoil!J112/(KM!J111-KM!I111),IF(C112="Location Transport",(Gasoil!J112*100)/(KM!J111-KM!I111),Gasoil!J112/heures!J112))</f>
        <v>#DIV/0!</v>
      </c>
      <c r="K112" s="299" t="e">
        <f>IF(C112="Location Engin",Gasoil!K112/(KM!K111-KM!J111),IF(C112="Location Transport",(Gasoil!K112*100)/(KM!K111-KM!J111),Gasoil!K112/heures!K112))</f>
        <v>#DIV/0!</v>
      </c>
      <c r="L112" s="299" t="e">
        <f>IF(C112="Location Engin",Gasoil!L112/(KM!L111-KM!K111),IF(C112="Location Transport",(Gasoil!L112*100)/(KM!L111-KM!K111),Gasoil!L112/heures!L112))</f>
        <v>#DIV/0!</v>
      </c>
      <c r="M112" s="299" t="e">
        <f>IF(C112="Location Engin",Gasoil!M112/(KM!M111-KM!L111),IF(C112="Location Transport",(Gasoil!M112*100)/(KM!M111-KM!L111),Gasoil!M112/heures!M112))</f>
        <v>#DIV/0!</v>
      </c>
      <c r="N112" s="299" t="e">
        <f>IF(C112="Location Engin",Gasoil!N112/(KM!N111-KM!M111),IF(C112="Location Transport",(Gasoil!N112*100)/(KM!N111-KM!M111),Gasoil!N112/heures!N112))</f>
        <v>#DIV/0!</v>
      </c>
      <c r="O112" s="299" t="e">
        <f>IF(C112="Location Engin",Gasoil!O112/(KM!O111-KM!N111),IF(C112="Location Transport",(Gasoil!O112*100)/(KM!O111-KM!N111),Gasoil!O112/heures!O112))</f>
        <v>#DIV/0!</v>
      </c>
      <c r="P112" s="299" t="e">
        <f>IF(C112="Location Engin",Gasoil!P112/(KM!P111-KM!O111),IF(C112="Location Transport",(Gasoil!P112*100)/(KM!P111-KM!O111),Gasoil!P112/heures!P112))</f>
        <v>#DIV/0!</v>
      </c>
      <c r="Q112" s="299" t="e">
        <f>IF(C112="Location Engin",Gasoil!Q112/(KM!Q111-KM!P111),IF(C112="Location Transport",(Gasoil!Q112*100)/(KM!Q111-KM!P111),Gasoil!Q112/heures!Q112))</f>
        <v>#DIV/0!</v>
      </c>
      <c r="R112" s="299" t="e">
        <f>IF(C112="Location Engin",Gasoil!R112/(KM!R111-KM!Q111),IF(C112="Location Transport",(Gasoil!R112*100)/(KM!R111-KM!Q111),Gasoil!R112/heures!R112))</f>
        <v>#DIV/0!</v>
      </c>
      <c r="S112" s="299" t="e">
        <f>IF(C112="Location Engin",Gasoil!S112/(KM!S111-KM!R111),IF(C112="Location Transport",(Gasoil!S112*100)/(KM!S111-KM!R111),Gasoil!S112/heures!S112))</f>
        <v>#DIV/0!</v>
      </c>
      <c r="T112" s="299" t="e">
        <f>IF(C112="Location Engin",Gasoil!T112/(KM!T111-KM!S111),IF(C112="Location Transport",(Gasoil!T112*100)/(KM!T111-KM!S111),Gasoil!T112/heures!T112))</f>
        <v>#DIV/0!</v>
      </c>
      <c r="U112" s="299" t="e">
        <f>IF(C112="Location Engin",Gasoil!U112/(KM!U111-KM!T111),IF(C112="Location Transport",(Gasoil!U112*100)/(KM!U111-KM!T111),Gasoil!U112/heures!U112))</f>
        <v>#DIV/0!</v>
      </c>
      <c r="V112" s="299" t="e">
        <f>IF(C112="Location Engin",Gasoil!V112/(KM!V111-KM!U111),IF(C112="Location Transport",(Gasoil!V112*100)/(KM!V111-KM!U111),Gasoil!V112/heures!V112))</f>
        <v>#DIV/0!</v>
      </c>
      <c r="W112" s="299" t="e">
        <f>IF(C112="Location Engin",Gasoil!W112/(KM!W111-KM!V111),IF(C112="Location Transport",(Gasoil!W112*100)/(KM!W111-KM!V111),Gasoil!W112/heures!W112))</f>
        <v>#DIV/0!</v>
      </c>
      <c r="X112" s="299" t="e">
        <f>IF(C112="Location Engin",Gasoil!X112/(KM!X111-KM!W111),IF(C112="Location Transport",(Gasoil!X112*100)/(KM!X111-KM!W111),Gasoil!X112/heures!X112))</f>
        <v>#DIV/0!</v>
      </c>
      <c r="Y112" s="299" t="e">
        <f>IF(C112="Location Engin",Gasoil!Y112/(KM!Y111-KM!X111),IF(C112="Location Transport",(Gasoil!Y112*100)/(KM!Y111-KM!X111),Gasoil!Y112/heures!Y112))</f>
        <v>#DIV/0!</v>
      </c>
      <c r="Z112" s="299" t="e">
        <f>IF(C112="Location Engin",Gasoil!Z112/(KM!Z111-KM!Y111),IF(C112="Location Transport",(Gasoil!Z112*100)/(KM!Z111-KM!Y111),Gasoil!Z112/heures!Z112))</f>
        <v>#DIV/0!</v>
      </c>
      <c r="AA112" s="299" t="e">
        <f>IF(C112="Location Engin",Gasoil!AA112/(KM!AA111-KM!Z111),IF(C112="Location Transport",(Gasoil!AA112*100)/(KM!AA111-KM!Z111),Gasoil!AA112/heures!AA112))</f>
        <v>#DIV/0!</v>
      </c>
      <c r="AB112" s="299" t="e">
        <f>IF(C112="Location Engin",Gasoil!AB112/(KM!AB111-KM!AA111),IF(C112="Location Transport",(Gasoil!AB112*100)/(KM!AB111-KM!AA111),Gasoil!AB112/heures!AB112))</f>
        <v>#DIV/0!</v>
      </c>
      <c r="AC112" s="299" t="e">
        <f>IF(C112="Location Engin",Gasoil!AC112/(KM!AC111-KM!AB111),IF(C112="Location Transport",(Gasoil!AC112*100)/(KM!AC111-KM!AB111),Gasoil!AC112/heures!AC112))</f>
        <v>#DIV/0!</v>
      </c>
      <c r="AD112" s="299" t="e">
        <f>IF(C112="Location Engin",Gasoil!AD112/(KM!AD111-KM!AC111),IF(C112="Location Transport",(Gasoil!AD112*100)/(KM!AD111-KM!AC111),Gasoil!AD112/heures!AD112))</f>
        <v>#DIV/0!</v>
      </c>
      <c r="AE112" s="299" t="e">
        <f>IF(C112="Location Engin",Gasoil!AE112/(KM!AE111-KM!AD111),IF(C112="Location Transport",(Gasoil!AE112*100)/(KM!AE111-KM!AD111),Gasoil!AE112/heures!AE112))</f>
        <v>#DIV/0!</v>
      </c>
      <c r="AF112" s="299" t="e">
        <f>IF(C112="Location Engin",Gasoil!AF112/(KM!AF111-KM!AE111),IF(C112="Location Transport",(Gasoil!AF112*100)/(KM!AF111-KM!AE111),Gasoil!AF112/heures!AF112))</f>
        <v>#DIV/0!</v>
      </c>
      <c r="AG112" s="299" t="e">
        <f>IF(C112="Location Engin",Gasoil!AG112/(KM!AG111-KM!AF111),IF(C112="Location Transport",(Gasoil!AG112*100)/(KM!AG111-KM!AF111),Gasoil!AG112/heures!AG112))</f>
        <v>#DIV/0!</v>
      </c>
      <c r="AH112" s="299" t="e">
        <f>IF(C112="Location Engin",Gasoil!AH112/(KM!AH111-KM!AG111),IF(C112="Location Transport",(Gasoil!AH112*100)/(KM!AH111-KM!AG111),Gasoil!AH112/heures!AH112))</f>
        <v>#DIV/0!</v>
      </c>
      <c r="AI112" s="533" t="e">
        <f t="shared" si="1"/>
        <v>#DIV/0!</v>
      </c>
    </row>
    <row r="113" spans="1:35">
      <c r="A113" s="528">
        <f>Matériel_Location!A57</f>
        <v>0</v>
      </c>
      <c r="B113" s="301">
        <f>Matériel_Location!B57</f>
        <v>0</v>
      </c>
      <c r="C113" s="301">
        <f>Matériel_Location!C57</f>
        <v>0</v>
      </c>
      <c r="D113" s="299" t="e">
        <f>Gasoil!D113/heures!D113</f>
        <v>#DIV/0!</v>
      </c>
      <c r="E113" s="299" t="e">
        <f>IF(C113="Location Engin",Gasoil!E113/(KM!E112-KM!D112),IF(C113="Location Transport",(Gasoil!E113*100)/(KM!E112-KM!D112),Gasoil!E113/heures!E113))</f>
        <v>#DIV/0!</v>
      </c>
      <c r="F113" s="299" t="e">
        <f>IF(C113="Location Engin",Gasoil!F113/(KM!F112-KM!E112),IF(C113="Location Transport",(Gasoil!F113*100)/(KM!F112-KM!E112),Gasoil!F113/heures!F113))</f>
        <v>#DIV/0!</v>
      </c>
      <c r="G113" s="299" t="e">
        <f>IF(C113="Location Engin",Gasoil!G113/(KM!G112-KM!F112),IF(C113="Location Transport",(Gasoil!G113*100)/(KM!G112-KM!F112),Gasoil!G113/heures!G113))</f>
        <v>#DIV/0!</v>
      </c>
      <c r="H113" s="299" t="e">
        <f>IF(C113="Location Engin",Gasoil!H113/(KM!H112-KM!G112),IF(C113="Location Transport",(Gasoil!H113*100)/(KM!H112-KM!G112),Gasoil!H113/heures!H113))</f>
        <v>#DIV/0!</v>
      </c>
      <c r="I113" s="299" t="e">
        <f>IF(C113="Location Engin",Gasoil!I113/(KM!I112-KM!H112),IF(C113="Location Transport",(Gasoil!I113*100)/(KM!I112-KM!H112),Gasoil!I113/heures!I113))</f>
        <v>#DIV/0!</v>
      </c>
      <c r="J113" s="299" t="e">
        <f>IF(C113="Location Engin",Gasoil!J113/(KM!J112-KM!I112),IF(C113="Location Transport",(Gasoil!J113*100)/(KM!J112-KM!I112),Gasoil!J113/heures!J113))</f>
        <v>#DIV/0!</v>
      </c>
      <c r="K113" s="299" t="e">
        <f>IF(C113="Location Engin",Gasoil!K113/(KM!K112-KM!J112),IF(C113="Location Transport",(Gasoil!K113*100)/(KM!K112-KM!J112),Gasoil!K113/heures!K113))</f>
        <v>#DIV/0!</v>
      </c>
      <c r="L113" s="299" t="e">
        <f>IF(C113="Location Engin",Gasoil!L113/(KM!L112-KM!K112),IF(C113="Location Transport",(Gasoil!L113*100)/(KM!L112-KM!K112),Gasoil!L113/heures!L113))</f>
        <v>#DIV/0!</v>
      </c>
      <c r="M113" s="299" t="e">
        <f>IF(C113="Location Engin",Gasoil!M113/(KM!M112-KM!L112),IF(C113="Location Transport",(Gasoil!M113*100)/(KM!M112-KM!L112),Gasoil!M113/heures!M113))</f>
        <v>#DIV/0!</v>
      </c>
      <c r="N113" s="299" t="e">
        <f>IF(C113="Location Engin",Gasoil!N113/(KM!N112-KM!M112),IF(C113="Location Transport",(Gasoil!N113*100)/(KM!N112-KM!M112),Gasoil!N113/heures!N113))</f>
        <v>#DIV/0!</v>
      </c>
      <c r="O113" s="299" t="e">
        <f>IF(C113="Location Engin",Gasoil!O113/(KM!O112-KM!N112),IF(C113="Location Transport",(Gasoil!O113*100)/(KM!O112-KM!N112),Gasoil!O113/heures!O113))</f>
        <v>#DIV/0!</v>
      </c>
      <c r="P113" s="299" t="e">
        <f>IF(C113="Location Engin",Gasoil!P113/(KM!P112-KM!O112),IF(C113="Location Transport",(Gasoil!P113*100)/(KM!P112-KM!O112),Gasoil!P113/heures!P113))</f>
        <v>#DIV/0!</v>
      </c>
      <c r="Q113" s="299" t="e">
        <f>IF(C113="Location Engin",Gasoil!Q113/(KM!Q112-KM!P112),IF(C113="Location Transport",(Gasoil!Q113*100)/(KM!Q112-KM!P112),Gasoil!Q113/heures!Q113))</f>
        <v>#DIV/0!</v>
      </c>
      <c r="R113" s="299" t="e">
        <f>IF(C113="Location Engin",Gasoil!R113/(KM!R112-KM!Q112),IF(C113="Location Transport",(Gasoil!R113*100)/(KM!R112-KM!Q112),Gasoil!R113/heures!R113))</f>
        <v>#DIV/0!</v>
      </c>
      <c r="S113" s="299" t="e">
        <f>IF(C113="Location Engin",Gasoil!S113/(KM!S112-KM!R112),IF(C113="Location Transport",(Gasoil!S113*100)/(KM!S112-KM!R112),Gasoil!S113/heures!S113))</f>
        <v>#DIV/0!</v>
      </c>
      <c r="T113" s="299" t="e">
        <f>IF(C113="Location Engin",Gasoil!T113/(KM!T112-KM!S112),IF(C113="Location Transport",(Gasoil!T113*100)/(KM!T112-KM!S112),Gasoil!T113/heures!T113))</f>
        <v>#DIV/0!</v>
      </c>
      <c r="U113" s="299" t="e">
        <f>IF(C113="Location Engin",Gasoil!U113/(KM!U112-KM!T112),IF(C113="Location Transport",(Gasoil!U113*100)/(KM!U112-KM!T112),Gasoil!U113/heures!U113))</f>
        <v>#DIV/0!</v>
      </c>
      <c r="V113" s="299" t="e">
        <f>IF(C113="Location Engin",Gasoil!V113/(KM!V112-KM!U112),IF(C113="Location Transport",(Gasoil!V113*100)/(KM!V112-KM!U112),Gasoil!V113/heures!V113))</f>
        <v>#DIV/0!</v>
      </c>
      <c r="W113" s="299" t="e">
        <f>IF(C113="Location Engin",Gasoil!W113/(KM!W112-KM!V112),IF(C113="Location Transport",(Gasoil!W113*100)/(KM!W112-KM!V112),Gasoil!W113/heures!W113))</f>
        <v>#DIV/0!</v>
      </c>
      <c r="X113" s="299" t="e">
        <f>IF(C113="Location Engin",Gasoil!X113/(KM!X112-KM!W112),IF(C113="Location Transport",(Gasoil!X113*100)/(KM!X112-KM!W112),Gasoil!X113/heures!X113))</f>
        <v>#DIV/0!</v>
      </c>
      <c r="Y113" s="299" t="e">
        <f>IF(C113="Location Engin",Gasoil!Y113/(KM!Y112-KM!X112),IF(C113="Location Transport",(Gasoil!Y113*100)/(KM!Y112-KM!X112),Gasoil!Y113/heures!Y113))</f>
        <v>#DIV/0!</v>
      </c>
      <c r="Z113" s="299" t="e">
        <f>IF(C113="Location Engin",Gasoil!Z113/(KM!Z112-KM!Y112),IF(C113="Location Transport",(Gasoil!Z113*100)/(KM!Z112-KM!Y112),Gasoil!Z113/heures!Z113))</f>
        <v>#DIV/0!</v>
      </c>
      <c r="AA113" s="299" t="e">
        <f>IF(C113="Location Engin",Gasoil!AA113/(KM!AA112-KM!Z112),IF(C113="Location Transport",(Gasoil!AA113*100)/(KM!AA112-KM!Z112),Gasoil!AA113/heures!AA113))</f>
        <v>#DIV/0!</v>
      </c>
      <c r="AB113" s="299" t="e">
        <f>IF(C113="Location Engin",Gasoil!AB113/(KM!AB112-KM!AA112),IF(C113="Location Transport",(Gasoil!AB113*100)/(KM!AB112-KM!AA112),Gasoil!AB113/heures!AB113))</f>
        <v>#DIV/0!</v>
      </c>
      <c r="AC113" s="299" t="e">
        <f>IF(C113="Location Engin",Gasoil!AC113/(KM!AC112-KM!AB112),IF(C113="Location Transport",(Gasoil!AC113*100)/(KM!AC112-KM!AB112),Gasoil!AC113/heures!AC113))</f>
        <v>#DIV/0!</v>
      </c>
      <c r="AD113" s="299" t="e">
        <f>IF(C113="Location Engin",Gasoil!AD113/(KM!AD112-KM!AC112),IF(C113="Location Transport",(Gasoil!AD113*100)/(KM!AD112-KM!AC112),Gasoil!AD113/heures!AD113))</f>
        <v>#DIV/0!</v>
      </c>
      <c r="AE113" s="299" t="e">
        <f>IF(C113="Location Engin",Gasoil!AE113/(KM!AE112-KM!AD112),IF(C113="Location Transport",(Gasoil!AE113*100)/(KM!AE112-KM!AD112),Gasoil!AE113/heures!AE113))</f>
        <v>#DIV/0!</v>
      </c>
      <c r="AF113" s="299" t="e">
        <f>IF(C113="Location Engin",Gasoil!AF113/(KM!AF112-KM!AE112),IF(C113="Location Transport",(Gasoil!AF113*100)/(KM!AF112-KM!AE112),Gasoil!AF113/heures!AF113))</f>
        <v>#DIV/0!</v>
      </c>
      <c r="AG113" s="299" t="e">
        <f>IF(C113="Location Engin",Gasoil!AG113/(KM!AG112-KM!AF112),IF(C113="Location Transport",(Gasoil!AG113*100)/(KM!AG112-KM!AF112),Gasoil!AG113/heures!AG113))</f>
        <v>#DIV/0!</v>
      </c>
      <c r="AH113" s="299" t="e">
        <f>IF(C113="Location Engin",Gasoil!AH113/(KM!AH112-KM!AG112),IF(C113="Location Transport",(Gasoil!AH113*100)/(KM!AH112-KM!AG112),Gasoil!AH113/heures!AH113))</f>
        <v>#DIV/0!</v>
      </c>
      <c r="AI113" s="533" t="e">
        <f t="shared" si="1"/>
        <v>#DIV/0!</v>
      </c>
    </row>
    <row r="114" spans="1:35">
      <c r="A114" s="528">
        <f>Matériel_Location!A58</f>
        <v>0</v>
      </c>
      <c r="B114" s="301">
        <f>Matériel_Location!B58</f>
        <v>0</v>
      </c>
      <c r="C114" s="301">
        <f>Matériel_Location!C58</f>
        <v>0</v>
      </c>
      <c r="D114" s="299" t="e">
        <f>Gasoil!D114/heures!D114</f>
        <v>#DIV/0!</v>
      </c>
      <c r="E114" s="299" t="e">
        <f>IF(C114="Location Engin",Gasoil!E114/(KM!E113-KM!D113),IF(C114="Location Transport",(Gasoil!E114*100)/(KM!E113-KM!D113),Gasoil!E114/heures!E114))</f>
        <v>#DIV/0!</v>
      </c>
      <c r="F114" s="299" t="e">
        <f>IF(C114="Location Engin",Gasoil!F114/(KM!F113-KM!E113),IF(C114="Location Transport",(Gasoil!F114*100)/(KM!F113-KM!E113),Gasoil!F114/heures!F114))</f>
        <v>#DIV/0!</v>
      </c>
      <c r="G114" s="299" t="e">
        <f>IF(C114="Location Engin",Gasoil!G114/(KM!G113-KM!F113),IF(C114="Location Transport",(Gasoil!G114*100)/(KM!G113-KM!F113),Gasoil!G114/heures!G114))</f>
        <v>#DIV/0!</v>
      </c>
      <c r="H114" s="299" t="e">
        <f>IF(C114="Location Engin",Gasoil!H114/(KM!H113-KM!G113),IF(C114="Location Transport",(Gasoil!H114*100)/(KM!H113-KM!G113),Gasoil!H114/heures!H114))</f>
        <v>#DIV/0!</v>
      </c>
      <c r="I114" s="299" t="e">
        <f>IF(C114="Location Engin",Gasoil!I114/(KM!I113-KM!H113),IF(C114="Location Transport",(Gasoil!I114*100)/(KM!I113-KM!H113),Gasoil!I114/heures!I114))</f>
        <v>#DIV/0!</v>
      </c>
      <c r="J114" s="299" t="e">
        <f>IF(C114="Location Engin",Gasoil!J114/(KM!J113-KM!I113),IF(C114="Location Transport",(Gasoil!J114*100)/(KM!J113-KM!I113),Gasoil!J114/heures!J114))</f>
        <v>#DIV/0!</v>
      </c>
      <c r="K114" s="299" t="e">
        <f>IF(C114="Location Engin",Gasoil!K114/(KM!K113-KM!J113),IF(C114="Location Transport",(Gasoil!K114*100)/(KM!K113-KM!J113),Gasoil!K114/heures!K114))</f>
        <v>#DIV/0!</v>
      </c>
      <c r="L114" s="299" t="e">
        <f>IF(C114="Location Engin",Gasoil!L114/(KM!L113-KM!K113),IF(C114="Location Transport",(Gasoil!L114*100)/(KM!L113-KM!K113),Gasoil!L114/heures!L114))</f>
        <v>#DIV/0!</v>
      </c>
      <c r="M114" s="299" t="e">
        <f>IF(C114="Location Engin",Gasoil!M114/(KM!M113-KM!L113),IF(C114="Location Transport",(Gasoil!M114*100)/(KM!M113-KM!L113),Gasoil!M114/heures!M114))</f>
        <v>#DIV/0!</v>
      </c>
      <c r="N114" s="299" t="e">
        <f>IF(C114="Location Engin",Gasoil!N114/(KM!N113-KM!M113),IF(C114="Location Transport",(Gasoil!N114*100)/(KM!N113-KM!M113),Gasoil!N114/heures!N114))</f>
        <v>#DIV/0!</v>
      </c>
      <c r="O114" s="299" t="e">
        <f>IF(C114="Location Engin",Gasoil!O114/(KM!O113-KM!N113),IF(C114="Location Transport",(Gasoil!O114*100)/(KM!O113-KM!N113),Gasoil!O114/heures!O114))</f>
        <v>#DIV/0!</v>
      </c>
      <c r="P114" s="299" t="e">
        <f>IF(C114="Location Engin",Gasoil!P114/(KM!P113-KM!O113),IF(C114="Location Transport",(Gasoil!P114*100)/(KM!P113-KM!O113),Gasoil!P114/heures!P114))</f>
        <v>#DIV/0!</v>
      </c>
      <c r="Q114" s="299" t="e">
        <f>IF(C114="Location Engin",Gasoil!Q114/(KM!Q113-KM!P113),IF(C114="Location Transport",(Gasoil!Q114*100)/(KM!Q113-KM!P113),Gasoil!Q114/heures!Q114))</f>
        <v>#DIV/0!</v>
      </c>
      <c r="R114" s="299" t="e">
        <f>IF(C114="Location Engin",Gasoil!R114/(KM!R113-KM!Q113),IF(C114="Location Transport",(Gasoil!R114*100)/(KM!R113-KM!Q113),Gasoil!R114/heures!R114))</f>
        <v>#DIV/0!</v>
      </c>
      <c r="S114" s="299" t="e">
        <f>IF(C114="Location Engin",Gasoil!S114/(KM!S113-KM!R113),IF(C114="Location Transport",(Gasoil!S114*100)/(KM!S113-KM!R113),Gasoil!S114/heures!S114))</f>
        <v>#DIV/0!</v>
      </c>
      <c r="T114" s="299" t="e">
        <f>IF(C114="Location Engin",Gasoil!T114/(KM!T113-KM!S113),IF(C114="Location Transport",(Gasoil!T114*100)/(KM!T113-KM!S113),Gasoil!T114/heures!T114))</f>
        <v>#DIV/0!</v>
      </c>
      <c r="U114" s="299" t="e">
        <f>IF(C114="Location Engin",Gasoil!U114/(KM!U113-KM!T113),IF(C114="Location Transport",(Gasoil!U114*100)/(KM!U113-KM!T113),Gasoil!U114/heures!U114))</f>
        <v>#DIV/0!</v>
      </c>
      <c r="V114" s="299" t="e">
        <f>IF(C114="Location Engin",Gasoil!V114/(KM!V113-KM!U113),IF(C114="Location Transport",(Gasoil!V114*100)/(KM!V113-KM!U113),Gasoil!V114/heures!V114))</f>
        <v>#DIV/0!</v>
      </c>
      <c r="W114" s="299" t="e">
        <f>IF(C114="Location Engin",Gasoil!W114/(KM!W113-KM!V113),IF(C114="Location Transport",(Gasoil!W114*100)/(KM!W113-KM!V113),Gasoil!W114/heures!W114))</f>
        <v>#DIV/0!</v>
      </c>
      <c r="X114" s="299" t="e">
        <f>IF(C114="Location Engin",Gasoil!X114/(KM!X113-KM!W113),IF(C114="Location Transport",(Gasoil!X114*100)/(KM!X113-KM!W113),Gasoil!X114/heures!X114))</f>
        <v>#DIV/0!</v>
      </c>
      <c r="Y114" s="299" t="e">
        <f>IF(C114="Location Engin",Gasoil!Y114/(KM!Y113-KM!X113),IF(C114="Location Transport",(Gasoil!Y114*100)/(KM!Y113-KM!X113),Gasoil!Y114/heures!Y114))</f>
        <v>#DIV/0!</v>
      </c>
      <c r="Z114" s="299" t="e">
        <f>IF(C114="Location Engin",Gasoil!Z114/(KM!Z113-KM!Y113),IF(C114="Location Transport",(Gasoil!Z114*100)/(KM!Z113-KM!Y113),Gasoil!Z114/heures!Z114))</f>
        <v>#DIV/0!</v>
      </c>
      <c r="AA114" s="299" t="e">
        <f>IF(C114="Location Engin",Gasoil!AA114/(KM!AA113-KM!Z113),IF(C114="Location Transport",(Gasoil!AA114*100)/(KM!AA113-KM!Z113),Gasoil!AA114/heures!AA114))</f>
        <v>#DIV/0!</v>
      </c>
      <c r="AB114" s="299" t="e">
        <f>IF(C114="Location Engin",Gasoil!AB114/(KM!AB113-KM!AA113),IF(C114="Location Transport",(Gasoil!AB114*100)/(KM!AB113-KM!AA113),Gasoil!AB114/heures!AB114))</f>
        <v>#DIV/0!</v>
      </c>
      <c r="AC114" s="299" t="e">
        <f>IF(C114="Location Engin",Gasoil!AC114/(KM!AC113-KM!AB113),IF(C114="Location Transport",(Gasoil!AC114*100)/(KM!AC113-KM!AB113),Gasoil!AC114/heures!AC114))</f>
        <v>#DIV/0!</v>
      </c>
      <c r="AD114" s="299" t="e">
        <f>IF(C114="Location Engin",Gasoil!AD114/(KM!AD113-KM!AC113),IF(C114="Location Transport",(Gasoil!AD114*100)/(KM!AD113-KM!AC113),Gasoil!AD114/heures!AD114))</f>
        <v>#DIV/0!</v>
      </c>
      <c r="AE114" s="299" t="e">
        <f>IF(C114="Location Engin",Gasoil!AE114/(KM!AE113-KM!AD113),IF(C114="Location Transport",(Gasoil!AE114*100)/(KM!AE113-KM!AD113),Gasoil!AE114/heures!AE114))</f>
        <v>#DIV/0!</v>
      </c>
      <c r="AF114" s="299" t="e">
        <f>IF(C114="Location Engin",Gasoil!AF114/(KM!AF113-KM!AE113),IF(C114="Location Transport",(Gasoil!AF114*100)/(KM!AF113-KM!AE113),Gasoil!AF114/heures!AF114))</f>
        <v>#DIV/0!</v>
      </c>
      <c r="AG114" s="299" t="e">
        <f>IF(C114="Location Engin",Gasoil!AG114/(KM!AG113-KM!AF113),IF(C114="Location Transport",(Gasoil!AG114*100)/(KM!AG113-KM!AF113),Gasoil!AG114/heures!AG114))</f>
        <v>#DIV/0!</v>
      </c>
      <c r="AH114" s="299" t="e">
        <f>IF(C114="Location Engin",Gasoil!AH114/(KM!AH113-KM!AG113),IF(C114="Location Transport",(Gasoil!AH114*100)/(KM!AH113-KM!AG113),Gasoil!AH114/heures!AH114))</f>
        <v>#DIV/0!</v>
      </c>
      <c r="AI114" s="533" t="e">
        <f t="shared" si="1"/>
        <v>#DIV/0!</v>
      </c>
    </row>
    <row r="115" spans="1:35">
      <c r="A115" s="528">
        <f>Matériel_Location!A59</f>
        <v>0</v>
      </c>
      <c r="B115" s="301">
        <f>Matériel_Location!B59</f>
        <v>0</v>
      </c>
      <c r="C115" s="301">
        <f>Matériel_Location!C59</f>
        <v>0</v>
      </c>
      <c r="D115" s="299" t="e">
        <f>Gasoil!D115/heures!D115</f>
        <v>#DIV/0!</v>
      </c>
      <c r="E115" s="299" t="e">
        <f>IF(C115="Location Engin",Gasoil!E115/(KM!E114-KM!D114),IF(C115="Location Transport",(Gasoil!E115*100)/(KM!E114-KM!D114),Gasoil!E115/heures!E115))</f>
        <v>#DIV/0!</v>
      </c>
      <c r="F115" s="299" t="e">
        <f>IF(C115="Location Engin",Gasoil!F115/(KM!F114-KM!E114),IF(C115="Location Transport",(Gasoil!F115*100)/(KM!F114-KM!E114),Gasoil!F115/heures!F115))</f>
        <v>#DIV/0!</v>
      </c>
      <c r="G115" s="299" t="e">
        <f>IF(C115="Location Engin",Gasoil!G115/(KM!G114-KM!F114),IF(C115="Location Transport",(Gasoil!G115*100)/(KM!G114-KM!F114),Gasoil!G115/heures!G115))</f>
        <v>#DIV/0!</v>
      </c>
      <c r="H115" s="299" t="e">
        <f>IF(C115="Location Engin",Gasoil!H115/(KM!H114-KM!G114),IF(C115="Location Transport",(Gasoil!H115*100)/(KM!H114-KM!G114),Gasoil!H115/heures!H115))</f>
        <v>#DIV/0!</v>
      </c>
      <c r="I115" s="299" t="e">
        <f>IF(C115="Location Engin",Gasoil!I115/(KM!I114-KM!H114),IF(C115="Location Transport",(Gasoil!I115*100)/(KM!I114-KM!H114),Gasoil!I115/heures!I115))</f>
        <v>#DIV/0!</v>
      </c>
      <c r="J115" s="299" t="e">
        <f>IF(C115="Location Engin",Gasoil!J115/(KM!J114-KM!I114),IF(C115="Location Transport",(Gasoil!J115*100)/(KM!J114-KM!I114),Gasoil!J115/heures!J115))</f>
        <v>#DIV/0!</v>
      </c>
      <c r="K115" s="299" t="e">
        <f>IF(C115="Location Engin",Gasoil!K115/(KM!K114-KM!J114),IF(C115="Location Transport",(Gasoil!K115*100)/(KM!K114-KM!J114),Gasoil!K115/heures!K115))</f>
        <v>#DIV/0!</v>
      </c>
      <c r="L115" s="299" t="e">
        <f>IF(C115="Location Engin",Gasoil!L115/(KM!L114-KM!K114),IF(C115="Location Transport",(Gasoil!L115*100)/(KM!L114-KM!K114),Gasoil!L115/heures!L115))</f>
        <v>#DIV/0!</v>
      </c>
      <c r="M115" s="299" t="e">
        <f>IF(C115="Location Engin",Gasoil!M115/(KM!M114-KM!L114),IF(C115="Location Transport",(Gasoil!M115*100)/(KM!M114-KM!L114),Gasoil!M115/heures!M115))</f>
        <v>#DIV/0!</v>
      </c>
      <c r="N115" s="299" t="e">
        <f>IF(C115="Location Engin",Gasoil!N115/(KM!N114-KM!M114),IF(C115="Location Transport",(Gasoil!N115*100)/(KM!N114-KM!M114),Gasoil!N115/heures!N115))</f>
        <v>#DIV/0!</v>
      </c>
      <c r="O115" s="299" t="e">
        <f>IF(C115="Location Engin",Gasoil!O115/(KM!O114-KM!N114),IF(C115="Location Transport",(Gasoil!O115*100)/(KM!O114-KM!N114),Gasoil!O115/heures!O115))</f>
        <v>#DIV/0!</v>
      </c>
      <c r="P115" s="299" t="e">
        <f>IF(C115="Location Engin",Gasoil!P115/(KM!P114-KM!O114),IF(C115="Location Transport",(Gasoil!P115*100)/(KM!P114-KM!O114),Gasoil!P115/heures!P115))</f>
        <v>#DIV/0!</v>
      </c>
      <c r="Q115" s="299" t="e">
        <f>IF(C115="Location Engin",Gasoil!Q115/(KM!Q114-KM!P114),IF(C115="Location Transport",(Gasoil!Q115*100)/(KM!Q114-KM!P114),Gasoil!Q115/heures!Q115))</f>
        <v>#DIV/0!</v>
      </c>
      <c r="R115" s="299" t="e">
        <f>IF(C115="Location Engin",Gasoil!R115/(KM!R114-KM!Q114),IF(C115="Location Transport",(Gasoil!R115*100)/(KM!R114-KM!Q114),Gasoil!R115/heures!R115))</f>
        <v>#DIV/0!</v>
      </c>
      <c r="S115" s="299" t="e">
        <f>IF(C115="Location Engin",Gasoil!S115/(KM!S114-KM!R114),IF(C115="Location Transport",(Gasoil!S115*100)/(KM!S114-KM!R114),Gasoil!S115/heures!S115))</f>
        <v>#DIV/0!</v>
      </c>
      <c r="T115" s="299" t="e">
        <f>IF(C115="Location Engin",Gasoil!T115/(KM!T114-KM!S114),IF(C115="Location Transport",(Gasoil!T115*100)/(KM!T114-KM!S114),Gasoil!T115/heures!T115))</f>
        <v>#DIV/0!</v>
      </c>
      <c r="U115" s="299" t="e">
        <f>IF(C115="Location Engin",Gasoil!U115/(KM!U114-KM!T114),IF(C115="Location Transport",(Gasoil!U115*100)/(KM!U114-KM!T114),Gasoil!U115/heures!U115))</f>
        <v>#DIV/0!</v>
      </c>
      <c r="V115" s="299" t="e">
        <f>IF(C115="Location Engin",Gasoil!V115/(KM!V114-KM!U114),IF(C115="Location Transport",(Gasoil!V115*100)/(KM!V114-KM!U114),Gasoil!V115/heures!V115))</f>
        <v>#DIV/0!</v>
      </c>
      <c r="W115" s="299" t="e">
        <f>IF(C115="Location Engin",Gasoil!W115/(KM!W114-KM!V114),IF(C115="Location Transport",(Gasoil!W115*100)/(KM!W114-KM!V114),Gasoil!W115/heures!W115))</f>
        <v>#DIV/0!</v>
      </c>
      <c r="X115" s="299" t="e">
        <f>IF(C115="Location Engin",Gasoil!X115/(KM!X114-KM!W114),IF(C115="Location Transport",(Gasoil!X115*100)/(KM!X114-KM!W114),Gasoil!X115/heures!X115))</f>
        <v>#DIV/0!</v>
      </c>
      <c r="Y115" s="299" t="e">
        <f>IF(C115="Location Engin",Gasoil!Y115/(KM!Y114-KM!X114),IF(C115="Location Transport",(Gasoil!Y115*100)/(KM!Y114-KM!X114),Gasoil!Y115/heures!Y115))</f>
        <v>#DIV/0!</v>
      </c>
      <c r="Z115" s="299" t="e">
        <f>IF(C115="Location Engin",Gasoil!Z115/(KM!Z114-KM!Y114),IF(C115="Location Transport",(Gasoil!Z115*100)/(KM!Z114-KM!Y114),Gasoil!Z115/heures!Z115))</f>
        <v>#DIV/0!</v>
      </c>
      <c r="AA115" s="299" t="e">
        <f>IF(C115="Location Engin",Gasoil!AA115/(KM!AA114-KM!Z114),IF(C115="Location Transport",(Gasoil!AA115*100)/(KM!AA114-KM!Z114),Gasoil!AA115/heures!AA115))</f>
        <v>#DIV/0!</v>
      </c>
      <c r="AB115" s="299" t="e">
        <f>IF(C115="Location Engin",Gasoil!AB115/(KM!AB114-KM!AA114),IF(C115="Location Transport",(Gasoil!AB115*100)/(KM!AB114-KM!AA114),Gasoil!AB115/heures!AB115))</f>
        <v>#DIV/0!</v>
      </c>
      <c r="AC115" s="299" t="e">
        <f>IF(C115="Location Engin",Gasoil!AC115/(KM!AC114-KM!AB114),IF(C115="Location Transport",(Gasoil!AC115*100)/(KM!AC114-KM!AB114),Gasoil!AC115/heures!AC115))</f>
        <v>#DIV/0!</v>
      </c>
      <c r="AD115" s="299" t="e">
        <f>IF(C115="Location Engin",Gasoil!AD115/(KM!AD114-KM!AC114),IF(C115="Location Transport",(Gasoil!AD115*100)/(KM!AD114-KM!AC114),Gasoil!AD115/heures!AD115))</f>
        <v>#DIV/0!</v>
      </c>
      <c r="AE115" s="299" t="e">
        <f>IF(C115="Location Engin",Gasoil!AE115/(KM!AE114-KM!AD114),IF(C115="Location Transport",(Gasoil!AE115*100)/(KM!AE114-KM!AD114),Gasoil!AE115/heures!AE115))</f>
        <v>#DIV/0!</v>
      </c>
      <c r="AF115" s="299" t="e">
        <f>IF(C115="Location Engin",Gasoil!AF115/(KM!AF114-KM!AE114),IF(C115="Location Transport",(Gasoil!AF115*100)/(KM!AF114-KM!AE114),Gasoil!AF115/heures!AF115))</f>
        <v>#DIV/0!</v>
      </c>
      <c r="AG115" s="299" t="e">
        <f>IF(C115="Location Engin",Gasoil!AG115/(KM!AG114-KM!AF114),IF(C115="Location Transport",(Gasoil!AG115*100)/(KM!AG114-KM!AF114),Gasoil!AG115/heures!AG115))</f>
        <v>#DIV/0!</v>
      </c>
      <c r="AH115" s="299" t="e">
        <f>IF(C115="Location Engin",Gasoil!AH115/(KM!AH114-KM!AG114),IF(C115="Location Transport",(Gasoil!AH115*100)/(KM!AH114-KM!AG114),Gasoil!AH115/heures!AH115))</f>
        <v>#DIV/0!</v>
      </c>
      <c r="AI115" s="533" t="e">
        <f t="shared" si="1"/>
        <v>#DIV/0!</v>
      </c>
    </row>
    <row r="116" spans="1:35">
      <c r="A116" s="528">
        <f>Matériel_Location!A60</f>
        <v>0</v>
      </c>
      <c r="B116" s="301">
        <f>Matériel_Location!B60</f>
        <v>0</v>
      </c>
      <c r="C116" s="301">
        <f>Matériel_Location!C60</f>
        <v>0</v>
      </c>
      <c r="D116" s="299" t="e">
        <f>Gasoil!D116/heures!D116</f>
        <v>#DIV/0!</v>
      </c>
      <c r="E116" s="299" t="e">
        <f>IF(C116="Location Engin",Gasoil!E116/(KM!E115-KM!D115),IF(C116="Location Transport",(Gasoil!E116*100)/(KM!E115-KM!D115),Gasoil!E116/heures!E116))</f>
        <v>#DIV/0!</v>
      </c>
      <c r="F116" s="299" t="e">
        <f>IF(C116="Location Engin",Gasoil!F116/(KM!F115-KM!E115),IF(C116="Location Transport",(Gasoil!F116*100)/(KM!F115-KM!E115),Gasoil!F116/heures!F116))</f>
        <v>#DIV/0!</v>
      </c>
      <c r="G116" s="299" t="e">
        <f>IF(C116="Location Engin",Gasoil!G116/(KM!G115-KM!F115),IF(C116="Location Transport",(Gasoil!G116*100)/(KM!G115-KM!F115),Gasoil!G116/heures!G116))</f>
        <v>#DIV/0!</v>
      </c>
      <c r="H116" s="299" t="e">
        <f>IF(C116="Location Engin",Gasoil!H116/(KM!H115-KM!G115),IF(C116="Location Transport",(Gasoil!H116*100)/(KM!H115-KM!G115),Gasoil!H116/heures!H116))</f>
        <v>#DIV/0!</v>
      </c>
      <c r="I116" s="299" t="e">
        <f>IF(C116="Location Engin",Gasoil!I116/(KM!I115-KM!H115),IF(C116="Location Transport",(Gasoil!I116*100)/(KM!I115-KM!H115),Gasoil!I116/heures!I116))</f>
        <v>#DIV/0!</v>
      </c>
      <c r="J116" s="299" t="e">
        <f>IF(C116="Location Engin",Gasoil!J116/(KM!J115-KM!I115),IF(C116="Location Transport",(Gasoil!J116*100)/(KM!J115-KM!I115),Gasoil!J116/heures!J116))</f>
        <v>#DIV/0!</v>
      </c>
      <c r="K116" s="299" t="e">
        <f>IF(C116="Location Engin",Gasoil!K116/(KM!K115-KM!J115),IF(C116="Location Transport",(Gasoil!K116*100)/(KM!K115-KM!J115),Gasoil!K116/heures!K116))</f>
        <v>#DIV/0!</v>
      </c>
      <c r="L116" s="299" t="e">
        <f>IF(C116="Location Engin",Gasoil!L116/(KM!L115-KM!K115),IF(C116="Location Transport",(Gasoil!L116*100)/(KM!L115-KM!K115),Gasoil!L116/heures!L116))</f>
        <v>#DIV/0!</v>
      </c>
      <c r="M116" s="299" t="e">
        <f>IF(C116="Location Engin",Gasoil!M116/(KM!M115-KM!L115),IF(C116="Location Transport",(Gasoil!M116*100)/(KM!M115-KM!L115),Gasoil!M116/heures!M116))</f>
        <v>#DIV/0!</v>
      </c>
      <c r="N116" s="299" t="e">
        <f>IF(C116="Location Engin",Gasoil!N116/(KM!N115-KM!M115),IF(C116="Location Transport",(Gasoil!N116*100)/(KM!N115-KM!M115),Gasoil!N116/heures!N116))</f>
        <v>#DIV/0!</v>
      </c>
      <c r="O116" s="299" t="e">
        <f>IF(C116="Location Engin",Gasoil!O116/(KM!O115-KM!N115),IF(C116="Location Transport",(Gasoil!O116*100)/(KM!O115-KM!N115),Gasoil!O116/heures!O116))</f>
        <v>#DIV/0!</v>
      </c>
      <c r="P116" s="299" t="e">
        <f>IF(C116="Location Engin",Gasoil!P116/(KM!P115-KM!O115),IF(C116="Location Transport",(Gasoil!P116*100)/(KM!P115-KM!O115),Gasoil!P116/heures!P116))</f>
        <v>#DIV/0!</v>
      </c>
      <c r="Q116" s="299" t="e">
        <f>IF(C116="Location Engin",Gasoil!Q116/(KM!Q115-KM!P115),IF(C116="Location Transport",(Gasoil!Q116*100)/(KM!Q115-KM!P115),Gasoil!Q116/heures!Q116))</f>
        <v>#DIV/0!</v>
      </c>
      <c r="R116" s="299" t="e">
        <f>IF(C116="Location Engin",Gasoil!R116/(KM!R115-KM!Q115),IF(C116="Location Transport",(Gasoil!R116*100)/(KM!R115-KM!Q115),Gasoil!R116/heures!R116))</f>
        <v>#DIV/0!</v>
      </c>
      <c r="S116" s="299" t="e">
        <f>IF(C116="Location Engin",Gasoil!S116/(KM!S115-KM!R115),IF(C116="Location Transport",(Gasoil!S116*100)/(KM!S115-KM!R115),Gasoil!S116/heures!S116))</f>
        <v>#DIV/0!</v>
      </c>
      <c r="T116" s="299" t="e">
        <f>IF(C116="Location Engin",Gasoil!T116/(KM!T115-KM!S115),IF(C116="Location Transport",(Gasoil!T116*100)/(KM!T115-KM!S115),Gasoil!T116/heures!T116))</f>
        <v>#DIV/0!</v>
      </c>
      <c r="U116" s="299" t="e">
        <f>IF(C116="Location Engin",Gasoil!U116/(KM!U115-KM!T115),IF(C116="Location Transport",(Gasoil!U116*100)/(KM!U115-KM!T115),Gasoil!U116/heures!U116))</f>
        <v>#DIV/0!</v>
      </c>
      <c r="V116" s="299" t="e">
        <f>IF(C116="Location Engin",Gasoil!V116/(KM!V115-KM!U115),IF(C116="Location Transport",(Gasoil!V116*100)/(KM!V115-KM!U115),Gasoil!V116/heures!V116))</f>
        <v>#DIV/0!</v>
      </c>
      <c r="W116" s="299" t="e">
        <f>IF(C116="Location Engin",Gasoil!W116/(KM!W115-KM!V115),IF(C116="Location Transport",(Gasoil!W116*100)/(KM!W115-KM!V115),Gasoil!W116/heures!W116))</f>
        <v>#DIV/0!</v>
      </c>
      <c r="X116" s="299" t="e">
        <f>IF(C116="Location Engin",Gasoil!X116/(KM!X115-KM!W115),IF(C116="Location Transport",(Gasoil!X116*100)/(KM!X115-KM!W115),Gasoil!X116/heures!X116))</f>
        <v>#DIV/0!</v>
      </c>
      <c r="Y116" s="299" t="e">
        <f>IF(C116="Location Engin",Gasoil!Y116/(KM!Y115-KM!X115),IF(C116="Location Transport",(Gasoil!Y116*100)/(KM!Y115-KM!X115),Gasoil!Y116/heures!Y116))</f>
        <v>#DIV/0!</v>
      </c>
      <c r="Z116" s="299" t="e">
        <f>IF(C116="Location Engin",Gasoil!Z116/(KM!Z115-KM!Y115),IF(C116="Location Transport",(Gasoil!Z116*100)/(KM!Z115-KM!Y115),Gasoil!Z116/heures!Z116))</f>
        <v>#DIV/0!</v>
      </c>
      <c r="AA116" s="299" t="e">
        <f>IF(C116="Location Engin",Gasoil!AA116/(KM!AA115-KM!Z115),IF(C116="Location Transport",(Gasoil!AA116*100)/(KM!AA115-KM!Z115),Gasoil!AA116/heures!AA116))</f>
        <v>#DIV/0!</v>
      </c>
      <c r="AB116" s="299" t="e">
        <f>IF(C116="Location Engin",Gasoil!AB116/(KM!AB115-KM!AA115),IF(C116="Location Transport",(Gasoil!AB116*100)/(KM!AB115-KM!AA115),Gasoil!AB116/heures!AB116))</f>
        <v>#DIV/0!</v>
      </c>
      <c r="AC116" s="299" t="e">
        <f>IF(C116="Location Engin",Gasoil!AC116/(KM!AC115-KM!AB115),IF(C116="Location Transport",(Gasoil!AC116*100)/(KM!AC115-KM!AB115),Gasoil!AC116/heures!AC116))</f>
        <v>#DIV/0!</v>
      </c>
      <c r="AD116" s="299" t="e">
        <f>IF(C116="Location Engin",Gasoil!AD116/(KM!AD115-KM!AC115),IF(C116="Location Transport",(Gasoil!AD116*100)/(KM!AD115-KM!AC115),Gasoil!AD116/heures!AD116))</f>
        <v>#DIV/0!</v>
      </c>
      <c r="AE116" s="299" t="e">
        <f>IF(C116="Location Engin",Gasoil!AE116/(KM!AE115-KM!AD115),IF(C116="Location Transport",(Gasoil!AE116*100)/(KM!AE115-KM!AD115),Gasoil!AE116/heures!AE116))</f>
        <v>#DIV/0!</v>
      </c>
      <c r="AF116" s="299" t="e">
        <f>IF(C116="Location Engin",Gasoil!AF116/(KM!AF115-KM!AE115),IF(C116="Location Transport",(Gasoil!AF116*100)/(KM!AF115-KM!AE115),Gasoil!AF116/heures!AF116))</f>
        <v>#DIV/0!</v>
      </c>
      <c r="AG116" s="299" t="e">
        <f>IF(C116="Location Engin",Gasoil!AG116/(KM!AG115-KM!AF115),IF(C116="Location Transport",(Gasoil!AG116*100)/(KM!AG115-KM!AF115),Gasoil!AG116/heures!AG116))</f>
        <v>#DIV/0!</v>
      </c>
      <c r="AH116" s="299" t="e">
        <f>IF(C116="Location Engin",Gasoil!AH116/(KM!AH115-KM!AG115),IF(C116="Location Transport",(Gasoil!AH116*100)/(KM!AH115-KM!AG115),Gasoil!AH116/heures!AH116))</f>
        <v>#DIV/0!</v>
      </c>
      <c r="AI116" s="533" t="e">
        <f t="shared" si="1"/>
        <v>#DIV/0!</v>
      </c>
    </row>
    <row r="117" spans="1:35">
      <c r="A117" s="528">
        <f>Matériel_Location!A61</f>
        <v>0</v>
      </c>
      <c r="B117" s="301">
        <f>Matériel_Location!B61</f>
        <v>0</v>
      </c>
      <c r="C117" s="301">
        <f>Matériel_Location!C61</f>
        <v>0</v>
      </c>
      <c r="D117" s="299" t="e">
        <f>Gasoil!D117/heures!D117</f>
        <v>#DIV/0!</v>
      </c>
      <c r="E117" s="299" t="e">
        <f>IF(C117="Location Engin",Gasoil!E117/(KM!E116-KM!D116),IF(C117="Location Transport",(Gasoil!E117*100)/(KM!E116-KM!D116),Gasoil!E117/heures!E117))</f>
        <v>#DIV/0!</v>
      </c>
      <c r="F117" s="299" t="e">
        <f>IF(C117="Location Engin",Gasoil!F117/(KM!F116-KM!E116),IF(C117="Location Transport",(Gasoil!F117*100)/(KM!F116-KM!E116),Gasoil!F117/heures!F117))</f>
        <v>#DIV/0!</v>
      </c>
      <c r="G117" s="299" t="e">
        <f>IF(C117="Location Engin",Gasoil!G117/(KM!G116-KM!F116),IF(C117="Location Transport",(Gasoil!G117*100)/(KM!G116-KM!F116),Gasoil!G117/heures!G117))</f>
        <v>#DIV/0!</v>
      </c>
      <c r="H117" s="299" t="e">
        <f>IF(C117="Location Engin",Gasoil!H117/(KM!H116-KM!G116),IF(C117="Location Transport",(Gasoil!H117*100)/(KM!H116-KM!G116),Gasoil!H117/heures!H117))</f>
        <v>#DIV/0!</v>
      </c>
      <c r="I117" s="299" t="e">
        <f>IF(C117="Location Engin",Gasoil!I117/(KM!I116-KM!H116),IF(C117="Location Transport",(Gasoil!I117*100)/(KM!I116-KM!H116),Gasoil!I117/heures!I117))</f>
        <v>#DIV/0!</v>
      </c>
      <c r="J117" s="299" t="e">
        <f>IF(C117="Location Engin",Gasoil!J117/(KM!J116-KM!I116),IF(C117="Location Transport",(Gasoil!J117*100)/(KM!J116-KM!I116),Gasoil!J117/heures!J117))</f>
        <v>#DIV/0!</v>
      </c>
      <c r="K117" s="299" t="e">
        <f>IF(C117="Location Engin",Gasoil!K117/(KM!K116-KM!J116),IF(C117="Location Transport",(Gasoil!K117*100)/(KM!K116-KM!J116),Gasoil!K117/heures!K117))</f>
        <v>#DIV/0!</v>
      </c>
      <c r="L117" s="299" t="e">
        <f>IF(C117="Location Engin",Gasoil!L117/(KM!L116-KM!K116),IF(C117="Location Transport",(Gasoil!L117*100)/(KM!L116-KM!K116),Gasoil!L117/heures!L117))</f>
        <v>#DIV/0!</v>
      </c>
      <c r="M117" s="299" t="e">
        <f>IF(C117="Location Engin",Gasoil!M117/(KM!M116-KM!L116),IF(C117="Location Transport",(Gasoil!M117*100)/(KM!M116-KM!L116),Gasoil!M117/heures!M117))</f>
        <v>#DIV/0!</v>
      </c>
      <c r="N117" s="299" t="e">
        <f>IF(C117="Location Engin",Gasoil!N117/(KM!N116-KM!M116),IF(C117="Location Transport",(Gasoil!N117*100)/(KM!N116-KM!M116),Gasoil!N117/heures!N117))</f>
        <v>#DIV/0!</v>
      </c>
      <c r="O117" s="299" t="e">
        <f>IF(C117="Location Engin",Gasoil!O117/(KM!O116-KM!N116),IF(C117="Location Transport",(Gasoil!O117*100)/(KM!O116-KM!N116),Gasoil!O117/heures!O117))</f>
        <v>#DIV/0!</v>
      </c>
      <c r="P117" s="299" t="e">
        <f>IF(C117="Location Engin",Gasoil!P117/(KM!P116-KM!O116),IF(C117="Location Transport",(Gasoil!P117*100)/(KM!P116-KM!O116),Gasoil!P117/heures!P117))</f>
        <v>#DIV/0!</v>
      </c>
      <c r="Q117" s="299" t="e">
        <f>IF(C117="Location Engin",Gasoil!Q117/(KM!Q116-KM!P116),IF(C117="Location Transport",(Gasoil!Q117*100)/(KM!Q116-KM!P116),Gasoil!Q117/heures!Q117))</f>
        <v>#DIV/0!</v>
      </c>
      <c r="R117" s="299" t="e">
        <f>IF(C117="Location Engin",Gasoil!R117/(KM!R116-KM!Q116),IF(C117="Location Transport",(Gasoil!R117*100)/(KM!R116-KM!Q116),Gasoil!R117/heures!R117))</f>
        <v>#DIV/0!</v>
      </c>
      <c r="S117" s="299" t="e">
        <f>IF(C117="Location Engin",Gasoil!S117/(KM!S116-KM!R116),IF(C117="Location Transport",(Gasoil!S117*100)/(KM!S116-KM!R116),Gasoil!S117/heures!S117))</f>
        <v>#DIV/0!</v>
      </c>
      <c r="T117" s="299" t="e">
        <f>IF(C117="Location Engin",Gasoil!T117/(KM!T116-KM!S116),IF(C117="Location Transport",(Gasoil!T117*100)/(KM!T116-KM!S116),Gasoil!T117/heures!T117))</f>
        <v>#DIV/0!</v>
      </c>
      <c r="U117" s="299" t="e">
        <f>IF(C117="Location Engin",Gasoil!U117/(KM!U116-KM!T116),IF(C117="Location Transport",(Gasoil!U117*100)/(KM!U116-KM!T116),Gasoil!U117/heures!U117))</f>
        <v>#DIV/0!</v>
      </c>
      <c r="V117" s="299" t="e">
        <f>IF(C117="Location Engin",Gasoil!V117/(KM!V116-KM!U116),IF(C117="Location Transport",(Gasoil!V117*100)/(KM!V116-KM!U116),Gasoil!V117/heures!V117))</f>
        <v>#DIV/0!</v>
      </c>
      <c r="W117" s="299" t="e">
        <f>IF(C117="Location Engin",Gasoil!W117/(KM!W116-KM!V116),IF(C117="Location Transport",(Gasoil!W117*100)/(KM!W116-KM!V116),Gasoil!W117/heures!W117))</f>
        <v>#DIV/0!</v>
      </c>
      <c r="X117" s="299" t="e">
        <f>IF(C117="Location Engin",Gasoil!X117/(KM!X116-KM!W116),IF(C117="Location Transport",(Gasoil!X117*100)/(KM!X116-KM!W116),Gasoil!X117/heures!X117))</f>
        <v>#DIV/0!</v>
      </c>
      <c r="Y117" s="299" t="e">
        <f>IF(C117="Location Engin",Gasoil!Y117/(KM!Y116-KM!X116),IF(C117="Location Transport",(Gasoil!Y117*100)/(KM!Y116-KM!X116),Gasoil!Y117/heures!Y117))</f>
        <v>#DIV/0!</v>
      </c>
      <c r="Z117" s="299" t="e">
        <f>IF(C117="Location Engin",Gasoil!Z117/(KM!Z116-KM!Y116),IF(C117="Location Transport",(Gasoil!Z117*100)/(KM!Z116-KM!Y116),Gasoil!Z117/heures!Z117))</f>
        <v>#DIV/0!</v>
      </c>
      <c r="AA117" s="299" t="e">
        <f>IF(C117="Location Engin",Gasoil!AA117/(KM!AA116-KM!Z116),IF(C117="Location Transport",(Gasoil!AA117*100)/(KM!AA116-KM!Z116),Gasoil!AA117/heures!AA117))</f>
        <v>#DIV/0!</v>
      </c>
      <c r="AB117" s="299" t="e">
        <f>IF(C117="Location Engin",Gasoil!AB117/(KM!AB116-KM!AA116),IF(C117="Location Transport",(Gasoil!AB117*100)/(KM!AB116-KM!AA116),Gasoil!AB117/heures!AB117))</f>
        <v>#DIV/0!</v>
      </c>
      <c r="AC117" s="299" t="e">
        <f>IF(C117="Location Engin",Gasoil!AC117/(KM!AC116-KM!AB116),IF(C117="Location Transport",(Gasoil!AC117*100)/(KM!AC116-KM!AB116),Gasoil!AC117/heures!AC117))</f>
        <v>#DIV/0!</v>
      </c>
      <c r="AD117" s="299" t="e">
        <f>IF(C117="Location Engin",Gasoil!AD117/(KM!AD116-KM!AC116),IF(C117="Location Transport",(Gasoil!AD117*100)/(KM!AD116-KM!AC116),Gasoil!AD117/heures!AD117))</f>
        <v>#DIV/0!</v>
      </c>
      <c r="AE117" s="299" t="e">
        <f>IF(C117="Location Engin",Gasoil!AE117/(KM!AE116-KM!AD116),IF(C117="Location Transport",(Gasoil!AE117*100)/(KM!AE116-KM!AD116),Gasoil!AE117/heures!AE117))</f>
        <v>#DIV/0!</v>
      </c>
      <c r="AF117" s="299" t="e">
        <f>IF(C117="Location Engin",Gasoil!AF117/(KM!AF116-KM!AE116),IF(C117="Location Transport",(Gasoil!AF117*100)/(KM!AF116-KM!AE116),Gasoil!AF117/heures!AF117))</f>
        <v>#DIV/0!</v>
      </c>
      <c r="AG117" s="299" t="e">
        <f>IF(C117="Location Engin",Gasoil!AG117/(KM!AG116-KM!AF116),IF(C117="Location Transport",(Gasoil!AG117*100)/(KM!AG116-KM!AF116),Gasoil!AG117/heures!AG117))</f>
        <v>#DIV/0!</v>
      </c>
      <c r="AH117" s="299" t="e">
        <f>IF(C117="Location Engin",Gasoil!AH117/(KM!AH116-KM!AG116),IF(C117="Location Transport",(Gasoil!AH117*100)/(KM!AH116-KM!AG116),Gasoil!AH117/heures!AH117))</f>
        <v>#DIV/0!</v>
      </c>
      <c r="AI117" s="533" t="e">
        <f t="shared" si="1"/>
        <v>#DIV/0!</v>
      </c>
    </row>
    <row r="118" spans="1:35">
      <c r="A118" s="528">
        <f>Matériel_Location!A62</f>
        <v>0</v>
      </c>
      <c r="B118" s="301">
        <f>Matériel_Location!B62</f>
        <v>0</v>
      </c>
      <c r="C118" s="301">
        <f>Matériel_Location!C62</f>
        <v>0</v>
      </c>
      <c r="D118" s="299" t="e">
        <f>Gasoil!D118/heures!D118</f>
        <v>#DIV/0!</v>
      </c>
      <c r="E118" s="299" t="e">
        <f>IF(C118="Location Engin",Gasoil!E118/(KM!E117-KM!D117),IF(C118="Location Transport",(Gasoil!E118*100)/(KM!E117-KM!D117),Gasoil!E118/heures!E118))</f>
        <v>#DIV/0!</v>
      </c>
      <c r="F118" s="299" t="e">
        <f>IF(C118="Location Engin",Gasoil!F118/(KM!F117-KM!E117),IF(C118="Location Transport",(Gasoil!F118*100)/(KM!F117-KM!E117),Gasoil!F118/heures!F118))</f>
        <v>#DIV/0!</v>
      </c>
      <c r="G118" s="299" t="e">
        <f>IF(C118="Location Engin",Gasoil!G118/(KM!G117-KM!F117),IF(C118="Location Transport",(Gasoil!G118*100)/(KM!G117-KM!F117),Gasoil!G118/heures!G118))</f>
        <v>#DIV/0!</v>
      </c>
      <c r="H118" s="299" t="e">
        <f>IF(C118="Location Engin",Gasoil!H118/(KM!H117-KM!G117),IF(C118="Location Transport",(Gasoil!H118*100)/(KM!H117-KM!G117),Gasoil!H118/heures!H118))</f>
        <v>#DIV/0!</v>
      </c>
      <c r="I118" s="299" t="e">
        <f>IF(C118="Location Engin",Gasoil!I118/(KM!I117-KM!H117),IF(C118="Location Transport",(Gasoil!I118*100)/(KM!I117-KM!H117),Gasoil!I118/heures!I118))</f>
        <v>#DIV/0!</v>
      </c>
      <c r="J118" s="299" t="e">
        <f>IF(C118="Location Engin",Gasoil!J118/(KM!J117-KM!I117),IF(C118="Location Transport",(Gasoil!J118*100)/(KM!J117-KM!I117),Gasoil!J118/heures!J118))</f>
        <v>#DIV/0!</v>
      </c>
      <c r="K118" s="299" t="e">
        <f>IF(C118="Location Engin",Gasoil!K118/(KM!K117-KM!J117),IF(C118="Location Transport",(Gasoil!K118*100)/(KM!K117-KM!J117),Gasoil!K118/heures!K118))</f>
        <v>#DIV/0!</v>
      </c>
      <c r="L118" s="299" t="e">
        <f>IF(C118="Location Engin",Gasoil!L118/(KM!L117-KM!K117),IF(C118="Location Transport",(Gasoil!L118*100)/(KM!L117-KM!K117),Gasoil!L118/heures!L118))</f>
        <v>#DIV/0!</v>
      </c>
      <c r="M118" s="299" t="e">
        <f>IF(C118="Location Engin",Gasoil!M118/(KM!M117-KM!L117),IF(C118="Location Transport",(Gasoil!M118*100)/(KM!M117-KM!L117),Gasoil!M118/heures!M118))</f>
        <v>#DIV/0!</v>
      </c>
      <c r="N118" s="299" t="e">
        <f>IF(C118="Location Engin",Gasoil!N118/(KM!N117-KM!M117),IF(C118="Location Transport",(Gasoil!N118*100)/(KM!N117-KM!M117),Gasoil!N118/heures!N118))</f>
        <v>#DIV/0!</v>
      </c>
      <c r="O118" s="299" t="e">
        <f>IF(C118="Location Engin",Gasoil!O118/(KM!O117-KM!N117),IF(C118="Location Transport",(Gasoil!O118*100)/(KM!O117-KM!N117),Gasoil!O118/heures!O118))</f>
        <v>#DIV/0!</v>
      </c>
      <c r="P118" s="299" t="e">
        <f>IF(C118="Location Engin",Gasoil!P118/(KM!P117-KM!O117),IF(C118="Location Transport",(Gasoil!P118*100)/(KM!P117-KM!O117),Gasoil!P118/heures!P118))</f>
        <v>#DIV/0!</v>
      </c>
      <c r="Q118" s="299" t="e">
        <f>IF(C118="Location Engin",Gasoil!Q118/(KM!Q117-KM!P117),IF(C118="Location Transport",(Gasoil!Q118*100)/(KM!Q117-KM!P117),Gasoil!Q118/heures!Q118))</f>
        <v>#DIV/0!</v>
      </c>
      <c r="R118" s="299" t="e">
        <f>IF(C118="Location Engin",Gasoil!R118/(KM!R117-KM!Q117),IF(C118="Location Transport",(Gasoil!R118*100)/(KM!R117-KM!Q117),Gasoil!R118/heures!R118))</f>
        <v>#DIV/0!</v>
      </c>
      <c r="S118" s="299" t="e">
        <f>IF(C118="Location Engin",Gasoil!S118/(KM!S117-KM!R117),IF(C118="Location Transport",(Gasoil!S118*100)/(KM!S117-KM!R117),Gasoil!S118/heures!S118))</f>
        <v>#DIV/0!</v>
      </c>
      <c r="T118" s="299" t="e">
        <f>IF(C118="Location Engin",Gasoil!T118/(KM!T117-KM!S117),IF(C118="Location Transport",(Gasoil!T118*100)/(KM!T117-KM!S117),Gasoil!T118/heures!T118))</f>
        <v>#DIV/0!</v>
      </c>
      <c r="U118" s="299" t="e">
        <f>IF(C118="Location Engin",Gasoil!U118/(KM!U117-KM!T117),IF(C118="Location Transport",(Gasoil!U118*100)/(KM!U117-KM!T117),Gasoil!U118/heures!U118))</f>
        <v>#DIV/0!</v>
      </c>
      <c r="V118" s="299" t="e">
        <f>IF(C118="Location Engin",Gasoil!V118/(KM!V117-KM!U117),IF(C118="Location Transport",(Gasoil!V118*100)/(KM!V117-KM!U117),Gasoil!V118/heures!V118))</f>
        <v>#DIV/0!</v>
      </c>
      <c r="W118" s="299" t="e">
        <f>IF(C118="Location Engin",Gasoil!W118/(KM!W117-KM!V117),IF(C118="Location Transport",(Gasoil!W118*100)/(KM!W117-KM!V117),Gasoil!W118/heures!W118))</f>
        <v>#DIV/0!</v>
      </c>
      <c r="X118" s="299" t="e">
        <f>IF(C118="Location Engin",Gasoil!X118/(KM!X117-KM!W117),IF(C118="Location Transport",(Gasoil!X118*100)/(KM!X117-KM!W117),Gasoil!X118/heures!X118))</f>
        <v>#DIV/0!</v>
      </c>
      <c r="Y118" s="299" t="e">
        <f>IF(C118="Location Engin",Gasoil!Y118/(KM!Y117-KM!X117),IF(C118="Location Transport",(Gasoil!Y118*100)/(KM!Y117-KM!X117),Gasoil!Y118/heures!Y118))</f>
        <v>#DIV/0!</v>
      </c>
      <c r="Z118" s="299" t="e">
        <f>IF(C118="Location Engin",Gasoil!Z118/(KM!Z117-KM!Y117),IF(C118="Location Transport",(Gasoil!Z118*100)/(KM!Z117-KM!Y117),Gasoil!Z118/heures!Z118))</f>
        <v>#DIV/0!</v>
      </c>
      <c r="AA118" s="299" t="e">
        <f>IF(C118="Location Engin",Gasoil!AA118/(KM!AA117-KM!Z117),IF(C118="Location Transport",(Gasoil!AA118*100)/(KM!AA117-KM!Z117),Gasoil!AA118/heures!AA118))</f>
        <v>#DIV/0!</v>
      </c>
      <c r="AB118" s="299" t="e">
        <f>IF(C118="Location Engin",Gasoil!AB118/(KM!AB117-KM!AA117),IF(C118="Location Transport",(Gasoil!AB118*100)/(KM!AB117-KM!AA117),Gasoil!AB118/heures!AB118))</f>
        <v>#DIV/0!</v>
      </c>
      <c r="AC118" s="299" t="e">
        <f>IF(C118="Location Engin",Gasoil!AC118/(KM!AC117-KM!AB117),IF(C118="Location Transport",(Gasoil!AC118*100)/(KM!AC117-KM!AB117),Gasoil!AC118/heures!AC118))</f>
        <v>#DIV/0!</v>
      </c>
      <c r="AD118" s="299" t="e">
        <f>IF(C118="Location Engin",Gasoil!AD118/(KM!AD117-KM!AC117),IF(C118="Location Transport",(Gasoil!AD118*100)/(KM!AD117-KM!AC117),Gasoil!AD118/heures!AD118))</f>
        <v>#DIV/0!</v>
      </c>
      <c r="AE118" s="299" t="e">
        <f>IF(C118="Location Engin",Gasoil!AE118/(KM!AE117-KM!AD117),IF(C118="Location Transport",(Gasoil!AE118*100)/(KM!AE117-KM!AD117),Gasoil!AE118/heures!AE118))</f>
        <v>#DIV/0!</v>
      </c>
      <c r="AF118" s="299" t="e">
        <f>IF(C118="Location Engin",Gasoil!AF118/(KM!AF117-KM!AE117),IF(C118="Location Transport",(Gasoil!AF118*100)/(KM!AF117-KM!AE117),Gasoil!AF118/heures!AF118))</f>
        <v>#DIV/0!</v>
      </c>
      <c r="AG118" s="299" t="e">
        <f>IF(C118="Location Engin",Gasoil!AG118/(KM!AG117-KM!AF117),IF(C118="Location Transport",(Gasoil!AG118*100)/(KM!AG117-KM!AF117),Gasoil!AG118/heures!AG118))</f>
        <v>#DIV/0!</v>
      </c>
      <c r="AH118" s="299" t="e">
        <f>IF(C118="Location Engin",Gasoil!AH118/(KM!AH117-KM!AG117),IF(C118="Location Transport",(Gasoil!AH118*100)/(KM!AH117-KM!AG117),Gasoil!AH118/heures!AH118))</f>
        <v>#DIV/0!</v>
      </c>
      <c r="AI118" s="533" t="e">
        <f t="shared" si="1"/>
        <v>#DIV/0!</v>
      </c>
    </row>
    <row r="119" spans="1:35">
      <c r="A119" s="528">
        <f>Matériel_Location!A63</f>
        <v>0</v>
      </c>
      <c r="B119" s="301">
        <f>Matériel_Location!B63</f>
        <v>0</v>
      </c>
      <c r="C119" s="301">
        <f>Matériel_Location!C63</f>
        <v>0</v>
      </c>
      <c r="D119" s="299" t="e">
        <f>Gasoil!D119/heures!D119</f>
        <v>#DIV/0!</v>
      </c>
      <c r="E119" s="299" t="e">
        <f>IF(C119="Location Engin",Gasoil!E119/(KM!E118-KM!D118),IF(C119="Location Transport",(Gasoil!E119*100)/(KM!E118-KM!D118),Gasoil!E119/heures!E119))</f>
        <v>#DIV/0!</v>
      </c>
      <c r="F119" s="299" t="e">
        <f>IF(C119="Location Engin",Gasoil!F119/(KM!F118-KM!E118),IF(C119="Location Transport",(Gasoil!F119*100)/(KM!F118-KM!E118),Gasoil!F119/heures!F119))</f>
        <v>#DIV/0!</v>
      </c>
      <c r="G119" s="299" t="e">
        <f>IF(C119="Location Engin",Gasoil!G119/(KM!G118-KM!F118),IF(C119="Location Transport",(Gasoil!G119*100)/(KM!G118-KM!F118),Gasoil!G119/heures!G119))</f>
        <v>#DIV/0!</v>
      </c>
      <c r="H119" s="299" t="e">
        <f>IF(C119="Location Engin",Gasoil!H119/(KM!H118-KM!G118),IF(C119="Location Transport",(Gasoil!H119*100)/(KM!H118-KM!G118),Gasoil!H119/heures!H119))</f>
        <v>#DIV/0!</v>
      </c>
      <c r="I119" s="299" t="e">
        <f>IF(C119="Location Engin",Gasoil!I119/(KM!I118-KM!H118),IF(C119="Location Transport",(Gasoil!I119*100)/(KM!I118-KM!H118),Gasoil!I119/heures!I119))</f>
        <v>#DIV/0!</v>
      </c>
      <c r="J119" s="299" t="e">
        <f>IF(C119="Location Engin",Gasoil!J119/(KM!J118-KM!I118),IF(C119="Location Transport",(Gasoil!J119*100)/(KM!J118-KM!I118),Gasoil!J119/heures!J119))</f>
        <v>#DIV/0!</v>
      </c>
      <c r="K119" s="299" t="e">
        <f>IF(C119="Location Engin",Gasoil!K119/(KM!K118-KM!J118),IF(C119="Location Transport",(Gasoil!K119*100)/(KM!K118-KM!J118),Gasoil!K119/heures!K119))</f>
        <v>#DIV/0!</v>
      </c>
      <c r="L119" s="299" t="e">
        <f>IF(C119="Location Engin",Gasoil!L119/(KM!L118-KM!K118),IF(C119="Location Transport",(Gasoil!L119*100)/(KM!L118-KM!K118),Gasoil!L119/heures!L119))</f>
        <v>#DIV/0!</v>
      </c>
      <c r="M119" s="299" t="e">
        <f>IF(C119="Location Engin",Gasoil!M119/(KM!M118-KM!L118),IF(C119="Location Transport",(Gasoil!M119*100)/(KM!M118-KM!L118),Gasoil!M119/heures!M119))</f>
        <v>#DIV/0!</v>
      </c>
      <c r="N119" s="299" t="e">
        <f>IF(C119="Location Engin",Gasoil!N119/(KM!N118-KM!M118),IF(C119="Location Transport",(Gasoil!N119*100)/(KM!N118-KM!M118),Gasoil!N119/heures!N119))</f>
        <v>#DIV/0!</v>
      </c>
      <c r="O119" s="299" t="e">
        <f>IF(C119="Location Engin",Gasoil!O119/(KM!O118-KM!N118),IF(C119="Location Transport",(Gasoil!O119*100)/(KM!O118-KM!N118),Gasoil!O119/heures!O119))</f>
        <v>#DIV/0!</v>
      </c>
      <c r="P119" s="299" t="e">
        <f>IF(C119="Location Engin",Gasoil!P119/(KM!P118-KM!O118),IF(C119="Location Transport",(Gasoil!P119*100)/(KM!P118-KM!O118),Gasoil!P119/heures!P119))</f>
        <v>#DIV/0!</v>
      </c>
      <c r="Q119" s="299" t="e">
        <f>IF(C119="Location Engin",Gasoil!Q119/(KM!Q118-KM!P118),IF(C119="Location Transport",(Gasoil!Q119*100)/(KM!Q118-KM!P118),Gasoil!Q119/heures!Q119))</f>
        <v>#DIV/0!</v>
      </c>
      <c r="R119" s="299" t="e">
        <f>IF(C119="Location Engin",Gasoil!R119/(KM!R118-KM!Q118),IF(C119="Location Transport",(Gasoil!R119*100)/(KM!R118-KM!Q118),Gasoil!R119/heures!R119))</f>
        <v>#DIV/0!</v>
      </c>
      <c r="S119" s="299" t="e">
        <f>IF(C119="Location Engin",Gasoil!S119/(KM!S118-KM!R118),IF(C119="Location Transport",(Gasoil!S119*100)/(KM!S118-KM!R118),Gasoil!S119/heures!S119))</f>
        <v>#DIV/0!</v>
      </c>
      <c r="T119" s="299" t="e">
        <f>IF(C119="Location Engin",Gasoil!T119/(KM!T118-KM!S118),IF(C119="Location Transport",(Gasoil!T119*100)/(KM!T118-KM!S118),Gasoil!T119/heures!T119))</f>
        <v>#DIV/0!</v>
      </c>
      <c r="U119" s="299" t="e">
        <f>IF(C119="Location Engin",Gasoil!U119/(KM!U118-KM!T118),IF(C119="Location Transport",(Gasoil!U119*100)/(KM!U118-KM!T118),Gasoil!U119/heures!U119))</f>
        <v>#DIV/0!</v>
      </c>
      <c r="V119" s="299" t="e">
        <f>IF(C119="Location Engin",Gasoil!V119/(KM!V118-KM!U118),IF(C119="Location Transport",(Gasoil!V119*100)/(KM!V118-KM!U118),Gasoil!V119/heures!V119))</f>
        <v>#DIV/0!</v>
      </c>
      <c r="W119" s="299" t="e">
        <f>IF(C119="Location Engin",Gasoil!W119/(KM!W118-KM!V118),IF(C119="Location Transport",(Gasoil!W119*100)/(KM!W118-KM!V118),Gasoil!W119/heures!W119))</f>
        <v>#DIV/0!</v>
      </c>
      <c r="X119" s="299" t="e">
        <f>IF(C119="Location Engin",Gasoil!X119/(KM!X118-KM!W118),IF(C119="Location Transport",(Gasoil!X119*100)/(KM!X118-KM!W118),Gasoil!X119/heures!X119))</f>
        <v>#DIV/0!</v>
      </c>
      <c r="Y119" s="299" t="e">
        <f>IF(C119="Location Engin",Gasoil!Y119/(KM!Y118-KM!X118),IF(C119="Location Transport",(Gasoil!Y119*100)/(KM!Y118-KM!X118),Gasoil!Y119/heures!Y119))</f>
        <v>#DIV/0!</v>
      </c>
      <c r="Z119" s="299" t="e">
        <f>IF(C119="Location Engin",Gasoil!Z119/(KM!Z118-KM!Y118),IF(C119="Location Transport",(Gasoil!Z119*100)/(KM!Z118-KM!Y118),Gasoil!Z119/heures!Z119))</f>
        <v>#DIV/0!</v>
      </c>
      <c r="AA119" s="299" t="e">
        <f>IF(C119="Location Engin",Gasoil!AA119/(KM!AA118-KM!Z118),IF(C119="Location Transport",(Gasoil!AA119*100)/(KM!AA118-KM!Z118),Gasoil!AA119/heures!AA119))</f>
        <v>#DIV/0!</v>
      </c>
      <c r="AB119" s="299" t="e">
        <f>IF(C119="Location Engin",Gasoil!AB119/(KM!AB118-KM!AA118),IF(C119="Location Transport",(Gasoil!AB119*100)/(KM!AB118-KM!AA118),Gasoil!AB119/heures!AB119))</f>
        <v>#DIV/0!</v>
      </c>
      <c r="AC119" s="299" t="e">
        <f>IF(C119="Location Engin",Gasoil!AC119/(KM!AC118-KM!AB118),IF(C119="Location Transport",(Gasoil!AC119*100)/(KM!AC118-KM!AB118),Gasoil!AC119/heures!AC119))</f>
        <v>#DIV/0!</v>
      </c>
      <c r="AD119" s="299" t="e">
        <f>IF(C119="Location Engin",Gasoil!AD119/(KM!AD118-KM!AC118),IF(C119="Location Transport",(Gasoil!AD119*100)/(KM!AD118-KM!AC118),Gasoil!AD119/heures!AD119))</f>
        <v>#DIV/0!</v>
      </c>
      <c r="AE119" s="299" t="e">
        <f>IF(C119="Location Engin",Gasoil!AE119/(KM!AE118-KM!AD118),IF(C119="Location Transport",(Gasoil!AE119*100)/(KM!AE118-KM!AD118),Gasoil!AE119/heures!AE119))</f>
        <v>#DIV/0!</v>
      </c>
      <c r="AF119" s="299" t="e">
        <f>IF(C119="Location Engin",Gasoil!AF119/(KM!AF118-KM!AE118),IF(C119="Location Transport",(Gasoil!AF119*100)/(KM!AF118-KM!AE118),Gasoil!AF119/heures!AF119))</f>
        <v>#DIV/0!</v>
      </c>
      <c r="AG119" s="299" t="e">
        <f>IF(C119="Location Engin",Gasoil!AG119/(KM!AG118-KM!AF118),IF(C119="Location Transport",(Gasoil!AG119*100)/(KM!AG118-KM!AF118),Gasoil!AG119/heures!AG119))</f>
        <v>#DIV/0!</v>
      </c>
      <c r="AH119" s="299" t="e">
        <f>IF(C119="Location Engin",Gasoil!AH119/(KM!AH118-KM!AG118),IF(C119="Location Transport",(Gasoil!AH119*100)/(KM!AH118-KM!AG118),Gasoil!AH119/heures!AH119))</f>
        <v>#DIV/0!</v>
      </c>
      <c r="AI119" s="533" t="e">
        <f t="shared" si="1"/>
        <v>#DIV/0!</v>
      </c>
    </row>
    <row r="120" spans="1:35">
      <c r="A120" s="528">
        <f>Matériel_Location!A64</f>
        <v>0</v>
      </c>
      <c r="B120" s="301">
        <f>Matériel_Location!B64</f>
        <v>0</v>
      </c>
      <c r="C120" s="301">
        <f>Matériel_Location!C64</f>
        <v>0</v>
      </c>
      <c r="D120" s="299" t="e">
        <f>Gasoil!D120/heures!D120</f>
        <v>#DIV/0!</v>
      </c>
      <c r="E120" s="299" t="e">
        <f>IF(C120="Location Engin",Gasoil!E120/(KM!E119-KM!D119),IF(C120="Location Transport",(Gasoil!E120*100)/(KM!E119-KM!D119),Gasoil!E120/heures!E120))</f>
        <v>#DIV/0!</v>
      </c>
      <c r="F120" s="299" t="e">
        <f>IF(C120="Location Engin",Gasoil!F120/(KM!F119-KM!E119),IF(C120="Location Transport",(Gasoil!F120*100)/(KM!F119-KM!E119),Gasoil!F120/heures!F120))</f>
        <v>#DIV/0!</v>
      </c>
      <c r="G120" s="299" t="e">
        <f>IF(C120="Location Engin",Gasoil!G120/(KM!G119-KM!F119),IF(C120="Location Transport",(Gasoil!G120*100)/(KM!G119-KM!F119),Gasoil!G120/heures!G120))</f>
        <v>#DIV/0!</v>
      </c>
      <c r="H120" s="299" t="e">
        <f>IF(C120="Location Engin",Gasoil!H120/(KM!H119-KM!G119),IF(C120="Location Transport",(Gasoil!H120*100)/(KM!H119-KM!G119),Gasoil!H120/heures!H120))</f>
        <v>#DIV/0!</v>
      </c>
      <c r="I120" s="299" t="e">
        <f>IF(C120="Location Engin",Gasoil!I120/(KM!I119-KM!H119),IF(C120="Location Transport",(Gasoil!I120*100)/(KM!I119-KM!H119),Gasoil!I120/heures!I120))</f>
        <v>#DIV/0!</v>
      </c>
      <c r="J120" s="299" t="e">
        <f>IF(C120="Location Engin",Gasoil!J120/(KM!J119-KM!I119),IF(C120="Location Transport",(Gasoil!J120*100)/(KM!J119-KM!I119),Gasoil!J120/heures!J120))</f>
        <v>#DIV/0!</v>
      </c>
      <c r="K120" s="299" t="e">
        <f>IF(C120="Location Engin",Gasoil!K120/(KM!K119-KM!J119),IF(C120="Location Transport",(Gasoil!K120*100)/(KM!K119-KM!J119),Gasoil!K120/heures!K120))</f>
        <v>#DIV/0!</v>
      </c>
      <c r="L120" s="299" t="e">
        <f>IF(C120="Location Engin",Gasoil!L120/(KM!L119-KM!K119),IF(C120="Location Transport",(Gasoil!L120*100)/(KM!L119-KM!K119),Gasoil!L120/heures!L120))</f>
        <v>#DIV/0!</v>
      </c>
      <c r="M120" s="299" t="e">
        <f>IF(C120="Location Engin",Gasoil!M120/(KM!M119-KM!L119),IF(C120="Location Transport",(Gasoil!M120*100)/(KM!M119-KM!L119),Gasoil!M120/heures!M120))</f>
        <v>#DIV/0!</v>
      </c>
      <c r="N120" s="299" t="e">
        <f>IF(C120="Location Engin",Gasoil!N120/(KM!N119-KM!M119),IF(C120="Location Transport",(Gasoil!N120*100)/(KM!N119-KM!M119),Gasoil!N120/heures!N120))</f>
        <v>#DIV/0!</v>
      </c>
      <c r="O120" s="299" t="e">
        <f>IF(C120="Location Engin",Gasoil!O120/(KM!O119-KM!N119),IF(C120="Location Transport",(Gasoil!O120*100)/(KM!O119-KM!N119),Gasoil!O120/heures!O120))</f>
        <v>#DIV/0!</v>
      </c>
      <c r="P120" s="299" t="e">
        <f>IF(C120="Location Engin",Gasoil!P120/(KM!P119-KM!O119),IF(C120="Location Transport",(Gasoil!P120*100)/(KM!P119-KM!O119),Gasoil!P120/heures!P120))</f>
        <v>#DIV/0!</v>
      </c>
      <c r="Q120" s="299" t="e">
        <f>IF(C120="Location Engin",Gasoil!Q120/(KM!Q119-KM!P119),IF(C120="Location Transport",(Gasoil!Q120*100)/(KM!Q119-KM!P119),Gasoil!Q120/heures!Q120))</f>
        <v>#DIV/0!</v>
      </c>
      <c r="R120" s="299" t="e">
        <f>IF(C120="Location Engin",Gasoil!R120/(KM!R119-KM!Q119),IF(C120="Location Transport",(Gasoil!R120*100)/(KM!R119-KM!Q119),Gasoil!R120/heures!R120))</f>
        <v>#DIV/0!</v>
      </c>
      <c r="S120" s="299" t="e">
        <f>IF(C120="Location Engin",Gasoil!S120/(KM!S119-KM!R119),IF(C120="Location Transport",(Gasoil!S120*100)/(KM!S119-KM!R119),Gasoil!S120/heures!S120))</f>
        <v>#DIV/0!</v>
      </c>
      <c r="T120" s="299" t="e">
        <f>IF(C120="Location Engin",Gasoil!T120/(KM!T119-KM!S119),IF(C120="Location Transport",(Gasoil!T120*100)/(KM!T119-KM!S119),Gasoil!T120/heures!T120))</f>
        <v>#DIV/0!</v>
      </c>
      <c r="U120" s="299" t="e">
        <f>IF(C120="Location Engin",Gasoil!U120/(KM!U119-KM!T119),IF(C120="Location Transport",(Gasoil!U120*100)/(KM!U119-KM!T119),Gasoil!U120/heures!U120))</f>
        <v>#DIV/0!</v>
      </c>
      <c r="V120" s="299" t="e">
        <f>IF(C120="Location Engin",Gasoil!V120/(KM!V119-KM!U119),IF(C120="Location Transport",(Gasoil!V120*100)/(KM!V119-KM!U119),Gasoil!V120/heures!V120))</f>
        <v>#DIV/0!</v>
      </c>
      <c r="W120" s="299" t="e">
        <f>IF(C120="Location Engin",Gasoil!W120/(KM!W119-KM!V119),IF(C120="Location Transport",(Gasoil!W120*100)/(KM!W119-KM!V119),Gasoil!W120/heures!W120))</f>
        <v>#DIV/0!</v>
      </c>
      <c r="X120" s="299" t="e">
        <f>IF(C120="Location Engin",Gasoil!X120/(KM!X119-KM!W119),IF(C120="Location Transport",(Gasoil!X120*100)/(KM!X119-KM!W119),Gasoil!X120/heures!X120))</f>
        <v>#DIV/0!</v>
      </c>
      <c r="Y120" s="299" t="e">
        <f>IF(C120="Location Engin",Gasoil!Y120/(KM!Y119-KM!X119),IF(C120="Location Transport",(Gasoil!Y120*100)/(KM!Y119-KM!X119),Gasoil!Y120/heures!Y120))</f>
        <v>#DIV/0!</v>
      </c>
      <c r="Z120" s="299" t="e">
        <f>IF(C120="Location Engin",Gasoil!Z120/(KM!Z119-KM!Y119),IF(C120="Location Transport",(Gasoil!Z120*100)/(KM!Z119-KM!Y119),Gasoil!Z120/heures!Z120))</f>
        <v>#DIV/0!</v>
      </c>
      <c r="AA120" s="299" t="e">
        <f>IF(C120="Location Engin",Gasoil!AA120/(KM!AA119-KM!Z119),IF(C120="Location Transport",(Gasoil!AA120*100)/(KM!AA119-KM!Z119),Gasoil!AA120/heures!AA120))</f>
        <v>#DIV/0!</v>
      </c>
      <c r="AB120" s="299" t="e">
        <f>IF(C120="Location Engin",Gasoil!AB120/(KM!AB119-KM!AA119),IF(C120="Location Transport",(Gasoil!AB120*100)/(KM!AB119-KM!AA119),Gasoil!AB120/heures!AB120))</f>
        <v>#DIV/0!</v>
      </c>
      <c r="AC120" s="299" t="e">
        <f>IF(C120="Location Engin",Gasoil!AC120/(KM!AC119-KM!AB119),IF(C120="Location Transport",(Gasoil!AC120*100)/(KM!AC119-KM!AB119),Gasoil!AC120/heures!AC120))</f>
        <v>#DIV/0!</v>
      </c>
      <c r="AD120" s="299" t="e">
        <f>IF(C120="Location Engin",Gasoil!AD120/(KM!AD119-KM!AC119),IF(C120="Location Transport",(Gasoil!AD120*100)/(KM!AD119-KM!AC119),Gasoil!AD120/heures!AD120))</f>
        <v>#DIV/0!</v>
      </c>
      <c r="AE120" s="299" t="e">
        <f>IF(C120="Location Engin",Gasoil!AE120/(KM!AE119-KM!AD119),IF(C120="Location Transport",(Gasoil!AE120*100)/(KM!AE119-KM!AD119),Gasoil!AE120/heures!AE120))</f>
        <v>#DIV/0!</v>
      </c>
      <c r="AF120" s="299" t="e">
        <f>IF(C120="Location Engin",Gasoil!AF120/(KM!AF119-KM!AE119),IF(C120="Location Transport",(Gasoil!AF120*100)/(KM!AF119-KM!AE119),Gasoil!AF120/heures!AF120))</f>
        <v>#DIV/0!</v>
      </c>
      <c r="AG120" s="299" t="e">
        <f>IF(C120="Location Engin",Gasoil!AG120/(KM!AG119-KM!AF119),IF(C120="Location Transport",(Gasoil!AG120*100)/(KM!AG119-KM!AF119),Gasoil!AG120/heures!AG120))</f>
        <v>#DIV/0!</v>
      </c>
      <c r="AH120" s="299" t="e">
        <f>IF(C120="Location Engin",Gasoil!AH120/(KM!AH119-KM!AG119),IF(C120="Location Transport",(Gasoil!AH120*100)/(KM!AH119-KM!AG119),Gasoil!AH120/heures!AH120))</f>
        <v>#DIV/0!</v>
      </c>
      <c r="AI120" s="533" t="e">
        <f t="shared" si="1"/>
        <v>#DIV/0!</v>
      </c>
    </row>
    <row r="121" spans="1:35">
      <c r="A121" s="528">
        <f>Matériel_Location!A65</f>
        <v>0</v>
      </c>
      <c r="B121" s="301">
        <f>Matériel_Location!B65</f>
        <v>0</v>
      </c>
      <c r="C121" s="301">
        <f>Matériel_Location!C65</f>
        <v>0</v>
      </c>
      <c r="D121" s="299" t="e">
        <f>Gasoil!D121/heures!D121</f>
        <v>#DIV/0!</v>
      </c>
      <c r="E121" s="299" t="e">
        <f>IF(C121="Location Engin",Gasoil!E121/(KM!E120-KM!D120),IF(C121="Location Transport",(Gasoil!E121*100)/(KM!E120-KM!D120),Gasoil!E121/heures!E121))</f>
        <v>#DIV/0!</v>
      </c>
      <c r="F121" s="299" t="e">
        <f>IF(C121="Location Engin",Gasoil!F121/(KM!F120-KM!E120),IF(C121="Location Transport",(Gasoil!F121*100)/(KM!F120-KM!E120),Gasoil!F121/heures!F121))</f>
        <v>#DIV/0!</v>
      </c>
      <c r="G121" s="299" t="e">
        <f>IF(C121="Location Engin",Gasoil!G121/(KM!G120-KM!F120),IF(C121="Location Transport",(Gasoil!G121*100)/(KM!G120-KM!F120),Gasoil!G121/heures!G121))</f>
        <v>#DIV/0!</v>
      </c>
      <c r="H121" s="299" t="e">
        <f>IF(C121="Location Engin",Gasoil!H121/(KM!H120-KM!G120),IF(C121="Location Transport",(Gasoil!H121*100)/(KM!H120-KM!G120),Gasoil!H121/heures!H121))</f>
        <v>#DIV/0!</v>
      </c>
      <c r="I121" s="299" t="e">
        <f>IF(C121="Location Engin",Gasoil!I121/(KM!I120-KM!H120),IF(C121="Location Transport",(Gasoil!I121*100)/(KM!I120-KM!H120),Gasoil!I121/heures!I121))</f>
        <v>#DIV/0!</v>
      </c>
      <c r="J121" s="299" t="e">
        <f>IF(C121="Location Engin",Gasoil!J121/(KM!J120-KM!I120),IF(C121="Location Transport",(Gasoil!J121*100)/(KM!J120-KM!I120),Gasoil!J121/heures!J121))</f>
        <v>#DIV/0!</v>
      </c>
      <c r="K121" s="299" t="e">
        <f>IF(C121="Location Engin",Gasoil!K121/(KM!K120-KM!J120),IF(C121="Location Transport",(Gasoil!K121*100)/(KM!K120-KM!J120),Gasoil!K121/heures!K121))</f>
        <v>#DIV/0!</v>
      </c>
      <c r="L121" s="299" t="e">
        <f>IF(C121="Location Engin",Gasoil!L121/(KM!L120-KM!K120),IF(C121="Location Transport",(Gasoil!L121*100)/(KM!L120-KM!K120),Gasoil!L121/heures!L121))</f>
        <v>#DIV/0!</v>
      </c>
      <c r="M121" s="299" t="e">
        <f>IF(C121="Location Engin",Gasoil!M121/(KM!M120-KM!L120),IF(C121="Location Transport",(Gasoil!M121*100)/(KM!M120-KM!L120),Gasoil!M121/heures!M121))</f>
        <v>#DIV/0!</v>
      </c>
      <c r="N121" s="299" t="e">
        <f>IF(C121="Location Engin",Gasoil!N121/(KM!N120-KM!M120),IF(C121="Location Transport",(Gasoil!N121*100)/(KM!N120-KM!M120),Gasoil!N121/heures!N121))</f>
        <v>#DIV/0!</v>
      </c>
      <c r="O121" s="299" t="e">
        <f>IF(C121="Location Engin",Gasoil!O121/(KM!O120-KM!N120),IF(C121="Location Transport",(Gasoil!O121*100)/(KM!O120-KM!N120),Gasoil!O121/heures!O121))</f>
        <v>#DIV/0!</v>
      </c>
      <c r="P121" s="299" t="e">
        <f>IF(C121="Location Engin",Gasoil!P121/(KM!P120-KM!O120),IF(C121="Location Transport",(Gasoil!P121*100)/(KM!P120-KM!O120),Gasoil!P121/heures!P121))</f>
        <v>#DIV/0!</v>
      </c>
      <c r="Q121" s="299" t="e">
        <f>IF(C121="Location Engin",Gasoil!Q121/(KM!Q120-KM!P120),IF(C121="Location Transport",(Gasoil!Q121*100)/(KM!Q120-KM!P120),Gasoil!Q121/heures!Q121))</f>
        <v>#DIV/0!</v>
      </c>
      <c r="R121" s="299" t="e">
        <f>IF(C121="Location Engin",Gasoil!R121/(KM!R120-KM!Q120),IF(C121="Location Transport",(Gasoil!R121*100)/(KM!R120-KM!Q120),Gasoil!R121/heures!R121))</f>
        <v>#DIV/0!</v>
      </c>
      <c r="S121" s="299" t="e">
        <f>IF(C121="Location Engin",Gasoil!S121/(KM!S120-KM!R120),IF(C121="Location Transport",(Gasoil!S121*100)/(KM!S120-KM!R120),Gasoil!S121/heures!S121))</f>
        <v>#DIV/0!</v>
      </c>
      <c r="T121" s="299" t="e">
        <f>IF(C121="Location Engin",Gasoil!T121/(KM!T120-KM!S120),IF(C121="Location Transport",(Gasoil!T121*100)/(KM!T120-KM!S120),Gasoil!T121/heures!T121))</f>
        <v>#DIV/0!</v>
      </c>
      <c r="U121" s="299" t="e">
        <f>IF(C121="Location Engin",Gasoil!U121/(KM!U120-KM!T120),IF(C121="Location Transport",(Gasoil!U121*100)/(KM!U120-KM!T120),Gasoil!U121/heures!U121))</f>
        <v>#DIV/0!</v>
      </c>
      <c r="V121" s="299" t="e">
        <f>IF(C121="Location Engin",Gasoil!V121/(KM!V120-KM!U120),IF(C121="Location Transport",(Gasoil!V121*100)/(KM!V120-KM!U120),Gasoil!V121/heures!V121))</f>
        <v>#DIV/0!</v>
      </c>
      <c r="W121" s="299" t="e">
        <f>IF(C121="Location Engin",Gasoil!W121/(KM!W120-KM!V120),IF(C121="Location Transport",(Gasoil!W121*100)/(KM!W120-KM!V120),Gasoil!W121/heures!W121))</f>
        <v>#DIV/0!</v>
      </c>
      <c r="X121" s="299" t="e">
        <f>IF(C121="Location Engin",Gasoil!X121/(KM!X120-KM!W120),IF(C121="Location Transport",(Gasoil!X121*100)/(KM!X120-KM!W120),Gasoil!X121/heures!X121))</f>
        <v>#DIV/0!</v>
      </c>
      <c r="Y121" s="299" t="e">
        <f>IF(C121="Location Engin",Gasoil!Y121/(KM!Y120-KM!X120),IF(C121="Location Transport",(Gasoil!Y121*100)/(KM!Y120-KM!X120),Gasoil!Y121/heures!Y121))</f>
        <v>#DIV/0!</v>
      </c>
      <c r="Z121" s="299" t="e">
        <f>IF(C121="Location Engin",Gasoil!Z121/(KM!Z120-KM!Y120),IF(C121="Location Transport",(Gasoil!Z121*100)/(KM!Z120-KM!Y120),Gasoil!Z121/heures!Z121))</f>
        <v>#DIV/0!</v>
      </c>
      <c r="AA121" s="299" t="e">
        <f>IF(C121="Location Engin",Gasoil!AA121/(KM!AA120-KM!Z120),IF(C121="Location Transport",(Gasoil!AA121*100)/(KM!AA120-KM!Z120),Gasoil!AA121/heures!AA121))</f>
        <v>#DIV/0!</v>
      </c>
      <c r="AB121" s="299" t="e">
        <f>IF(C121="Location Engin",Gasoil!AB121/(KM!AB120-KM!AA120),IF(C121="Location Transport",(Gasoil!AB121*100)/(KM!AB120-KM!AA120),Gasoil!AB121/heures!AB121))</f>
        <v>#DIV/0!</v>
      </c>
      <c r="AC121" s="299" t="e">
        <f>IF(C121="Location Engin",Gasoil!AC121/(KM!AC120-KM!AB120),IF(C121="Location Transport",(Gasoil!AC121*100)/(KM!AC120-KM!AB120),Gasoil!AC121/heures!AC121))</f>
        <v>#DIV/0!</v>
      </c>
      <c r="AD121" s="299" t="e">
        <f>IF(C121="Location Engin",Gasoil!AD121/(KM!AD120-KM!AC120),IF(C121="Location Transport",(Gasoil!AD121*100)/(KM!AD120-KM!AC120),Gasoil!AD121/heures!AD121))</f>
        <v>#DIV/0!</v>
      </c>
      <c r="AE121" s="299" t="e">
        <f>IF(C121="Location Engin",Gasoil!AE121/(KM!AE120-KM!AD120),IF(C121="Location Transport",(Gasoil!AE121*100)/(KM!AE120-KM!AD120),Gasoil!AE121/heures!AE121))</f>
        <v>#DIV/0!</v>
      </c>
      <c r="AF121" s="299" t="e">
        <f>IF(C121="Location Engin",Gasoil!AF121/(KM!AF120-KM!AE120),IF(C121="Location Transport",(Gasoil!AF121*100)/(KM!AF120-KM!AE120),Gasoil!AF121/heures!AF121))</f>
        <v>#DIV/0!</v>
      </c>
      <c r="AG121" s="299" t="e">
        <f>IF(C121="Location Engin",Gasoil!AG121/(KM!AG120-KM!AF120),IF(C121="Location Transport",(Gasoil!AG121*100)/(KM!AG120-KM!AF120),Gasoil!AG121/heures!AG121))</f>
        <v>#DIV/0!</v>
      </c>
      <c r="AH121" s="299" t="e">
        <f>IF(C121="Location Engin",Gasoil!AH121/(KM!AH120-KM!AG120),IF(C121="Location Transport",(Gasoil!AH121*100)/(KM!AH120-KM!AG120),Gasoil!AH121/heures!AH121))</f>
        <v>#DIV/0!</v>
      </c>
      <c r="AI121" s="533" t="e">
        <f t="shared" si="1"/>
        <v>#DIV/0!</v>
      </c>
    </row>
    <row r="122" spans="1:35">
      <c r="A122" s="528">
        <f>Matériel_Location!A66</f>
        <v>0</v>
      </c>
      <c r="B122" s="301">
        <f>Matériel_Location!B66</f>
        <v>0</v>
      </c>
      <c r="C122" s="301">
        <f>Matériel_Location!C66</f>
        <v>0</v>
      </c>
      <c r="D122" s="299" t="e">
        <f>Gasoil!D122/heures!D122</f>
        <v>#DIV/0!</v>
      </c>
      <c r="E122" s="299" t="e">
        <f>IF(C122="Location Engin",Gasoil!E122/(KM!E121-KM!D121),IF(C122="Location Transport",(Gasoil!E122*100)/(KM!E121-KM!D121),Gasoil!E122/heures!E122))</f>
        <v>#DIV/0!</v>
      </c>
      <c r="F122" s="299" t="e">
        <f>IF(C122="Location Engin",Gasoil!F122/(KM!F121-KM!E121),IF(C122="Location Transport",(Gasoil!F122*100)/(KM!F121-KM!E121),Gasoil!F122/heures!F122))</f>
        <v>#DIV/0!</v>
      </c>
      <c r="G122" s="299" t="e">
        <f>IF(C122="Location Engin",Gasoil!G122/(KM!G121-KM!F121),IF(C122="Location Transport",(Gasoil!G122*100)/(KM!G121-KM!F121),Gasoil!G122/heures!G122))</f>
        <v>#DIV/0!</v>
      </c>
      <c r="H122" s="299" t="e">
        <f>IF(C122="Location Engin",Gasoil!H122/(KM!H121-KM!G121),IF(C122="Location Transport",(Gasoil!H122*100)/(KM!H121-KM!G121),Gasoil!H122/heures!H122))</f>
        <v>#DIV/0!</v>
      </c>
      <c r="I122" s="299" t="e">
        <f>IF(C122="Location Engin",Gasoil!I122/(KM!I121-KM!H121),IF(C122="Location Transport",(Gasoil!I122*100)/(KM!I121-KM!H121),Gasoil!I122/heures!I122))</f>
        <v>#DIV/0!</v>
      </c>
      <c r="J122" s="299" t="e">
        <f>IF(C122="Location Engin",Gasoil!J122/(KM!J121-KM!I121),IF(C122="Location Transport",(Gasoil!J122*100)/(KM!J121-KM!I121),Gasoil!J122/heures!J122))</f>
        <v>#DIV/0!</v>
      </c>
      <c r="K122" s="299" t="e">
        <f>IF(C122="Location Engin",Gasoil!K122/(KM!K121-KM!J121),IF(C122="Location Transport",(Gasoil!K122*100)/(KM!K121-KM!J121),Gasoil!K122/heures!K122))</f>
        <v>#DIV/0!</v>
      </c>
      <c r="L122" s="299" t="e">
        <f>IF(C122="Location Engin",Gasoil!L122/(KM!L121-KM!K121),IF(C122="Location Transport",(Gasoil!L122*100)/(KM!L121-KM!K121),Gasoil!L122/heures!L122))</f>
        <v>#DIV/0!</v>
      </c>
      <c r="M122" s="299" t="e">
        <f>IF(C122="Location Engin",Gasoil!M122/(KM!M121-KM!L121),IF(C122="Location Transport",(Gasoil!M122*100)/(KM!M121-KM!L121),Gasoil!M122/heures!M122))</f>
        <v>#DIV/0!</v>
      </c>
      <c r="N122" s="299" t="e">
        <f>IF(C122="Location Engin",Gasoil!N122/(KM!N121-KM!M121),IF(C122="Location Transport",(Gasoil!N122*100)/(KM!N121-KM!M121),Gasoil!N122/heures!N122))</f>
        <v>#DIV/0!</v>
      </c>
      <c r="O122" s="299" t="e">
        <f>IF(C122="Location Engin",Gasoil!O122/(KM!O121-KM!N121),IF(C122="Location Transport",(Gasoil!O122*100)/(KM!O121-KM!N121),Gasoil!O122/heures!O122))</f>
        <v>#DIV/0!</v>
      </c>
      <c r="P122" s="299" t="e">
        <f>IF(C122="Location Engin",Gasoil!P122/(KM!P121-KM!O121),IF(C122="Location Transport",(Gasoil!P122*100)/(KM!P121-KM!O121),Gasoil!P122/heures!P122))</f>
        <v>#DIV/0!</v>
      </c>
      <c r="Q122" s="299" t="e">
        <f>IF(C122="Location Engin",Gasoil!Q122/(KM!Q121-KM!P121),IF(C122="Location Transport",(Gasoil!Q122*100)/(KM!Q121-KM!P121),Gasoil!Q122/heures!Q122))</f>
        <v>#DIV/0!</v>
      </c>
      <c r="R122" s="299" t="e">
        <f>IF(C122="Location Engin",Gasoil!R122/(KM!R121-KM!Q121),IF(C122="Location Transport",(Gasoil!R122*100)/(KM!R121-KM!Q121),Gasoil!R122/heures!R122))</f>
        <v>#DIV/0!</v>
      </c>
      <c r="S122" s="299" t="e">
        <f>IF(C122="Location Engin",Gasoil!S122/(KM!S121-KM!R121),IF(C122="Location Transport",(Gasoil!S122*100)/(KM!S121-KM!R121),Gasoil!S122/heures!S122))</f>
        <v>#DIV/0!</v>
      </c>
      <c r="T122" s="299" t="e">
        <f>IF(C122="Location Engin",Gasoil!T122/(KM!T121-KM!S121),IF(C122="Location Transport",(Gasoil!T122*100)/(KM!T121-KM!S121),Gasoil!T122/heures!T122))</f>
        <v>#DIV/0!</v>
      </c>
      <c r="U122" s="299" t="e">
        <f>IF(C122="Location Engin",Gasoil!U122/(KM!U121-KM!T121),IF(C122="Location Transport",(Gasoil!U122*100)/(KM!U121-KM!T121),Gasoil!U122/heures!U122))</f>
        <v>#DIV/0!</v>
      </c>
      <c r="V122" s="299" t="e">
        <f>IF(C122="Location Engin",Gasoil!V122/(KM!V121-KM!U121),IF(C122="Location Transport",(Gasoil!V122*100)/(KM!V121-KM!U121),Gasoil!V122/heures!V122))</f>
        <v>#DIV/0!</v>
      </c>
      <c r="W122" s="299" t="e">
        <f>IF(C122="Location Engin",Gasoil!W122/(KM!W121-KM!V121),IF(C122="Location Transport",(Gasoil!W122*100)/(KM!W121-KM!V121),Gasoil!W122/heures!W122))</f>
        <v>#DIV/0!</v>
      </c>
      <c r="X122" s="299" t="e">
        <f>IF(C122="Location Engin",Gasoil!X122/(KM!X121-KM!W121),IF(C122="Location Transport",(Gasoil!X122*100)/(KM!X121-KM!W121),Gasoil!X122/heures!X122))</f>
        <v>#DIV/0!</v>
      </c>
      <c r="Y122" s="299" t="e">
        <f>IF(C122="Location Engin",Gasoil!Y122/(KM!Y121-KM!X121),IF(C122="Location Transport",(Gasoil!Y122*100)/(KM!Y121-KM!X121),Gasoil!Y122/heures!Y122))</f>
        <v>#DIV/0!</v>
      </c>
      <c r="Z122" s="299" t="e">
        <f>IF(C122="Location Engin",Gasoil!Z122/(KM!Z121-KM!Y121),IF(C122="Location Transport",(Gasoil!Z122*100)/(KM!Z121-KM!Y121),Gasoil!Z122/heures!Z122))</f>
        <v>#DIV/0!</v>
      </c>
      <c r="AA122" s="299" t="e">
        <f>IF(C122="Location Engin",Gasoil!AA122/(KM!AA121-KM!Z121),IF(C122="Location Transport",(Gasoil!AA122*100)/(KM!AA121-KM!Z121),Gasoil!AA122/heures!AA122))</f>
        <v>#DIV/0!</v>
      </c>
      <c r="AB122" s="299" t="e">
        <f>IF(C122="Location Engin",Gasoil!AB122/(KM!AB121-KM!AA121),IF(C122="Location Transport",(Gasoil!AB122*100)/(KM!AB121-KM!AA121),Gasoil!AB122/heures!AB122))</f>
        <v>#DIV/0!</v>
      </c>
      <c r="AC122" s="299" t="e">
        <f>IF(C122="Location Engin",Gasoil!AC122/(KM!AC121-KM!AB121),IF(C122="Location Transport",(Gasoil!AC122*100)/(KM!AC121-KM!AB121),Gasoil!AC122/heures!AC122))</f>
        <v>#DIV/0!</v>
      </c>
      <c r="AD122" s="299" t="e">
        <f>IF(C122="Location Engin",Gasoil!AD122/(KM!AD121-KM!AC121),IF(C122="Location Transport",(Gasoil!AD122*100)/(KM!AD121-KM!AC121),Gasoil!AD122/heures!AD122))</f>
        <v>#DIV/0!</v>
      </c>
      <c r="AE122" s="299" t="e">
        <f>IF(C122="Location Engin",Gasoil!AE122/(KM!AE121-KM!AD121),IF(C122="Location Transport",(Gasoil!AE122*100)/(KM!AE121-KM!AD121),Gasoil!AE122/heures!AE122))</f>
        <v>#DIV/0!</v>
      </c>
      <c r="AF122" s="299" t="e">
        <f>IF(C122="Location Engin",Gasoil!AF122/(KM!AF121-KM!AE121),IF(C122="Location Transport",(Gasoil!AF122*100)/(KM!AF121-KM!AE121),Gasoil!AF122/heures!AF122))</f>
        <v>#DIV/0!</v>
      </c>
      <c r="AG122" s="299" t="e">
        <f>IF(C122="Location Engin",Gasoil!AG122/(KM!AG121-KM!AF121),IF(C122="Location Transport",(Gasoil!AG122*100)/(KM!AG121-KM!AF121),Gasoil!AG122/heures!AG122))</f>
        <v>#DIV/0!</v>
      </c>
      <c r="AH122" s="299" t="e">
        <f>IF(C122="Location Engin",Gasoil!AH122/(KM!AH121-KM!AG121),IF(C122="Location Transport",(Gasoil!AH122*100)/(KM!AH121-KM!AG121),Gasoil!AH122/heures!AH122))</f>
        <v>#DIV/0!</v>
      </c>
      <c r="AI122" s="533" t="e">
        <f t="shared" si="1"/>
        <v>#DIV/0!</v>
      </c>
    </row>
    <row r="123" spans="1:35">
      <c r="A123" s="528">
        <f>Matériel_Location!A67</f>
        <v>0</v>
      </c>
      <c r="B123" s="301">
        <f>Matériel_Location!B67</f>
        <v>0</v>
      </c>
      <c r="C123" s="301">
        <f>Matériel_Location!C67</f>
        <v>0</v>
      </c>
      <c r="D123" s="299" t="e">
        <f>Gasoil!D123/heures!D123</f>
        <v>#DIV/0!</v>
      </c>
      <c r="E123" s="299" t="e">
        <f>IF(C123="Location Engin",Gasoil!E123/(KM!E122-KM!D122),IF(C123="Location Transport",(Gasoil!E123*100)/(KM!E122-KM!D122),Gasoil!E123/heures!E123))</f>
        <v>#DIV/0!</v>
      </c>
      <c r="F123" s="299" t="e">
        <f>IF(C123="Location Engin",Gasoil!F123/(KM!F122-KM!E122),IF(C123="Location Transport",(Gasoil!F123*100)/(KM!F122-KM!E122),Gasoil!F123/heures!F123))</f>
        <v>#DIV/0!</v>
      </c>
      <c r="G123" s="299" t="e">
        <f>IF(C123="Location Engin",Gasoil!G123/(KM!G122-KM!F122),IF(C123="Location Transport",(Gasoil!G123*100)/(KM!G122-KM!F122),Gasoil!G123/heures!G123))</f>
        <v>#DIV/0!</v>
      </c>
      <c r="H123" s="299" t="e">
        <f>IF(C123="Location Engin",Gasoil!H123/(KM!H122-KM!G122),IF(C123="Location Transport",(Gasoil!H123*100)/(KM!H122-KM!G122),Gasoil!H123/heures!H123))</f>
        <v>#DIV/0!</v>
      </c>
      <c r="I123" s="299" t="e">
        <f>IF(C123="Location Engin",Gasoil!I123/(KM!I122-KM!H122),IF(C123="Location Transport",(Gasoil!I123*100)/(KM!I122-KM!H122),Gasoil!I123/heures!I123))</f>
        <v>#DIV/0!</v>
      </c>
      <c r="J123" s="299" t="e">
        <f>IF(C123="Location Engin",Gasoil!J123/(KM!J122-KM!I122),IF(C123="Location Transport",(Gasoil!J123*100)/(KM!J122-KM!I122),Gasoil!J123/heures!J123))</f>
        <v>#DIV/0!</v>
      </c>
      <c r="K123" s="299" t="e">
        <f>IF(C123="Location Engin",Gasoil!K123/(KM!K122-KM!J122),IF(C123="Location Transport",(Gasoil!K123*100)/(KM!K122-KM!J122),Gasoil!K123/heures!K123))</f>
        <v>#DIV/0!</v>
      </c>
      <c r="L123" s="299" t="e">
        <f>IF(C123="Location Engin",Gasoil!L123/(KM!L122-KM!K122),IF(C123="Location Transport",(Gasoil!L123*100)/(KM!L122-KM!K122),Gasoil!L123/heures!L123))</f>
        <v>#DIV/0!</v>
      </c>
      <c r="M123" s="299" t="e">
        <f>IF(C123="Location Engin",Gasoil!M123/(KM!M122-KM!L122),IF(C123="Location Transport",(Gasoil!M123*100)/(KM!M122-KM!L122),Gasoil!M123/heures!M123))</f>
        <v>#DIV/0!</v>
      </c>
      <c r="N123" s="299" t="e">
        <f>IF(C123="Location Engin",Gasoil!N123/(KM!N122-KM!M122),IF(C123="Location Transport",(Gasoil!N123*100)/(KM!N122-KM!M122),Gasoil!N123/heures!N123))</f>
        <v>#DIV/0!</v>
      </c>
      <c r="O123" s="299" t="e">
        <f>IF(C123="Location Engin",Gasoil!O123/(KM!O122-KM!N122),IF(C123="Location Transport",(Gasoil!O123*100)/(KM!O122-KM!N122),Gasoil!O123/heures!O123))</f>
        <v>#DIV/0!</v>
      </c>
      <c r="P123" s="299" t="e">
        <f>IF(C123="Location Engin",Gasoil!P123/(KM!P122-KM!O122),IF(C123="Location Transport",(Gasoil!P123*100)/(KM!P122-KM!O122),Gasoil!P123/heures!P123))</f>
        <v>#DIV/0!</v>
      </c>
      <c r="Q123" s="299" t="e">
        <f>IF(C123="Location Engin",Gasoil!Q123/(KM!Q122-KM!P122),IF(C123="Location Transport",(Gasoil!Q123*100)/(KM!Q122-KM!P122),Gasoil!Q123/heures!Q123))</f>
        <v>#DIV/0!</v>
      </c>
      <c r="R123" s="299" t="e">
        <f>IF(C123="Location Engin",Gasoil!R123/(KM!R122-KM!Q122),IF(C123="Location Transport",(Gasoil!R123*100)/(KM!R122-KM!Q122),Gasoil!R123/heures!R123))</f>
        <v>#DIV/0!</v>
      </c>
      <c r="S123" s="299" t="e">
        <f>IF(C123="Location Engin",Gasoil!S123/(KM!S122-KM!R122),IF(C123="Location Transport",(Gasoil!S123*100)/(KM!S122-KM!R122),Gasoil!S123/heures!S123))</f>
        <v>#DIV/0!</v>
      </c>
      <c r="T123" s="299" t="e">
        <f>IF(C123="Location Engin",Gasoil!T123/(KM!T122-KM!S122),IF(C123="Location Transport",(Gasoil!T123*100)/(KM!T122-KM!S122),Gasoil!T123/heures!T123))</f>
        <v>#DIV/0!</v>
      </c>
      <c r="U123" s="299" t="e">
        <f>IF(C123="Location Engin",Gasoil!U123/(KM!U122-KM!T122),IF(C123="Location Transport",(Gasoil!U123*100)/(KM!U122-KM!T122),Gasoil!U123/heures!U123))</f>
        <v>#DIV/0!</v>
      </c>
      <c r="V123" s="299" t="e">
        <f>IF(C123="Location Engin",Gasoil!V123/(KM!V122-KM!U122),IF(C123="Location Transport",(Gasoil!V123*100)/(KM!V122-KM!U122),Gasoil!V123/heures!V123))</f>
        <v>#DIV/0!</v>
      </c>
      <c r="W123" s="299" t="e">
        <f>IF(C123="Location Engin",Gasoil!W123/(KM!W122-KM!V122),IF(C123="Location Transport",(Gasoil!W123*100)/(KM!W122-KM!V122),Gasoil!W123/heures!W123))</f>
        <v>#DIV/0!</v>
      </c>
      <c r="X123" s="299" t="e">
        <f>IF(C123="Location Engin",Gasoil!X123/(KM!X122-KM!W122),IF(C123="Location Transport",(Gasoil!X123*100)/(KM!X122-KM!W122),Gasoil!X123/heures!X123))</f>
        <v>#DIV/0!</v>
      </c>
      <c r="Y123" s="299" t="e">
        <f>IF(C123="Location Engin",Gasoil!Y123/(KM!Y122-KM!X122),IF(C123="Location Transport",(Gasoil!Y123*100)/(KM!Y122-KM!X122),Gasoil!Y123/heures!Y123))</f>
        <v>#DIV/0!</v>
      </c>
      <c r="Z123" s="299" t="e">
        <f>IF(C123="Location Engin",Gasoil!Z123/(KM!Z122-KM!Y122),IF(C123="Location Transport",(Gasoil!Z123*100)/(KM!Z122-KM!Y122),Gasoil!Z123/heures!Z123))</f>
        <v>#DIV/0!</v>
      </c>
      <c r="AA123" s="299" t="e">
        <f>IF(C123="Location Engin",Gasoil!AA123/(KM!AA122-KM!Z122),IF(C123="Location Transport",(Gasoil!AA123*100)/(KM!AA122-KM!Z122),Gasoil!AA123/heures!AA123))</f>
        <v>#DIV/0!</v>
      </c>
      <c r="AB123" s="299" t="e">
        <f>IF(C123="Location Engin",Gasoil!AB123/(KM!AB122-KM!AA122),IF(C123="Location Transport",(Gasoil!AB123*100)/(KM!AB122-KM!AA122),Gasoil!AB123/heures!AB123))</f>
        <v>#DIV/0!</v>
      </c>
      <c r="AC123" s="299" t="e">
        <f>IF(C123="Location Engin",Gasoil!AC123/(KM!AC122-KM!AB122),IF(C123="Location Transport",(Gasoil!AC123*100)/(KM!AC122-KM!AB122),Gasoil!AC123/heures!AC123))</f>
        <v>#DIV/0!</v>
      </c>
      <c r="AD123" s="299" t="e">
        <f>IF(C123="Location Engin",Gasoil!AD123/(KM!AD122-KM!AC122),IF(C123="Location Transport",(Gasoil!AD123*100)/(KM!AD122-KM!AC122),Gasoil!AD123/heures!AD123))</f>
        <v>#DIV/0!</v>
      </c>
      <c r="AE123" s="299" t="e">
        <f>IF(C123="Location Engin",Gasoil!AE123/(KM!AE122-KM!AD122),IF(C123="Location Transport",(Gasoil!AE123*100)/(KM!AE122-KM!AD122),Gasoil!AE123/heures!AE123))</f>
        <v>#DIV/0!</v>
      </c>
      <c r="AF123" s="299" t="e">
        <f>IF(C123="Location Engin",Gasoil!AF123/(KM!AF122-KM!AE122),IF(C123="Location Transport",(Gasoil!AF123*100)/(KM!AF122-KM!AE122),Gasoil!AF123/heures!AF123))</f>
        <v>#DIV/0!</v>
      </c>
      <c r="AG123" s="299" t="e">
        <f>IF(C123="Location Engin",Gasoil!AG123/(KM!AG122-KM!AF122),IF(C123="Location Transport",(Gasoil!AG123*100)/(KM!AG122-KM!AF122),Gasoil!AG123/heures!AG123))</f>
        <v>#DIV/0!</v>
      </c>
      <c r="AH123" s="299" t="e">
        <f>IF(C123="Location Engin",Gasoil!AH123/(KM!AH122-KM!AG122),IF(C123="Location Transport",(Gasoil!AH123*100)/(KM!AH122-KM!AG122),Gasoil!AH123/heures!AH123))</f>
        <v>#DIV/0!</v>
      </c>
      <c r="AI123" s="533" t="e">
        <f t="shared" si="1"/>
        <v>#DIV/0!</v>
      </c>
    </row>
    <row r="124" spans="1:35">
      <c r="A124" s="528">
        <f>Matériel_Location!A68</f>
        <v>0</v>
      </c>
      <c r="B124" s="301">
        <f>Matériel_Location!B68</f>
        <v>0</v>
      </c>
      <c r="C124" s="301">
        <f>Matériel_Location!C68</f>
        <v>0</v>
      </c>
      <c r="D124" s="299" t="e">
        <f>Gasoil!D124/heures!D124</f>
        <v>#DIV/0!</v>
      </c>
      <c r="E124" s="299" t="e">
        <f>IF(C124="Location Engin",Gasoil!E124/(KM!E123-KM!D123),IF(C124="Location Transport",(Gasoil!E124*100)/(KM!E123-KM!D123),Gasoil!E124/heures!E124))</f>
        <v>#DIV/0!</v>
      </c>
      <c r="F124" s="299" t="e">
        <f>IF(C124="Location Engin",Gasoil!F124/(KM!F123-KM!E123),IF(C124="Location Transport",(Gasoil!F124*100)/(KM!F123-KM!E123),Gasoil!F124/heures!F124))</f>
        <v>#DIV/0!</v>
      </c>
      <c r="G124" s="299" t="e">
        <f>IF(C124="Location Engin",Gasoil!G124/(KM!G123-KM!F123),IF(C124="Location Transport",(Gasoil!G124*100)/(KM!G123-KM!F123),Gasoil!G124/heures!G124))</f>
        <v>#DIV/0!</v>
      </c>
      <c r="H124" s="299" t="e">
        <f>IF(C124="Location Engin",Gasoil!H124/(KM!H123-KM!G123),IF(C124="Location Transport",(Gasoil!H124*100)/(KM!H123-KM!G123),Gasoil!H124/heures!H124))</f>
        <v>#DIV/0!</v>
      </c>
      <c r="I124" s="299" t="e">
        <f>IF(C124="Location Engin",Gasoil!I124/(KM!I123-KM!H123),IF(C124="Location Transport",(Gasoil!I124*100)/(KM!I123-KM!H123),Gasoil!I124/heures!I124))</f>
        <v>#DIV/0!</v>
      </c>
      <c r="J124" s="299" t="e">
        <f>IF(C124="Location Engin",Gasoil!J124/(KM!J123-KM!I123),IF(C124="Location Transport",(Gasoil!J124*100)/(KM!J123-KM!I123),Gasoil!J124/heures!J124))</f>
        <v>#DIV/0!</v>
      </c>
      <c r="K124" s="299" t="e">
        <f>IF(C124="Location Engin",Gasoil!K124/(KM!K123-KM!J123),IF(C124="Location Transport",(Gasoil!K124*100)/(KM!K123-KM!J123),Gasoil!K124/heures!K124))</f>
        <v>#DIV/0!</v>
      </c>
      <c r="L124" s="299" t="e">
        <f>IF(C124="Location Engin",Gasoil!L124/(KM!L123-KM!K123),IF(C124="Location Transport",(Gasoil!L124*100)/(KM!L123-KM!K123),Gasoil!L124/heures!L124))</f>
        <v>#DIV/0!</v>
      </c>
      <c r="M124" s="299" t="e">
        <f>IF(C124="Location Engin",Gasoil!M124/(KM!M123-KM!L123),IF(C124="Location Transport",(Gasoil!M124*100)/(KM!M123-KM!L123),Gasoil!M124/heures!M124))</f>
        <v>#DIV/0!</v>
      </c>
      <c r="N124" s="299" t="e">
        <f>IF(C124="Location Engin",Gasoil!N124/(KM!N123-KM!M123),IF(C124="Location Transport",(Gasoil!N124*100)/(KM!N123-KM!M123),Gasoil!N124/heures!N124))</f>
        <v>#DIV/0!</v>
      </c>
      <c r="O124" s="299" t="e">
        <f>IF(C124="Location Engin",Gasoil!O124/(KM!O123-KM!N123),IF(C124="Location Transport",(Gasoil!O124*100)/(KM!O123-KM!N123),Gasoil!O124/heures!O124))</f>
        <v>#DIV/0!</v>
      </c>
      <c r="P124" s="299" t="e">
        <f>IF(C124="Location Engin",Gasoil!P124/(KM!P123-KM!O123),IF(C124="Location Transport",(Gasoil!P124*100)/(KM!P123-KM!O123),Gasoil!P124/heures!P124))</f>
        <v>#DIV/0!</v>
      </c>
      <c r="Q124" s="299" t="e">
        <f>IF(C124="Location Engin",Gasoil!Q124/(KM!Q123-KM!P123),IF(C124="Location Transport",(Gasoil!Q124*100)/(KM!Q123-KM!P123),Gasoil!Q124/heures!Q124))</f>
        <v>#DIV/0!</v>
      </c>
      <c r="R124" s="299" t="e">
        <f>IF(C124="Location Engin",Gasoil!R124/(KM!R123-KM!Q123),IF(C124="Location Transport",(Gasoil!R124*100)/(KM!R123-KM!Q123),Gasoil!R124/heures!R124))</f>
        <v>#DIV/0!</v>
      </c>
      <c r="S124" s="299" t="e">
        <f>IF(C124="Location Engin",Gasoil!S124/(KM!S123-KM!R123),IF(C124="Location Transport",(Gasoil!S124*100)/(KM!S123-KM!R123),Gasoil!S124/heures!S124))</f>
        <v>#DIV/0!</v>
      </c>
      <c r="T124" s="299" t="e">
        <f>IF(C124="Location Engin",Gasoil!T124/(KM!T123-KM!S123),IF(C124="Location Transport",(Gasoil!T124*100)/(KM!T123-KM!S123),Gasoil!T124/heures!T124))</f>
        <v>#DIV/0!</v>
      </c>
      <c r="U124" s="299" t="e">
        <f>IF(C124="Location Engin",Gasoil!U124/(KM!U123-KM!T123),IF(C124="Location Transport",(Gasoil!U124*100)/(KM!U123-KM!T123),Gasoil!U124/heures!U124))</f>
        <v>#DIV/0!</v>
      </c>
      <c r="V124" s="299" t="e">
        <f>IF(C124="Location Engin",Gasoil!V124/(KM!V123-KM!U123),IF(C124="Location Transport",(Gasoil!V124*100)/(KM!V123-KM!U123),Gasoil!V124/heures!V124))</f>
        <v>#DIV/0!</v>
      </c>
      <c r="W124" s="299" t="e">
        <f>IF(C124="Location Engin",Gasoil!W124/(KM!W123-KM!V123),IF(C124="Location Transport",(Gasoil!W124*100)/(KM!W123-KM!V123),Gasoil!W124/heures!W124))</f>
        <v>#DIV/0!</v>
      </c>
      <c r="X124" s="299" t="e">
        <f>IF(C124="Location Engin",Gasoil!X124/(KM!X123-KM!W123),IF(C124="Location Transport",(Gasoil!X124*100)/(KM!X123-KM!W123),Gasoil!X124/heures!X124))</f>
        <v>#DIV/0!</v>
      </c>
      <c r="Y124" s="299" t="e">
        <f>IF(C124="Location Engin",Gasoil!Y124/(KM!Y123-KM!X123),IF(C124="Location Transport",(Gasoil!Y124*100)/(KM!Y123-KM!X123),Gasoil!Y124/heures!Y124))</f>
        <v>#DIV/0!</v>
      </c>
      <c r="Z124" s="299" t="e">
        <f>IF(C124="Location Engin",Gasoil!Z124/(KM!Z123-KM!Y123),IF(C124="Location Transport",(Gasoil!Z124*100)/(KM!Z123-KM!Y123),Gasoil!Z124/heures!Z124))</f>
        <v>#DIV/0!</v>
      </c>
      <c r="AA124" s="299" t="e">
        <f>IF(C124="Location Engin",Gasoil!AA124/(KM!AA123-KM!Z123),IF(C124="Location Transport",(Gasoil!AA124*100)/(KM!AA123-KM!Z123),Gasoil!AA124/heures!AA124))</f>
        <v>#DIV/0!</v>
      </c>
      <c r="AB124" s="299" t="e">
        <f>IF(C124="Location Engin",Gasoil!AB124/(KM!AB123-KM!AA123),IF(C124="Location Transport",(Gasoil!AB124*100)/(KM!AB123-KM!AA123),Gasoil!AB124/heures!AB124))</f>
        <v>#DIV/0!</v>
      </c>
      <c r="AC124" s="299" t="e">
        <f>IF(C124="Location Engin",Gasoil!AC124/(KM!AC123-KM!AB123),IF(C124="Location Transport",(Gasoil!AC124*100)/(KM!AC123-KM!AB123),Gasoil!AC124/heures!AC124))</f>
        <v>#DIV/0!</v>
      </c>
      <c r="AD124" s="299" t="e">
        <f>IF(C124="Location Engin",Gasoil!AD124/(KM!AD123-KM!AC123),IF(C124="Location Transport",(Gasoil!AD124*100)/(KM!AD123-KM!AC123),Gasoil!AD124/heures!AD124))</f>
        <v>#DIV/0!</v>
      </c>
      <c r="AE124" s="299" t="e">
        <f>IF(C124="Location Engin",Gasoil!AE124/(KM!AE123-KM!AD123),IF(C124="Location Transport",(Gasoil!AE124*100)/(KM!AE123-KM!AD123),Gasoil!AE124/heures!AE124))</f>
        <v>#DIV/0!</v>
      </c>
      <c r="AF124" s="299" t="e">
        <f>IF(C124="Location Engin",Gasoil!AF124/(KM!AF123-KM!AE123),IF(C124="Location Transport",(Gasoil!AF124*100)/(KM!AF123-KM!AE123),Gasoil!AF124/heures!AF124))</f>
        <v>#DIV/0!</v>
      </c>
      <c r="AG124" s="299" t="e">
        <f>IF(C124="Location Engin",Gasoil!AG124/(KM!AG123-KM!AF123),IF(C124="Location Transport",(Gasoil!AG124*100)/(KM!AG123-KM!AF123),Gasoil!AG124/heures!AG124))</f>
        <v>#DIV/0!</v>
      </c>
      <c r="AH124" s="299" t="e">
        <f>IF(C124="Location Engin",Gasoil!AH124/(KM!AH123-KM!AG123),IF(C124="Location Transport",(Gasoil!AH124*100)/(KM!AH123-KM!AG123),Gasoil!AH124/heures!AH124))</f>
        <v>#DIV/0!</v>
      </c>
      <c r="AI124" s="533" t="e">
        <f t="shared" si="1"/>
        <v>#DIV/0!</v>
      </c>
    </row>
    <row r="125" spans="1:35">
      <c r="A125" s="528">
        <f>Matériel_Location!A69</f>
        <v>0</v>
      </c>
      <c r="B125" s="301">
        <f>Matériel_Location!B69</f>
        <v>0</v>
      </c>
      <c r="C125" s="301">
        <f>Matériel_Location!C69</f>
        <v>0</v>
      </c>
      <c r="D125" s="299" t="e">
        <f>Gasoil!D125/heures!D125</f>
        <v>#DIV/0!</v>
      </c>
      <c r="E125" s="299" t="e">
        <f>IF(C125="Location Engin",Gasoil!E125/(KM!E124-KM!D124),IF(C125="Location Transport",(Gasoil!E125*100)/(KM!E124-KM!D124),Gasoil!E125/heures!E125))</f>
        <v>#DIV/0!</v>
      </c>
      <c r="F125" s="299" t="e">
        <f>IF(C125="Location Engin",Gasoil!F125/(KM!F124-KM!E124),IF(C125="Location Transport",(Gasoil!F125*100)/(KM!F124-KM!E124),Gasoil!F125/heures!F125))</f>
        <v>#DIV/0!</v>
      </c>
      <c r="G125" s="299" t="e">
        <f>IF(C125="Location Engin",Gasoil!G125/(KM!G124-KM!F124),IF(C125="Location Transport",(Gasoil!G125*100)/(KM!G124-KM!F124),Gasoil!G125/heures!G125))</f>
        <v>#DIV/0!</v>
      </c>
      <c r="H125" s="299" t="e">
        <f>IF(C125="Location Engin",Gasoil!H125/(KM!H124-KM!G124),IF(C125="Location Transport",(Gasoil!H125*100)/(KM!H124-KM!G124),Gasoil!H125/heures!H125))</f>
        <v>#DIV/0!</v>
      </c>
      <c r="I125" s="299" t="e">
        <f>IF(C125="Location Engin",Gasoil!I125/(KM!I124-KM!H124),IF(C125="Location Transport",(Gasoil!I125*100)/(KM!I124-KM!H124),Gasoil!I125/heures!I125))</f>
        <v>#DIV/0!</v>
      </c>
      <c r="J125" s="299" t="e">
        <f>IF(C125="Location Engin",Gasoil!J125/(KM!J124-KM!I124),IF(C125="Location Transport",(Gasoil!J125*100)/(KM!J124-KM!I124),Gasoil!J125/heures!J125))</f>
        <v>#DIV/0!</v>
      </c>
      <c r="K125" s="299" t="e">
        <f>IF(C125="Location Engin",Gasoil!K125/(KM!K124-KM!J124),IF(C125="Location Transport",(Gasoil!K125*100)/(KM!K124-KM!J124),Gasoil!K125/heures!K125))</f>
        <v>#DIV/0!</v>
      </c>
      <c r="L125" s="299" t="e">
        <f>IF(C125="Location Engin",Gasoil!L125/(KM!L124-KM!K124),IF(C125="Location Transport",(Gasoil!L125*100)/(KM!L124-KM!K124),Gasoil!L125/heures!L125))</f>
        <v>#DIV/0!</v>
      </c>
      <c r="M125" s="299" t="e">
        <f>IF(C125="Location Engin",Gasoil!M125/(KM!M124-KM!L124),IF(C125="Location Transport",(Gasoil!M125*100)/(KM!M124-KM!L124),Gasoil!M125/heures!M125))</f>
        <v>#DIV/0!</v>
      </c>
      <c r="N125" s="299" t="e">
        <f>IF(C125="Location Engin",Gasoil!N125/(KM!N124-KM!M124),IF(C125="Location Transport",(Gasoil!N125*100)/(KM!N124-KM!M124),Gasoil!N125/heures!N125))</f>
        <v>#DIV/0!</v>
      </c>
      <c r="O125" s="299" t="e">
        <f>IF(C125="Location Engin",Gasoil!O125/(KM!O124-KM!N124),IF(C125="Location Transport",(Gasoil!O125*100)/(KM!O124-KM!N124),Gasoil!O125/heures!O125))</f>
        <v>#DIV/0!</v>
      </c>
      <c r="P125" s="299" t="e">
        <f>IF(C125="Location Engin",Gasoil!P125/(KM!P124-KM!O124),IF(C125="Location Transport",(Gasoil!P125*100)/(KM!P124-KM!O124),Gasoil!P125/heures!P125))</f>
        <v>#DIV/0!</v>
      </c>
      <c r="Q125" s="299" t="e">
        <f>IF(C125="Location Engin",Gasoil!Q125/(KM!Q124-KM!P124),IF(C125="Location Transport",(Gasoil!Q125*100)/(KM!Q124-KM!P124),Gasoil!Q125/heures!Q125))</f>
        <v>#DIV/0!</v>
      </c>
      <c r="R125" s="299" t="e">
        <f>IF(C125="Location Engin",Gasoil!R125/(KM!R124-KM!Q124),IF(C125="Location Transport",(Gasoil!R125*100)/(KM!R124-KM!Q124),Gasoil!R125/heures!R125))</f>
        <v>#DIV/0!</v>
      </c>
      <c r="S125" s="299" t="e">
        <f>IF(C125="Location Engin",Gasoil!S125/(KM!S124-KM!R124),IF(C125="Location Transport",(Gasoil!S125*100)/(KM!S124-KM!R124),Gasoil!S125/heures!S125))</f>
        <v>#DIV/0!</v>
      </c>
      <c r="T125" s="299" t="e">
        <f>IF(C125="Location Engin",Gasoil!T125/(KM!T124-KM!S124),IF(C125="Location Transport",(Gasoil!T125*100)/(KM!T124-KM!S124),Gasoil!T125/heures!T125))</f>
        <v>#DIV/0!</v>
      </c>
      <c r="U125" s="299" t="e">
        <f>IF(C125="Location Engin",Gasoil!U125/(KM!U124-KM!T124),IF(C125="Location Transport",(Gasoil!U125*100)/(KM!U124-KM!T124),Gasoil!U125/heures!U125))</f>
        <v>#DIV/0!</v>
      </c>
      <c r="V125" s="299" t="e">
        <f>IF(C125="Location Engin",Gasoil!V125/(KM!V124-KM!U124),IF(C125="Location Transport",(Gasoil!V125*100)/(KM!V124-KM!U124),Gasoil!V125/heures!V125))</f>
        <v>#DIV/0!</v>
      </c>
      <c r="W125" s="299" t="e">
        <f>IF(C125="Location Engin",Gasoil!W125/(KM!W124-KM!V124),IF(C125="Location Transport",(Gasoil!W125*100)/(KM!W124-KM!V124),Gasoil!W125/heures!W125))</f>
        <v>#DIV/0!</v>
      </c>
      <c r="X125" s="299" t="e">
        <f>IF(C125="Location Engin",Gasoil!X125/(KM!X124-KM!W124),IF(C125="Location Transport",(Gasoil!X125*100)/(KM!X124-KM!W124),Gasoil!X125/heures!X125))</f>
        <v>#DIV/0!</v>
      </c>
      <c r="Y125" s="299" t="e">
        <f>IF(C125="Location Engin",Gasoil!Y125/(KM!Y124-KM!X124),IF(C125="Location Transport",(Gasoil!Y125*100)/(KM!Y124-KM!X124),Gasoil!Y125/heures!Y125))</f>
        <v>#DIV/0!</v>
      </c>
      <c r="Z125" s="299" t="e">
        <f>IF(C125="Location Engin",Gasoil!Z125/(KM!Z124-KM!Y124),IF(C125="Location Transport",(Gasoil!Z125*100)/(KM!Z124-KM!Y124),Gasoil!Z125/heures!Z125))</f>
        <v>#DIV/0!</v>
      </c>
      <c r="AA125" s="299" t="e">
        <f>IF(C125="Location Engin",Gasoil!AA125/(KM!AA124-KM!Z124),IF(C125="Location Transport",(Gasoil!AA125*100)/(KM!AA124-KM!Z124),Gasoil!AA125/heures!AA125))</f>
        <v>#DIV/0!</v>
      </c>
      <c r="AB125" s="299" t="e">
        <f>IF(C125="Location Engin",Gasoil!AB125/(KM!AB124-KM!AA124),IF(C125="Location Transport",(Gasoil!AB125*100)/(KM!AB124-KM!AA124),Gasoil!AB125/heures!AB125))</f>
        <v>#DIV/0!</v>
      </c>
      <c r="AC125" s="299" t="e">
        <f>IF(C125="Location Engin",Gasoil!AC125/(KM!AC124-KM!AB124),IF(C125="Location Transport",(Gasoil!AC125*100)/(KM!AC124-KM!AB124),Gasoil!AC125/heures!AC125))</f>
        <v>#DIV/0!</v>
      </c>
      <c r="AD125" s="299" t="e">
        <f>IF(C125="Location Engin",Gasoil!AD125/(KM!AD124-KM!AC124),IF(C125="Location Transport",(Gasoil!AD125*100)/(KM!AD124-KM!AC124),Gasoil!AD125/heures!AD125))</f>
        <v>#DIV/0!</v>
      </c>
      <c r="AE125" s="299" t="e">
        <f>IF(C125="Location Engin",Gasoil!AE125/(KM!AE124-KM!AD124),IF(C125="Location Transport",(Gasoil!AE125*100)/(KM!AE124-KM!AD124),Gasoil!AE125/heures!AE125))</f>
        <v>#DIV/0!</v>
      </c>
      <c r="AF125" s="299" t="e">
        <f>IF(C125="Location Engin",Gasoil!AF125/(KM!AF124-KM!AE124),IF(C125="Location Transport",(Gasoil!AF125*100)/(KM!AF124-KM!AE124),Gasoil!AF125/heures!AF125))</f>
        <v>#DIV/0!</v>
      </c>
      <c r="AG125" s="299" t="e">
        <f>IF(C125="Location Engin",Gasoil!AG125/(KM!AG124-KM!AF124),IF(C125="Location Transport",(Gasoil!AG125*100)/(KM!AG124-KM!AF124),Gasoil!AG125/heures!AG125))</f>
        <v>#DIV/0!</v>
      </c>
      <c r="AH125" s="299" t="e">
        <f>IF(C125="Location Engin",Gasoil!AH125/(KM!AH124-KM!AG124),IF(C125="Location Transport",(Gasoil!AH125*100)/(KM!AH124-KM!AG124),Gasoil!AH125/heures!AH125))</f>
        <v>#DIV/0!</v>
      </c>
      <c r="AI125" s="533" t="e">
        <f t="shared" si="1"/>
        <v>#DIV/0!</v>
      </c>
    </row>
    <row r="126" spans="1:35">
      <c r="A126" s="528">
        <f>Matériel_Location!A70</f>
        <v>0</v>
      </c>
      <c r="B126" s="301">
        <f>Matériel_Location!B70</f>
        <v>0</v>
      </c>
      <c r="C126" s="301">
        <f>Matériel_Location!C70</f>
        <v>0</v>
      </c>
      <c r="D126" s="299" t="e">
        <f>Gasoil!D126/heures!D126</f>
        <v>#DIV/0!</v>
      </c>
      <c r="E126" s="299" t="e">
        <f>IF(C126="Location Engin",Gasoil!E126/(KM!E125-KM!D125),IF(C126="Location Transport",(Gasoil!E126*100)/(KM!E125-KM!D125),Gasoil!E126/heures!E126))</f>
        <v>#DIV/0!</v>
      </c>
      <c r="F126" s="299" t="e">
        <f>IF(C126="Location Engin",Gasoil!F126/(KM!F125-KM!E125),IF(C126="Location Transport",(Gasoil!F126*100)/(KM!F125-KM!E125),Gasoil!F126/heures!F126))</f>
        <v>#DIV/0!</v>
      </c>
      <c r="G126" s="299" t="e">
        <f>IF(C126="Location Engin",Gasoil!G126/(KM!G125-KM!F125),IF(C126="Location Transport",(Gasoil!G126*100)/(KM!G125-KM!F125),Gasoil!G126/heures!G126))</f>
        <v>#DIV/0!</v>
      </c>
      <c r="H126" s="299" t="e">
        <f>IF(C126="Location Engin",Gasoil!H126/(KM!H125-KM!G125),IF(C126="Location Transport",(Gasoil!H126*100)/(KM!H125-KM!G125),Gasoil!H126/heures!H126))</f>
        <v>#DIV/0!</v>
      </c>
      <c r="I126" s="299" t="e">
        <f>IF(C126="Location Engin",Gasoil!I126/(KM!I125-KM!H125),IF(C126="Location Transport",(Gasoil!I126*100)/(KM!I125-KM!H125),Gasoil!I126/heures!I126))</f>
        <v>#DIV/0!</v>
      </c>
      <c r="J126" s="299" t="e">
        <f>IF(C126="Location Engin",Gasoil!J126/(KM!J125-KM!I125),IF(C126="Location Transport",(Gasoil!J126*100)/(KM!J125-KM!I125),Gasoil!J126/heures!J126))</f>
        <v>#DIV/0!</v>
      </c>
      <c r="K126" s="299" t="e">
        <f>IF(C126="Location Engin",Gasoil!K126/(KM!K125-KM!J125),IF(C126="Location Transport",(Gasoil!K126*100)/(KM!K125-KM!J125),Gasoil!K126/heures!K126))</f>
        <v>#DIV/0!</v>
      </c>
      <c r="L126" s="299" t="e">
        <f>IF(C126="Location Engin",Gasoil!L126/(KM!L125-KM!K125),IF(C126="Location Transport",(Gasoil!L126*100)/(KM!L125-KM!K125),Gasoil!L126/heures!L126))</f>
        <v>#DIV/0!</v>
      </c>
      <c r="M126" s="299" t="e">
        <f>IF(C126="Location Engin",Gasoil!M126/(KM!M125-KM!L125),IF(C126="Location Transport",(Gasoil!M126*100)/(KM!M125-KM!L125),Gasoil!M126/heures!M126))</f>
        <v>#DIV/0!</v>
      </c>
      <c r="N126" s="299" t="e">
        <f>IF(C126="Location Engin",Gasoil!N126/(KM!N125-KM!M125),IF(C126="Location Transport",(Gasoil!N126*100)/(KM!N125-KM!M125),Gasoil!N126/heures!N126))</f>
        <v>#DIV/0!</v>
      </c>
      <c r="O126" s="299" t="e">
        <f>IF(C126="Location Engin",Gasoil!O126/(KM!O125-KM!N125),IF(C126="Location Transport",(Gasoil!O126*100)/(KM!O125-KM!N125),Gasoil!O126/heures!O126))</f>
        <v>#DIV/0!</v>
      </c>
      <c r="P126" s="299" t="e">
        <f>IF(C126="Location Engin",Gasoil!P126/(KM!P125-KM!O125),IF(C126="Location Transport",(Gasoil!P126*100)/(KM!P125-KM!O125),Gasoil!P126/heures!P126))</f>
        <v>#DIV/0!</v>
      </c>
      <c r="Q126" s="299" t="e">
        <f>IF(C126="Location Engin",Gasoil!Q126/(KM!Q125-KM!P125),IF(C126="Location Transport",(Gasoil!Q126*100)/(KM!Q125-KM!P125),Gasoil!Q126/heures!Q126))</f>
        <v>#DIV/0!</v>
      </c>
      <c r="R126" s="299" t="e">
        <f>IF(C126="Location Engin",Gasoil!R126/(KM!R125-KM!Q125),IF(C126="Location Transport",(Gasoil!R126*100)/(KM!R125-KM!Q125),Gasoil!R126/heures!R126))</f>
        <v>#DIV/0!</v>
      </c>
      <c r="S126" s="299" t="e">
        <f>IF(C126="Location Engin",Gasoil!S126/(KM!S125-KM!R125),IF(C126="Location Transport",(Gasoil!S126*100)/(KM!S125-KM!R125),Gasoil!S126/heures!S126))</f>
        <v>#DIV/0!</v>
      </c>
      <c r="T126" s="299" t="e">
        <f>IF(C126="Location Engin",Gasoil!T126/(KM!T125-KM!S125),IF(C126="Location Transport",(Gasoil!T126*100)/(KM!T125-KM!S125),Gasoil!T126/heures!T126))</f>
        <v>#DIV/0!</v>
      </c>
      <c r="U126" s="299" t="e">
        <f>IF(C126="Location Engin",Gasoil!U126/(KM!U125-KM!T125),IF(C126="Location Transport",(Gasoil!U126*100)/(KM!U125-KM!T125),Gasoil!U126/heures!U126))</f>
        <v>#DIV/0!</v>
      </c>
      <c r="V126" s="299" t="e">
        <f>IF(C126="Location Engin",Gasoil!V126/(KM!V125-KM!U125),IF(C126="Location Transport",(Gasoil!V126*100)/(KM!V125-KM!U125),Gasoil!V126/heures!V126))</f>
        <v>#DIV/0!</v>
      </c>
      <c r="W126" s="299" t="e">
        <f>IF(C126="Location Engin",Gasoil!W126/(KM!W125-KM!V125),IF(C126="Location Transport",(Gasoil!W126*100)/(KM!W125-KM!V125),Gasoil!W126/heures!W126))</f>
        <v>#DIV/0!</v>
      </c>
      <c r="X126" s="299" t="e">
        <f>IF(C126="Location Engin",Gasoil!X126/(KM!X125-KM!W125),IF(C126="Location Transport",(Gasoil!X126*100)/(KM!X125-KM!W125),Gasoil!X126/heures!X126))</f>
        <v>#DIV/0!</v>
      </c>
      <c r="Y126" s="299" t="e">
        <f>IF(C126="Location Engin",Gasoil!Y126/(KM!Y125-KM!X125),IF(C126="Location Transport",(Gasoil!Y126*100)/(KM!Y125-KM!X125),Gasoil!Y126/heures!Y126))</f>
        <v>#DIV/0!</v>
      </c>
      <c r="Z126" s="299" t="e">
        <f>IF(C126="Location Engin",Gasoil!Z126/(KM!Z125-KM!Y125),IF(C126="Location Transport",(Gasoil!Z126*100)/(KM!Z125-KM!Y125),Gasoil!Z126/heures!Z126))</f>
        <v>#DIV/0!</v>
      </c>
      <c r="AA126" s="299" t="e">
        <f>IF(C126="Location Engin",Gasoil!AA126/(KM!AA125-KM!Z125),IF(C126="Location Transport",(Gasoil!AA126*100)/(KM!AA125-KM!Z125),Gasoil!AA126/heures!AA126))</f>
        <v>#DIV/0!</v>
      </c>
      <c r="AB126" s="299" t="e">
        <f>IF(C126="Location Engin",Gasoil!AB126/(KM!AB125-KM!AA125),IF(C126="Location Transport",(Gasoil!AB126*100)/(KM!AB125-KM!AA125),Gasoil!AB126/heures!AB126))</f>
        <v>#DIV/0!</v>
      </c>
      <c r="AC126" s="299" t="e">
        <f>IF(C126="Location Engin",Gasoil!AC126/(KM!AC125-KM!AB125),IF(C126="Location Transport",(Gasoil!AC126*100)/(KM!AC125-KM!AB125),Gasoil!AC126/heures!AC126))</f>
        <v>#DIV/0!</v>
      </c>
      <c r="AD126" s="299" t="e">
        <f>IF(C126="Location Engin",Gasoil!AD126/(KM!AD125-KM!AC125),IF(C126="Location Transport",(Gasoil!AD126*100)/(KM!AD125-KM!AC125),Gasoil!AD126/heures!AD126))</f>
        <v>#DIV/0!</v>
      </c>
      <c r="AE126" s="299" t="e">
        <f>IF(C126="Location Engin",Gasoil!AE126/(KM!AE125-KM!AD125),IF(C126="Location Transport",(Gasoil!AE126*100)/(KM!AE125-KM!AD125),Gasoil!AE126/heures!AE126))</f>
        <v>#DIV/0!</v>
      </c>
      <c r="AF126" s="299" t="e">
        <f>IF(C126="Location Engin",Gasoil!AF126/(KM!AF125-KM!AE125),IF(C126="Location Transport",(Gasoil!AF126*100)/(KM!AF125-KM!AE125),Gasoil!AF126/heures!AF126))</f>
        <v>#DIV/0!</v>
      </c>
      <c r="AG126" s="299" t="e">
        <f>IF(C126="Location Engin",Gasoil!AG126/(KM!AG125-KM!AF125),IF(C126="Location Transport",(Gasoil!AG126*100)/(KM!AG125-KM!AF125),Gasoil!AG126/heures!AG126))</f>
        <v>#DIV/0!</v>
      </c>
      <c r="AH126" s="299" t="e">
        <f>IF(C126="Location Engin",Gasoil!AH126/(KM!AH125-KM!AG125),IF(C126="Location Transport",(Gasoil!AH126*100)/(KM!AH125-KM!AG125),Gasoil!AH126/heures!AH126))</f>
        <v>#DIV/0!</v>
      </c>
      <c r="AI126" s="533" t="e">
        <f t="shared" si="1"/>
        <v>#DIV/0!</v>
      </c>
    </row>
    <row r="127" spans="1:35">
      <c r="A127" s="528">
        <f>Matériel_Location!A71</f>
        <v>0</v>
      </c>
      <c r="B127" s="301">
        <f>Matériel_Location!B71</f>
        <v>0</v>
      </c>
      <c r="C127" s="301">
        <f>Matériel_Location!C71</f>
        <v>0</v>
      </c>
      <c r="D127" s="299" t="e">
        <f>Gasoil!D127/heures!D127</f>
        <v>#DIV/0!</v>
      </c>
      <c r="E127" s="299" t="e">
        <f>IF(C127="Location Engin",Gasoil!E127/(KM!E126-KM!D126),IF(C127="Location Transport",(Gasoil!E127*100)/(KM!E126-KM!D126),Gasoil!E127/heures!E127))</f>
        <v>#DIV/0!</v>
      </c>
      <c r="F127" s="299" t="e">
        <f>IF(C127="Location Engin",Gasoil!F127/(KM!F126-KM!E126),IF(C127="Location Transport",(Gasoil!F127*100)/(KM!F126-KM!E126),Gasoil!F127/heures!F127))</f>
        <v>#DIV/0!</v>
      </c>
      <c r="G127" s="299" t="e">
        <f>IF(C127="Location Engin",Gasoil!G127/(KM!G126-KM!F126),IF(C127="Location Transport",(Gasoil!G127*100)/(KM!G126-KM!F126),Gasoil!G127/heures!G127))</f>
        <v>#DIV/0!</v>
      </c>
      <c r="H127" s="299" t="e">
        <f>IF(C127="Location Engin",Gasoil!H127/(KM!H126-KM!G126),IF(C127="Location Transport",(Gasoil!H127*100)/(KM!H126-KM!G126),Gasoil!H127/heures!H127))</f>
        <v>#DIV/0!</v>
      </c>
      <c r="I127" s="299" t="e">
        <f>IF(C127="Location Engin",Gasoil!I127/(KM!I126-KM!H126),IF(C127="Location Transport",(Gasoil!I127*100)/(KM!I126-KM!H126),Gasoil!I127/heures!I127))</f>
        <v>#DIV/0!</v>
      </c>
      <c r="J127" s="299" t="e">
        <f>IF(C127="Location Engin",Gasoil!J127/(KM!J126-KM!I126),IF(C127="Location Transport",(Gasoil!J127*100)/(KM!J126-KM!I126),Gasoil!J127/heures!J127))</f>
        <v>#DIV/0!</v>
      </c>
      <c r="K127" s="299" t="e">
        <f>IF(C127="Location Engin",Gasoil!K127/(KM!K126-KM!J126),IF(C127="Location Transport",(Gasoil!K127*100)/(KM!K126-KM!J126),Gasoil!K127/heures!K127))</f>
        <v>#DIV/0!</v>
      </c>
      <c r="L127" s="299" t="e">
        <f>IF(C127="Location Engin",Gasoil!L127/(KM!L126-KM!K126),IF(C127="Location Transport",(Gasoil!L127*100)/(KM!L126-KM!K126),Gasoil!L127/heures!L127))</f>
        <v>#DIV/0!</v>
      </c>
      <c r="M127" s="299" t="e">
        <f>IF(C127="Location Engin",Gasoil!M127/(KM!M126-KM!L126),IF(C127="Location Transport",(Gasoil!M127*100)/(KM!M126-KM!L126),Gasoil!M127/heures!M127))</f>
        <v>#DIV/0!</v>
      </c>
      <c r="N127" s="299" t="e">
        <f>IF(C127="Location Engin",Gasoil!N127/(KM!N126-KM!M126),IF(C127="Location Transport",(Gasoil!N127*100)/(KM!N126-KM!M126),Gasoil!N127/heures!N127))</f>
        <v>#DIV/0!</v>
      </c>
      <c r="O127" s="299" t="e">
        <f>IF(C127="Location Engin",Gasoil!O127/(KM!O126-KM!N126),IF(C127="Location Transport",(Gasoil!O127*100)/(KM!O126-KM!N126),Gasoil!O127/heures!O127))</f>
        <v>#DIV/0!</v>
      </c>
      <c r="P127" s="299" t="e">
        <f>IF(C127="Location Engin",Gasoil!P127/(KM!P126-KM!O126),IF(C127="Location Transport",(Gasoil!P127*100)/(KM!P126-KM!O126),Gasoil!P127/heures!P127))</f>
        <v>#DIV/0!</v>
      </c>
      <c r="Q127" s="299" t="e">
        <f>IF(C127="Location Engin",Gasoil!Q127/(KM!Q126-KM!P126),IF(C127="Location Transport",(Gasoil!Q127*100)/(KM!Q126-KM!P126),Gasoil!Q127/heures!Q127))</f>
        <v>#DIV/0!</v>
      </c>
      <c r="R127" s="299" t="e">
        <f>IF(C127="Location Engin",Gasoil!R127/(KM!R126-KM!Q126),IF(C127="Location Transport",(Gasoil!R127*100)/(KM!R126-KM!Q126),Gasoil!R127/heures!R127))</f>
        <v>#DIV/0!</v>
      </c>
      <c r="S127" s="299" t="e">
        <f>IF(C127="Location Engin",Gasoil!S127/(KM!S126-KM!R126),IF(C127="Location Transport",(Gasoil!S127*100)/(KM!S126-KM!R126),Gasoil!S127/heures!S127))</f>
        <v>#DIV/0!</v>
      </c>
      <c r="T127" s="299" t="e">
        <f>IF(C127="Location Engin",Gasoil!T127/(KM!T126-KM!S126),IF(C127="Location Transport",(Gasoil!T127*100)/(KM!T126-KM!S126),Gasoil!T127/heures!T127))</f>
        <v>#DIV/0!</v>
      </c>
      <c r="U127" s="299" t="e">
        <f>IF(C127="Location Engin",Gasoil!U127/(KM!U126-KM!T126),IF(C127="Location Transport",(Gasoil!U127*100)/(KM!U126-KM!T126),Gasoil!U127/heures!U127))</f>
        <v>#DIV/0!</v>
      </c>
      <c r="V127" s="299" t="e">
        <f>IF(C127="Location Engin",Gasoil!V127/(KM!V126-KM!U126),IF(C127="Location Transport",(Gasoil!V127*100)/(KM!V126-KM!U126),Gasoil!V127/heures!V127))</f>
        <v>#DIV/0!</v>
      </c>
      <c r="W127" s="299" t="e">
        <f>IF(C127="Location Engin",Gasoil!W127/(KM!W126-KM!V126),IF(C127="Location Transport",(Gasoil!W127*100)/(KM!W126-KM!V126),Gasoil!W127/heures!W127))</f>
        <v>#DIV/0!</v>
      </c>
      <c r="X127" s="299" t="e">
        <f>IF(C127="Location Engin",Gasoil!X127/(KM!X126-KM!W126),IF(C127="Location Transport",(Gasoil!X127*100)/(KM!X126-KM!W126),Gasoil!X127/heures!X127))</f>
        <v>#DIV/0!</v>
      </c>
      <c r="Y127" s="299" t="e">
        <f>IF(C127="Location Engin",Gasoil!Y127/(KM!Y126-KM!X126),IF(C127="Location Transport",(Gasoil!Y127*100)/(KM!Y126-KM!X126),Gasoil!Y127/heures!Y127))</f>
        <v>#DIV/0!</v>
      </c>
      <c r="Z127" s="299" t="e">
        <f>IF(C127="Location Engin",Gasoil!Z127/(KM!Z126-KM!Y126),IF(C127="Location Transport",(Gasoil!Z127*100)/(KM!Z126-KM!Y126),Gasoil!Z127/heures!Z127))</f>
        <v>#DIV/0!</v>
      </c>
      <c r="AA127" s="299" t="e">
        <f>IF(C127="Location Engin",Gasoil!AA127/(KM!AA126-KM!Z126),IF(C127="Location Transport",(Gasoil!AA127*100)/(KM!AA126-KM!Z126),Gasoil!AA127/heures!AA127))</f>
        <v>#DIV/0!</v>
      </c>
      <c r="AB127" s="299" t="e">
        <f>IF(C127="Location Engin",Gasoil!AB127/(KM!AB126-KM!AA126),IF(C127="Location Transport",(Gasoil!AB127*100)/(KM!AB126-KM!AA126),Gasoil!AB127/heures!AB127))</f>
        <v>#DIV/0!</v>
      </c>
      <c r="AC127" s="299" t="e">
        <f>IF(C127="Location Engin",Gasoil!AC127/(KM!AC126-KM!AB126),IF(C127="Location Transport",(Gasoil!AC127*100)/(KM!AC126-KM!AB126),Gasoil!AC127/heures!AC127))</f>
        <v>#DIV/0!</v>
      </c>
      <c r="AD127" s="299" t="e">
        <f>IF(C127="Location Engin",Gasoil!AD127/(KM!AD126-KM!AC126),IF(C127="Location Transport",(Gasoil!AD127*100)/(KM!AD126-KM!AC126),Gasoil!AD127/heures!AD127))</f>
        <v>#DIV/0!</v>
      </c>
      <c r="AE127" s="299" t="e">
        <f>IF(C127="Location Engin",Gasoil!AE127/(KM!AE126-KM!AD126),IF(C127="Location Transport",(Gasoil!AE127*100)/(KM!AE126-KM!AD126),Gasoil!AE127/heures!AE127))</f>
        <v>#DIV/0!</v>
      </c>
      <c r="AF127" s="299" t="e">
        <f>IF(C127="Location Engin",Gasoil!AF127/(KM!AF126-KM!AE126),IF(C127="Location Transport",(Gasoil!AF127*100)/(KM!AF126-KM!AE126),Gasoil!AF127/heures!AF127))</f>
        <v>#DIV/0!</v>
      </c>
      <c r="AG127" s="299" t="e">
        <f>IF(C127="Location Engin",Gasoil!AG127/(KM!AG126-KM!AF126),IF(C127="Location Transport",(Gasoil!AG127*100)/(KM!AG126-KM!AF126),Gasoil!AG127/heures!AG127))</f>
        <v>#DIV/0!</v>
      </c>
      <c r="AH127" s="299" t="e">
        <f>IF(C127="Location Engin",Gasoil!AH127/(KM!AH126-KM!AG126),IF(C127="Location Transport",(Gasoil!AH127*100)/(KM!AH126-KM!AG126),Gasoil!AH127/heures!AH127))</f>
        <v>#DIV/0!</v>
      </c>
      <c r="AI127" s="533" t="e">
        <f t="shared" si="1"/>
        <v>#DIV/0!</v>
      </c>
    </row>
    <row r="128" spans="1:35">
      <c r="A128" s="528">
        <f>Matériel_Location!A72</f>
        <v>0</v>
      </c>
      <c r="B128" s="301">
        <f>Matériel_Location!B72</f>
        <v>0</v>
      </c>
      <c r="C128" s="301">
        <f>Matériel_Location!C72</f>
        <v>0</v>
      </c>
      <c r="D128" s="299" t="e">
        <f>Gasoil!D128/heures!D128</f>
        <v>#DIV/0!</v>
      </c>
      <c r="E128" s="299" t="e">
        <f>IF(C128="Location Engin",Gasoil!E128/(KM!E127-KM!D127),IF(C128="Location Transport",(Gasoil!E128*100)/(KM!E127-KM!D127),Gasoil!E128/heures!E128))</f>
        <v>#DIV/0!</v>
      </c>
      <c r="F128" s="299" t="e">
        <f>IF(C128="Location Engin",Gasoil!F128/(KM!F127-KM!E127),IF(C128="Location Transport",(Gasoil!F128*100)/(KM!F127-KM!E127),Gasoil!F128/heures!F128))</f>
        <v>#DIV/0!</v>
      </c>
      <c r="G128" s="299" t="e">
        <f>IF(C128="Location Engin",Gasoil!G128/(KM!G127-KM!F127),IF(C128="Location Transport",(Gasoil!G128*100)/(KM!G127-KM!F127),Gasoil!G128/heures!G128))</f>
        <v>#DIV/0!</v>
      </c>
      <c r="H128" s="299" t="e">
        <f>IF(C128="Location Engin",Gasoil!H128/(KM!H127-KM!G127),IF(C128="Location Transport",(Gasoil!H128*100)/(KM!H127-KM!G127),Gasoil!H128/heures!H128))</f>
        <v>#DIV/0!</v>
      </c>
      <c r="I128" s="299" t="e">
        <f>IF(C128="Location Engin",Gasoil!I128/(KM!I127-KM!H127),IF(C128="Location Transport",(Gasoil!I128*100)/(KM!I127-KM!H127),Gasoil!I128/heures!I128))</f>
        <v>#DIV/0!</v>
      </c>
      <c r="J128" s="299" t="e">
        <f>IF(C128="Location Engin",Gasoil!J128/(KM!J127-KM!I127),IF(C128="Location Transport",(Gasoil!J128*100)/(KM!J127-KM!I127),Gasoil!J128/heures!J128))</f>
        <v>#DIV/0!</v>
      </c>
      <c r="K128" s="299" t="e">
        <f>IF(C128="Location Engin",Gasoil!K128/(KM!K127-KM!J127),IF(C128="Location Transport",(Gasoil!K128*100)/(KM!K127-KM!J127),Gasoil!K128/heures!K128))</f>
        <v>#DIV/0!</v>
      </c>
      <c r="L128" s="299" t="e">
        <f>IF(C128="Location Engin",Gasoil!L128/(KM!L127-KM!K127),IF(C128="Location Transport",(Gasoil!L128*100)/(KM!L127-KM!K127),Gasoil!L128/heures!L128))</f>
        <v>#DIV/0!</v>
      </c>
      <c r="M128" s="299" t="e">
        <f>IF(C128="Location Engin",Gasoil!M128/(KM!M127-KM!L127),IF(C128="Location Transport",(Gasoil!M128*100)/(KM!M127-KM!L127),Gasoil!M128/heures!M128))</f>
        <v>#DIV/0!</v>
      </c>
      <c r="N128" s="299" t="e">
        <f>IF(C128="Location Engin",Gasoil!N128/(KM!N127-KM!M127),IF(C128="Location Transport",(Gasoil!N128*100)/(KM!N127-KM!M127),Gasoil!N128/heures!N128))</f>
        <v>#DIV/0!</v>
      </c>
      <c r="O128" s="299" t="e">
        <f>IF(C128="Location Engin",Gasoil!O128/(KM!O127-KM!N127),IF(C128="Location Transport",(Gasoil!O128*100)/(KM!O127-KM!N127),Gasoil!O128/heures!O128))</f>
        <v>#DIV/0!</v>
      </c>
      <c r="P128" s="299" t="e">
        <f>IF(C128="Location Engin",Gasoil!P128/(KM!P127-KM!O127),IF(C128="Location Transport",(Gasoil!P128*100)/(KM!P127-KM!O127),Gasoil!P128/heures!P128))</f>
        <v>#DIV/0!</v>
      </c>
      <c r="Q128" s="299" t="e">
        <f>IF(C128="Location Engin",Gasoil!Q128/(KM!Q127-KM!P127),IF(C128="Location Transport",(Gasoil!Q128*100)/(KM!Q127-KM!P127),Gasoil!Q128/heures!Q128))</f>
        <v>#DIV/0!</v>
      </c>
      <c r="R128" s="299" t="e">
        <f>IF(C128="Location Engin",Gasoil!R128/(KM!R127-KM!Q127),IF(C128="Location Transport",(Gasoil!R128*100)/(KM!R127-KM!Q127),Gasoil!R128/heures!R128))</f>
        <v>#DIV/0!</v>
      </c>
      <c r="S128" s="299" t="e">
        <f>IF(C128="Location Engin",Gasoil!S128/(KM!S127-KM!R127),IF(C128="Location Transport",(Gasoil!S128*100)/(KM!S127-KM!R127),Gasoil!S128/heures!S128))</f>
        <v>#DIV/0!</v>
      </c>
      <c r="T128" s="299" t="e">
        <f>IF(C128="Location Engin",Gasoil!T128/(KM!T127-KM!S127),IF(C128="Location Transport",(Gasoil!T128*100)/(KM!T127-KM!S127),Gasoil!T128/heures!T128))</f>
        <v>#DIV/0!</v>
      </c>
      <c r="U128" s="299" t="e">
        <f>IF(C128="Location Engin",Gasoil!U128/(KM!U127-KM!T127),IF(C128="Location Transport",(Gasoil!U128*100)/(KM!U127-KM!T127),Gasoil!U128/heures!U128))</f>
        <v>#DIV/0!</v>
      </c>
      <c r="V128" s="299" t="e">
        <f>IF(C128="Location Engin",Gasoil!V128/(KM!V127-KM!U127),IF(C128="Location Transport",(Gasoil!V128*100)/(KM!V127-KM!U127),Gasoil!V128/heures!V128))</f>
        <v>#DIV/0!</v>
      </c>
      <c r="W128" s="299" t="e">
        <f>IF(C128="Location Engin",Gasoil!W128/(KM!W127-KM!V127),IF(C128="Location Transport",(Gasoil!W128*100)/(KM!W127-KM!V127),Gasoil!W128/heures!W128))</f>
        <v>#DIV/0!</v>
      </c>
      <c r="X128" s="299" t="e">
        <f>IF(C128="Location Engin",Gasoil!X128/(KM!X127-KM!W127),IF(C128="Location Transport",(Gasoil!X128*100)/(KM!X127-KM!W127),Gasoil!X128/heures!X128))</f>
        <v>#DIV/0!</v>
      </c>
      <c r="Y128" s="299" t="e">
        <f>IF(C128="Location Engin",Gasoil!Y128/(KM!Y127-KM!X127),IF(C128="Location Transport",(Gasoil!Y128*100)/(KM!Y127-KM!X127),Gasoil!Y128/heures!Y128))</f>
        <v>#DIV/0!</v>
      </c>
      <c r="Z128" s="299" t="e">
        <f>IF(C128="Location Engin",Gasoil!Z128/(KM!Z127-KM!Y127),IF(C128="Location Transport",(Gasoil!Z128*100)/(KM!Z127-KM!Y127),Gasoil!Z128/heures!Z128))</f>
        <v>#DIV/0!</v>
      </c>
      <c r="AA128" s="299" t="e">
        <f>IF(C128="Location Engin",Gasoil!AA128/(KM!AA127-KM!Z127),IF(C128="Location Transport",(Gasoil!AA128*100)/(KM!AA127-KM!Z127),Gasoil!AA128/heures!AA128))</f>
        <v>#DIV/0!</v>
      </c>
      <c r="AB128" s="299" t="e">
        <f>IF(C128="Location Engin",Gasoil!AB128/(KM!AB127-KM!AA127),IF(C128="Location Transport",(Gasoil!AB128*100)/(KM!AB127-KM!AA127),Gasoil!AB128/heures!AB128))</f>
        <v>#DIV/0!</v>
      </c>
      <c r="AC128" s="299" t="e">
        <f>IF(C128="Location Engin",Gasoil!AC128/(KM!AC127-KM!AB127),IF(C128="Location Transport",(Gasoil!AC128*100)/(KM!AC127-KM!AB127),Gasoil!AC128/heures!AC128))</f>
        <v>#DIV/0!</v>
      </c>
      <c r="AD128" s="299" t="e">
        <f>IF(C128="Location Engin",Gasoil!AD128/(KM!AD127-KM!AC127),IF(C128="Location Transport",(Gasoil!AD128*100)/(KM!AD127-KM!AC127),Gasoil!AD128/heures!AD128))</f>
        <v>#DIV/0!</v>
      </c>
      <c r="AE128" s="299" t="e">
        <f>IF(C128="Location Engin",Gasoil!AE128/(KM!AE127-KM!AD127),IF(C128="Location Transport",(Gasoil!AE128*100)/(KM!AE127-KM!AD127),Gasoil!AE128/heures!AE128))</f>
        <v>#DIV/0!</v>
      </c>
      <c r="AF128" s="299" t="e">
        <f>IF(C128="Location Engin",Gasoil!AF128/(KM!AF127-KM!AE127),IF(C128="Location Transport",(Gasoil!AF128*100)/(KM!AF127-KM!AE127),Gasoil!AF128/heures!AF128))</f>
        <v>#DIV/0!</v>
      </c>
      <c r="AG128" s="299" t="e">
        <f>IF(C128="Location Engin",Gasoil!AG128/(KM!AG127-KM!AF127),IF(C128="Location Transport",(Gasoil!AG128*100)/(KM!AG127-KM!AF127),Gasoil!AG128/heures!AG128))</f>
        <v>#DIV/0!</v>
      </c>
      <c r="AH128" s="299" t="e">
        <f>IF(C128="Location Engin",Gasoil!AH128/(KM!AH127-KM!AG127),IF(C128="Location Transport",(Gasoil!AH128*100)/(KM!AH127-KM!AG127),Gasoil!AH128/heures!AH128))</f>
        <v>#DIV/0!</v>
      </c>
      <c r="AI128" s="533" t="e">
        <f t="shared" si="1"/>
        <v>#DIV/0!</v>
      </c>
    </row>
    <row r="129" spans="1:35">
      <c r="A129" s="528">
        <f>Matériel_Location!A73</f>
        <v>0</v>
      </c>
      <c r="B129" s="301">
        <f>Matériel_Location!B73</f>
        <v>0</v>
      </c>
      <c r="C129" s="301">
        <f>Matériel_Location!C73</f>
        <v>0</v>
      </c>
      <c r="D129" s="299" t="e">
        <f>Gasoil!D129/heures!D129</f>
        <v>#DIV/0!</v>
      </c>
      <c r="E129" s="299" t="e">
        <f>IF(C129="Location Engin",Gasoil!E129/(KM!E128-KM!D128),IF(C129="Location Transport",(Gasoil!E129*100)/(KM!E128-KM!D128),Gasoil!E129/heures!E129))</f>
        <v>#DIV/0!</v>
      </c>
      <c r="F129" s="299" t="e">
        <f>IF(C129="Location Engin",Gasoil!F129/(KM!F128-KM!E128),IF(C129="Location Transport",(Gasoil!F129*100)/(KM!F128-KM!E128),Gasoil!F129/heures!F129))</f>
        <v>#DIV/0!</v>
      </c>
      <c r="G129" s="299" t="e">
        <f>IF(C129="Location Engin",Gasoil!G129/(KM!G128-KM!F128),IF(C129="Location Transport",(Gasoil!G129*100)/(KM!G128-KM!F128),Gasoil!G129/heures!G129))</f>
        <v>#DIV/0!</v>
      </c>
      <c r="H129" s="299" t="e">
        <f>IF(C129="Location Engin",Gasoil!H129/(KM!H128-KM!G128),IF(C129="Location Transport",(Gasoil!H129*100)/(KM!H128-KM!G128),Gasoil!H129/heures!H129))</f>
        <v>#DIV/0!</v>
      </c>
      <c r="I129" s="299" t="e">
        <f>IF(C129="Location Engin",Gasoil!I129/(KM!I128-KM!H128),IF(C129="Location Transport",(Gasoil!I129*100)/(KM!I128-KM!H128),Gasoil!I129/heures!I129))</f>
        <v>#DIV/0!</v>
      </c>
      <c r="J129" s="299" t="e">
        <f>IF(C129="Location Engin",Gasoil!J129/(KM!J128-KM!I128),IF(C129="Location Transport",(Gasoil!J129*100)/(KM!J128-KM!I128),Gasoil!J129/heures!J129))</f>
        <v>#DIV/0!</v>
      </c>
      <c r="K129" s="299" t="e">
        <f>IF(C129="Location Engin",Gasoil!K129/(KM!K128-KM!J128),IF(C129="Location Transport",(Gasoil!K129*100)/(KM!K128-KM!J128),Gasoil!K129/heures!K129))</f>
        <v>#DIV/0!</v>
      </c>
      <c r="L129" s="299" t="e">
        <f>IF(C129="Location Engin",Gasoil!L129/(KM!L128-KM!K128),IF(C129="Location Transport",(Gasoil!L129*100)/(KM!L128-KM!K128),Gasoil!L129/heures!L129))</f>
        <v>#DIV/0!</v>
      </c>
      <c r="M129" s="299" t="e">
        <f>IF(C129="Location Engin",Gasoil!M129/(KM!M128-KM!L128),IF(C129="Location Transport",(Gasoil!M129*100)/(KM!M128-KM!L128),Gasoil!M129/heures!M129))</f>
        <v>#DIV/0!</v>
      </c>
      <c r="N129" s="299" t="e">
        <f>IF(C129="Location Engin",Gasoil!N129/(KM!N128-KM!M128),IF(C129="Location Transport",(Gasoil!N129*100)/(KM!N128-KM!M128),Gasoil!N129/heures!N129))</f>
        <v>#DIV/0!</v>
      </c>
      <c r="O129" s="299" t="e">
        <f>IF(C129="Location Engin",Gasoil!O129/(KM!O128-KM!N128),IF(C129="Location Transport",(Gasoil!O129*100)/(KM!O128-KM!N128),Gasoil!O129/heures!O129))</f>
        <v>#DIV/0!</v>
      </c>
      <c r="P129" s="299" t="e">
        <f>IF(C129="Location Engin",Gasoil!P129/(KM!P128-KM!O128),IF(C129="Location Transport",(Gasoil!P129*100)/(KM!P128-KM!O128),Gasoil!P129/heures!P129))</f>
        <v>#DIV/0!</v>
      </c>
      <c r="Q129" s="299" t="e">
        <f>IF(C129="Location Engin",Gasoil!Q129/(KM!Q128-KM!P128),IF(C129="Location Transport",(Gasoil!Q129*100)/(KM!Q128-KM!P128),Gasoil!Q129/heures!Q129))</f>
        <v>#DIV/0!</v>
      </c>
      <c r="R129" s="299" t="e">
        <f>IF(C129="Location Engin",Gasoil!R129/(KM!R128-KM!Q128),IF(C129="Location Transport",(Gasoil!R129*100)/(KM!R128-KM!Q128),Gasoil!R129/heures!R129))</f>
        <v>#DIV/0!</v>
      </c>
      <c r="S129" s="299" t="e">
        <f>IF(C129="Location Engin",Gasoil!S129/(KM!S128-KM!R128),IF(C129="Location Transport",(Gasoil!S129*100)/(KM!S128-KM!R128),Gasoil!S129/heures!S129))</f>
        <v>#DIV/0!</v>
      </c>
      <c r="T129" s="299" t="e">
        <f>IF(C129="Location Engin",Gasoil!T129/(KM!T128-KM!S128),IF(C129="Location Transport",(Gasoil!T129*100)/(KM!T128-KM!S128),Gasoil!T129/heures!T129))</f>
        <v>#DIV/0!</v>
      </c>
      <c r="U129" s="299" t="e">
        <f>IF(C129="Location Engin",Gasoil!U129/(KM!U128-KM!T128),IF(C129="Location Transport",(Gasoil!U129*100)/(KM!U128-KM!T128),Gasoil!U129/heures!U129))</f>
        <v>#DIV/0!</v>
      </c>
      <c r="V129" s="299" t="e">
        <f>IF(C129="Location Engin",Gasoil!V129/(KM!V128-KM!U128),IF(C129="Location Transport",(Gasoil!V129*100)/(KM!V128-KM!U128),Gasoil!V129/heures!V129))</f>
        <v>#DIV/0!</v>
      </c>
      <c r="W129" s="299" t="e">
        <f>IF(C129="Location Engin",Gasoil!W129/(KM!W128-KM!V128),IF(C129="Location Transport",(Gasoil!W129*100)/(KM!W128-KM!V128),Gasoil!W129/heures!W129))</f>
        <v>#DIV/0!</v>
      </c>
      <c r="X129" s="299" t="e">
        <f>IF(C129="Location Engin",Gasoil!X129/(KM!X128-KM!W128),IF(C129="Location Transport",(Gasoil!X129*100)/(KM!X128-KM!W128),Gasoil!X129/heures!X129))</f>
        <v>#DIV/0!</v>
      </c>
      <c r="Y129" s="299" t="e">
        <f>IF(C129="Location Engin",Gasoil!Y129/(KM!Y128-KM!X128),IF(C129="Location Transport",(Gasoil!Y129*100)/(KM!Y128-KM!X128),Gasoil!Y129/heures!Y129))</f>
        <v>#DIV/0!</v>
      </c>
      <c r="Z129" s="299" t="e">
        <f>IF(C129="Location Engin",Gasoil!Z129/(KM!Z128-KM!Y128),IF(C129="Location Transport",(Gasoil!Z129*100)/(KM!Z128-KM!Y128),Gasoil!Z129/heures!Z129))</f>
        <v>#DIV/0!</v>
      </c>
      <c r="AA129" s="299" t="e">
        <f>IF(C129="Location Engin",Gasoil!AA129/(KM!AA128-KM!Z128),IF(C129="Location Transport",(Gasoil!AA129*100)/(KM!AA128-KM!Z128),Gasoil!AA129/heures!AA129))</f>
        <v>#DIV/0!</v>
      </c>
      <c r="AB129" s="299" t="e">
        <f>IF(C129="Location Engin",Gasoil!AB129/(KM!AB128-KM!AA128),IF(C129="Location Transport",(Gasoil!AB129*100)/(KM!AB128-KM!AA128),Gasoil!AB129/heures!AB129))</f>
        <v>#DIV/0!</v>
      </c>
      <c r="AC129" s="299" t="e">
        <f>IF(C129="Location Engin",Gasoil!AC129/(KM!AC128-KM!AB128),IF(C129="Location Transport",(Gasoil!AC129*100)/(KM!AC128-KM!AB128),Gasoil!AC129/heures!AC129))</f>
        <v>#DIV/0!</v>
      </c>
      <c r="AD129" s="299" t="e">
        <f>IF(C129="Location Engin",Gasoil!AD129/(KM!AD128-KM!AC128),IF(C129="Location Transport",(Gasoil!AD129*100)/(KM!AD128-KM!AC128),Gasoil!AD129/heures!AD129))</f>
        <v>#DIV/0!</v>
      </c>
      <c r="AE129" s="299" t="e">
        <f>IF(C129="Location Engin",Gasoil!AE129/(KM!AE128-KM!AD128),IF(C129="Location Transport",(Gasoil!AE129*100)/(KM!AE128-KM!AD128),Gasoil!AE129/heures!AE129))</f>
        <v>#DIV/0!</v>
      </c>
      <c r="AF129" s="299" t="e">
        <f>IF(C129="Location Engin",Gasoil!AF129/(KM!AF128-KM!AE128),IF(C129="Location Transport",(Gasoil!AF129*100)/(KM!AF128-KM!AE128),Gasoil!AF129/heures!AF129))</f>
        <v>#DIV/0!</v>
      </c>
      <c r="AG129" s="299" t="e">
        <f>IF(C129="Location Engin",Gasoil!AG129/(KM!AG128-KM!AF128),IF(C129="Location Transport",(Gasoil!AG129*100)/(KM!AG128-KM!AF128),Gasoil!AG129/heures!AG129))</f>
        <v>#DIV/0!</v>
      </c>
      <c r="AH129" s="299" t="e">
        <f>IF(C129="Location Engin",Gasoil!AH129/(KM!AH128-KM!AG128),IF(C129="Location Transport",(Gasoil!AH129*100)/(KM!AH128-KM!AG128),Gasoil!AH129/heures!AH129))</f>
        <v>#DIV/0!</v>
      </c>
      <c r="AI129" s="533" t="e">
        <f t="shared" si="1"/>
        <v>#DIV/0!</v>
      </c>
    </row>
    <row r="130" spans="1:35">
      <c r="A130" s="539">
        <f>Matériel_Location!A74</f>
        <v>0</v>
      </c>
      <c r="B130" s="501">
        <f>Matériel_Location!B74</f>
        <v>0</v>
      </c>
      <c r="C130" s="501">
        <f>Matériel_Location!C74</f>
        <v>0</v>
      </c>
      <c r="D130" s="299">
        <f>Gasoil!D130/heures!D130</f>
        <v>0</v>
      </c>
      <c r="E130" s="299" t="e">
        <f>IF(C130="Location Engin",Gasoil!E130/(KM!E129-KM!D129),IF(C130="Location Transport",(Gasoil!E130*100)/(KM!E129-KM!D129),Gasoil!E130/heures!E130))</f>
        <v>#DIV/0!</v>
      </c>
      <c r="F130" s="299">
        <f>IF(C130="Location Engin",Gasoil!F130/(KM!F129-KM!E129),IF(C130="Location Transport",(Gasoil!F130*100)/(KM!F129-KM!E129),Gasoil!F130/heures!F130))</f>
        <v>0</v>
      </c>
      <c r="G130" s="299">
        <f>IF(C130="Location Engin",Gasoil!G130/(KM!G129-KM!F129),IF(C130="Location Transport",(Gasoil!G130*100)/(KM!G129-KM!F129),Gasoil!G130/heures!G130))</f>
        <v>0</v>
      </c>
      <c r="H130" s="299">
        <f>IF(C130="Location Engin",Gasoil!H130/(KM!H129-KM!G129),IF(C130="Location Transport",(Gasoil!H130*100)/(KM!H129-KM!G129),Gasoil!H130/heures!H130))</f>
        <v>0</v>
      </c>
      <c r="I130" s="299">
        <f>IF(C130="Location Engin",Gasoil!I130/(KM!I129-KM!H129),IF(C130="Location Transport",(Gasoil!I130*100)/(KM!I129-KM!H129),Gasoil!I130/heures!I130))</f>
        <v>0</v>
      </c>
      <c r="J130" s="299">
        <f>IF(C130="Location Engin",Gasoil!J130/(KM!J129-KM!I129),IF(C130="Location Transport",(Gasoil!J130*100)/(KM!J129-KM!I129),Gasoil!J130/heures!J130))</f>
        <v>0</v>
      </c>
      <c r="K130" s="299">
        <f>IF(C130="Location Engin",Gasoil!K130/(KM!K129-KM!J129),IF(C130="Location Transport",(Gasoil!K130*100)/(KM!K129-KM!J129),Gasoil!K130/heures!K130))</f>
        <v>0</v>
      </c>
      <c r="L130" s="299">
        <f>IF(C130="Location Engin",Gasoil!L130/(KM!L129-KM!K129),IF(C130="Location Transport",(Gasoil!L130*100)/(KM!L129-KM!K129),Gasoil!L130/heures!L130))</f>
        <v>0</v>
      </c>
      <c r="M130" s="299">
        <f>IF(C130="Location Engin",Gasoil!M130/(KM!M129-KM!L129),IF(C130="Location Transport",(Gasoil!M130*100)/(KM!M129-KM!L129),Gasoil!M130/heures!M130))</f>
        <v>0</v>
      </c>
      <c r="N130" s="299">
        <f>IF(C130="Location Engin",Gasoil!N130/(KM!N129-KM!M129),IF(C130="Location Transport",(Gasoil!N130*100)/(KM!N129-KM!M129),Gasoil!N130/heures!N130))</f>
        <v>0</v>
      </c>
      <c r="O130" s="299">
        <f>IF(C130="Location Engin",Gasoil!O130/(KM!O129-KM!N129),IF(C130="Location Transport",(Gasoil!O130*100)/(KM!O129-KM!N129),Gasoil!O130/heures!O130))</f>
        <v>0</v>
      </c>
      <c r="P130" s="299">
        <f>IF(C130="Location Engin",Gasoil!P130/(KM!P129-KM!O129),IF(C130="Location Transport",(Gasoil!P130*100)/(KM!P129-KM!O129),Gasoil!P130/heures!P130))</f>
        <v>0</v>
      </c>
      <c r="Q130" s="299">
        <f>IF(C130="Location Engin",Gasoil!Q130/(KM!Q129-KM!P129),IF(C130="Location Transport",(Gasoil!Q130*100)/(KM!Q129-KM!P129),Gasoil!Q130/heures!Q130))</f>
        <v>0</v>
      </c>
      <c r="R130" s="299">
        <f>IF(C130="Location Engin",Gasoil!R130/(KM!R129-KM!Q129),IF(C130="Location Transport",(Gasoil!R130*100)/(KM!R129-KM!Q129),Gasoil!R130/heures!R130))</f>
        <v>0</v>
      </c>
      <c r="S130" s="299">
        <f>IF(C130="Location Engin",Gasoil!S130/(KM!S129-KM!R129),IF(C130="Location Transport",(Gasoil!S130*100)/(KM!S129-KM!R129),Gasoil!S130/heures!S130))</f>
        <v>0</v>
      </c>
      <c r="T130" s="299">
        <f>IF(C130="Location Engin",Gasoil!T130/(KM!T129-KM!S129),IF(C130="Location Transport",(Gasoil!T130*100)/(KM!T129-KM!S129),Gasoil!T130/heures!T130))</f>
        <v>0</v>
      </c>
      <c r="U130" s="299">
        <f>IF(C130="Location Engin",Gasoil!U130/(KM!U129-KM!T129),IF(C130="Location Transport",(Gasoil!U130*100)/(KM!U129-KM!T129),Gasoil!U130/heures!U130))</f>
        <v>0</v>
      </c>
      <c r="V130" s="299">
        <f>IF(C130="Location Engin",Gasoil!V130/(KM!V129-KM!U129),IF(C130="Location Transport",(Gasoil!V130*100)/(KM!V129-KM!U129),Gasoil!V130/heures!V130))</f>
        <v>0</v>
      </c>
      <c r="W130" s="299">
        <f>IF(C130="Location Engin",Gasoil!W130/(KM!W129-KM!V129),IF(C130="Location Transport",(Gasoil!W130*100)/(KM!W129-KM!V129),Gasoil!W130/heures!W130))</f>
        <v>0</v>
      </c>
      <c r="X130" s="299">
        <f>IF(C130="Location Engin",Gasoil!X130/(KM!X129-KM!W129),IF(C130="Location Transport",(Gasoil!X130*100)/(KM!X129-KM!W129),Gasoil!X130/heures!X130))</f>
        <v>0</v>
      </c>
      <c r="Y130" s="299">
        <f>IF(C130="Location Engin",Gasoil!Y130/(KM!Y129-KM!X129),IF(C130="Location Transport",(Gasoil!Y130*100)/(KM!Y129-KM!X129),Gasoil!Y130/heures!Y130))</f>
        <v>0</v>
      </c>
      <c r="Z130" s="299">
        <f>IF(C130="Location Engin",Gasoil!Z130/(KM!Z129-KM!Y129),IF(C130="Location Transport",(Gasoil!Z130*100)/(KM!Z129-KM!Y129),Gasoil!Z130/heures!Z130))</f>
        <v>0</v>
      </c>
      <c r="AA130" s="299">
        <f>IF(C130="Location Engin",Gasoil!AA130/(KM!AA129-KM!Z129),IF(C130="Location Transport",(Gasoil!AA130*100)/(KM!AA129-KM!Z129),Gasoil!AA130/heures!AA130))</f>
        <v>0</v>
      </c>
      <c r="AB130" s="299">
        <f>IF(C130="Location Engin",Gasoil!AB130/(KM!AB129-KM!AA129),IF(C130="Location Transport",(Gasoil!AB130*100)/(KM!AB129-KM!AA129),Gasoil!AB130/heures!AB130))</f>
        <v>0</v>
      </c>
      <c r="AC130" s="299" t="e">
        <f>IF(C130="Location Engin",Gasoil!AC130/(KM!AC129-KM!AB129),IF(C130="Location Transport",(Gasoil!AC130*100)/(KM!AC129-KM!AB129),Gasoil!AC130/heures!AC130))</f>
        <v>#DIV/0!</v>
      </c>
      <c r="AD130" s="299" t="e">
        <f>IF(C130="Location Engin",Gasoil!AD130/(KM!AD129-KM!AC129),IF(C130="Location Transport",(Gasoil!AD130*100)/(KM!AD129-KM!AC129),Gasoil!AD130/heures!AD130))</f>
        <v>#DIV/0!</v>
      </c>
      <c r="AE130" s="299" t="e">
        <f>IF(C130="Location Engin",Gasoil!AE130/(KM!AE129-KM!AD129),IF(C130="Location Transport",(Gasoil!AE130*100)/(KM!AE129-KM!AD129),Gasoil!AE130/heures!AE130))</f>
        <v>#DIV/0!</v>
      </c>
      <c r="AF130" s="299" t="e">
        <f>IF(C130="Location Engin",Gasoil!AF130/(KM!AF129-KM!AE129),IF(C130="Location Transport",(Gasoil!AF130*100)/(KM!AF129-KM!AE129),Gasoil!AF130/heures!AF130))</f>
        <v>#DIV/0!</v>
      </c>
      <c r="AG130" s="299" t="e">
        <f>IF(C130="Location Engin",Gasoil!AG130/(KM!AG129-KM!AF129),IF(C130="Location Transport",(Gasoil!AG130*100)/(KM!AG129-KM!AF129),Gasoil!AG130/heures!AG130))</f>
        <v>#DIV/0!</v>
      </c>
      <c r="AH130" s="299" t="e">
        <f>IF(C130="Location Engin",Gasoil!AH130/(KM!AH129-KM!AG129),IF(C130="Location Transport",(Gasoil!AH130*100)/(KM!AH129-KM!AG129),Gasoil!AH130/heures!AH130))</f>
        <v>#DIV/0!</v>
      </c>
      <c r="AI130" s="533" t="e">
        <f t="shared" si="1"/>
        <v>#DIV/0!</v>
      </c>
    </row>
    <row r="131" spans="1:35" s="119" customFormat="1" ht="15.6">
      <c r="A131" s="536"/>
      <c r="B131" s="537"/>
      <c r="C131" s="537"/>
      <c r="D131" s="538"/>
      <c r="E131" s="538"/>
      <c r="F131" s="538"/>
      <c r="G131" s="538"/>
      <c r="H131" s="538"/>
      <c r="I131" s="538"/>
      <c r="J131" s="538"/>
      <c r="K131" s="538"/>
      <c r="L131" s="538"/>
      <c r="M131" s="538"/>
      <c r="N131" s="538"/>
      <c r="O131" s="538"/>
      <c r="P131" s="538"/>
      <c r="Q131" s="538"/>
      <c r="R131" s="538"/>
      <c r="S131" s="538"/>
      <c r="T131" s="538"/>
      <c r="U131" s="538"/>
      <c r="V131" s="538"/>
      <c r="W131" s="538"/>
      <c r="X131" s="538"/>
      <c r="Y131" s="538"/>
      <c r="Z131" s="538"/>
      <c r="AA131" s="538"/>
      <c r="AB131" s="538"/>
      <c r="AC131" s="538"/>
      <c r="AD131" s="538"/>
      <c r="AE131" s="538"/>
      <c r="AF131" s="538"/>
      <c r="AG131" s="538"/>
      <c r="AH131" s="538"/>
    </row>
  </sheetData>
  <sheetProtection sheet="1" formatCells="0" formatColumns="0" formatRows="0" insertColumns="0" insertRows="0" insertHyperlinks="0" deleteColumns="0" deleteRows="0" sort="0" autoFilter="0" pivotTables="0"/>
  <mergeCells count="1">
    <mergeCell ref="C5:AI5"/>
  </mergeCells>
  <conditionalFormatting sqref="D7:AH67">
    <cfRule type="containsErrors" dxfId="66" priority="16">
      <formula>ISERROR(D7)</formula>
    </cfRule>
    <cfRule type="cellIs" dxfId="65" priority="29" operator="equal">
      <formula>0</formula>
    </cfRule>
    <cfRule type="colorScale" priority="30">
      <colorScale>
        <cfvo type="num" val="0"/>
        <cfvo type="num" val="1"/>
        <color theme="0"/>
        <color theme="4" tint="0.39997558519241921"/>
      </colorScale>
    </cfRule>
  </conditionalFormatting>
  <conditionalFormatting sqref="A132:C137 A131 A7:C67 A68">
    <cfRule type="cellIs" dxfId="64" priority="28" operator="greaterThan">
      <formula>0</formula>
    </cfRule>
  </conditionalFormatting>
  <conditionalFormatting sqref="A69:C130">
    <cfRule type="cellIs" dxfId="63" priority="25" operator="greaterThan">
      <formula>0</formula>
    </cfRule>
  </conditionalFormatting>
  <conditionalFormatting sqref="D70:AH130">
    <cfRule type="containsErrors" dxfId="62" priority="10">
      <formula>ISERROR(D70)</formula>
    </cfRule>
    <cfRule type="cellIs" dxfId="61" priority="11" operator="equal">
      <formula>0</formula>
    </cfRule>
    <cfRule type="colorScale" priority="12">
      <colorScale>
        <cfvo type="num" val="0"/>
        <cfvo type="num" val="1"/>
        <color theme="0"/>
        <color theme="4" tint="0.39997558519241921"/>
      </colorScale>
    </cfRule>
  </conditionalFormatting>
  <conditionalFormatting sqref="D69:AH69">
    <cfRule type="containsErrors" dxfId="60" priority="1">
      <formula>ISERROR(D69)</formula>
    </cfRule>
    <cfRule type="cellIs" dxfId="59" priority="2" operator="equal">
      <formula>0</formula>
    </cfRule>
    <cfRule type="colorScale" priority="3">
      <colorScale>
        <cfvo type="num" val="0"/>
        <cfvo type="num" val="1"/>
        <color theme="0"/>
        <color theme="4" tint="0.39997558519241921"/>
      </colorScale>
    </cfRule>
  </conditionalFormatting>
  <pageMargins left="0.7" right="0.7" top="0.75" bottom="0.75" header="0.3" footer="0.3"/>
  <pageSetup paperSize="9" orientation="portrait" r:id="rId1"/>
  <ignoredErrors>
    <ignoredError sqref="A7:AI67 A68:AI68 A70:C130 A69:C69 AI69 AI70:AI130 D129 D128 D127 D126 D125 D124 D123 D122 D121 D120 D119 D118 D117 D116 D115 D114 D113 D112 D111 D110 D109 D108 D107 D106 D105 D104 D103 D102 D101 D100 D99 D98 D97 D96 D95 D94 D93 D92 D91 D90 D89 D88 D87 D86 D85 D84 D83 D82 D81 D79 D78 D77 D76 D75 D74 D73 D72 D71 D70 D80 D130 D69:AH69 E130:AH130 E129:AH129 E80:AH80 E79:AH79 E70:AH70 E71:AH71 E72:AH72 E73:AH73 E74:AH74 E75:AH75 E76:AH76 E77:AH77 E78:AH78 E81:AH81 E82:AH82 E83:AH83 E84:AH84 E85:AH85 E86:AH86 E87:AH87 E88:AH88 E89:AH89 E90:AH90 E91:AH91 E92:AH92 E93:AH93 E94:AH94 E95:AH95 E96:AH96 E97:AH97 E98:AH98 E99:AH99 E100:AH100 E101:AH101 E102:AH102 E103:AH103 E104:AH104 E105:AH105 E106:AH106 E107:AH107 E108:AH108 E109:AH109 E110:AH110 E111:AH111 E112:AH112 E113:AH113 E114:AH114 E115:AH115 E116:AH116 E117:AH117 E118:AH118 E119:AH119 E120:AH120 E121:AH121 E122:AH122 E123:AH123 E124:AH124 E125:AH125 E126:AH126 E127:AH127 E128:AH128" evalError="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5:AI131"/>
  <sheetViews>
    <sheetView workbookViewId="0">
      <pane ySplit="6" topLeftCell="A7" activePane="bottomLeft" state="frozen"/>
      <selection pane="bottomLeft" activeCell="X27" sqref="X27"/>
    </sheetView>
  </sheetViews>
  <sheetFormatPr baseColWidth="10" defaultColWidth="10.6640625" defaultRowHeight="14.4"/>
  <cols>
    <col min="1" max="1" width="21.5546875" style="156" customWidth="1"/>
    <col min="2" max="2" width="14.33203125" style="145" customWidth="1"/>
    <col min="3" max="3" width="12.44140625" style="145" customWidth="1"/>
    <col min="4" max="12" width="5.33203125" style="144" bestFit="1" customWidth="1"/>
    <col min="13" max="34" width="6.44140625" style="144" bestFit="1" customWidth="1"/>
    <col min="35" max="35" width="17.44140625" customWidth="1"/>
  </cols>
  <sheetData>
    <row r="5" spans="1:35" ht="21.6" thickBot="1">
      <c r="D5"/>
      <c r="E5"/>
      <c r="F5" s="883" t="s">
        <v>78</v>
      </c>
      <c r="G5" s="884"/>
      <c r="H5" s="884"/>
      <c r="I5" s="884"/>
      <c r="J5" s="884"/>
      <c r="K5" s="884"/>
      <c r="L5" s="884"/>
      <c r="M5" s="884"/>
      <c r="N5" s="884"/>
      <c r="O5" s="884"/>
      <c r="P5" s="884"/>
      <c r="Q5" s="884"/>
      <c r="R5" s="884"/>
      <c r="S5" s="884"/>
      <c r="T5" s="884"/>
      <c r="U5" s="884"/>
      <c r="V5" s="884"/>
      <c r="W5" s="884"/>
      <c r="X5" s="884"/>
      <c r="Y5" s="884"/>
      <c r="Z5" s="884"/>
      <c r="AA5" s="884"/>
      <c r="AB5" s="884"/>
      <c r="AC5" s="884"/>
      <c r="AD5" s="884"/>
      <c r="AE5" s="884"/>
      <c r="AF5" s="884"/>
      <c r="AG5" s="884"/>
      <c r="AH5" s="884"/>
      <c r="AI5" s="885"/>
    </row>
    <row r="6" spans="1:35" ht="16.2" thickBot="1">
      <c r="A6" s="551" t="s">
        <v>74</v>
      </c>
      <c r="B6" s="552" t="s">
        <v>73</v>
      </c>
      <c r="C6" s="553" t="s">
        <v>109</v>
      </c>
      <c r="D6" s="554">
        <f>Matériel_Sogto!D11</f>
        <v>44531</v>
      </c>
      <c r="E6" s="555">
        <f>$D$6+1</f>
        <v>44532</v>
      </c>
      <c r="F6" s="555">
        <f>$D$6+2</f>
        <v>44533</v>
      </c>
      <c r="G6" s="555">
        <f>$D$6+3</f>
        <v>44534</v>
      </c>
      <c r="H6" s="555">
        <f>$D$6+4</f>
        <v>44535</v>
      </c>
      <c r="I6" s="555">
        <f>$D$6+5</f>
        <v>44536</v>
      </c>
      <c r="J6" s="555">
        <f>$D$6+6</f>
        <v>44537</v>
      </c>
      <c r="K6" s="555">
        <f>$D$6+7</f>
        <v>44538</v>
      </c>
      <c r="L6" s="555">
        <f>$D$6+8</f>
        <v>44539</v>
      </c>
      <c r="M6" s="555">
        <f>$D$6+9</f>
        <v>44540</v>
      </c>
      <c r="N6" s="555">
        <f>$D$6+10</f>
        <v>44541</v>
      </c>
      <c r="O6" s="555">
        <f>$D$6+11</f>
        <v>44542</v>
      </c>
      <c r="P6" s="555">
        <f>$D$6+12</f>
        <v>44543</v>
      </c>
      <c r="Q6" s="555">
        <f>$D$6+13</f>
        <v>44544</v>
      </c>
      <c r="R6" s="555">
        <f>$D$6+14</f>
        <v>44545</v>
      </c>
      <c r="S6" s="555">
        <f>$D$6+15</f>
        <v>44546</v>
      </c>
      <c r="T6" s="555">
        <f>$D$6+16</f>
        <v>44547</v>
      </c>
      <c r="U6" s="555">
        <f>$D$6+17</f>
        <v>44548</v>
      </c>
      <c r="V6" s="555">
        <f>$D$6+18</f>
        <v>44549</v>
      </c>
      <c r="W6" s="555">
        <f>$D$6+19</f>
        <v>44550</v>
      </c>
      <c r="X6" s="555">
        <f>$D$6+20</f>
        <v>44551</v>
      </c>
      <c r="Y6" s="555">
        <f>$D$6+21</f>
        <v>44552</v>
      </c>
      <c r="Z6" s="555">
        <f>$D$6+22</f>
        <v>44553</v>
      </c>
      <c r="AA6" s="555">
        <f>$D$6+23</f>
        <v>44554</v>
      </c>
      <c r="AB6" s="555">
        <f>$D$6+24</f>
        <v>44555</v>
      </c>
      <c r="AC6" s="555">
        <f>$D$6+25</f>
        <v>44556</v>
      </c>
      <c r="AD6" s="555">
        <f>$D$6+26</f>
        <v>44557</v>
      </c>
      <c r="AE6" s="555">
        <f>$D$6+27</f>
        <v>44558</v>
      </c>
      <c r="AF6" s="555">
        <f>$D$6+28</f>
        <v>44559</v>
      </c>
      <c r="AG6" s="555">
        <f>$D$6+29</f>
        <v>44560</v>
      </c>
      <c r="AH6" s="556">
        <f>$D$6+30</f>
        <v>44561</v>
      </c>
      <c r="AI6" s="550" t="s">
        <v>215</v>
      </c>
    </row>
    <row r="7" spans="1:35">
      <c r="A7" s="535" t="str">
        <f>Matériel_Sogto!A12</f>
        <v>NIVLEUSE</v>
      </c>
      <c r="B7" s="530" t="str">
        <f>Matériel_Sogto!B12</f>
        <v>NIV001</v>
      </c>
      <c r="C7" s="530" t="str">
        <f>Matériel_Sogto!C12</f>
        <v>Cpt Panne</v>
      </c>
      <c r="D7" s="531" t="e">
        <f>IF(C7="Cpt Panne",VLOOKUP(B7,Vidange!$S$7:'Vidange'!$Z$68,7,FALSE)+heures!D7,Matériel_Sogto!E12)</f>
        <v>#N/A</v>
      </c>
      <c r="E7" s="532" t="e">
        <f>IF(C7="Cpt Panne",D7+heures!E7,Matériel_Sogto!M12)</f>
        <v>#N/A</v>
      </c>
      <c r="F7" s="532" t="e">
        <f>IF(C7="Cpt Panne",D7+heures!F7,Matériel_Sogto!U12)</f>
        <v>#N/A</v>
      </c>
      <c r="G7" s="532" t="e">
        <f>IF(C7="Cpt Panne",F7+heures!G7,Matériel_Sogto!AC12)</f>
        <v>#N/A</v>
      </c>
      <c r="H7" s="532" t="e">
        <f>IF(C7="Cpt Panne",G7+heures!H7,Matériel_Sogto!AK12)</f>
        <v>#N/A</v>
      </c>
      <c r="I7" s="532" t="e">
        <f>IF(C7="Cpt Panne",H7+heures!I7,Matériel_Sogto!AS12)</f>
        <v>#N/A</v>
      </c>
      <c r="J7" s="532" t="e">
        <f>IF(C7="Cpt Panne",I7+heures!J7,Matériel_Sogto!BA12)</f>
        <v>#N/A</v>
      </c>
      <c r="K7" s="532" t="e">
        <f>IF(C7="Cpt Panne",J7+heures!K7,Matériel_Sogto!BI12)</f>
        <v>#N/A</v>
      </c>
      <c r="L7" s="532" t="e">
        <f>IF(C7="Cpt Panne",K7+heures!L7,Matériel_Sogto!BQ12)</f>
        <v>#N/A</v>
      </c>
      <c r="M7" s="532" t="e">
        <f>IF(C7="Cpt Panne",L7+heures!M7,Matériel_Sogto!BY12)</f>
        <v>#N/A</v>
      </c>
      <c r="N7" s="532" t="e">
        <f>IF(C7="Cpt Panne",M7+heures!N7,Matériel_Sogto!CG12)</f>
        <v>#N/A</v>
      </c>
      <c r="O7" s="532" t="e">
        <f>IF(C7="Cpt Panne",N7+heures!O7,Matériel_Sogto!CO12)</f>
        <v>#N/A</v>
      </c>
      <c r="P7" s="532" t="e">
        <f>IF(C7="Cpt Panne",O7+heures!P7,Matériel_Sogto!CW12)</f>
        <v>#N/A</v>
      </c>
      <c r="Q7" s="532" t="e">
        <f>IF(C7="Cpt Panne",P7+heures!Q7,Matériel_Sogto!DE12)</f>
        <v>#N/A</v>
      </c>
      <c r="R7" s="532" t="e">
        <f>IF(C7="Cpt Panne",Q7+heures!R7,Matériel_Sogto!DM12)</f>
        <v>#N/A</v>
      </c>
      <c r="S7" s="532" t="e">
        <f>IF(C7="Cpt Panne",R7+heures!S7,Matériel_Sogto!DU12)</f>
        <v>#N/A</v>
      </c>
      <c r="T7" s="532" t="e">
        <f>IF(C7="Cpt Panne",S7+heures!T7,Matériel_Sogto!EC12)</f>
        <v>#N/A</v>
      </c>
      <c r="U7" s="532" t="e">
        <f>IF(C7="Cpt Panne",T7+heures!U7,Matériel_Sogto!EK12)</f>
        <v>#N/A</v>
      </c>
      <c r="V7" s="532" t="e">
        <f>IF(C7="Cpt Panne",U7+heures!V7,Matériel_Sogto!ES12)</f>
        <v>#N/A</v>
      </c>
      <c r="W7" s="532" t="e">
        <f>IF(C7="Cpt Panne",V7+heures!W7,Matériel_Sogto!FA12)</f>
        <v>#N/A</v>
      </c>
      <c r="X7" s="532" t="e">
        <f>IF(C7="Cpt Panne",W7+heures!X7,Matériel_Sogto!FI12)</f>
        <v>#N/A</v>
      </c>
      <c r="Y7" s="532" t="e">
        <f>IF(C7="Cpt Panne",X7+heures!Y7,Matériel_Sogto!FQ12)</f>
        <v>#N/A</v>
      </c>
      <c r="Z7" s="532" t="e">
        <f>IF(C7="Cpt Panne",Y7+heures!Z7,Matériel_Sogto!FY12)</f>
        <v>#N/A</v>
      </c>
      <c r="AA7" s="532" t="e">
        <f>IF(C7="Cpt Panne",Z7+heures!AA7,Matériel_Sogto!GG12)</f>
        <v>#N/A</v>
      </c>
      <c r="AB7" s="532" t="e">
        <f>IF(C7="Cpt Panne",AA7+heures!AB7,Matériel_Sogto!GO12)</f>
        <v>#N/A</v>
      </c>
      <c r="AC7" s="532" t="e">
        <f>IF(C7="Cpt Panne",AB7+heures!AC7,Matériel_Sogto!GW12)</f>
        <v>#N/A</v>
      </c>
      <c r="AD7" s="532" t="e">
        <f>IF(C7="Cpt Panne",AC7+heures!AD7,Matériel_Sogto!HE12)</f>
        <v>#N/A</v>
      </c>
      <c r="AE7" s="532" t="e">
        <f>IF(C7="Cpt Panne",AD7+heures!AE7,Matériel_Sogto!HM12)</f>
        <v>#N/A</v>
      </c>
      <c r="AF7" s="532" t="e">
        <f>IF(C7="Cpt Panne",AE7+heures!AF7,Matériel_Sogto!HU12)</f>
        <v>#N/A</v>
      </c>
      <c r="AG7" s="532" t="e">
        <f>IF(C7="Cpt Panne",AF7+heures!AG7,Matériel_Sogto!IC12)</f>
        <v>#N/A</v>
      </c>
      <c r="AH7" s="532" t="e">
        <f>IF(C7="Cpt Panne",AG7+heures!AH7,Matériel_Sogto!IK12)</f>
        <v>#N/A</v>
      </c>
      <c r="AI7" s="533" t="e">
        <f>MAX(D7:AH7)-D7</f>
        <v>#N/A</v>
      </c>
    </row>
    <row r="8" spans="1:35">
      <c r="A8" s="300" t="str">
        <f>Matériel_Sogto!A13</f>
        <v>NIVLEUSE</v>
      </c>
      <c r="B8" s="301" t="str">
        <f>Matériel_Sogto!B13</f>
        <v>NIV004</v>
      </c>
      <c r="C8" s="301" t="str">
        <f>Matériel_Sogto!C13</f>
        <v>Engin</v>
      </c>
      <c r="D8" s="298">
        <f>IF(C8="Cpt Panne",VLOOKUP(B8,Vidange!$S$7:'Vidange'!$Z$68,7,FALSE)+heures!D8,Matériel_Sogto!E13)</f>
        <v>0</v>
      </c>
      <c r="E8" s="299">
        <f>IF(C8="Cpt Panne",D8+heures!E8,Matériel_Sogto!M13)</f>
        <v>0</v>
      </c>
      <c r="F8" s="299">
        <f>IF(C8="Cpt Panne",D8+heures!F8,Matériel_Sogto!U13)</f>
        <v>0</v>
      </c>
      <c r="G8" s="299">
        <f>IF(C8="Cpt Panne",F8+heures!G8,Matériel_Sogto!AC13)</f>
        <v>0</v>
      </c>
      <c r="H8" s="299">
        <f>IF(C8="Cpt Panne",G8+heures!H8,Matériel_Sogto!AK13)</f>
        <v>0</v>
      </c>
      <c r="I8" s="299">
        <f>IF(C8="Cpt Panne",H8+heures!I8,Matériel_Sogto!AS13)</f>
        <v>0</v>
      </c>
      <c r="J8" s="299">
        <f>IF(C8="Cpt Panne",I8+heures!J8,Matériel_Sogto!BA13)</f>
        <v>7696</v>
      </c>
      <c r="K8" s="299">
        <f>IF(C8="Cpt Panne",J8+heures!K8,Matériel_Sogto!BI13)</f>
        <v>0</v>
      </c>
      <c r="L8" s="299">
        <f>IF(C8="Cpt Panne",K8+heures!L8,Matériel_Sogto!BQ13)</f>
        <v>0</v>
      </c>
      <c r="M8" s="299">
        <f>IF(C8="Cpt Panne",L8+heures!M8,Matériel_Sogto!BY13)</f>
        <v>0</v>
      </c>
      <c r="N8" s="299">
        <f>IF(C8="Cpt Panne",M8+heures!N8,Matériel_Sogto!CG13)</f>
        <v>0</v>
      </c>
      <c r="O8" s="299">
        <f>IF(C8="Cpt Panne",N8+heures!O8,Matériel_Sogto!CO13)</f>
        <v>0</v>
      </c>
      <c r="P8" s="299">
        <f>IF(C8="Cpt Panne",O8+heures!P8,Matériel_Sogto!CW13)</f>
        <v>0</v>
      </c>
      <c r="Q8" s="299">
        <f>IF(C8="Cpt Panne",P8+heures!Q8,Matériel_Sogto!DE13)</f>
        <v>0</v>
      </c>
      <c r="R8" s="299">
        <f>IF(C8="Cpt Panne",Q8+heures!R8,Matériel_Sogto!DM13)</f>
        <v>0</v>
      </c>
      <c r="S8" s="299">
        <f>IF(C8="Cpt Panne",R8+heures!S8,Matériel_Sogto!DU13)</f>
        <v>0</v>
      </c>
      <c r="T8" s="299">
        <f>IF(C8="Cpt Panne",S8+heures!T8,Matériel_Sogto!EC13)</f>
        <v>0</v>
      </c>
      <c r="U8" s="299">
        <f>IF(C8="Cpt Panne",T8+heures!U8,Matériel_Sogto!EK13)</f>
        <v>0</v>
      </c>
      <c r="V8" s="299">
        <f>IF(C8="Cpt Panne",U8+heures!V8,Matériel_Sogto!ES13)</f>
        <v>0</v>
      </c>
      <c r="W8" s="299">
        <f>IF(C8="Cpt Panne",V8+heures!W8,Matériel_Sogto!FA13)</f>
        <v>0</v>
      </c>
      <c r="X8" s="299">
        <f>IF(C8="Cpt Panne",W8+heures!X8,Matériel_Sogto!FI13)</f>
        <v>0</v>
      </c>
      <c r="Y8" s="299">
        <f>IF(C8="Cpt Panne",X8+heures!Y8,Matériel_Sogto!FQ13)</f>
        <v>0</v>
      </c>
      <c r="Z8" s="299">
        <f>IF(C8="Cpt Panne",Y8+heures!Z8,Matériel_Sogto!FY13)</f>
        <v>0</v>
      </c>
      <c r="AA8" s="299">
        <f>IF(C8="Cpt Panne",Z8+heures!AA8,Matériel_Sogto!GG13)</f>
        <v>0</v>
      </c>
      <c r="AB8" s="299">
        <f>IF(C8="Cpt Panne",AA8+heures!AB8,Matériel_Sogto!GO13)</f>
        <v>0</v>
      </c>
      <c r="AC8" s="299">
        <f>IF(C8="Cpt Panne",AB8+heures!AC8,Matériel_Sogto!GW13)</f>
        <v>0</v>
      </c>
      <c r="AD8" s="299">
        <f>IF(C8="Cpt Panne",AC8+heures!AD8,Matériel_Sogto!HE13)</f>
        <v>0</v>
      </c>
      <c r="AE8" s="299">
        <f>IF(C8="Cpt Panne",AD8+heures!AE8,Matériel_Sogto!HM13)</f>
        <v>0</v>
      </c>
      <c r="AF8" s="299">
        <f>IF(C8="Cpt Panne",AE8+heures!AF8,Matériel_Sogto!HU13)</f>
        <v>0</v>
      </c>
      <c r="AG8" s="299">
        <f>IF(C8="Cpt Panne",AF8+heures!AG8,Matériel_Sogto!IC13)</f>
        <v>0</v>
      </c>
      <c r="AH8" s="299">
        <f>IF(C8="Cpt Panne",AG8+heures!AH8,Matériel_Sogto!IK13)</f>
        <v>0</v>
      </c>
      <c r="AI8" s="533">
        <f t="shared" ref="AI8:AI71" si="0">MAX(D8:AH8)-D8</f>
        <v>7696</v>
      </c>
    </row>
    <row r="9" spans="1:35">
      <c r="A9" s="300" t="str">
        <f>Matériel_Sogto!A14</f>
        <v>TRACTOPELLE</v>
      </c>
      <c r="B9" s="301" t="str">
        <f>Matériel_Sogto!B14</f>
        <v>TR001</v>
      </c>
      <c r="C9" s="301" t="str">
        <f>Matériel_Sogto!C14</f>
        <v>Engin</v>
      </c>
      <c r="D9" s="298">
        <f>IF(C9="Cpt Panne",VLOOKUP(B9,Vidange!$S$7:'Vidange'!$Z$68,7,FALSE)+heures!D9,Matériel_Sogto!E14)</f>
        <v>0</v>
      </c>
      <c r="E9" s="299">
        <f>IF(C9="Cpt Panne",D9+heures!E9,Matériel_Sogto!M14)</f>
        <v>0</v>
      </c>
      <c r="F9" s="299">
        <f>IF(C9="Cpt Panne",D9+heures!F9,Matériel_Sogto!U14)</f>
        <v>0</v>
      </c>
      <c r="G9" s="299">
        <f>IF(C9="Cpt Panne",F9+heures!G9,Matériel_Sogto!AC14)</f>
        <v>0</v>
      </c>
      <c r="H9" s="299">
        <f>IF(C9="Cpt Panne",G9+heures!H9,Matériel_Sogto!AK14)</f>
        <v>0</v>
      </c>
      <c r="I9" s="299">
        <f>IF(C9="Cpt Panne",H9+heures!I9,Matériel_Sogto!AS14)</f>
        <v>0</v>
      </c>
      <c r="J9" s="299">
        <f>IF(C9="Cpt Panne",I9+heures!J9,Matériel_Sogto!BA14)</f>
        <v>0</v>
      </c>
      <c r="K9" s="299">
        <f>IF(C9="Cpt Panne",J9+heures!K9,Matériel_Sogto!BI14)</f>
        <v>0</v>
      </c>
      <c r="L9" s="299">
        <f>IF(C9="Cpt Panne",K9+heures!L9,Matériel_Sogto!BQ14)</f>
        <v>0</v>
      </c>
      <c r="M9" s="299">
        <f>IF(C9="Cpt Panne",L9+heures!M9,Matériel_Sogto!BY14)</f>
        <v>0</v>
      </c>
      <c r="N9" s="299">
        <f>IF(C9="Cpt Panne",M9+heures!N9,Matériel_Sogto!CG14)</f>
        <v>0</v>
      </c>
      <c r="O9" s="299">
        <f>IF(C9="Cpt Panne",N9+heures!O9,Matériel_Sogto!CO14)</f>
        <v>0</v>
      </c>
      <c r="P9" s="299">
        <f>IF(C9="Cpt Panne",O9+heures!P9,Matériel_Sogto!CW14)</f>
        <v>0</v>
      </c>
      <c r="Q9" s="299">
        <f>IF(C9="Cpt Panne",P9+heures!Q9,Matériel_Sogto!DE14)</f>
        <v>0</v>
      </c>
      <c r="R9" s="299">
        <f>IF(C9="Cpt Panne",Q9+heures!R9,Matériel_Sogto!DM14)</f>
        <v>0</v>
      </c>
      <c r="S9" s="299">
        <f>IF(C9="Cpt Panne",R9+heures!S9,Matériel_Sogto!DU14)</f>
        <v>0</v>
      </c>
      <c r="T9" s="299">
        <f>IF(C9="Cpt Panne",S9+heures!T9,Matériel_Sogto!EC14)</f>
        <v>0</v>
      </c>
      <c r="U9" s="299">
        <f>IF(C9="Cpt Panne",T9+heures!U9,Matériel_Sogto!EK14)</f>
        <v>0</v>
      </c>
      <c r="V9" s="299">
        <f>IF(C9="Cpt Panne",U9+heures!V9,Matériel_Sogto!ES14)</f>
        <v>0</v>
      </c>
      <c r="W9" s="299">
        <f>IF(C9="Cpt Panne",V9+heures!W9,Matériel_Sogto!FA14)</f>
        <v>0</v>
      </c>
      <c r="X9" s="299">
        <f>IF(C9="Cpt Panne",W9+heures!X9,Matériel_Sogto!FI14)</f>
        <v>0</v>
      </c>
      <c r="Y9" s="299">
        <f>IF(C9="Cpt Panne",X9+heures!Y9,Matériel_Sogto!FQ14)</f>
        <v>0</v>
      </c>
      <c r="Z9" s="299">
        <f>IF(C9="Cpt Panne",Y9+heures!Z9,Matériel_Sogto!FY14)</f>
        <v>0</v>
      </c>
      <c r="AA9" s="299">
        <f>IF(C9="Cpt Panne",Z9+heures!AA9,Matériel_Sogto!GG14)</f>
        <v>0</v>
      </c>
      <c r="AB9" s="299">
        <f>IF(C9="Cpt Panne",AA9+heures!AB9,Matériel_Sogto!GO14)</f>
        <v>0</v>
      </c>
      <c r="AC9" s="299">
        <f>IF(C9="Cpt Panne",AB9+heures!AC9,Matériel_Sogto!GW14)</f>
        <v>0</v>
      </c>
      <c r="AD9" s="299">
        <f>IF(C9="Cpt Panne",AC9+heures!AD9,Matériel_Sogto!HE14)</f>
        <v>0</v>
      </c>
      <c r="AE9" s="299">
        <f>IF(C9="Cpt Panne",AD9+heures!AE9,Matériel_Sogto!HM14)</f>
        <v>0</v>
      </c>
      <c r="AF9" s="299">
        <f>IF(C9="Cpt Panne",AE9+heures!AF9,Matériel_Sogto!HU14)</f>
        <v>0</v>
      </c>
      <c r="AG9" s="299">
        <f>IF(C9="Cpt Panne",AF9+heures!AG9,Matériel_Sogto!IC14)</f>
        <v>0</v>
      </c>
      <c r="AH9" s="299">
        <f>IF(C9="Cpt Panne",AG9+heures!AH9,Matériel_Sogto!IK14)</f>
        <v>0</v>
      </c>
      <c r="AI9" s="533">
        <f t="shared" si="0"/>
        <v>0</v>
      </c>
    </row>
    <row r="10" spans="1:35">
      <c r="A10" s="300" t="str">
        <f>Matériel_Sogto!A15</f>
        <v>TRACTOPELLE</v>
      </c>
      <c r="B10" s="301" t="str">
        <f>Matériel_Sogto!B15</f>
        <v>TR002</v>
      </c>
      <c r="C10" s="301" t="str">
        <f>Matériel_Sogto!C15</f>
        <v>Engin</v>
      </c>
      <c r="D10" s="298">
        <f>IF(C10="Cpt Panne",VLOOKUP(B10,Vidange!$S$7:'Vidange'!$Z$68,7,FALSE)+heures!D10,Matériel_Sogto!E15)</f>
        <v>0</v>
      </c>
      <c r="E10" s="299">
        <f>IF(C10="Cpt Panne",D10+heures!E10,Matériel_Sogto!M15)</f>
        <v>0</v>
      </c>
      <c r="F10" s="299">
        <f>IF(C10="Cpt Panne",D10+heures!F10,Matériel_Sogto!U15)</f>
        <v>0</v>
      </c>
      <c r="G10" s="299">
        <f>IF(C10="Cpt Panne",F10+heures!G10,Matériel_Sogto!AC15)</f>
        <v>0</v>
      </c>
      <c r="H10" s="299">
        <f>IF(C10="Cpt Panne",G10+heures!H10,Matériel_Sogto!AK15)</f>
        <v>0</v>
      </c>
      <c r="I10" s="299">
        <f>IF(C10="Cpt Panne",H10+heures!I10,Matériel_Sogto!AS15)</f>
        <v>0</v>
      </c>
      <c r="J10" s="299">
        <f>IF(C10="Cpt Panne",I10+heures!J10,Matériel_Sogto!BA15)</f>
        <v>0</v>
      </c>
      <c r="K10" s="299">
        <f>IF(C10="Cpt Panne",J10+heures!K10,Matériel_Sogto!BI15)</f>
        <v>0</v>
      </c>
      <c r="L10" s="299">
        <f>IF(C10="Cpt Panne",K10+heures!L10,Matériel_Sogto!BQ15)</f>
        <v>0</v>
      </c>
      <c r="M10" s="299">
        <f>IF(C10="Cpt Panne",L10+heures!M10,Matériel_Sogto!BY15)</f>
        <v>0</v>
      </c>
      <c r="N10" s="299">
        <f>IF(C10="Cpt Panne",M10+heures!N10,Matériel_Sogto!CG15)</f>
        <v>0</v>
      </c>
      <c r="O10" s="299">
        <f>IF(C10="Cpt Panne",N10+heures!O10,Matériel_Sogto!CO15)</f>
        <v>0</v>
      </c>
      <c r="P10" s="299">
        <f>IF(C10="Cpt Panne",O10+heures!P10,Matériel_Sogto!CW15)</f>
        <v>0</v>
      </c>
      <c r="Q10" s="299">
        <f>IF(C10="Cpt Panne",P10+heures!Q10,Matériel_Sogto!DE15)</f>
        <v>0</v>
      </c>
      <c r="R10" s="299">
        <f>IF(C10="Cpt Panne",Q10+heures!R10,Matériel_Sogto!DM15)</f>
        <v>0</v>
      </c>
      <c r="S10" s="299">
        <f>IF(C10="Cpt Panne",R10+heures!S10,Matériel_Sogto!DU15)</f>
        <v>0</v>
      </c>
      <c r="T10" s="299">
        <f>IF(C10="Cpt Panne",S10+heures!T10,Matériel_Sogto!EC15)</f>
        <v>0</v>
      </c>
      <c r="U10" s="299">
        <f>IF(C10="Cpt Panne",T10+heures!U10,Matériel_Sogto!EK15)</f>
        <v>0</v>
      </c>
      <c r="V10" s="299">
        <f>IF(C10="Cpt Panne",U10+heures!V10,Matériel_Sogto!ES15)</f>
        <v>0</v>
      </c>
      <c r="W10" s="299">
        <f>IF(C10="Cpt Panne",V10+heures!W10,Matériel_Sogto!FA15)</f>
        <v>0</v>
      </c>
      <c r="X10" s="299">
        <f>IF(C10="Cpt Panne",W10+heures!X10,Matériel_Sogto!FI15)</f>
        <v>0</v>
      </c>
      <c r="Y10" s="299">
        <f>IF(C10="Cpt Panne",X10+heures!Y10,Matériel_Sogto!FQ15)</f>
        <v>0</v>
      </c>
      <c r="Z10" s="299">
        <f>IF(C10="Cpt Panne",Y10+heures!Z10,Matériel_Sogto!FY15)</f>
        <v>0</v>
      </c>
      <c r="AA10" s="299">
        <f>IF(C10="Cpt Panne",Z10+heures!AA10,Matériel_Sogto!GG15)</f>
        <v>0</v>
      </c>
      <c r="AB10" s="299">
        <f>IF(C10="Cpt Panne",AA10+heures!AB10,Matériel_Sogto!GO15)</f>
        <v>0</v>
      </c>
      <c r="AC10" s="299">
        <f>IF(C10="Cpt Panne",AB10+heures!AC10,Matériel_Sogto!GW15)</f>
        <v>0</v>
      </c>
      <c r="AD10" s="299">
        <f>IF(C10="Cpt Panne",AC10+heures!AD10,Matériel_Sogto!HE15)</f>
        <v>0</v>
      </c>
      <c r="AE10" s="299">
        <f>IF(C10="Cpt Panne",AD10+heures!AE10,Matériel_Sogto!HM15)</f>
        <v>0</v>
      </c>
      <c r="AF10" s="299">
        <f>IF(C10="Cpt Panne",AE10+heures!AF10,Matériel_Sogto!HU15)</f>
        <v>0</v>
      </c>
      <c r="AG10" s="299">
        <f>IF(C10="Cpt Panne",AF10+heures!AG10,Matériel_Sogto!IC15)</f>
        <v>0</v>
      </c>
      <c r="AH10" s="299">
        <f>IF(C10="Cpt Panne",AG10+heures!AH10,Matériel_Sogto!IK15)</f>
        <v>0</v>
      </c>
      <c r="AI10" s="533">
        <f t="shared" si="0"/>
        <v>0</v>
      </c>
    </row>
    <row r="11" spans="1:35">
      <c r="A11" s="300" t="str">
        <f>Matériel_Sogto!A16</f>
        <v>COMPACTEUR</v>
      </c>
      <c r="B11" s="301" t="str">
        <f>Matériel_Sogto!B16</f>
        <v>C006</v>
      </c>
      <c r="C11" s="301" t="str">
        <f>Matériel_Sogto!C16</f>
        <v>Engin</v>
      </c>
      <c r="D11" s="298">
        <f>IF(C11="Cpt Panne",VLOOKUP(B11,Vidange!$S$7:'Vidange'!$Z$68,7,FALSE)+heures!D11,Matériel_Sogto!E16)</f>
        <v>4644</v>
      </c>
      <c r="E11" s="299">
        <f>IF(C11="Cpt Panne",D11+heures!E11,Matériel_Sogto!M16)</f>
        <v>0</v>
      </c>
      <c r="F11" s="299">
        <f>IF(C11="Cpt Panne",D11+heures!F11,Matériel_Sogto!U16)</f>
        <v>0</v>
      </c>
      <c r="G11" s="299">
        <f>IF(C11="Cpt Panne",F11+heures!G11,Matériel_Sogto!AC16)</f>
        <v>0</v>
      </c>
      <c r="H11" s="299">
        <f>IF(C11="Cpt Panne",G11+heures!H11,Matériel_Sogto!AK16)</f>
        <v>0</v>
      </c>
      <c r="I11" s="299">
        <f>IF(C11="Cpt Panne",H11+heures!I11,Matériel_Sogto!AS16)</f>
        <v>0</v>
      </c>
      <c r="J11" s="299">
        <f>IF(C11="Cpt Panne",I11+heures!J11,Matériel_Sogto!BA16)</f>
        <v>4959</v>
      </c>
      <c r="K11" s="299">
        <f>IF(C11="Cpt Panne",J11+heures!K11,Matériel_Sogto!BI16)</f>
        <v>0</v>
      </c>
      <c r="L11" s="299">
        <f>IF(C11="Cpt Panne",K11+heures!L11,Matériel_Sogto!BQ16)</f>
        <v>0</v>
      </c>
      <c r="M11" s="299">
        <f>IF(C11="Cpt Panne",L11+heures!M11,Matériel_Sogto!BY16)</f>
        <v>0</v>
      </c>
      <c r="N11" s="299">
        <f>IF(C11="Cpt Panne",M11+heures!N11,Matériel_Sogto!CG16)</f>
        <v>0</v>
      </c>
      <c r="O11" s="299">
        <f>IF(C11="Cpt Panne",N11+heures!O11,Matériel_Sogto!CO16)</f>
        <v>4927</v>
      </c>
      <c r="P11" s="299">
        <f>IF(C11="Cpt Panne",O11+heures!P11,Matériel_Sogto!CW16)</f>
        <v>0</v>
      </c>
      <c r="Q11" s="299">
        <f>IF(C11="Cpt Panne",P11+heures!Q11,Matériel_Sogto!DE16)</f>
        <v>0</v>
      </c>
      <c r="R11" s="299">
        <f>IF(C11="Cpt Panne",Q11+heures!R11,Matériel_Sogto!DM16)</f>
        <v>0</v>
      </c>
      <c r="S11" s="299">
        <f>IF(C11="Cpt Panne",R11+heures!S11,Matériel_Sogto!DU16)</f>
        <v>0</v>
      </c>
      <c r="T11" s="299">
        <f>IF(C11="Cpt Panne",S11+heures!T11,Matériel_Sogto!EC16)</f>
        <v>0</v>
      </c>
      <c r="U11" s="299">
        <f>IF(C11="Cpt Panne",T11+heures!U11,Matériel_Sogto!EK16)</f>
        <v>0</v>
      </c>
      <c r="V11" s="299">
        <f>IF(C11="Cpt Panne",U11+heures!V11,Matériel_Sogto!ES16)</f>
        <v>0</v>
      </c>
      <c r="W11" s="299">
        <f>IF(C11="Cpt Panne",V11+heures!W11,Matériel_Sogto!FA16)</f>
        <v>0</v>
      </c>
      <c r="X11" s="299">
        <f>IF(C11="Cpt Panne",W11+heures!X11,Matériel_Sogto!FI16)</f>
        <v>0</v>
      </c>
      <c r="Y11" s="299">
        <f>IF(C11="Cpt Panne",X11+heures!Y11,Matériel_Sogto!FQ16)</f>
        <v>0</v>
      </c>
      <c r="Z11" s="299">
        <f>IF(C11="Cpt Panne",Y11+heures!Z11,Matériel_Sogto!FY16)</f>
        <v>0</v>
      </c>
      <c r="AA11" s="299">
        <f>IF(C11="Cpt Panne",Z11+heures!AA11,Matériel_Sogto!GG16)</f>
        <v>0</v>
      </c>
      <c r="AB11" s="299">
        <f>IF(C11="Cpt Panne",AA11+heures!AB11,Matériel_Sogto!GO16)</f>
        <v>0</v>
      </c>
      <c r="AC11" s="299">
        <f>IF(C11="Cpt Panne",AB11+heures!AC11,Matériel_Sogto!GW16)</f>
        <v>0</v>
      </c>
      <c r="AD11" s="299">
        <f>IF(C11="Cpt Panne",AC11+heures!AD11,Matériel_Sogto!HE16)</f>
        <v>0</v>
      </c>
      <c r="AE11" s="299">
        <f>IF(C11="Cpt Panne",AD11+heures!AE11,Matériel_Sogto!HM16)</f>
        <v>0</v>
      </c>
      <c r="AF11" s="299">
        <f>IF(C11="Cpt Panne",AE11+heures!AF11,Matériel_Sogto!HU16)</f>
        <v>0</v>
      </c>
      <c r="AG11" s="299">
        <f>IF(C11="Cpt Panne",AF11+heures!AG11,Matériel_Sogto!IC16)</f>
        <v>0</v>
      </c>
      <c r="AH11" s="299">
        <f>IF(C11="Cpt Panne",AG11+heures!AH11,Matériel_Sogto!IK16)</f>
        <v>0</v>
      </c>
      <c r="AI11" s="533">
        <f t="shared" si="0"/>
        <v>315</v>
      </c>
    </row>
    <row r="12" spans="1:35">
      <c r="A12" s="300" t="str">
        <f>Matériel_Sogto!A17</f>
        <v>COMPACTEUR</v>
      </c>
      <c r="B12" s="301" t="str">
        <f>Matériel_Sogto!B17</f>
        <v>C003</v>
      </c>
      <c r="C12" s="301" t="str">
        <f>Matériel_Sogto!C17</f>
        <v>Engin</v>
      </c>
      <c r="D12" s="298">
        <f>IF(C12="Cpt Panne",VLOOKUP(B12,Vidange!$S$7:'Vidange'!$Z$68,7,FALSE)+heures!D12,Matériel_Sogto!E17)</f>
        <v>0</v>
      </c>
      <c r="E12" s="299">
        <f>IF(C12="Cpt Panne",D12+heures!E12,Matériel_Sogto!M17)</f>
        <v>0</v>
      </c>
      <c r="F12" s="299">
        <f>IF(C12="Cpt Panne",D12+heures!F12,Matériel_Sogto!U17)</f>
        <v>0</v>
      </c>
      <c r="G12" s="299">
        <f>IF(C12="Cpt Panne",F12+heures!G12,Matériel_Sogto!AC17)</f>
        <v>0</v>
      </c>
      <c r="H12" s="299">
        <f>IF(C12="Cpt Panne",G12+heures!H12,Matériel_Sogto!AK17)</f>
        <v>0</v>
      </c>
      <c r="I12" s="299">
        <f>IF(C12="Cpt Panne",H12+heures!I12,Matériel_Sogto!AS17)</f>
        <v>0</v>
      </c>
      <c r="J12" s="299">
        <f>IF(C12="Cpt Panne",I12+heures!J12,Matériel_Sogto!BA17)</f>
        <v>0</v>
      </c>
      <c r="K12" s="299">
        <f>IF(C12="Cpt Panne",J12+heures!K12,Matériel_Sogto!BI17)</f>
        <v>0</v>
      </c>
      <c r="L12" s="299">
        <f>IF(C12="Cpt Panne",K12+heures!L12,Matériel_Sogto!BQ17)</f>
        <v>0</v>
      </c>
      <c r="M12" s="299">
        <f>IF(C12="Cpt Panne",L12+heures!M12,Matériel_Sogto!BY17)</f>
        <v>0</v>
      </c>
      <c r="N12" s="299">
        <f>IF(C12="Cpt Panne",M12+heures!N12,Matériel_Sogto!CG17)</f>
        <v>0</v>
      </c>
      <c r="O12" s="299">
        <f>IF(C12="Cpt Panne",N12+heures!O12,Matériel_Sogto!CO17)</f>
        <v>0</v>
      </c>
      <c r="P12" s="299">
        <f>IF(C12="Cpt Panne",O12+heures!P12,Matériel_Sogto!CW17)</f>
        <v>0</v>
      </c>
      <c r="Q12" s="299">
        <f>IF(C12="Cpt Panne",P12+heures!Q12,Matériel_Sogto!DE17)</f>
        <v>0</v>
      </c>
      <c r="R12" s="299">
        <f>IF(C12="Cpt Panne",Q12+heures!R12,Matériel_Sogto!DM17)</f>
        <v>0</v>
      </c>
      <c r="S12" s="299">
        <f>IF(C12="Cpt Panne",R12+heures!S12,Matériel_Sogto!DU17)</f>
        <v>0</v>
      </c>
      <c r="T12" s="299">
        <f>IF(C12="Cpt Panne",S12+heures!T12,Matériel_Sogto!EC17)</f>
        <v>0</v>
      </c>
      <c r="U12" s="299">
        <f>IF(C12="Cpt Panne",T12+heures!U12,Matériel_Sogto!EK17)</f>
        <v>0</v>
      </c>
      <c r="V12" s="299">
        <f>IF(C12="Cpt Panne",U12+heures!V12,Matériel_Sogto!ES17)</f>
        <v>0</v>
      </c>
      <c r="W12" s="299">
        <f>IF(C12="Cpt Panne",V12+heures!W12,Matériel_Sogto!FA17)</f>
        <v>0</v>
      </c>
      <c r="X12" s="299">
        <f>IF(C12="Cpt Panne",W12+heures!X12,Matériel_Sogto!FI17)</f>
        <v>0</v>
      </c>
      <c r="Y12" s="299">
        <f>IF(C12="Cpt Panne",X12+heures!Y12,Matériel_Sogto!FQ17)</f>
        <v>0</v>
      </c>
      <c r="Z12" s="299">
        <f>IF(C12="Cpt Panne",Y12+heures!Z12,Matériel_Sogto!FY17)</f>
        <v>0</v>
      </c>
      <c r="AA12" s="299">
        <f>IF(C12="Cpt Panne",Z12+heures!AA12,Matériel_Sogto!GG17)</f>
        <v>0</v>
      </c>
      <c r="AB12" s="299">
        <f>IF(C12="Cpt Panne",AA12+heures!AB12,Matériel_Sogto!GO17)</f>
        <v>0</v>
      </c>
      <c r="AC12" s="299">
        <f>IF(C12="Cpt Panne",AB12+heures!AC12,Matériel_Sogto!GW17)</f>
        <v>0</v>
      </c>
      <c r="AD12" s="299">
        <f>IF(C12="Cpt Panne",AC12+heures!AD12,Matériel_Sogto!HE17)</f>
        <v>0</v>
      </c>
      <c r="AE12" s="299">
        <f>IF(C12="Cpt Panne",AD12+heures!AE12,Matériel_Sogto!HM17)</f>
        <v>0</v>
      </c>
      <c r="AF12" s="299">
        <f>IF(C12="Cpt Panne",AE12+heures!AF12,Matériel_Sogto!HU17)</f>
        <v>0</v>
      </c>
      <c r="AG12" s="299">
        <f>IF(C12="Cpt Panne",AF12+heures!AG12,Matériel_Sogto!IC17)</f>
        <v>0</v>
      </c>
      <c r="AH12" s="299">
        <f>IF(C12="Cpt Panne",AG12+heures!AH12,Matériel_Sogto!IK17)</f>
        <v>0</v>
      </c>
      <c r="AI12" s="533">
        <f t="shared" si="0"/>
        <v>0</v>
      </c>
    </row>
    <row r="13" spans="1:35">
      <c r="A13" s="300" t="str">
        <f>Matériel_Sogto!A18</f>
        <v>PELLE</v>
      </c>
      <c r="B13" s="301" t="str">
        <f>Matériel_Sogto!B18</f>
        <v>P0012</v>
      </c>
      <c r="C13" s="301" t="str">
        <f>Matériel_Sogto!C18</f>
        <v>Engin</v>
      </c>
      <c r="D13" s="298">
        <f>IF(C13="Cpt Panne",VLOOKUP(B13,Vidange!$S$7:'Vidange'!$Z$68,7,FALSE)+heures!D13,Matériel_Sogto!E18)</f>
        <v>0</v>
      </c>
      <c r="E13" s="299">
        <f>IF(C13="Cpt Panne",D13+heures!E13,Matériel_Sogto!M18)</f>
        <v>0</v>
      </c>
      <c r="F13" s="299">
        <f>IF(C13="Cpt Panne",D13+heures!F13,Matériel_Sogto!U18)</f>
        <v>0</v>
      </c>
      <c r="G13" s="299">
        <f>IF(C13="Cpt Panne",F13+heures!G13,Matériel_Sogto!AC18)</f>
        <v>0</v>
      </c>
      <c r="H13" s="299">
        <f>IF(C13="Cpt Panne",G13+heures!H13,Matériel_Sogto!AK18)</f>
        <v>0</v>
      </c>
      <c r="I13" s="299">
        <f>IF(C13="Cpt Panne",H13+heures!I13,Matériel_Sogto!AS18)</f>
        <v>0</v>
      </c>
      <c r="J13" s="299">
        <f>IF(C13="Cpt Panne",I13+heures!J13,Matériel_Sogto!BA18)</f>
        <v>0</v>
      </c>
      <c r="K13" s="299">
        <f>IF(C13="Cpt Panne",J13+heures!K13,Matériel_Sogto!BI18)</f>
        <v>3282</v>
      </c>
      <c r="L13" s="299">
        <f>IF(C13="Cpt Panne",K13+heures!L13,Matériel_Sogto!BQ18)</f>
        <v>0</v>
      </c>
      <c r="M13" s="299">
        <f>IF(C13="Cpt Panne",L13+heures!M13,Matériel_Sogto!BY18)</f>
        <v>0</v>
      </c>
      <c r="N13" s="299">
        <f>IF(C13="Cpt Panne",M13+heures!N13,Matériel_Sogto!CG18)</f>
        <v>3310</v>
      </c>
      <c r="O13" s="299">
        <f>IF(C13="Cpt Panne",N13+heures!O13,Matériel_Sogto!CO18)</f>
        <v>0</v>
      </c>
      <c r="P13" s="299">
        <f>IF(C13="Cpt Panne",O13+heures!P13,Matériel_Sogto!CW18)</f>
        <v>0</v>
      </c>
      <c r="Q13" s="299">
        <f>IF(C13="Cpt Panne",P13+heures!Q13,Matériel_Sogto!DE18)</f>
        <v>0</v>
      </c>
      <c r="R13" s="299">
        <f>IF(C13="Cpt Panne",Q13+heures!R13,Matériel_Sogto!DM18)</f>
        <v>0</v>
      </c>
      <c r="S13" s="299">
        <f>IF(C13="Cpt Panne",R13+heures!S13,Matériel_Sogto!DU18)</f>
        <v>3328</v>
      </c>
      <c r="T13" s="299">
        <f>IF(C13="Cpt Panne",S13+heures!T13,Matériel_Sogto!EC18)</f>
        <v>0</v>
      </c>
      <c r="U13" s="299">
        <f>IF(C13="Cpt Panne",T13+heures!U13,Matériel_Sogto!EK18)</f>
        <v>0</v>
      </c>
      <c r="V13" s="299">
        <f>IF(C13="Cpt Panne",U13+heures!V13,Matériel_Sogto!ES18)</f>
        <v>0</v>
      </c>
      <c r="W13" s="299">
        <f>IF(C13="Cpt Panne",V13+heures!W13,Matériel_Sogto!FA18)</f>
        <v>0</v>
      </c>
      <c r="X13" s="299">
        <f>IF(C13="Cpt Panne",W13+heures!X13,Matériel_Sogto!FI18)</f>
        <v>0</v>
      </c>
      <c r="Y13" s="299">
        <f>IF(C13="Cpt Panne",X13+heures!Y13,Matériel_Sogto!FQ18)</f>
        <v>0</v>
      </c>
      <c r="Z13" s="299">
        <f>IF(C13="Cpt Panne",Y13+heures!Z13,Matériel_Sogto!FY18)</f>
        <v>0</v>
      </c>
      <c r="AA13" s="299">
        <f>IF(C13="Cpt Panne",Z13+heures!AA13,Matériel_Sogto!GG18)</f>
        <v>0</v>
      </c>
      <c r="AB13" s="299">
        <f>IF(C13="Cpt Panne",AA13+heures!AB13,Matériel_Sogto!GO18)</f>
        <v>0</v>
      </c>
      <c r="AC13" s="299">
        <f>IF(C13="Cpt Panne",AB13+heures!AC13,Matériel_Sogto!GW18)</f>
        <v>0</v>
      </c>
      <c r="AD13" s="299">
        <f>IF(C13="Cpt Panne",AC13+heures!AD13,Matériel_Sogto!HE18)</f>
        <v>0</v>
      </c>
      <c r="AE13" s="299">
        <f>IF(C13="Cpt Panne",AD13+heures!AE13,Matériel_Sogto!HM18)</f>
        <v>0</v>
      </c>
      <c r="AF13" s="299">
        <f>IF(C13="Cpt Panne",AE13+heures!AF13,Matériel_Sogto!HU18)</f>
        <v>0</v>
      </c>
      <c r="AG13" s="299">
        <f>IF(C13="Cpt Panne",AF13+heures!AG13,Matériel_Sogto!IC18)</f>
        <v>0</v>
      </c>
      <c r="AH13" s="299">
        <f>IF(C13="Cpt Panne",AG13+heures!AH13,Matériel_Sogto!IK18)</f>
        <v>0</v>
      </c>
      <c r="AI13" s="533">
        <f t="shared" si="0"/>
        <v>3328</v>
      </c>
    </row>
    <row r="14" spans="1:35">
      <c r="A14" s="300" t="str">
        <f>Matériel_Sogto!A19</f>
        <v>CAMION</v>
      </c>
      <c r="B14" s="301" t="str">
        <f>Matériel_Sogto!B19</f>
        <v>CB001</v>
      </c>
      <c r="C14" s="301" t="str">
        <f>Matériel_Sogto!C19</f>
        <v>Transport</v>
      </c>
      <c r="D14" s="298">
        <f>IF(C14="Cpt Panne",VLOOKUP(B14,Vidange!$S$7:'Vidange'!$Z$68,7,FALSE)+heures!D14,Matériel_Sogto!E19)</f>
        <v>236672</v>
      </c>
      <c r="E14" s="299">
        <f>IF(C14="Cpt Panne",D14+heures!E14,Matériel_Sogto!M19)</f>
        <v>0</v>
      </c>
      <c r="F14" s="299">
        <f>IF(C14="Cpt Panne",D14+heures!F14,Matériel_Sogto!U19)</f>
        <v>236893</v>
      </c>
      <c r="G14" s="299">
        <f>IF(C14="Cpt Panne",F14+heures!G14,Matériel_Sogto!AC19)</f>
        <v>0</v>
      </c>
      <c r="H14" s="299">
        <f>IF(C14="Cpt Panne",G14+heures!H14,Matériel_Sogto!AK19)</f>
        <v>0</v>
      </c>
      <c r="I14" s="299">
        <f>IF(C14="Cpt Panne",H14+heures!I14,Matériel_Sogto!AS19)</f>
        <v>0</v>
      </c>
      <c r="J14" s="299">
        <f>IF(C14="Cpt Panne",I14+heures!J14,Matériel_Sogto!BA19)</f>
        <v>0</v>
      </c>
      <c r="K14" s="299">
        <f>IF(C14="Cpt Panne",J14+heures!K14,Matériel_Sogto!BI19)</f>
        <v>237062</v>
      </c>
      <c r="L14" s="299">
        <f>IF(C14="Cpt Panne",K14+heures!L14,Matériel_Sogto!BQ19)</f>
        <v>0</v>
      </c>
      <c r="M14" s="299">
        <f>IF(C14="Cpt Panne",L14+heures!M14,Matériel_Sogto!BY19)</f>
        <v>0</v>
      </c>
      <c r="N14" s="299">
        <f>IF(C14="Cpt Panne",M14+heures!N14,Matériel_Sogto!CG19)</f>
        <v>0</v>
      </c>
      <c r="O14" s="299">
        <f>IF(C14="Cpt Panne",N14+heures!O14,Matériel_Sogto!CO19)</f>
        <v>237497</v>
      </c>
      <c r="P14" s="299">
        <f>IF(C14="Cpt Panne",O14+heures!P14,Matériel_Sogto!CW19)</f>
        <v>0</v>
      </c>
      <c r="Q14" s="299">
        <f>IF(C14="Cpt Panne",P14+heures!Q14,Matériel_Sogto!DE19)</f>
        <v>0</v>
      </c>
      <c r="R14" s="299">
        <f>IF(C14="Cpt Panne",Q14+heures!R14,Matériel_Sogto!DM19)</f>
        <v>237724</v>
      </c>
      <c r="S14" s="299">
        <f>IF(C14="Cpt Panne",R14+heures!S14,Matériel_Sogto!DU19)</f>
        <v>0</v>
      </c>
      <c r="T14" s="299">
        <f>IF(C14="Cpt Panne",S14+heures!T14,Matériel_Sogto!EC19)</f>
        <v>0</v>
      </c>
      <c r="U14" s="299">
        <f>IF(C14="Cpt Panne",T14+heures!U14,Matériel_Sogto!EK19)</f>
        <v>0</v>
      </c>
      <c r="V14" s="299">
        <f>IF(C14="Cpt Panne",U14+heures!V14,Matériel_Sogto!ES19)</f>
        <v>238066</v>
      </c>
      <c r="W14" s="299">
        <f>IF(C14="Cpt Panne",V14+heures!W14,Matériel_Sogto!FA19)</f>
        <v>0</v>
      </c>
      <c r="X14" s="299">
        <f>IF(C14="Cpt Panne",W14+heures!X14,Matériel_Sogto!FI19)</f>
        <v>238238</v>
      </c>
      <c r="Y14" s="299">
        <f>IF(C14="Cpt Panne",X14+heures!Y14,Matériel_Sogto!FQ19)</f>
        <v>0</v>
      </c>
      <c r="Z14" s="299">
        <f>IF(C14="Cpt Panne",Y14+heures!Z14,Matériel_Sogto!FY19)</f>
        <v>0</v>
      </c>
      <c r="AA14" s="299">
        <f>IF(C14="Cpt Panne",Z14+heures!AA14,Matériel_Sogto!GG19)</f>
        <v>0</v>
      </c>
      <c r="AB14" s="299">
        <f>IF(C14="Cpt Panne",AA14+heures!AB14,Matériel_Sogto!GO19)</f>
        <v>0</v>
      </c>
      <c r="AC14" s="299">
        <f>IF(C14="Cpt Panne",AB14+heures!AC14,Matériel_Sogto!GW19)</f>
        <v>0</v>
      </c>
      <c r="AD14" s="299">
        <f>IF(C14="Cpt Panne",AC14+heures!AD14,Matériel_Sogto!HE19)</f>
        <v>0</v>
      </c>
      <c r="AE14" s="299">
        <f>IF(C14="Cpt Panne",AD14+heures!AE14,Matériel_Sogto!HM19)</f>
        <v>0</v>
      </c>
      <c r="AF14" s="299">
        <f>IF(C14="Cpt Panne",AE14+heures!AF14,Matériel_Sogto!HU19)</f>
        <v>0</v>
      </c>
      <c r="AG14" s="299">
        <f>IF(C14="Cpt Panne",AF14+heures!AG14,Matériel_Sogto!IC19)</f>
        <v>0</v>
      </c>
      <c r="AH14" s="299">
        <f>IF(C14="Cpt Panne",AG14+heures!AH14,Matériel_Sogto!IK19)</f>
        <v>0</v>
      </c>
      <c r="AI14" s="533">
        <f t="shared" si="0"/>
        <v>1566</v>
      </c>
    </row>
    <row r="15" spans="1:35">
      <c r="A15" s="300" t="str">
        <f>Matériel_Sogto!A20</f>
        <v>CAMION</v>
      </c>
      <c r="B15" s="301" t="str">
        <f>Matériel_Sogto!B20</f>
        <v>CB002</v>
      </c>
      <c r="C15" s="301" t="str">
        <f>Matériel_Sogto!C20</f>
        <v>Transport</v>
      </c>
      <c r="D15" s="298">
        <f>IF(C15="Cpt Panne",VLOOKUP(B15,Vidange!$S$7:'Vidange'!$Z$68,7,FALSE)+heures!D15,Matériel_Sogto!E20)</f>
        <v>341510</v>
      </c>
      <c r="E15" s="299">
        <f>IF(C15="Cpt Panne",D15+heures!E15,Matériel_Sogto!M20)</f>
        <v>0</v>
      </c>
      <c r="F15" s="299">
        <f>IF(C15="Cpt Panne",D15+heures!F15,Matériel_Sogto!U20)</f>
        <v>0</v>
      </c>
      <c r="G15" s="299">
        <f>IF(C15="Cpt Panne",F15+heures!G15,Matériel_Sogto!AC20)</f>
        <v>341527</v>
      </c>
      <c r="H15" s="299">
        <f>IF(C15="Cpt Panne",G15+heures!H15,Matériel_Sogto!AK20)</f>
        <v>0</v>
      </c>
      <c r="I15" s="299">
        <f>IF(C15="Cpt Panne",H15+heures!I15,Matériel_Sogto!AS20)</f>
        <v>0</v>
      </c>
      <c r="J15" s="299">
        <f>IF(C15="Cpt Panne",I15+heures!J15,Matériel_Sogto!BA20)</f>
        <v>0</v>
      </c>
      <c r="K15" s="299">
        <f>IF(C15="Cpt Panne",J15+heures!K15,Matériel_Sogto!BI20)</f>
        <v>341616</v>
      </c>
      <c r="L15" s="299">
        <f>IF(C15="Cpt Panne",K15+heures!L15,Matériel_Sogto!BQ20)</f>
        <v>0</v>
      </c>
      <c r="M15" s="299">
        <f>IF(C15="Cpt Panne",L15+heures!M15,Matériel_Sogto!BY20)</f>
        <v>0</v>
      </c>
      <c r="N15" s="299">
        <f>IF(C15="Cpt Panne",M15+heures!N15,Matériel_Sogto!CG20)</f>
        <v>0</v>
      </c>
      <c r="O15" s="299">
        <f>IF(C15="Cpt Panne",N15+heures!O15,Matériel_Sogto!CO20)</f>
        <v>341744</v>
      </c>
      <c r="P15" s="299">
        <f>IF(C15="Cpt Panne",O15+heures!P15,Matériel_Sogto!CW20)</f>
        <v>0</v>
      </c>
      <c r="Q15" s="299">
        <f>IF(C15="Cpt Panne",P15+heures!Q15,Matériel_Sogto!DE20)</f>
        <v>0</v>
      </c>
      <c r="R15" s="299">
        <f>IF(C15="Cpt Panne",Q15+heures!R15,Matériel_Sogto!DM20)</f>
        <v>0</v>
      </c>
      <c r="S15" s="299">
        <f>IF(C15="Cpt Panne",R15+heures!S15,Matériel_Sogto!DU20)</f>
        <v>341898</v>
      </c>
      <c r="T15" s="299">
        <f>IF(C15="Cpt Panne",S15+heures!T15,Matériel_Sogto!EC20)</f>
        <v>0</v>
      </c>
      <c r="U15" s="299">
        <f>IF(C15="Cpt Panne",T15+heures!U15,Matériel_Sogto!EK20)</f>
        <v>0</v>
      </c>
      <c r="V15" s="299">
        <f>IF(C15="Cpt Panne",U15+heures!V15,Matériel_Sogto!ES20)</f>
        <v>0</v>
      </c>
      <c r="W15" s="299">
        <f>IF(C15="Cpt Panne",V15+heures!W15,Matériel_Sogto!FA20)</f>
        <v>0</v>
      </c>
      <c r="X15" s="299">
        <f>IF(C15="Cpt Panne",W15+heures!X15,Matériel_Sogto!FI20)</f>
        <v>342023</v>
      </c>
      <c r="Y15" s="299">
        <f>IF(C15="Cpt Panne",X15+heures!Y15,Matériel_Sogto!FQ20)</f>
        <v>0</v>
      </c>
      <c r="Z15" s="299">
        <f>IF(C15="Cpt Panne",Y15+heures!Z15,Matériel_Sogto!FY20)</f>
        <v>0</v>
      </c>
      <c r="AA15" s="299">
        <f>IF(C15="Cpt Panne",Z15+heures!AA15,Matériel_Sogto!GG20)</f>
        <v>0</v>
      </c>
      <c r="AB15" s="299">
        <f>IF(C15="Cpt Panne",AA15+heures!AB15,Matériel_Sogto!GO20)</f>
        <v>0</v>
      </c>
      <c r="AC15" s="299">
        <f>IF(C15="Cpt Panne",AB15+heures!AC15,Matériel_Sogto!GW20)</f>
        <v>0</v>
      </c>
      <c r="AD15" s="299">
        <f>IF(C15="Cpt Panne",AC15+heures!AD15,Matériel_Sogto!HE20)</f>
        <v>0</v>
      </c>
      <c r="AE15" s="299">
        <f>IF(C15="Cpt Panne",AD15+heures!AE15,Matériel_Sogto!HM20)</f>
        <v>0</v>
      </c>
      <c r="AF15" s="299">
        <f>IF(C15="Cpt Panne",AE15+heures!AF15,Matériel_Sogto!HU20)</f>
        <v>0</v>
      </c>
      <c r="AG15" s="299">
        <f>IF(C15="Cpt Panne",AF15+heures!AG15,Matériel_Sogto!IC20)</f>
        <v>0</v>
      </c>
      <c r="AH15" s="299">
        <f>IF(C15="Cpt Panne",AG15+heures!AH15,Matériel_Sogto!IK20)</f>
        <v>0</v>
      </c>
      <c r="AI15" s="533">
        <f t="shared" si="0"/>
        <v>513</v>
      </c>
    </row>
    <row r="16" spans="1:35">
      <c r="A16" s="300" t="str">
        <f>Matériel_Sogto!A21</f>
        <v>CAMION</v>
      </c>
      <c r="B16" s="301" t="str">
        <f>Matériel_Sogto!B21</f>
        <v>CA006</v>
      </c>
      <c r="C16" s="301" t="str">
        <f>Matériel_Sogto!C21</f>
        <v>Transport</v>
      </c>
      <c r="D16" s="298">
        <f>IF(C16="Cpt Panne",VLOOKUP(B16,Vidange!$S$7:'Vidange'!$Z$68,7,FALSE)+heures!D16,Matériel_Sogto!E21)</f>
        <v>0</v>
      </c>
      <c r="E16" s="299">
        <f>IF(C16="Cpt Panne",D16+heures!E16,Matériel_Sogto!M21)</f>
        <v>0</v>
      </c>
      <c r="F16" s="299">
        <f>IF(C16="Cpt Panne",D16+heures!F16,Matériel_Sogto!U21)</f>
        <v>0</v>
      </c>
      <c r="G16" s="299">
        <f>IF(C16="Cpt Panne",F16+heures!G16,Matériel_Sogto!AC21)</f>
        <v>102198</v>
      </c>
      <c r="H16" s="299">
        <f>IF(C16="Cpt Panne",G16+heures!H16,Matériel_Sogto!AK21)</f>
        <v>0</v>
      </c>
      <c r="I16" s="299">
        <f>IF(C16="Cpt Panne",H16+heures!I16,Matériel_Sogto!AS21)</f>
        <v>0</v>
      </c>
      <c r="J16" s="299">
        <f>IF(C16="Cpt Panne",I16+heures!J16,Matériel_Sogto!BA21)</f>
        <v>102299</v>
      </c>
      <c r="K16" s="299">
        <f>IF(C16="Cpt Panne",J16+heures!K16,Matériel_Sogto!BI21)</f>
        <v>0</v>
      </c>
      <c r="L16" s="299">
        <f>IF(C16="Cpt Panne",K16+heures!L16,Matériel_Sogto!BQ21)</f>
        <v>0</v>
      </c>
      <c r="M16" s="299">
        <f>IF(C16="Cpt Panne",L16+heures!M16,Matériel_Sogto!BY21)</f>
        <v>0</v>
      </c>
      <c r="N16" s="299">
        <f>IF(C16="Cpt Panne",M16+heures!N16,Matériel_Sogto!CG21)</f>
        <v>0</v>
      </c>
      <c r="O16" s="299">
        <f>IF(C16="Cpt Panne",N16+heures!O16,Matériel_Sogto!CO21)</f>
        <v>0</v>
      </c>
      <c r="P16" s="299">
        <f>IF(C16="Cpt Panne",O16+heures!P16,Matériel_Sogto!CW21)</f>
        <v>102660</v>
      </c>
      <c r="Q16" s="299">
        <f>IF(C16="Cpt Panne",P16+heures!Q16,Matériel_Sogto!DE21)</f>
        <v>0</v>
      </c>
      <c r="R16" s="299">
        <f>IF(C16="Cpt Panne",Q16+heures!R16,Matériel_Sogto!DM21)</f>
        <v>0</v>
      </c>
      <c r="S16" s="299">
        <f>IF(C16="Cpt Panne",R16+heures!S16,Matériel_Sogto!DU21)</f>
        <v>0</v>
      </c>
      <c r="T16" s="299">
        <f>IF(C16="Cpt Panne",S16+heures!T16,Matériel_Sogto!EC21)</f>
        <v>0</v>
      </c>
      <c r="U16" s="299">
        <f>IF(C16="Cpt Panne",T16+heures!U16,Matériel_Sogto!EK21)</f>
        <v>102957</v>
      </c>
      <c r="V16" s="299">
        <f>IF(C16="Cpt Panne",U16+heures!V16,Matériel_Sogto!ES21)</f>
        <v>0</v>
      </c>
      <c r="W16" s="299">
        <f>IF(C16="Cpt Panne",V16+heures!W16,Matériel_Sogto!FA21)</f>
        <v>0</v>
      </c>
      <c r="X16" s="299">
        <f>IF(C16="Cpt Panne",W16+heures!X16,Matériel_Sogto!FI21)</f>
        <v>103131</v>
      </c>
      <c r="Y16" s="299">
        <f>IF(C16="Cpt Panne",X16+heures!Y16,Matériel_Sogto!FQ21)</f>
        <v>0</v>
      </c>
      <c r="Z16" s="299">
        <f>IF(C16="Cpt Panne",Y16+heures!Z16,Matériel_Sogto!FY21)</f>
        <v>0</v>
      </c>
      <c r="AA16" s="299">
        <f>IF(C16="Cpt Panne",Z16+heures!AA16,Matériel_Sogto!GG21)</f>
        <v>0</v>
      </c>
      <c r="AB16" s="299">
        <f>IF(C16="Cpt Panne",AA16+heures!AB16,Matériel_Sogto!GO21)</f>
        <v>0</v>
      </c>
      <c r="AC16" s="299">
        <f>IF(C16="Cpt Panne",AB16+heures!AC16,Matériel_Sogto!GW21)</f>
        <v>0</v>
      </c>
      <c r="AD16" s="299">
        <f>IF(C16="Cpt Panne",AC16+heures!AD16,Matériel_Sogto!HE21)</f>
        <v>0</v>
      </c>
      <c r="AE16" s="299">
        <f>IF(C16="Cpt Panne",AD16+heures!AE16,Matériel_Sogto!HM21)</f>
        <v>0</v>
      </c>
      <c r="AF16" s="299">
        <f>IF(C16="Cpt Panne",AE16+heures!AF16,Matériel_Sogto!HU21)</f>
        <v>0</v>
      </c>
      <c r="AG16" s="299">
        <f>IF(C16="Cpt Panne",AF16+heures!AG16,Matériel_Sogto!IC21)</f>
        <v>0</v>
      </c>
      <c r="AH16" s="299">
        <f>IF(C16="Cpt Panne",AG16+heures!AH16,Matériel_Sogto!IK21)</f>
        <v>0</v>
      </c>
      <c r="AI16" s="533">
        <f t="shared" si="0"/>
        <v>103131</v>
      </c>
    </row>
    <row r="17" spans="1:35">
      <c r="A17" s="300" t="str">
        <f>Matériel_Sogto!A22</f>
        <v>CAMION</v>
      </c>
      <c r="B17" s="301" t="str">
        <f>Matériel_Sogto!B22</f>
        <v>CA012</v>
      </c>
      <c r="C17" s="301" t="str">
        <f>Matériel_Sogto!C22</f>
        <v>Transport</v>
      </c>
      <c r="D17" s="298">
        <f>IF(C17="Cpt Panne",VLOOKUP(B17,Vidange!$S$7:'Vidange'!$Z$68,7,FALSE)+heures!D17,Matériel_Sogto!E22)</f>
        <v>32880</v>
      </c>
      <c r="E17" s="299">
        <f>IF(C17="Cpt Panne",D17+heures!E17,Matériel_Sogto!M22)</f>
        <v>0</v>
      </c>
      <c r="F17" s="299">
        <f>IF(C17="Cpt Panne",D17+heures!F17,Matériel_Sogto!U22)</f>
        <v>0</v>
      </c>
      <c r="G17" s="299">
        <f>IF(C17="Cpt Panne",F17+heures!G17,Matériel_Sogto!AC22)</f>
        <v>0</v>
      </c>
      <c r="H17" s="299">
        <f>IF(C17="Cpt Panne",G17+heures!H17,Matériel_Sogto!AK22)</f>
        <v>0</v>
      </c>
      <c r="I17" s="299">
        <f>IF(C17="Cpt Panne",H17+heures!I17,Matériel_Sogto!AS22)</f>
        <v>0</v>
      </c>
      <c r="J17" s="299">
        <f>IF(C17="Cpt Panne",I17+heures!J17,Matériel_Sogto!BA22)</f>
        <v>33189</v>
      </c>
      <c r="K17" s="299">
        <f>IF(C17="Cpt Panne",J17+heures!K17,Matériel_Sogto!BI22)</f>
        <v>0</v>
      </c>
      <c r="L17" s="299">
        <f>IF(C17="Cpt Panne",K17+heures!L17,Matériel_Sogto!BQ22)</f>
        <v>0</v>
      </c>
      <c r="M17" s="299">
        <f>IF(C17="Cpt Panne",L17+heures!M17,Matériel_Sogto!BY22)</f>
        <v>0</v>
      </c>
      <c r="N17" s="299">
        <f>IF(C17="Cpt Panne",M17+heures!N17,Matériel_Sogto!CG22)</f>
        <v>0</v>
      </c>
      <c r="O17" s="299">
        <f>IF(C17="Cpt Panne",N17+heures!O17,Matériel_Sogto!CO22)</f>
        <v>0</v>
      </c>
      <c r="P17" s="299">
        <f>IF(C17="Cpt Panne",O17+heures!P17,Matériel_Sogto!CW22)</f>
        <v>0</v>
      </c>
      <c r="Q17" s="299">
        <f>IF(C17="Cpt Panne",P17+heures!Q17,Matériel_Sogto!DE22)</f>
        <v>34032</v>
      </c>
      <c r="R17" s="299">
        <f>IF(C17="Cpt Panne",Q17+heures!R17,Matériel_Sogto!DM22)</f>
        <v>0</v>
      </c>
      <c r="S17" s="299">
        <f>IF(C17="Cpt Panne",R17+heures!S17,Matériel_Sogto!DU22)</f>
        <v>0</v>
      </c>
      <c r="T17" s="299">
        <f>IF(C17="Cpt Panne",S17+heures!T17,Matériel_Sogto!EC22)</f>
        <v>0</v>
      </c>
      <c r="U17" s="299">
        <f>IF(C17="Cpt Panne",T17+heures!U17,Matériel_Sogto!EK22)</f>
        <v>0</v>
      </c>
      <c r="V17" s="299">
        <f>IF(C17="Cpt Panne",U17+heures!V17,Matériel_Sogto!ES22)</f>
        <v>0</v>
      </c>
      <c r="W17" s="299">
        <f>IF(C17="Cpt Panne",V17+heures!W17,Matériel_Sogto!FA22)</f>
        <v>0</v>
      </c>
      <c r="X17" s="299">
        <f>IF(C17="Cpt Panne",W17+heures!X17,Matériel_Sogto!FI22)</f>
        <v>34315</v>
      </c>
      <c r="Y17" s="299">
        <f>IF(C17="Cpt Panne",X17+heures!Y17,Matériel_Sogto!FQ22)</f>
        <v>0</v>
      </c>
      <c r="Z17" s="299">
        <f>IF(C17="Cpt Panne",Y17+heures!Z17,Matériel_Sogto!FY22)</f>
        <v>0</v>
      </c>
      <c r="AA17" s="299">
        <f>IF(C17="Cpt Panne",Z17+heures!AA17,Matériel_Sogto!GG22)</f>
        <v>0</v>
      </c>
      <c r="AB17" s="299">
        <f>IF(C17="Cpt Panne",AA17+heures!AB17,Matériel_Sogto!GO22)</f>
        <v>0</v>
      </c>
      <c r="AC17" s="299">
        <f>IF(C17="Cpt Panne",AB17+heures!AC17,Matériel_Sogto!GW22)</f>
        <v>0</v>
      </c>
      <c r="AD17" s="299">
        <f>IF(C17="Cpt Panne",AC17+heures!AD17,Matériel_Sogto!HE22)</f>
        <v>0</v>
      </c>
      <c r="AE17" s="299">
        <f>IF(C17="Cpt Panne",AD17+heures!AE17,Matériel_Sogto!HM22)</f>
        <v>0</v>
      </c>
      <c r="AF17" s="299">
        <f>IF(C17="Cpt Panne",AE17+heures!AF17,Matériel_Sogto!HU22)</f>
        <v>0</v>
      </c>
      <c r="AG17" s="299">
        <f>IF(C17="Cpt Panne",AF17+heures!AG17,Matériel_Sogto!IC22)</f>
        <v>0</v>
      </c>
      <c r="AH17" s="299">
        <f>IF(C17="Cpt Panne",AG17+heures!AH17,Matériel_Sogto!IK22)</f>
        <v>0</v>
      </c>
      <c r="AI17" s="533">
        <f t="shared" si="0"/>
        <v>1435</v>
      </c>
    </row>
    <row r="18" spans="1:35">
      <c r="A18" s="300" t="str">
        <f>Matériel_Sogto!A23</f>
        <v>PICK UP</v>
      </c>
      <c r="B18" s="301" t="str">
        <f>Matériel_Sogto!B23</f>
        <v>PICK003</v>
      </c>
      <c r="C18" s="301" t="str">
        <f>Matériel_Sogto!C23</f>
        <v>Transport</v>
      </c>
      <c r="D18" s="298">
        <f>IF(C18="Cpt Panne",VLOOKUP(B18,Vidange!$S$7:'Vidange'!$Z$68,7,FALSE)+heures!D18,Matériel_Sogto!E23)</f>
        <v>0</v>
      </c>
      <c r="E18" s="299">
        <f>IF(C18="Cpt Panne",D18+heures!E18,Matériel_Sogto!M23)</f>
        <v>0</v>
      </c>
      <c r="F18" s="299">
        <f>IF(C18="Cpt Panne",D18+heures!F18,Matériel_Sogto!U23)</f>
        <v>0</v>
      </c>
      <c r="G18" s="299">
        <f>IF(C18="Cpt Panne",F18+heures!G18,Matériel_Sogto!AC23)</f>
        <v>0</v>
      </c>
      <c r="H18" s="299">
        <f>IF(C18="Cpt Panne",G18+heures!H18,Matériel_Sogto!AK23)</f>
        <v>0</v>
      </c>
      <c r="I18" s="299">
        <f>IF(C18="Cpt Panne",H18+heures!I18,Matériel_Sogto!AS23)</f>
        <v>0</v>
      </c>
      <c r="J18" s="299">
        <f>IF(C18="Cpt Panne",I18+heures!J18,Matériel_Sogto!BA23)</f>
        <v>0</v>
      </c>
      <c r="K18" s="299">
        <f>IF(C18="Cpt Panne",J18+heures!K18,Matériel_Sogto!BI23)</f>
        <v>0</v>
      </c>
      <c r="L18" s="299">
        <f>IF(C18="Cpt Panne",K18+heures!L18,Matériel_Sogto!BQ23)</f>
        <v>0</v>
      </c>
      <c r="M18" s="299">
        <f>IF(C18="Cpt Panne",L18+heures!M18,Matériel_Sogto!BY23)</f>
        <v>0</v>
      </c>
      <c r="N18" s="299">
        <f>IF(C18="Cpt Panne",M18+heures!N18,Matériel_Sogto!CG23)</f>
        <v>0</v>
      </c>
      <c r="O18" s="299">
        <f>IF(C18="Cpt Panne",N18+heures!O18,Matériel_Sogto!CO23)</f>
        <v>0</v>
      </c>
      <c r="P18" s="299">
        <f>IF(C18="Cpt Panne",O18+heures!P18,Matériel_Sogto!CW23)</f>
        <v>0</v>
      </c>
      <c r="Q18" s="299">
        <f>IF(C18="Cpt Panne",P18+heures!Q18,Matériel_Sogto!DE23)</f>
        <v>0</v>
      </c>
      <c r="R18" s="299">
        <f>IF(C18="Cpt Panne",Q18+heures!R18,Matériel_Sogto!DM23)</f>
        <v>0</v>
      </c>
      <c r="S18" s="299">
        <f>IF(C18="Cpt Panne",R18+heures!S18,Matériel_Sogto!DU23)</f>
        <v>0</v>
      </c>
      <c r="T18" s="299">
        <f>IF(C18="Cpt Panne",S18+heures!T18,Matériel_Sogto!EC23)</f>
        <v>0</v>
      </c>
      <c r="U18" s="299">
        <f>IF(C18="Cpt Panne",T18+heures!U18,Matériel_Sogto!EK23)</f>
        <v>0</v>
      </c>
      <c r="V18" s="299">
        <f>IF(C18="Cpt Panne",U18+heures!V18,Matériel_Sogto!ES23)</f>
        <v>0</v>
      </c>
      <c r="W18" s="299">
        <f>IF(C18="Cpt Panne",V18+heures!W18,Matériel_Sogto!FA23)</f>
        <v>0</v>
      </c>
      <c r="X18" s="299">
        <f>IF(C18="Cpt Panne",W18+heures!X18,Matériel_Sogto!FI23)</f>
        <v>0</v>
      </c>
      <c r="Y18" s="299">
        <f>IF(C18="Cpt Panne",X18+heures!Y18,Matériel_Sogto!FQ23)</f>
        <v>0</v>
      </c>
      <c r="Z18" s="299">
        <f>IF(C18="Cpt Panne",Y18+heures!Z18,Matériel_Sogto!FY23)</f>
        <v>0</v>
      </c>
      <c r="AA18" s="299">
        <f>IF(C18="Cpt Panne",Z18+heures!AA18,Matériel_Sogto!GG23)</f>
        <v>0</v>
      </c>
      <c r="AB18" s="299">
        <f>IF(C18="Cpt Panne",AA18+heures!AB18,Matériel_Sogto!GO23)</f>
        <v>0</v>
      </c>
      <c r="AC18" s="299">
        <f>IF(C18="Cpt Panne",AB18+heures!AC18,Matériel_Sogto!GW23)</f>
        <v>0</v>
      </c>
      <c r="AD18" s="299">
        <f>IF(C18="Cpt Panne",AC18+heures!AD18,Matériel_Sogto!HE23)</f>
        <v>0</v>
      </c>
      <c r="AE18" s="299">
        <f>IF(C18="Cpt Panne",AD18+heures!AE18,Matériel_Sogto!HM23)</f>
        <v>0</v>
      </c>
      <c r="AF18" s="299">
        <f>IF(C18="Cpt Panne",AE18+heures!AF18,Matériel_Sogto!HU23)</f>
        <v>0</v>
      </c>
      <c r="AG18" s="299">
        <f>IF(C18="Cpt Panne",AF18+heures!AG18,Matériel_Sogto!IC23)</f>
        <v>0</v>
      </c>
      <c r="AH18" s="299">
        <f>IF(C18="Cpt Panne",AG18+heures!AH18,Matériel_Sogto!IK23)</f>
        <v>0</v>
      </c>
      <c r="AI18" s="533">
        <f t="shared" si="0"/>
        <v>0</v>
      </c>
    </row>
    <row r="19" spans="1:35">
      <c r="A19" s="300" t="str">
        <f>Matériel_Sogto!A24</f>
        <v>FIAT</v>
      </c>
      <c r="B19" s="301" t="str">
        <f>Matériel_Sogto!B24</f>
        <v>VL004</v>
      </c>
      <c r="C19" s="301" t="str">
        <f>Matériel_Sogto!C24</f>
        <v>Transport</v>
      </c>
      <c r="D19" s="298">
        <f>IF(C19="Cpt Panne",VLOOKUP(B19,Vidange!$S$7:'Vidange'!$Z$68,7,FALSE)+heures!D19,Matériel_Sogto!E24)</f>
        <v>0</v>
      </c>
      <c r="E19" s="299">
        <f>IF(C19="Cpt Panne",D19+heures!E19,Matériel_Sogto!M24)</f>
        <v>0</v>
      </c>
      <c r="F19" s="299">
        <f>IF(C19="Cpt Panne",D19+heures!F19,Matériel_Sogto!U24)</f>
        <v>31511</v>
      </c>
      <c r="G19" s="299">
        <f>IF(C19="Cpt Panne",F19+heures!G19,Matériel_Sogto!AC24)</f>
        <v>0</v>
      </c>
      <c r="H19" s="299">
        <f>IF(C19="Cpt Panne",G19+heures!H19,Matériel_Sogto!AK24)</f>
        <v>0</v>
      </c>
      <c r="I19" s="299">
        <f>IF(C19="Cpt Panne",H19+heures!I19,Matériel_Sogto!AS24)</f>
        <v>0</v>
      </c>
      <c r="J19" s="299">
        <f>IF(C19="Cpt Panne",I19+heures!J19,Matériel_Sogto!BA24)</f>
        <v>0</v>
      </c>
      <c r="K19" s="299">
        <f>IF(C19="Cpt Panne",J19+heures!K19,Matériel_Sogto!BI24)</f>
        <v>0</v>
      </c>
      <c r="L19" s="299">
        <f>IF(C19="Cpt Panne",K19+heures!L19,Matériel_Sogto!BQ24)</f>
        <v>32541</v>
      </c>
      <c r="M19" s="299">
        <f>IF(C19="Cpt Panne",L19+heures!M19,Matériel_Sogto!BY24)</f>
        <v>0</v>
      </c>
      <c r="N19" s="299">
        <f>IF(C19="Cpt Panne",M19+heures!N19,Matériel_Sogto!CG24)</f>
        <v>0</v>
      </c>
      <c r="O19" s="299">
        <f>IF(C19="Cpt Panne",N19+heures!O19,Matériel_Sogto!CO24)</f>
        <v>0</v>
      </c>
      <c r="P19" s="299">
        <f>IF(C19="Cpt Panne",O19+heures!P19,Matériel_Sogto!CW24)</f>
        <v>0</v>
      </c>
      <c r="Q19" s="299">
        <f>IF(C19="Cpt Panne",P19+heures!Q19,Matériel_Sogto!DE24)</f>
        <v>0</v>
      </c>
      <c r="R19" s="299">
        <f>IF(C19="Cpt Panne",Q19+heures!R19,Matériel_Sogto!DM24)</f>
        <v>0</v>
      </c>
      <c r="S19" s="299">
        <f>IF(C19="Cpt Panne",R19+heures!S19,Matériel_Sogto!DU24)</f>
        <v>0</v>
      </c>
      <c r="T19" s="299">
        <f>IF(C19="Cpt Panne",S19+heures!T19,Matériel_Sogto!EC24)</f>
        <v>0</v>
      </c>
      <c r="U19" s="299">
        <f>IF(C19="Cpt Panne",T19+heures!U19,Matériel_Sogto!EK24)</f>
        <v>0</v>
      </c>
      <c r="V19" s="299">
        <f>IF(C19="Cpt Panne",U19+heures!V19,Matériel_Sogto!ES24)</f>
        <v>0</v>
      </c>
      <c r="W19" s="299">
        <f>IF(C19="Cpt Panne",V19+heures!W19,Matériel_Sogto!FA24)</f>
        <v>0</v>
      </c>
      <c r="X19" s="299">
        <f>IF(C19="Cpt Panne",W19+heures!X19,Matériel_Sogto!FI24)</f>
        <v>0</v>
      </c>
      <c r="Y19" s="299">
        <f>IF(C19="Cpt Panne",X19+heures!Y19,Matériel_Sogto!FQ24)</f>
        <v>0</v>
      </c>
      <c r="Z19" s="299">
        <f>IF(C19="Cpt Panne",Y19+heures!Z19,Matériel_Sogto!FY24)</f>
        <v>0</v>
      </c>
      <c r="AA19" s="299">
        <f>IF(C19="Cpt Panne",Z19+heures!AA19,Matériel_Sogto!GG24)</f>
        <v>0</v>
      </c>
      <c r="AB19" s="299">
        <f>IF(C19="Cpt Panne",AA19+heures!AB19,Matériel_Sogto!GO24)</f>
        <v>0</v>
      </c>
      <c r="AC19" s="299">
        <f>IF(C19="Cpt Panne",AB19+heures!AC19,Matériel_Sogto!GW24)</f>
        <v>0</v>
      </c>
      <c r="AD19" s="299">
        <f>IF(C19="Cpt Panne",AC19+heures!AD19,Matériel_Sogto!HE24)</f>
        <v>0</v>
      </c>
      <c r="AE19" s="299">
        <f>IF(C19="Cpt Panne",AD19+heures!AE19,Matériel_Sogto!HM24)</f>
        <v>0</v>
      </c>
      <c r="AF19" s="299">
        <f>IF(C19="Cpt Panne",AE19+heures!AF19,Matériel_Sogto!HU24)</f>
        <v>0</v>
      </c>
      <c r="AG19" s="299">
        <f>IF(C19="Cpt Panne",AF19+heures!AG19,Matériel_Sogto!IC24)</f>
        <v>0</v>
      </c>
      <c r="AH19" s="299">
        <f>IF(C19="Cpt Panne",AG19+heures!AH19,Matériel_Sogto!IK24)</f>
        <v>0</v>
      </c>
      <c r="AI19" s="533">
        <f t="shared" si="0"/>
        <v>32541</v>
      </c>
    </row>
    <row r="20" spans="1:35">
      <c r="A20" s="300" t="str">
        <f>Matériel_Sogto!A25</f>
        <v>GROUPE ELECROGENE</v>
      </c>
      <c r="B20" s="301">
        <f>Matériel_Sogto!B25</f>
        <v>0</v>
      </c>
      <c r="C20" s="301">
        <f>Matériel_Sogto!C25</f>
        <v>0</v>
      </c>
      <c r="D20" s="298">
        <f>IF(C20="Cpt Panne",VLOOKUP(B20,Vidange!$S$7:'Vidange'!$Z$68,7,FALSE)+heures!D20,Matériel_Sogto!E25)</f>
        <v>0</v>
      </c>
      <c r="E20" s="299">
        <f>IF(C20="Cpt Panne",D20+heures!E20,Matériel_Sogto!M25)</f>
        <v>0</v>
      </c>
      <c r="F20" s="299">
        <f>IF(C20="Cpt Panne",D20+heures!F20,Matériel_Sogto!U25)</f>
        <v>0</v>
      </c>
      <c r="G20" s="299">
        <f>IF(C20="Cpt Panne",F20+heures!G20,Matériel_Sogto!AC25)</f>
        <v>0</v>
      </c>
      <c r="H20" s="299">
        <f>IF(C20="Cpt Panne",G20+heures!H20,Matériel_Sogto!AK25)</f>
        <v>0</v>
      </c>
      <c r="I20" s="299">
        <f>IF(C20="Cpt Panne",H20+heures!I20,Matériel_Sogto!AS25)</f>
        <v>0</v>
      </c>
      <c r="J20" s="299">
        <f>IF(C20="Cpt Panne",I20+heures!J20,Matériel_Sogto!BA25)</f>
        <v>0</v>
      </c>
      <c r="K20" s="299">
        <f>IF(C20="Cpt Panne",J20+heures!K20,Matériel_Sogto!BI25)</f>
        <v>0</v>
      </c>
      <c r="L20" s="299">
        <f>IF(C20="Cpt Panne",K20+heures!L20,Matériel_Sogto!BQ25)</f>
        <v>0</v>
      </c>
      <c r="M20" s="299">
        <f>IF(C20="Cpt Panne",L20+heures!M20,Matériel_Sogto!BY25)</f>
        <v>0</v>
      </c>
      <c r="N20" s="299">
        <f>IF(C20="Cpt Panne",M20+heures!N20,Matériel_Sogto!CG25)</f>
        <v>0</v>
      </c>
      <c r="O20" s="299">
        <f>IF(C20="Cpt Panne",N20+heures!O20,Matériel_Sogto!CO25)</f>
        <v>0</v>
      </c>
      <c r="P20" s="299">
        <f>IF(C20="Cpt Panne",O20+heures!P20,Matériel_Sogto!CW25)</f>
        <v>0</v>
      </c>
      <c r="Q20" s="299">
        <f>IF(C20="Cpt Panne",P20+heures!Q20,Matériel_Sogto!DE25)</f>
        <v>0</v>
      </c>
      <c r="R20" s="299">
        <f>IF(C20="Cpt Panne",Q20+heures!R20,Matériel_Sogto!DM25)</f>
        <v>0</v>
      </c>
      <c r="S20" s="299">
        <f>IF(C20="Cpt Panne",R20+heures!S20,Matériel_Sogto!DU25)</f>
        <v>0</v>
      </c>
      <c r="T20" s="299">
        <f>IF(C20="Cpt Panne",S20+heures!T20,Matériel_Sogto!EC25)</f>
        <v>0</v>
      </c>
      <c r="U20" s="299">
        <f>IF(C20="Cpt Panne",T20+heures!U20,Matériel_Sogto!EK25)</f>
        <v>0</v>
      </c>
      <c r="V20" s="299">
        <f>IF(C20="Cpt Panne",U20+heures!V20,Matériel_Sogto!ES25)</f>
        <v>0</v>
      </c>
      <c r="W20" s="299">
        <f>IF(C20="Cpt Panne",V20+heures!W20,Matériel_Sogto!FA25)</f>
        <v>0</v>
      </c>
      <c r="X20" s="299">
        <f>IF(C20="Cpt Panne",W20+heures!X20,Matériel_Sogto!FI25)</f>
        <v>0</v>
      </c>
      <c r="Y20" s="299">
        <f>IF(C20="Cpt Panne",X20+heures!Y20,Matériel_Sogto!FQ25)</f>
        <v>0</v>
      </c>
      <c r="Z20" s="299">
        <f>IF(C20="Cpt Panne",Y20+heures!Z20,Matériel_Sogto!FY25)</f>
        <v>0</v>
      </c>
      <c r="AA20" s="299">
        <f>IF(C20="Cpt Panne",Z20+heures!AA20,Matériel_Sogto!GG25)</f>
        <v>0</v>
      </c>
      <c r="AB20" s="299">
        <f>IF(C20="Cpt Panne",AA20+heures!AB20,Matériel_Sogto!GO25)</f>
        <v>0</v>
      </c>
      <c r="AC20" s="299">
        <f>IF(C20="Cpt Panne",AB20+heures!AC20,Matériel_Sogto!GW25)</f>
        <v>0</v>
      </c>
      <c r="AD20" s="299">
        <f>IF(C20="Cpt Panne",AC20+heures!AD20,Matériel_Sogto!HE25)</f>
        <v>0</v>
      </c>
      <c r="AE20" s="299">
        <f>IF(C20="Cpt Panne",AD20+heures!AE20,Matériel_Sogto!HM25)</f>
        <v>0</v>
      </c>
      <c r="AF20" s="299">
        <f>IF(C20="Cpt Panne",AE20+heures!AF20,Matériel_Sogto!HU25)</f>
        <v>0</v>
      </c>
      <c r="AG20" s="299">
        <f>IF(C20="Cpt Panne",AF20+heures!AG20,Matériel_Sogto!IC25)</f>
        <v>0</v>
      </c>
      <c r="AH20" s="299">
        <f>IF(C20="Cpt Panne",AG20+heures!AH20,Matériel_Sogto!IK25)</f>
        <v>0</v>
      </c>
      <c r="AI20" s="533">
        <f t="shared" si="0"/>
        <v>0</v>
      </c>
    </row>
    <row r="21" spans="1:35">
      <c r="A21" s="300" t="str">
        <f>Matériel_Sogto!A26</f>
        <v>MOTEUR  D'EAU</v>
      </c>
      <c r="B21" s="301">
        <f>Matériel_Sogto!B26</f>
        <v>0</v>
      </c>
      <c r="C21" s="301">
        <f>Matériel_Sogto!C26</f>
        <v>0</v>
      </c>
      <c r="D21" s="298">
        <f>IF(C21="Cpt Panne",VLOOKUP(B21,Vidange!$S$7:'Vidange'!$Z$68,7,FALSE)+heures!D21,Matériel_Sogto!E26)</f>
        <v>0</v>
      </c>
      <c r="E21" s="299">
        <f>IF(C21="Cpt Panne",D21+heures!E21,Matériel_Sogto!M26)</f>
        <v>0</v>
      </c>
      <c r="F21" s="299">
        <f>IF(C21="Cpt Panne",D21+heures!F21,Matériel_Sogto!U26)</f>
        <v>0</v>
      </c>
      <c r="G21" s="299">
        <f>IF(C21="Cpt Panne",F21+heures!G21,Matériel_Sogto!AC26)</f>
        <v>0</v>
      </c>
      <c r="H21" s="299">
        <f>IF(C21="Cpt Panne",G21+heures!H21,Matériel_Sogto!AK26)</f>
        <v>0</v>
      </c>
      <c r="I21" s="299">
        <f>IF(C21="Cpt Panne",H21+heures!I21,Matériel_Sogto!AS26)</f>
        <v>0</v>
      </c>
      <c r="J21" s="299">
        <f>IF(C21="Cpt Panne",I21+heures!J21,Matériel_Sogto!BA26)</f>
        <v>0</v>
      </c>
      <c r="K21" s="299">
        <f>IF(C21="Cpt Panne",J21+heures!K21,Matériel_Sogto!BI26)</f>
        <v>0</v>
      </c>
      <c r="L21" s="299">
        <f>IF(C21="Cpt Panne",K21+heures!L21,Matériel_Sogto!BQ26)</f>
        <v>0</v>
      </c>
      <c r="M21" s="299">
        <f>IF(C21="Cpt Panne",L21+heures!M21,Matériel_Sogto!BY26)</f>
        <v>0</v>
      </c>
      <c r="N21" s="299">
        <f>IF(C21="Cpt Panne",M21+heures!N21,Matériel_Sogto!CG26)</f>
        <v>0</v>
      </c>
      <c r="O21" s="299">
        <f>IF(C21="Cpt Panne",N21+heures!O21,Matériel_Sogto!CO26)</f>
        <v>0</v>
      </c>
      <c r="P21" s="299">
        <f>IF(C21="Cpt Panne",O21+heures!P21,Matériel_Sogto!CW26)</f>
        <v>0</v>
      </c>
      <c r="Q21" s="299">
        <f>IF(C21="Cpt Panne",P21+heures!Q21,Matériel_Sogto!DE26)</f>
        <v>0</v>
      </c>
      <c r="R21" s="299">
        <f>IF(C21="Cpt Panne",Q21+heures!R21,Matériel_Sogto!DM26)</f>
        <v>0</v>
      </c>
      <c r="S21" s="299">
        <f>IF(C21="Cpt Panne",R21+heures!S21,Matériel_Sogto!DU26)</f>
        <v>0</v>
      </c>
      <c r="T21" s="299">
        <f>IF(C21="Cpt Panne",S21+heures!T21,Matériel_Sogto!EC26)</f>
        <v>0</v>
      </c>
      <c r="U21" s="299">
        <f>IF(C21="Cpt Panne",T21+heures!U21,Matériel_Sogto!EK26)</f>
        <v>0</v>
      </c>
      <c r="V21" s="299">
        <f>IF(C21="Cpt Panne",U21+heures!V21,Matériel_Sogto!ES26)</f>
        <v>0</v>
      </c>
      <c r="W21" s="299">
        <f>IF(C21="Cpt Panne",V21+heures!W21,Matériel_Sogto!FA26)</f>
        <v>0</v>
      </c>
      <c r="X21" s="299">
        <f>IF(C21="Cpt Panne",W21+heures!X21,Matériel_Sogto!FI26)</f>
        <v>0</v>
      </c>
      <c r="Y21" s="299">
        <f>IF(C21="Cpt Panne",X21+heures!Y21,Matériel_Sogto!FQ26)</f>
        <v>0</v>
      </c>
      <c r="Z21" s="299">
        <f>IF(C21="Cpt Panne",Y21+heures!Z21,Matériel_Sogto!FY26)</f>
        <v>0</v>
      </c>
      <c r="AA21" s="299">
        <f>IF(C21="Cpt Panne",Z21+heures!AA21,Matériel_Sogto!GG26)</f>
        <v>0</v>
      </c>
      <c r="AB21" s="299">
        <f>IF(C21="Cpt Panne",AA21+heures!AB21,Matériel_Sogto!GO26)</f>
        <v>0</v>
      </c>
      <c r="AC21" s="299">
        <f>IF(C21="Cpt Panne",AB21+heures!AC21,Matériel_Sogto!GW26)</f>
        <v>0</v>
      </c>
      <c r="AD21" s="299">
        <f>IF(C21="Cpt Panne",AC21+heures!AD21,Matériel_Sogto!HE26)</f>
        <v>0</v>
      </c>
      <c r="AE21" s="299">
        <f>IF(C21="Cpt Panne",AD21+heures!AE21,Matériel_Sogto!HM26)</f>
        <v>0</v>
      </c>
      <c r="AF21" s="299">
        <f>IF(C21="Cpt Panne",AE21+heures!AF21,Matériel_Sogto!HU26)</f>
        <v>0</v>
      </c>
      <c r="AG21" s="299">
        <f>IF(C21="Cpt Panne",AF21+heures!AG21,Matériel_Sogto!IC26)</f>
        <v>0</v>
      </c>
      <c r="AH21" s="299">
        <f>IF(C21="Cpt Panne",AG21+heures!AH21,Matériel_Sogto!IK26)</f>
        <v>0</v>
      </c>
      <c r="AI21" s="533">
        <f t="shared" si="0"/>
        <v>0</v>
      </c>
    </row>
    <row r="22" spans="1:35">
      <c r="A22" s="300" t="str">
        <f>Matériel_Sogto!A27</f>
        <v>KIA</v>
      </c>
      <c r="B22" s="301" t="str">
        <f>Matériel_Sogto!B27</f>
        <v>VL017</v>
      </c>
      <c r="C22" s="301" t="str">
        <f>Matériel_Sogto!C27</f>
        <v>Transport</v>
      </c>
      <c r="D22" s="298">
        <f>IF(C22="Cpt Panne",VLOOKUP(B22,Vidange!$S$7:'Vidange'!$Z$68,7,FALSE)+heures!D22,Matériel_Sogto!E27)</f>
        <v>20215</v>
      </c>
      <c r="E22" s="299">
        <f>IF(C22="Cpt Panne",D22+heures!E22,Matériel_Sogto!M27)</f>
        <v>0</v>
      </c>
      <c r="F22" s="299">
        <f>IF(C22="Cpt Panne",D22+heures!F22,Matériel_Sogto!U27)</f>
        <v>0</v>
      </c>
      <c r="G22" s="299">
        <f>IF(C22="Cpt Panne",F22+heures!G22,Matériel_Sogto!AC27)</f>
        <v>0</v>
      </c>
      <c r="H22" s="299">
        <f>IF(C22="Cpt Panne",G22+heures!H22,Matériel_Sogto!AK27)</f>
        <v>0</v>
      </c>
      <c r="I22" s="299">
        <f>IF(C22="Cpt Panne",H22+heures!I22,Matériel_Sogto!AS27)</f>
        <v>0</v>
      </c>
      <c r="J22" s="299">
        <f>IF(C22="Cpt Panne",I22+heures!J22,Matériel_Sogto!BA27)</f>
        <v>0</v>
      </c>
      <c r="K22" s="299">
        <f>IF(C22="Cpt Panne",J22+heures!K22,Matériel_Sogto!BI27)</f>
        <v>0</v>
      </c>
      <c r="L22" s="299">
        <f>IF(C22="Cpt Panne",K22+heures!L22,Matériel_Sogto!BQ27)</f>
        <v>0</v>
      </c>
      <c r="M22" s="299">
        <f>IF(C22="Cpt Panne",L22+heures!M22,Matériel_Sogto!BY27)</f>
        <v>0</v>
      </c>
      <c r="N22" s="299">
        <f>IF(C22="Cpt Panne",M22+heures!N22,Matériel_Sogto!CG27)</f>
        <v>0</v>
      </c>
      <c r="O22" s="299">
        <f>IF(C22="Cpt Panne",N22+heures!O22,Matériel_Sogto!CO27)</f>
        <v>0</v>
      </c>
      <c r="P22" s="299">
        <f>IF(C22="Cpt Panne",O22+heures!P22,Matériel_Sogto!CW27)</f>
        <v>0</v>
      </c>
      <c r="Q22" s="299">
        <f>IF(C22="Cpt Panne",P22+heures!Q22,Matériel_Sogto!DE27)</f>
        <v>0</v>
      </c>
      <c r="R22" s="299">
        <f>IF(C22="Cpt Panne",Q22+heures!R22,Matériel_Sogto!DM27)</f>
        <v>0</v>
      </c>
      <c r="S22" s="299">
        <f>IF(C22="Cpt Panne",R22+heures!S22,Matériel_Sogto!DU27)</f>
        <v>0</v>
      </c>
      <c r="T22" s="299">
        <f>IF(C22="Cpt Panne",S22+heures!T22,Matériel_Sogto!EC27)</f>
        <v>0</v>
      </c>
      <c r="U22" s="299">
        <f>IF(C22="Cpt Panne",T22+heures!U22,Matériel_Sogto!EK27)</f>
        <v>0</v>
      </c>
      <c r="V22" s="299">
        <f>IF(C22="Cpt Panne",U22+heures!V22,Matériel_Sogto!ES27)</f>
        <v>0</v>
      </c>
      <c r="W22" s="299">
        <f>IF(C22="Cpt Panne",V22+heures!W22,Matériel_Sogto!FA27)</f>
        <v>22950</v>
      </c>
      <c r="X22" s="299">
        <f>IF(C22="Cpt Panne",W22+heures!X22,Matériel_Sogto!FI27)</f>
        <v>0</v>
      </c>
      <c r="Y22" s="299">
        <f>IF(C22="Cpt Panne",X22+heures!Y22,Matériel_Sogto!FQ27)</f>
        <v>0</v>
      </c>
      <c r="Z22" s="299">
        <f>IF(C22="Cpt Panne",Y22+heures!Z22,Matériel_Sogto!FY27)</f>
        <v>0</v>
      </c>
      <c r="AA22" s="299">
        <f>IF(C22="Cpt Panne",Z22+heures!AA22,Matériel_Sogto!GG27)</f>
        <v>0</v>
      </c>
      <c r="AB22" s="299">
        <f>IF(C22="Cpt Panne",AA22+heures!AB22,Matériel_Sogto!GO27)</f>
        <v>0</v>
      </c>
      <c r="AC22" s="299">
        <f>IF(C22="Cpt Panne",AB22+heures!AC22,Matériel_Sogto!GW27)</f>
        <v>0</v>
      </c>
      <c r="AD22" s="299">
        <f>IF(C22="Cpt Panne",AC22+heures!AD22,Matériel_Sogto!HE27)</f>
        <v>0</v>
      </c>
      <c r="AE22" s="299">
        <f>IF(C22="Cpt Panne",AD22+heures!AE22,Matériel_Sogto!HM27)</f>
        <v>0</v>
      </c>
      <c r="AF22" s="299">
        <f>IF(C22="Cpt Panne",AE22+heures!AF22,Matériel_Sogto!HU27)</f>
        <v>0</v>
      </c>
      <c r="AG22" s="299">
        <f>IF(C22="Cpt Panne",AF22+heures!AG22,Matériel_Sogto!IC27)</f>
        <v>0</v>
      </c>
      <c r="AH22" s="299">
        <f>IF(C22="Cpt Panne",AG22+heures!AH22,Matériel_Sogto!IK27)</f>
        <v>0</v>
      </c>
      <c r="AI22" s="533">
        <f t="shared" si="0"/>
        <v>2735</v>
      </c>
    </row>
    <row r="23" spans="1:35">
      <c r="A23" s="300" t="str">
        <f>Matériel_Sogto!A28</f>
        <v>FIAT</v>
      </c>
      <c r="B23" s="301" t="str">
        <f>Matériel_Sogto!B28</f>
        <v>ASSURANCE</v>
      </c>
      <c r="C23" s="301">
        <f>Matériel_Sogto!C28</f>
        <v>0</v>
      </c>
      <c r="D23" s="298">
        <f>IF(C23="Cpt Panne",VLOOKUP(B23,Vidange!$S$7:'Vidange'!$Z$68,7,FALSE)+heures!D23,Matériel_Sogto!E28)</f>
        <v>119014</v>
      </c>
      <c r="E23" s="299">
        <f>IF(C23="Cpt Panne",D23+heures!E23,Matériel_Sogto!M28)</f>
        <v>0</v>
      </c>
      <c r="F23" s="299">
        <f>IF(C23="Cpt Panne",D23+heures!F23,Matériel_Sogto!U28)</f>
        <v>0</v>
      </c>
      <c r="G23" s="299">
        <f>IF(C23="Cpt Panne",F23+heures!G23,Matériel_Sogto!AC28)</f>
        <v>0</v>
      </c>
      <c r="H23" s="299">
        <f>IF(C23="Cpt Panne",G23+heures!H23,Matériel_Sogto!AK28)</f>
        <v>0</v>
      </c>
      <c r="I23" s="299">
        <f>IF(C23="Cpt Panne",H23+heures!I23,Matériel_Sogto!AS28)</f>
        <v>0</v>
      </c>
      <c r="J23" s="299">
        <f>IF(C23="Cpt Panne",I23+heures!J23,Matériel_Sogto!BA28)</f>
        <v>0</v>
      </c>
      <c r="K23" s="299">
        <f>IF(C23="Cpt Panne",J23+heures!K23,Matériel_Sogto!BI28)</f>
        <v>0</v>
      </c>
      <c r="L23" s="299">
        <f>IF(C23="Cpt Panne",K23+heures!L23,Matériel_Sogto!BQ28)</f>
        <v>12848</v>
      </c>
      <c r="M23" s="299">
        <f>IF(C23="Cpt Panne",L23+heures!M23,Matériel_Sogto!BY28)</f>
        <v>0</v>
      </c>
      <c r="N23" s="299">
        <f>IF(C23="Cpt Panne",M23+heures!N23,Matériel_Sogto!CG28)</f>
        <v>0</v>
      </c>
      <c r="O23" s="299">
        <f>IF(C23="Cpt Panne",N23+heures!O23,Matériel_Sogto!CO28)</f>
        <v>0</v>
      </c>
      <c r="P23" s="299">
        <f>IF(C23="Cpt Panne",O23+heures!P23,Matériel_Sogto!CW28)</f>
        <v>0</v>
      </c>
      <c r="Q23" s="299">
        <f>IF(C23="Cpt Panne",P23+heures!Q23,Matériel_Sogto!DE28)</f>
        <v>122654</v>
      </c>
      <c r="R23" s="299">
        <f>IF(C23="Cpt Panne",Q23+heures!R23,Matériel_Sogto!DM28)</f>
        <v>0</v>
      </c>
      <c r="S23" s="299">
        <f>IF(C23="Cpt Panne",R23+heures!S23,Matériel_Sogto!DU28)</f>
        <v>0</v>
      </c>
      <c r="T23" s="299">
        <f>IF(C23="Cpt Panne",S23+heures!T23,Matériel_Sogto!EC28)</f>
        <v>0</v>
      </c>
      <c r="U23" s="299">
        <f>IF(C23="Cpt Panne",T23+heures!U23,Matériel_Sogto!EK28)</f>
        <v>0</v>
      </c>
      <c r="V23" s="299">
        <f>IF(C23="Cpt Panne",U23+heures!V23,Matériel_Sogto!ES28)</f>
        <v>0</v>
      </c>
      <c r="W23" s="299">
        <f>IF(C23="Cpt Panne",V23+heures!W23,Matériel_Sogto!FA28)</f>
        <v>0</v>
      </c>
      <c r="X23" s="299">
        <f>IF(C23="Cpt Panne",W23+heures!X23,Matériel_Sogto!FI28)</f>
        <v>0</v>
      </c>
      <c r="Y23" s="299">
        <f>IF(C23="Cpt Panne",X23+heures!Y23,Matériel_Sogto!FQ28)</f>
        <v>0</v>
      </c>
      <c r="Z23" s="299">
        <f>IF(C23="Cpt Panne",Y23+heures!Z23,Matériel_Sogto!FY28)</f>
        <v>0</v>
      </c>
      <c r="AA23" s="299">
        <f>IF(C23="Cpt Panne",Z23+heures!AA23,Matériel_Sogto!GG28)</f>
        <v>0</v>
      </c>
      <c r="AB23" s="299">
        <f>IF(C23="Cpt Panne",AA23+heures!AB23,Matériel_Sogto!GO28)</f>
        <v>0</v>
      </c>
      <c r="AC23" s="299">
        <f>IF(C23="Cpt Panne",AB23+heures!AC23,Matériel_Sogto!GW28)</f>
        <v>0</v>
      </c>
      <c r="AD23" s="299">
        <f>IF(C23="Cpt Panne",AC23+heures!AD23,Matériel_Sogto!HE28)</f>
        <v>0</v>
      </c>
      <c r="AE23" s="299">
        <f>IF(C23="Cpt Panne",AD23+heures!AE23,Matériel_Sogto!HM28)</f>
        <v>0</v>
      </c>
      <c r="AF23" s="299">
        <f>IF(C23="Cpt Panne",AE23+heures!AF23,Matériel_Sogto!HU28)</f>
        <v>0</v>
      </c>
      <c r="AG23" s="299">
        <f>IF(C23="Cpt Panne",AF23+heures!AG23,Matériel_Sogto!IC28)</f>
        <v>0</v>
      </c>
      <c r="AH23" s="299">
        <f>IF(C23="Cpt Panne",AG23+heures!AH23,Matériel_Sogto!IK28)</f>
        <v>0</v>
      </c>
      <c r="AI23" s="533">
        <f t="shared" si="0"/>
        <v>3640</v>
      </c>
    </row>
    <row r="24" spans="1:35">
      <c r="A24" s="300" t="str">
        <f>Matériel_Sogto!A29</f>
        <v>TRANSPORT PERSONNEL</v>
      </c>
      <c r="B24" s="301" t="str">
        <f>Matériel_Sogto!B29</f>
        <v>TPR003</v>
      </c>
      <c r="C24" s="301" t="str">
        <f>Matériel_Sogto!C29</f>
        <v>Transport</v>
      </c>
      <c r="D24" s="298">
        <f>IF(C24="Cpt Panne",VLOOKUP(B24,Vidange!$S$7:'Vidange'!$Z$68,7,FALSE)+heures!D24,Matériel_Sogto!E29)</f>
        <v>0</v>
      </c>
      <c r="E24" s="299">
        <f>IF(C24="Cpt Panne",D24+heures!E24,Matériel_Sogto!M29)</f>
        <v>0</v>
      </c>
      <c r="F24" s="299">
        <f>IF(C24="Cpt Panne",D24+heures!F24,Matériel_Sogto!U29)</f>
        <v>0</v>
      </c>
      <c r="G24" s="299">
        <f>IF(C24="Cpt Panne",F24+heures!G24,Matériel_Sogto!AC29)</f>
        <v>0</v>
      </c>
      <c r="H24" s="299">
        <f>IF(C24="Cpt Panne",G24+heures!H24,Matériel_Sogto!AK29)</f>
        <v>0</v>
      </c>
      <c r="I24" s="299">
        <f>IF(C24="Cpt Panne",H24+heures!I24,Matériel_Sogto!AS29)</f>
        <v>0</v>
      </c>
      <c r="J24" s="299">
        <f>IF(C24="Cpt Panne",I24+heures!J24,Matériel_Sogto!BA29)</f>
        <v>0</v>
      </c>
      <c r="K24" s="299">
        <f>IF(C24="Cpt Panne",J24+heures!K24,Matériel_Sogto!BI29)</f>
        <v>0</v>
      </c>
      <c r="L24" s="299">
        <f>IF(C24="Cpt Panne",K24+heures!L24,Matériel_Sogto!BQ29)</f>
        <v>0</v>
      </c>
      <c r="M24" s="299">
        <f>IF(C24="Cpt Panne",L24+heures!M24,Matériel_Sogto!BY29)</f>
        <v>0</v>
      </c>
      <c r="N24" s="299">
        <f>IF(C24="Cpt Panne",M24+heures!N24,Matériel_Sogto!CG29)</f>
        <v>0</v>
      </c>
      <c r="O24" s="299">
        <f>IF(C24="Cpt Panne",N24+heures!O24,Matériel_Sogto!CO29)</f>
        <v>0</v>
      </c>
      <c r="P24" s="299">
        <f>IF(C24="Cpt Panne",O24+heures!P24,Matériel_Sogto!CW29)</f>
        <v>0</v>
      </c>
      <c r="Q24" s="299">
        <f>IF(C24="Cpt Panne",P24+heures!Q24,Matériel_Sogto!DE29)</f>
        <v>0</v>
      </c>
      <c r="R24" s="299">
        <f>IF(C24="Cpt Panne",Q24+heures!R24,Matériel_Sogto!DM29)</f>
        <v>0</v>
      </c>
      <c r="S24" s="299">
        <f>IF(C24="Cpt Panne",R24+heures!S24,Matériel_Sogto!DU29)</f>
        <v>0</v>
      </c>
      <c r="T24" s="299">
        <f>IF(C24="Cpt Panne",S24+heures!T24,Matériel_Sogto!EC29)</f>
        <v>0</v>
      </c>
      <c r="U24" s="299">
        <f>IF(C24="Cpt Panne",T24+heures!U24,Matériel_Sogto!EK29)</f>
        <v>0</v>
      </c>
      <c r="V24" s="299">
        <f>IF(C24="Cpt Panne",U24+heures!V24,Matériel_Sogto!ES29)</f>
        <v>0</v>
      </c>
      <c r="W24" s="299">
        <f>IF(C24="Cpt Panne",V24+heures!W24,Matériel_Sogto!FA29)</f>
        <v>0</v>
      </c>
      <c r="X24" s="299">
        <f>IF(C24="Cpt Panne",W24+heures!X24,Matériel_Sogto!FI29)</f>
        <v>0</v>
      </c>
      <c r="Y24" s="299">
        <f>IF(C24="Cpt Panne",X24+heures!Y24,Matériel_Sogto!FQ29)</f>
        <v>0</v>
      </c>
      <c r="Z24" s="299">
        <f>IF(C24="Cpt Panne",Y24+heures!Z24,Matériel_Sogto!FY29)</f>
        <v>0</v>
      </c>
      <c r="AA24" s="299">
        <f>IF(C24="Cpt Panne",Z24+heures!AA24,Matériel_Sogto!GG29)</f>
        <v>0</v>
      </c>
      <c r="AB24" s="299">
        <f>IF(C24="Cpt Panne",AA24+heures!AB24,Matériel_Sogto!GO29)</f>
        <v>0</v>
      </c>
      <c r="AC24" s="299">
        <f>IF(C24="Cpt Panne",AB24+heures!AC24,Matériel_Sogto!GW29)</f>
        <v>0</v>
      </c>
      <c r="AD24" s="299">
        <f>IF(C24="Cpt Panne",AC24+heures!AD24,Matériel_Sogto!HE29)</f>
        <v>0</v>
      </c>
      <c r="AE24" s="299">
        <f>IF(C24="Cpt Panne",AD24+heures!AE24,Matériel_Sogto!HM29)</f>
        <v>0</v>
      </c>
      <c r="AF24" s="299">
        <f>IF(C24="Cpt Panne",AE24+heures!AF24,Matériel_Sogto!HU29)</f>
        <v>0</v>
      </c>
      <c r="AG24" s="299">
        <f>IF(C24="Cpt Panne",AF24+heures!AG24,Matériel_Sogto!IC29)</f>
        <v>0</v>
      </c>
      <c r="AH24" s="299">
        <f>IF(C24="Cpt Panne",AG24+heures!AH24,Matériel_Sogto!IK29)</f>
        <v>0</v>
      </c>
      <c r="AI24" s="533">
        <f t="shared" si="0"/>
        <v>0</v>
      </c>
    </row>
    <row r="25" spans="1:35">
      <c r="A25" s="300" t="str">
        <f>Matériel_Sogto!A30</f>
        <v>CHANTIER RASE TBOUDA</v>
      </c>
      <c r="B25" s="301">
        <f>Matériel_Sogto!B30</f>
        <v>0</v>
      </c>
      <c r="C25" s="301">
        <f>Matériel_Sogto!C30</f>
        <v>0</v>
      </c>
      <c r="D25" s="298">
        <f>IF(C25="Cpt Panne",VLOOKUP(B25,Vidange!$S$7:'Vidange'!$Z$68,7,FALSE)+heures!D25,Matériel_Sogto!E30)</f>
        <v>0</v>
      </c>
      <c r="E25" s="299">
        <f>IF(C25="Cpt Panne",D25+heures!E25,Matériel_Sogto!M30)</f>
        <v>0</v>
      </c>
      <c r="F25" s="299">
        <f>IF(C25="Cpt Panne",D25+heures!F25,Matériel_Sogto!U30)</f>
        <v>0</v>
      </c>
      <c r="G25" s="299">
        <f>IF(C25="Cpt Panne",F25+heures!G25,Matériel_Sogto!AC30)</f>
        <v>0</v>
      </c>
      <c r="H25" s="299">
        <f>IF(C25="Cpt Panne",G25+heures!H25,Matériel_Sogto!AK30)</f>
        <v>0</v>
      </c>
      <c r="I25" s="299">
        <f>IF(C25="Cpt Panne",H25+heures!I25,Matériel_Sogto!AS30)</f>
        <v>0</v>
      </c>
      <c r="J25" s="299">
        <f>IF(C25="Cpt Panne",I25+heures!J25,Matériel_Sogto!BA30)</f>
        <v>0</v>
      </c>
      <c r="K25" s="299">
        <f>IF(C25="Cpt Panne",J25+heures!K25,Matériel_Sogto!BI30)</f>
        <v>0</v>
      </c>
      <c r="L25" s="299">
        <f>IF(C25="Cpt Panne",K25+heures!L25,Matériel_Sogto!BQ30)</f>
        <v>0</v>
      </c>
      <c r="M25" s="299">
        <f>IF(C25="Cpt Panne",L25+heures!M25,Matériel_Sogto!BY30)</f>
        <v>0</v>
      </c>
      <c r="N25" s="299">
        <f>IF(C25="Cpt Panne",M25+heures!N25,Matériel_Sogto!CG30)</f>
        <v>0</v>
      </c>
      <c r="O25" s="299">
        <f>IF(C25="Cpt Panne",N25+heures!O25,Matériel_Sogto!CO30)</f>
        <v>0</v>
      </c>
      <c r="P25" s="299">
        <f>IF(C25="Cpt Panne",O25+heures!P25,Matériel_Sogto!CW30)</f>
        <v>0</v>
      </c>
      <c r="Q25" s="299">
        <f>IF(C25="Cpt Panne",P25+heures!Q25,Matériel_Sogto!DE30)</f>
        <v>0</v>
      </c>
      <c r="R25" s="299">
        <f>IF(C25="Cpt Panne",Q25+heures!R25,Matériel_Sogto!DM30)</f>
        <v>0</v>
      </c>
      <c r="S25" s="299">
        <f>IF(C25="Cpt Panne",R25+heures!S25,Matériel_Sogto!DU30)</f>
        <v>0</v>
      </c>
      <c r="T25" s="299">
        <f>IF(C25="Cpt Panne",S25+heures!T25,Matériel_Sogto!EC30)</f>
        <v>0</v>
      </c>
      <c r="U25" s="299">
        <f>IF(C25="Cpt Panne",T25+heures!U25,Matériel_Sogto!EK30)</f>
        <v>0</v>
      </c>
      <c r="V25" s="299">
        <f>IF(C25="Cpt Panne",U25+heures!V25,Matériel_Sogto!ES30)</f>
        <v>0</v>
      </c>
      <c r="W25" s="299">
        <f>IF(C25="Cpt Panne",V25+heures!W25,Matériel_Sogto!FA30)</f>
        <v>0</v>
      </c>
      <c r="X25" s="299">
        <f>IF(C25="Cpt Panne",W25+heures!X25,Matériel_Sogto!FI30)</f>
        <v>0</v>
      </c>
      <c r="Y25" s="299">
        <f>IF(C25="Cpt Panne",X25+heures!Y25,Matériel_Sogto!FQ30)</f>
        <v>0</v>
      </c>
      <c r="Z25" s="299">
        <f>IF(C25="Cpt Panne",Y25+heures!Z25,Matériel_Sogto!FY30)</f>
        <v>0</v>
      </c>
      <c r="AA25" s="299">
        <f>IF(C25="Cpt Panne",Z25+heures!AA25,Matériel_Sogto!GG30)</f>
        <v>0</v>
      </c>
      <c r="AB25" s="299">
        <f>IF(C25="Cpt Panne",AA25+heures!AB25,Matériel_Sogto!GO30)</f>
        <v>0</v>
      </c>
      <c r="AC25" s="299">
        <f>IF(C25="Cpt Panne",AB25+heures!AC25,Matériel_Sogto!GW30)</f>
        <v>0</v>
      </c>
      <c r="AD25" s="299">
        <f>IF(C25="Cpt Panne",AC25+heures!AD25,Matériel_Sogto!HE30)</f>
        <v>0</v>
      </c>
      <c r="AE25" s="299">
        <f>IF(C25="Cpt Panne",AD25+heures!AE25,Matériel_Sogto!HM30)</f>
        <v>0</v>
      </c>
      <c r="AF25" s="299">
        <f>IF(C25="Cpt Panne",AE25+heures!AF25,Matériel_Sogto!HU30)</f>
        <v>0</v>
      </c>
      <c r="AG25" s="299">
        <f>IF(C25="Cpt Panne",AF25+heures!AG25,Matériel_Sogto!IC30)</f>
        <v>0</v>
      </c>
      <c r="AH25" s="299">
        <f>IF(C25="Cpt Panne",AG25+heures!AH25,Matériel_Sogto!IK30)</f>
        <v>0</v>
      </c>
      <c r="AI25" s="533">
        <f t="shared" si="0"/>
        <v>0</v>
      </c>
    </row>
    <row r="26" spans="1:35">
      <c r="A26" s="300" t="str">
        <f>Matériel_Sogto!A31</f>
        <v>CAMION</v>
      </c>
      <c r="B26" s="301" t="str">
        <f>Matériel_Sogto!B31</f>
        <v>CA015</v>
      </c>
      <c r="C26" s="301">
        <f>Matériel_Sogto!C31</f>
        <v>0</v>
      </c>
      <c r="D26" s="298">
        <f>IF(C26="Cpt Panne",VLOOKUP(B26,Vidange!$S$7:'Vidange'!$Z$68,7,FALSE)+heures!D26,Matériel_Sogto!E31)</f>
        <v>0</v>
      </c>
      <c r="E26" s="299">
        <f>IF(C26="Cpt Panne",D26+heures!E26,Matériel_Sogto!M31)</f>
        <v>0</v>
      </c>
      <c r="F26" s="299">
        <f>IF(C26="Cpt Panne",D26+heures!F26,Matériel_Sogto!U31)</f>
        <v>0</v>
      </c>
      <c r="G26" s="299">
        <f>IF(C26="Cpt Panne",F26+heures!G26,Matériel_Sogto!AC31)</f>
        <v>0</v>
      </c>
      <c r="H26" s="299">
        <f>IF(C26="Cpt Panne",G26+heures!H26,Matériel_Sogto!AK31)</f>
        <v>0</v>
      </c>
      <c r="I26" s="299">
        <f>IF(C26="Cpt Panne",H26+heures!I26,Matériel_Sogto!AS31)</f>
        <v>34497</v>
      </c>
      <c r="J26" s="299">
        <f>IF(C26="Cpt Panne",I26+heures!J26,Matériel_Sogto!BA31)</f>
        <v>0</v>
      </c>
      <c r="K26" s="299">
        <f>IF(C26="Cpt Panne",J26+heures!K26,Matériel_Sogto!BI31)</f>
        <v>0</v>
      </c>
      <c r="L26" s="299">
        <f>IF(C26="Cpt Panne",K26+heures!L26,Matériel_Sogto!BQ31)</f>
        <v>0</v>
      </c>
      <c r="M26" s="299">
        <f>IF(C26="Cpt Panne",L26+heures!M26,Matériel_Sogto!BY31)</f>
        <v>0</v>
      </c>
      <c r="N26" s="299">
        <f>IF(C26="Cpt Panne",M26+heures!N26,Matériel_Sogto!CG31)</f>
        <v>0</v>
      </c>
      <c r="O26" s="299">
        <f>IF(C26="Cpt Panne",N26+heures!O26,Matériel_Sogto!CO31)</f>
        <v>0</v>
      </c>
      <c r="P26" s="299">
        <f>IF(C26="Cpt Panne",O26+heures!P26,Matériel_Sogto!CW31)</f>
        <v>0</v>
      </c>
      <c r="Q26" s="299">
        <f>IF(C26="Cpt Panne",P26+heures!Q26,Matériel_Sogto!DE31)</f>
        <v>0</v>
      </c>
      <c r="R26" s="299">
        <f>IF(C26="Cpt Panne",Q26+heures!R26,Matériel_Sogto!DM31)</f>
        <v>0</v>
      </c>
      <c r="S26" s="299">
        <f>IF(C26="Cpt Panne",R26+heures!S26,Matériel_Sogto!DU31)</f>
        <v>0</v>
      </c>
      <c r="T26" s="299">
        <f>IF(C26="Cpt Panne",S26+heures!T26,Matériel_Sogto!EC31)</f>
        <v>0</v>
      </c>
      <c r="U26" s="299">
        <f>IF(C26="Cpt Panne",T26+heures!U26,Matériel_Sogto!EK31)</f>
        <v>0</v>
      </c>
      <c r="V26" s="299">
        <f>IF(C26="Cpt Panne",U26+heures!V26,Matériel_Sogto!ES31)</f>
        <v>0</v>
      </c>
      <c r="W26" s="299">
        <f>IF(C26="Cpt Panne",V26+heures!W26,Matériel_Sogto!FA31)</f>
        <v>0</v>
      </c>
      <c r="X26" s="299">
        <f>IF(C26="Cpt Panne",W26+heures!X26,Matériel_Sogto!FI31)</f>
        <v>38884</v>
      </c>
      <c r="Y26" s="299">
        <f>IF(C26="Cpt Panne",X26+heures!Y26,Matériel_Sogto!FQ31)</f>
        <v>0</v>
      </c>
      <c r="Z26" s="299">
        <f>IF(C26="Cpt Panne",Y26+heures!Z26,Matériel_Sogto!FY31)</f>
        <v>0</v>
      </c>
      <c r="AA26" s="299">
        <f>IF(C26="Cpt Panne",Z26+heures!AA26,Matériel_Sogto!GG31)</f>
        <v>0</v>
      </c>
      <c r="AB26" s="299">
        <f>IF(C26="Cpt Panne",AA26+heures!AB26,Matériel_Sogto!GO31)</f>
        <v>0</v>
      </c>
      <c r="AC26" s="299">
        <f>IF(C26="Cpt Panne",AB26+heures!AC26,Matériel_Sogto!GW31)</f>
        <v>0</v>
      </c>
      <c r="AD26" s="299">
        <f>IF(C26="Cpt Panne",AC26+heures!AD26,Matériel_Sogto!HE31)</f>
        <v>0</v>
      </c>
      <c r="AE26" s="299">
        <f>IF(C26="Cpt Panne",AD26+heures!AE26,Matériel_Sogto!HM31)</f>
        <v>0</v>
      </c>
      <c r="AF26" s="299">
        <f>IF(C26="Cpt Panne",AE26+heures!AF26,Matériel_Sogto!HU31)</f>
        <v>0</v>
      </c>
      <c r="AG26" s="299">
        <f>IF(C26="Cpt Panne",AF26+heures!AG26,Matériel_Sogto!IC31)</f>
        <v>0</v>
      </c>
      <c r="AH26" s="299">
        <f>IF(C26="Cpt Panne",AG26+heures!AH26,Matériel_Sogto!IK31)</f>
        <v>0</v>
      </c>
      <c r="AI26" s="533">
        <f t="shared" si="0"/>
        <v>38884</v>
      </c>
    </row>
    <row r="27" spans="1:35">
      <c r="A27" s="300" t="str">
        <f>Matériel_Sogto!A32</f>
        <v>CAMION 690A 7</v>
      </c>
      <c r="B27" s="301" t="str">
        <f>Matériel_Sogto!B32</f>
        <v>CR001</v>
      </c>
      <c r="C27" s="301">
        <f>Matériel_Sogto!C32</f>
        <v>0</v>
      </c>
      <c r="D27" s="298">
        <f>IF(C27="Cpt Panne",VLOOKUP(B27,Vidange!$S$7:'Vidange'!$Z$68,7,FALSE)+heures!D27,Matériel_Sogto!E32)</f>
        <v>0</v>
      </c>
      <c r="E27" s="299">
        <f>IF(C27="Cpt Panne",D27+heures!E27,Matériel_Sogto!M32)</f>
        <v>0</v>
      </c>
      <c r="F27" s="299">
        <f>IF(C27="Cpt Panne",D27+heures!F27,Matériel_Sogto!U32)</f>
        <v>0</v>
      </c>
      <c r="G27" s="299">
        <f>IF(C27="Cpt Panne",F27+heures!G27,Matériel_Sogto!AC32)</f>
        <v>0</v>
      </c>
      <c r="H27" s="299">
        <f>IF(C27="Cpt Panne",G27+heures!H27,Matériel_Sogto!AK32)</f>
        <v>0</v>
      </c>
      <c r="I27" s="299">
        <f>IF(C27="Cpt Panne",H27+heures!I27,Matériel_Sogto!AS32)</f>
        <v>0</v>
      </c>
      <c r="J27" s="299">
        <f>IF(C27="Cpt Panne",I27+heures!J27,Matériel_Sogto!BA32)</f>
        <v>0</v>
      </c>
      <c r="K27" s="299">
        <f>IF(C27="Cpt Panne",J27+heures!K27,Matériel_Sogto!BI32)</f>
        <v>0</v>
      </c>
      <c r="L27" s="299">
        <f>IF(C27="Cpt Panne",K27+heures!L27,Matériel_Sogto!BQ32)</f>
        <v>0</v>
      </c>
      <c r="M27" s="299">
        <f>IF(C27="Cpt Panne",L27+heures!M27,Matériel_Sogto!BY32)</f>
        <v>0</v>
      </c>
      <c r="N27" s="299">
        <f>IF(C27="Cpt Panne",M27+heures!N27,Matériel_Sogto!CG32)</f>
        <v>0</v>
      </c>
      <c r="O27" s="299">
        <f>IF(C27="Cpt Panne",N27+heures!O27,Matériel_Sogto!CO32)</f>
        <v>0</v>
      </c>
      <c r="P27" s="299">
        <f>IF(C27="Cpt Panne",O27+heures!P27,Matériel_Sogto!CW32)</f>
        <v>0</v>
      </c>
      <c r="Q27" s="299">
        <f>IF(C27="Cpt Panne",P27+heures!Q27,Matériel_Sogto!DE32)</f>
        <v>0</v>
      </c>
      <c r="R27" s="299">
        <f>IF(C27="Cpt Panne",Q27+heures!R27,Matériel_Sogto!DM32)</f>
        <v>0</v>
      </c>
      <c r="S27" s="299">
        <f>IF(C27="Cpt Panne",R27+heures!S27,Matériel_Sogto!DU32)</f>
        <v>0</v>
      </c>
      <c r="T27" s="299">
        <f>IF(C27="Cpt Panne",S27+heures!T27,Matériel_Sogto!EC32)</f>
        <v>0</v>
      </c>
      <c r="U27" s="299">
        <f>IF(C27="Cpt Panne",T27+heures!U27,Matériel_Sogto!EK32)</f>
        <v>0</v>
      </c>
      <c r="V27" s="299">
        <f>IF(C27="Cpt Panne",U27+heures!V27,Matériel_Sogto!ES32)</f>
        <v>0</v>
      </c>
      <c r="W27" s="299">
        <f>IF(C27="Cpt Panne",V27+heures!W27,Matériel_Sogto!FA32)</f>
        <v>0</v>
      </c>
      <c r="X27" s="299">
        <f>IF(C27="Cpt Panne",W27+heures!X27,Matériel_Sogto!FI32)</f>
        <v>0</v>
      </c>
      <c r="Y27" s="299">
        <f>IF(C27="Cpt Panne",X27+heures!Y27,Matériel_Sogto!FQ32)</f>
        <v>0</v>
      </c>
      <c r="Z27" s="299">
        <f>IF(C27="Cpt Panne",Y27+heures!Z27,Matériel_Sogto!FY32)</f>
        <v>0</v>
      </c>
      <c r="AA27" s="299">
        <f>IF(C27="Cpt Panne",Z27+heures!AA27,Matériel_Sogto!GG32)</f>
        <v>0</v>
      </c>
      <c r="AB27" s="299">
        <f>IF(C27="Cpt Panne",AA27+heures!AB27,Matériel_Sogto!GO32)</f>
        <v>0</v>
      </c>
      <c r="AC27" s="299">
        <f>IF(C27="Cpt Panne",AB27+heures!AC27,Matériel_Sogto!GW32)</f>
        <v>0</v>
      </c>
      <c r="AD27" s="299">
        <f>IF(C27="Cpt Panne",AC27+heures!AD27,Matériel_Sogto!HE32)</f>
        <v>0</v>
      </c>
      <c r="AE27" s="299">
        <f>IF(C27="Cpt Panne",AD27+heures!AE27,Matériel_Sogto!HM32)</f>
        <v>0</v>
      </c>
      <c r="AF27" s="299">
        <f>IF(C27="Cpt Panne",AE27+heures!AF27,Matériel_Sogto!HU32)</f>
        <v>0</v>
      </c>
      <c r="AG27" s="299">
        <f>IF(C27="Cpt Panne",AF27+heures!AG27,Matériel_Sogto!IC32)</f>
        <v>0</v>
      </c>
      <c r="AH27" s="299">
        <f>IF(C27="Cpt Panne",AG27+heures!AH27,Matériel_Sogto!IK32)</f>
        <v>0</v>
      </c>
      <c r="AI27" s="533">
        <f t="shared" si="0"/>
        <v>0</v>
      </c>
    </row>
    <row r="28" spans="1:35">
      <c r="A28" s="300" t="str">
        <f>Matériel_Sogto!A33</f>
        <v>CHAUDIERE</v>
      </c>
      <c r="B28" s="301" t="str">
        <f>Matériel_Sogto!B33</f>
        <v>CR001</v>
      </c>
      <c r="C28" s="301">
        <f>Matériel_Sogto!C33</f>
        <v>0</v>
      </c>
      <c r="D28" s="298">
        <f>IF(C28="Cpt Panne",VLOOKUP(B28,Vidange!$S$7:'Vidange'!$Z$68,7,FALSE)+heures!D28,Matériel_Sogto!E33)</f>
        <v>0</v>
      </c>
      <c r="E28" s="299">
        <f>IF(C28="Cpt Panne",D28+heures!E28,Matériel_Sogto!M33)</f>
        <v>0</v>
      </c>
      <c r="F28" s="299">
        <f>IF(C28="Cpt Panne",D28+heures!F28,Matériel_Sogto!U33)</f>
        <v>0</v>
      </c>
      <c r="G28" s="299">
        <f>IF(C28="Cpt Panne",F28+heures!G28,Matériel_Sogto!AC33)</f>
        <v>0</v>
      </c>
      <c r="H28" s="299">
        <f>IF(C28="Cpt Panne",G28+heures!H28,Matériel_Sogto!AK33)</f>
        <v>0</v>
      </c>
      <c r="I28" s="299">
        <f>IF(C28="Cpt Panne",H28+heures!I28,Matériel_Sogto!AS33)</f>
        <v>0</v>
      </c>
      <c r="J28" s="299">
        <f>IF(C28="Cpt Panne",I28+heures!J28,Matériel_Sogto!BA33)</f>
        <v>0</v>
      </c>
      <c r="K28" s="299">
        <f>IF(C28="Cpt Panne",J28+heures!K28,Matériel_Sogto!BI33)</f>
        <v>0</v>
      </c>
      <c r="L28" s="299">
        <f>IF(C28="Cpt Panne",K28+heures!L28,Matériel_Sogto!BQ33)</f>
        <v>0</v>
      </c>
      <c r="M28" s="299">
        <f>IF(C28="Cpt Panne",L28+heures!M28,Matériel_Sogto!BY33)</f>
        <v>0</v>
      </c>
      <c r="N28" s="299">
        <f>IF(C28="Cpt Panne",M28+heures!N28,Matériel_Sogto!CG33)</f>
        <v>0</v>
      </c>
      <c r="O28" s="299">
        <f>IF(C28="Cpt Panne",N28+heures!O28,Matériel_Sogto!CO33)</f>
        <v>0</v>
      </c>
      <c r="P28" s="299">
        <f>IF(C28="Cpt Panne",O28+heures!P28,Matériel_Sogto!CW33)</f>
        <v>0</v>
      </c>
      <c r="Q28" s="299">
        <f>IF(C28="Cpt Panne",P28+heures!Q28,Matériel_Sogto!DE33)</f>
        <v>0</v>
      </c>
      <c r="R28" s="299">
        <f>IF(C28="Cpt Panne",Q28+heures!R28,Matériel_Sogto!DM33)</f>
        <v>0</v>
      </c>
      <c r="S28" s="299">
        <f>IF(C28="Cpt Panne",R28+heures!S28,Matériel_Sogto!DU33)</f>
        <v>0</v>
      </c>
      <c r="T28" s="299">
        <f>IF(C28="Cpt Panne",S28+heures!T28,Matériel_Sogto!EC33)</f>
        <v>0</v>
      </c>
      <c r="U28" s="299">
        <f>IF(C28="Cpt Panne",T28+heures!U28,Matériel_Sogto!EK33)</f>
        <v>0</v>
      </c>
      <c r="V28" s="299">
        <f>IF(C28="Cpt Panne",U28+heures!V28,Matériel_Sogto!ES33)</f>
        <v>0</v>
      </c>
      <c r="W28" s="299">
        <f>IF(C28="Cpt Panne",V28+heures!W28,Matériel_Sogto!FA33)</f>
        <v>0</v>
      </c>
      <c r="X28" s="299">
        <f>IF(C28="Cpt Panne",W28+heures!X28,Matériel_Sogto!FI33)</f>
        <v>0</v>
      </c>
      <c r="Y28" s="299">
        <f>IF(C28="Cpt Panne",X28+heures!Y28,Matériel_Sogto!FQ33)</f>
        <v>0</v>
      </c>
      <c r="Z28" s="299">
        <f>IF(C28="Cpt Panne",Y28+heures!Z28,Matériel_Sogto!FY33)</f>
        <v>0</v>
      </c>
      <c r="AA28" s="299">
        <f>IF(C28="Cpt Panne",Z28+heures!AA28,Matériel_Sogto!GG33)</f>
        <v>0</v>
      </c>
      <c r="AB28" s="299">
        <f>IF(C28="Cpt Panne",AA28+heures!AB28,Matériel_Sogto!GO33)</f>
        <v>0</v>
      </c>
      <c r="AC28" s="299">
        <f>IF(C28="Cpt Panne",AB28+heures!AC28,Matériel_Sogto!GW33)</f>
        <v>0</v>
      </c>
      <c r="AD28" s="299">
        <f>IF(C28="Cpt Panne",AC28+heures!AD28,Matériel_Sogto!HE33)</f>
        <v>0</v>
      </c>
      <c r="AE28" s="299">
        <f>IF(C28="Cpt Panne",AD28+heures!AE28,Matériel_Sogto!HM33)</f>
        <v>0</v>
      </c>
      <c r="AF28" s="299">
        <f>IF(C28="Cpt Panne",AE28+heures!AF28,Matériel_Sogto!HU33)</f>
        <v>0</v>
      </c>
      <c r="AG28" s="299">
        <f>IF(C28="Cpt Panne",AF28+heures!AG28,Matériel_Sogto!IC33)</f>
        <v>0</v>
      </c>
      <c r="AH28" s="299">
        <f>IF(C28="Cpt Panne",AG28+heures!AH28,Matériel_Sogto!IK33)</f>
        <v>0</v>
      </c>
      <c r="AI28" s="533">
        <f t="shared" si="0"/>
        <v>0</v>
      </c>
    </row>
    <row r="29" spans="1:35">
      <c r="A29" s="300">
        <f>Matériel_Sogto!A34</f>
        <v>0</v>
      </c>
      <c r="B29" s="301">
        <f>Matériel_Sogto!B34</f>
        <v>0</v>
      </c>
      <c r="C29" s="301">
        <f>Matériel_Sogto!C34</f>
        <v>0</v>
      </c>
      <c r="D29" s="298">
        <f>IF(C29="Cpt Panne",VLOOKUP(B29,Vidange!$S$7:'Vidange'!$Z$68,7,FALSE)+heures!D29,Matériel_Sogto!E34)</f>
        <v>0</v>
      </c>
      <c r="E29" s="299">
        <f>IF(C29="Cpt Panne",D29+heures!E29,Matériel_Sogto!M34)</f>
        <v>0</v>
      </c>
      <c r="F29" s="299">
        <f>IF(C29="Cpt Panne",D29+heures!F29,Matériel_Sogto!U34)</f>
        <v>0</v>
      </c>
      <c r="G29" s="299">
        <f>IF(C29="Cpt Panne",F29+heures!G29,Matériel_Sogto!AC34)</f>
        <v>0</v>
      </c>
      <c r="H29" s="299">
        <f>IF(C29="Cpt Panne",G29+heures!H29,Matériel_Sogto!AK34)</f>
        <v>0</v>
      </c>
      <c r="I29" s="299">
        <f>IF(C29="Cpt Panne",H29+heures!I29,Matériel_Sogto!AS34)</f>
        <v>0</v>
      </c>
      <c r="J29" s="299">
        <f>IF(C29="Cpt Panne",I29+heures!J29,Matériel_Sogto!BA34)</f>
        <v>0</v>
      </c>
      <c r="K29" s="299">
        <f>IF(C29="Cpt Panne",J29+heures!K29,Matériel_Sogto!BI34)</f>
        <v>0</v>
      </c>
      <c r="L29" s="299">
        <f>IF(C29="Cpt Panne",K29+heures!L29,Matériel_Sogto!BQ34)</f>
        <v>0</v>
      </c>
      <c r="M29" s="299">
        <f>IF(C29="Cpt Panne",L29+heures!M29,Matériel_Sogto!BY34)</f>
        <v>0</v>
      </c>
      <c r="N29" s="299">
        <f>IF(C29="Cpt Panne",M29+heures!N29,Matériel_Sogto!CG34)</f>
        <v>0</v>
      </c>
      <c r="O29" s="299">
        <f>IF(C29="Cpt Panne",N29+heures!O29,Matériel_Sogto!CO34)</f>
        <v>0</v>
      </c>
      <c r="P29" s="299">
        <f>IF(C29="Cpt Panne",O29+heures!P29,Matériel_Sogto!CW34)</f>
        <v>0</v>
      </c>
      <c r="Q29" s="299">
        <f>IF(C29="Cpt Panne",P29+heures!Q29,Matériel_Sogto!DE34)</f>
        <v>0</v>
      </c>
      <c r="R29" s="299">
        <f>IF(C29="Cpt Panne",Q29+heures!R29,Matériel_Sogto!DM34)</f>
        <v>0</v>
      </c>
      <c r="S29" s="299">
        <f>IF(C29="Cpt Panne",R29+heures!S29,Matériel_Sogto!DU34)</f>
        <v>0</v>
      </c>
      <c r="T29" s="299">
        <f>IF(C29="Cpt Panne",S29+heures!T29,Matériel_Sogto!EC34)</f>
        <v>0</v>
      </c>
      <c r="U29" s="299">
        <f>IF(C29="Cpt Panne",T29+heures!U29,Matériel_Sogto!EK34)</f>
        <v>0</v>
      </c>
      <c r="V29" s="299">
        <f>IF(C29="Cpt Panne",U29+heures!V29,Matériel_Sogto!ES34)</f>
        <v>0</v>
      </c>
      <c r="W29" s="299">
        <f>IF(C29="Cpt Panne",V29+heures!W29,Matériel_Sogto!FA34)</f>
        <v>0</v>
      </c>
      <c r="X29" s="299">
        <f>IF(C29="Cpt Panne",W29+heures!X29,Matériel_Sogto!FI34)</f>
        <v>0</v>
      </c>
      <c r="Y29" s="299">
        <f>IF(C29="Cpt Panne",X29+heures!Y29,Matériel_Sogto!FQ34)</f>
        <v>0</v>
      </c>
      <c r="Z29" s="299">
        <f>IF(C29="Cpt Panne",Y29+heures!Z29,Matériel_Sogto!FY34)</f>
        <v>0</v>
      </c>
      <c r="AA29" s="299">
        <f>IF(C29="Cpt Panne",Z29+heures!AA29,Matériel_Sogto!GG34)</f>
        <v>0</v>
      </c>
      <c r="AB29" s="299">
        <f>IF(C29="Cpt Panne",AA29+heures!AB29,Matériel_Sogto!GO34)</f>
        <v>0</v>
      </c>
      <c r="AC29" s="299">
        <f>IF(C29="Cpt Panne",AB29+heures!AC29,Matériel_Sogto!GW34)</f>
        <v>0</v>
      </c>
      <c r="AD29" s="299">
        <f>IF(C29="Cpt Panne",AC29+heures!AD29,Matériel_Sogto!HE34)</f>
        <v>0</v>
      </c>
      <c r="AE29" s="299">
        <f>IF(C29="Cpt Panne",AD29+heures!AE29,Matériel_Sogto!HM34)</f>
        <v>0</v>
      </c>
      <c r="AF29" s="299">
        <f>IF(C29="Cpt Panne",AE29+heures!AF29,Matériel_Sogto!HU34)</f>
        <v>0</v>
      </c>
      <c r="AG29" s="299">
        <f>IF(C29="Cpt Panne",AF29+heures!AG29,Matériel_Sogto!IC34)</f>
        <v>0</v>
      </c>
      <c r="AH29" s="299">
        <f>IF(C29="Cpt Panne",AG29+heures!AH29,Matériel_Sogto!IK34)</f>
        <v>0</v>
      </c>
      <c r="AI29" s="533">
        <f t="shared" si="0"/>
        <v>0</v>
      </c>
    </row>
    <row r="30" spans="1:35">
      <c r="A30" s="300">
        <f>Matériel_Sogto!A35</f>
        <v>0</v>
      </c>
      <c r="B30" s="301">
        <f>Matériel_Sogto!B35</f>
        <v>0</v>
      </c>
      <c r="C30" s="301">
        <f>Matériel_Sogto!C35</f>
        <v>0</v>
      </c>
      <c r="D30" s="298">
        <f>IF(C30="Cpt Panne",VLOOKUP(B30,Vidange!$S$7:'Vidange'!$Z$68,7,FALSE)+heures!D30,Matériel_Sogto!E35)</f>
        <v>0</v>
      </c>
      <c r="E30" s="299">
        <f>IF(C30="Cpt Panne",D30+heures!E30,Matériel_Sogto!M35)</f>
        <v>0</v>
      </c>
      <c r="F30" s="299">
        <f>IF(C30="Cpt Panne",D30+heures!F30,Matériel_Sogto!U35)</f>
        <v>0</v>
      </c>
      <c r="G30" s="299">
        <f>IF(C30="Cpt Panne",F30+heures!G30,Matériel_Sogto!AC35)</f>
        <v>0</v>
      </c>
      <c r="H30" s="299">
        <f>IF(C30="Cpt Panne",G30+heures!H30,Matériel_Sogto!AK35)</f>
        <v>0</v>
      </c>
      <c r="I30" s="299">
        <f>IF(C30="Cpt Panne",H30+heures!I30,Matériel_Sogto!AS35)</f>
        <v>0</v>
      </c>
      <c r="J30" s="299">
        <f>IF(C30="Cpt Panne",I30+heures!J30,Matériel_Sogto!BA35)</f>
        <v>0</v>
      </c>
      <c r="K30" s="299">
        <f>IF(C30="Cpt Panne",J30+heures!K30,Matériel_Sogto!BI35)</f>
        <v>0</v>
      </c>
      <c r="L30" s="299">
        <f>IF(C30="Cpt Panne",K30+heures!L30,Matériel_Sogto!BQ35)</f>
        <v>0</v>
      </c>
      <c r="M30" s="299">
        <f>IF(C30="Cpt Panne",L30+heures!M30,Matériel_Sogto!BY35)</f>
        <v>0</v>
      </c>
      <c r="N30" s="299">
        <f>IF(C30="Cpt Panne",M30+heures!N30,Matériel_Sogto!CG35)</f>
        <v>0</v>
      </c>
      <c r="O30" s="299">
        <f>IF(C30="Cpt Panne",N30+heures!O30,Matériel_Sogto!CO35)</f>
        <v>0</v>
      </c>
      <c r="P30" s="299">
        <f>IF(C30="Cpt Panne",O30+heures!P30,Matériel_Sogto!CW35)</f>
        <v>0</v>
      </c>
      <c r="Q30" s="299">
        <f>IF(C30="Cpt Panne",P30+heures!Q30,Matériel_Sogto!DE35)</f>
        <v>0</v>
      </c>
      <c r="R30" s="299">
        <f>IF(C30="Cpt Panne",Q30+heures!R30,Matériel_Sogto!DM35)</f>
        <v>0</v>
      </c>
      <c r="S30" s="299">
        <f>IF(C30="Cpt Panne",R30+heures!S30,Matériel_Sogto!DU35)</f>
        <v>0</v>
      </c>
      <c r="T30" s="299">
        <f>IF(C30="Cpt Panne",S30+heures!T30,Matériel_Sogto!EC35)</f>
        <v>0</v>
      </c>
      <c r="U30" s="299">
        <f>IF(C30="Cpt Panne",T30+heures!U30,Matériel_Sogto!EK35)</f>
        <v>0</v>
      </c>
      <c r="V30" s="299">
        <f>IF(C30="Cpt Panne",U30+heures!V30,Matériel_Sogto!ES35)</f>
        <v>0</v>
      </c>
      <c r="W30" s="299">
        <f>IF(C30="Cpt Panne",V30+heures!W30,Matériel_Sogto!FA35)</f>
        <v>0</v>
      </c>
      <c r="X30" s="299">
        <f>IF(C30="Cpt Panne",W30+heures!X30,Matériel_Sogto!FI35)</f>
        <v>0</v>
      </c>
      <c r="Y30" s="299">
        <f>IF(C30="Cpt Panne",X30+heures!Y30,Matériel_Sogto!FQ35)</f>
        <v>0</v>
      </c>
      <c r="Z30" s="299">
        <f>IF(C30="Cpt Panne",Y30+heures!Z30,Matériel_Sogto!FY35)</f>
        <v>0</v>
      </c>
      <c r="AA30" s="299">
        <f>IF(C30="Cpt Panne",Z30+heures!AA30,Matériel_Sogto!GG35)</f>
        <v>0</v>
      </c>
      <c r="AB30" s="299">
        <f>IF(C30="Cpt Panne",AA30+heures!AB30,Matériel_Sogto!GO35)</f>
        <v>0</v>
      </c>
      <c r="AC30" s="299">
        <f>IF(C30="Cpt Panne",AB30+heures!AC30,Matériel_Sogto!GW35)</f>
        <v>0</v>
      </c>
      <c r="AD30" s="299">
        <f>IF(C30="Cpt Panne",AC30+heures!AD30,Matériel_Sogto!HE35)</f>
        <v>0</v>
      </c>
      <c r="AE30" s="299">
        <f>IF(C30="Cpt Panne",AD30+heures!AE30,Matériel_Sogto!HM35)</f>
        <v>0</v>
      </c>
      <c r="AF30" s="299">
        <f>IF(C30="Cpt Panne",AE30+heures!AF30,Matériel_Sogto!HU35)</f>
        <v>0</v>
      </c>
      <c r="AG30" s="299">
        <f>IF(C30="Cpt Panne",AF30+heures!AG30,Matériel_Sogto!IC35)</f>
        <v>0</v>
      </c>
      <c r="AH30" s="299">
        <f>IF(C30="Cpt Panne",AG30+heures!AH30,Matériel_Sogto!IK35)</f>
        <v>0</v>
      </c>
      <c r="AI30" s="533">
        <f t="shared" si="0"/>
        <v>0</v>
      </c>
    </row>
    <row r="31" spans="1:35">
      <c r="A31" s="300">
        <f>Matériel_Sogto!A36</f>
        <v>0</v>
      </c>
      <c r="B31" s="301">
        <f>Matériel_Sogto!B36</f>
        <v>0</v>
      </c>
      <c r="C31" s="301">
        <f>Matériel_Sogto!C36</f>
        <v>0</v>
      </c>
      <c r="D31" s="298">
        <f>IF(C31="Cpt Panne",VLOOKUP(B31,Vidange!$S$7:'Vidange'!$Z$68,7,FALSE)+heures!D31,Matériel_Sogto!E36)</f>
        <v>0</v>
      </c>
      <c r="E31" s="299">
        <f>IF(C31="Cpt Panne",D31+heures!E31,Matériel_Sogto!M36)</f>
        <v>0</v>
      </c>
      <c r="F31" s="299">
        <f>IF(C31="Cpt Panne",D31+heures!F31,Matériel_Sogto!U36)</f>
        <v>0</v>
      </c>
      <c r="G31" s="299">
        <f>IF(C31="Cpt Panne",F31+heures!G31,Matériel_Sogto!AC36)</f>
        <v>0</v>
      </c>
      <c r="H31" s="299">
        <f>IF(C31="Cpt Panne",G31+heures!H31,Matériel_Sogto!AK36)</f>
        <v>0</v>
      </c>
      <c r="I31" s="299">
        <f>IF(C31="Cpt Panne",H31+heures!I31,Matériel_Sogto!AS36)</f>
        <v>0</v>
      </c>
      <c r="J31" s="299">
        <f>IF(C31="Cpt Panne",I31+heures!J31,Matériel_Sogto!BA36)</f>
        <v>0</v>
      </c>
      <c r="K31" s="299">
        <f>IF(C31="Cpt Panne",J31+heures!K31,Matériel_Sogto!BI36)</f>
        <v>0</v>
      </c>
      <c r="L31" s="299">
        <f>IF(C31="Cpt Panne",K31+heures!L31,Matériel_Sogto!BQ36)</f>
        <v>0</v>
      </c>
      <c r="M31" s="299">
        <f>IF(C31="Cpt Panne",L31+heures!M31,Matériel_Sogto!BY36)</f>
        <v>0</v>
      </c>
      <c r="N31" s="299">
        <f>IF(C31="Cpt Panne",M31+heures!N31,Matériel_Sogto!CG36)</f>
        <v>0</v>
      </c>
      <c r="O31" s="299">
        <f>IF(C31="Cpt Panne",N31+heures!O31,Matériel_Sogto!CO36)</f>
        <v>0</v>
      </c>
      <c r="P31" s="299">
        <f>IF(C31="Cpt Panne",O31+heures!P31,Matériel_Sogto!CW36)</f>
        <v>0</v>
      </c>
      <c r="Q31" s="299">
        <f>IF(C31="Cpt Panne",P31+heures!Q31,Matériel_Sogto!DE36)</f>
        <v>0</v>
      </c>
      <c r="R31" s="299">
        <f>IF(C31="Cpt Panne",Q31+heures!R31,Matériel_Sogto!DM36)</f>
        <v>0</v>
      </c>
      <c r="S31" s="299">
        <f>IF(C31="Cpt Panne",R31+heures!S31,Matériel_Sogto!DU36)</f>
        <v>0</v>
      </c>
      <c r="T31" s="299">
        <f>IF(C31="Cpt Panne",S31+heures!T31,Matériel_Sogto!EC36)</f>
        <v>0</v>
      </c>
      <c r="U31" s="299">
        <f>IF(C31="Cpt Panne",T31+heures!U31,Matériel_Sogto!EK36)</f>
        <v>0</v>
      </c>
      <c r="V31" s="299">
        <f>IF(C31="Cpt Panne",U31+heures!V31,Matériel_Sogto!ES36)</f>
        <v>0</v>
      </c>
      <c r="W31" s="299">
        <f>IF(C31="Cpt Panne",V31+heures!W31,Matériel_Sogto!FA36)</f>
        <v>0</v>
      </c>
      <c r="X31" s="299">
        <f>IF(C31="Cpt Panne",W31+heures!X31,Matériel_Sogto!FI36)</f>
        <v>0</v>
      </c>
      <c r="Y31" s="299">
        <f>IF(C31="Cpt Panne",X31+heures!Y31,Matériel_Sogto!FQ36)</f>
        <v>0</v>
      </c>
      <c r="Z31" s="299">
        <f>IF(C31="Cpt Panne",Y31+heures!Z31,Matériel_Sogto!FY36)</f>
        <v>0</v>
      </c>
      <c r="AA31" s="299">
        <f>IF(C31="Cpt Panne",Z31+heures!AA31,Matériel_Sogto!GG36)</f>
        <v>0</v>
      </c>
      <c r="AB31" s="299">
        <f>IF(C31="Cpt Panne",AA31+heures!AB31,Matériel_Sogto!GO36)</f>
        <v>0</v>
      </c>
      <c r="AC31" s="299">
        <f>IF(C31="Cpt Panne",AB31+heures!AC31,Matériel_Sogto!GW36)</f>
        <v>0</v>
      </c>
      <c r="AD31" s="299">
        <f>IF(C31="Cpt Panne",AC31+heures!AD31,Matériel_Sogto!HE36)</f>
        <v>0</v>
      </c>
      <c r="AE31" s="299">
        <f>IF(C31="Cpt Panne",AD31+heures!AE31,Matériel_Sogto!HM36)</f>
        <v>0</v>
      </c>
      <c r="AF31" s="299">
        <f>IF(C31="Cpt Panne",AE31+heures!AF31,Matériel_Sogto!HU36)</f>
        <v>0</v>
      </c>
      <c r="AG31" s="299">
        <f>IF(C31="Cpt Panne",AF31+heures!AG31,Matériel_Sogto!IC36)</f>
        <v>0</v>
      </c>
      <c r="AH31" s="299">
        <f>IF(C31="Cpt Panne",AG31+heures!AH31,Matériel_Sogto!IK36)</f>
        <v>0</v>
      </c>
      <c r="AI31" s="533">
        <f t="shared" si="0"/>
        <v>0</v>
      </c>
    </row>
    <row r="32" spans="1:35">
      <c r="A32" s="300">
        <f>Matériel_Sogto!A37</f>
        <v>0</v>
      </c>
      <c r="B32" s="301">
        <f>Matériel_Sogto!B37</f>
        <v>0</v>
      </c>
      <c r="C32" s="301">
        <f>Matériel_Sogto!C37</f>
        <v>0</v>
      </c>
      <c r="D32" s="298">
        <f>IF(C32="Cpt Panne",VLOOKUP(B32,Vidange!$S$7:'Vidange'!$Z$68,7,FALSE)+heures!D32,Matériel_Sogto!E37)</f>
        <v>0</v>
      </c>
      <c r="E32" s="299">
        <f>IF(C32="Cpt Panne",D32+heures!E32,Matériel_Sogto!M37)</f>
        <v>0</v>
      </c>
      <c r="F32" s="299">
        <f>IF(C32="Cpt Panne",D32+heures!F32,Matériel_Sogto!U37)</f>
        <v>0</v>
      </c>
      <c r="G32" s="299">
        <f>IF(C32="Cpt Panne",F32+heures!G32,Matériel_Sogto!AC37)</f>
        <v>0</v>
      </c>
      <c r="H32" s="299">
        <f>IF(C32="Cpt Panne",G32+heures!H32,Matériel_Sogto!AK37)</f>
        <v>0</v>
      </c>
      <c r="I32" s="299">
        <f>IF(C32="Cpt Panne",H32+heures!I32,Matériel_Sogto!AS37)</f>
        <v>0</v>
      </c>
      <c r="J32" s="299">
        <f>IF(C32="Cpt Panne",I32+heures!J32,Matériel_Sogto!BA37)</f>
        <v>0</v>
      </c>
      <c r="K32" s="299">
        <f>IF(C32="Cpt Panne",J32+heures!K32,Matériel_Sogto!BI37)</f>
        <v>0</v>
      </c>
      <c r="L32" s="299">
        <f>IF(C32="Cpt Panne",K32+heures!L32,Matériel_Sogto!BQ37)</f>
        <v>0</v>
      </c>
      <c r="M32" s="299">
        <f>IF(C32="Cpt Panne",L32+heures!M32,Matériel_Sogto!BY37)</f>
        <v>0</v>
      </c>
      <c r="N32" s="299">
        <f>IF(C32="Cpt Panne",M32+heures!N32,Matériel_Sogto!CG37)</f>
        <v>0</v>
      </c>
      <c r="O32" s="299">
        <f>IF(C32="Cpt Panne",N32+heures!O32,Matériel_Sogto!CO37)</f>
        <v>0</v>
      </c>
      <c r="P32" s="299">
        <f>IF(C32="Cpt Panne",O32+heures!P32,Matériel_Sogto!CW37)</f>
        <v>0</v>
      </c>
      <c r="Q32" s="299">
        <f>IF(C32="Cpt Panne",P32+heures!Q32,Matériel_Sogto!DE37)</f>
        <v>0</v>
      </c>
      <c r="R32" s="299">
        <f>IF(C32="Cpt Panne",Q32+heures!R32,Matériel_Sogto!DM37)</f>
        <v>0</v>
      </c>
      <c r="S32" s="299">
        <f>IF(C32="Cpt Panne",R32+heures!S32,Matériel_Sogto!DU37)</f>
        <v>0</v>
      </c>
      <c r="T32" s="299">
        <f>IF(C32="Cpt Panne",S32+heures!T32,Matériel_Sogto!EC37)</f>
        <v>0</v>
      </c>
      <c r="U32" s="299">
        <f>IF(C32="Cpt Panne",T32+heures!U32,Matériel_Sogto!EK37)</f>
        <v>0</v>
      </c>
      <c r="V32" s="299">
        <f>IF(C32="Cpt Panne",U32+heures!V32,Matériel_Sogto!ES37)</f>
        <v>0</v>
      </c>
      <c r="W32" s="299">
        <f>IF(C32="Cpt Panne",V32+heures!W32,Matériel_Sogto!FA37)</f>
        <v>0</v>
      </c>
      <c r="X32" s="299">
        <f>IF(C32="Cpt Panne",W32+heures!X32,Matériel_Sogto!FI37)</f>
        <v>0</v>
      </c>
      <c r="Y32" s="299">
        <f>IF(C32="Cpt Panne",X32+heures!Y32,Matériel_Sogto!FQ37)</f>
        <v>0</v>
      </c>
      <c r="Z32" s="299">
        <f>IF(C32="Cpt Panne",Y32+heures!Z32,Matériel_Sogto!FY37)</f>
        <v>0</v>
      </c>
      <c r="AA32" s="299">
        <f>IF(C32="Cpt Panne",Z32+heures!AA32,Matériel_Sogto!GG37)</f>
        <v>0</v>
      </c>
      <c r="AB32" s="299">
        <f>IF(C32="Cpt Panne",AA32+heures!AB32,Matériel_Sogto!GO37)</f>
        <v>0</v>
      </c>
      <c r="AC32" s="299">
        <f>IF(C32="Cpt Panne",AB32+heures!AC32,Matériel_Sogto!GW37)</f>
        <v>0</v>
      </c>
      <c r="AD32" s="299">
        <f>IF(C32="Cpt Panne",AC32+heures!AD32,Matériel_Sogto!HE37)</f>
        <v>0</v>
      </c>
      <c r="AE32" s="299">
        <f>IF(C32="Cpt Panne",AD32+heures!AE32,Matériel_Sogto!HM37)</f>
        <v>0</v>
      </c>
      <c r="AF32" s="299">
        <f>IF(C32="Cpt Panne",AE32+heures!AF32,Matériel_Sogto!HU37)</f>
        <v>0</v>
      </c>
      <c r="AG32" s="299">
        <f>IF(C32="Cpt Panne",AF32+heures!AG32,Matériel_Sogto!IC37)</f>
        <v>0</v>
      </c>
      <c r="AH32" s="299">
        <f>IF(C32="Cpt Panne",AG32+heures!AH32,Matériel_Sogto!IK37)</f>
        <v>0</v>
      </c>
      <c r="AI32" s="533">
        <f t="shared" si="0"/>
        <v>0</v>
      </c>
    </row>
    <row r="33" spans="1:35">
      <c r="A33" s="300">
        <f>Matériel_Sogto!A38</f>
        <v>0</v>
      </c>
      <c r="B33" s="301">
        <f>Matériel_Sogto!B38</f>
        <v>0</v>
      </c>
      <c r="C33" s="301">
        <f>Matériel_Sogto!C38</f>
        <v>0</v>
      </c>
      <c r="D33" s="298">
        <f>IF(C33="Cpt Panne",VLOOKUP(B33,Vidange!$S$7:'Vidange'!$Z$68,7,FALSE)+heures!D33,Matériel_Sogto!E38)</f>
        <v>0</v>
      </c>
      <c r="E33" s="299">
        <f>IF(C33="Cpt Panne",D33+heures!E33,Matériel_Sogto!M38)</f>
        <v>0</v>
      </c>
      <c r="F33" s="299">
        <f>IF(C33="Cpt Panne",D33+heures!F33,Matériel_Sogto!U38)</f>
        <v>0</v>
      </c>
      <c r="G33" s="299">
        <f>IF(C33="Cpt Panne",F33+heures!G33,Matériel_Sogto!AC38)</f>
        <v>0</v>
      </c>
      <c r="H33" s="299">
        <f>IF(C33="Cpt Panne",G33+heures!H33,Matériel_Sogto!AK38)</f>
        <v>0</v>
      </c>
      <c r="I33" s="299">
        <f>IF(C33="Cpt Panne",H33+heures!I33,Matériel_Sogto!AS38)</f>
        <v>0</v>
      </c>
      <c r="J33" s="299">
        <f>IF(C33="Cpt Panne",I33+heures!J33,Matériel_Sogto!BA38)</f>
        <v>0</v>
      </c>
      <c r="K33" s="299">
        <f>IF(C33="Cpt Panne",J33+heures!K33,Matériel_Sogto!BI38)</f>
        <v>0</v>
      </c>
      <c r="L33" s="299">
        <f>IF(C33="Cpt Panne",K33+heures!L33,Matériel_Sogto!BQ38)</f>
        <v>0</v>
      </c>
      <c r="M33" s="299">
        <f>IF(C33="Cpt Panne",L33+heures!M33,Matériel_Sogto!BY38)</f>
        <v>0</v>
      </c>
      <c r="N33" s="299">
        <f>IF(C33="Cpt Panne",M33+heures!N33,Matériel_Sogto!CG38)</f>
        <v>0</v>
      </c>
      <c r="O33" s="299">
        <f>IF(C33="Cpt Panne",N33+heures!O33,Matériel_Sogto!CO38)</f>
        <v>0</v>
      </c>
      <c r="P33" s="299">
        <f>IF(C33="Cpt Panne",O33+heures!P33,Matériel_Sogto!CW38)</f>
        <v>0</v>
      </c>
      <c r="Q33" s="299">
        <f>IF(C33="Cpt Panne",P33+heures!Q33,Matériel_Sogto!DE38)</f>
        <v>0</v>
      </c>
      <c r="R33" s="299">
        <f>IF(C33="Cpt Panne",Q33+heures!R33,Matériel_Sogto!DM38)</f>
        <v>0</v>
      </c>
      <c r="S33" s="299">
        <f>IF(C33="Cpt Panne",R33+heures!S33,Matériel_Sogto!DU38)</f>
        <v>0</v>
      </c>
      <c r="T33" s="299">
        <f>IF(C33="Cpt Panne",S33+heures!T33,Matériel_Sogto!EC38)</f>
        <v>0</v>
      </c>
      <c r="U33" s="299">
        <f>IF(C33="Cpt Panne",T33+heures!U33,Matériel_Sogto!EK38)</f>
        <v>0</v>
      </c>
      <c r="V33" s="299">
        <f>IF(C33="Cpt Panne",U33+heures!V33,Matériel_Sogto!ES38)</f>
        <v>0</v>
      </c>
      <c r="W33" s="299">
        <f>IF(C33="Cpt Panne",V33+heures!W33,Matériel_Sogto!FA38)</f>
        <v>0</v>
      </c>
      <c r="X33" s="299">
        <f>IF(C33="Cpt Panne",W33+heures!X33,Matériel_Sogto!FI38)</f>
        <v>0</v>
      </c>
      <c r="Y33" s="299">
        <f>IF(C33="Cpt Panne",X33+heures!Y33,Matériel_Sogto!FQ38)</f>
        <v>0</v>
      </c>
      <c r="Z33" s="299">
        <f>IF(C33="Cpt Panne",Y33+heures!Z33,Matériel_Sogto!FY38)</f>
        <v>0</v>
      </c>
      <c r="AA33" s="299">
        <f>IF(C33="Cpt Panne",Z33+heures!AA33,Matériel_Sogto!GG38)</f>
        <v>0</v>
      </c>
      <c r="AB33" s="299">
        <f>IF(C33="Cpt Panne",AA33+heures!AB33,Matériel_Sogto!GO38)</f>
        <v>0</v>
      </c>
      <c r="AC33" s="299">
        <f>IF(C33="Cpt Panne",AB33+heures!AC33,Matériel_Sogto!GW38)</f>
        <v>0</v>
      </c>
      <c r="AD33" s="299">
        <f>IF(C33="Cpt Panne",AC33+heures!AD33,Matériel_Sogto!HE38)</f>
        <v>0</v>
      </c>
      <c r="AE33" s="299">
        <f>IF(C33="Cpt Panne",AD33+heures!AE33,Matériel_Sogto!HM38)</f>
        <v>0</v>
      </c>
      <c r="AF33" s="299">
        <f>IF(C33="Cpt Panne",AE33+heures!AF33,Matériel_Sogto!HU38)</f>
        <v>0</v>
      </c>
      <c r="AG33" s="299">
        <f>IF(C33="Cpt Panne",AF33+heures!AG33,Matériel_Sogto!IC38)</f>
        <v>0</v>
      </c>
      <c r="AH33" s="299">
        <f>IF(C33="Cpt Panne",AG33+heures!AH33,Matériel_Sogto!IK38)</f>
        <v>0</v>
      </c>
      <c r="AI33" s="533">
        <f t="shared" si="0"/>
        <v>0</v>
      </c>
    </row>
    <row r="34" spans="1:35">
      <c r="A34" s="300">
        <f>Matériel_Sogto!A39</f>
        <v>0</v>
      </c>
      <c r="B34" s="301">
        <f>Matériel_Sogto!B39</f>
        <v>0</v>
      </c>
      <c r="C34" s="301">
        <f>Matériel_Sogto!C39</f>
        <v>0</v>
      </c>
      <c r="D34" s="298">
        <f>IF(C34="Cpt Panne",VLOOKUP(B34,Vidange!$S$7:'Vidange'!$Z$68,7,FALSE)+heures!D34,Matériel_Sogto!E39)</f>
        <v>0</v>
      </c>
      <c r="E34" s="299">
        <f>IF(C34="Cpt Panne",D34+heures!E34,Matériel_Sogto!M39)</f>
        <v>0</v>
      </c>
      <c r="F34" s="299">
        <f>IF(C34="Cpt Panne",D34+heures!F34,Matériel_Sogto!U39)</f>
        <v>0</v>
      </c>
      <c r="G34" s="299">
        <f>IF(C34="Cpt Panne",F34+heures!G34,Matériel_Sogto!AC39)</f>
        <v>0</v>
      </c>
      <c r="H34" s="299">
        <f>IF(C34="Cpt Panne",G34+heures!H34,Matériel_Sogto!AK39)</f>
        <v>0</v>
      </c>
      <c r="I34" s="299">
        <f>IF(C34="Cpt Panne",H34+heures!I34,Matériel_Sogto!AS39)</f>
        <v>0</v>
      </c>
      <c r="J34" s="299">
        <f>IF(C34="Cpt Panne",I34+heures!J34,Matériel_Sogto!BA39)</f>
        <v>0</v>
      </c>
      <c r="K34" s="299">
        <f>IF(C34="Cpt Panne",J34+heures!K34,Matériel_Sogto!BI39)</f>
        <v>0</v>
      </c>
      <c r="L34" s="299">
        <f>IF(C34="Cpt Panne",K34+heures!L34,Matériel_Sogto!BQ39)</f>
        <v>0</v>
      </c>
      <c r="M34" s="299">
        <f>IF(C34="Cpt Panne",L34+heures!M34,Matériel_Sogto!BY39)</f>
        <v>0</v>
      </c>
      <c r="N34" s="299">
        <f>IF(C34="Cpt Panne",M34+heures!N34,Matériel_Sogto!CG39)</f>
        <v>0</v>
      </c>
      <c r="O34" s="299">
        <f>IF(C34="Cpt Panne",N34+heures!O34,Matériel_Sogto!CO39)</f>
        <v>0</v>
      </c>
      <c r="P34" s="299">
        <f>IF(C34="Cpt Panne",O34+heures!P34,Matériel_Sogto!CW39)</f>
        <v>0</v>
      </c>
      <c r="Q34" s="299">
        <f>IF(C34="Cpt Panne",P34+heures!Q34,Matériel_Sogto!DE39)</f>
        <v>0</v>
      </c>
      <c r="R34" s="299">
        <f>IF(C34="Cpt Panne",Q34+heures!R34,Matériel_Sogto!DM39)</f>
        <v>0</v>
      </c>
      <c r="S34" s="299">
        <f>IF(C34="Cpt Panne",R34+heures!S34,Matériel_Sogto!DU39)</f>
        <v>0</v>
      </c>
      <c r="T34" s="299">
        <f>IF(C34="Cpt Panne",S34+heures!T34,Matériel_Sogto!EC39)</f>
        <v>0</v>
      </c>
      <c r="U34" s="299">
        <f>IF(C34="Cpt Panne",T34+heures!U34,Matériel_Sogto!EK39)</f>
        <v>0</v>
      </c>
      <c r="V34" s="299">
        <f>IF(C34="Cpt Panne",U34+heures!V34,Matériel_Sogto!ES39)</f>
        <v>0</v>
      </c>
      <c r="W34" s="299">
        <f>IF(C34="Cpt Panne",V34+heures!W34,Matériel_Sogto!FA39)</f>
        <v>0</v>
      </c>
      <c r="X34" s="299">
        <f>IF(C34="Cpt Panne",W34+heures!X34,Matériel_Sogto!FI39)</f>
        <v>0</v>
      </c>
      <c r="Y34" s="299">
        <f>IF(C34="Cpt Panne",X34+heures!Y34,Matériel_Sogto!FQ39)</f>
        <v>0</v>
      </c>
      <c r="Z34" s="299">
        <f>IF(C34="Cpt Panne",Y34+heures!Z34,Matériel_Sogto!FY39)</f>
        <v>0</v>
      </c>
      <c r="AA34" s="299">
        <f>IF(C34="Cpt Panne",Z34+heures!AA34,Matériel_Sogto!GG39)</f>
        <v>0</v>
      </c>
      <c r="AB34" s="299">
        <f>IF(C34="Cpt Panne",AA34+heures!AB34,Matériel_Sogto!GO39)</f>
        <v>0</v>
      </c>
      <c r="AC34" s="299">
        <f>IF(C34="Cpt Panne",AB34+heures!AC34,Matériel_Sogto!GW39)</f>
        <v>0</v>
      </c>
      <c r="AD34" s="299">
        <f>IF(C34="Cpt Panne",AC34+heures!AD34,Matériel_Sogto!HE39)</f>
        <v>0</v>
      </c>
      <c r="AE34" s="299">
        <f>IF(C34="Cpt Panne",AD34+heures!AE34,Matériel_Sogto!HM39)</f>
        <v>0</v>
      </c>
      <c r="AF34" s="299">
        <f>IF(C34="Cpt Panne",AE34+heures!AF34,Matériel_Sogto!HU39)</f>
        <v>0</v>
      </c>
      <c r="AG34" s="299">
        <f>IF(C34="Cpt Panne",AF34+heures!AG34,Matériel_Sogto!IC39)</f>
        <v>0</v>
      </c>
      <c r="AH34" s="299">
        <f>IF(C34="Cpt Panne",AG34+heures!AH34,Matériel_Sogto!IK39)</f>
        <v>0</v>
      </c>
      <c r="AI34" s="533">
        <f t="shared" si="0"/>
        <v>0</v>
      </c>
    </row>
    <row r="35" spans="1:35">
      <c r="A35" s="300">
        <f>Matériel_Sogto!A40</f>
        <v>0</v>
      </c>
      <c r="B35" s="301">
        <f>Matériel_Sogto!B40</f>
        <v>0</v>
      </c>
      <c r="C35" s="301">
        <f>Matériel_Sogto!C40</f>
        <v>0</v>
      </c>
      <c r="D35" s="298">
        <f>IF(C35="Cpt Panne",VLOOKUP(B35,Vidange!$S$7:'Vidange'!$Z$68,7,FALSE)+heures!D35,Matériel_Sogto!E40)</f>
        <v>0</v>
      </c>
      <c r="E35" s="299">
        <f>IF(C35="Cpt Panne",D35+heures!E35,Matériel_Sogto!M40)</f>
        <v>0</v>
      </c>
      <c r="F35" s="299">
        <f>IF(C35="Cpt Panne",D35+heures!F35,Matériel_Sogto!U40)</f>
        <v>0</v>
      </c>
      <c r="G35" s="299">
        <f>IF(C35="Cpt Panne",F35+heures!G35,Matériel_Sogto!AC40)</f>
        <v>0</v>
      </c>
      <c r="H35" s="299">
        <f>IF(C35="Cpt Panne",G35+heures!H35,Matériel_Sogto!AK40)</f>
        <v>0</v>
      </c>
      <c r="I35" s="299">
        <f>IF(C35="Cpt Panne",H35+heures!I35,Matériel_Sogto!AS40)</f>
        <v>0</v>
      </c>
      <c r="J35" s="299">
        <f>IF(C35="Cpt Panne",I35+heures!J35,Matériel_Sogto!BA40)</f>
        <v>0</v>
      </c>
      <c r="K35" s="299">
        <f>IF(C35="Cpt Panne",J35+heures!K35,Matériel_Sogto!BI40)</f>
        <v>0</v>
      </c>
      <c r="L35" s="299">
        <f>IF(C35="Cpt Panne",K35+heures!L35,Matériel_Sogto!BQ40)</f>
        <v>0</v>
      </c>
      <c r="M35" s="299">
        <f>IF(C35="Cpt Panne",L35+heures!M35,Matériel_Sogto!BY40)</f>
        <v>0</v>
      </c>
      <c r="N35" s="299">
        <f>IF(C35="Cpt Panne",M35+heures!N35,Matériel_Sogto!CG40)</f>
        <v>0</v>
      </c>
      <c r="O35" s="299">
        <f>IF(C35="Cpt Panne",N35+heures!O35,Matériel_Sogto!CO40)</f>
        <v>0</v>
      </c>
      <c r="P35" s="299">
        <f>IF(C35="Cpt Panne",O35+heures!P35,Matériel_Sogto!CW40)</f>
        <v>0</v>
      </c>
      <c r="Q35" s="299">
        <f>IF(C35="Cpt Panne",P35+heures!Q35,Matériel_Sogto!DE40)</f>
        <v>0</v>
      </c>
      <c r="R35" s="299">
        <f>IF(C35="Cpt Panne",Q35+heures!R35,Matériel_Sogto!DM40)</f>
        <v>0</v>
      </c>
      <c r="S35" s="299">
        <f>IF(C35="Cpt Panne",R35+heures!S35,Matériel_Sogto!DU40)</f>
        <v>0</v>
      </c>
      <c r="T35" s="299">
        <f>IF(C35="Cpt Panne",S35+heures!T35,Matériel_Sogto!EC40)</f>
        <v>0</v>
      </c>
      <c r="U35" s="299">
        <f>IF(C35="Cpt Panne",T35+heures!U35,Matériel_Sogto!EK40)</f>
        <v>0</v>
      </c>
      <c r="V35" s="299">
        <f>IF(C35="Cpt Panne",U35+heures!V35,Matériel_Sogto!ES40)</f>
        <v>0</v>
      </c>
      <c r="W35" s="299">
        <f>IF(C35="Cpt Panne",V35+heures!W35,Matériel_Sogto!FA40)</f>
        <v>0</v>
      </c>
      <c r="X35" s="299">
        <f>IF(C35="Cpt Panne",W35+heures!X35,Matériel_Sogto!FI40)</f>
        <v>0</v>
      </c>
      <c r="Y35" s="299">
        <f>IF(C35="Cpt Panne",X35+heures!Y35,Matériel_Sogto!FQ40)</f>
        <v>0</v>
      </c>
      <c r="Z35" s="299">
        <f>IF(C35="Cpt Panne",Y35+heures!Z35,Matériel_Sogto!FY40)</f>
        <v>0</v>
      </c>
      <c r="AA35" s="299">
        <f>IF(C35="Cpt Panne",Z35+heures!AA35,Matériel_Sogto!GG40)</f>
        <v>0</v>
      </c>
      <c r="AB35" s="299">
        <f>IF(C35="Cpt Panne",AA35+heures!AB35,Matériel_Sogto!GO40)</f>
        <v>0</v>
      </c>
      <c r="AC35" s="299">
        <f>IF(C35="Cpt Panne",AB35+heures!AC35,Matériel_Sogto!GW40)</f>
        <v>0</v>
      </c>
      <c r="AD35" s="299">
        <f>IF(C35="Cpt Panne",AC35+heures!AD35,Matériel_Sogto!HE40)</f>
        <v>0</v>
      </c>
      <c r="AE35" s="299">
        <f>IF(C35="Cpt Panne",AD35+heures!AE35,Matériel_Sogto!HM40)</f>
        <v>0</v>
      </c>
      <c r="AF35" s="299">
        <f>IF(C35="Cpt Panne",AE35+heures!AF35,Matériel_Sogto!HU40)</f>
        <v>0</v>
      </c>
      <c r="AG35" s="299">
        <f>IF(C35="Cpt Panne",AF35+heures!AG35,Matériel_Sogto!IC40)</f>
        <v>0</v>
      </c>
      <c r="AH35" s="299">
        <f>IF(C35="Cpt Panne",AG35+heures!AH35,Matériel_Sogto!IK40)</f>
        <v>0</v>
      </c>
      <c r="AI35" s="533">
        <f t="shared" si="0"/>
        <v>0</v>
      </c>
    </row>
    <row r="36" spans="1:35">
      <c r="A36" s="300">
        <f>Matériel_Sogto!A41</f>
        <v>0</v>
      </c>
      <c r="B36" s="301">
        <f>Matériel_Sogto!B41</f>
        <v>0</v>
      </c>
      <c r="C36" s="301">
        <f>Matériel_Sogto!C41</f>
        <v>0</v>
      </c>
      <c r="D36" s="298">
        <f>IF(C36="Cpt Panne",VLOOKUP(B36,Vidange!$S$7:'Vidange'!$Z$68,7,FALSE)+heures!D36,Matériel_Sogto!E41)</f>
        <v>0</v>
      </c>
      <c r="E36" s="299">
        <f>IF(C36="Cpt Panne",D36+heures!E36,Matériel_Sogto!M41)</f>
        <v>0</v>
      </c>
      <c r="F36" s="299">
        <f>IF(C36="Cpt Panne",D36+heures!F36,Matériel_Sogto!U41)</f>
        <v>0</v>
      </c>
      <c r="G36" s="299">
        <f>IF(C36="Cpt Panne",F36+heures!G36,Matériel_Sogto!AC41)</f>
        <v>0</v>
      </c>
      <c r="H36" s="299">
        <f>IF(C36="Cpt Panne",G36+heures!H36,Matériel_Sogto!AK41)</f>
        <v>0</v>
      </c>
      <c r="I36" s="299">
        <f>IF(C36="Cpt Panne",H36+heures!I36,Matériel_Sogto!AS41)</f>
        <v>0</v>
      </c>
      <c r="J36" s="299">
        <f>IF(C36="Cpt Panne",I36+heures!J36,Matériel_Sogto!BA41)</f>
        <v>0</v>
      </c>
      <c r="K36" s="299">
        <f>IF(C36="Cpt Panne",J36+heures!K36,Matériel_Sogto!BI41)</f>
        <v>0</v>
      </c>
      <c r="L36" s="299">
        <f>IF(C36="Cpt Panne",K36+heures!L36,Matériel_Sogto!BQ41)</f>
        <v>0</v>
      </c>
      <c r="M36" s="299">
        <f>IF(C36="Cpt Panne",L36+heures!M36,Matériel_Sogto!BY41)</f>
        <v>0</v>
      </c>
      <c r="N36" s="299">
        <f>IF(C36="Cpt Panne",M36+heures!N36,Matériel_Sogto!CG41)</f>
        <v>0</v>
      </c>
      <c r="O36" s="299">
        <f>IF(C36="Cpt Panne",N36+heures!O36,Matériel_Sogto!CO41)</f>
        <v>0</v>
      </c>
      <c r="P36" s="299">
        <f>IF(C36="Cpt Panne",O36+heures!P36,Matériel_Sogto!CW41)</f>
        <v>0</v>
      </c>
      <c r="Q36" s="299">
        <f>IF(C36="Cpt Panne",P36+heures!Q36,Matériel_Sogto!DE41)</f>
        <v>0</v>
      </c>
      <c r="R36" s="299">
        <f>IF(C36="Cpt Panne",Q36+heures!R36,Matériel_Sogto!DM41)</f>
        <v>0</v>
      </c>
      <c r="S36" s="299">
        <f>IF(C36="Cpt Panne",R36+heures!S36,Matériel_Sogto!DU41)</f>
        <v>0</v>
      </c>
      <c r="T36" s="299">
        <f>IF(C36="Cpt Panne",S36+heures!T36,Matériel_Sogto!EC41)</f>
        <v>0</v>
      </c>
      <c r="U36" s="299">
        <f>IF(C36="Cpt Panne",T36+heures!U36,Matériel_Sogto!EK41)</f>
        <v>0</v>
      </c>
      <c r="V36" s="299">
        <f>IF(C36="Cpt Panne",U36+heures!V36,Matériel_Sogto!ES41)</f>
        <v>0</v>
      </c>
      <c r="W36" s="299">
        <f>IF(C36="Cpt Panne",V36+heures!W36,Matériel_Sogto!FA41)</f>
        <v>0</v>
      </c>
      <c r="X36" s="299">
        <f>IF(C36="Cpt Panne",W36+heures!X36,Matériel_Sogto!FI41)</f>
        <v>0</v>
      </c>
      <c r="Y36" s="299">
        <f>IF(C36="Cpt Panne",X36+heures!Y36,Matériel_Sogto!FQ41)</f>
        <v>0</v>
      </c>
      <c r="Z36" s="299">
        <f>IF(C36="Cpt Panne",Y36+heures!Z36,Matériel_Sogto!FY41)</f>
        <v>0</v>
      </c>
      <c r="AA36" s="299">
        <f>IF(C36="Cpt Panne",Z36+heures!AA36,Matériel_Sogto!GG41)</f>
        <v>0</v>
      </c>
      <c r="AB36" s="299">
        <f>IF(C36="Cpt Panne",AA36+heures!AB36,Matériel_Sogto!GO41)</f>
        <v>0</v>
      </c>
      <c r="AC36" s="299">
        <f>IF(C36="Cpt Panne",AB36+heures!AC36,Matériel_Sogto!GW41)</f>
        <v>0</v>
      </c>
      <c r="AD36" s="299">
        <f>IF(C36="Cpt Panne",AC36+heures!AD36,Matériel_Sogto!HE41)</f>
        <v>0</v>
      </c>
      <c r="AE36" s="299">
        <f>IF(C36="Cpt Panne",AD36+heures!AE36,Matériel_Sogto!HM41)</f>
        <v>0</v>
      </c>
      <c r="AF36" s="299">
        <f>IF(C36="Cpt Panne",AE36+heures!AF36,Matériel_Sogto!HU41)</f>
        <v>0</v>
      </c>
      <c r="AG36" s="299">
        <f>IF(C36="Cpt Panne",AF36+heures!AG36,Matériel_Sogto!IC41)</f>
        <v>0</v>
      </c>
      <c r="AH36" s="299">
        <f>IF(C36="Cpt Panne",AG36+heures!AH36,Matériel_Sogto!IK41)</f>
        <v>0</v>
      </c>
      <c r="AI36" s="533">
        <f t="shared" si="0"/>
        <v>0</v>
      </c>
    </row>
    <row r="37" spans="1:35">
      <c r="A37" s="300">
        <f>Matériel_Sogto!A42</f>
        <v>0</v>
      </c>
      <c r="B37" s="301">
        <f>Matériel_Sogto!B42</f>
        <v>0</v>
      </c>
      <c r="C37" s="301">
        <f>Matériel_Sogto!C42</f>
        <v>0</v>
      </c>
      <c r="D37" s="298">
        <f>IF(C37="Cpt Panne",VLOOKUP(B37,Vidange!$S$7:'Vidange'!$Z$68,7,FALSE)+heures!D37,Matériel_Sogto!E42)</f>
        <v>0</v>
      </c>
      <c r="E37" s="299">
        <f>IF(C37="Cpt Panne",D37+heures!E37,Matériel_Sogto!M42)</f>
        <v>0</v>
      </c>
      <c r="F37" s="299">
        <f>IF(C37="Cpt Panne",D37+heures!F37,Matériel_Sogto!U42)</f>
        <v>0</v>
      </c>
      <c r="G37" s="299">
        <f>IF(C37="Cpt Panne",F37+heures!G37,Matériel_Sogto!AC42)</f>
        <v>0</v>
      </c>
      <c r="H37" s="299">
        <f>IF(C37="Cpt Panne",G37+heures!H37,Matériel_Sogto!AK42)</f>
        <v>0</v>
      </c>
      <c r="I37" s="299">
        <f>IF(C37="Cpt Panne",H37+heures!I37,Matériel_Sogto!AS42)</f>
        <v>0</v>
      </c>
      <c r="J37" s="299">
        <f>IF(C37="Cpt Panne",I37+heures!J37,Matériel_Sogto!BA42)</f>
        <v>0</v>
      </c>
      <c r="K37" s="299">
        <f>IF(C37="Cpt Panne",J37+heures!K37,Matériel_Sogto!BI42)</f>
        <v>0</v>
      </c>
      <c r="L37" s="299">
        <f>IF(C37="Cpt Panne",K37+heures!L37,Matériel_Sogto!BQ42)</f>
        <v>0</v>
      </c>
      <c r="M37" s="299">
        <f>IF(C37="Cpt Panne",L37+heures!M37,Matériel_Sogto!BY42)</f>
        <v>0</v>
      </c>
      <c r="N37" s="299">
        <f>IF(C37="Cpt Panne",M37+heures!N37,Matériel_Sogto!CG42)</f>
        <v>0</v>
      </c>
      <c r="O37" s="299">
        <f>IF(C37="Cpt Panne",N37+heures!O37,Matériel_Sogto!CO42)</f>
        <v>0</v>
      </c>
      <c r="P37" s="299">
        <f>IF(C37="Cpt Panne",O37+heures!P37,Matériel_Sogto!CW42)</f>
        <v>0</v>
      </c>
      <c r="Q37" s="299">
        <f>IF(C37="Cpt Panne",P37+heures!Q37,Matériel_Sogto!DE42)</f>
        <v>0</v>
      </c>
      <c r="R37" s="299">
        <f>IF(C37="Cpt Panne",Q37+heures!R37,Matériel_Sogto!DM42)</f>
        <v>0</v>
      </c>
      <c r="S37" s="299">
        <f>IF(C37="Cpt Panne",R37+heures!S37,Matériel_Sogto!DU42)</f>
        <v>0</v>
      </c>
      <c r="T37" s="299">
        <f>IF(C37="Cpt Panne",S37+heures!T37,Matériel_Sogto!EC42)</f>
        <v>0</v>
      </c>
      <c r="U37" s="299">
        <f>IF(C37="Cpt Panne",T37+heures!U37,Matériel_Sogto!EK42)</f>
        <v>0</v>
      </c>
      <c r="V37" s="299">
        <f>IF(C37="Cpt Panne",U37+heures!V37,Matériel_Sogto!ES42)</f>
        <v>0</v>
      </c>
      <c r="W37" s="299">
        <f>IF(C37="Cpt Panne",V37+heures!W37,Matériel_Sogto!FA42)</f>
        <v>0</v>
      </c>
      <c r="X37" s="299">
        <f>IF(C37="Cpt Panne",W37+heures!X37,Matériel_Sogto!FI42)</f>
        <v>0</v>
      </c>
      <c r="Y37" s="299">
        <f>IF(C37="Cpt Panne",X37+heures!Y37,Matériel_Sogto!FQ42)</f>
        <v>0</v>
      </c>
      <c r="Z37" s="299">
        <f>IF(C37="Cpt Panne",Y37+heures!Z37,Matériel_Sogto!FY42)</f>
        <v>0</v>
      </c>
      <c r="AA37" s="299">
        <f>IF(C37="Cpt Panne",Z37+heures!AA37,Matériel_Sogto!GG42)</f>
        <v>0</v>
      </c>
      <c r="AB37" s="299">
        <f>IF(C37="Cpt Panne",AA37+heures!AB37,Matériel_Sogto!GO42)</f>
        <v>0</v>
      </c>
      <c r="AC37" s="299">
        <f>IF(C37="Cpt Panne",AB37+heures!AC37,Matériel_Sogto!GW42)</f>
        <v>0</v>
      </c>
      <c r="AD37" s="299">
        <f>IF(C37="Cpt Panne",AC37+heures!AD37,Matériel_Sogto!HE42)</f>
        <v>0</v>
      </c>
      <c r="AE37" s="299">
        <f>IF(C37="Cpt Panne",AD37+heures!AE37,Matériel_Sogto!HM42)</f>
        <v>0</v>
      </c>
      <c r="AF37" s="299">
        <f>IF(C37="Cpt Panne",AE37+heures!AF37,Matériel_Sogto!HU42)</f>
        <v>0</v>
      </c>
      <c r="AG37" s="299">
        <f>IF(C37="Cpt Panne",AF37+heures!AG37,Matériel_Sogto!IC42)</f>
        <v>0</v>
      </c>
      <c r="AH37" s="299">
        <f>IF(C37="Cpt Panne",AG37+heures!AH37,Matériel_Sogto!IK42)</f>
        <v>0</v>
      </c>
      <c r="AI37" s="533">
        <f t="shared" si="0"/>
        <v>0</v>
      </c>
    </row>
    <row r="38" spans="1:35">
      <c r="A38" s="300">
        <f>Matériel_Sogto!A43</f>
        <v>0</v>
      </c>
      <c r="B38" s="301">
        <f>Matériel_Sogto!B43</f>
        <v>0</v>
      </c>
      <c r="C38" s="301">
        <f>Matériel_Sogto!C43</f>
        <v>0</v>
      </c>
      <c r="D38" s="298">
        <f>IF(C38="Cpt Panne",VLOOKUP(B38,Vidange!$S$7:'Vidange'!$Z$68,7,FALSE)+heures!D38,Matériel_Sogto!E43)</f>
        <v>0</v>
      </c>
      <c r="E38" s="299">
        <f>IF(C38="Cpt Panne",D38+heures!E38,Matériel_Sogto!M43)</f>
        <v>0</v>
      </c>
      <c r="F38" s="299">
        <f>IF(C38="Cpt Panne",D38+heures!F38,Matériel_Sogto!U43)</f>
        <v>0</v>
      </c>
      <c r="G38" s="299">
        <f>IF(C38="Cpt Panne",F38+heures!G38,Matériel_Sogto!AC43)</f>
        <v>0</v>
      </c>
      <c r="H38" s="299">
        <f>IF(C38="Cpt Panne",G38+heures!H38,Matériel_Sogto!AK43)</f>
        <v>0</v>
      </c>
      <c r="I38" s="299">
        <f>IF(C38="Cpt Panne",H38+heures!I38,Matériel_Sogto!AS43)</f>
        <v>0</v>
      </c>
      <c r="J38" s="299">
        <f>IF(C38="Cpt Panne",I38+heures!J38,Matériel_Sogto!BA43)</f>
        <v>0</v>
      </c>
      <c r="K38" s="299">
        <f>IF(C38="Cpt Panne",J38+heures!K38,Matériel_Sogto!BI43)</f>
        <v>0</v>
      </c>
      <c r="L38" s="299">
        <f>IF(C38="Cpt Panne",K38+heures!L38,Matériel_Sogto!BQ43)</f>
        <v>0</v>
      </c>
      <c r="M38" s="299">
        <f>IF(C38="Cpt Panne",L38+heures!M38,Matériel_Sogto!BY43)</f>
        <v>0</v>
      </c>
      <c r="N38" s="299">
        <f>IF(C38="Cpt Panne",M38+heures!N38,Matériel_Sogto!CG43)</f>
        <v>0</v>
      </c>
      <c r="O38" s="299">
        <f>IF(C38="Cpt Panne",N38+heures!O38,Matériel_Sogto!CO43)</f>
        <v>0</v>
      </c>
      <c r="P38" s="299">
        <f>IF(C38="Cpt Panne",O38+heures!P38,Matériel_Sogto!CW43)</f>
        <v>0</v>
      </c>
      <c r="Q38" s="299">
        <f>IF(C38="Cpt Panne",P38+heures!Q38,Matériel_Sogto!DE43)</f>
        <v>0</v>
      </c>
      <c r="R38" s="299">
        <f>IF(C38="Cpt Panne",Q38+heures!R38,Matériel_Sogto!DM43)</f>
        <v>0</v>
      </c>
      <c r="S38" s="299">
        <f>IF(C38="Cpt Panne",R38+heures!S38,Matériel_Sogto!DU43)</f>
        <v>0</v>
      </c>
      <c r="T38" s="299">
        <f>IF(C38="Cpt Panne",S38+heures!T38,Matériel_Sogto!EC43)</f>
        <v>0</v>
      </c>
      <c r="U38" s="299">
        <f>IF(C38="Cpt Panne",T38+heures!U38,Matériel_Sogto!EK43)</f>
        <v>0</v>
      </c>
      <c r="V38" s="299">
        <f>IF(C38="Cpt Panne",U38+heures!V38,Matériel_Sogto!ES43)</f>
        <v>0</v>
      </c>
      <c r="W38" s="299">
        <f>IF(C38="Cpt Panne",V38+heures!W38,Matériel_Sogto!FA43)</f>
        <v>0</v>
      </c>
      <c r="X38" s="299">
        <f>IF(C38="Cpt Panne",W38+heures!X38,Matériel_Sogto!FI43)</f>
        <v>0</v>
      </c>
      <c r="Y38" s="299">
        <f>IF(C38="Cpt Panne",X38+heures!Y38,Matériel_Sogto!FQ43)</f>
        <v>0</v>
      </c>
      <c r="Z38" s="299">
        <f>IF(C38="Cpt Panne",Y38+heures!Z38,Matériel_Sogto!FY43)</f>
        <v>0</v>
      </c>
      <c r="AA38" s="299">
        <f>IF(C38="Cpt Panne",Z38+heures!AA38,Matériel_Sogto!GG43)</f>
        <v>0</v>
      </c>
      <c r="AB38" s="299">
        <f>IF(C38="Cpt Panne",AA38+heures!AB38,Matériel_Sogto!GO43)</f>
        <v>0</v>
      </c>
      <c r="AC38" s="299">
        <f>IF(C38="Cpt Panne",AB38+heures!AC38,Matériel_Sogto!GW43)</f>
        <v>0</v>
      </c>
      <c r="AD38" s="299">
        <f>IF(C38="Cpt Panne",AC38+heures!AD38,Matériel_Sogto!HE43)</f>
        <v>0</v>
      </c>
      <c r="AE38" s="299">
        <f>IF(C38="Cpt Panne",AD38+heures!AE38,Matériel_Sogto!HM43)</f>
        <v>0</v>
      </c>
      <c r="AF38" s="299">
        <f>IF(C38="Cpt Panne",AE38+heures!AF38,Matériel_Sogto!HU43)</f>
        <v>0</v>
      </c>
      <c r="AG38" s="299">
        <f>IF(C38="Cpt Panne",AF38+heures!AG38,Matériel_Sogto!IC43)</f>
        <v>0</v>
      </c>
      <c r="AH38" s="299">
        <f>IF(C38="Cpt Panne",AG38+heures!AH38,Matériel_Sogto!IK43)</f>
        <v>0</v>
      </c>
      <c r="AI38" s="533">
        <f t="shared" si="0"/>
        <v>0</v>
      </c>
    </row>
    <row r="39" spans="1:35">
      <c r="A39" s="300">
        <f>Matériel_Sogto!A44</f>
        <v>0</v>
      </c>
      <c r="B39" s="301">
        <f>Matériel_Sogto!B44</f>
        <v>0</v>
      </c>
      <c r="C39" s="301">
        <f>Matériel_Sogto!C44</f>
        <v>0</v>
      </c>
      <c r="D39" s="298">
        <f>IF(C39="Cpt Panne",VLOOKUP(B39,Vidange!$S$7:'Vidange'!$Z$68,7,FALSE)+heures!D39,Matériel_Sogto!E44)</f>
        <v>0</v>
      </c>
      <c r="E39" s="299">
        <f>IF(C39="Cpt Panne",D39+heures!E39,Matériel_Sogto!M44)</f>
        <v>0</v>
      </c>
      <c r="F39" s="299">
        <f>IF(C39="Cpt Panne",D39+heures!F39,Matériel_Sogto!U44)</f>
        <v>0</v>
      </c>
      <c r="G39" s="299">
        <f>IF(C39="Cpt Panne",F39+heures!G39,Matériel_Sogto!AC44)</f>
        <v>0</v>
      </c>
      <c r="H39" s="299">
        <f>IF(C39="Cpt Panne",G39+heures!H39,Matériel_Sogto!AK44)</f>
        <v>0</v>
      </c>
      <c r="I39" s="299">
        <f>IF(C39="Cpt Panne",H39+heures!I39,Matériel_Sogto!AS44)</f>
        <v>0</v>
      </c>
      <c r="J39" s="299">
        <f>IF(C39="Cpt Panne",I39+heures!J39,Matériel_Sogto!BA44)</f>
        <v>0</v>
      </c>
      <c r="K39" s="299">
        <f>IF(C39="Cpt Panne",J39+heures!K39,Matériel_Sogto!BI44)</f>
        <v>0</v>
      </c>
      <c r="L39" s="299">
        <f>IF(C39="Cpt Panne",K39+heures!L39,Matériel_Sogto!BQ44)</f>
        <v>0</v>
      </c>
      <c r="M39" s="299">
        <f>IF(C39="Cpt Panne",L39+heures!M39,Matériel_Sogto!BY44)</f>
        <v>0</v>
      </c>
      <c r="N39" s="299">
        <f>IF(C39="Cpt Panne",M39+heures!N39,Matériel_Sogto!CG44)</f>
        <v>0</v>
      </c>
      <c r="O39" s="299">
        <f>IF(C39="Cpt Panne",N39+heures!O39,Matériel_Sogto!CO44)</f>
        <v>0</v>
      </c>
      <c r="P39" s="299">
        <f>IF(C39="Cpt Panne",O39+heures!P39,Matériel_Sogto!CW44)</f>
        <v>0</v>
      </c>
      <c r="Q39" s="299">
        <f>IF(C39="Cpt Panne",P39+heures!Q39,Matériel_Sogto!DE44)</f>
        <v>0</v>
      </c>
      <c r="R39" s="299">
        <f>IF(C39="Cpt Panne",Q39+heures!R39,Matériel_Sogto!DM44)</f>
        <v>0</v>
      </c>
      <c r="S39" s="299">
        <f>IF(C39="Cpt Panne",R39+heures!S39,Matériel_Sogto!DU44)</f>
        <v>0</v>
      </c>
      <c r="T39" s="299">
        <f>IF(C39="Cpt Panne",S39+heures!T39,Matériel_Sogto!EC44)</f>
        <v>0</v>
      </c>
      <c r="U39" s="299">
        <f>IF(C39="Cpt Panne",T39+heures!U39,Matériel_Sogto!EK44)</f>
        <v>0</v>
      </c>
      <c r="V39" s="299">
        <f>IF(C39="Cpt Panne",U39+heures!V39,Matériel_Sogto!ES44)</f>
        <v>0</v>
      </c>
      <c r="W39" s="299">
        <f>IF(C39="Cpt Panne",V39+heures!W39,Matériel_Sogto!FA44)</f>
        <v>0</v>
      </c>
      <c r="X39" s="299">
        <f>IF(C39="Cpt Panne",W39+heures!X39,Matériel_Sogto!FI44)</f>
        <v>0</v>
      </c>
      <c r="Y39" s="299">
        <f>IF(C39="Cpt Panne",X39+heures!Y39,Matériel_Sogto!FQ44)</f>
        <v>0</v>
      </c>
      <c r="Z39" s="299">
        <f>IF(C39="Cpt Panne",Y39+heures!Z39,Matériel_Sogto!FY44)</f>
        <v>0</v>
      </c>
      <c r="AA39" s="299">
        <f>IF(C39="Cpt Panne",Z39+heures!AA39,Matériel_Sogto!GG44)</f>
        <v>0</v>
      </c>
      <c r="AB39" s="299">
        <f>IF(C39="Cpt Panne",AA39+heures!AB39,Matériel_Sogto!GO44)</f>
        <v>0</v>
      </c>
      <c r="AC39" s="299">
        <f>IF(C39="Cpt Panne",AB39+heures!AC39,Matériel_Sogto!GW44)</f>
        <v>0</v>
      </c>
      <c r="AD39" s="299">
        <f>IF(C39="Cpt Panne",AC39+heures!AD39,Matériel_Sogto!HE44)</f>
        <v>0</v>
      </c>
      <c r="AE39" s="299">
        <f>IF(C39="Cpt Panne",AD39+heures!AE39,Matériel_Sogto!HM44)</f>
        <v>0</v>
      </c>
      <c r="AF39" s="299">
        <f>IF(C39="Cpt Panne",AE39+heures!AF39,Matériel_Sogto!HU44)</f>
        <v>0</v>
      </c>
      <c r="AG39" s="299">
        <f>IF(C39="Cpt Panne",AF39+heures!AG39,Matériel_Sogto!IC44)</f>
        <v>0</v>
      </c>
      <c r="AH39" s="299">
        <f>IF(C39="Cpt Panne",AG39+heures!AH39,Matériel_Sogto!IK44)</f>
        <v>0</v>
      </c>
      <c r="AI39" s="533">
        <f t="shared" si="0"/>
        <v>0</v>
      </c>
    </row>
    <row r="40" spans="1:35">
      <c r="A40" s="300">
        <f>Matériel_Sogto!A45</f>
        <v>0</v>
      </c>
      <c r="B40" s="301">
        <f>Matériel_Sogto!B45</f>
        <v>0</v>
      </c>
      <c r="C40" s="301">
        <f>Matériel_Sogto!C45</f>
        <v>0</v>
      </c>
      <c r="D40" s="298">
        <f>IF(C40="Cpt Panne",VLOOKUP(B40,Vidange!$S$7:'Vidange'!$Z$68,7,FALSE)+heures!D40,Matériel_Sogto!E45)</f>
        <v>0</v>
      </c>
      <c r="E40" s="299">
        <f>IF(C40="Cpt Panne",D40+heures!E40,Matériel_Sogto!M45)</f>
        <v>0</v>
      </c>
      <c r="F40" s="299">
        <f>IF(C40="Cpt Panne",D40+heures!F40,Matériel_Sogto!U45)</f>
        <v>0</v>
      </c>
      <c r="G40" s="299">
        <f>IF(C40="Cpt Panne",F40+heures!G40,Matériel_Sogto!AC45)</f>
        <v>0</v>
      </c>
      <c r="H40" s="299">
        <f>IF(C40="Cpt Panne",G40+heures!H40,Matériel_Sogto!AK45)</f>
        <v>0</v>
      </c>
      <c r="I40" s="299">
        <f>IF(C40="Cpt Panne",H40+heures!I40,Matériel_Sogto!AS45)</f>
        <v>0</v>
      </c>
      <c r="J40" s="299">
        <f>IF(C40="Cpt Panne",I40+heures!J40,Matériel_Sogto!BA45)</f>
        <v>0</v>
      </c>
      <c r="K40" s="299">
        <f>IF(C40="Cpt Panne",J40+heures!K40,Matériel_Sogto!BI45)</f>
        <v>0</v>
      </c>
      <c r="L40" s="299">
        <f>IF(C40="Cpt Panne",K40+heures!L40,Matériel_Sogto!BQ45)</f>
        <v>0</v>
      </c>
      <c r="M40" s="299">
        <f>IF(C40="Cpt Panne",L40+heures!M40,Matériel_Sogto!BY45)</f>
        <v>0</v>
      </c>
      <c r="N40" s="299">
        <f>IF(C40="Cpt Panne",M40+heures!N40,Matériel_Sogto!CG45)</f>
        <v>0</v>
      </c>
      <c r="O40" s="299">
        <f>IF(C40="Cpt Panne",N40+heures!O40,Matériel_Sogto!CO45)</f>
        <v>0</v>
      </c>
      <c r="P40" s="299">
        <f>IF(C40="Cpt Panne",O40+heures!P40,Matériel_Sogto!CW45)</f>
        <v>0</v>
      </c>
      <c r="Q40" s="299">
        <f>IF(C40="Cpt Panne",P40+heures!Q40,Matériel_Sogto!DE45)</f>
        <v>0</v>
      </c>
      <c r="R40" s="299">
        <f>IF(C40="Cpt Panne",Q40+heures!R40,Matériel_Sogto!DM45)</f>
        <v>0</v>
      </c>
      <c r="S40" s="299">
        <f>IF(C40="Cpt Panne",R40+heures!S40,Matériel_Sogto!DU45)</f>
        <v>0</v>
      </c>
      <c r="T40" s="299">
        <f>IF(C40="Cpt Panne",S40+heures!T40,Matériel_Sogto!EC45)</f>
        <v>0</v>
      </c>
      <c r="U40" s="299">
        <f>IF(C40="Cpt Panne",T40+heures!U40,Matériel_Sogto!EK45)</f>
        <v>0</v>
      </c>
      <c r="V40" s="299">
        <f>IF(C40="Cpt Panne",U40+heures!V40,Matériel_Sogto!ES45)</f>
        <v>0</v>
      </c>
      <c r="W40" s="299">
        <f>IF(C40="Cpt Panne",V40+heures!W40,Matériel_Sogto!FA45)</f>
        <v>0</v>
      </c>
      <c r="X40" s="299">
        <f>IF(C40="Cpt Panne",W40+heures!X40,Matériel_Sogto!FI45)</f>
        <v>0</v>
      </c>
      <c r="Y40" s="299">
        <f>IF(C40="Cpt Panne",X40+heures!Y40,Matériel_Sogto!FQ45)</f>
        <v>0</v>
      </c>
      <c r="Z40" s="299">
        <f>IF(C40="Cpt Panne",Y40+heures!Z40,Matériel_Sogto!FY45)</f>
        <v>0</v>
      </c>
      <c r="AA40" s="299">
        <f>IF(C40="Cpt Panne",Z40+heures!AA40,Matériel_Sogto!GG45)</f>
        <v>0</v>
      </c>
      <c r="AB40" s="299">
        <f>IF(C40="Cpt Panne",AA40+heures!AB40,Matériel_Sogto!GO45)</f>
        <v>0</v>
      </c>
      <c r="AC40" s="299">
        <f>IF(C40="Cpt Panne",AB40+heures!AC40,Matériel_Sogto!GW45)</f>
        <v>0</v>
      </c>
      <c r="AD40" s="299">
        <f>IF(C40="Cpt Panne",AC40+heures!AD40,Matériel_Sogto!HE45)</f>
        <v>0</v>
      </c>
      <c r="AE40" s="299">
        <f>IF(C40="Cpt Panne",AD40+heures!AE40,Matériel_Sogto!HM45)</f>
        <v>0</v>
      </c>
      <c r="AF40" s="299">
        <f>IF(C40="Cpt Panne",AE40+heures!AF40,Matériel_Sogto!HU45)</f>
        <v>0</v>
      </c>
      <c r="AG40" s="299">
        <f>IF(C40="Cpt Panne",AF40+heures!AG40,Matériel_Sogto!IC45)</f>
        <v>0</v>
      </c>
      <c r="AH40" s="299">
        <f>IF(C40="Cpt Panne",AG40+heures!AH40,Matériel_Sogto!IK45)</f>
        <v>0</v>
      </c>
      <c r="AI40" s="533">
        <f t="shared" si="0"/>
        <v>0</v>
      </c>
    </row>
    <row r="41" spans="1:35">
      <c r="A41" s="300">
        <f>Matériel_Sogto!A46</f>
        <v>0</v>
      </c>
      <c r="B41" s="301">
        <f>Matériel_Sogto!B46</f>
        <v>0</v>
      </c>
      <c r="C41" s="301">
        <f>Matériel_Sogto!C46</f>
        <v>0</v>
      </c>
      <c r="D41" s="298">
        <f>IF(C41="Cpt Panne",VLOOKUP(B41,Vidange!$S$7:'Vidange'!$Z$68,7,FALSE)+heures!D41,Matériel_Sogto!E46)</f>
        <v>0</v>
      </c>
      <c r="E41" s="299">
        <f>IF(C41="Cpt Panne",D41+heures!E41,Matériel_Sogto!M46)</f>
        <v>0</v>
      </c>
      <c r="F41" s="299">
        <f>IF(C41="Cpt Panne",D41+heures!F41,Matériel_Sogto!U46)</f>
        <v>0</v>
      </c>
      <c r="G41" s="299">
        <f>IF(C41="Cpt Panne",F41+heures!G41,Matériel_Sogto!AC46)</f>
        <v>0</v>
      </c>
      <c r="H41" s="299">
        <f>IF(C41="Cpt Panne",G41+heures!H41,Matériel_Sogto!AK46)</f>
        <v>0</v>
      </c>
      <c r="I41" s="299">
        <f>IF(C41="Cpt Panne",H41+heures!I41,Matériel_Sogto!AS46)</f>
        <v>0</v>
      </c>
      <c r="J41" s="299">
        <f>IF(C41="Cpt Panne",I41+heures!J41,Matériel_Sogto!BA46)</f>
        <v>0</v>
      </c>
      <c r="K41" s="299">
        <f>IF(C41="Cpt Panne",J41+heures!K41,Matériel_Sogto!BI46)</f>
        <v>0</v>
      </c>
      <c r="L41" s="299">
        <f>IF(C41="Cpt Panne",K41+heures!L41,Matériel_Sogto!BQ46)</f>
        <v>0</v>
      </c>
      <c r="M41" s="299">
        <f>IF(C41="Cpt Panne",L41+heures!M41,Matériel_Sogto!BY46)</f>
        <v>0</v>
      </c>
      <c r="N41" s="299">
        <f>IF(C41="Cpt Panne",M41+heures!N41,Matériel_Sogto!CG46)</f>
        <v>0</v>
      </c>
      <c r="O41" s="299">
        <f>IF(C41="Cpt Panne",N41+heures!O41,Matériel_Sogto!CO46)</f>
        <v>0</v>
      </c>
      <c r="P41" s="299">
        <f>IF(C41="Cpt Panne",O41+heures!P41,Matériel_Sogto!CW46)</f>
        <v>0</v>
      </c>
      <c r="Q41" s="299">
        <f>IF(C41="Cpt Panne",P41+heures!Q41,Matériel_Sogto!DE46)</f>
        <v>0</v>
      </c>
      <c r="R41" s="299">
        <f>IF(C41="Cpt Panne",Q41+heures!R41,Matériel_Sogto!DM46)</f>
        <v>0</v>
      </c>
      <c r="S41" s="299">
        <f>IF(C41="Cpt Panne",R41+heures!S41,Matériel_Sogto!DU46)</f>
        <v>0</v>
      </c>
      <c r="T41" s="299">
        <f>IF(C41="Cpt Panne",S41+heures!T41,Matériel_Sogto!EC46)</f>
        <v>0</v>
      </c>
      <c r="U41" s="299">
        <f>IF(C41="Cpt Panne",T41+heures!U41,Matériel_Sogto!EK46)</f>
        <v>0</v>
      </c>
      <c r="V41" s="299">
        <f>IF(C41="Cpt Panne",U41+heures!V41,Matériel_Sogto!ES46)</f>
        <v>0</v>
      </c>
      <c r="W41" s="299">
        <f>IF(C41="Cpt Panne",V41+heures!W41,Matériel_Sogto!FA46)</f>
        <v>0</v>
      </c>
      <c r="X41" s="299">
        <f>IF(C41="Cpt Panne",W41+heures!X41,Matériel_Sogto!FI46)</f>
        <v>0</v>
      </c>
      <c r="Y41" s="299">
        <f>IF(C41="Cpt Panne",X41+heures!Y41,Matériel_Sogto!FQ46)</f>
        <v>0</v>
      </c>
      <c r="Z41" s="299">
        <f>IF(C41="Cpt Panne",Y41+heures!Z41,Matériel_Sogto!FY46)</f>
        <v>0</v>
      </c>
      <c r="AA41" s="299">
        <f>IF(C41="Cpt Panne",Z41+heures!AA41,Matériel_Sogto!GG46)</f>
        <v>0</v>
      </c>
      <c r="AB41" s="299">
        <f>IF(C41="Cpt Panne",AA41+heures!AB41,Matériel_Sogto!GO46)</f>
        <v>0</v>
      </c>
      <c r="AC41" s="299">
        <f>IF(C41="Cpt Panne",AB41+heures!AC41,Matériel_Sogto!GW46)</f>
        <v>0</v>
      </c>
      <c r="AD41" s="299">
        <f>IF(C41="Cpt Panne",AC41+heures!AD41,Matériel_Sogto!HE46)</f>
        <v>0</v>
      </c>
      <c r="AE41" s="299">
        <f>IF(C41="Cpt Panne",AD41+heures!AE41,Matériel_Sogto!HM46)</f>
        <v>0</v>
      </c>
      <c r="AF41" s="299">
        <f>IF(C41="Cpt Panne",AE41+heures!AF41,Matériel_Sogto!HU46)</f>
        <v>0</v>
      </c>
      <c r="AG41" s="299">
        <f>IF(C41="Cpt Panne",AF41+heures!AG41,Matériel_Sogto!IC46)</f>
        <v>0</v>
      </c>
      <c r="AH41" s="299">
        <f>IF(C41="Cpt Panne",AG41+heures!AH41,Matériel_Sogto!IK46)</f>
        <v>0</v>
      </c>
      <c r="AI41" s="533">
        <f t="shared" si="0"/>
        <v>0</v>
      </c>
    </row>
    <row r="42" spans="1:35">
      <c r="A42" s="300">
        <f>Matériel_Sogto!A47</f>
        <v>0</v>
      </c>
      <c r="B42" s="301">
        <f>Matériel_Sogto!B47</f>
        <v>0</v>
      </c>
      <c r="C42" s="301">
        <f>Matériel_Sogto!C47</f>
        <v>0</v>
      </c>
      <c r="D42" s="298">
        <f>IF(C42="Cpt Panne",VLOOKUP(B42,Vidange!$S$7:'Vidange'!$Z$68,7,FALSE)+heures!D42,Matériel_Sogto!E47)</f>
        <v>0</v>
      </c>
      <c r="E42" s="299">
        <f>IF(C42="Cpt Panne",D42+heures!E42,Matériel_Sogto!M47)</f>
        <v>0</v>
      </c>
      <c r="F42" s="299">
        <f>IF(C42="Cpt Panne",D42+heures!F42,Matériel_Sogto!U47)</f>
        <v>0</v>
      </c>
      <c r="G42" s="299">
        <f>IF(C42="Cpt Panne",F42+heures!G42,Matériel_Sogto!AC47)</f>
        <v>0</v>
      </c>
      <c r="H42" s="299">
        <f>IF(C42="Cpt Panne",G42+heures!H42,Matériel_Sogto!AK47)</f>
        <v>0</v>
      </c>
      <c r="I42" s="299">
        <f>IF(C42="Cpt Panne",H42+heures!I42,Matériel_Sogto!AS47)</f>
        <v>0</v>
      </c>
      <c r="J42" s="299">
        <f>IF(C42="Cpt Panne",I42+heures!J42,Matériel_Sogto!BA47)</f>
        <v>0</v>
      </c>
      <c r="K42" s="299">
        <f>IF(C42="Cpt Panne",J42+heures!K42,Matériel_Sogto!BI47)</f>
        <v>0</v>
      </c>
      <c r="L42" s="299">
        <f>IF(C42="Cpt Panne",K42+heures!L42,Matériel_Sogto!BQ47)</f>
        <v>0</v>
      </c>
      <c r="M42" s="299">
        <f>IF(C42="Cpt Panne",L42+heures!M42,Matériel_Sogto!BY47)</f>
        <v>0</v>
      </c>
      <c r="N42" s="299">
        <f>IF(C42="Cpt Panne",M42+heures!N42,Matériel_Sogto!CG47)</f>
        <v>0</v>
      </c>
      <c r="O42" s="299">
        <f>IF(C42="Cpt Panne",N42+heures!O42,Matériel_Sogto!CO47)</f>
        <v>0</v>
      </c>
      <c r="P42" s="299">
        <f>IF(C42="Cpt Panne",O42+heures!P42,Matériel_Sogto!CW47)</f>
        <v>0</v>
      </c>
      <c r="Q42" s="299">
        <f>IF(C42="Cpt Panne",P42+heures!Q42,Matériel_Sogto!DE47)</f>
        <v>0</v>
      </c>
      <c r="R42" s="299">
        <f>IF(C42="Cpt Panne",Q42+heures!R42,Matériel_Sogto!DM47)</f>
        <v>0</v>
      </c>
      <c r="S42" s="299">
        <f>IF(C42="Cpt Panne",R42+heures!S42,Matériel_Sogto!DU47)</f>
        <v>0</v>
      </c>
      <c r="T42" s="299">
        <f>IF(C42="Cpt Panne",S42+heures!T42,Matériel_Sogto!EC47)</f>
        <v>0</v>
      </c>
      <c r="U42" s="299">
        <f>IF(C42="Cpt Panne",T42+heures!U42,Matériel_Sogto!EK47)</f>
        <v>0</v>
      </c>
      <c r="V42" s="299">
        <f>IF(C42="Cpt Panne",U42+heures!V42,Matériel_Sogto!ES47)</f>
        <v>0</v>
      </c>
      <c r="W42" s="299">
        <f>IF(C42="Cpt Panne",V42+heures!W42,Matériel_Sogto!FA47)</f>
        <v>0</v>
      </c>
      <c r="X42" s="299">
        <f>IF(C42="Cpt Panne",W42+heures!X42,Matériel_Sogto!FI47)</f>
        <v>0</v>
      </c>
      <c r="Y42" s="299">
        <f>IF(C42="Cpt Panne",X42+heures!Y42,Matériel_Sogto!FQ47)</f>
        <v>0</v>
      </c>
      <c r="Z42" s="299">
        <f>IF(C42="Cpt Panne",Y42+heures!Z42,Matériel_Sogto!FY47)</f>
        <v>0</v>
      </c>
      <c r="AA42" s="299">
        <f>IF(C42="Cpt Panne",Z42+heures!AA42,Matériel_Sogto!GG47)</f>
        <v>0</v>
      </c>
      <c r="AB42" s="299">
        <f>IF(C42="Cpt Panne",AA42+heures!AB42,Matériel_Sogto!GO47)</f>
        <v>0</v>
      </c>
      <c r="AC42" s="299">
        <f>IF(C42="Cpt Panne",AB42+heures!AC42,Matériel_Sogto!GW47)</f>
        <v>0</v>
      </c>
      <c r="AD42" s="299">
        <f>IF(C42="Cpt Panne",AC42+heures!AD42,Matériel_Sogto!HE47)</f>
        <v>0</v>
      </c>
      <c r="AE42" s="299">
        <f>IF(C42="Cpt Panne",AD42+heures!AE42,Matériel_Sogto!HM47)</f>
        <v>0</v>
      </c>
      <c r="AF42" s="299">
        <f>IF(C42="Cpt Panne",AE42+heures!AF42,Matériel_Sogto!HU47)</f>
        <v>0</v>
      </c>
      <c r="AG42" s="299">
        <f>IF(C42="Cpt Panne",AF42+heures!AG42,Matériel_Sogto!IC47)</f>
        <v>0</v>
      </c>
      <c r="AH42" s="299">
        <f>IF(C42="Cpt Panne",AG42+heures!AH42,Matériel_Sogto!IK47)</f>
        <v>0</v>
      </c>
      <c r="AI42" s="533">
        <f t="shared" si="0"/>
        <v>0</v>
      </c>
    </row>
    <row r="43" spans="1:35">
      <c r="A43" s="300">
        <f>Matériel_Sogto!A48</f>
        <v>0</v>
      </c>
      <c r="B43" s="301">
        <f>Matériel_Sogto!B48</f>
        <v>0</v>
      </c>
      <c r="C43" s="301">
        <f>Matériel_Sogto!C48</f>
        <v>0</v>
      </c>
      <c r="D43" s="298">
        <f>IF(C43="Cpt Panne",VLOOKUP(B43,Vidange!$S$7:'Vidange'!$Z$68,7,FALSE)+heures!D43,Matériel_Sogto!E48)</f>
        <v>0</v>
      </c>
      <c r="E43" s="299">
        <f>IF(C43="Cpt Panne",D43+heures!E43,Matériel_Sogto!M48)</f>
        <v>0</v>
      </c>
      <c r="F43" s="299">
        <f>IF(C43="Cpt Panne",D43+heures!F43,Matériel_Sogto!U48)</f>
        <v>0</v>
      </c>
      <c r="G43" s="299">
        <f>IF(C43="Cpt Panne",F43+heures!G43,Matériel_Sogto!AC48)</f>
        <v>0</v>
      </c>
      <c r="H43" s="299">
        <f>IF(C43="Cpt Panne",G43+heures!H43,Matériel_Sogto!AK48)</f>
        <v>0</v>
      </c>
      <c r="I43" s="299">
        <f>IF(C43="Cpt Panne",H43+heures!I43,Matériel_Sogto!AS48)</f>
        <v>0</v>
      </c>
      <c r="J43" s="299">
        <f>IF(C43="Cpt Panne",I43+heures!J43,Matériel_Sogto!BA48)</f>
        <v>0</v>
      </c>
      <c r="K43" s="299">
        <f>IF(C43="Cpt Panne",J43+heures!K43,Matériel_Sogto!BI48)</f>
        <v>0</v>
      </c>
      <c r="L43" s="299">
        <f>IF(C43="Cpt Panne",K43+heures!L43,Matériel_Sogto!BQ48)</f>
        <v>0</v>
      </c>
      <c r="M43" s="299">
        <f>IF(C43="Cpt Panne",L43+heures!M43,Matériel_Sogto!BY48)</f>
        <v>0</v>
      </c>
      <c r="N43" s="299">
        <f>IF(C43="Cpt Panne",M43+heures!N43,Matériel_Sogto!CG48)</f>
        <v>0</v>
      </c>
      <c r="O43" s="299">
        <f>IF(C43="Cpt Panne",N43+heures!O43,Matériel_Sogto!CO48)</f>
        <v>0</v>
      </c>
      <c r="P43" s="299">
        <f>IF(C43="Cpt Panne",O43+heures!P43,Matériel_Sogto!CW48)</f>
        <v>0</v>
      </c>
      <c r="Q43" s="299">
        <f>IF(C43="Cpt Panne",P43+heures!Q43,Matériel_Sogto!DE48)</f>
        <v>0</v>
      </c>
      <c r="R43" s="299">
        <f>IF(C43="Cpt Panne",Q43+heures!R43,Matériel_Sogto!DM48)</f>
        <v>0</v>
      </c>
      <c r="S43" s="299">
        <f>IF(C43="Cpt Panne",R43+heures!S43,Matériel_Sogto!DU48)</f>
        <v>0</v>
      </c>
      <c r="T43" s="299">
        <f>IF(C43="Cpt Panne",S43+heures!T43,Matériel_Sogto!EC48)</f>
        <v>0</v>
      </c>
      <c r="U43" s="299">
        <f>IF(C43="Cpt Panne",T43+heures!U43,Matériel_Sogto!EK48)</f>
        <v>0</v>
      </c>
      <c r="V43" s="299">
        <f>IF(C43="Cpt Panne",U43+heures!V43,Matériel_Sogto!ES48)</f>
        <v>0</v>
      </c>
      <c r="W43" s="299">
        <f>IF(C43="Cpt Panne",V43+heures!W43,Matériel_Sogto!FA48)</f>
        <v>0</v>
      </c>
      <c r="X43" s="299">
        <f>IF(C43="Cpt Panne",W43+heures!X43,Matériel_Sogto!FI48)</f>
        <v>0</v>
      </c>
      <c r="Y43" s="299">
        <f>IF(C43="Cpt Panne",X43+heures!Y43,Matériel_Sogto!FQ48)</f>
        <v>0</v>
      </c>
      <c r="Z43" s="299">
        <f>IF(C43="Cpt Panne",Y43+heures!Z43,Matériel_Sogto!FY48)</f>
        <v>0</v>
      </c>
      <c r="AA43" s="299">
        <f>IF(C43="Cpt Panne",Z43+heures!AA43,Matériel_Sogto!GG48)</f>
        <v>0</v>
      </c>
      <c r="AB43" s="299">
        <f>IF(C43="Cpt Panne",AA43+heures!AB43,Matériel_Sogto!GO48)</f>
        <v>0</v>
      </c>
      <c r="AC43" s="299">
        <f>IF(C43="Cpt Panne",AB43+heures!AC43,Matériel_Sogto!GW48)</f>
        <v>0</v>
      </c>
      <c r="AD43" s="299">
        <f>IF(C43="Cpt Panne",AC43+heures!AD43,Matériel_Sogto!HE48)</f>
        <v>0</v>
      </c>
      <c r="AE43" s="299">
        <f>IF(C43="Cpt Panne",AD43+heures!AE43,Matériel_Sogto!HM48)</f>
        <v>0</v>
      </c>
      <c r="AF43" s="299">
        <f>IF(C43="Cpt Panne",AE43+heures!AF43,Matériel_Sogto!HU48)</f>
        <v>0</v>
      </c>
      <c r="AG43" s="299">
        <f>IF(C43="Cpt Panne",AF43+heures!AG43,Matériel_Sogto!IC48)</f>
        <v>0</v>
      </c>
      <c r="AH43" s="299">
        <f>IF(C43="Cpt Panne",AG43+heures!AH43,Matériel_Sogto!IK48)</f>
        <v>0</v>
      </c>
      <c r="AI43" s="533">
        <f t="shared" si="0"/>
        <v>0</v>
      </c>
    </row>
    <row r="44" spans="1:35">
      <c r="A44" s="300">
        <f>Matériel_Sogto!A49</f>
        <v>0</v>
      </c>
      <c r="B44" s="301">
        <f>Matériel_Sogto!B49</f>
        <v>0</v>
      </c>
      <c r="C44" s="301">
        <f>Matériel_Sogto!C49</f>
        <v>0</v>
      </c>
      <c r="D44" s="298">
        <f>IF(C44="Cpt Panne",VLOOKUP(B44,Vidange!$S$7:'Vidange'!$Z$68,7,FALSE)+heures!D44,Matériel_Sogto!E49)</f>
        <v>0</v>
      </c>
      <c r="E44" s="299">
        <f>IF(C44="Cpt Panne",D44+heures!E44,Matériel_Sogto!M49)</f>
        <v>0</v>
      </c>
      <c r="F44" s="299">
        <f>IF(C44="Cpt Panne",D44+heures!F44,Matériel_Sogto!U49)</f>
        <v>0</v>
      </c>
      <c r="G44" s="299">
        <f>IF(C44="Cpt Panne",F44+heures!G44,Matériel_Sogto!AC49)</f>
        <v>0</v>
      </c>
      <c r="H44" s="299">
        <f>IF(C44="Cpt Panne",G44+heures!H44,Matériel_Sogto!AK49)</f>
        <v>0</v>
      </c>
      <c r="I44" s="299">
        <f>IF(C44="Cpt Panne",H44+heures!I44,Matériel_Sogto!AS49)</f>
        <v>0</v>
      </c>
      <c r="J44" s="299">
        <f>IF(C44="Cpt Panne",I44+heures!J44,Matériel_Sogto!BA49)</f>
        <v>0</v>
      </c>
      <c r="K44" s="299">
        <f>IF(C44="Cpt Panne",J44+heures!K44,Matériel_Sogto!BI49)</f>
        <v>0</v>
      </c>
      <c r="L44" s="299">
        <f>IF(C44="Cpt Panne",K44+heures!L44,Matériel_Sogto!BQ49)</f>
        <v>0</v>
      </c>
      <c r="M44" s="299">
        <f>IF(C44="Cpt Panne",L44+heures!M44,Matériel_Sogto!BY49)</f>
        <v>0</v>
      </c>
      <c r="N44" s="299">
        <f>IF(C44="Cpt Panne",M44+heures!N44,Matériel_Sogto!CG49)</f>
        <v>0</v>
      </c>
      <c r="O44" s="299">
        <f>IF(C44="Cpt Panne",N44+heures!O44,Matériel_Sogto!CO49)</f>
        <v>0</v>
      </c>
      <c r="P44" s="299">
        <f>IF(C44="Cpt Panne",O44+heures!P44,Matériel_Sogto!CW49)</f>
        <v>0</v>
      </c>
      <c r="Q44" s="299">
        <f>IF(C44="Cpt Panne",P44+heures!Q44,Matériel_Sogto!DE49)</f>
        <v>0</v>
      </c>
      <c r="R44" s="299">
        <f>IF(C44="Cpt Panne",Q44+heures!R44,Matériel_Sogto!DM49)</f>
        <v>0</v>
      </c>
      <c r="S44" s="299">
        <f>IF(C44="Cpt Panne",R44+heures!S44,Matériel_Sogto!DU49)</f>
        <v>0</v>
      </c>
      <c r="T44" s="299">
        <f>IF(C44="Cpt Panne",S44+heures!T44,Matériel_Sogto!EC49)</f>
        <v>0</v>
      </c>
      <c r="U44" s="299">
        <f>IF(C44="Cpt Panne",T44+heures!U44,Matériel_Sogto!EK49)</f>
        <v>0</v>
      </c>
      <c r="V44" s="299">
        <f>IF(C44="Cpt Panne",U44+heures!V44,Matériel_Sogto!ES49)</f>
        <v>0</v>
      </c>
      <c r="W44" s="299">
        <f>IF(C44="Cpt Panne",V44+heures!W44,Matériel_Sogto!FA49)</f>
        <v>0</v>
      </c>
      <c r="X44" s="299">
        <f>IF(C44="Cpt Panne",W44+heures!X44,Matériel_Sogto!FI49)</f>
        <v>0</v>
      </c>
      <c r="Y44" s="299">
        <f>IF(C44="Cpt Panne",X44+heures!Y44,Matériel_Sogto!FQ49)</f>
        <v>0</v>
      </c>
      <c r="Z44" s="299">
        <f>IF(C44="Cpt Panne",Y44+heures!Z44,Matériel_Sogto!FY49)</f>
        <v>0</v>
      </c>
      <c r="AA44" s="299">
        <f>IF(C44="Cpt Panne",Z44+heures!AA44,Matériel_Sogto!GG49)</f>
        <v>0</v>
      </c>
      <c r="AB44" s="299">
        <f>IF(C44="Cpt Panne",AA44+heures!AB44,Matériel_Sogto!GO49)</f>
        <v>0</v>
      </c>
      <c r="AC44" s="299">
        <f>IF(C44="Cpt Panne",AB44+heures!AC44,Matériel_Sogto!GW49)</f>
        <v>0</v>
      </c>
      <c r="AD44" s="299">
        <f>IF(C44="Cpt Panne",AC44+heures!AD44,Matériel_Sogto!HE49)</f>
        <v>0</v>
      </c>
      <c r="AE44" s="299">
        <f>IF(C44="Cpt Panne",AD44+heures!AE44,Matériel_Sogto!HM49)</f>
        <v>0</v>
      </c>
      <c r="AF44" s="299">
        <f>IF(C44="Cpt Panne",AE44+heures!AF44,Matériel_Sogto!HU49)</f>
        <v>0</v>
      </c>
      <c r="AG44" s="299">
        <f>IF(C44="Cpt Panne",AF44+heures!AG44,Matériel_Sogto!IC49)</f>
        <v>0</v>
      </c>
      <c r="AH44" s="299">
        <f>IF(C44="Cpt Panne",AG44+heures!AH44,Matériel_Sogto!IK49)</f>
        <v>0</v>
      </c>
      <c r="AI44" s="533">
        <f t="shared" si="0"/>
        <v>0</v>
      </c>
    </row>
    <row r="45" spans="1:35">
      <c r="A45" s="300">
        <f>Matériel_Sogto!A50</f>
        <v>0</v>
      </c>
      <c r="B45" s="301">
        <f>Matériel_Sogto!B50</f>
        <v>0</v>
      </c>
      <c r="C45" s="301">
        <f>Matériel_Sogto!C50</f>
        <v>0</v>
      </c>
      <c r="D45" s="298">
        <f>IF(C45="Cpt Panne",VLOOKUP(B45,Vidange!$S$7:'Vidange'!$Z$68,7,FALSE)+heures!D45,Matériel_Sogto!E50)</f>
        <v>0</v>
      </c>
      <c r="E45" s="299">
        <f>IF(C45="Cpt Panne",D45+heures!E45,Matériel_Sogto!M50)</f>
        <v>0</v>
      </c>
      <c r="F45" s="299">
        <f>IF(C45="Cpt Panne",D45+heures!F45,Matériel_Sogto!U50)</f>
        <v>0</v>
      </c>
      <c r="G45" s="299">
        <f>IF(C45="Cpt Panne",F45+heures!G45,Matériel_Sogto!AC50)</f>
        <v>0</v>
      </c>
      <c r="H45" s="299">
        <f>IF(C45="Cpt Panne",G45+heures!H45,Matériel_Sogto!AK50)</f>
        <v>0</v>
      </c>
      <c r="I45" s="299">
        <f>IF(C45="Cpt Panne",H45+heures!I45,Matériel_Sogto!AS50)</f>
        <v>0</v>
      </c>
      <c r="J45" s="299">
        <f>IF(C45="Cpt Panne",I45+heures!J45,Matériel_Sogto!BA50)</f>
        <v>0</v>
      </c>
      <c r="K45" s="299">
        <f>IF(C45="Cpt Panne",J45+heures!K45,Matériel_Sogto!BI50)</f>
        <v>0</v>
      </c>
      <c r="L45" s="299">
        <f>IF(C45="Cpt Panne",K45+heures!L45,Matériel_Sogto!BQ50)</f>
        <v>0</v>
      </c>
      <c r="M45" s="299">
        <f>IF(C45="Cpt Panne",L45+heures!M45,Matériel_Sogto!BY50)</f>
        <v>0</v>
      </c>
      <c r="N45" s="299">
        <f>IF(C45="Cpt Panne",M45+heures!N45,Matériel_Sogto!CG50)</f>
        <v>0</v>
      </c>
      <c r="O45" s="299">
        <f>IF(C45="Cpt Panne",N45+heures!O45,Matériel_Sogto!CO50)</f>
        <v>0</v>
      </c>
      <c r="P45" s="299">
        <f>IF(C45="Cpt Panne",O45+heures!P45,Matériel_Sogto!CW50)</f>
        <v>0</v>
      </c>
      <c r="Q45" s="299">
        <f>IF(C45="Cpt Panne",P45+heures!Q45,Matériel_Sogto!DE50)</f>
        <v>0</v>
      </c>
      <c r="R45" s="299">
        <f>IF(C45="Cpt Panne",Q45+heures!R45,Matériel_Sogto!DM50)</f>
        <v>0</v>
      </c>
      <c r="S45" s="299">
        <f>IF(C45="Cpt Panne",R45+heures!S45,Matériel_Sogto!DU50)</f>
        <v>0</v>
      </c>
      <c r="T45" s="299">
        <f>IF(C45="Cpt Panne",S45+heures!T45,Matériel_Sogto!EC50)</f>
        <v>0</v>
      </c>
      <c r="U45" s="299">
        <f>IF(C45="Cpt Panne",T45+heures!U45,Matériel_Sogto!EK50)</f>
        <v>0</v>
      </c>
      <c r="V45" s="299">
        <f>IF(C45="Cpt Panne",U45+heures!V45,Matériel_Sogto!ES50)</f>
        <v>0</v>
      </c>
      <c r="W45" s="299">
        <f>IF(C45="Cpt Panne",V45+heures!W45,Matériel_Sogto!FA50)</f>
        <v>0</v>
      </c>
      <c r="X45" s="299">
        <f>IF(C45="Cpt Panne",W45+heures!X45,Matériel_Sogto!FI50)</f>
        <v>0</v>
      </c>
      <c r="Y45" s="299">
        <f>IF(C45="Cpt Panne",X45+heures!Y45,Matériel_Sogto!FQ50)</f>
        <v>0</v>
      </c>
      <c r="Z45" s="299">
        <f>IF(C45="Cpt Panne",Y45+heures!Z45,Matériel_Sogto!FY50)</f>
        <v>0</v>
      </c>
      <c r="AA45" s="299">
        <f>IF(C45="Cpt Panne",Z45+heures!AA45,Matériel_Sogto!GG50)</f>
        <v>0</v>
      </c>
      <c r="AB45" s="299">
        <f>IF(C45="Cpt Panne",AA45+heures!AB45,Matériel_Sogto!GO50)</f>
        <v>0</v>
      </c>
      <c r="AC45" s="299">
        <f>IF(C45="Cpt Panne",AB45+heures!AC45,Matériel_Sogto!GW50)</f>
        <v>0</v>
      </c>
      <c r="AD45" s="299">
        <f>IF(C45="Cpt Panne",AC45+heures!AD45,Matériel_Sogto!HE50)</f>
        <v>0</v>
      </c>
      <c r="AE45" s="299">
        <f>IF(C45="Cpt Panne",AD45+heures!AE45,Matériel_Sogto!HM50)</f>
        <v>0</v>
      </c>
      <c r="AF45" s="299">
        <f>IF(C45="Cpt Panne",AE45+heures!AF45,Matériel_Sogto!HU50)</f>
        <v>0</v>
      </c>
      <c r="AG45" s="299">
        <f>IF(C45="Cpt Panne",AF45+heures!AG45,Matériel_Sogto!IC50)</f>
        <v>0</v>
      </c>
      <c r="AH45" s="299">
        <f>IF(C45="Cpt Panne",AG45+heures!AH45,Matériel_Sogto!IK50)</f>
        <v>0</v>
      </c>
      <c r="AI45" s="533">
        <f t="shared" si="0"/>
        <v>0</v>
      </c>
    </row>
    <row r="46" spans="1:35">
      <c r="A46" s="300">
        <f>Matériel_Sogto!A51</f>
        <v>0</v>
      </c>
      <c r="B46" s="301">
        <f>Matériel_Sogto!B51</f>
        <v>0</v>
      </c>
      <c r="C46" s="301">
        <f>Matériel_Sogto!C51</f>
        <v>0</v>
      </c>
      <c r="D46" s="298">
        <f>IF(C46="Cpt Panne",VLOOKUP(B46,Vidange!$S$7:'Vidange'!$Z$68,7,FALSE)+heures!D46,Matériel_Sogto!E51)</f>
        <v>0</v>
      </c>
      <c r="E46" s="299">
        <f>IF(C46="Cpt Panne",D46+heures!E46,Matériel_Sogto!M51)</f>
        <v>0</v>
      </c>
      <c r="F46" s="299">
        <f>IF(C46="Cpt Panne",D46+heures!F46,Matériel_Sogto!U51)</f>
        <v>0</v>
      </c>
      <c r="G46" s="299">
        <f>IF(C46="Cpt Panne",F46+heures!G46,Matériel_Sogto!AC51)</f>
        <v>0</v>
      </c>
      <c r="H46" s="299">
        <f>IF(C46="Cpt Panne",G46+heures!H46,Matériel_Sogto!AK51)</f>
        <v>0</v>
      </c>
      <c r="I46" s="299">
        <f>IF(C46="Cpt Panne",H46+heures!I46,Matériel_Sogto!AS51)</f>
        <v>0</v>
      </c>
      <c r="J46" s="299">
        <f>IF(C46="Cpt Panne",I46+heures!J46,Matériel_Sogto!BA51)</f>
        <v>0</v>
      </c>
      <c r="K46" s="299">
        <f>IF(C46="Cpt Panne",J46+heures!K46,Matériel_Sogto!BI51)</f>
        <v>0</v>
      </c>
      <c r="L46" s="299">
        <f>IF(C46="Cpt Panne",K46+heures!L46,Matériel_Sogto!BQ51)</f>
        <v>0</v>
      </c>
      <c r="M46" s="299">
        <f>IF(C46="Cpt Panne",L46+heures!M46,Matériel_Sogto!BY51)</f>
        <v>0</v>
      </c>
      <c r="N46" s="299">
        <f>IF(C46="Cpt Panne",M46+heures!N46,Matériel_Sogto!CG51)</f>
        <v>0</v>
      </c>
      <c r="O46" s="299">
        <f>IF(C46="Cpt Panne",N46+heures!O46,Matériel_Sogto!CO51)</f>
        <v>0</v>
      </c>
      <c r="P46" s="299">
        <f>IF(C46="Cpt Panne",O46+heures!P46,Matériel_Sogto!CW51)</f>
        <v>0</v>
      </c>
      <c r="Q46" s="299">
        <f>IF(C46="Cpt Panne",P46+heures!Q46,Matériel_Sogto!DE51)</f>
        <v>0</v>
      </c>
      <c r="R46" s="299">
        <f>IF(C46="Cpt Panne",Q46+heures!R46,Matériel_Sogto!DM51)</f>
        <v>0</v>
      </c>
      <c r="S46" s="299">
        <f>IF(C46="Cpt Panne",R46+heures!S46,Matériel_Sogto!DU51)</f>
        <v>0</v>
      </c>
      <c r="T46" s="299">
        <f>IF(C46="Cpt Panne",S46+heures!T46,Matériel_Sogto!EC51)</f>
        <v>0</v>
      </c>
      <c r="U46" s="299">
        <f>IF(C46="Cpt Panne",T46+heures!U46,Matériel_Sogto!EK51)</f>
        <v>0</v>
      </c>
      <c r="V46" s="299">
        <f>IF(C46="Cpt Panne",U46+heures!V46,Matériel_Sogto!ES51)</f>
        <v>0</v>
      </c>
      <c r="W46" s="299">
        <f>IF(C46="Cpt Panne",V46+heures!W46,Matériel_Sogto!FA51)</f>
        <v>0</v>
      </c>
      <c r="X46" s="299">
        <f>IF(C46="Cpt Panne",W46+heures!X46,Matériel_Sogto!FI51)</f>
        <v>0</v>
      </c>
      <c r="Y46" s="299">
        <f>IF(C46="Cpt Panne",X46+heures!Y46,Matériel_Sogto!FQ51)</f>
        <v>0</v>
      </c>
      <c r="Z46" s="299">
        <f>IF(C46="Cpt Panne",Y46+heures!Z46,Matériel_Sogto!FY51)</f>
        <v>0</v>
      </c>
      <c r="AA46" s="299">
        <f>IF(C46="Cpt Panne",Z46+heures!AA46,Matériel_Sogto!GG51)</f>
        <v>0</v>
      </c>
      <c r="AB46" s="299">
        <f>IF(C46="Cpt Panne",AA46+heures!AB46,Matériel_Sogto!GO51)</f>
        <v>0</v>
      </c>
      <c r="AC46" s="299">
        <f>IF(C46="Cpt Panne",AB46+heures!AC46,Matériel_Sogto!GW51)</f>
        <v>0</v>
      </c>
      <c r="AD46" s="299">
        <f>IF(C46="Cpt Panne",AC46+heures!AD46,Matériel_Sogto!HE51)</f>
        <v>0</v>
      </c>
      <c r="AE46" s="299">
        <f>IF(C46="Cpt Panne",AD46+heures!AE46,Matériel_Sogto!HM51)</f>
        <v>0</v>
      </c>
      <c r="AF46" s="299">
        <f>IF(C46="Cpt Panne",AE46+heures!AF46,Matériel_Sogto!HU51)</f>
        <v>0</v>
      </c>
      <c r="AG46" s="299">
        <f>IF(C46="Cpt Panne",AF46+heures!AG46,Matériel_Sogto!IC51)</f>
        <v>0</v>
      </c>
      <c r="AH46" s="299">
        <f>IF(C46="Cpt Panne",AG46+heures!AH46,Matériel_Sogto!IK51)</f>
        <v>0</v>
      </c>
      <c r="AI46" s="533">
        <f t="shared" si="0"/>
        <v>0</v>
      </c>
    </row>
    <row r="47" spans="1:35">
      <c r="A47" s="300">
        <f>Matériel_Sogto!A52</f>
        <v>0</v>
      </c>
      <c r="B47" s="301">
        <f>Matériel_Sogto!B52</f>
        <v>0</v>
      </c>
      <c r="C47" s="301">
        <f>Matériel_Sogto!C52</f>
        <v>0</v>
      </c>
      <c r="D47" s="298">
        <f>IF(C47="Cpt Panne",VLOOKUP(B47,Vidange!$S$7:'Vidange'!$Z$68,7,FALSE)+heures!D47,Matériel_Sogto!E52)</f>
        <v>0</v>
      </c>
      <c r="E47" s="299">
        <f>IF(C47="Cpt Panne",D47+heures!E47,Matériel_Sogto!M52)</f>
        <v>0</v>
      </c>
      <c r="F47" s="299">
        <f>IF(C47="Cpt Panne",D47+heures!F47,Matériel_Sogto!U52)</f>
        <v>0</v>
      </c>
      <c r="G47" s="299">
        <f>IF(C47="Cpt Panne",F47+heures!G47,Matériel_Sogto!AC52)</f>
        <v>0</v>
      </c>
      <c r="H47" s="299">
        <f>IF(C47="Cpt Panne",G47+heures!H47,Matériel_Sogto!AK52)</f>
        <v>0</v>
      </c>
      <c r="I47" s="299">
        <f>IF(C47="Cpt Panne",H47+heures!I47,Matériel_Sogto!AS52)</f>
        <v>0</v>
      </c>
      <c r="J47" s="299">
        <f>IF(C47="Cpt Panne",I47+heures!J47,Matériel_Sogto!BA52)</f>
        <v>0</v>
      </c>
      <c r="K47" s="299">
        <f>IF(C47="Cpt Panne",J47+heures!K47,Matériel_Sogto!BI52)</f>
        <v>0</v>
      </c>
      <c r="L47" s="299">
        <f>IF(C47="Cpt Panne",K47+heures!L47,Matériel_Sogto!BQ52)</f>
        <v>0</v>
      </c>
      <c r="M47" s="299">
        <f>IF(C47="Cpt Panne",L47+heures!M47,Matériel_Sogto!BY52)</f>
        <v>0</v>
      </c>
      <c r="N47" s="299">
        <f>IF(C47="Cpt Panne",M47+heures!N47,Matériel_Sogto!CG52)</f>
        <v>0</v>
      </c>
      <c r="O47" s="299">
        <f>IF(C47="Cpt Panne",N47+heures!O47,Matériel_Sogto!CO52)</f>
        <v>0</v>
      </c>
      <c r="P47" s="299">
        <f>IF(C47="Cpt Panne",O47+heures!P47,Matériel_Sogto!CW52)</f>
        <v>0</v>
      </c>
      <c r="Q47" s="299">
        <f>IF(C47="Cpt Panne",P47+heures!Q47,Matériel_Sogto!DE52)</f>
        <v>0</v>
      </c>
      <c r="R47" s="299">
        <f>IF(C47="Cpt Panne",Q47+heures!R47,Matériel_Sogto!DM52)</f>
        <v>0</v>
      </c>
      <c r="S47" s="299">
        <f>IF(C47="Cpt Panne",R47+heures!S47,Matériel_Sogto!DU52)</f>
        <v>0</v>
      </c>
      <c r="T47" s="299">
        <f>IF(C47="Cpt Panne",S47+heures!T47,Matériel_Sogto!EC52)</f>
        <v>0</v>
      </c>
      <c r="U47" s="299">
        <f>IF(C47="Cpt Panne",T47+heures!U47,Matériel_Sogto!EK52)</f>
        <v>0</v>
      </c>
      <c r="V47" s="299">
        <f>IF(C47="Cpt Panne",U47+heures!V47,Matériel_Sogto!ES52)</f>
        <v>0</v>
      </c>
      <c r="W47" s="299">
        <f>IF(C47="Cpt Panne",V47+heures!W47,Matériel_Sogto!FA52)</f>
        <v>0</v>
      </c>
      <c r="X47" s="299">
        <f>IF(C47="Cpt Panne",W47+heures!X47,Matériel_Sogto!FI52)</f>
        <v>0</v>
      </c>
      <c r="Y47" s="299">
        <f>IF(C47="Cpt Panne",X47+heures!Y47,Matériel_Sogto!FQ52)</f>
        <v>0</v>
      </c>
      <c r="Z47" s="299">
        <f>IF(C47="Cpt Panne",Y47+heures!Z47,Matériel_Sogto!FY52)</f>
        <v>0</v>
      </c>
      <c r="AA47" s="299">
        <f>IF(C47="Cpt Panne",Z47+heures!AA47,Matériel_Sogto!GG52)</f>
        <v>0</v>
      </c>
      <c r="AB47" s="299">
        <f>IF(C47="Cpt Panne",AA47+heures!AB47,Matériel_Sogto!GO52)</f>
        <v>0</v>
      </c>
      <c r="AC47" s="299">
        <f>IF(C47="Cpt Panne",AB47+heures!AC47,Matériel_Sogto!GW52)</f>
        <v>0</v>
      </c>
      <c r="AD47" s="299">
        <f>IF(C47="Cpt Panne",AC47+heures!AD47,Matériel_Sogto!HE52)</f>
        <v>0</v>
      </c>
      <c r="AE47" s="299">
        <f>IF(C47="Cpt Panne",AD47+heures!AE47,Matériel_Sogto!HM52)</f>
        <v>0</v>
      </c>
      <c r="AF47" s="299">
        <f>IF(C47="Cpt Panne",AE47+heures!AF47,Matériel_Sogto!HU52)</f>
        <v>0</v>
      </c>
      <c r="AG47" s="299">
        <f>IF(C47="Cpt Panne",AF47+heures!AG47,Matériel_Sogto!IC52)</f>
        <v>0</v>
      </c>
      <c r="AH47" s="299">
        <f>IF(C47="Cpt Panne",AG47+heures!AH47,Matériel_Sogto!IK52)</f>
        <v>0</v>
      </c>
      <c r="AI47" s="533">
        <f t="shared" si="0"/>
        <v>0</v>
      </c>
    </row>
    <row r="48" spans="1:35">
      <c r="A48" s="300">
        <f>Matériel_Sogto!A53</f>
        <v>0</v>
      </c>
      <c r="B48" s="301">
        <f>Matériel_Sogto!B53</f>
        <v>0</v>
      </c>
      <c r="C48" s="301">
        <f>Matériel_Sogto!C53</f>
        <v>0</v>
      </c>
      <c r="D48" s="298">
        <f>IF(C48="Cpt Panne",VLOOKUP(B48,Vidange!$S$7:'Vidange'!$Z$68,7,FALSE)+heures!D48,Matériel_Sogto!E53)</f>
        <v>0</v>
      </c>
      <c r="E48" s="299">
        <f>IF(C48="Cpt Panne",D48+heures!E48,Matériel_Sogto!M53)</f>
        <v>0</v>
      </c>
      <c r="F48" s="299">
        <f>IF(C48="Cpt Panne",D48+heures!F48,Matériel_Sogto!U53)</f>
        <v>0</v>
      </c>
      <c r="G48" s="299">
        <f>IF(C48="Cpt Panne",F48+heures!G48,Matériel_Sogto!AC53)</f>
        <v>0</v>
      </c>
      <c r="H48" s="299">
        <f>IF(C48="Cpt Panne",G48+heures!H48,Matériel_Sogto!AK53)</f>
        <v>0</v>
      </c>
      <c r="I48" s="299">
        <f>IF(C48="Cpt Panne",H48+heures!I48,Matériel_Sogto!AS53)</f>
        <v>0</v>
      </c>
      <c r="J48" s="299">
        <f>IF(C48="Cpt Panne",I48+heures!J48,Matériel_Sogto!BA53)</f>
        <v>0</v>
      </c>
      <c r="K48" s="299">
        <f>IF(C48="Cpt Panne",J48+heures!K48,Matériel_Sogto!BI53)</f>
        <v>0</v>
      </c>
      <c r="L48" s="299">
        <f>IF(C48="Cpt Panne",K48+heures!L48,Matériel_Sogto!BQ53)</f>
        <v>0</v>
      </c>
      <c r="M48" s="299">
        <f>IF(C48="Cpt Panne",L48+heures!M48,Matériel_Sogto!BY53)</f>
        <v>0</v>
      </c>
      <c r="N48" s="299">
        <f>IF(C48="Cpt Panne",M48+heures!N48,Matériel_Sogto!CG53)</f>
        <v>0</v>
      </c>
      <c r="O48" s="299">
        <f>IF(C48="Cpt Panne",N48+heures!O48,Matériel_Sogto!CO53)</f>
        <v>0</v>
      </c>
      <c r="P48" s="299">
        <f>IF(C48="Cpt Panne",O48+heures!P48,Matériel_Sogto!CW53)</f>
        <v>0</v>
      </c>
      <c r="Q48" s="299">
        <f>IF(C48="Cpt Panne",P48+heures!Q48,Matériel_Sogto!DE53)</f>
        <v>0</v>
      </c>
      <c r="R48" s="299">
        <f>IF(C48="Cpt Panne",Q48+heures!R48,Matériel_Sogto!DM53)</f>
        <v>0</v>
      </c>
      <c r="S48" s="299">
        <f>IF(C48="Cpt Panne",R48+heures!S48,Matériel_Sogto!DU53)</f>
        <v>0</v>
      </c>
      <c r="T48" s="299">
        <f>IF(C48="Cpt Panne",S48+heures!T48,Matériel_Sogto!EC53)</f>
        <v>0</v>
      </c>
      <c r="U48" s="299">
        <f>IF(C48="Cpt Panne",T48+heures!U48,Matériel_Sogto!EK53)</f>
        <v>0</v>
      </c>
      <c r="V48" s="299">
        <f>IF(C48="Cpt Panne",U48+heures!V48,Matériel_Sogto!ES53)</f>
        <v>0</v>
      </c>
      <c r="W48" s="299">
        <f>IF(C48="Cpt Panne",V48+heures!W48,Matériel_Sogto!FA53)</f>
        <v>0</v>
      </c>
      <c r="X48" s="299">
        <f>IF(C48="Cpt Panne",W48+heures!X48,Matériel_Sogto!FI53)</f>
        <v>0</v>
      </c>
      <c r="Y48" s="299">
        <f>IF(C48="Cpt Panne",X48+heures!Y48,Matériel_Sogto!FQ53)</f>
        <v>0</v>
      </c>
      <c r="Z48" s="299">
        <f>IF(C48="Cpt Panne",Y48+heures!Z48,Matériel_Sogto!FY53)</f>
        <v>0</v>
      </c>
      <c r="AA48" s="299">
        <f>IF(C48="Cpt Panne",Z48+heures!AA48,Matériel_Sogto!GG53)</f>
        <v>0</v>
      </c>
      <c r="AB48" s="299">
        <f>IF(C48="Cpt Panne",AA48+heures!AB48,Matériel_Sogto!GO53)</f>
        <v>0</v>
      </c>
      <c r="AC48" s="299">
        <f>IF(C48="Cpt Panne",AB48+heures!AC48,Matériel_Sogto!GW53)</f>
        <v>0</v>
      </c>
      <c r="AD48" s="299">
        <f>IF(C48="Cpt Panne",AC48+heures!AD48,Matériel_Sogto!HE53)</f>
        <v>0</v>
      </c>
      <c r="AE48" s="299">
        <f>IF(C48="Cpt Panne",AD48+heures!AE48,Matériel_Sogto!HM53)</f>
        <v>0</v>
      </c>
      <c r="AF48" s="299">
        <f>IF(C48="Cpt Panne",AE48+heures!AF48,Matériel_Sogto!HU53)</f>
        <v>0</v>
      </c>
      <c r="AG48" s="299">
        <f>IF(C48="Cpt Panne",AF48+heures!AG48,Matériel_Sogto!IC53)</f>
        <v>0</v>
      </c>
      <c r="AH48" s="299">
        <f>IF(C48="Cpt Panne",AG48+heures!AH48,Matériel_Sogto!IK53)</f>
        <v>0</v>
      </c>
      <c r="AI48" s="533">
        <f t="shared" si="0"/>
        <v>0</v>
      </c>
    </row>
    <row r="49" spans="1:35">
      <c r="A49" s="300">
        <f>Matériel_Sogto!A54</f>
        <v>0</v>
      </c>
      <c r="B49" s="301">
        <f>Matériel_Sogto!B54</f>
        <v>0</v>
      </c>
      <c r="C49" s="301">
        <f>Matériel_Sogto!C54</f>
        <v>0</v>
      </c>
      <c r="D49" s="298">
        <f>IF(C49="Cpt Panne",VLOOKUP(B49,Vidange!$S$7:'Vidange'!$Z$68,7,FALSE)+heures!D49,Matériel_Sogto!E54)</f>
        <v>0</v>
      </c>
      <c r="E49" s="299">
        <f>IF(C49="Cpt Panne",D49+heures!E49,Matériel_Sogto!M54)</f>
        <v>0</v>
      </c>
      <c r="F49" s="299">
        <f>IF(C49="Cpt Panne",D49+heures!F49,Matériel_Sogto!U54)</f>
        <v>0</v>
      </c>
      <c r="G49" s="299">
        <f>IF(C49="Cpt Panne",F49+heures!G49,Matériel_Sogto!AC54)</f>
        <v>0</v>
      </c>
      <c r="H49" s="299">
        <f>IF(C49="Cpt Panne",G49+heures!H49,Matériel_Sogto!AK54)</f>
        <v>0</v>
      </c>
      <c r="I49" s="299">
        <f>IF(C49="Cpt Panne",H49+heures!I49,Matériel_Sogto!AS54)</f>
        <v>0</v>
      </c>
      <c r="J49" s="299">
        <f>IF(C49="Cpt Panne",I49+heures!J49,Matériel_Sogto!BA54)</f>
        <v>0</v>
      </c>
      <c r="K49" s="299">
        <f>IF(C49="Cpt Panne",J49+heures!K49,Matériel_Sogto!BI54)</f>
        <v>0</v>
      </c>
      <c r="L49" s="299">
        <f>IF(C49="Cpt Panne",K49+heures!L49,Matériel_Sogto!BQ54)</f>
        <v>0</v>
      </c>
      <c r="M49" s="299">
        <f>IF(C49="Cpt Panne",L49+heures!M49,Matériel_Sogto!BY54)</f>
        <v>0</v>
      </c>
      <c r="N49" s="299">
        <f>IF(C49="Cpt Panne",M49+heures!N49,Matériel_Sogto!CG54)</f>
        <v>0</v>
      </c>
      <c r="O49" s="299">
        <f>IF(C49="Cpt Panne",N49+heures!O49,Matériel_Sogto!CO54)</f>
        <v>0</v>
      </c>
      <c r="P49" s="299">
        <f>IF(C49="Cpt Panne",O49+heures!P49,Matériel_Sogto!CW54)</f>
        <v>0</v>
      </c>
      <c r="Q49" s="299">
        <f>IF(C49="Cpt Panne",P49+heures!Q49,Matériel_Sogto!DE54)</f>
        <v>0</v>
      </c>
      <c r="R49" s="299">
        <f>IF(C49="Cpt Panne",Q49+heures!R49,Matériel_Sogto!DM54)</f>
        <v>0</v>
      </c>
      <c r="S49" s="299">
        <f>IF(C49="Cpt Panne",R49+heures!S49,Matériel_Sogto!DU54)</f>
        <v>0</v>
      </c>
      <c r="T49" s="299">
        <f>IF(C49="Cpt Panne",S49+heures!T49,Matériel_Sogto!EC54)</f>
        <v>0</v>
      </c>
      <c r="U49" s="299">
        <f>IF(C49="Cpt Panne",T49+heures!U49,Matériel_Sogto!EK54)</f>
        <v>0</v>
      </c>
      <c r="V49" s="299">
        <f>IF(C49="Cpt Panne",U49+heures!V49,Matériel_Sogto!ES54)</f>
        <v>0</v>
      </c>
      <c r="W49" s="299">
        <f>IF(C49="Cpt Panne",V49+heures!W49,Matériel_Sogto!FA54)</f>
        <v>0</v>
      </c>
      <c r="X49" s="299">
        <f>IF(C49="Cpt Panne",W49+heures!X49,Matériel_Sogto!FI54)</f>
        <v>0</v>
      </c>
      <c r="Y49" s="299">
        <f>IF(C49="Cpt Panne",X49+heures!Y49,Matériel_Sogto!FQ54)</f>
        <v>0</v>
      </c>
      <c r="Z49" s="299">
        <f>IF(C49="Cpt Panne",Y49+heures!Z49,Matériel_Sogto!FY54)</f>
        <v>0</v>
      </c>
      <c r="AA49" s="299">
        <f>IF(C49="Cpt Panne",Z49+heures!AA49,Matériel_Sogto!GG54)</f>
        <v>0</v>
      </c>
      <c r="AB49" s="299">
        <f>IF(C49="Cpt Panne",AA49+heures!AB49,Matériel_Sogto!GO54)</f>
        <v>0</v>
      </c>
      <c r="AC49" s="299">
        <f>IF(C49="Cpt Panne",AB49+heures!AC49,Matériel_Sogto!GW54)</f>
        <v>0</v>
      </c>
      <c r="AD49" s="299">
        <f>IF(C49="Cpt Panne",AC49+heures!AD49,Matériel_Sogto!HE54)</f>
        <v>0</v>
      </c>
      <c r="AE49" s="299">
        <f>IF(C49="Cpt Panne",AD49+heures!AE49,Matériel_Sogto!HM54)</f>
        <v>0</v>
      </c>
      <c r="AF49" s="299">
        <f>IF(C49="Cpt Panne",AE49+heures!AF49,Matériel_Sogto!HU54)</f>
        <v>0</v>
      </c>
      <c r="AG49" s="299">
        <f>IF(C49="Cpt Panne",AF49+heures!AG49,Matériel_Sogto!IC54)</f>
        <v>0</v>
      </c>
      <c r="AH49" s="299">
        <f>IF(C49="Cpt Panne",AG49+heures!AH49,Matériel_Sogto!IK54)</f>
        <v>0</v>
      </c>
      <c r="AI49" s="533">
        <f t="shared" si="0"/>
        <v>0</v>
      </c>
    </row>
    <row r="50" spans="1:35">
      <c r="A50" s="300">
        <f>Matériel_Sogto!A55</f>
        <v>0</v>
      </c>
      <c r="B50" s="301">
        <f>Matériel_Sogto!B55</f>
        <v>0</v>
      </c>
      <c r="C50" s="301">
        <f>Matériel_Sogto!C55</f>
        <v>0</v>
      </c>
      <c r="D50" s="298">
        <f>IF(C50="Cpt Panne",VLOOKUP(B50,Vidange!$S$7:'Vidange'!$Z$68,7,FALSE)+heures!D50,Matériel_Sogto!E55)</f>
        <v>0</v>
      </c>
      <c r="E50" s="299">
        <f>IF(C50="Cpt Panne",D50+heures!E50,Matériel_Sogto!M55)</f>
        <v>0</v>
      </c>
      <c r="F50" s="299">
        <f>IF(C50="Cpt Panne",D50+heures!F50,Matériel_Sogto!U55)</f>
        <v>0</v>
      </c>
      <c r="G50" s="299">
        <f>IF(C50="Cpt Panne",F50+heures!G50,Matériel_Sogto!AC55)</f>
        <v>0</v>
      </c>
      <c r="H50" s="299">
        <f>IF(C50="Cpt Panne",G50+heures!H50,Matériel_Sogto!AK55)</f>
        <v>0</v>
      </c>
      <c r="I50" s="299">
        <f>IF(C50="Cpt Panne",H50+heures!I50,Matériel_Sogto!AS55)</f>
        <v>0</v>
      </c>
      <c r="J50" s="299">
        <f>IF(C50="Cpt Panne",I50+heures!J50,Matériel_Sogto!BA55)</f>
        <v>0</v>
      </c>
      <c r="K50" s="299">
        <f>IF(C50="Cpt Panne",J50+heures!K50,Matériel_Sogto!BI55)</f>
        <v>0</v>
      </c>
      <c r="L50" s="299">
        <f>IF(C50="Cpt Panne",K50+heures!L50,Matériel_Sogto!BQ55)</f>
        <v>0</v>
      </c>
      <c r="M50" s="299">
        <f>IF(C50="Cpt Panne",L50+heures!M50,Matériel_Sogto!BY55)</f>
        <v>0</v>
      </c>
      <c r="N50" s="299">
        <f>IF(C50="Cpt Panne",M50+heures!N50,Matériel_Sogto!CG55)</f>
        <v>0</v>
      </c>
      <c r="O50" s="299">
        <f>IF(C50="Cpt Panne",N50+heures!O50,Matériel_Sogto!CO55)</f>
        <v>0</v>
      </c>
      <c r="P50" s="299">
        <f>IF(C50="Cpt Panne",O50+heures!P50,Matériel_Sogto!CW55)</f>
        <v>0</v>
      </c>
      <c r="Q50" s="299">
        <f>IF(C50="Cpt Panne",P50+heures!Q50,Matériel_Sogto!DE55)</f>
        <v>0</v>
      </c>
      <c r="R50" s="299">
        <f>IF(C50="Cpt Panne",Q50+heures!R50,Matériel_Sogto!DM55)</f>
        <v>0</v>
      </c>
      <c r="S50" s="299">
        <f>IF(C50="Cpt Panne",R50+heures!S50,Matériel_Sogto!DU55)</f>
        <v>0</v>
      </c>
      <c r="T50" s="299">
        <f>IF(C50="Cpt Panne",S50+heures!T50,Matériel_Sogto!EC55)</f>
        <v>0</v>
      </c>
      <c r="U50" s="299">
        <f>IF(C50="Cpt Panne",T50+heures!U50,Matériel_Sogto!EK55)</f>
        <v>0</v>
      </c>
      <c r="V50" s="299">
        <f>IF(C50="Cpt Panne",U50+heures!V50,Matériel_Sogto!ES55)</f>
        <v>0</v>
      </c>
      <c r="W50" s="299">
        <f>IF(C50="Cpt Panne",V50+heures!W50,Matériel_Sogto!FA55)</f>
        <v>0</v>
      </c>
      <c r="X50" s="299">
        <f>IF(C50="Cpt Panne",W50+heures!X50,Matériel_Sogto!FI55)</f>
        <v>0</v>
      </c>
      <c r="Y50" s="299">
        <f>IF(C50="Cpt Panne",X50+heures!Y50,Matériel_Sogto!FQ55)</f>
        <v>0</v>
      </c>
      <c r="Z50" s="299">
        <f>IF(C50="Cpt Panne",Y50+heures!Z50,Matériel_Sogto!FY55)</f>
        <v>0</v>
      </c>
      <c r="AA50" s="299">
        <f>IF(C50="Cpt Panne",Z50+heures!AA50,Matériel_Sogto!GG55)</f>
        <v>0</v>
      </c>
      <c r="AB50" s="299">
        <f>IF(C50="Cpt Panne",AA50+heures!AB50,Matériel_Sogto!GO55)</f>
        <v>0</v>
      </c>
      <c r="AC50" s="299">
        <f>IF(C50="Cpt Panne",AB50+heures!AC50,Matériel_Sogto!GW55)</f>
        <v>0</v>
      </c>
      <c r="AD50" s="299">
        <f>IF(C50="Cpt Panne",AC50+heures!AD50,Matériel_Sogto!HE55)</f>
        <v>0</v>
      </c>
      <c r="AE50" s="299">
        <f>IF(C50="Cpt Panne",AD50+heures!AE50,Matériel_Sogto!HM55)</f>
        <v>0</v>
      </c>
      <c r="AF50" s="299">
        <f>IF(C50="Cpt Panne",AE50+heures!AF50,Matériel_Sogto!HU55)</f>
        <v>0</v>
      </c>
      <c r="AG50" s="299">
        <f>IF(C50="Cpt Panne",AF50+heures!AG50,Matériel_Sogto!IC55)</f>
        <v>0</v>
      </c>
      <c r="AH50" s="299">
        <f>IF(C50="Cpt Panne",AG50+heures!AH50,Matériel_Sogto!IK55)</f>
        <v>0</v>
      </c>
      <c r="AI50" s="533">
        <f t="shared" si="0"/>
        <v>0</v>
      </c>
    </row>
    <row r="51" spans="1:35">
      <c r="A51" s="300">
        <f>Matériel_Sogto!A56</f>
        <v>0</v>
      </c>
      <c r="B51" s="301">
        <f>Matériel_Sogto!B56</f>
        <v>0</v>
      </c>
      <c r="C51" s="301">
        <f>Matériel_Sogto!C56</f>
        <v>0</v>
      </c>
      <c r="D51" s="298">
        <f>IF(C51="Cpt Panne",VLOOKUP(B51,Vidange!$S$7:'Vidange'!$Z$68,7,FALSE)+heures!D51,Matériel_Sogto!E56)</f>
        <v>0</v>
      </c>
      <c r="E51" s="299">
        <f>IF(C51="Cpt Panne",D51+heures!E51,Matériel_Sogto!M56)</f>
        <v>0</v>
      </c>
      <c r="F51" s="299">
        <f>IF(C51="Cpt Panne",D51+heures!F51,Matériel_Sogto!U56)</f>
        <v>0</v>
      </c>
      <c r="G51" s="299">
        <f>IF(C51="Cpt Panne",F51+heures!G51,Matériel_Sogto!AC56)</f>
        <v>0</v>
      </c>
      <c r="H51" s="299">
        <f>IF(C51="Cpt Panne",G51+heures!H51,Matériel_Sogto!AK56)</f>
        <v>0</v>
      </c>
      <c r="I51" s="299">
        <f>IF(C51="Cpt Panne",H51+heures!I51,Matériel_Sogto!AS56)</f>
        <v>0</v>
      </c>
      <c r="J51" s="299">
        <f>IF(C51="Cpt Panne",I51+heures!J51,Matériel_Sogto!BA56)</f>
        <v>0</v>
      </c>
      <c r="K51" s="299">
        <f>IF(C51="Cpt Panne",J51+heures!K51,Matériel_Sogto!BI56)</f>
        <v>0</v>
      </c>
      <c r="L51" s="299">
        <f>IF(C51="Cpt Panne",K51+heures!L51,Matériel_Sogto!BQ56)</f>
        <v>0</v>
      </c>
      <c r="M51" s="299">
        <f>IF(C51="Cpt Panne",L51+heures!M51,Matériel_Sogto!BY56)</f>
        <v>0</v>
      </c>
      <c r="N51" s="299">
        <f>IF(C51="Cpt Panne",M51+heures!N51,Matériel_Sogto!CG56)</f>
        <v>0</v>
      </c>
      <c r="O51" s="299">
        <f>IF(C51="Cpt Panne",N51+heures!O51,Matériel_Sogto!CO56)</f>
        <v>0</v>
      </c>
      <c r="P51" s="299">
        <f>IF(C51="Cpt Panne",O51+heures!P51,Matériel_Sogto!CW56)</f>
        <v>0</v>
      </c>
      <c r="Q51" s="299">
        <f>IF(C51="Cpt Panne",P51+heures!Q51,Matériel_Sogto!DE56)</f>
        <v>0</v>
      </c>
      <c r="R51" s="299">
        <f>IF(C51="Cpt Panne",Q51+heures!R51,Matériel_Sogto!DM56)</f>
        <v>0</v>
      </c>
      <c r="S51" s="299">
        <f>IF(C51="Cpt Panne",R51+heures!S51,Matériel_Sogto!DU56)</f>
        <v>0</v>
      </c>
      <c r="T51" s="299">
        <f>IF(C51="Cpt Panne",S51+heures!T51,Matériel_Sogto!EC56)</f>
        <v>0</v>
      </c>
      <c r="U51" s="299">
        <f>IF(C51="Cpt Panne",T51+heures!U51,Matériel_Sogto!EK56)</f>
        <v>0</v>
      </c>
      <c r="V51" s="299">
        <f>IF(C51="Cpt Panne",U51+heures!V51,Matériel_Sogto!ES56)</f>
        <v>0</v>
      </c>
      <c r="W51" s="299">
        <f>IF(C51="Cpt Panne",V51+heures!W51,Matériel_Sogto!FA56)</f>
        <v>0</v>
      </c>
      <c r="X51" s="299">
        <f>IF(C51="Cpt Panne",W51+heures!X51,Matériel_Sogto!FI56)</f>
        <v>0</v>
      </c>
      <c r="Y51" s="299">
        <f>IF(C51="Cpt Panne",X51+heures!Y51,Matériel_Sogto!FQ56)</f>
        <v>0</v>
      </c>
      <c r="Z51" s="299">
        <f>IF(C51="Cpt Panne",Y51+heures!Z51,Matériel_Sogto!FY56)</f>
        <v>0</v>
      </c>
      <c r="AA51" s="299">
        <f>IF(C51="Cpt Panne",Z51+heures!AA51,Matériel_Sogto!GG56)</f>
        <v>0</v>
      </c>
      <c r="AB51" s="299">
        <f>IF(C51="Cpt Panne",AA51+heures!AB51,Matériel_Sogto!GO56)</f>
        <v>0</v>
      </c>
      <c r="AC51" s="299">
        <f>IF(C51="Cpt Panne",AB51+heures!AC51,Matériel_Sogto!GW56)</f>
        <v>0</v>
      </c>
      <c r="AD51" s="299">
        <f>IF(C51="Cpt Panne",AC51+heures!AD51,Matériel_Sogto!HE56)</f>
        <v>0</v>
      </c>
      <c r="AE51" s="299">
        <f>IF(C51="Cpt Panne",AD51+heures!AE51,Matériel_Sogto!HM56)</f>
        <v>0</v>
      </c>
      <c r="AF51" s="299">
        <f>IF(C51="Cpt Panne",AE51+heures!AF51,Matériel_Sogto!HU56)</f>
        <v>0</v>
      </c>
      <c r="AG51" s="299">
        <f>IF(C51="Cpt Panne",AF51+heures!AG51,Matériel_Sogto!IC56)</f>
        <v>0</v>
      </c>
      <c r="AH51" s="299">
        <f>IF(C51="Cpt Panne",AG51+heures!AH51,Matériel_Sogto!IK56)</f>
        <v>0</v>
      </c>
      <c r="AI51" s="533">
        <f t="shared" si="0"/>
        <v>0</v>
      </c>
    </row>
    <row r="52" spans="1:35">
      <c r="A52" s="300">
        <f>Matériel_Sogto!A57</f>
        <v>0</v>
      </c>
      <c r="B52" s="301">
        <f>Matériel_Sogto!B57</f>
        <v>0</v>
      </c>
      <c r="C52" s="301">
        <f>Matériel_Sogto!C57</f>
        <v>0</v>
      </c>
      <c r="D52" s="298">
        <f>IF(C52="Cpt Panne",VLOOKUP(B52,Vidange!$S$7:'Vidange'!$Z$68,7,FALSE)+heures!D52,Matériel_Sogto!E57)</f>
        <v>0</v>
      </c>
      <c r="E52" s="299">
        <f>IF(C52="Cpt Panne",D52+heures!E52,Matériel_Sogto!M57)</f>
        <v>0</v>
      </c>
      <c r="F52" s="299">
        <f>IF(C52="Cpt Panne",D52+heures!F52,Matériel_Sogto!U57)</f>
        <v>0</v>
      </c>
      <c r="G52" s="299">
        <f>IF(C52="Cpt Panne",F52+heures!G52,Matériel_Sogto!AC57)</f>
        <v>0</v>
      </c>
      <c r="H52" s="299">
        <f>IF(C52="Cpt Panne",G52+heures!H52,Matériel_Sogto!AK57)</f>
        <v>0</v>
      </c>
      <c r="I52" s="299">
        <f>IF(C52="Cpt Panne",H52+heures!I52,Matériel_Sogto!AS57)</f>
        <v>0</v>
      </c>
      <c r="J52" s="299">
        <f>IF(C52="Cpt Panne",I52+heures!J52,Matériel_Sogto!BA57)</f>
        <v>0</v>
      </c>
      <c r="K52" s="299">
        <f>IF(C52="Cpt Panne",J52+heures!K52,Matériel_Sogto!BI57)</f>
        <v>0</v>
      </c>
      <c r="L52" s="299">
        <f>IF(C52="Cpt Panne",K52+heures!L52,Matériel_Sogto!BQ57)</f>
        <v>0</v>
      </c>
      <c r="M52" s="299">
        <f>IF(C52="Cpt Panne",L52+heures!M52,Matériel_Sogto!BY57)</f>
        <v>0</v>
      </c>
      <c r="N52" s="299">
        <f>IF(C52="Cpt Panne",M52+heures!N52,Matériel_Sogto!CG57)</f>
        <v>0</v>
      </c>
      <c r="O52" s="299">
        <f>IF(C52="Cpt Panne",N52+heures!O52,Matériel_Sogto!CO57)</f>
        <v>0</v>
      </c>
      <c r="P52" s="299">
        <f>IF(C52="Cpt Panne",O52+heures!P52,Matériel_Sogto!CW57)</f>
        <v>0</v>
      </c>
      <c r="Q52" s="299">
        <f>IF(C52="Cpt Panne",P52+heures!Q52,Matériel_Sogto!DE57)</f>
        <v>0</v>
      </c>
      <c r="R52" s="299">
        <f>IF(C52="Cpt Panne",Q52+heures!R52,Matériel_Sogto!DM57)</f>
        <v>0</v>
      </c>
      <c r="S52" s="299">
        <f>IF(C52="Cpt Panne",R52+heures!S52,Matériel_Sogto!DU57)</f>
        <v>0</v>
      </c>
      <c r="T52" s="299">
        <f>IF(C52="Cpt Panne",S52+heures!T52,Matériel_Sogto!EC57)</f>
        <v>0</v>
      </c>
      <c r="U52" s="299">
        <f>IF(C52="Cpt Panne",T52+heures!U52,Matériel_Sogto!EK57)</f>
        <v>0</v>
      </c>
      <c r="V52" s="299">
        <f>IF(C52="Cpt Panne",U52+heures!V52,Matériel_Sogto!ES57)</f>
        <v>0</v>
      </c>
      <c r="W52" s="299">
        <f>IF(C52="Cpt Panne",V52+heures!W52,Matériel_Sogto!FA57)</f>
        <v>0</v>
      </c>
      <c r="X52" s="299">
        <f>IF(C52="Cpt Panne",W52+heures!X52,Matériel_Sogto!FI57)</f>
        <v>0</v>
      </c>
      <c r="Y52" s="299">
        <f>IF(C52="Cpt Panne",X52+heures!Y52,Matériel_Sogto!FQ57)</f>
        <v>0</v>
      </c>
      <c r="Z52" s="299">
        <f>IF(C52="Cpt Panne",Y52+heures!Z52,Matériel_Sogto!FY57)</f>
        <v>0</v>
      </c>
      <c r="AA52" s="299">
        <f>IF(C52="Cpt Panne",Z52+heures!AA52,Matériel_Sogto!GG57)</f>
        <v>0</v>
      </c>
      <c r="AB52" s="299">
        <f>IF(C52="Cpt Panne",AA52+heures!AB52,Matériel_Sogto!GO57)</f>
        <v>0</v>
      </c>
      <c r="AC52" s="299">
        <f>IF(C52="Cpt Panne",AB52+heures!AC52,Matériel_Sogto!GW57)</f>
        <v>0</v>
      </c>
      <c r="AD52" s="299">
        <f>IF(C52="Cpt Panne",AC52+heures!AD52,Matériel_Sogto!HE57)</f>
        <v>0</v>
      </c>
      <c r="AE52" s="299">
        <f>IF(C52="Cpt Panne",AD52+heures!AE52,Matériel_Sogto!HM57)</f>
        <v>0</v>
      </c>
      <c r="AF52" s="299">
        <f>IF(C52="Cpt Panne",AE52+heures!AF52,Matériel_Sogto!HU57)</f>
        <v>0</v>
      </c>
      <c r="AG52" s="299">
        <f>IF(C52="Cpt Panne",AF52+heures!AG52,Matériel_Sogto!IC57)</f>
        <v>0</v>
      </c>
      <c r="AH52" s="299">
        <f>IF(C52="Cpt Panne",AG52+heures!AH52,Matériel_Sogto!IK57)</f>
        <v>0</v>
      </c>
      <c r="AI52" s="533">
        <f t="shared" si="0"/>
        <v>0</v>
      </c>
    </row>
    <row r="53" spans="1:35">
      <c r="A53" s="300">
        <f>Matériel_Sogto!A58</f>
        <v>0</v>
      </c>
      <c r="B53" s="301">
        <f>Matériel_Sogto!B58</f>
        <v>0</v>
      </c>
      <c r="C53" s="301">
        <f>Matériel_Sogto!C58</f>
        <v>0</v>
      </c>
      <c r="D53" s="298">
        <f>IF(C53="Cpt Panne",VLOOKUP(B53,Vidange!$S$7:'Vidange'!$Z$68,7,FALSE)+heures!D53,Matériel_Sogto!E58)</f>
        <v>0</v>
      </c>
      <c r="E53" s="299">
        <f>IF(C53="Cpt Panne",D53+heures!E53,Matériel_Sogto!M58)</f>
        <v>0</v>
      </c>
      <c r="F53" s="299">
        <f>IF(C53="Cpt Panne",D53+heures!F53,Matériel_Sogto!U58)</f>
        <v>0</v>
      </c>
      <c r="G53" s="299">
        <f>IF(C53="Cpt Panne",F53+heures!G53,Matériel_Sogto!AC58)</f>
        <v>0</v>
      </c>
      <c r="H53" s="299">
        <f>IF(C53="Cpt Panne",G53+heures!H53,Matériel_Sogto!AK58)</f>
        <v>0</v>
      </c>
      <c r="I53" s="299">
        <f>IF(C53="Cpt Panne",H53+heures!I53,Matériel_Sogto!AS58)</f>
        <v>0</v>
      </c>
      <c r="J53" s="299">
        <f>IF(C53="Cpt Panne",I53+heures!J53,Matériel_Sogto!BA58)</f>
        <v>0</v>
      </c>
      <c r="K53" s="299">
        <f>IF(C53="Cpt Panne",J53+heures!K53,Matériel_Sogto!BI58)</f>
        <v>0</v>
      </c>
      <c r="L53" s="299">
        <f>IF(C53="Cpt Panne",K53+heures!L53,Matériel_Sogto!BQ58)</f>
        <v>0</v>
      </c>
      <c r="M53" s="299">
        <f>IF(C53="Cpt Panne",L53+heures!M53,Matériel_Sogto!BY58)</f>
        <v>0</v>
      </c>
      <c r="N53" s="299">
        <f>IF(C53="Cpt Panne",M53+heures!N53,Matériel_Sogto!CG58)</f>
        <v>0</v>
      </c>
      <c r="O53" s="299">
        <f>IF(C53="Cpt Panne",N53+heures!O53,Matériel_Sogto!CO58)</f>
        <v>0</v>
      </c>
      <c r="P53" s="299">
        <f>IF(C53="Cpt Panne",O53+heures!P53,Matériel_Sogto!CW58)</f>
        <v>0</v>
      </c>
      <c r="Q53" s="299">
        <f>IF(C53="Cpt Panne",P53+heures!Q53,Matériel_Sogto!DE58)</f>
        <v>0</v>
      </c>
      <c r="R53" s="299">
        <f>IF(C53="Cpt Panne",Q53+heures!R53,Matériel_Sogto!DM58)</f>
        <v>0</v>
      </c>
      <c r="S53" s="299">
        <f>IF(C53="Cpt Panne",R53+heures!S53,Matériel_Sogto!DU58)</f>
        <v>0</v>
      </c>
      <c r="T53" s="299">
        <f>IF(C53="Cpt Panne",S53+heures!T53,Matériel_Sogto!EC58)</f>
        <v>0</v>
      </c>
      <c r="U53" s="299">
        <f>IF(C53="Cpt Panne",T53+heures!U53,Matériel_Sogto!EK58)</f>
        <v>0</v>
      </c>
      <c r="V53" s="299">
        <f>IF(C53="Cpt Panne",U53+heures!V53,Matériel_Sogto!ES58)</f>
        <v>0</v>
      </c>
      <c r="W53" s="299">
        <f>IF(C53="Cpt Panne",V53+heures!W53,Matériel_Sogto!FA58)</f>
        <v>0</v>
      </c>
      <c r="X53" s="299">
        <f>IF(C53="Cpt Panne",W53+heures!X53,Matériel_Sogto!FI58)</f>
        <v>0</v>
      </c>
      <c r="Y53" s="299">
        <f>IF(C53="Cpt Panne",X53+heures!Y53,Matériel_Sogto!FQ58)</f>
        <v>0</v>
      </c>
      <c r="Z53" s="299">
        <f>IF(C53="Cpt Panne",Y53+heures!Z53,Matériel_Sogto!FY58)</f>
        <v>0</v>
      </c>
      <c r="AA53" s="299">
        <f>IF(C53="Cpt Panne",Z53+heures!AA53,Matériel_Sogto!GG58)</f>
        <v>0</v>
      </c>
      <c r="AB53" s="299">
        <f>IF(C53="Cpt Panne",AA53+heures!AB53,Matériel_Sogto!GO58)</f>
        <v>0</v>
      </c>
      <c r="AC53" s="299">
        <f>IF(C53="Cpt Panne",AB53+heures!AC53,Matériel_Sogto!GW58)</f>
        <v>0</v>
      </c>
      <c r="AD53" s="299">
        <f>IF(C53="Cpt Panne",AC53+heures!AD53,Matériel_Sogto!HE58)</f>
        <v>0</v>
      </c>
      <c r="AE53" s="299">
        <f>IF(C53="Cpt Panne",AD53+heures!AE53,Matériel_Sogto!HM58)</f>
        <v>0</v>
      </c>
      <c r="AF53" s="299">
        <f>IF(C53="Cpt Panne",AE53+heures!AF53,Matériel_Sogto!HU58)</f>
        <v>0</v>
      </c>
      <c r="AG53" s="299">
        <f>IF(C53="Cpt Panne",AF53+heures!AG53,Matériel_Sogto!IC58)</f>
        <v>0</v>
      </c>
      <c r="AH53" s="299">
        <f>IF(C53="Cpt Panne",AG53+heures!AH53,Matériel_Sogto!IK58)</f>
        <v>0</v>
      </c>
      <c r="AI53" s="533">
        <f t="shared" si="0"/>
        <v>0</v>
      </c>
    </row>
    <row r="54" spans="1:35">
      <c r="A54" s="300">
        <f>Matériel_Sogto!A59</f>
        <v>0</v>
      </c>
      <c r="B54" s="301">
        <f>Matériel_Sogto!B59</f>
        <v>0</v>
      </c>
      <c r="C54" s="301">
        <f>Matériel_Sogto!C59</f>
        <v>0</v>
      </c>
      <c r="D54" s="298">
        <f>IF(C54="Cpt Panne",VLOOKUP(B54,Vidange!$S$7:'Vidange'!$Z$68,7,FALSE)+heures!D54,Matériel_Sogto!E59)</f>
        <v>0</v>
      </c>
      <c r="E54" s="299">
        <f>IF(C54="Cpt Panne",D54+heures!E54,Matériel_Sogto!M59)</f>
        <v>0</v>
      </c>
      <c r="F54" s="299">
        <f>IF(C54="Cpt Panne",D54+heures!F54,Matériel_Sogto!U59)</f>
        <v>0</v>
      </c>
      <c r="G54" s="299">
        <f>IF(C54="Cpt Panne",F54+heures!G54,Matériel_Sogto!AC59)</f>
        <v>0</v>
      </c>
      <c r="H54" s="299">
        <f>IF(C54="Cpt Panne",G54+heures!H54,Matériel_Sogto!AK59)</f>
        <v>0</v>
      </c>
      <c r="I54" s="299">
        <f>IF(C54="Cpt Panne",H54+heures!I54,Matériel_Sogto!AS59)</f>
        <v>0</v>
      </c>
      <c r="J54" s="299">
        <f>IF(C54="Cpt Panne",I54+heures!J54,Matériel_Sogto!BA59)</f>
        <v>0</v>
      </c>
      <c r="K54" s="299">
        <f>IF(C54="Cpt Panne",J54+heures!K54,Matériel_Sogto!BI59)</f>
        <v>0</v>
      </c>
      <c r="L54" s="299">
        <f>IF(C54="Cpt Panne",K54+heures!L54,Matériel_Sogto!BQ59)</f>
        <v>0</v>
      </c>
      <c r="M54" s="299">
        <f>IF(C54="Cpt Panne",L54+heures!M54,Matériel_Sogto!BY59)</f>
        <v>0</v>
      </c>
      <c r="N54" s="299">
        <f>IF(C54="Cpt Panne",M54+heures!N54,Matériel_Sogto!CG59)</f>
        <v>0</v>
      </c>
      <c r="O54" s="299">
        <f>IF(C54="Cpt Panne",N54+heures!O54,Matériel_Sogto!CO59)</f>
        <v>0</v>
      </c>
      <c r="P54" s="299">
        <f>IF(C54="Cpt Panne",O54+heures!P54,Matériel_Sogto!CW59)</f>
        <v>0</v>
      </c>
      <c r="Q54" s="299">
        <f>IF(C54="Cpt Panne",P54+heures!Q54,Matériel_Sogto!DE59)</f>
        <v>0</v>
      </c>
      <c r="R54" s="299">
        <f>IF(C54="Cpt Panne",Q54+heures!R54,Matériel_Sogto!DM59)</f>
        <v>0</v>
      </c>
      <c r="S54" s="299">
        <f>IF(C54="Cpt Panne",R54+heures!S54,Matériel_Sogto!DU59)</f>
        <v>0</v>
      </c>
      <c r="T54" s="299">
        <f>IF(C54="Cpt Panne",S54+heures!T54,Matériel_Sogto!EC59)</f>
        <v>0</v>
      </c>
      <c r="U54" s="299">
        <f>IF(C54="Cpt Panne",T54+heures!U54,Matériel_Sogto!EK59)</f>
        <v>0</v>
      </c>
      <c r="V54" s="299">
        <f>IF(C54="Cpt Panne",U54+heures!V54,Matériel_Sogto!ES59)</f>
        <v>0</v>
      </c>
      <c r="W54" s="299">
        <f>IF(C54="Cpt Panne",V54+heures!W54,Matériel_Sogto!FA59)</f>
        <v>0</v>
      </c>
      <c r="X54" s="299">
        <f>IF(C54="Cpt Panne",W54+heures!X54,Matériel_Sogto!FI59)</f>
        <v>0</v>
      </c>
      <c r="Y54" s="299">
        <f>IF(C54="Cpt Panne",X54+heures!Y54,Matériel_Sogto!FQ59)</f>
        <v>0</v>
      </c>
      <c r="Z54" s="299">
        <f>IF(C54="Cpt Panne",Y54+heures!Z54,Matériel_Sogto!FY59)</f>
        <v>0</v>
      </c>
      <c r="AA54" s="299">
        <f>IF(C54="Cpt Panne",Z54+heures!AA54,Matériel_Sogto!GG59)</f>
        <v>0</v>
      </c>
      <c r="AB54" s="299">
        <f>IF(C54="Cpt Panne",AA54+heures!AB54,Matériel_Sogto!GO59)</f>
        <v>0</v>
      </c>
      <c r="AC54" s="299">
        <f>IF(C54="Cpt Panne",AB54+heures!AC54,Matériel_Sogto!GW59)</f>
        <v>0</v>
      </c>
      <c r="AD54" s="299">
        <f>IF(C54="Cpt Panne",AC54+heures!AD54,Matériel_Sogto!HE59)</f>
        <v>0</v>
      </c>
      <c r="AE54" s="299">
        <f>IF(C54="Cpt Panne",AD54+heures!AE54,Matériel_Sogto!HM59)</f>
        <v>0</v>
      </c>
      <c r="AF54" s="299">
        <f>IF(C54="Cpt Panne",AE54+heures!AF54,Matériel_Sogto!HU59)</f>
        <v>0</v>
      </c>
      <c r="AG54" s="299">
        <f>IF(C54="Cpt Panne",AF54+heures!AG54,Matériel_Sogto!IC59)</f>
        <v>0</v>
      </c>
      <c r="AH54" s="299">
        <f>IF(C54="Cpt Panne",AG54+heures!AH54,Matériel_Sogto!IK59)</f>
        <v>0</v>
      </c>
      <c r="AI54" s="533">
        <f t="shared" si="0"/>
        <v>0</v>
      </c>
    </row>
    <row r="55" spans="1:35">
      <c r="A55" s="300">
        <f>Matériel_Sogto!A60</f>
        <v>0</v>
      </c>
      <c r="B55" s="301">
        <f>Matériel_Sogto!B60</f>
        <v>0</v>
      </c>
      <c r="C55" s="301">
        <f>Matériel_Sogto!C60</f>
        <v>0</v>
      </c>
      <c r="D55" s="298">
        <f>IF(C55="Cpt Panne",VLOOKUP(B55,Vidange!$S$7:'Vidange'!$Z$68,7,FALSE)+heures!D55,Matériel_Sogto!E60)</f>
        <v>0</v>
      </c>
      <c r="E55" s="299">
        <f>IF(C55="Cpt Panne",D55+heures!E55,Matériel_Sogto!M60)</f>
        <v>0</v>
      </c>
      <c r="F55" s="299">
        <f>IF(C55="Cpt Panne",D55+heures!F55,Matériel_Sogto!U60)</f>
        <v>0</v>
      </c>
      <c r="G55" s="299">
        <f>IF(C55="Cpt Panne",F55+heures!G55,Matériel_Sogto!AC60)</f>
        <v>0</v>
      </c>
      <c r="H55" s="299">
        <f>IF(C55="Cpt Panne",G55+heures!H55,Matériel_Sogto!AK60)</f>
        <v>0</v>
      </c>
      <c r="I55" s="299">
        <f>IF(C55="Cpt Panne",H55+heures!I55,Matériel_Sogto!AS60)</f>
        <v>0</v>
      </c>
      <c r="J55" s="299">
        <f>IF(C55="Cpt Panne",I55+heures!J55,Matériel_Sogto!BA60)</f>
        <v>0</v>
      </c>
      <c r="K55" s="299">
        <f>IF(C55="Cpt Panne",J55+heures!K55,Matériel_Sogto!BI60)</f>
        <v>0</v>
      </c>
      <c r="L55" s="299">
        <f>IF(C55="Cpt Panne",K55+heures!L55,Matériel_Sogto!BQ60)</f>
        <v>0</v>
      </c>
      <c r="M55" s="299">
        <f>IF(C55="Cpt Panne",L55+heures!M55,Matériel_Sogto!BY60)</f>
        <v>0</v>
      </c>
      <c r="N55" s="299">
        <f>IF(C55="Cpt Panne",M55+heures!N55,Matériel_Sogto!CG60)</f>
        <v>0</v>
      </c>
      <c r="O55" s="299">
        <f>IF(C55="Cpt Panne",N55+heures!O55,Matériel_Sogto!CO60)</f>
        <v>0</v>
      </c>
      <c r="P55" s="299">
        <f>IF(C55="Cpt Panne",O55+heures!P55,Matériel_Sogto!CW60)</f>
        <v>0</v>
      </c>
      <c r="Q55" s="299">
        <f>IF(C55="Cpt Panne",P55+heures!Q55,Matériel_Sogto!DE60)</f>
        <v>0</v>
      </c>
      <c r="R55" s="299">
        <f>IF(C55="Cpt Panne",Q55+heures!R55,Matériel_Sogto!DM60)</f>
        <v>0</v>
      </c>
      <c r="S55" s="299">
        <f>IF(C55="Cpt Panne",R55+heures!S55,Matériel_Sogto!DU60)</f>
        <v>0</v>
      </c>
      <c r="T55" s="299">
        <f>IF(C55="Cpt Panne",S55+heures!T55,Matériel_Sogto!EC60)</f>
        <v>0</v>
      </c>
      <c r="U55" s="299">
        <f>IF(C55="Cpt Panne",T55+heures!U55,Matériel_Sogto!EK60)</f>
        <v>0</v>
      </c>
      <c r="V55" s="299">
        <f>IF(C55="Cpt Panne",U55+heures!V55,Matériel_Sogto!ES60)</f>
        <v>0</v>
      </c>
      <c r="W55" s="299">
        <f>IF(C55="Cpt Panne",V55+heures!W55,Matériel_Sogto!FA60)</f>
        <v>0</v>
      </c>
      <c r="X55" s="299">
        <f>IF(C55="Cpt Panne",W55+heures!X55,Matériel_Sogto!FI60)</f>
        <v>0</v>
      </c>
      <c r="Y55" s="299">
        <f>IF(C55="Cpt Panne",X55+heures!Y55,Matériel_Sogto!FQ60)</f>
        <v>0</v>
      </c>
      <c r="Z55" s="299">
        <f>IF(C55="Cpt Panne",Y55+heures!Z55,Matériel_Sogto!FY60)</f>
        <v>0</v>
      </c>
      <c r="AA55" s="299">
        <f>IF(C55="Cpt Panne",Z55+heures!AA55,Matériel_Sogto!GG60)</f>
        <v>0</v>
      </c>
      <c r="AB55" s="299">
        <f>IF(C55="Cpt Panne",AA55+heures!AB55,Matériel_Sogto!GO60)</f>
        <v>0</v>
      </c>
      <c r="AC55" s="299">
        <f>IF(C55="Cpt Panne",AB55+heures!AC55,Matériel_Sogto!GW60)</f>
        <v>0</v>
      </c>
      <c r="AD55" s="299">
        <f>IF(C55="Cpt Panne",AC55+heures!AD55,Matériel_Sogto!HE60)</f>
        <v>0</v>
      </c>
      <c r="AE55" s="299">
        <f>IF(C55="Cpt Panne",AD55+heures!AE55,Matériel_Sogto!HM60)</f>
        <v>0</v>
      </c>
      <c r="AF55" s="299">
        <f>IF(C55="Cpt Panne",AE55+heures!AF55,Matériel_Sogto!HU60)</f>
        <v>0</v>
      </c>
      <c r="AG55" s="299">
        <f>IF(C55="Cpt Panne",AF55+heures!AG55,Matériel_Sogto!IC60)</f>
        <v>0</v>
      </c>
      <c r="AH55" s="299">
        <f>IF(C55="Cpt Panne",AG55+heures!AH55,Matériel_Sogto!IK60)</f>
        <v>0</v>
      </c>
      <c r="AI55" s="533">
        <f t="shared" si="0"/>
        <v>0</v>
      </c>
    </row>
    <row r="56" spans="1:35">
      <c r="A56" s="300">
        <f>Matériel_Sogto!A61</f>
        <v>0</v>
      </c>
      <c r="B56" s="301">
        <f>Matériel_Sogto!B61</f>
        <v>0</v>
      </c>
      <c r="C56" s="301">
        <f>Matériel_Sogto!C61</f>
        <v>0</v>
      </c>
      <c r="D56" s="298">
        <f>IF(C56="Cpt Panne",VLOOKUP(B56,Vidange!$S$7:'Vidange'!$Z$68,7,FALSE)+heures!D56,Matériel_Sogto!E61)</f>
        <v>0</v>
      </c>
      <c r="E56" s="299">
        <f>IF(C56="Cpt Panne",D56+heures!E56,Matériel_Sogto!M61)</f>
        <v>0</v>
      </c>
      <c r="F56" s="299">
        <f>IF(C56="Cpt Panne",D56+heures!F56,Matériel_Sogto!U61)</f>
        <v>0</v>
      </c>
      <c r="G56" s="299">
        <f>IF(C56="Cpt Panne",F56+heures!G56,Matériel_Sogto!AC61)</f>
        <v>0</v>
      </c>
      <c r="H56" s="299">
        <f>IF(C56="Cpt Panne",G56+heures!H56,Matériel_Sogto!AK61)</f>
        <v>0</v>
      </c>
      <c r="I56" s="299">
        <f>IF(C56="Cpt Panne",H56+heures!I56,Matériel_Sogto!AS61)</f>
        <v>0</v>
      </c>
      <c r="J56" s="299">
        <f>IF(C56="Cpt Panne",I56+heures!J56,Matériel_Sogto!BA61)</f>
        <v>0</v>
      </c>
      <c r="K56" s="299">
        <f>IF(C56="Cpt Panne",J56+heures!K56,Matériel_Sogto!BI61)</f>
        <v>0</v>
      </c>
      <c r="L56" s="299">
        <f>IF(C56="Cpt Panne",K56+heures!L56,Matériel_Sogto!BQ61)</f>
        <v>0</v>
      </c>
      <c r="M56" s="299">
        <f>IF(C56="Cpt Panne",L56+heures!M56,Matériel_Sogto!BY61)</f>
        <v>0</v>
      </c>
      <c r="N56" s="299">
        <f>IF(C56="Cpt Panne",M56+heures!N56,Matériel_Sogto!CG61)</f>
        <v>0</v>
      </c>
      <c r="O56" s="299">
        <f>IF(C56="Cpt Panne",N56+heures!O56,Matériel_Sogto!CO61)</f>
        <v>0</v>
      </c>
      <c r="P56" s="299">
        <f>IF(C56="Cpt Panne",O56+heures!P56,Matériel_Sogto!CW61)</f>
        <v>0</v>
      </c>
      <c r="Q56" s="299">
        <f>IF(C56="Cpt Panne",P56+heures!Q56,Matériel_Sogto!DE61)</f>
        <v>0</v>
      </c>
      <c r="R56" s="299">
        <f>IF(C56="Cpt Panne",Q56+heures!R56,Matériel_Sogto!DM61)</f>
        <v>0</v>
      </c>
      <c r="S56" s="299">
        <f>IF(C56="Cpt Panne",R56+heures!S56,Matériel_Sogto!DU61)</f>
        <v>0</v>
      </c>
      <c r="T56" s="299">
        <f>IF(C56="Cpt Panne",S56+heures!T56,Matériel_Sogto!EC61)</f>
        <v>0</v>
      </c>
      <c r="U56" s="299">
        <f>IF(C56="Cpt Panne",T56+heures!U56,Matériel_Sogto!EK61)</f>
        <v>0</v>
      </c>
      <c r="V56" s="299">
        <f>IF(C56="Cpt Panne",U56+heures!V56,Matériel_Sogto!ES61)</f>
        <v>0</v>
      </c>
      <c r="W56" s="299">
        <f>IF(C56="Cpt Panne",V56+heures!W56,Matériel_Sogto!FA61)</f>
        <v>0</v>
      </c>
      <c r="X56" s="299">
        <f>IF(C56="Cpt Panne",W56+heures!X56,Matériel_Sogto!FI61)</f>
        <v>0</v>
      </c>
      <c r="Y56" s="299">
        <f>IF(C56="Cpt Panne",X56+heures!Y56,Matériel_Sogto!FQ61)</f>
        <v>0</v>
      </c>
      <c r="Z56" s="299">
        <f>IF(C56="Cpt Panne",Y56+heures!Z56,Matériel_Sogto!FY61)</f>
        <v>0</v>
      </c>
      <c r="AA56" s="299">
        <f>IF(C56="Cpt Panne",Z56+heures!AA56,Matériel_Sogto!GG61)</f>
        <v>0</v>
      </c>
      <c r="AB56" s="299">
        <f>IF(C56="Cpt Panne",AA56+heures!AB56,Matériel_Sogto!GO61)</f>
        <v>0</v>
      </c>
      <c r="AC56" s="299">
        <f>IF(C56="Cpt Panne",AB56+heures!AC56,Matériel_Sogto!GW61)</f>
        <v>0</v>
      </c>
      <c r="AD56" s="299">
        <f>IF(C56="Cpt Panne",AC56+heures!AD56,Matériel_Sogto!HE61)</f>
        <v>0</v>
      </c>
      <c r="AE56" s="299">
        <f>IF(C56="Cpt Panne",AD56+heures!AE56,Matériel_Sogto!HM61)</f>
        <v>0</v>
      </c>
      <c r="AF56" s="299">
        <f>IF(C56="Cpt Panne",AE56+heures!AF56,Matériel_Sogto!HU61)</f>
        <v>0</v>
      </c>
      <c r="AG56" s="299">
        <f>IF(C56="Cpt Panne",AF56+heures!AG56,Matériel_Sogto!IC61)</f>
        <v>0</v>
      </c>
      <c r="AH56" s="299">
        <f>IF(C56="Cpt Panne",AG56+heures!AH56,Matériel_Sogto!IK61)</f>
        <v>0</v>
      </c>
      <c r="AI56" s="533">
        <f t="shared" si="0"/>
        <v>0</v>
      </c>
    </row>
    <row r="57" spans="1:35">
      <c r="A57" s="300">
        <f>Matériel_Sogto!A62</f>
        <v>0</v>
      </c>
      <c r="B57" s="301">
        <f>Matériel_Sogto!B62</f>
        <v>0</v>
      </c>
      <c r="C57" s="301">
        <f>Matériel_Sogto!C62</f>
        <v>0</v>
      </c>
      <c r="D57" s="298">
        <f>IF(C57="Cpt Panne",VLOOKUP(B57,Vidange!$S$7:'Vidange'!$Z$68,7,FALSE)+heures!D57,Matériel_Sogto!E62)</f>
        <v>0</v>
      </c>
      <c r="E57" s="299">
        <f>IF(C57="Cpt Panne",D57+heures!E57,Matériel_Sogto!M62)</f>
        <v>0</v>
      </c>
      <c r="F57" s="299">
        <f>IF(C57="Cpt Panne",D57+heures!F57,Matériel_Sogto!U62)</f>
        <v>0</v>
      </c>
      <c r="G57" s="299">
        <f>IF(C57="Cpt Panne",F57+heures!G57,Matériel_Sogto!AC62)</f>
        <v>0</v>
      </c>
      <c r="H57" s="299">
        <f>IF(C57="Cpt Panne",G57+heures!H57,Matériel_Sogto!AK62)</f>
        <v>0</v>
      </c>
      <c r="I57" s="299">
        <f>IF(C57="Cpt Panne",H57+heures!I57,Matériel_Sogto!AS62)</f>
        <v>0</v>
      </c>
      <c r="J57" s="299">
        <f>IF(C57="Cpt Panne",I57+heures!J57,Matériel_Sogto!BA62)</f>
        <v>0</v>
      </c>
      <c r="K57" s="299">
        <f>IF(C57="Cpt Panne",J57+heures!K57,Matériel_Sogto!BI62)</f>
        <v>0</v>
      </c>
      <c r="L57" s="299">
        <f>IF(C57="Cpt Panne",K57+heures!L57,Matériel_Sogto!BQ62)</f>
        <v>0</v>
      </c>
      <c r="M57" s="299">
        <f>IF(C57="Cpt Panne",L57+heures!M57,Matériel_Sogto!BY62)</f>
        <v>0</v>
      </c>
      <c r="N57" s="299">
        <f>IF(C57="Cpt Panne",M57+heures!N57,Matériel_Sogto!CG62)</f>
        <v>0</v>
      </c>
      <c r="O57" s="299">
        <f>IF(C57="Cpt Panne",N57+heures!O57,Matériel_Sogto!CO62)</f>
        <v>0</v>
      </c>
      <c r="P57" s="299">
        <f>IF(C57="Cpt Panne",O57+heures!P57,Matériel_Sogto!CW62)</f>
        <v>0</v>
      </c>
      <c r="Q57" s="299">
        <f>IF(C57="Cpt Panne",P57+heures!Q57,Matériel_Sogto!DE62)</f>
        <v>0</v>
      </c>
      <c r="R57" s="299">
        <f>IF(C57="Cpt Panne",Q57+heures!R57,Matériel_Sogto!DM62)</f>
        <v>0</v>
      </c>
      <c r="S57" s="299">
        <f>IF(C57="Cpt Panne",R57+heures!S57,Matériel_Sogto!DU62)</f>
        <v>0</v>
      </c>
      <c r="T57" s="299">
        <f>IF(C57="Cpt Panne",S57+heures!T57,Matériel_Sogto!EC62)</f>
        <v>0</v>
      </c>
      <c r="U57" s="299">
        <f>IF(C57="Cpt Panne",T57+heures!U57,Matériel_Sogto!EK62)</f>
        <v>0</v>
      </c>
      <c r="V57" s="299">
        <f>IF(C57="Cpt Panne",U57+heures!V57,Matériel_Sogto!ES62)</f>
        <v>0</v>
      </c>
      <c r="W57" s="299">
        <f>IF(C57="Cpt Panne",V57+heures!W57,Matériel_Sogto!FA62)</f>
        <v>0</v>
      </c>
      <c r="X57" s="299">
        <f>IF(C57="Cpt Panne",W57+heures!X57,Matériel_Sogto!FI62)</f>
        <v>0</v>
      </c>
      <c r="Y57" s="299">
        <f>IF(C57="Cpt Panne",X57+heures!Y57,Matériel_Sogto!FQ62)</f>
        <v>0</v>
      </c>
      <c r="Z57" s="299">
        <f>IF(C57="Cpt Panne",Y57+heures!Z57,Matériel_Sogto!FY62)</f>
        <v>0</v>
      </c>
      <c r="AA57" s="299">
        <f>IF(C57="Cpt Panne",Z57+heures!AA57,Matériel_Sogto!GG62)</f>
        <v>0</v>
      </c>
      <c r="AB57" s="299">
        <f>IF(C57="Cpt Panne",AA57+heures!AB57,Matériel_Sogto!GO62)</f>
        <v>0</v>
      </c>
      <c r="AC57" s="299">
        <f>IF(C57="Cpt Panne",AB57+heures!AC57,Matériel_Sogto!GW62)</f>
        <v>0</v>
      </c>
      <c r="AD57" s="299">
        <f>IF(C57="Cpt Panne",AC57+heures!AD57,Matériel_Sogto!HE62)</f>
        <v>0</v>
      </c>
      <c r="AE57" s="299">
        <f>IF(C57="Cpt Panne",AD57+heures!AE57,Matériel_Sogto!HM62)</f>
        <v>0</v>
      </c>
      <c r="AF57" s="299">
        <f>IF(C57="Cpt Panne",AE57+heures!AF57,Matériel_Sogto!HU62)</f>
        <v>0</v>
      </c>
      <c r="AG57" s="299">
        <f>IF(C57="Cpt Panne",AF57+heures!AG57,Matériel_Sogto!IC62)</f>
        <v>0</v>
      </c>
      <c r="AH57" s="299">
        <f>IF(C57="Cpt Panne",AG57+heures!AH57,Matériel_Sogto!IK62)</f>
        <v>0</v>
      </c>
      <c r="AI57" s="533">
        <f t="shared" si="0"/>
        <v>0</v>
      </c>
    </row>
    <row r="58" spans="1:35">
      <c r="A58" s="300">
        <f>Matériel_Sogto!A63</f>
        <v>0</v>
      </c>
      <c r="B58" s="301">
        <f>Matériel_Sogto!B63</f>
        <v>0</v>
      </c>
      <c r="C58" s="301">
        <f>Matériel_Sogto!C63</f>
        <v>0</v>
      </c>
      <c r="D58" s="298">
        <f>IF(C58="Cpt Panne",VLOOKUP(B58,Vidange!$S$7:'Vidange'!$Z$68,7,FALSE)+heures!D58,Matériel_Sogto!E63)</f>
        <v>0</v>
      </c>
      <c r="E58" s="299">
        <f>IF(C58="Cpt Panne",D58+heures!E58,Matériel_Sogto!M63)</f>
        <v>0</v>
      </c>
      <c r="F58" s="299">
        <f>IF(C58="Cpt Panne",D58+heures!F58,Matériel_Sogto!U63)</f>
        <v>0</v>
      </c>
      <c r="G58" s="299">
        <f>IF(C58="Cpt Panne",F58+heures!G58,Matériel_Sogto!AC63)</f>
        <v>0</v>
      </c>
      <c r="H58" s="299">
        <f>IF(C58="Cpt Panne",G58+heures!H58,Matériel_Sogto!AK63)</f>
        <v>0</v>
      </c>
      <c r="I58" s="299">
        <f>IF(C58="Cpt Panne",H58+heures!I58,Matériel_Sogto!AS63)</f>
        <v>0</v>
      </c>
      <c r="J58" s="299">
        <f>IF(C58="Cpt Panne",I58+heures!J58,Matériel_Sogto!BA63)</f>
        <v>0</v>
      </c>
      <c r="K58" s="299">
        <f>IF(C58="Cpt Panne",J58+heures!K58,Matériel_Sogto!BI63)</f>
        <v>0</v>
      </c>
      <c r="L58" s="299">
        <f>IF(C58="Cpt Panne",K58+heures!L58,Matériel_Sogto!BQ63)</f>
        <v>0</v>
      </c>
      <c r="M58" s="299">
        <f>IF(C58="Cpt Panne",L58+heures!M58,Matériel_Sogto!BY63)</f>
        <v>0</v>
      </c>
      <c r="N58" s="299">
        <f>IF(C58="Cpt Panne",M58+heures!N58,Matériel_Sogto!CG63)</f>
        <v>0</v>
      </c>
      <c r="O58" s="299">
        <f>IF(C58="Cpt Panne",N58+heures!O58,Matériel_Sogto!CO63)</f>
        <v>0</v>
      </c>
      <c r="P58" s="299">
        <f>IF(C58="Cpt Panne",O58+heures!P58,Matériel_Sogto!CW63)</f>
        <v>0</v>
      </c>
      <c r="Q58" s="299">
        <f>IF(C58="Cpt Panne",P58+heures!Q58,Matériel_Sogto!DE63)</f>
        <v>0</v>
      </c>
      <c r="R58" s="299">
        <f>IF(C58="Cpt Panne",Q58+heures!R58,Matériel_Sogto!DM63)</f>
        <v>0</v>
      </c>
      <c r="S58" s="299">
        <f>IF(C58="Cpt Panne",R58+heures!S58,Matériel_Sogto!DU63)</f>
        <v>0</v>
      </c>
      <c r="T58" s="299">
        <f>IF(C58="Cpt Panne",S58+heures!T58,Matériel_Sogto!EC63)</f>
        <v>0</v>
      </c>
      <c r="U58" s="299">
        <f>IF(C58="Cpt Panne",T58+heures!U58,Matériel_Sogto!EK63)</f>
        <v>0</v>
      </c>
      <c r="V58" s="299">
        <f>IF(C58="Cpt Panne",U58+heures!V58,Matériel_Sogto!ES63)</f>
        <v>0</v>
      </c>
      <c r="W58" s="299">
        <f>IF(C58="Cpt Panne",V58+heures!W58,Matériel_Sogto!FA63)</f>
        <v>0</v>
      </c>
      <c r="X58" s="299">
        <f>IF(C58="Cpt Panne",W58+heures!X58,Matériel_Sogto!FI63)</f>
        <v>0</v>
      </c>
      <c r="Y58" s="299">
        <f>IF(C58="Cpt Panne",X58+heures!Y58,Matériel_Sogto!FQ63)</f>
        <v>0</v>
      </c>
      <c r="Z58" s="299">
        <f>IF(C58="Cpt Panne",Y58+heures!Z58,Matériel_Sogto!FY63)</f>
        <v>0</v>
      </c>
      <c r="AA58" s="299">
        <f>IF(C58="Cpt Panne",Z58+heures!AA58,Matériel_Sogto!GG63)</f>
        <v>0</v>
      </c>
      <c r="AB58" s="299">
        <f>IF(C58="Cpt Panne",AA58+heures!AB58,Matériel_Sogto!GO63)</f>
        <v>0</v>
      </c>
      <c r="AC58" s="299">
        <f>IF(C58="Cpt Panne",AB58+heures!AC58,Matériel_Sogto!GW63)</f>
        <v>0</v>
      </c>
      <c r="AD58" s="299">
        <f>IF(C58="Cpt Panne",AC58+heures!AD58,Matériel_Sogto!HE63)</f>
        <v>0</v>
      </c>
      <c r="AE58" s="299">
        <f>IF(C58="Cpt Panne",AD58+heures!AE58,Matériel_Sogto!HM63)</f>
        <v>0</v>
      </c>
      <c r="AF58" s="299">
        <f>IF(C58="Cpt Panne",AE58+heures!AF58,Matériel_Sogto!HU63)</f>
        <v>0</v>
      </c>
      <c r="AG58" s="299">
        <f>IF(C58="Cpt Panne",AF58+heures!AG58,Matériel_Sogto!IC63)</f>
        <v>0</v>
      </c>
      <c r="AH58" s="299">
        <f>IF(C58="Cpt Panne",AG58+heures!AH58,Matériel_Sogto!IK63)</f>
        <v>0</v>
      </c>
      <c r="AI58" s="533">
        <f t="shared" si="0"/>
        <v>0</v>
      </c>
    </row>
    <row r="59" spans="1:35">
      <c r="A59" s="300">
        <f>Matériel_Sogto!A64</f>
        <v>0</v>
      </c>
      <c r="B59" s="301">
        <f>Matériel_Sogto!B64</f>
        <v>0</v>
      </c>
      <c r="C59" s="301">
        <f>Matériel_Sogto!C64</f>
        <v>0</v>
      </c>
      <c r="D59" s="298">
        <f>IF(C59="Cpt Panne",VLOOKUP(B59,Vidange!$S$7:'Vidange'!$Z$68,7,FALSE)+heures!D59,Matériel_Sogto!E64)</f>
        <v>0</v>
      </c>
      <c r="E59" s="299">
        <f>IF(C59="Cpt Panne",D59+heures!E59,Matériel_Sogto!M64)</f>
        <v>0</v>
      </c>
      <c r="F59" s="299">
        <f>IF(C59="Cpt Panne",D59+heures!F59,Matériel_Sogto!U64)</f>
        <v>0</v>
      </c>
      <c r="G59" s="299">
        <f>IF(C59="Cpt Panne",F59+heures!G59,Matériel_Sogto!AC64)</f>
        <v>0</v>
      </c>
      <c r="H59" s="299">
        <f>IF(C59="Cpt Panne",G59+heures!H59,Matériel_Sogto!AK64)</f>
        <v>0</v>
      </c>
      <c r="I59" s="299">
        <f>IF(C59="Cpt Panne",H59+heures!I59,Matériel_Sogto!AS64)</f>
        <v>0</v>
      </c>
      <c r="J59" s="299">
        <f>IF(C59="Cpt Panne",I59+heures!J59,Matériel_Sogto!BA64)</f>
        <v>0</v>
      </c>
      <c r="K59" s="299">
        <f>IF(C59="Cpt Panne",J59+heures!K59,Matériel_Sogto!BI64)</f>
        <v>0</v>
      </c>
      <c r="L59" s="299">
        <f>IF(C59="Cpt Panne",K59+heures!L59,Matériel_Sogto!BQ64)</f>
        <v>0</v>
      </c>
      <c r="M59" s="299">
        <f>IF(C59="Cpt Panne",L59+heures!M59,Matériel_Sogto!BY64)</f>
        <v>0</v>
      </c>
      <c r="N59" s="299">
        <f>IF(C59="Cpt Panne",M59+heures!N59,Matériel_Sogto!CG64)</f>
        <v>0</v>
      </c>
      <c r="O59" s="299">
        <f>IF(C59="Cpt Panne",N59+heures!O59,Matériel_Sogto!CO64)</f>
        <v>0</v>
      </c>
      <c r="P59" s="299">
        <f>IF(C59="Cpt Panne",O59+heures!P59,Matériel_Sogto!CW64)</f>
        <v>0</v>
      </c>
      <c r="Q59" s="299">
        <f>IF(C59="Cpt Panne",P59+heures!Q59,Matériel_Sogto!DE64)</f>
        <v>0</v>
      </c>
      <c r="R59" s="299">
        <f>IF(C59="Cpt Panne",Q59+heures!R59,Matériel_Sogto!DM64)</f>
        <v>0</v>
      </c>
      <c r="S59" s="299">
        <f>IF(C59="Cpt Panne",R59+heures!S59,Matériel_Sogto!DU64)</f>
        <v>0</v>
      </c>
      <c r="T59" s="299">
        <f>IF(C59="Cpt Panne",S59+heures!T59,Matériel_Sogto!EC64)</f>
        <v>0</v>
      </c>
      <c r="U59" s="299">
        <f>IF(C59="Cpt Panne",T59+heures!U59,Matériel_Sogto!EK64)</f>
        <v>0</v>
      </c>
      <c r="V59" s="299">
        <f>IF(C59="Cpt Panne",U59+heures!V59,Matériel_Sogto!ES64)</f>
        <v>0</v>
      </c>
      <c r="W59" s="299">
        <f>IF(C59="Cpt Panne",V59+heures!W59,Matériel_Sogto!FA64)</f>
        <v>0</v>
      </c>
      <c r="X59" s="299">
        <f>IF(C59="Cpt Panne",W59+heures!X59,Matériel_Sogto!FI64)</f>
        <v>0</v>
      </c>
      <c r="Y59" s="299">
        <f>IF(C59="Cpt Panne",X59+heures!Y59,Matériel_Sogto!FQ64)</f>
        <v>0</v>
      </c>
      <c r="Z59" s="299">
        <f>IF(C59="Cpt Panne",Y59+heures!Z59,Matériel_Sogto!FY64)</f>
        <v>0</v>
      </c>
      <c r="AA59" s="299">
        <f>IF(C59="Cpt Panne",Z59+heures!AA59,Matériel_Sogto!GG64)</f>
        <v>0</v>
      </c>
      <c r="AB59" s="299">
        <f>IF(C59="Cpt Panne",AA59+heures!AB59,Matériel_Sogto!GO64)</f>
        <v>0</v>
      </c>
      <c r="AC59" s="299">
        <f>IF(C59="Cpt Panne",AB59+heures!AC59,Matériel_Sogto!GW64)</f>
        <v>0</v>
      </c>
      <c r="AD59" s="299">
        <f>IF(C59="Cpt Panne",AC59+heures!AD59,Matériel_Sogto!HE64)</f>
        <v>0</v>
      </c>
      <c r="AE59" s="299">
        <f>IF(C59="Cpt Panne",AD59+heures!AE59,Matériel_Sogto!HM64)</f>
        <v>0</v>
      </c>
      <c r="AF59" s="299">
        <f>IF(C59="Cpt Panne",AE59+heures!AF59,Matériel_Sogto!HU64)</f>
        <v>0</v>
      </c>
      <c r="AG59" s="299">
        <f>IF(C59="Cpt Panne",AF59+heures!AG59,Matériel_Sogto!IC64)</f>
        <v>0</v>
      </c>
      <c r="AH59" s="299">
        <f>IF(C59="Cpt Panne",AG59+heures!AH59,Matériel_Sogto!IK64)</f>
        <v>0</v>
      </c>
      <c r="AI59" s="533">
        <f t="shared" si="0"/>
        <v>0</v>
      </c>
    </row>
    <row r="60" spans="1:35">
      <c r="A60" s="300">
        <f>Matériel_Sogto!A65</f>
        <v>0</v>
      </c>
      <c r="B60" s="301">
        <f>Matériel_Sogto!B65</f>
        <v>0</v>
      </c>
      <c r="C60" s="301">
        <f>Matériel_Sogto!C65</f>
        <v>0</v>
      </c>
      <c r="D60" s="298">
        <f>IF(C60="Cpt Panne",VLOOKUP(B60,Vidange!$S$7:'Vidange'!$Z$68,7,FALSE)+heures!D60,Matériel_Sogto!E65)</f>
        <v>0</v>
      </c>
      <c r="E60" s="299">
        <f>IF(C60="Cpt Panne",D60+heures!E60,Matériel_Sogto!M65)</f>
        <v>0</v>
      </c>
      <c r="F60" s="299">
        <f>IF(C60="Cpt Panne",D60+heures!F60,Matériel_Sogto!U65)</f>
        <v>0</v>
      </c>
      <c r="G60" s="299">
        <f>IF(C60="Cpt Panne",F60+heures!G60,Matériel_Sogto!AC65)</f>
        <v>0</v>
      </c>
      <c r="H60" s="299">
        <f>IF(C60="Cpt Panne",G60+heures!H60,Matériel_Sogto!AK65)</f>
        <v>0</v>
      </c>
      <c r="I60" s="299">
        <f>IF(C60="Cpt Panne",H60+heures!I60,Matériel_Sogto!AS65)</f>
        <v>0</v>
      </c>
      <c r="J60" s="299">
        <f>IF(C60="Cpt Panne",I60+heures!J60,Matériel_Sogto!BA65)</f>
        <v>0</v>
      </c>
      <c r="K60" s="299">
        <f>IF(C60="Cpt Panne",J60+heures!K60,Matériel_Sogto!BI65)</f>
        <v>0</v>
      </c>
      <c r="L60" s="299">
        <f>IF(C60="Cpt Panne",K60+heures!L60,Matériel_Sogto!BQ65)</f>
        <v>0</v>
      </c>
      <c r="M60" s="299">
        <f>IF(C60="Cpt Panne",L60+heures!M60,Matériel_Sogto!BY65)</f>
        <v>0</v>
      </c>
      <c r="N60" s="299">
        <f>IF(C60="Cpt Panne",M60+heures!N60,Matériel_Sogto!CG65)</f>
        <v>0</v>
      </c>
      <c r="O60" s="299">
        <f>IF(C60="Cpt Panne",N60+heures!O60,Matériel_Sogto!CO65)</f>
        <v>0</v>
      </c>
      <c r="P60" s="299">
        <f>IF(C60="Cpt Panne",O60+heures!P60,Matériel_Sogto!CW65)</f>
        <v>0</v>
      </c>
      <c r="Q60" s="299">
        <f>IF(C60="Cpt Panne",P60+heures!Q60,Matériel_Sogto!DE65)</f>
        <v>0</v>
      </c>
      <c r="R60" s="299">
        <f>IF(C60="Cpt Panne",Q60+heures!R60,Matériel_Sogto!DM65)</f>
        <v>0</v>
      </c>
      <c r="S60" s="299">
        <f>IF(C60="Cpt Panne",R60+heures!S60,Matériel_Sogto!DU65)</f>
        <v>0</v>
      </c>
      <c r="T60" s="299">
        <f>IF(C60="Cpt Panne",S60+heures!T60,Matériel_Sogto!EC65)</f>
        <v>0</v>
      </c>
      <c r="U60" s="299">
        <f>IF(C60="Cpt Panne",T60+heures!U60,Matériel_Sogto!EK65)</f>
        <v>0</v>
      </c>
      <c r="V60" s="299">
        <f>IF(C60="Cpt Panne",U60+heures!V60,Matériel_Sogto!ES65)</f>
        <v>0</v>
      </c>
      <c r="W60" s="299">
        <f>IF(C60="Cpt Panne",V60+heures!W60,Matériel_Sogto!FA65)</f>
        <v>0</v>
      </c>
      <c r="X60" s="299">
        <f>IF(C60="Cpt Panne",W60+heures!X60,Matériel_Sogto!FI65)</f>
        <v>0</v>
      </c>
      <c r="Y60" s="299">
        <f>IF(C60="Cpt Panne",X60+heures!Y60,Matériel_Sogto!FQ65)</f>
        <v>0</v>
      </c>
      <c r="Z60" s="299">
        <f>IF(C60="Cpt Panne",Y60+heures!Z60,Matériel_Sogto!FY65)</f>
        <v>0</v>
      </c>
      <c r="AA60" s="299">
        <f>IF(C60="Cpt Panne",Z60+heures!AA60,Matériel_Sogto!GG65)</f>
        <v>0</v>
      </c>
      <c r="AB60" s="299">
        <f>IF(C60="Cpt Panne",AA60+heures!AB60,Matériel_Sogto!GO65)</f>
        <v>0</v>
      </c>
      <c r="AC60" s="299">
        <f>IF(C60="Cpt Panne",AB60+heures!AC60,Matériel_Sogto!GW65)</f>
        <v>0</v>
      </c>
      <c r="AD60" s="299">
        <f>IF(C60="Cpt Panne",AC60+heures!AD60,Matériel_Sogto!HE65)</f>
        <v>0</v>
      </c>
      <c r="AE60" s="299">
        <f>IF(C60="Cpt Panne",AD60+heures!AE60,Matériel_Sogto!HM65)</f>
        <v>0</v>
      </c>
      <c r="AF60" s="299">
        <f>IF(C60="Cpt Panne",AE60+heures!AF60,Matériel_Sogto!HU65)</f>
        <v>0</v>
      </c>
      <c r="AG60" s="299">
        <f>IF(C60="Cpt Panne",AF60+heures!AG60,Matériel_Sogto!IC65)</f>
        <v>0</v>
      </c>
      <c r="AH60" s="299">
        <f>IF(C60="Cpt Panne",AG60+heures!AH60,Matériel_Sogto!IK65)</f>
        <v>0</v>
      </c>
      <c r="AI60" s="533">
        <f t="shared" si="0"/>
        <v>0</v>
      </c>
    </row>
    <row r="61" spans="1:35">
      <c r="A61" s="300">
        <f>Matériel_Sogto!A66</f>
        <v>0</v>
      </c>
      <c r="B61" s="301">
        <f>Matériel_Sogto!B66</f>
        <v>0</v>
      </c>
      <c r="C61" s="301">
        <f>Matériel_Sogto!C66</f>
        <v>0</v>
      </c>
      <c r="D61" s="298">
        <f>IF(C61="Cpt Panne",VLOOKUP(B61,Vidange!$S$7:'Vidange'!$Z$68,7,FALSE)+heures!D61,Matériel_Sogto!E66)</f>
        <v>0</v>
      </c>
      <c r="E61" s="299">
        <f>IF(C61="Cpt Panne",D61+heures!E61,Matériel_Sogto!M66)</f>
        <v>0</v>
      </c>
      <c r="F61" s="299">
        <f>IF(C61="Cpt Panne",D61+heures!F61,Matériel_Sogto!U66)</f>
        <v>0</v>
      </c>
      <c r="G61" s="299">
        <f>IF(C61="Cpt Panne",F61+heures!G61,Matériel_Sogto!AC66)</f>
        <v>0</v>
      </c>
      <c r="H61" s="299">
        <f>IF(C61="Cpt Panne",G61+heures!H61,Matériel_Sogto!AK66)</f>
        <v>0</v>
      </c>
      <c r="I61" s="299">
        <f>IF(C61="Cpt Panne",H61+heures!I61,Matériel_Sogto!AS66)</f>
        <v>0</v>
      </c>
      <c r="J61" s="299">
        <f>IF(C61="Cpt Panne",I61+heures!J61,Matériel_Sogto!BA66)</f>
        <v>0</v>
      </c>
      <c r="K61" s="299">
        <f>IF(C61="Cpt Panne",J61+heures!K61,Matériel_Sogto!BI66)</f>
        <v>0</v>
      </c>
      <c r="L61" s="299">
        <f>IF(C61="Cpt Panne",K61+heures!L61,Matériel_Sogto!BQ66)</f>
        <v>0</v>
      </c>
      <c r="M61" s="299">
        <f>IF(C61="Cpt Panne",L61+heures!M61,Matériel_Sogto!BY66)</f>
        <v>0</v>
      </c>
      <c r="N61" s="299">
        <f>IF(C61="Cpt Panne",M61+heures!N61,Matériel_Sogto!CG66)</f>
        <v>0</v>
      </c>
      <c r="O61" s="299">
        <f>IF(C61="Cpt Panne",N61+heures!O61,Matériel_Sogto!CO66)</f>
        <v>0</v>
      </c>
      <c r="P61" s="299">
        <f>IF(C61="Cpt Panne",O61+heures!P61,Matériel_Sogto!CW66)</f>
        <v>0</v>
      </c>
      <c r="Q61" s="299">
        <f>IF(C61="Cpt Panne",P61+heures!Q61,Matériel_Sogto!DE66)</f>
        <v>0</v>
      </c>
      <c r="R61" s="299">
        <f>IF(C61="Cpt Panne",Q61+heures!R61,Matériel_Sogto!DM66)</f>
        <v>0</v>
      </c>
      <c r="S61" s="299">
        <f>IF(C61="Cpt Panne",R61+heures!S61,Matériel_Sogto!DU66)</f>
        <v>0</v>
      </c>
      <c r="T61" s="299">
        <f>IF(C61="Cpt Panne",S61+heures!T61,Matériel_Sogto!EC66)</f>
        <v>0</v>
      </c>
      <c r="U61" s="299">
        <f>IF(C61="Cpt Panne",T61+heures!U61,Matériel_Sogto!EK66)</f>
        <v>0</v>
      </c>
      <c r="V61" s="299">
        <f>IF(C61="Cpt Panne",U61+heures!V61,Matériel_Sogto!ES66)</f>
        <v>0</v>
      </c>
      <c r="W61" s="299">
        <f>IF(C61="Cpt Panne",V61+heures!W61,Matériel_Sogto!FA66)</f>
        <v>0</v>
      </c>
      <c r="X61" s="299">
        <f>IF(C61="Cpt Panne",W61+heures!X61,Matériel_Sogto!FI66)</f>
        <v>0</v>
      </c>
      <c r="Y61" s="299">
        <f>IF(C61="Cpt Panne",X61+heures!Y61,Matériel_Sogto!FQ66)</f>
        <v>0</v>
      </c>
      <c r="Z61" s="299">
        <f>IF(C61="Cpt Panne",Y61+heures!Z61,Matériel_Sogto!FY66)</f>
        <v>0</v>
      </c>
      <c r="AA61" s="299">
        <f>IF(C61="Cpt Panne",Z61+heures!AA61,Matériel_Sogto!GG66)</f>
        <v>0</v>
      </c>
      <c r="AB61" s="299">
        <f>IF(C61="Cpt Panne",AA61+heures!AB61,Matériel_Sogto!GO66)</f>
        <v>0</v>
      </c>
      <c r="AC61" s="299">
        <f>IF(C61="Cpt Panne",AB61+heures!AC61,Matériel_Sogto!GW66)</f>
        <v>0</v>
      </c>
      <c r="AD61" s="299">
        <f>IF(C61="Cpt Panne",AC61+heures!AD61,Matériel_Sogto!HE66)</f>
        <v>0</v>
      </c>
      <c r="AE61" s="299">
        <f>IF(C61="Cpt Panne",AD61+heures!AE61,Matériel_Sogto!HM66)</f>
        <v>0</v>
      </c>
      <c r="AF61" s="299">
        <f>IF(C61="Cpt Panne",AE61+heures!AF61,Matériel_Sogto!HU66)</f>
        <v>0</v>
      </c>
      <c r="AG61" s="299">
        <f>IF(C61="Cpt Panne",AF61+heures!AG61,Matériel_Sogto!IC66)</f>
        <v>0</v>
      </c>
      <c r="AH61" s="299">
        <f>IF(C61="Cpt Panne",AG61+heures!AH61,Matériel_Sogto!IK66)</f>
        <v>0</v>
      </c>
      <c r="AI61" s="533">
        <f t="shared" si="0"/>
        <v>0</v>
      </c>
    </row>
    <row r="62" spans="1:35">
      <c r="A62" s="300">
        <f>Matériel_Sogto!A67</f>
        <v>0</v>
      </c>
      <c r="B62" s="301">
        <f>Matériel_Sogto!B67</f>
        <v>0</v>
      </c>
      <c r="C62" s="301">
        <f>Matériel_Sogto!C67</f>
        <v>0</v>
      </c>
      <c r="D62" s="298">
        <f>IF(C62="Cpt Panne",VLOOKUP(B62,Vidange!$S$7:'Vidange'!$Z$68,7,FALSE)+heures!D62,Matériel_Sogto!E67)</f>
        <v>0</v>
      </c>
      <c r="E62" s="299">
        <f>IF(C62="Cpt Panne",D62+heures!E62,Matériel_Sogto!M67)</f>
        <v>0</v>
      </c>
      <c r="F62" s="299">
        <f>IF(C62="Cpt Panne",D62+heures!F62,Matériel_Sogto!U67)</f>
        <v>0</v>
      </c>
      <c r="G62" s="299">
        <f>IF(C62="Cpt Panne",F62+heures!G62,Matériel_Sogto!AC67)</f>
        <v>0</v>
      </c>
      <c r="H62" s="299">
        <f>IF(C62="Cpt Panne",G62+heures!H62,Matériel_Sogto!AK67)</f>
        <v>0</v>
      </c>
      <c r="I62" s="299">
        <f>IF(C62="Cpt Panne",H62+heures!I62,Matériel_Sogto!AS67)</f>
        <v>0</v>
      </c>
      <c r="J62" s="299">
        <f>IF(C62="Cpt Panne",I62+heures!J62,Matériel_Sogto!BA67)</f>
        <v>0</v>
      </c>
      <c r="K62" s="299">
        <f>IF(C62="Cpt Panne",J62+heures!K62,Matériel_Sogto!BI67)</f>
        <v>0</v>
      </c>
      <c r="L62" s="299">
        <f>IF(C62="Cpt Panne",K62+heures!L62,Matériel_Sogto!BQ67)</f>
        <v>0</v>
      </c>
      <c r="M62" s="299">
        <f>IF(C62="Cpt Panne",L62+heures!M62,Matériel_Sogto!BY67)</f>
        <v>0</v>
      </c>
      <c r="N62" s="299">
        <f>IF(C62="Cpt Panne",M62+heures!N62,Matériel_Sogto!CG67)</f>
        <v>0</v>
      </c>
      <c r="O62" s="299">
        <f>IF(C62="Cpt Panne",N62+heures!O62,Matériel_Sogto!CO67)</f>
        <v>0</v>
      </c>
      <c r="P62" s="299">
        <f>IF(C62="Cpt Panne",O62+heures!P62,Matériel_Sogto!CW67)</f>
        <v>0</v>
      </c>
      <c r="Q62" s="299">
        <f>IF(C62="Cpt Panne",P62+heures!Q62,Matériel_Sogto!DE67)</f>
        <v>0</v>
      </c>
      <c r="R62" s="299">
        <f>IF(C62="Cpt Panne",Q62+heures!R62,Matériel_Sogto!DM67)</f>
        <v>0</v>
      </c>
      <c r="S62" s="299">
        <f>IF(C62="Cpt Panne",R62+heures!S62,Matériel_Sogto!DU67)</f>
        <v>0</v>
      </c>
      <c r="T62" s="299">
        <f>IF(C62="Cpt Panne",S62+heures!T62,Matériel_Sogto!EC67)</f>
        <v>0</v>
      </c>
      <c r="U62" s="299">
        <f>IF(C62="Cpt Panne",T62+heures!U62,Matériel_Sogto!EK67)</f>
        <v>0</v>
      </c>
      <c r="V62" s="299">
        <f>IF(C62="Cpt Panne",U62+heures!V62,Matériel_Sogto!ES67)</f>
        <v>0</v>
      </c>
      <c r="W62" s="299">
        <f>IF(C62="Cpt Panne",V62+heures!W62,Matériel_Sogto!FA67)</f>
        <v>0</v>
      </c>
      <c r="X62" s="299">
        <f>IF(C62="Cpt Panne",W62+heures!X62,Matériel_Sogto!FI67)</f>
        <v>0</v>
      </c>
      <c r="Y62" s="299">
        <f>IF(C62="Cpt Panne",X62+heures!Y62,Matériel_Sogto!FQ67)</f>
        <v>0</v>
      </c>
      <c r="Z62" s="299">
        <f>IF(C62="Cpt Panne",Y62+heures!Z62,Matériel_Sogto!FY67)</f>
        <v>0</v>
      </c>
      <c r="AA62" s="299">
        <f>IF(C62="Cpt Panne",Z62+heures!AA62,Matériel_Sogto!GG67)</f>
        <v>0</v>
      </c>
      <c r="AB62" s="299">
        <f>IF(C62="Cpt Panne",AA62+heures!AB62,Matériel_Sogto!GO67)</f>
        <v>0</v>
      </c>
      <c r="AC62" s="299">
        <f>IF(C62="Cpt Panne",AB62+heures!AC62,Matériel_Sogto!GW67)</f>
        <v>0</v>
      </c>
      <c r="AD62" s="299">
        <f>IF(C62="Cpt Panne",AC62+heures!AD62,Matériel_Sogto!HE67)</f>
        <v>0</v>
      </c>
      <c r="AE62" s="299">
        <f>IF(C62="Cpt Panne",AD62+heures!AE62,Matériel_Sogto!HM67)</f>
        <v>0</v>
      </c>
      <c r="AF62" s="299">
        <f>IF(C62="Cpt Panne",AE62+heures!AF62,Matériel_Sogto!HU67)</f>
        <v>0</v>
      </c>
      <c r="AG62" s="299">
        <f>IF(C62="Cpt Panne",AF62+heures!AG62,Matériel_Sogto!IC67)</f>
        <v>0</v>
      </c>
      <c r="AH62" s="299">
        <f>IF(C62="Cpt Panne",AG62+heures!AH62,Matériel_Sogto!IK67)</f>
        <v>0</v>
      </c>
      <c r="AI62" s="533">
        <f t="shared" si="0"/>
        <v>0</v>
      </c>
    </row>
    <row r="63" spans="1:35">
      <c r="A63" s="300">
        <f>Matériel_Sogto!A68</f>
        <v>0</v>
      </c>
      <c r="B63" s="301">
        <f>Matériel_Sogto!B68</f>
        <v>0</v>
      </c>
      <c r="C63" s="301">
        <f>Matériel_Sogto!C68</f>
        <v>0</v>
      </c>
      <c r="D63" s="298">
        <f>IF(C63="Cpt Panne",VLOOKUP(B63,Vidange!$S$7:'Vidange'!$Z$68,7,FALSE)+heures!D63,Matériel_Sogto!E68)</f>
        <v>0</v>
      </c>
      <c r="E63" s="299">
        <f>IF(C63="Cpt Panne",D63+heures!E63,Matériel_Sogto!M68)</f>
        <v>0</v>
      </c>
      <c r="F63" s="299">
        <f>IF(C63="Cpt Panne",D63+heures!F63,Matériel_Sogto!U68)</f>
        <v>0</v>
      </c>
      <c r="G63" s="299">
        <f>IF(C63="Cpt Panne",F63+heures!G63,Matériel_Sogto!AC68)</f>
        <v>0</v>
      </c>
      <c r="H63" s="299">
        <f>IF(C63="Cpt Panne",G63+heures!H63,Matériel_Sogto!AK68)</f>
        <v>0</v>
      </c>
      <c r="I63" s="299">
        <f>IF(C63="Cpt Panne",H63+heures!I63,Matériel_Sogto!AS68)</f>
        <v>0</v>
      </c>
      <c r="J63" s="299">
        <f>IF(C63="Cpt Panne",I63+heures!J63,Matériel_Sogto!BA68)</f>
        <v>0</v>
      </c>
      <c r="K63" s="299">
        <f>IF(C63="Cpt Panne",J63+heures!K63,Matériel_Sogto!BI68)</f>
        <v>0</v>
      </c>
      <c r="L63" s="299">
        <f>IF(C63="Cpt Panne",K63+heures!L63,Matériel_Sogto!BQ68)</f>
        <v>0</v>
      </c>
      <c r="M63" s="299">
        <f>IF(C63="Cpt Panne",L63+heures!M63,Matériel_Sogto!BY68)</f>
        <v>0</v>
      </c>
      <c r="N63" s="299">
        <f>IF(C63="Cpt Panne",M63+heures!N63,Matériel_Sogto!CG68)</f>
        <v>0</v>
      </c>
      <c r="O63" s="299">
        <f>IF(C63="Cpt Panne",N63+heures!O63,Matériel_Sogto!CO68)</f>
        <v>0</v>
      </c>
      <c r="P63" s="299">
        <f>IF(C63="Cpt Panne",O63+heures!P63,Matériel_Sogto!CW68)</f>
        <v>0</v>
      </c>
      <c r="Q63" s="299">
        <f>IF(C63="Cpt Panne",P63+heures!Q63,Matériel_Sogto!DE68)</f>
        <v>0</v>
      </c>
      <c r="R63" s="299">
        <f>IF(C63="Cpt Panne",Q63+heures!R63,Matériel_Sogto!DM68)</f>
        <v>0</v>
      </c>
      <c r="S63" s="299">
        <f>IF(C63="Cpt Panne",R63+heures!S63,Matériel_Sogto!DU68)</f>
        <v>0</v>
      </c>
      <c r="T63" s="299">
        <f>IF(C63="Cpt Panne",S63+heures!T63,Matériel_Sogto!EC68)</f>
        <v>0</v>
      </c>
      <c r="U63" s="299">
        <f>IF(C63="Cpt Panne",T63+heures!U63,Matériel_Sogto!EK68)</f>
        <v>0</v>
      </c>
      <c r="V63" s="299">
        <f>IF(C63="Cpt Panne",U63+heures!V63,Matériel_Sogto!ES68)</f>
        <v>0</v>
      </c>
      <c r="W63" s="299">
        <f>IF(C63="Cpt Panne",V63+heures!W63,Matériel_Sogto!FA68)</f>
        <v>0</v>
      </c>
      <c r="X63" s="299">
        <f>IF(C63="Cpt Panne",W63+heures!X63,Matériel_Sogto!FI68)</f>
        <v>0</v>
      </c>
      <c r="Y63" s="299">
        <f>IF(C63="Cpt Panne",X63+heures!Y63,Matériel_Sogto!FQ68)</f>
        <v>0</v>
      </c>
      <c r="Z63" s="299">
        <f>IF(C63="Cpt Panne",Y63+heures!Z63,Matériel_Sogto!FY68)</f>
        <v>0</v>
      </c>
      <c r="AA63" s="299">
        <f>IF(C63="Cpt Panne",Z63+heures!AA63,Matériel_Sogto!GG68)</f>
        <v>0</v>
      </c>
      <c r="AB63" s="299">
        <f>IF(C63="Cpt Panne",AA63+heures!AB63,Matériel_Sogto!GO68)</f>
        <v>0</v>
      </c>
      <c r="AC63" s="299">
        <f>IF(C63="Cpt Panne",AB63+heures!AC63,Matériel_Sogto!GW68)</f>
        <v>0</v>
      </c>
      <c r="AD63" s="299">
        <f>IF(C63="Cpt Panne",AC63+heures!AD63,Matériel_Sogto!HE68)</f>
        <v>0</v>
      </c>
      <c r="AE63" s="299">
        <f>IF(C63="Cpt Panne",AD63+heures!AE63,Matériel_Sogto!HM68)</f>
        <v>0</v>
      </c>
      <c r="AF63" s="299">
        <f>IF(C63="Cpt Panne",AE63+heures!AF63,Matériel_Sogto!HU68)</f>
        <v>0</v>
      </c>
      <c r="AG63" s="299">
        <f>IF(C63="Cpt Panne",AF63+heures!AG63,Matériel_Sogto!IC68)</f>
        <v>0</v>
      </c>
      <c r="AH63" s="299">
        <f>IF(C63="Cpt Panne",AG63+heures!AH63,Matériel_Sogto!IK68)</f>
        <v>0</v>
      </c>
      <c r="AI63" s="533">
        <f t="shared" si="0"/>
        <v>0</v>
      </c>
    </row>
    <row r="64" spans="1:35">
      <c r="A64" s="300">
        <f>Matériel_Sogto!A69</f>
        <v>0</v>
      </c>
      <c r="B64" s="301">
        <f>Matériel_Sogto!B69</f>
        <v>0</v>
      </c>
      <c r="C64" s="301">
        <f>Matériel_Sogto!C69</f>
        <v>0</v>
      </c>
      <c r="D64" s="298">
        <f>IF(C64="Cpt Panne",VLOOKUP(B64,Vidange!$S$7:'Vidange'!$Z$68,7,FALSE)+heures!D64,Matériel_Sogto!E69)</f>
        <v>0</v>
      </c>
      <c r="E64" s="299">
        <f>IF(C64="Cpt Panne",D64+heures!E64,Matériel_Sogto!M69)</f>
        <v>0</v>
      </c>
      <c r="F64" s="299">
        <f>IF(C64="Cpt Panne",D64+heures!F64,Matériel_Sogto!U69)</f>
        <v>0</v>
      </c>
      <c r="G64" s="299">
        <f>IF(C64="Cpt Panne",F64+heures!G64,Matériel_Sogto!AC69)</f>
        <v>0</v>
      </c>
      <c r="H64" s="299">
        <f>IF(C64="Cpt Panne",G64+heures!H64,Matériel_Sogto!AK69)</f>
        <v>0</v>
      </c>
      <c r="I64" s="299">
        <f>IF(C64="Cpt Panne",H64+heures!I64,Matériel_Sogto!AS69)</f>
        <v>0</v>
      </c>
      <c r="J64" s="299">
        <f>IF(C64="Cpt Panne",I64+heures!J64,Matériel_Sogto!BA69)</f>
        <v>0</v>
      </c>
      <c r="K64" s="299">
        <f>IF(C64="Cpt Panne",J64+heures!K64,Matériel_Sogto!BI69)</f>
        <v>0</v>
      </c>
      <c r="L64" s="299">
        <f>IF(C64="Cpt Panne",K64+heures!L64,Matériel_Sogto!BQ69)</f>
        <v>0</v>
      </c>
      <c r="M64" s="299">
        <f>IF(C64="Cpt Panne",L64+heures!M64,Matériel_Sogto!BY69)</f>
        <v>0</v>
      </c>
      <c r="N64" s="299">
        <f>IF(C64="Cpt Panne",M64+heures!N64,Matériel_Sogto!CG69)</f>
        <v>0</v>
      </c>
      <c r="O64" s="299">
        <f>IF(C64="Cpt Panne",N64+heures!O64,Matériel_Sogto!CO69)</f>
        <v>0</v>
      </c>
      <c r="P64" s="299">
        <f>IF(C64="Cpt Panne",O64+heures!P64,Matériel_Sogto!CW69)</f>
        <v>0</v>
      </c>
      <c r="Q64" s="299">
        <f>IF(C64="Cpt Panne",P64+heures!Q64,Matériel_Sogto!DE69)</f>
        <v>0</v>
      </c>
      <c r="R64" s="299">
        <f>IF(C64="Cpt Panne",Q64+heures!R64,Matériel_Sogto!DM69)</f>
        <v>0</v>
      </c>
      <c r="S64" s="299">
        <f>IF(C64="Cpt Panne",R64+heures!S64,Matériel_Sogto!DU69)</f>
        <v>0</v>
      </c>
      <c r="T64" s="299">
        <f>IF(C64="Cpt Panne",S64+heures!T64,Matériel_Sogto!EC69)</f>
        <v>0</v>
      </c>
      <c r="U64" s="299">
        <f>IF(C64="Cpt Panne",T64+heures!U64,Matériel_Sogto!EK69)</f>
        <v>0</v>
      </c>
      <c r="V64" s="299">
        <f>IF(C64="Cpt Panne",U64+heures!V64,Matériel_Sogto!ES69)</f>
        <v>0</v>
      </c>
      <c r="W64" s="299">
        <f>IF(C64="Cpt Panne",V64+heures!W64,Matériel_Sogto!FA69)</f>
        <v>0</v>
      </c>
      <c r="X64" s="299">
        <f>IF(C64="Cpt Panne",W64+heures!X64,Matériel_Sogto!FI69)</f>
        <v>0</v>
      </c>
      <c r="Y64" s="299">
        <f>IF(C64="Cpt Panne",X64+heures!Y64,Matériel_Sogto!FQ69)</f>
        <v>0</v>
      </c>
      <c r="Z64" s="299">
        <f>IF(C64="Cpt Panne",Y64+heures!Z64,Matériel_Sogto!FY69)</f>
        <v>0</v>
      </c>
      <c r="AA64" s="299">
        <f>IF(C64="Cpt Panne",Z64+heures!AA64,Matériel_Sogto!GG69)</f>
        <v>0</v>
      </c>
      <c r="AB64" s="299">
        <f>IF(C64="Cpt Panne",AA64+heures!AB64,Matériel_Sogto!GO69)</f>
        <v>0</v>
      </c>
      <c r="AC64" s="299">
        <f>IF(C64="Cpt Panne",AB64+heures!AC64,Matériel_Sogto!GW69)</f>
        <v>0</v>
      </c>
      <c r="AD64" s="299">
        <f>IF(C64="Cpt Panne",AC64+heures!AD64,Matériel_Sogto!HE69)</f>
        <v>0</v>
      </c>
      <c r="AE64" s="299">
        <f>IF(C64="Cpt Panne",AD64+heures!AE64,Matériel_Sogto!HM69)</f>
        <v>0</v>
      </c>
      <c r="AF64" s="299">
        <f>IF(C64="Cpt Panne",AE64+heures!AF64,Matériel_Sogto!HU69)</f>
        <v>0</v>
      </c>
      <c r="AG64" s="299">
        <f>IF(C64="Cpt Panne",AF64+heures!AG64,Matériel_Sogto!IC69)</f>
        <v>0</v>
      </c>
      <c r="AH64" s="299">
        <f>IF(C64="Cpt Panne",AG64+heures!AH64,Matériel_Sogto!IK69)</f>
        <v>0</v>
      </c>
      <c r="AI64" s="533">
        <f t="shared" si="0"/>
        <v>0</v>
      </c>
    </row>
    <row r="65" spans="1:35">
      <c r="A65" s="300">
        <f>Matériel_Sogto!A70</f>
        <v>0</v>
      </c>
      <c r="B65" s="301">
        <f>Matériel_Sogto!B70</f>
        <v>0</v>
      </c>
      <c r="C65" s="301">
        <f>Matériel_Sogto!C70</f>
        <v>0</v>
      </c>
      <c r="D65" s="298">
        <f>IF(C65="Cpt Panne",VLOOKUP(B65,Vidange!$S$7:'Vidange'!$Z$68,7,FALSE)+heures!D65,Matériel_Sogto!E70)</f>
        <v>0</v>
      </c>
      <c r="E65" s="299">
        <f>IF(C65="Cpt Panne",D65+heures!E65,Matériel_Sogto!M70)</f>
        <v>0</v>
      </c>
      <c r="F65" s="299">
        <f>IF(C65="Cpt Panne",D65+heures!F65,Matériel_Sogto!U70)</f>
        <v>0</v>
      </c>
      <c r="G65" s="299">
        <f>IF(C65="Cpt Panne",F65+heures!G65,Matériel_Sogto!AC70)</f>
        <v>0</v>
      </c>
      <c r="H65" s="299">
        <f>IF(C65="Cpt Panne",G65+heures!H65,Matériel_Sogto!AK70)</f>
        <v>0</v>
      </c>
      <c r="I65" s="299">
        <f>IF(C65="Cpt Panne",H65+heures!I65,Matériel_Sogto!AS70)</f>
        <v>0</v>
      </c>
      <c r="J65" s="299">
        <f>IF(C65="Cpt Panne",I65+heures!J65,Matériel_Sogto!BA70)</f>
        <v>0</v>
      </c>
      <c r="K65" s="299">
        <f>IF(C65="Cpt Panne",J65+heures!K65,Matériel_Sogto!BI70)</f>
        <v>0</v>
      </c>
      <c r="L65" s="299">
        <f>IF(C65="Cpt Panne",K65+heures!L65,Matériel_Sogto!BQ70)</f>
        <v>0</v>
      </c>
      <c r="M65" s="299">
        <f>IF(C65="Cpt Panne",L65+heures!M65,Matériel_Sogto!BY70)</f>
        <v>0</v>
      </c>
      <c r="N65" s="299">
        <f>IF(C65="Cpt Panne",M65+heures!N65,Matériel_Sogto!CG70)</f>
        <v>0</v>
      </c>
      <c r="O65" s="299">
        <f>IF(C65="Cpt Panne",N65+heures!O65,Matériel_Sogto!CO70)</f>
        <v>0</v>
      </c>
      <c r="P65" s="299">
        <f>IF(C65="Cpt Panne",O65+heures!P65,Matériel_Sogto!CW70)</f>
        <v>0</v>
      </c>
      <c r="Q65" s="299">
        <f>IF(C65="Cpt Panne",P65+heures!Q65,Matériel_Sogto!DE70)</f>
        <v>0</v>
      </c>
      <c r="R65" s="299">
        <f>IF(C65="Cpt Panne",Q65+heures!R65,Matériel_Sogto!DM70)</f>
        <v>0</v>
      </c>
      <c r="S65" s="299">
        <f>IF(C65="Cpt Panne",R65+heures!S65,Matériel_Sogto!DU70)</f>
        <v>0</v>
      </c>
      <c r="T65" s="299">
        <f>IF(C65="Cpt Panne",S65+heures!T65,Matériel_Sogto!EC70)</f>
        <v>0</v>
      </c>
      <c r="U65" s="299">
        <f>IF(C65="Cpt Panne",T65+heures!U65,Matériel_Sogto!EK70)</f>
        <v>0</v>
      </c>
      <c r="V65" s="299">
        <f>IF(C65="Cpt Panne",U65+heures!V65,Matériel_Sogto!ES70)</f>
        <v>0</v>
      </c>
      <c r="W65" s="299">
        <f>IF(C65="Cpt Panne",V65+heures!W65,Matériel_Sogto!FA70)</f>
        <v>0</v>
      </c>
      <c r="X65" s="299">
        <f>IF(C65="Cpt Panne",W65+heures!X65,Matériel_Sogto!FI70)</f>
        <v>0</v>
      </c>
      <c r="Y65" s="299">
        <f>IF(C65="Cpt Panne",X65+heures!Y65,Matériel_Sogto!FQ70)</f>
        <v>0</v>
      </c>
      <c r="Z65" s="299">
        <f>IF(C65="Cpt Panne",Y65+heures!Z65,Matériel_Sogto!FY70)</f>
        <v>0</v>
      </c>
      <c r="AA65" s="299">
        <f>IF(C65="Cpt Panne",Z65+heures!AA65,Matériel_Sogto!GG70)</f>
        <v>0</v>
      </c>
      <c r="AB65" s="299">
        <f>IF(C65="Cpt Panne",AA65+heures!AB65,Matériel_Sogto!GO70)</f>
        <v>0</v>
      </c>
      <c r="AC65" s="299">
        <f>IF(C65="Cpt Panne",AB65+heures!AC65,Matériel_Sogto!GW70)</f>
        <v>0</v>
      </c>
      <c r="AD65" s="299">
        <f>IF(C65="Cpt Panne",AC65+heures!AD65,Matériel_Sogto!HE70)</f>
        <v>0</v>
      </c>
      <c r="AE65" s="299">
        <f>IF(C65="Cpt Panne",AD65+heures!AE65,Matériel_Sogto!HM70)</f>
        <v>0</v>
      </c>
      <c r="AF65" s="299">
        <f>IF(C65="Cpt Panne",AE65+heures!AF65,Matériel_Sogto!HU70)</f>
        <v>0</v>
      </c>
      <c r="AG65" s="299">
        <f>IF(C65="Cpt Panne",AF65+heures!AG65,Matériel_Sogto!IC70)</f>
        <v>0</v>
      </c>
      <c r="AH65" s="299">
        <f>IF(C65="Cpt Panne",AG65+heures!AH65,Matériel_Sogto!IK70)</f>
        <v>0</v>
      </c>
      <c r="AI65" s="533">
        <f t="shared" si="0"/>
        <v>0</v>
      </c>
    </row>
    <row r="66" spans="1:35">
      <c r="A66" s="300">
        <f>Matériel_Sogto!A71</f>
        <v>0</v>
      </c>
      <c r="B66" s="301">
        <f>Matériel_Sogto!B71</f>
        <v>0</v>
      </c>
      <c r="C66" s="301">
        <f>Matériel_Sogto!C71</f>
        <v>0</v>
      </c>
      <c r="D66" s="298">
        <f>IF(C66="Cpt Panne",VLOOKUP(B66,Vidange!$S$7:'Vidange'!$Z$68,7,FALSE)+heures!D66,Matériel_Sogto!E71)</f>
        <v>0</v>
      </c>
      <c r="E66" s="299">
        <f>IF(C66="Cpt Panne",D66+heures!E66,Matériel_Sogto!M71)</f>
        <v>0</v>
      </c>
      <c r="F66" s="299">
        <f>IF(C66="Cpt Panne",D66+heures!F66,Matériel_Sogto!U71)</f>
        <v>0</v>
      </c>
      <c r="G66" s="299">
        <f>IF(C66="Cpt Panne",F66+heures!G66,Matériel_Sogto!AC71)</f>
        <v>0</v>
      </c>
      <c r="H66" s="299">
        <f>IF(C66="Cpt Panne",G66+heures!H66,Matériel_Sogto!AK71)</f>
        <v>0</v>
      </c>
      <c r="I66" s="299">
        <f>IF(C66="Cpt Panne",H66+heures!I66,Matériel_Sogto!AS71)</f>
        <v>0</v>
      </c>
      <c r="J66" s="299">
        <f>IF(C66="Cpt Panne",I66+heures!J66,Matériel_Sogto!BA71)</f>
        <v>0</v>
      </c>
      <c r="K66" s="299">
        <f>IF(C66="Cpt Panne",J66+heures!K66,Matériel_Sogto!BI71)</f>
        <v>0</v>
      </c>
      <c r="L66" s="299">
        <f>IF(C66="Cpt Panne",K66+heures!L66,Matériel_Sogto!BQ71)</f>
        <v>0</v>
      </c>
      <c r="M66" s="299">
        <f>IF(C66="Cpt Panne",L66+heures!M66,Matériel_Sogto!BY71)</f>
        <v>0</v>
      </c>
      <c r="N66" s="299">
        <f>IF(C66="Cpt Panne",M66+heures!N66,Matériel_Sogto!CG71)</f>
        <v>0</v>
      </c>
      <c r="O66" s="299">
        <f>IF(C66="Cpt Panne",N66+heures!O66,Matériel_Sogto!CO71)</f>
        <v>0</v>
      </c>
      <c r="P66" s="299">
        <f>IF(C66="Cpt Panne",O66+heures!P66,Matériel_Sogto!CW71)</f>
        <v>0</v>
      </c>
      <c r="Q66" s="299">
        <f>IF(C66="Cpt Panne",P66+heures!Q66,Matériel_Sogto!DE71)</f>
        <v>0</v>
      </c>
      <c r="R66" s="299">
        <f>IF(C66="Cpt Panne",Q66+heures!R66,Matériel_Sogto!DM71)</f>
        <v>0</v>
      </c>
      <c r="S66" s="299">
        <f>IF(C66="Cpt Panne",R66+heures!S66,Matériel_Sogto!DU71)</f>
        <v>0</v>
      </c>
      <c r="T66" s="299">
        <f>IF(C66="Cpt Panne",S66+heures!T66,Matériel_Sogto!EC71)</f>
        <v>0</v>
      </c>
      <c r="U66" s="299">
        <f>IF(C66="Cpt Panne",T66+heures!U66,Matériel_Sogto!EK71)</f>
        <v>0</v>
      </c>
      <c r="V66" s="299">
        <f>IF(C66="Cpt Panne",U66+heures!V66,Matériel_Sogto!ES71)</f>
        <v>0</v>
      </c>
      <c r="W66" s="299">
        <f>IF(C66="Cpt Panne",V66+heures!W66,Matériel_Sogto!FA71)</f>
        <v>0</v>
      </c>
      <c r="X66" s="299">
        <f>IF(C66="Cpt Panne",W66+heures!X66,Matériel_Sogto!FI71)</f>
        <v>0</v>
      </c>
      <c r="Y66" s="299">
        <f>IF(C66="Cpt Panne",X66+heures!Y66,Matériel_Sogto!FQ71)</f>
        <v>0</v>
      </c>
      <c r="Z66" s="299">
        <f>IF(C66="Cpt Panne",Y66+heures!Z66,Matériel_Sogto!FY71)</f>
        <v>0</v>
      </c>
      <c r="AA66" s="299">
        <f>IF(C66="Cpt Panne",Z66+heures!AA66,Matériel_Sogto!GG71)</f>
        <v>0</v>
      </c>
      <c r="AB66" s="299">
        <f>IF(C66="Cpt Panne",AA66+heures!AB66,Matériel_Sogto!GO71)</f>
        <v>0</v>
      </c>
      <c r="AC66" s="299">
        <f>IF(C66="Cpt Panne",AB66+heures!AC66,Matériel_Sogto!GW71)</f>
        <v>0</v>
      </c>
      <c r="AD66" s="299">
        <f>IF(C66="Cpt Panne",AC66+heures!AD66,Matériel_Sogto!HE71)</f>
        <v>0</v>
      </c>
      <c r="AE66" s="299">
        <f>IF(C66="Cpt Panne",AD66+heures!AE66,Matériel_Sogto!HM71)</f>
        <v>0</v>
      </c>
      <c r="AF66" s="299">
        <f>IF(C66="Cpt Panne",AE66+heures!AF66,Matériel_Sogto!HU71)</f>
        <v>0</v>
      </c>
      <c r="AG66" s="299">
        <f>IF(C66="Cpt Panne",AF66+heures!AG66,Matériel_Sogto!IC71)</f>
        <v>0</v>
      </c>
      <c r="AH66" s="299">
        <f>IF(C66="Cpt Panne",AG66+heures!AH66,Matériel_Sogto!IK71)</f>
        <v>0</v>
      </c>
      <c r="AI66" s="533">
        <f t="shared" si="0"/>
        <v>0</v>
      </c>
    </row>
    <row r="67" spans="1:35" ht="15" thickBot="1">
      <c r="A67" s="300">
        <f>Matériel_Sogto!A72</f>
        <v>0</v>
      </c>
      <c r="B67" s="301">
        <f>Matériel_Sogto!B72</f>
        <v>0</v>
      </c>
      <c r="C67" s="301">
        <f>Matériel_Sogto!C72</f>
        <v>0</v>
      </c>
      <c r="D67" s="298">
        <f>IF(C67="Cpt Panne",VLOOKUP(B67,Vidange!$S$7:'Vidange'!$Z$68,7,FALSE)+heures!D67,Matériel_Sogto!E72)</f>
        <v>0</v>
      </c>
      <c r="E67" s="299">
        <f>IF(C67="Cpt Panne",D67+heures!E67,Matériel_Sogto!M72)</f>
        <v>0</v>
      </c>
      <c r="F67" s="299">
        <f>IF(C67="Cpt Panne",D67+heures!F67,Matériel_Sogto!U72)</f>
        <v>0</v>
      </c>
      <c r="G67" s="299">
        <f>IF(C67="Cpt Panne",F67+heures!G67,Matériel_Sogto!AC72)</f>
        <v>0</v>
      </c>
      <c r="H67" s="299">
        <f>IF(C67="Cpt Panne",G67+heures!H67,Matériel_Sogto!AK72)</f>
        <v>0</v>
      </c>
      <c r="I67" s="299">
        <f>IF(C67="Cpt Panne",H67+heures!I67,Matériel_Sogto!AS72)</f>
        <v>0</v>
      </c>
      <c r="J67" s="299">
        <f>IF(C67="Cpt Panne",I67+heures!J67,Matériel_Sogto!BA72)</f>
        <v>0</v>
      </c>
      <c r="K67" s="299">
        <f>IF(C67="Cpt Panne",J67+heures!K67,Matériel_Sogto!BI72)</f>
        <v>0</v>
      </c>
      <c r="L67" s="299">
        <f>IF(C67="Cpt Panne",K67+heures!L67,Matériel_Sogto!BQ72)</f>
        <v>0</v>
      </c>
      <c r="M67" s="299">
        <f>IF(C67="Cpt Panne",L67+heures!M67,Matériel_Sogto!BY72)</f>
        <v>0</v>
      </c>
      <c r="N67" s="299">
        <f>IF(C67="Cpt Panne",M67+heures!N67,Matériel_Sogto!CG72)</f>
        <v>0</v>
      </c>
      <c r="O67" s="299">
        <f>IF(C67="Cpt Panne",N67+heures!O67,Matériel_Sogto!CO72)</f>
        <v>0</v>
      </c>
      <c r="P67" s="299">
        <f>IF(C67="Cpt Panne",O67+heures!P67,Matériel_Sogto!CW72)</f>
        <v>0</v>
      </c>
      <c r="Q67" s="299">
        <f>IF(C67="Cpt Panne",P67+heures!Q67,Matériel_Sogto!DE72)</f>
        <v>0</v>
      </c>
      <c r="R67" s="299">
        <f>IF(C67="Cpt Panne",Q67+heures!R67,Matériel_Sogto!DM72)</f>
        <v>0</v>
      </c>
      <c r="S67" s="299">
        <f>IF(C67="Cpt Panne",R67+heures!S67,Matériel_Sogto!DU72)</f>
        <v>0</v>
      </c>
      <c r="T67" s="299">
        <f>IF(C67="Cpt Panne",S67+heures!T67,Matériel_Sogto!EC72)</f>
        <v>0</v>
      </c>
      <c r="U67" s="299">
        <f>IF(C67="Cpt Panne",T67+heures!U67,Matériel_Sogto!EK72)</f>
        <v>0</v>
      </c>
      <c r="V67" s="299">
        <f>IF(C67="Cpt Panne",U67+heures!V67,Matériel_Sogto!ES72)</f>
        <v>0</v>
      </c>
      <c r="W67" s="299">
        <f>IF(C67="Cpt Panne",V67+heures!W67,Matériel_Sogto!FA72)</f>
        <v>0</v>
      </c>
      <c r="X67" s="299">
        <f>IF(C67="Cpt Panne",W67+heures!X67,Matériel_Sogto!FI72)</f>
        <v>0</v>
      </c>
      <c r="Y67" s="299">
        <f>IF(C67="Cpt Panne",X67+heures!Y67,Matériel_Sogto!FQ72)</f>
        <v>0</v>
      </c>
      <c r="Z67" s="299">
        <f>IF(C67="Cpt Panne",Y67+heures!Z67,Matériel_Sogto!FY72)</f>
        <v>0</v>
      </c>
      <c r="AA67" s="299">
        <f>IF(C67="Cpt Panne",Z67+heures!AA67,Matériel_Sogto!GG72)</f>
        <v>0</v>
      </c>
      <c r="AB67" s="299">
        <f>IF(C67="Cpt Panne",AA67+heures!AB67,Matériel_Sogto!GO72)</f>
        <v>0</v>
      </c>
      <c r="AC67" s="299">
        <f>IF(C67="Cpt Panne",AB67+heures!AC67,Matériel_Sogto!GW72)</f>
        <v>0</v>
      </c>
      <c r="AD67" s="299">
        <f>IF(C67="Cpt Panne",AC67+heures!AD67,Matériel_Sogto!HE72)</f>
        <v>0</v>
      </c>
      <c r="AE67" s="299">
        <f>IF(C67="Cpt Panne",AD67+heures!AE67,Matériel_Sogto!HM72)</f>
        <v>0</v>
      </c>
      <c r="AF67" s="299">
        <f>IF(C67="Cpt Panne",AE67+heures!AF67,Matériel_Sogto!HU72)</f>
        <v>0</v>
      </c>
      <c r="AG67" s="299">
        <f>IF(C67="Cpt Panne",AF67+heures!AG67,Matériel_Sogto!IC72)</f>
        <v>0</v>
      </c>
      <c r="AH67" s="299">
        <f>IF(C67="Cpt Panne",AG67+heures!AH67,Matériel_Sogto!IK72)</f>
        <v>0</v>
      </c>
      <c r="AI67" s="533">
        <f t="shared" si="0"/>
        <v>0</v>
      </c>
    </row>
    <row r="68" spans="1:35" ht="22.5" customHeight="1" thickBot="1">
      <c r="A68" s="890" t="s">
        <v>210</v>
      </c>
      <c r="B68" s="891"/>
      <c r="C68" s="891"/>
      <c r="D68" s="891"/>
      <c r="E68" s="891"/>
      <c r="F68" s="891"/>
      <c r="G68" s="891"/>
      <c r="H68" s="891"/>
      <c r="I68" s="891"/>
      <c r="J68" s="891"/>
      <c r="K68" s="891"/>
      <c r="L68" s="891"/>
      <c r="M68" s="891"/>
      <c r="N68" s="891"/>
      <c r="O68" s="891"/>
      <c r="P68" s="891"/>
      <c r="Q68" s="891"/>
      <c r="R68" s="891"/>
      <c r="S68" s="891"/>
      <c r="T68" s="891"/>
      <c r="U68" s="891"/>
      <c r="V68" s="891"/>
      <c r="W68" s="891"/>
      <c r="X68" s="891"/>
      <c r="Y68" s="891"/>
      <c r="Z68" s="891"/>
      <c r="AA68" s="891"/>
      <c r="AB68" s="891"/>
      <c r="AC68" s="891"/>
      <c r="AD68" s="891"/>
      <c r="AE68" s="891"/>
      <c r="AF68" s="891"/>
      <c r="AG68" s="891"/>
      <c r="AH68" s="891"/>
      <c r="AI68" s="892"/>
    </row>
    <row r="69" spans="1:35">
      <c r="A69" s="528" t="str">
        <f>Matériel_Location!A12</f>
        <v>LES ENGINS</v>
      </c>
      <c r="B69" s="301" t="str">
        <f>Matériel_Location!B12</f>
        <v>CHAF TRAVEAU</v>
      </c>
      <c r="C69" s="301">
        <f>Matériel_Location!C12</f>
        <v>0</v>
      </c>
      <c r="D69" s="298">
        <f>IF(C69="Cpt Panne",VLOOKUP(B69,Vidange!$S$7:'Vidange'!$Z$68,7,FALSE)+heures!D70,Matériel_Location!E12)</f>
        <v>0</v>
      </c>
      <c r="E69" s="299">
        <f>IF(C69="Cpt Panne",D69+heures!E70,Matériel_Location!M12)</f>
        <v>0</v>
      </c>
      <c r="F69" s="299">
        <f>IF(C69="Cpt Panne",D69+heures!F70,Matériel_Location!U12)</f>
        <v>0</v>
      </c>
      <c r="G69" s="299">
        <f>IF(C69="Cpt Panne",F69+heures!G70,Matériel_Location!AC12)</f>
        <v>0</v>
      </c>
      <c r="H69" s="299">
        <f>IF(C69="Cpt Panne",G69+heures!H70,Matériel_Location!AK12)</f>
        <v>0</v>
      </c>
      <c r="I69" s="299">
        <f>IF(C69="Cpt Panne",H69+heures!I70,Matériel_Location!AS12)</f>
        <v>0</v>
      </c>
      <c r="J69" s="299">
        <f>IF(C69="Cpt Panne",I69+heures!J70,Matériel_Location!BA12)</f>
        <v>0</v>
      </c>
      <c r="K69" s="299">
        <f>IF(C69="Cpt Panne",J69+heures!K70,Matériel_Location!BI12)</f>
        <v>0</v>
      </c>
      <c r="L69" s="299">
        <f>IF(C69="Cpt Panne",K69+heures!L70,Matériel_Location!BQ12)</f>
        <v>0</v>
      </c>
      <c r="M69" s="299">
        <f>IF(C69="Cpt Panne",L69+heures!M70,Matériel_Location!BY12)</f>
        <v>0</v>
      </c>
      <c r="N69" s="299">
        <f>IF(C69="Cpt Panne",M69+heures!N70,Matériel_Location!CG12)</f>
        <v>0</v>
      </c>
      <c r="O69" s="299">
        <f>IF(C69="Cpt Panne",N69+heures!O70,Matériel_Location!CO12)</f>
        <v>0</v>
      </c>
      <c r="P69" s="299">
        <f>IF(C69="Cpt Panne",O69+heures!P70,Matériel_Location!CW12)</f>
        <v>0</v>
      </c>
      <c r="Q69" s="299">
        <f>IF(C69="Cpt Panne",P69+heures!Q70,Matériel_Location!DE12)</f>
        <v>0</v>
      </c>
      <c r="R69" s="299">
        <f>IF(C69="Cpt Panne",Q69+heures!R70,Matériel_Location!DM12)</f>
        <v>0</v>
      </c>
      <c r="S69" s="299">
        <f>IF(C69="Cpt Panne",R69+heures!S70,Matériel_Location!DU12)</f>
        <v>0</v>
      </c>
      <c r="T69" s="299">
        <f>IF(C69="Cpt Panne",S69+heures!T70,Matériel_Location!EC12)</f>
        <v>0</v>
      </c>
      <c r="U69" s="299">
        <f>IF(C69="Cpt Panne",T69+heures!U70,Matériel_Location!EK12)</f>
        <v>0</v>
      </c>
      <c r="V69" s="299">
        <f>IF(C69="Cpt Panne",U69+heures!V70,Matériel_Location!ES12)</f>
        <v>0</v>
      </c>
      <c r="W69" s="299">
        <f>IF(C69="Cpt Panne",V69+heures!W70,Matériel_Location!FA12)</f>
        <v>0</v>
      </c>
      <c r="X69" s="299">
        <f>IF(C69="Cpt Panne",W69+heures!X70,Matériel_Location!FI12)</f>
        <v>0</v>
      </c>
      <c r="Y69" s="299">
        <f>IF(C69="Cpt Panne",X69+heures!Y70,Matériel_Location!FQ12)</f>
        <v>0</v>
      </c>
      <c r="Z69" s="299">
        <f>IF(C69="Cpt Panne",Y69+heures!Z70,Matériel_Location!FY12)</f>
        <v>0</v>
      </c>
      <c r="AA69" s="299">
        <f>IF(C69="Cpt Panne",Z69+heures!AA70,Matériel_Location!GG12)</f>
        <v>0</v>
      </c>
      <c r="AB69" s="299">
        <f>IF(C69="Cpt Panne",AA69+heures!AB70,Matériel_Location!GO12)</f>
        <v>0</v>
      </c>
      <c r="AC69" s="299">
        <f>IF(C69="Cpt Panne",AB69+heures!AC70,Matériel_Location!GW12)</f>
        <v>0</v>
      </c>
      <c r="AD69" s="299">
        <f>IF(C69="Cpt Panne",AC69+heures!AD70,Matériel_Location!HE12)</f>
        <v>0</v>
      </c>
      <c r="AE69" s="299">
        <f>IF(C69="Cpt Panne",AD69+heures!AE70,Matériel_Location!HM12)</f>
        <v>0</v>
      </c>
      <c r="AF69" s="299">
        <f>IF(C69="Cpt Panne",AE69+heures!AF70,Matériel_Location!HU12)</f>
        <v>0</v>
      </c>
      <c r="AG69" s="299">
        <f>IF(C69="Cpt Panne",AF69+heures!AG70,Matériel_Location!IC12)</f>
        <v>0</v>
      </c>
      <c r="AH69" s="299">
        <f>IF(C69="Cpt Panne",AG69+heures!AH70,Matériel_Location!IK12)</f>
        <v>0</v>
      </c>
      <c r="AI69" s="533">
        <f t="shared" si="0"/>
        <v>0</v>
      </c>
    </row>
    <row r="70" spans="1:35">
      <c r="A70" s="528" t="str">
        <f>Matériel_Location!A13</f>
        <v>CB002</v>
      </c>
      <c r="B70" s="301">
        <f>Matériel_Location!B13</f>
        <v>0</v>
      </c>
      <c r="C70" s="301">
        <f>Matériel_Location!C13</f>
        <v>0</v>
      </c>
      <c r="D70" s="298">
        <f>IF(C70="Cpt Panne",VLOOKUP(B70,Vidange!$S$7:'Vidange'!$Z$68,7,FALSE)+heures!D71,Matériel_Location!E13)</f>
        <v>0</v>
      </c>
      <c r="E70" s="299">
        <f>IF(C70="Cpt Panne",D70+heures!E71,Matériel_Location!M13)</f>
        <v>0</v>
      </c>
      <c r="F70" s="299">
        <f>IF(C70="Cpt Panne",D70+heures!F71,Matériel_Location!U13)</f>
        <v>0</v>
      </c>
      <c r="G70" s="299">
        <f>IF(C70="Cpt Panne",F70+heures!G71,Matériel_Location!AC13)</f>
        <v>0</v>
      </c>
      <c r="H70" s="299">
        <f>IF(C70="Cpt Panne",G70+heures!H71,Matériel_Location!AK13)</f>
        <v>0</v>
      </c>
      <c r="I70" s="299">
        <f>IF(C70="Cpt Panne",H70+heures!I71,Matériel_Location!AS13)</f>
        <v>0</v>
      </c>
      <c r="J70" s="299">
        <f>IF(C70="Cpt Panne",I70+heures!J71,Matériel_Location!BA13)</f>
        <v>0</v>
      </c>
      <c r="K70" s="299">
        <f>IF(C70="Cpt Panne",J70+heures!K71,Matériel_Location!BI13)</f>
        <v>0</v>
      </c>
      <c r="L70" s="299">
        <f>IF(C70="Cpt Panne",K70+heures!L71,Matériel_Location!BQ13)</f>
        <v>0</v>
      </c>
      <c r="M70" s="299">
        <f>IF(C70="Cpt Panne",L70+heures!M71,Matériel_Location!BY13)</f>
        <v>0</v>
      </c>
      <c r="N70" s="299">
        <f>IF(C70="Cpt Panne",M70+heures!N71,Matériel_Location!CG13)</f>
        <v>0</v>
      </c>
      <c r="O70" s="299">
        <f>IF(C70="Cpt Panne",N70+heures!O71,Matériel_Location!CO13)</f>
        <v>0</v>
      </c>
      <c r="P70" s="299">
        <f>IF(C70="Cpt Panne",O70+heures!P71,Matériel_Location!CW13)</f>
        <v>0</v>
      </c>
      <c r="Q70" s="299">
        <f>IF(C70="Cpt Panne",P70+heures!Q71,Matériel_Location!DE13)</f>
        <v>0</v>
      </c>
      <c r="R70" s="299">
        <f>IF(C70="Cpt Panne",Q70+heures!R71,Matériel_Location!DM13)</f>
        <v>0</v>
      </c>
      <c r="S70" s="299">
        <f>IF(C70="Cpt Panne",R70+heures!S71,Matériel_Location!DU13)</f>
        <v>0</v>
      </c>
      <c r="T70" s="299">
        <f>IF(C70="Cpt Panne",S70+heures!T71,Matériel_Location!EC13)</f>
        <v>0</v>
      </c>
      <c r="U70" s="299">
        <f>IF(C70="Cpt Panne",T70+heures!U71,Matériel_Location!EK13)</f>
        <v>0</v>
      </c>
      <c r="V70" s="299">
        <f>IF(C70="Cpt Panne",U70+heures!V71,Matériel_Location!ES13)</f>
        <v>0</v>
      </c>
      <c r="W70" s="299">
        <f>IF(C70="Cpt Panne",V70+heures!W71,Matériel_Location!FA13)</f>
        <v>0</v>
      </c>
      <c r="X70" s="299">
        <f>IF(C70="Cpt Panne",W70+heures!X71,Matériel_Location!FI13)</f>
        <v>0</v>
      </c>
      <c r="Y70" s="299">
        <f>IF(C70="Cpt Panne",X70+heures!Y71,Matériel_Location!FQ13)</f>
        <v>0</v>
      </c>
      <c r="Z70" s="299">
        <f>IF(C70="Cpt Panne",Y70+heures!Z71,Matériel_Location!FY13)</f>
        <v>0</v>
      </c>
      <c r="AA70" s="299">
        <f>IF(C70="Cpt Panne",Z70+heures!AA71,Matériel_Location!GG13)</f>
        <v>0</v>
      </c>
      <c r="AB70" s="299">
        <f>IF(C70="Cpt Panne",AA70+heures!AB71,Matériel_Location!GO13)</f>
        <v>0</v>
      </c>
      <c r="AC70" s="299">
        <f>IF(C70="Cpt Panne",AB70+heures!AC71,Matériel_Location!GW13)</f>
        <v>0</v>
      </c>
      <c r="AD70" s="299">
        <f>IF(C70="Cpt Panne",AC70+heures!AD71,Matériel_Location!HE13)</f>
        <v>0</v>
      </c>
      <c r="AE70" s="299">
        <f>IF(C70="Cpt Panne",AD70+heures!AE71,Matériel_Location!HM13)</f>
        <v>0</v>
      </c>
      <c r="AF70" s="299">
        <f>IF(C70="Cpt Panne",AE70+heures!AF71,Matériel_Location!HU13)</f>
        <v>0</v>
      </c>
      <c r="AG70" s="299">
        <f>IF(C70="Cpt Panne",AF70+heures!AG71,Matériel_Location!IC13)</f>
        <v>0</v>
      </c>
      <c r="AH70" s="299">
        <f>IF(C70="Cpt Panne",AG70+heures!AH71,Matériel_Location!IK13)</f>
        <v>0</v>
      </c>
      <c r="AI70" s="533">
        <f t="shared" si="0"/>
        <v>0</v>
      </c>
    </row>
    <row r="71" spans="1:35">
      <c r="A71" s="528" t="str">
        <f>Matériel_Location!A14</f>
        <v>TR001</v>
      </c>
      <c r="B71" s="301">
        <f>Matériel_Location!B14</f>
        <v>0</v>
      </c>
      <c r="C71" s="301">
        <f>Matériel_Location!C14</f>
        <v>0</v>
      </c>
      <c r="D71" s="298">
        <f>IF(C71="Cpt Panne",VLOOKUP(B71,Vidange!$S$7:'Vidange'!$Z$68,7,FALSE)+heures!D72,Matériel_Location!E14)</f>
        <v>0</v>
      </c>
      <c r="E71" s="299">
        <f>IF(C71="Cpt Panne",D71+heures!E72,Matériel_Location!M14)</f>
        <v>0</v>
      </c>
      <c r="F71" s="299">
        <f>IF(C71="Cpt Panne",D71+heures!F72,Matériel_Location!U14)</f>
        <v>0</v>
      </c>
      <c r="G71" s="299">
        <f>IF(C71="Cpt Panne",F71+heures!G72,Matériel_Location!AC14)</f>
        <v>0</v>
      </c>
      <c r="H71" s="299">
        <f>IF(C71="Cpt Panne",G71+heures!H72,Matériel_Location!AK14)</f>
        <v>0</v>
      </c>
      <c r="I71" s="299">
        <f>IF(C71="Cpt Panne",H71+heures!I72,Matériel_Location!AS14)</f>
        <v>0</v>
      </c>
      <c r="J71" s="299">
        <f>IF(C71="Cpt Panne",I71+heures!J72,Matériel_Location!BA14)</f>
        <v>0</v>
      </c>
      <c r="K71" s="299">
        <f>IF(C71="Cpt Panne",J71+heures!K72,Matériel_Location!BI14)</f>
        <v>0</v>
      </c>
      <c r="L71" s="299">
        <f>IF(C71="Cpt Panne",K71+heures!L72,Matériel_Location!BQ14)</f>
        <v>0</v>
      </c>
      <c r="M71" s="299">
        <f>IF(C71="Cpt Panne",L71+heures!M72,Matériel_Location!BY14)</f>
        <v>0</v>
      </c>
      <c r="N71" s="299">
        <f>IF(C71="Cpt Panne",M71+heures!N72,Matériel_Location!CG14)</f>
        <v>0</v>
      </c>
      <c r="O71" s="299">
        <f>IF(C71="Cpt Panne",N71+heures!O72,Matériel_Location!CO14)</f>
        <v>0</v>
      </c>
      <c r="P71" s="299">
        <f>IF(C71="Cpt Panne",O71+heures!P72,Matériel_Location!CW14)</f>
        <v>0</v>
      </c>
      <c r="Q71" s="299">
        <f>IF(C71="Cpt Panne",P71+heures!Q72,Matériel_Location!DE14)</f>
        <v>0</v>
      </c>
      <c r="R71" s="299">
        <f>IF(C71="Cpt Panne",Q71+heures!R72,Matériel_Location!DM14)</f>
        <v>0</v>
      </c>
      <c r="S71" s="299">
        <f>IF(C71="Cpt Panne",R71+heures!S72,Matériel_Location!DU14)</f>
        <v>0</v>
      </c>
      <c r="T71" s="299">
        <f>IF(C71="Cpt Panne",S71+heures!T72,Matériel_Location!EC14)</f>
        <v>0</v>
      </c>
      <c r="U71" s="299">
        <f>IF(C71="Cpt Panne",T71+heures!U72,Matériel_Location!EK14)</f>
        <v>0</v>
      </c>
      <c r="V71" s="299">
        <f>IF(C71="Cpt Panne",U71+heures!V72,Matériel_Location!ES14)</f>
        <v>0</v>
      </c>
      <c r="W71" s="299">
        <f>IF(C71="Cpt Panne",V71+heures!W72,Matériel_Location!FA14)</f>
        <v>0</v>
      </c>
      <c r="X71" s="299">
        <f>IF(C71="Cpt Panne",W71+heures!X72,Matériel_Location!FI14)</f>
        <v>0</v>
      </c>
      <c r="Y71" s="299">
        <f>IF(C71="Cpt Panne",X71+heures!Y72,Matériel_Location!FQ14)</f>
        <v>0</v>
      </c>
      <c r="Z71" s="299">
        <f>IF(C71="Cpt Panne",Y71+heures!Z72,Matériel_Location!FY14)</f>
        <v>0</v>
      </c>
      <c r="AA71" s="299">
        <f>IF(C71="Cpt Panne",Z71+heures!AA72,Matériel_Location!GG14)</f>
        <v>0</v>
      </c>
      <c r="AB71" s="299">
        <f>IF(C71="Cpt Panne",AA71+heures!AB72,Matériel_Location!GO14)</f>
        <v>0</v>
      </c>
      <c r="AC71" s="299">
        <f>IF(C71="Cpt Panne",AB71+heures!AC72,Matériel_Location!GW14)</f>
        <v>0</v>
      </c>
      <c r="AD71" s="299">
        <f>IF(C71="Cpt Panne",AC71+heures!AD72,Matériel_Location!HE14)</f>
        <v>0</v>
      </c>
      <c r="AE71" s="299">
        <f>IF(C71="Cpt Panne",AD71+heures!AE72,Matériel_Location!HM14)</f>
        <v>0</v>
      </c>
      <c r="AF71" s="299">
        <f>IF(C71="Cpt Panne",AE71+heures!AF72,Matériel_Location!HU14)</f>
        <v>0</v>
      </c>
      <c r="AG71" s="299">
        <f>IF(C71="Cpt Panne",AF71+heures!AG72,Matériel_Location!IC14)</f>
        <v>0</v>
      </c>
      <c r="AH71" s="299">
        <f>IF(C71="Cpt Panne",AG71+heures!AH72,Matériel_Location!IK14)</f>
        <v>0</v>
      </c>
      <c r="AI71" s="533">
        <f t="shared" si="0"/>
        <v>0</v>
      </c>
    </row>
    <row r="72" spans="1:35">
      <c r="A72" s="528" t="str">
        <f>Matériel_Location!A15</f>
        <v>P012</v>
      </c>
      <c r="B72" s="301">
        <f>Matériel_Location!B15</f>
        <v>0</v>
      </c>
      <c r="C72" s="301">
        <f>Matériel_Location!C15</f>
        <v>0</v>
      </c>
      <c r="D72" s="298">
        <f>IF(C72="Cpt Panne",VLOOKUP(B72,Vidange!$S$7:'Vidange'!$Z$68,7,FALSE)+heures!D73,Matériel_Location!E15)</f>
        <v>0</v>
      </c>
      <c r="E72" s="299">
        <f>IF(C72="Cpt Panne",D72+heures!E73,Matériel_Location!M15)</f>
        <v>0</v>
      </c>
      <c r="F72" s="299">
        <f>IF(C72="Cpt Panne",D72+heures!F73,Matériel_Location!U15)</f>
        <v>0</v>
      </c>
      <c r="G72" s="299">
        <f>IF(C72="Cpt Panne",F72+heures!G73,Matériel_Location!AC15)</f>
        <v>0</v>
      </c>
      <c r="H72" s="299">
        <f>IF(C72="Cpt Panne",G72+heures!H73,Matériel_Location!AK15)</f>
        <v>0</v>
      </c>
      <c r="I72" s="299">
        <f>IF(C72="Cpt Panne",H72+heures!I73,Matériel_Location!AS15)</f>
        <v>0</v>
      </c>
      <c r="J72" s="299">
        <f>IF(C72="Cpt Panne",I72+heures!J73,Matériel_Location!BA15)</f>
        <v>0</v>
      </c>
      <c r="K72" s="299">
        <f>IF(C72="Cpt Panne",J72+heures!K73,Matériel_Location!BI15)</f>
        <v>0</v>
      </c>
      <c r="L72" s="299">
        <f>IF(C72="Cpt Panne",K72+heures!L73,Matériel_Location!BQ15)</f>
        <v>0</v>
      </c>
      <c r="M72" s="299">
        <f>IF(C72="Cpt Panne",L72+heures!M73,Matériel_Location!BY15)</f>
        <v>0</v>
      </c>
      <c r="N72" s="299">
        <f>IF(C72="Cpt Panne",M72+heures!N73,Matériel_Location!CG15)</f>
        <v>0</v>
      </c>
      <c r="O72" s="299">
        <f>IF(C72="Cpt Panne",N72+heures!O73,Matériel_Location!CO15)</f>
        <v>0</v>
      </c>
      <c r="P72" s="299">
        <f>IF(C72="Cpt Panne",O72+heures!P73,Matériel_Location!CW15)</f>
        <v>0</v>
      </c>
      <c r="Q72" s="299">
        <f>IF(C72="Cpt Panne",P72+heures!Q73,Matériel_Location!DE15)</f>
        <v>0</v>
      </c>
      <c r="R72" s="299">
        <f>IF(C72="Cpt Panne",Q72+heures!R73,Matériel_Location!DM15)</f>
        <v>0</v>
      </c>
      <c r="S72" s="299">
        <f>IF(C72="Cpt Panne",R72+heures!S73,Matériel_Location!DU15)</f>
        <v>0</v>
      </c>
      <c r="T72" s="299">
        <f>IF(C72="Cpt Panne",S72+heures!T73,Matériel_Location!EC15)</f>
        <v>0</v>
      </c>
      <c r="U72" s="299">
        <f>IF(C72="Cpt Panne",T72+heures!U73,Matériel_Location!EK15)</f>
        <v>0</v>
      </c>
      <c r="V72" s="299">
        <f>IF(C72="Cpt Panne",U72+heures!V73,Matériel_Location!ES15)</f>
        <v>0</v>
      </c>
      <c r="W72" s="299">
        <f>IF(C72="Cpt Panne",V72+heures!W73,Matériel_Location!FA15)</f>
        <v>0</v>
      </c>
      <c r="X72" s="299">
        <f>IF(C72="Cpt Panne",W72+heures!X73,Matériel_Location!FI15)</f>
        <v>0</v>
      </c>
      <c r="Y72" s="299">
        <f>IF(C72="Cpt Panne",X72+heures!Y73,Matériel_Location!FQ15)</f>
        <v>0</v>
      </c>
      <c r="Z72" s="299">
        <f>IF(C72="Cpt Panne",Y72+heures!Z73,Matériel_Location!FY15)</f>
        <v>0</v>
      </c>
      <c r="AA72" s="299">
        <f>IF(C72="Cpt Panne",Z72+heures!AA73,Matériel_Location!GG15)</f>
        <v>0</v>
      </c>
      <c r="AB72" s="299">
        <f>IF(C72="Cpt Panne",AA72+heures!AB73,Matériel_Location!GO15)</f>
        <v>0</v>
      </c>
      <c r="AC72" s="299">
        <f>IF(C72="Cpt Panne",AB72+heures!AC73,Matériel_Location!GW15)</f>
        <v>0</v>
      </c>
      <c r="AD72" s="299">
        <f>IF(C72="Cpt Panne",AC72+heures!AD73,Matériel_Location!HE15)</f>
        <v>0</v>
      </c>
      <c r="AE72" s="299">
        <f>IF(C72="Cpt Panne",AD72+heures!AE73,Matériel_Location!HM15)</f>
        <v>0</v>
      </c>
      <c r="AF72" s="299">
        <f>IF(C72="Cpt Panne",AE72+heures!AF73,Matériel_Location!HU15)</f>
        <v>0</v>
      </c>
      <c r="AG72" s="299">
        <f>IF(C72="Cpt Panne",AF72+heures!AG73,Matériel_Location!IC15)</f>
        <v>0</v>
      </c>
      <c r="AH72" s="299">
        <f>IF(C72="Cpt Panne",AG72+heures!AH73,Matériel_Location!IK15)</f>
        <v>0</v>
      </c>
      <c r="AI72" s="533">
        <f t="shared" ref="AI72:AI130" si="1">MAX(D72:AH72)-D72</f>
        <v>0</v>
      </c>
    </row>
    <row r="73" spans="1:35">
      <c r="A73" s="528" t="str">
        <f>Matériel_Location!A16</f>
        <v>CA012</v>
      </c>
      <c r="B73" s="301">
        <f>Matériel_Location!B16</f>
        <v>0</v>
      </c>
      <c r="C73" s="301">
        <f>Matériel_Location!C16</f>
        <v>0</v>
      </c>
      <c r="D73" s="298">
        <f>IF(C73="Cpt Panne",VLOOKUP(B73,Vidange!$S$7:'Vidange'!$Z$68,7,FALSE)+heures!D74,Matériel_Location!E16)</f>
        <v>0</v>
      </c>
      <c r="E73" s="299">
        <f>IF(C73="Cpt Panne",D73+heures!E74,Matériel_Location!M16)</f>
        <v>0</v>
      </c>
      <c r="F73" s="299">
        <f>IF(C73="Cpt Panne",D73+heures!F74,Matériel_Location!U16)</f>
        <v>0</v>
      </c>
      <c r="G73" s="299">
        <f>IF(C73="Cpt Panne",F73+heures!G74,Matériel_Location!AC16)</f>
        <v>0</v>
      </c>
      <c r="H73" s="299">
        <f>IF(C73="Cpt Panne",G73+heures!H74,Matériel_Location!AK16)</f>
        <v>0</v>
      </c>
      <c r="I73" s="299">
        <f>IF(C73="Cpt Panne",H73+heures!I74,Matériel_Location!AS16)</f>
        <v>0</v>
      </c>
      <c r="J73" s="299">
        <f>IF(C73="Cpt Panne",I73+heures!J74,Matériel_Location!BA16)</f>
        <v>0</v>
      </c>
      <c r="K73" s="299">
        <f>IF(C73="Cpt Panne",J73+heures!K74,Matériel_Location!BI16)</f>
        <v>0</v>
      </c>
      <c r="L73" s="299">
        <f>IF(C73="Cpt Panne",K73+heures!L74,Matériel_Location!BQ16)</f>
        <v>0</v>
      </c>
      <c r="M73" s="299">
        <f>IF(C73="Cpt Panne",L73+heures!M74,Matériel_Location!BY16)</f>
        <v>0</v>
      </c>
      <c r="N73" s="299">
        <f>IF(C73="Cpt Panne",M73+heures!N74,Matériel_Location!CG16)</f>
        <v>0</v>
      </c>
      <c r="O73" s="299">
        <f>IF(C73="Cpt Panne",N73+heures!O74,Matériel_Location!CO16)</f>
        <v>0</v>
      </c>
      <c r="P73" s="299">
        <f>IF(C73="Cpt Panne",O73+heures!P74,Matériel_Location!CW16)</f>
        <v>0</v>
      </c>
      <c r="Q73" s="299">
        <f>IF(C73="Cpt Panne",P73+heures!Q74,Matériel_Location!DE16)</f>
        <v>0</v>
      </c>
      <c r="R73" s="299">
        <f>IF(C73="Cpt Panne",Q73+heures!R74,Matériel_Location!DM16)</f>
        <v>0</v>
      </c>
      <c r="S73" s="299">
        <f>IF(C73="Cpt Panne",R73+heures!S74,Matériel_Location!DU16)</f>
        <v>0</v>
      </c>
      <c r="T73" s="299">
        <f>IF(C73="Cpt Panne",S73+heures!T74,Matériel_Location!EC16)</f>
        <v>0</v>
      </c>
      <c r="U73" s="299">
        <f>IF(C73="Cpt Panne",T73+heures!U74,Matériel_Location!EK16)</f>
        <v>0</v>
      </c>
      <c r="V73" s="299">
        <f>IF(C73="Cpt Panne",U73+heures!V74,Matériel_Location!ES16)</f>
        <v>0</v>
      </c>
      <c r="W73" s="299">
        <f>IF(C73="Cpt Panne",V73+heures!W74,Matériel_Location!FA16)</f>
        <v>0</v>
      </c>
      <c r="X73" s="299">
        <f>IF(C73="Cpt Panne",W73+heures!X74,Matériel_Location!FI16)</f>
        <v>0</v>
      </c>
      <c r="Y73" s="299">
        <f>IF(C73="Cpt Panne",X73+heures!Y74,Matériel_Location!FQ16)</f>
        <v>0</v>
      </c>
      <c r="Z73" s="299">
        <f>IF(C73="Cpt Panne",Y73+heures!Z74,Matériel_Location!FY16)</f>
        <v>0</v>
      </c>
      <c r="AA73" s="299">
        <f>IF(C73="Cpt Panne",Z73+heures!AA74,Matériel_Location!GG16)</f>
        <v>0</v>
      </c>
      <c r="AB73" s="299">
        <f>IF(C73="Cpt Panne",AA73+heures!AB74,Matériel_Location!GO16)</f>
        <v>0</v>
      </c>
      <c r="AC73" s="299">
        <f>IF(C73="Cpt Panne",AB73+heures!AC74,Matériel_Location!GW16)</f>
        <v>0</v>
      </c>
      <c r="AD73" s="299">
        <f>IF(C73="Cpt Panne",AC73+heures!AD74,Matériel_Location!HE16)</f>
        <v>0</v>
      </c>
      <c r="AE73" s="299">
        <f>IF(C73="Cpt Panne",AD73+heures!AE74,Matériel_Location!HM16)</f>
        <v>0</v>
      </c>
      <c r="AF73" s="299">
        <f>IF(C73="Cpt Panne",AE73+heures!AF74,Matériel_Location!HU16)</f>
        <v>0</v>
      </c>
      <c r="AG73" s="299">
        <f>IF(C73="Cpt Panne",AF73+heures!AG74,Matériel_Location!IC16)</f>
        <v>0</v>
      </c>
      <c r="AH73" s="299">
        <f>IF(C73="Cpt Panne",AG73+heures!AH74,Matériel_Location!IK16)</f>
        <v>0</v>
      </c>
      <c r="AI73" s="533">
        <f t="shared" si="1"/>
        <v>0</v>
      </c>
    </row>
    <row r="74" spans="1:35">
      <c r="A74" s="528" t="str">
        <f>Matériel_Location!A17</f>
        <v>CB001</v>
      </c>
      <c r="B74" s="301">
        <f>Matériel_Location!B17</f>
        <v>0</v>
      </c>
      <c r="C74" s="301">
        <f>Matériel_Location!C17</f>
        <v>0</v>
      </c>
      <c r="D74" s="298">
        <f>IF(C74="Cpt Panne",VLOOKUP(B74,Vidange!$S$7:'Vidange'!$Z$68,7,FALSE)+heures!D75,Matériel_Location!E17)</f>
        <v>0</v>
      </c>
      <c r="E74" s="299">
        <f>IF(C74="Cpt Panne",D74+heures!E75,Matériel_Location!M17)</f>
        <v>0</v>
      </c>
      <c r="F74" s="299">
        <f>IF(C74="Cpt Panne",D74+heures!F75,Matériel_Location!U17)</f>
        <v>0</v>
      </c>
      <c r="G74" s="299">
        <f>IF(C74="Cpt Panne",F74+heures!G75,Matériel_Location!AC17)</f>
        <v>0</v>
      </c>
      <c r="H74" s="299">
        <f>IF(C74="Cpt Panne",G74+heures!H75,Matériel_Location!AK17)</f>
        <v>0</v>
      </c>
      <c r="I74" s="299">
        <f>IF(C74="Cpt Panne",H74+heures!I75,Matériel_Location!AS17)</f>
        <v>0</v>
      </c>
      <c r="J74" s="299">
        <f>IF(C74="Cpt Panne",I74+heures!J75,Matériel_Location!BA17)</f>
        <v>0</v>
      </c>
      <c r="K74" s="299">
        <f>IF(C74="Cpt Panne",J74+heures!K75,Matériel_Location!BI17)</f>
        <v>0</v>
      </c>
      <c r="L74" s="299">
        <f>IF(C74="Cpt Panne",K74+heures!L75,Matériel_Location!BQ17)</f>
        <v>0</v>
      </c>
      <c r="M74" s="299">
        <f>IF(C74="Cpt Panne",L74+heures!M75,Matériel_Location!BY17)</f>
        <v>0</v>
      </c>
      <c r="N74" s="299">
        <f>IF(C74="Cpt Panne",M74+heures!N75,Matériel_Location!CG17)</f>
        <v>0</v>
      </c>
      <c r="O74" s="299">
        <f>IF(C74="Cpt Panne",N74+heures!O75,Matériel_Location!CO17)</f>
        <v>0</v>
      </c>
      <c r="P74" s="299">
        <f>IF(C74="Cpt Panne",O74+heures!P75,Matériel_Location!CW17)</f>
        <v>0</v>
      </c>
      <c r="Q74" s="299">
        <f>IF(C74="Cpt Panne",P74+heures!Q75,Matériel_Location!DE17)</f>
        <v>0</v>
      </c>
      <c r="R74" s="299">
        <f>IF(C74="Cpt Panne",Q74+heures!R75,Matériel_Location!DM17)</f>
        <v>0</v>
      </c>
      <c r="S74" s="299">
        <f>IF(C74="Cpt Panne",R74+heures!S75,Matériel_Location!DU17)</f>
        <v>0</v>
      </c>
      <c r="T74" s="299">
        <f>IF(C74="Cpt Panne",S74+heures!T75,Matériel_Location!EC17)</f>
        <v>0</v>
      </c>
      <c r="U74" s="299">
        <f>IF(C74="Cpt Panne",T74+heures!U75,Matériel_Location!EK17)</f>
        <v>0</v>
      </c>
      <c r="V74" s="299">
        <f>IF(C74="Cpt Panne",U74+heures!V75,Matériel_Location!ES17)</f>
        <v>0</v>
      </c>
      <c r="W74" s="299">
        <f>IF(C74="Cpt Panne",V74+heures!W75,Matériel_Location!FA17)</f>
        <v>0</v>
      </c>
      <c r="X74" s="299">
        <f>IF(C74="Cpt Panne",W74+heures!X75,Matériel_Location!FI17)</f>
        <v>0</v>
      </c>
      <c r="Y74" s="299">
        <f>IF(C74="Cpt Panne",X74+heures!Y75,Matériel_Location!FQ17)</f>
        <v>0</v>
      </c>
      <c r="Z74" s="299">
        <f>IF(C74="Cpt Panne",Y74+heures!Z75,Matériel_Location!FY17)</f>
        <v>0</v>
      </c>
      <c r="AA74" s="299">
        <f>IF(C74="Cpt Panne",Z74+heures!AA75,Matériel_Location!GG17)</f>
        <v>0</v>
      </c>
      <c r="AB74" s="299">
        <f>IF(C74="Cpt Panne",AA74+heures!AB75,Matériel_Location!GO17)</f>
        <v>0</v>
      </c>
      <c r="AC74" s="299">
        <f>IF(C74="Cpt Panne",AB74+heures!AC75,Matériel_Location!GW17)</f>
        <v>0</v>
      </c>
      <c r="AD74" s="299">
        <f>IF(C74="Cpt Panne",AC74+heures!AD75,Matériel_Location!HE17)</f>
        <v>0</v>
      </c>
      <c r="AE74" s="299">
        <f>IF(C74="Cpt Panne",AD74+heures!AE75,Matériel_Location!HM17)</f>
        <v>0</v>
      </c>
      <c r="AF74" s="299">
        <f>IF(C74="Cpt Panne",AE74+heures!AF75,Matériel_Location!HU17)</f>
        <v>0</v>
      </c>
      <c r="AG74" s="299">
        <f>IF(C74="Cpt Panne",AF74+heures!AG75,Matériel_Location!IC17)</f>
        <v>0</v>
      </c>
      <c r="AH74" s="299">
        <f>IF(C74="Cpt Panne",AG74+heures!AH75,Matériel_Location!IK17)</f>
        <v>0</v>
      </c>
      <c r="AI74" s="533">
        <f t="shared" si="1"/>
        <v>0</v>
      </c>
    </row>
    <row r="75" spans="1:35">
      <c r="A75" s="528" t="str">
        <f>Matériel_Location!A18</f>
        <v>CA006</v>
      </c>
      <c r="B75" s="301">
        <f>Matériel_Location!B18</f>
        <v>0</v>
      </c>
      <c r="C75" s="301">
        <f>Matériel_Location!C18</f>
        <v>0</v>
      </c>
      <c r="D75" s="298">
        <f>IF(C75="Cpt Panne",VLOOKUP(B75,Vidange!$S$7:'Vidange'!$Z$68,7,FALSE)+heures!D76,Matériel_Location!E18)</f>
        <v>0</v>
      </c>
      <c r="E75" s="299">
        <f>IF(C75="Cpt Panne",D75+heures!E76,Matériel_Location!M18)</f>
        <v>0</v>
      </c>
      <c r="F75" s="299">
        <f>IF(C75="Cpt Panne",D75+heures!F76,Matériel_Location!U18)</f>
        <v>0</v>
      </c>
      <c r="G75" s="299">
        <f>IF(C75="Cpt Panne",F75+heures!G76,Matériel_Location!AC18)</f>
        <v>0</v>
      </c>
      <c r="H75" s="299">
        <f>IF(C75="Cpt Panne",G75+heures!H76,Matériel_Location!AK18)</f>
        <v>0</v>
      </c>
      <c r="I75" s="299">
        <f>IF(C75="Cpt Panne",H75+heures!I76,Matériel_Location!AS18)</f>
        <v>0</v>
      </c>
      <c r="J75" s="299">
        <f>IF(C75="Cpt Panne",I75+heures!J76,Matériel_Location!BA18)</f>
        <v>0</v>
      </c>
      <c r="K75" s="299">
        <f>IF(C75="Cpt Panne",J75+heures!K76,Matériel_Location!BI18)</f>
        <v>0</v>
      </c>
      <c r="L75" s="299">
        <f>IF(C75="Cpt Panne",K75+heures!L76,Matériel_Location!BQ18)</f>
        <v>0</v>
      </c>
      <c r="M75" s="299">
        <f>IF(C75="Cpt Panne",L75+heures!M76,Matériel_Location!BY18)</f>
        <v>0</v>
      </c>
      <c r="N75" s="299">
        <f>IF(C75="Cpt Panne",M75+heures!N76,Matériel_Location!CG18)</f>
        <v>0</v>
      </c>
      <c r="O75" s="299">
        <f>IF(C75="Cpt Panne",N75+heures!O76,Matériel_Location!CO18)</f>
        <v>0</v>
      </c>
      <c r="P75" s="299">
        <f>IF(C75="Cpt Panne",O75+heures!P76,Matériel_Location!CW18)</f>
        <v>0</v>
      </c>
      <c r="Q75" s="299">
        <f>IF(C75="Cpt Panne",P75+heures!Q76,Matériel_Location!DE18)</f>
        <v>0</v>
      </c>
      <c r="R75" s="299">
        <f>IF(C75="Cpt Panne",Q75+heures!R76,Matériel_Location!DM18)</f>
        <v>0</v>
      </c>
      <c r="S75" s="299">
        <f>IF(C75="Cpt Panne",R75+heures!S76,Matériel_Location!DU18)</f>
        <v>0</v>
      </c>
      <c r="T75" s="299">
        <f>IF(C75="Cpt Panne",S75+heures!T76,Matériel_Location!EC18)</f>
        <v>0</v>
      </c>
      <c r="U75" s="299">
        <f>IF(C75="Cpt Panne",T75+heures!U76,Matériel_Location!EK18)</f>
        <v>0</v>
      </c>
      <c r="V75" s="299">
        <f>IF(C75="Cpt Panne",U75+heures!V76,Matériel_Location!ES18)</f>
        <v>0</v>
      </c>
      <c r="W75" s="299">
        <f>IF(C75="Cpt Panne",V75+heures!W76,Matériel_Location!FA18)</f>
        <v>0</v>
      </c>
      <c r="X75" s="299">
        <f>IF(C75="Cpt Panne",W75+heures!X76,Matériel_Location!FI18)</f>
        <v>0</v>
      </c>
      <c r="Y75" s="299">
        <f>IF(C75="Cpt Panne",X75+heures!Y76,Matériel_Location!FQ18)</f>
        <v>0</v>
      </c>
      <c r="Z75" s="299">
        <f>IF(C75="Cpt Panne",Y75+heures!Z76,Matériel_Location!FY18)</f>
        <v>0</v>
      </c>
      <c r="AA75" s="299">
        <f>IF(C75="Cpt Panne",Z75+heures!AA76,Matériel_Location!GG18)</f>
        <v>0</v>
      </c>
      <c r="AB75" s="299">
        <f>IF(C75="Cpt Panne",AA75+heures!AB76,Matériel_Location!GO18)</f>
        <v>0</v>
      </c>
      <c r="AC75" s="299">
        <f>IF(C75="Cpt Panne",AB75+heures!AC76,Matériel_Location!GW18)</f>
        <v>0</v>
      </c>
      <c r="AD75" s="299">
        <f>IF(C75="Cpt Panne",AC75+heures!AD76,Matériel_Location!HE18)</f>
        <v>0</v>
      </c>
      <c r="AE75" s="299">
        <f>IF(C75="Cpt Panne",AD75+heures!AE76,Matériel_Location!HM18)</f>
        <v>0</v>
      </c>
      <c r="AF75" s="299">
        <f>IF(C75="Cpt Panne",AE75+heures!AF76,Matériel_Location!HU18)</f>
        <v>0</v>
      </c>
      <c r="AG75" s="299">
        <f>IF(C75="Cpt Panne",AF75+heures!AG76,Matériel_Location!IC18)</f>
        <v>0</v>
      </c>
      <c r="AH75" s="299">
        <f>IF(C75="Cpt Panne",AG75+heures!AH76,Matériel_Location!IK18)</f>
        <v>0</v>
      </c>
      <c r="AI75" s="533">
        <f t="shared" si="1"/>
        <v>0</v>
      </c>
    </row>
    <row r="76" spans="1:35">
      <c r="A76" s="528" t="str">
        <f>Matériel_Location!A20</f>
        <v>PICK UP</v>
      </c>
      <c r="B76" s="301" t="str">
        <f>Matériel_Location!B20</f>
        <v>BIBAMO</v>
      </c>
      <c r="C76" s="301">
        <f>Matériel_Location!C20</f>
        <v>0</v>
      </c>
      <c r="D76" s="298">
        <f>IF(C76="Cpt Panne",VLOOKUP(B76,Vidange!$S$7:'Vidange'!$Z$68,7,FALSE)+heures!D77,Matériel_Location!E20)</f>
        <v>0</v>
      </c>
      <c r="E76" s="299">
        <f>IF(C76="Cpt Panne",D76+heures!E77,Matériel_Location!M20)</f>
        <v>0</v>
      </c>
      <c r="F76" s="299">
        <f>IF(C76="Cpt Panne",D76+heures!F77,Matériel_Location!U20)</f>
        <v>0</v>
      </c>
      <c r="G76" s="299">
        <f>IF(C76="Cpt Panne",F76+heures!G77,Matériel_Location!AC20)</f>
        <v>0</v>
      </c>
      <c r="H76" s="299">
        <f>IF(C76="Cpt Panne",G76+heures!H77,Matériel_Location!AK20)</f>
        <v>0</v>
      </c>
      <c r="I76" s="299">
        <f>IF(C76="Cpt Panne",H76+heures!I77,Matériel_Location!AS20)</f>
        <v>0</v>
      </c>
      <c r="J76" s="299">
        <f>IF(C76="Cpt Panne",I76+heures!J77,Matériel_Location!BA20)</f>
        <v>0</v>
      </c>
      <c r="K76" s="299">
        <f>IF(C76="Cpt Panne",J76+heures!K77,Matériel_Location!BI20)</f>
        <v>0</v>
      </c>
      <c r="L76" s="299">
        <f>IF(C76="Cpt Panne",K76+heures!L77,Matériel_Location!BQ20)</f>
        <v>0</v>
      </c>
      <c r="M76" s="299">
        <f>IF(C76="Cpt Panne",L76+heures!M77,Matériel_Location!BY20)</f>
        <v>0</v>
      </c>
      <c r="N76" s="299">
        <f>IF(C76="Cpt Panne",M76+heures!N77,Matériel_Location!CG20)</f>
        <v>0</v>
      </c>
      <c r="O76" s="299">
        <f>IF(C76="Cpt Panne",N76+heures!O77,Matériel_Location!CO20)</f>
        <v>0</v>
      </c>
      <c r="P76" s="299">
        <f>IF(C76="Cpt Panne",O76+heures!P77,Matériel_Location!CW20)</f>
        <v>0</v>
      </c>
      <c r="Q76" s="299">
        <f>IF(C76="Cpt Panne",P76+heures!Q77,Matériel_Location!DE20)</f>
        <v>0</v>
      </c>
      <c r="R76" s="299">
        <f>IF(C76="Cpt Panne",Q76+heures!R77,Matériel_Location!DM20)</f>
        <v>0</v>
      </c>
      <c r="S76" s="299">
        <f>IF(C76="Cpt Panne",R76+heures!S77,Matériel_Location!DU20)</f>
        <v>0</v>
      </c>
      <c r="T76" s="299">
        <f>IF(C76="Cpt Panne",S76+heures!T77,Matériel_Location!EC20)</f>
        <v>0</v>
      </c>
      <c r="U76" s="299">
        <f>IF(C76="Cpt Panne",T76+heures!U77,Matériel_Location!EK20)</f>
        <v>0</v>
      </c>
      <c r="V76" s="299">
        <f>IF(C76="Cpt Panne",U76+heures!V77,Matériel_Location!ES20)</f>
        <v>0</v>
      </c>
      <c r="W76" s="299">
        <f>IF(C76="Cpt Panne",V76+heures!W77,Matériel_Location!FA20)</f>
        <v>0</v>
      </c>
      <c r="X76" s="299">
        <f>IF(C76="Cpt Panne",W76+heures!X77,Matériel_Location!FI20)</f>
        <v>0</v>
      </c>
      <c r="Y76" s="299">
        <f>IF(C76="Cpt Panne",X76+heures!Y77,Matériel_Location!FQ20)</f>
        <v>0</v>
      </c>
      <c r="Z76" s="299">
        <f>IF(C76="Cpt Panne",Y76+heures!Z77,Matériel_Location!FY20)</f>
        <v>0</v>
      </c>
      <c r="AA76" s="299">
        <f>IF(C76="Cpt Panne",Z76+heures!AA77,Matériel_Location!GG20)</f>
        <v>0</v>
      </c>
      <c r="AB76" s="299">
        <f>IF(C76="Cpt Panne",AA76+heures!AB77,Matériel_Location!GO20)</f>
        <v>0</v>
      </c>
      <c r="AC76" s="299">
        <f>IF(C76="Cpt Panne",AB76+heures!AC77,Matériel_Location!GW20)</f>
        <v>0</v>
      </c>
      <c r="AD76" s="299">
        <f>IF(C76="Cpt Panne",AC76+heures!AD77,Matériel_Location!HE20)</f>
        <v>0</v>
      </c>
      <c r="AE76" s="299">
        <f>IF(C76="Cpt Panne",AD76+heures!AE77,Matériel_Location!HM20)</f>
        <v>0</v>
      </c>
      <c r="AF76" s="299">
        <f>IF(C76="Cpt Panne",AE76+heures!AF77,Matériel_Location!HU20)</f>
        <v>0</v>
      </c>
      <c r="AG76" s="299">
        <f>IF(C76="Cpt Panne",AF76+heures!AG77,Matériel_Location!IC20)</f>
        <v>0</v>
      </c>
      <c r="AH76" s="299">
        <f>IF(C76="Cpt Panne",AG76+heures!AH77,Matériel_Location!IK20)</f>
        <v>0</v>
      </c>
      <c r="AI76" s="533">
        <f t="shared" si="1"/>
        <v>0</v>
      </c>
    </row>
    <row r="77" spans="1:35">
      <c r="A77" s="528" t="str">
        <f>Matériel_Location!A21</f>
        <v>TR001</v>
      </c>
      <c r="B77" s="301">
        <f>Matériel_Location!B21</f>
        <v>0</v>
      </c>
      <c r="C77" s="301">
        <f>Matériel_Location!C21</f>
        <v>0</v>
      </c>
      <c r="D77" s="298">
        <f>IF(C77="Cpt Panne",VLOOKUP(B77,Vidange!$S$7:'Vidange'!$Z$68,7,FALSE)+heures!D78,Matériel_Location!E21)</f>
        <v>0</v>
      </c>
      <c r="E77" s="299">
        <f>IF(C77="Cpt Panne",D77+heures!E78,Matériel_Location!M21)</f>
        <v>0</v>
      </c>
      <c r="F77" s="299">
        <f>IF(C77="Cpt Panne",D77+heures!F78,Matériel_Location!U21)</f>
        <v>0</v>
      </c>
      <c r="G77" s="299">
        <f>IF(C77="Cpt Panne",F77+heures!G78,Matériel_Location!AC21)</f>
        <v>0</v>
      </c>
      <c r="H77" s="299">
        <f>IF(C77="Cpt Panne",G77+heures!H78,Matériel_Location!AK21)</f>
        <v>0</v>
      </c>
      <c r="I77" s="299">
        <f>IF(C77="Cpt Panne",H77+heures!I78,Matériel_Location!AS21)</f>
        <v>0</v>
      </c>
      <c r="J77" s="299">
        <f>IF(C77="Cpt Panne",I77+heures!J78,Matériel_Location!BA21)</f>
        <v>0</v>
      </c>
      <c r="K77" s="299">
        <f>IF(C77="Cpt Panne",J77+heures!K78,Matériel_Location!BI21)</f>
        <v>0</v>
      </c>
      <c r="L77" s="299">
        <f>IF(C77="Cpt Panne",K77+heures!L78,Matériel_Location!BQ21)</f>
        <v>0</v>
      </c>
      <c r="M77" s="299">
        <f>IF(C77="Cpt Panne",L77+heures!M78,Matériel_Location!BY21)</f>
        <v>0</v>
      </c>
      <c r="N77" s="299">
        <f>IF(C77="Cpt Panne",M77+heures!N78,Matériel_Location!CG21)</f>
        <v>0</v>
      </c>
      <c r="O77" s="299">
        <f>IF(C77="Cpt Panne",N77+heures!O78,Matériel_Location!CO21)</f>
        <v>0</v>
      </c>
      <c r="P77" s="299">
        <f>IF(C77="Cpt Panne",O77+heures!P78,Matériel_Location!CW21)</f>
        <v>0</v>
      </c>
      <c r="Q77" s="299">
        <f>IF(C77="Cpt Panne",P77+heures!Q78,Matériel_Location!DE21)</f>
        <v>0</v>
      </c>
      <c r="R77" s="299">
        <f>IF(C77="Cpt Panne",Q77+heures!R78,Matériel_Location!DM21)</f>
        <v>0</v>
      </c>
      <c r="S77" s="299">
        <f>IF(C77="Cpt Panne",R77+heures!S78,Matériel_Location!DU21)</f>
        <v>0</v>
      </c>
      <c r="T77" s="299">
        <f>IF(C77="Cpt Panne",S77+heures!T78,Matériel_Location!EC21)</f>
        <v>0</v>
      </c>
      <c r="U77" s="299">
        <f>IF(C77="Cpt Panne",T77+heures!U78,Matériel_Location!EK21)</f>
        <v>0</v>
      </c>
      <c r="V77" s="299">
        <f>IF(C77="Cpt Panne",U77+heures!V78,Matériel_Location!ES21)</f>
        <v>0</v>
      </c>
      <c r="W77" s="299">
        <f>IF(C77="Cpt Panne",V77+heures!W78,Matériel_Location!FA21)</f>
        <v>0</v>
      </c>
      <c r="X77" s="299">
        <f>IF(C77="Cpt Panne",W77+heures!X78,Matériel_Location!FI21)</f>
        <v>0</v>
      </c>
      <c r="Y77" s="299">
        <f>IF(C77="Cpt Panne",X77+heures!Y78,Matériel_Location!FQ21)</f>
        <v>0</v>
      </c>
      <c r="Z77" s="299">
        <f>IF(C77="Cpt Panne",Y77+heures!Z78,Matériel_Location!FY21)</f>
        <v>0</v>
      </c>
      <c r="AA77" s="299">
        <f>IF(C77="Cpt Panne",Z77+heures!AA78,Matériel_Location!GG21)</f>
        <v>0</v>
      </c>
      <c r="AB77" s="299">
        <f>IF(C77="Cpt Panne",AA77+heures!AB78,Matériel_Location!GO21)</f>
        <v>0</v>
      </c>
      <c r="AC77" s="299">
        <f>IF(C77="Cpt Panne",AB77+heures!AC78,Matériel_Location!GW21)</f>
        <v>0</v>
      </c>
      <c r="AD77" s="299">
        <f>IF(C77="Cpt Panne",AC77+heures!AD78,Matériel_Location!HE21)</f>
        <v>0</v>
      </c>
      <c r="AE77" s="299">
        <f>IF(C77="Cpt Panne",AD77+heures!AE78,Matériel_Location!HM21)</f>
        <v>0</v>
      </c>
      <c r="AF77" s="299">
        <f>IF(C77="Cpt Panne",AE77+heures!AF78,Matériel_Location!HU21)</f>
        <v>0</v>
      </c>
      <c r="AG77" s="299">
        <f>IF(C77="Cpt Panne",AF77+heures!AG78,Matériel_Location!IC21)</f>
        <v>0</v>
      </c>
      <c r="AH77" s="299">
        <f>IF(C77="Cpt Panne",AG77+heures!AH78,Matériel_Location!IK21)</f>
        <v>0</v>
      </c>
      <c r="AI77" s="533">
        <f t="shared" si="1"/>
        <v>0</v>
      </c>
    </row>
    <row r="78" spans="1:35">
      <c r="A78" s="528" t="str">
        <f>Matériel_Location!A22</f>
        <v>CB001</v>
      </c>
      <c r="B78" s="301">
        <f>Matériel_Location!B22</f>
        <v>0</v>
      </c>
      <c r="C78" s="301">
        <f>Matériel_Location!C22</f>
        <v>0</v>
      </c>
      <c r="D78" s="298">
        <f>IF(C78="Cpt Panne",VLOOKUP(B78,Vidange!$S$7:'Vidange'!$Z$68,7,FALSE)+heures!D79,Matériel_Location!E22)</f>
        <v>0</v>
      </c>
      <c r="E78" s="299">
        <f>IF(C78="Cpt Panne",D78+heures!E79,Matériel_Location!M22)</f>
        <v>0</v>
      </c>
      <c r="F78" s="299">
        <f>IF(C78="Cpt Panne",D78+heures!F79,Matériel_Location!U22)</f>
        <v>0</v>
      </c>
      <c r="G78" s="299">
        <f>IF(C78="Cpt Panne",F78+heures!G79,Matériel_Location!AC22)</f>
        <v>0</v>
      </c>
      <c r="H78" s="299">
        <f>IF(C78="Cpt Panne",G78+heures!H79,Matériel_Location!AK22)</f>
        <v>0</v>
      </c>
      <c r="I78" s="299">
        <f>IF(C78="Cpt Panne",H78+heures!I79,Matériel_Location!AS22)</f>
        <v>0</v>
      </c>
      <c r="J78" s="299">
        <f>IF(C78="Cpt Panne",I78+heures!J79,Matériel_Location!BA22)</f>
        <v>0</v>
      </c>
      <c r="K78" s="299">
        <f>IF(C78="Cpt Panne",J78+heures!K79,Matériel_Location!BI22)</f>
        <v>0</v>
      </c>
      <c r="L78" s="299">
        <f>IF(C78="Cpt Panne",K78+heures!L79,Matériel_Location!BQ22)</f>
        <v>0</v>
      </c>
      <c r="M78" s="299">
        <f>IF(C78="Cpt Panne",L78+heures!M79,Matériel_Location!BY22)</f>
        <v>0</v>
      </c>
      <c r="N78" s="299">
        <f>IF(C78="Cpt Panne",M78+heures!N79,Matériel_Location!CG22)</f>
        <v>0</v>
      </c>
      <c r="O78" s="299">
        <f>IF(C78="Cpt Panne",N78+heures!O79,Matériel_Location!CO22)</f>
        <v>0</v>
      </c>
      <c r="P78" s="299">
        <f>IF(C78="Cpt Panne",O78+heures!P79,Matériel_Location!CW22)</f>
        <v>0</v>
      </c>
      <c r="Q78" s="299">
        <f>IF(C78="Cpt Panne",P78+heures!Q79,Matériel_Location!DE22)</f>
        <v>0</v>
      </c>
      <c r="R78" s="299">
        <f>IF(C78="Cpt Panne",Q78+heures!R79,Matériel_Location!DM22)</f>
        <v>0</v>
      </c>
      <c r="S78" s="299">
        <f>IF(C78="Cpt Panne",R78+heures!S79,Matériel_Location!DU22)</f>
        <v>0</v>
      </c>
      <c r="T78" s="299">
        <f>IF(C78="Cpt Panne",S78+heures!T79,Matériel_Location!EC22)</f>
        <v>0</v>
      </c>
      <c r="U78" s="299">
        <f>IF(C78="Cpt Panne",T78+heures!U79,Matériel_Location!EK22)</f>
        <v>0</v>
      </c>
      <c r="V78" s="299">
        <f>IF(C78="Cpt Panne",U78+heures!V79,Matériel_Location!ES22)</f>
        <v>0</v>
      </c>
      <c r="W78" s="299">
        <f>IF(C78="Cpt Panne",V78+heures!W79,Matériel_Location!FA22)</f>
        <v>0</v>
      </c>
      <c r="X78" s="299">
        <f>IF(C78="Cpt Panne",W78+heures!X79,Matériel_Location!FI22)</f>
        <v>0</v>
      </c>
      <c r="Y78" s="299">
        <f>IF(C78="Cpt Panne",X78+heures!Y79,Matériel_Location!FQ22)</f>
        <v>0</v>
      </c>
      <c r="Z78" s="299">
        <f>IF(C78="Cpt Panne",Y78+heures!Z79,Matériel_Location!FY22)</f>
        <v>0</v>
      </c>
      <c r="AA78" s="299">
        <f>IF(C78="Cpt Panne",Z78+heures!AA79,Matériel_Location!GG22)</f>
        <v>0</v>
      </c>
      <c r="AB78" s="299">
        <f>IF(C78="Cpt Panne",AA78+heures!AB79,Matériel_Location!GO22)</f>
        <v>0</v>
      </c>
      <c r="AC78" s="299">
        <f>IF(C78="Cpt Panne",AB78+heures!AC79,Matériel_Location!GW22)</f>
        <v>0</v>
      </c>
      <c r="AD78" s="299">
        <f>IF(C78="Cpt Panne",AC78+heures!AD79,Matériel_Location!HE22)</f>
        <v>0</v>
      </c>
      <c r="AE78" s="299">
        <f>IF(C78="Cpt Panne",AD78+heures!AE79,Matériel_Location!HM22)</f>
        <v>0</v>
      </c>
      <c r="AF78" s="299">
        <f>IF(C78="Cpt Panne",AE78+heures!AF79,Matériel_Location!HU22)</f>
        <v>0</v>
      </c>
      <c r="AG78" s="299">
        <f>IF(C78="Cpt Panne",AF78+heures!AG79,Matériel_Location!IC22)</f>
        <v>0</v>
      </c>
      <c r="AH78" s="299">
        <f>IF(C78="Cpt Panne",AG78+heures!AH79,Matériel_Location!IK22)</f>
        <v>0</v>
      </c>
      <c r="AI78" s="533">
        <f t="shared" si="1"/>
        <v>0</v>
      </c>
    </row>
    <row r="79" spans="1:35">
      <c r="A79" s="528" t="str">
        <f>Matériel_Location!A23</f>
        <v>P012</v>
      </c>
      <c r="B79" s="301">
        <f>Matériel_Location!B23</f>
        <v>0</v>
      </c>
      <c r="C79" s="301">
        <f>Matériel_Location!C23</f>
        <v>0</v>
      </c>
      <c r="D79" s="298">
        <f>IF(C79="Cpt Panne",VLOOKUP(B79,Vidange!$S$7:'Vidange'!$Z$68,7,FALSE)+heures!D80,Matériel_Location!E23)</f>
        <v>0</v>
      </c>
      <c r="E79" s="299">
        <f>IF(C79="Cpt Panne",D79+heures!E80,Matériel_Location!M23)</f>
        <v>0</v>
      </c>
      <c r="F79" s="299">
        <f>IF(C79="Cpt Panne",D79+heures!F80,Matériel_Location!U23)</f>
        <v>0</v>
      </c>
      <c r="G79" s="299">
        <f>IF(C79="Cpt Panne",F79+heures!G80,Matériel_Location!AC23)</f>
        <v>0</v>
      </c>
      <c r="H79" s="299">
        <f>IF(C79="Cpt Panne",G79+heures!H80,Matériel_Location!AK23)</f>
        <v>0</v>
      </c>
      <c r="I79" s="299">
        <f>IF(C79="Cpt Panne",H79+heures!I80,Matériel_Location!AS23)</f>
        <v>0</v>
      </c>
      <c r="J79" s="299">
        <f>IF(C79="Cpt Panne",I79+heures!J80,Matériel_Location!BA23)</f>
        <v>0</v>
      </c>
      <c r="K79" s="299">
        <f>IF(C79="Cpt Panne",J79+heures!K80,Matériel_Location!BI23)</f>
        <v>0</v>
      </c>
      <c r="L79" s="299">
        <f>IF(C79="Cpt Panne",K79+heures!L80,Matériel_Location!BQ23)</f>
        <v>0</v>
      </c>
      <c r="M79" s="299">
        <f>IF(C79="Cpt Panne",L79+heures!M80,Matériel_Location!BY23)</f>
        <v>0</v>
      </c>
      <c r="N79" s="299">
        <f>IF(C79="Cpt Panne",M79+heures!N80,Matériel_Location!CG23)</f>
        <v>0</v>
      </c>
      <c r="O79" s="299">
        <f>IF(C79="Cpt Panne",N79+heures!O80,Matériel_Location!CO23)</f>
        <v>0</v>
      </c>
      <c r="P79" s="299">
        <f>IF(C79="Cpt Panne",O79+heures!P80,Matériel_Location!CW23)</f>
        <v>0</v>
      </c>
      <c r="Q79" s="299">
        <f>IF(C79="Cpt Panne",P79+heures!Q80,Matériel_Location!DE23)</f>
        <v>0</v>
      </c>
      <c r="R79" s="299">
        <f>IF(C79="Cpt Panne",Q79+heures!R80,Matériel_Location!DM23)</f>
        <v>0</v>
      </c>
      <c r="S79" s="299">
        <f>IF(C79="Cpt Panne",R79+heures!S80,Matériel_Location!DU23)</f>
        <v>0</v>
      </c>
      <c r="T79" s="299">
        <f>IF(C79="Cpt Panne",S79+heures!T80,Matériel_Location!EC23)</f>
        <v>0</v>
      </c>
      <c r="U79" s="299">
        <f>IF(C79="Cpt Panne",T79+heures!U80,Matériel_Location!EK23)</f>
        <v>0</v>
      </c>
      <c r="V79" s="299">
        <f>IF(C79="Cpt Panne",U79+heures!V80,Matériel_Location!ES23)</f>
        <v>0</v>
      </c>
      <c r="W79" s="299">
        <f>IF(C79="Cpt Panne",V79+heures!W80,Matériel_Location!FA23)</f>
        <v>0</v>
      </c>
      <c r="X79" s="299">
        <f>IF(C79="Cpt Panne",W79+heures!X80,Matériel_Location!FI23)</f>
        <v>0</v>
      </c>
      <c r="Y79" s="299">
        <f>IF(C79="Cpt Panne",X79+heures!Y80,Matériel_Location!FQ23)</f>
        <v>0</v>
      </c>
      <c r="Z79" s="299">
        <f>IF(C79="Cpt Panne",Y79+heures!Z80,Matériel_Location!FY23)</f>
        <v>0</v>
      </c>
      <c r="AA79" s="299">
        <f>IF(C79="Cpt Panne",Z79+heures!AA80,Matériel_Location!GG23)</f>
        <v>0</v>
      </c>
      <c r="AB79" s="299">
        <f>IF(C79="Cpt Panne",AA79+heures!AB80,Matériel_Location!GO23)</f>
        <v>0</v>
      </c>
      <c r="AC79" s="299">
        <f>IF(C79="Cpt Panne",AB79+heures!AC80,Matériel_Location!GW23)</f>
        <v>0</v>
      </c>
      <c r="AD79" s="299">
        <f>IF(C79="Cpt Panne",AC79+heures!AD80,Matériel_Location!HE23)</f>
        <v>0</v>
      </c>
      <c r="AE79" s="299">
        <f>IF(C79="Cpt Panne",AD79+heures!AE80,Matériel_Location!HM23)</f>
        <v>0</v>
      </c>
      <c r="AF79" s="299">
        <f>IF(C79="Cpt Panne",AE79+heures!AF80,Matériel_Location!HU23)</f>
        <v>0</v>
      </c>
      <c r="AG79" s="299">
        <f>IF(C79="Cpt Panne",AF79+heures!AG80,Matériel_Location!IC23)</f>
        <v>0</v>
      </c>
      <c r="AH79" s="299">
        <f>IF(C79="Cpt Panne",AG79+heures!AH80,Matériel_Location!IK23)</f>
        <v>0</v>
      </c>
      <c r="AI79" s="533">
        <f t="shared" si="1"/>
        <v>0</v>
      </c>
    </row>
    <row r="80" spans="1:35">
      <c r="A80" s="528" t="str">
        <f>Matériel_Location!A24</f>
        <v>CA012</v>
      </c>
      <c r="B80" s="301">
        <f>Matériel_Location!B24</f>
        <v>0</v>
      </c>
      <c r="C80" s="301">
        <f>Matériel_Location!C24</f>
        <v>0</v>
      </c>
      <c r="D80" s="298">
        <f>IF(C80="Cpt Panne",VLOOKUP(B80,Vidange!$S$7:'Vidange'!$Z$68,7,FALSE)+heures!D81,Matériel_Location!E24)</f>
        <v>0</v>
      </c>
      <c r="E80" s="299">
        <f>IF(C80="Cpt Panne",D80+heures!E81,Matériel_Location!M24)</f>
        <v>0</v>
      </c>
      <c r="F80" s="299">
        <f>IF(C80="Cpt Panne",D80+heures!F81,Matériel_Location!U24)</f>
        <v>0</v>
      </c>
      <c r="G80" s="299">
        <f>IF(C80="Cpt Panne",F80+heures!G81,Matériel_Location!AC24)</f>
        <v>0</v>
      </c>
      <c r="H80" s="299">
        <f>IF(C80="Cpt Panne",G80+heures!H81,Matériel_Location!AK24)</f>
        <v>0</v>
      </c>
      <c r="I80" s="299">
        <f>IF(C80="Cpt Panne",H80+heures!I81,Matériel_Location!AS24)</f>
        <v>0</v>
      </c>
      <c r="J80" s="299">
        <f>IF(C80="Cpt Panne",I80+heures!J81,Matériel_Location!BA24)</f>
        <v>0</v>
      </c>
      <c r="K80" s="299">
        <f>IF(C80="Cpt Panne",J80+heures!K81,Matériel_Location!BI24)</f>
        <v>0</v>
      </c>
      <c r="L80" s="299">
        <f>IF(C80="Cpt Panne",K80+heures!L81,Matériel_Location!BQ24)</f>
        <v>0</v>
      </c>
      <c r="M80" s="299">
        <f>IF(C80="Cpt Panne",L80+heures!M81,Matériel_Location!BY24)</f>
        <v>0</v>
      </c>
      <c r="N80" s="299">
        <f>IF(C80="Cpt Panne",M80+heures!N81,Matériel_Location!CG24)</f>
        <v>0</v>
      </c>
      <c r="O80" s="299">
        <f>IF(C80="Cpt Panne",N80+heures!O81,Matériel_Location!CO24)</f>
        <v>0</v>
      </c>
      <c r="P80" s="299">
        <f>IF(C80="Cpt Panne",O80+heures!P81,Matériel_Location!CW24)</f>
        <v>0</v>
      </c>
      <c r="Q80" s="299">
        <f>IF(C80="Cpt Panne",P80+heures!Q81,Matériel_Location!DE24)</f>
        <v>0</v>
      </c>
      <c r="R80" s="299">
        <f>IF(C80="Cpt Panne",Q80+heures!R81,Matériel_Location!DM24)</f>
        <v>0</v>
      </c>
      <c r="S80" s="299">
        <f>IF(C80="Cpt Panne",R80+heures!S81,Matériel_Location!DU24)</f>
        <v>0</v>
      </c>
      <c r="T80" s="299">
        <f>IF(C80="Cpt Panne",S80+heures!T81,Matériel_Location!EC24)</f>
        <v>0</v>
      </c>
      <c r="U80" s="299">
        <f>IF(C80="Cpt Panne",T80+heures!U81,Matériel_Location!EK24)</f>
        <v>0</v>
      </c>
      <c r="V80" s="299">
        <f>IF(C80="Cpt Panne",U80+heures!V81,Matériel_Location!ES24)</f>
        <v>0</v>
      </c>
      <c r="W80" s="299">
        <f>IF(C80="Cpt Panne",V80+heures!W81,Matériel_Location!FA24)</f>
        <v>0</v>
      </c>
      <c r="X80" s="299">
        <f>IF(C80="Cpt Panne",W80+heures!X81,Matériel_Location!FI24)</f>
        <v>0</v>
      </c>
      <c r="Y80" s="299">
        <f>IF(C80="Cpt Panne",X80+heures!Y81,Matériel_Location!FQ24)</f>
        <v>0</v>
      </c>
      <c r="Z80" s="299">
        <f>IF(C80="Cpt Panne",Y80+heures!Z81,Matériel_Location!FY24)</f>
        <v>0</v>
      </c>
      <c r="AA80" s="299">
        <f>IF(C80="Cpt Panne",Z80+heures!AA81,Matériel_Location!GG24)</f>
        <v>0</v>
      </c>
      <c r="AB80" s="299">
        <f>IF(C80="Cpt Panne",AA80+heures!AB81,Matériel_Location!GO24)</f>
        <v>0</v>
      </c>
      <c r="AC80" s="299">
        <f>IF(C80="Cpt Panne",AB80+heures!AC81,Matériel_Location!GW24)</f>
        <v>0</v>
      </c>
      <c r="AD80" s="299">
        <f>IF(C80="Cpt Panne",AC80+heures!AD81,Matériel_Location!HE24)</f>
        <v>0</v>
      </c>
      <c r="AE80" s="299">
        <f>IF(C80="Cpt Panne",AD80+heures!AE81,Matériel_Location!HM24)</f>
        <v>0</v>
      </c>
      <c r="AF80" s="299">
        <f>IF(C80="Cpt Panne",AE80+heures!AF81,Matériel_Location!HU24)</f>
        <v>0</v>
      </c>
      <c r="AG80" s="299">
        <f>IF(C80="Cpt Panne",AF80+heures!AG81,Matériel_Location!IC24)</f>
        <v>0</v>
      </c>
      <c r="AH80" s="299">
        <f>IF(C80="Cpt Panne",AG80+heures!AH81,Matériel_Location!IK24)</f>
        <v>0</v>
      </c>
      <c r="AI80" s="533">
        <f t="shared" si="1"/>
        <v>0</v>
      </c>
    </row>
    <row r="81" spans="1:35">
      <c r="A81" s="528" t="str">
        <f>Matériel_Location!A25</f>
        <v>TR002</v>
      </c>
      <c r="B81" s="301">
        <f>Matériel_Location!B25</f>
        <v>0</v>
      </c>
      <c r="C81" s="301">
        <f>Matériel_Location!C25</f>
        <v>0</v>
      </c>
      <c r="D81" s="298">
        <f>IF(C81="Cpt Panne",VLOOKUP(B81,Vidange!$S$7:'Vidange'!$Z$68,7,FALSE)+heures!D82,Matériel_Location!E25)</f>
        <v>0</v>
      </c>
      <c r="E81" s="299">
        <f>IF(C81="Cpt Panne",D81+heures!E82,Matériel_Location!M25)</f>
        <v>0</v>
      </c>
      <c r="F81" s="299">
        <f>IF(C81="Cpt Panne",D81+heures!F82,Matériel_Location!U25)</f>
        <v>0</v>
      </c>
      <c r="G81" s="299">
        <f>IF(C81="Cpt Panne",F81+heures!G82,Matériel_Location!AC25)</f>
        <v>0</v>
      </c>
      <c r="H81" s="299">
        <f>IF(C81="Cpt Panne",G81+heures!H82,Matériel_Location!AK25)</f>
        <v>0</v>
      </c>
      <c r="I81" s="299">
        <f>IF(C81="Cpt Panne",H81+heures!I82,Matériel_Location!AS25)</f>
        <v>0</v>
      </c>
      <c r="J81" s="299">
        <f>IF(C81="Cpt Panne",I81+heures!J82,Matériel_Location!BA25)</f>
        <v>0</v>
      </c>
      <c r="K81" s="299">
        <f>IF(C81="Cpt Panne",J81+heures!K82,Matériel_Location!BI25)</f>
        <v>0</v>
      </c>
      <c r="L81" s="299">
        <f>IF(C81="Cpt Panne",K81+heures!L82,Matériel_Location!BQ25)</f>
        <v>0</v>
      </c>
      <c r="M81" s="299">
        <f>IF(C81="Cpt Panne",L81+heures!M82,Matériel_Location!BY25)</f>
        <v>0</v>
      </c>
      <c r="N81" s="299">
        <f>IF(C81="Cpt Panne",M81+heures!N82,Matériel_Location!CG25)</f>
        <v>0</v>
      </c>
      <c r="O81" s="299">
        <f>IF(C81="Cpt Panne",N81+heures!O82,Matériel_Location!CO25)</f>
        <v>0</v>
      </c>
      <c r="P81" s="299">
        <f>IF(C81="Cpt Panne",O81+heures!P82,Matériel_Location!CW25)</f>
        <v>0</v>
      </c>
      <c r="Q81" s="299">
        <f>IF(C81="Cpt Panne",P81+heures!Q82,Matériel_Location!DE25)</f>
        <v>0</v>
      </c>
      <c r="R81" s="299">
        <f>IF(C81="Cpt Panne",Q81+heures!R82,Matériel_Location!DM25)</f>
        <v>0</v>
      </c>
      <c r="S81" s="299">
        <f>IF(C81="Cpt Panne",R81+heures!S82,Matériel_Location!DU25)</f>
        <v>0</v>
      </c>
      <c r="T81" s="299">
        <f>IF(C81="Cpt Panne",S81+heures!T82,Matériel_Location!EC25)</f>
        <v>0</v>
      </c>
      <c r="U81" s="299">
        <f>IF(C81="Cpt Panne",T81+heures!U82,Matériel_Location!EK25)</f>
        <v>0</v>
      </c>
      <c r="V81" s="299">
        <f>IF(C81="Cpt Panne",U81+heures!V82,Matériel_Location!ES25)</f>
        <v>0</v>
      </c>
      <c r="W81" s="299">
        <f>IF(C81="Cpt Panne",V81+heures!W82,Matériel_Location!FA25)</f>
        <v>0</v>
      </c>
      <c r="X81" s="299">
        <f>IF(C81="Cpt Panne",W81+heures!X82,Matériel_Location!FI25)</f>
        <v>0</v>
      </c>
      <c r="Y81" s="299">
        <f>IF(C81="Cpt Panne",X81+heures!Y82,Matériel_Location!FQ25)</f>
        <v>0</v>
      </c>
      <c r="Z81" s="299">
        <f>IF(C81="Cpt Panne",Y81+heures!Z82,Matériel_Location!FY25)</f>
        <v>0</v>
      </c>
      <c r="AA81" s="299">
        <f>IF(C81="Cpt Panne",Z81+heures!AA82,Matériel_Location!GG25)</f>
        <v>0</v>
      </c>
      <c r="AB81" s="299">
        <f>IF(C81="Cpt Panne",AA81+heures!AB82,Matériel_Location!GO25)</f>
        <v>0</v>
      </c>
      <c r="AC81" s="299">
        <f>IF(C81="Cpt Panne",AB81+heures!AC82,Matériel_Location!GW25)</f>
        <v>0</v>
      </c>
      <c r="AD81" s="299">
        <f>IF(C81="Cpt Panne",AC81+heures!AD82,Matériel_Location!HE25)</f>
        <v>0</v>
      </c>
      <c r="AE81" s="299">
        <f>IF(C81="Cpt Panne",AD81+heures!AE82,Matériel_Location!HM25)</f>
        <v>0</v>
      </c>
      <c r="AF81" s="299">
        <f>IF(C81="Cpt Panne",AE81+heures!AF82,Matériel_Location!HU25)</f>
        <v>0</v>
      </c>
      <c r="AG81" s="299">
        <f>IF(C81="Cpt Panne",AF81+heures!AG82,Matériel_Location!IC25)</f>
        <v>0</v>
      </c>
      <c r="AH81" s="299">
        <f>IF(C81="Cpt Panne",AG81+heures!AH82,Matériel_Location!IK25)</f>
        <v>0</v>
      </c>
      <c r="AI81" s="533">
        <f t="shared" si="1"/>
        <v>0</v>
      </c>
    </row>
    <row r="82" spans="1:35">
      <c r="A82" s="528" t="str">
        <f>Matériel_Location!A26</f>
        <v>CB002</v>
      </c>
      <c r="B82" s="301">
        <f>Matériel_Location!B26</f>
        <v>0</v>
      </c>
      <c r="C82" s="301">
        <f>Matériel_Location!C26</f>
        <v>0</v>
      </c>
      <c r="D82" s="298">
        <f>IF(C82="Cpt Panne",VLOOKUP(B82,Vidange!$S$7:'Vidange'!$Z$68,7,FALSE)+heures!D83,Matériel_Location!E26)</f>
        <v>0</v>
      </c>
      <c r="E82" s="299">
        <f>IF(C82="Cpt Panne",D82+heures!E83,Matériel_Location!M26)</f>
        <v>0</v>
      </c>
      <c r="F82" s="299">
        <f>IF(C82="Cpt Panne",D82+heures!F83,Matériel_Location!U26)</f>
        <v>0</v>
      </c>
      <c r="G82" s="299">
        <f>IF(C82="Cpt Panne",F82+heures!G83,Matériel_Location!AC26)</f>
        <v>0</v>
      </c>
      <c r="H82" s="299">
        <f>IF(C82="Cpt Panne",G82+heures!H83,Matériel_Location!AK26)</f>
        <v>0</v>
      </c>
      <c r="I82" s="299">
        <f>IF(C82="Cpt Panne",H82+heures!I83,Matériel_Location!AS26)</f>
        <v>0</v>
      </c>
      <c r="J82" s="299">
        <f>IF(C82="Cpt Panne",I82+heures!J83,Matériel_Location!BA26)</f>
        <v>0</v>
      </c>
      <c r="K82" s="299">
        <f>IF(C82="Cpt Panne",J82+heures!K83,Matériel_Location!BI26)</f>
        <v>0</v>
      </c>
      <c r="L82" s="299">
        <f>IF(C82="Cpt Panne",K82+heures!L83,Matériel_Location!BQ26)</f>
        <v>0</v>
      </c>
      <c r="M82" s="299">
        <f>IF(C82="Cpt Panne",L82+heures!M83,Matériel_Location!BY26)</f>
        <v>8</v>
      </c>
      <c r="N82" s="299">
        <f>IF(C82="Cpt Panne",M82+heures!N83,Matériel_Location!CG26)</f>
        <v>0</v>
      </c>
      <c r="O82" s="299">
        <f>IF(C82="Cpt Panne",N82+heures!O83,Matériel_Location!CO26)</f>
        <v>0</v>
      </c>
      <c r="P82" s="299">
        <f>IF(C82="Cpt Panne",O82+heures!P83,Matériel_Location!CW26)</f>
        <v>0</v>
      </c>
      <c r="Q82" s="299">
        <f>IF(C82="Cpt Panne",P82+heures!Q83,Matériel_Location!DE26)</f>
        <v>0</v>
      </c>
      <c r="R82" s="299">
        <f>IF(C82="Cpt Panne",Q82+heures!R83,Matériel_Location!DM26)</f>
        <v>0</v>
      </c>
      <c r="S82" s="299">
        <f>IF(C82="Cpt Panne",R82+heures!S83,Matériel_Location!DU26)</f>
        <v>0</v>
      </c>
      <c r="T82" s="299">
        <f>IF(C82="Cpt Panne",S82+heures!T83,Matériel_Location!EC26)</f>
        <v>0</v>
      </c>
      <c r="U82" s="299">
        <f>IF(C82="Cpt Panne",T82+heures!U83,Matériel_Location!EK26)</f>
        <v>0</v>
      </c>
      <c r="V82" s="299">
        <f>IF(C82="Cpt Panne",U82+heures!V83,Matériel_Location!ES26)</f>
        <v>0</v>
      </c>
      <c r="W82" s="299">
        <f>IF(C82="Cpt Panne",V82+heures!W83,Matériel_Location!FA26)</f>
        <v>0</v>
      </c>
      <c r="X82" s="299">
        <f>IF(C82="Cpt Panne",W82+heures!X83,Matériel_Location!FI26)</f>
        <v>0</v>
      </c>
      <c r="Y82" s="299">
        <f>IF(C82="Cpt Panne",X82+heures!Y83,Matériel_Location!FQ26)</f>
        <v>0</v>
      </c>
      <c r="Z82" s="299">
        <f>IF(C82="Cpt Panne",Y82+heures!Z83,Matériel_Location!FY26)</f>
        <v>0</v>
      </c>
      <c r="AA82" s="299">
        <f>IF(C82="Cpt Panne",Z82+heures!AA83,Matériel_Location!GG26)</f>
        <v>0</v>
      </c>
      <c r="AB82" s="299">
        <f>IF(C82="Cpt Panne",AA82+heures!AB83,Matériel_Location!GO26)</f>
        <v>0</v>
      </c>
      <c r="AC82" s="299">
        <f>IF(C82="Cpt Panne",AB82+heures!AC83,Matériel_Location!GW26)</f>
        <v>0</v>
      </c>
      <c r="AD82" s="299">
        <f>IF(C82="Cpt Panne",AC82+heures!AD83,Matériel_Location!HE26)</f>
        <v>0</v>
      </c>
      <c r="AE82" s="299">
        <f>IF(C82="Cpt Panne",AD82+heures!AE83,Matériel_Location!HM26)</f>
        <v>0</v>
      </c>
      <c r="AF82" s="299">
        <f>IF(C82="Cpt Panne",AE82+heures!AF83,Matériel_Location!HU26)</f>
        <v>0</v>
      </c>
      <c r="AG82" s="299">
        <f>IF(C82="Cpt Panne",AF82+heures!AG83,Matériel_Location!IC26)</f>
        <v>0</v>
      </c>
      <c r="AH82" s="299">
        <f>IF(C82="Cpt Panne",AG82+heures!AH83,Matériel_Location!IK26)</f>
        <v>0</v>
      </c>
      <c r="AI82" s="533">
        <f t="shared" si="1"/>
        <v>8</v>
      </c>
    </row>
    <row r="83" spans="1:35">
      <c r="A83" s="528" t="str">
        <f>Matériel_Location!A27</f>
        <v>CA006</v>
      </c>
      <c r="B83" s="301">
        <f>Matériel_Location!B27</f>
        <v>0</v>
      </c>
      <c r="C83" s="301">
        <f>Matériel_Location!C27</f>
        <v>0</v>
      </c>
      <c r="D83" s="298">
        <f>IF(C83="Cpt Panne",VLOOKUP(B83,Vidange!$S$7:'Vidange'!$Z$68,7,FALSE)+heures!D84,Matériel_Location!E27)</f>
        <v>0</v>
      </c>
      <c r="E83" s="299">
        <f>IF(C83="Cpt Panne",D83+heures!E84,Matériel_Location!M27)</f>
        <v>0</v>
      </c>
      <c r="F83" s="299">
        <f>IF(C83="Cpt Panne",D83+heures!F84,Matériel_Location!U27)</f>
        <v>0</v>
      </c>
      <c r="G83" s="299">
        <f>IF(C83="Cpt Panne",F83+heures!G84,Matériel_Location!AC27)</f>
        <v>0</v>
      </c>
      <c r="H83" s="299">
        <f>IF(C83="Cpt Panne",G83+heures!H84,Matériel_Location!AK27)</f>
        <v>0</v>
      </c>
      <c r="I83" s="299">
        <f>IF(C83="Cpt Panne",H83+heures!I84,Matériel_Location!AS27)</f>
        <v>0</v>
      </c>
      <c r="J83" s="299">
        <f>IF(C83="Cpt Panne",I83+heures!J84,Matériel_Location!BA27)</f>
        <v>0</v>
      </c>
      <c r="K83" s="299">
        <f>IF(C83="Cpt Panne",J83+heures!K84,Matériel_Location!BI27)</f>
        <v>0</v>
      </c>
      <c r="L83" s="299">
        <f>IF(C83="Cpt Panne",K83+heures!L84,Matériel_Location!BQ27)</f>
        <v>0</v>
      </c>
      <c r="M83" s="299">
        <f>IF(C83="Cpt Panne",L83+heures!M84,Matériel_Location!BY27)</f>
        <v>0</v>
      </c>
      <c r="N83" s="299">
        <f>IF(C83="Cpt Panne",M83+heures!N84,Matériel_Location!CG27)</f>
        <v>0</v>
      </c>
      <c r="O83" s="299">
        <f>IF(C83="Cpt Panne",N83+heures!O84,Matériel_Location!CO27)</f>
        <v>0</v>
      </c>
      <c r="P83" s="299">
        <f>IF(C83="Cpt Panne",O83+heures!P84,Matériel_Location!CW27)</f>
        <v>0</v>
      </c>
      <c r="Q83" s="299">
        <f>IF(C83="Cpt Panne",P83+heures!Q84,Matériel_Location!DE27)</f>
        <v>0</v>
      </c>
      <c r="R83" s="299">
        <f>IF(C83="Cpt Panne",Q83+heures!R84,Matériel_Location!DM27)</f>
        <v>0</v>
      </c>
      <c r="S83" s="299">
        <f>IF(C83="Cpt Panne",R83+heures!S84,Matériel_Location!DU27)</f>
        <v>0</v>
      </c>
      <c r="T83" s="299">
        <f>IF(C83="Cpt Panne",S83+heures!T84,Matériel_Location!EC27)</f>
        <v>0</v>
      </c>
      <c r="U83" s="299">
        <f>IF(C83="Cpt Panne",T83+heures!U84,Matériel_Location!EK27)</f>
        <v>0</v>
      </c>
      <c r="V83" s="299">
        <f>IF(C83="Cpt Panne",U83+heures!V84,Matériel_Location!ES27)</f>
        <v>0</v>
      </c>
      <c r="W83" s="299">
        <f>IF(C83="Cpt Panne",V83+heures!W84,Matériel_Location!FA27)</f>
        <v>0</v>
      </c>
      <c r="X83" s="299">
        <f>IF(C83="Cpt Panne",W83+heures!X84,Matériel_Location!FI27)</f>
        <v>0</v>
      </c>
      <c r="Y83" s="299">
        <f>IF(C83="Cpt Panne",X83+heures!Y84,Matériel_Location!FQ27)</f>
        <v>0</v>
      </c>
      <c r="Z83" s="299">
        <f>IF(C83="Cpt Panne",Y83+heures!Z84,Matériel_Location!FY27)</f>
        <v>0</v>
      </c>
      <c r="AA83" s="299">
        <f>IF(C83="Cpt Panne",Z83+heures!AA84,Matériel_Location!GG27)</f>
        <v>0</v>
      </c>
      <c r="AB83" s="299">
        <f>IF(C83="Cpt Panne",AA83+heures!AB84,Matériel_Location!GO27)</f>
        <v>0</v>
      </c>
      <c r="AC83" s="299">
        <f>IF(C83="Cpt Panne",AB83+heures!AC84,Matériel_Location!GW27)</f>
        <v>0</v>
      </c>
      <c r="AD83" s="299">
        <f>IF(C83="Cpt Panne",AC83+heures!AD84,Matériel_Location!HE27)</f>
        <v>0</v>
      </c>
      <c r="AE83" s="299">
        <f>IF(C83="Cpt Panne",AD83+heures!AE84,Matériel_Location!HM27)</f>
        <v>0</v>
      </c>
      <c r="AF83" s="299">
        <f>IF(C83="Cpt Panne",AE83+heures!AF84,Matériel_Location!HU27)</f>
        <v>0</v>
      </c>
      <c r="AG83" s="299">
        <f>IF(C83="Cpt Panne",AF83+heures!AG84,Matériel_Location!IC27)</f>
        <v>0</v>
      </c>
      <c r="AH83" s="299">
        <f>IF(C83="Cpt Panne",AG83+heures!AH84,Matériel_Location!IK27)</f>
        <v>0</v>
      </c>
      <c r="AI83" s="533">
        <f t="shared" si="1"/>
        <v>0</v>
      </c>
    </row>
    <row r="84" spans="1:35">
      <c r="A84" s="528" t="str">
        <f>Matériel_Location!A28</f>
        <v>CAMION 6</v>
      </c>
      <c r="B84" s="301" t="str">
        <f>Matériel_Location!B28</f>
        <v>CHAF TRAVEAU</v>
      </c>
      <c r="C84" s="301">
        <f>Matériel_Location!C28</f>
        <v>0</v>
      </c>
      <c r="D84" s="298">
        <f>IF(C84="Cpt Panne",VLOOKUP(B84,Vidange!$S$7:'Vidange'!$Z$68,7,FALSE)+heures!D85,Matériel_Location!E28)</f>
        <v>0</v>
      </c>
      <c r="E84" s="299">
        <f>IF(C84="Cpt Panne",D84+heures!E85,Matériel_Location!M28)</f>
        <v>0</v>
      </c>
      <c r="F84" s="299">
        <f>IF(C84="Cpt Panne",D84+heures!F85,Matériel_Location!U28)</f>
        <v>0</v>
      </c>
      <c r="G84" s="299">
        <f>IF(C84="Cpt Panne",F84+heures!G85,Matériel_Location!AC28)</f>
        <v>0</v>
      </c>
      <c r="H84" s="299">
        <f>IF(C84="Cpt Panne",G84+heures!H85,Matériel_Location!AK28)</f>
        <v>0</v>
      </c>
      <c r="I84" s="299">
        <f>IF(C84="Cpt Panne",H84+heures!I85,Matériel_Location!AS28)</f>
        <v>0</v>
      </c>
      <c r="J84" s="299">
        <f>IF(C84="Cpt Panne",I84+heures!J85,Matériel_Location!BA28)</f>
        <v>0</v>
      </c>
      <c r="K84" s="299">
        <f>IF(C84="Cpt Panne",J84+heures!K85,Matériel_Location!BI28)</f>
        <v>0</v>
      </c>
      <c r="L84" s="299">
        <f>IF(C84="Cpt Panne",K84+heures!L85,Matériel_Location!BQ28)</f>
        <v>0</v>
      </c>
      <c r="M84" s="299">
        <f>IF(C84="Cpt Panne",L84+heures!M85,Matériel_Location!BY28)</f>
        <v>0</v>
      </c>
      <c r="N84" s="299">
        <f>IF(C84="Cpt Panne",M84+heures!N85,Matériel_Location!CG28)</f>
        <v>0</v>
      </c>
      <c r="O84" s="299">
        <f>IF(C84="Cpt Panne",N84+heures!O85,Matériel_Location!CO28)</f>
        <v>0</v>
      </c>
      <c r="P84" s="299">
        <f>IF(C84="Cpt Panne",O84+heures!P85,Matériel_Location!CW28)</f>
        <v>0</v>
      </c>
      <c r="Q84" s="299">
        <f>IF(C84="Cpt Panne",P84+heures!Q85,Matériel_Location!DE28)</f>
        <v>0</v>
      </c>
      <c r="R84" s="299">
        <f>IF(C84="Cpt Panne",Q84+heures!R85,Matériel_Location!DM28)</f>
        <v>0</v>
      </c>
      <c r="S84" s="299">
        <f>IF(C84="Cpt Panne",R84+heures!S85,Matériel_Location!DU28)</f>
        <v>0</v>
      </c>
      <c r="T84" s="299">
        <f>IF(C84="Cpt Panne",S84+heures!T85,Matériel_Location!EC28)</f>
        <v>0</v>
      </c>
      <c r="U84" s="299">
        <f>IF(C84="Cpt Panne",T84+heures!U85,Matériel_Location!EK28)</f>
        <v>0</v>
      </c>
      <c r="V84" s="299">
        <f>IF(C84="Cpt Panne",U84+heures!V85,Matériel_Location!ES28)</f>
        <v>0</v>
      </c>
      <c r="W84" s="299">
        <f>IF(C84="Cpt Panne",V84+heures!W85,Matériel_Location!FA28)</f>
        <v>0</v>
      </c>
      <c r="X84" s="299">
        <f>IF(C84="Cpt Panne",W84+heures!X85,Matériel_Location!FI28)</f>
        <v>0</v>
      </c>
      <c r="Y84" s="299">
        <f>IF(C84="Cpt Panne",X84+heures!Y85,Matériel_Location!FQ28)</f>
        <v>0</v>
      </c>
      <c r="Z84" s="299">
        <f>IF(C84="Cpt Panne",Y84+heures!Z85,Matériel_Location!FY28)</f>
        <v>0</v>
      </c>
      <c r="AA84" s="299">
        <f>IF(C84="Cpt Panne",Z84+heures!AA85,Matériel_Location!GG28)</f>
        <v>0</v>
      </c>
      <c r="AB84" s="299">
        <f>IF(C84="Cpt Panne",AA84+heures!AB85,Matériel_Location!GO28)</f>
        <v>0</v>
      </c>
      <c r="AC84" s="299">
        <f>IF(C84="Cpt Panne",AB84+heures!AC85,Matériel_Location!GW28)</f>
        <v>0</v>
      </c>
      <c r="AD84" s="299">
        <f>IF(C84="Cpt Panne",AC84+heures!AD85,Matériel_Location!HE28)</f>
        <v>0</v>
      </c>
      <c r="AE84" s="299">
        <f>IF(C84="Cpt Panne",AD84+heures!AE85,Matériel_Location!HM28)</f>
        <v>0</v>
      </c>
      <c r="AF84" s="299">
        <f>IF(C84="Cpt Panne",AE84+heures!AF85,Matériel_Location!HU28)</f>
        <v>0</v>
      </c>
      <c r="AG84" s="299">
        <f>IF(C84="Cpt Panne",AF84+heures!AG85,Matériel_Location!IC28)</f>
        <v>0</v>
      </c>
      <c r="AH84" s="299">
        <f>IF(C84="Cpt Panne",AG84+heures!AH85,Matériel_Location!IK28)</f>
        <v>0</v>
      </c>
      <c r="AI84" s="533">
        <f t="shared" si="1"/>
        <v>0</v>
      </c>
    </row>
    <row r="85" spans="1:35">
      <c r="A85" s="528" t="str">
        <f>Matériel_Location!A29</f>
        <v>CAMION 8+4</v>
      </c>
      <c r="B85" s="301" t="str">
        <f>Matériel_Location!B29</f>
        <v>CHAF TRAVEAU</v>
      </c>
      <c r="C85" s="301">
        <f>Matériel_Location!C29</f>
        <v>0</v>
      </c>
      <c r="D85" s="298">
        <f>IF(C85="Cpt Panne",VLOOKUP(B85,Vidange!$S$7:'Vidange'!$Z$68,7,FALSE)+heures!D86,Matériel_Location!E29)</f>
        <v>0</v>
      </c>
      <c r="E85" s="299">
        <f>IF(C85="Cpt Panne",D85+heures!E86,Matériel_Location!M29)</f>
        <v>0</v>
      </c>
      <c r="F85" s="299">
        <f>IF(C85="Cpt Panne",D85+heures!F86,Matériel_Location!U29)</f>
        <v>0</v>
      </c>
      <c r="G85" s="299">
        <f>IF(C85="Cpt Panne",F85+heures!G86,Matériel_Location!AC29)</f>
        <v>0</v>
      </c>
      <c r="H85" s="299">
        <f>IF(C85="Cpt Panne",G85+heures!H86,Matériel_Location!AK29)</f>
        <v>0</v>
      </c>
      <c r="I85" s="299">
        <f>IF(C85="Cpt Panne",H85+heures!I86,Matériel_Location!AS29)</f>
        <v>0</v>
      </c>
      <c r="J85" s="299">
        <f>IF(C85="Cpt Panne",I85+heures!J86,Matériel_Location!BA29)</f>
        <v>0</v>
      </c>
      <c r="K85" s="299">
        <f>IF(C85="Cpt Panne",J85+heures!K86,Matériel_Location!BI29)</f>
        <v>0</v>
      </c>
      <c r="L85" s="299">
        <f>IF(C85="Cpt Panne",K85+heures!L86,Matériel_Location!BQ29)</f>
        <v>0</v>
      </c>
      <c r="M85" s="299">
        <f>IF(C85="Cpt Panne",L85+heures!M86,Matériel_Location!BY29)</f>
        <v>0</v>
      </c>
      <c r="N85" s="299">
        <f>IF(C85="Cpt Panne",M85+heures!N86,Matériel_Location!CG29)</f>
        <v>0</v>
      </c>
      <c r="O85" s="299">
        <f>IF(C85="Cpt Panne",N85+heures!O86,Matériel_Location!CO29)</f>
        <v>0</v>
      </c>
      <c r="P85" s="299">
        <f>IF(C85="Cpt Panne",O85+heures!P86,Matériel_Location!CW29)</f>
        <v>0</v>
      </c>
      <c r="Q85" s="299">
        <f>IF(C85="Cpt Panne",P85+heures!Q86,Matériel_Location!DE29)</f>
        <v>0</v>
      </c>
      <c r="R85" s="299">
        <f>IF(C85="Cpt Panne",Q85+heures!R86,Matériel_Location!DM29)</f>
        <v>0</v>
      </c>
      <c r="S85" s="299">
        <f>IF(C85="Cpt Panne",R85+heures!S86,Matériel_Location!DU29)</f>
        <v>0</v>
      </c>
      <c r="T85" s="299">
        <f>IF(C85="Cpt Panne",S85+heures!T86,Matériel_Location!EC29)</f>
        <v>0</v>
      </c>
      <c r="U85" s="299">
        <f>IF(C85="Cpt Panne",T85+heures!U86,Matériel_Location!EK29)</f>
        <v>0</v>
      </c>
      <c r="V85" s="299">
        <f>IF(C85="Cpt Panne",U85+heures!V86,Matériel_Location!ES29)</f>
        <v>0</v>
      </c>
      <c r="W85" s="299">
        <f>IF(C85="Cpt Panne",V85+heures!W86,Matériel_Location!FA29)</f>
        <v>0</v>
      </c>
      <c r="X85" s="299">
        <f>IF(C85="Cpt Panne",W85+heures!X86,Matériel_Location!FI29)</f>
        <v>0</v>
      </c>
      <c r="Y85" s="299">
        <f>IF(C85="Cpt Panne",X85+heures!Y86,Matériel_Location!FQ29)</f>
        <v>0</v>
      </c>
      <c r="Z85" s="299">
        <f>IF(C85="Cpt Panne",Y85+heures!Z86,Matériel_Location!FY29)</f>
        <v>0</v>
      </c>
      <c r="AA85" s="299">
        <f>IF(C85="Cpt Panne",Z85+heures!AA86,Matériel_Location!GG29)</f>
        <v>0</v>
      </c>
      <c r="AB85" s="299">
        <f>IF(C85="Cpt Panne",AA85+heures!AB86,Matériel_Location!GO29)</f>
        <v>0</v>
      </c>
      <c r="AC85" s="299">
        <f>IF(C85="Cpt Panne",AB85+heures!AC86,Matériel_Location!GW29)</f>
        <v>0</v>
      </c>
      <c r="AD85" s="299">
        <f>IF(C85="Cpt Panne",AC85+heures!AD86,Matériel_Location!HE29)</f>
        <v>0</v>
      </c>
      <c r="AE85" s="299">
        <f>IF(C85="Cpt Panne",AD85+heures!AE86,Matériel_Location!HM29)</f>
        <v>0</v>
      </c>
      <c r="AF85" s="299">
        <f>IF(C85="Cpt Panne",AE85+heures!AF86,Matériel_Location!HU29)</f>
        <v>0</v>
      </c>
      <c r="AG85" s="299">
        <f>IF(C85="Cpt Panne",AF85+heures!AG86,Matériel_Location!IC29)</f>
        <v>0</v>
      </c>
      <c r="AH85" s="299">
        <f>IF(C85="Cpt Panne",AG85+heures!AH86,Matériel_Location!IK29)</f>
        <v>0</v>
      </c>
      <c r="AI85" s="533">
        <f t="shared" si="1"/>
        <v>0</v>
      </c>
    </row>
    <row r="86" spans="1:35">
      <c r="A86" s="528" t="str">
        <f>Matériel_Location!A30</f>
        <v>PICK UP</v>
      </c>
      <c r="B86" s="301" t="str">
        <f>Matériel_Location!B30</f>
        <v>CHAF TRAVEAU</v>
      </c>
      <c r="C86" s="301">
        <f>Matériel_Location!C30</f>
        <v>0</v>
      </c>
      <c r="D86" s="298">
        <f>IF(C86="Cpt Panne",VLOOKUP(B86,Vidange!$S$7:'Vidange'!$Z$68,7,FALSE)+heures!D87,Matériel_Location!E30)</f>
        <v>0</v>
      </c>
      <c r="E86" s="299">
        <f>IF(C86="Cpt Panne",D86+heures!E87,Matériel_Location!M30)</f>
        <v>0</v>
      </c>
      <c r="F86" s="299">
        <f>IF(C86="Cpt Panne",D86+heures!F87,Matériel_Location!U30)</f>
        <v>0</v>
      </c>
      <c r="G86" s="299">
        <f>IF(C86="Cpt Panne",F86+heures!G87,Matériel_Location!AC30)</f>
        <v>0</v>
      </c>
      <c r="H86" s="299">
        <f>IF(C86="Cpt Panne",G86+heures!H87,Matériel_Location!AK30)</f>
        <v>0</v>
      </c>
      <c r="I86" s="299">
        <f>IF(C86="Cpt Panne",H86+heures!I87,Matériel_Location!AS30)</f>
        <v>0</v>
      </c>
      <c r="J86" s="299">
        <f>IF(C86="Cpt Panne",I86+heures!J87,Matériel_Location!BA30)</f>
        <v>0</v>
      </c>
      <c r="K86" s="299">
        <f>IF(C86="Cpt Panne",J86+heures!K87,Matériel_Location!BI30)</f>
        <v>0</v>
      </c>
      <c r="L86" s="299">
        <f>IF(C86="Cpt Panne",K86+heures!L87,Matériel_Location!BQ30)</f>
        <v>0</v>
      </c>
      <c r="M86" s="299">
        <f>IF(C86="Cpt Panne",L86+heures!M87,Matériel_Location!BY30)</f>
        <v>0</v>
      </c>
      <c r="N86" s="299">
        <f>IF(C86="Cpt Panne",M86+heures!N87,Matériel_Location!CG30)</f>
        <v>0</v>
      </c>
      <c r="O86" s="299">
        <f>IF(C86="Cpt Panne",N86+heures!O87,Matériel_Location!CO30)</f>
        <v>0</v>
      </c>
      <c r="P86" s="299">
        <f>IF(C86="Cpt Panne",O86+heures!P87,Matériel_Location!CW30)</f>
        <v>0</v>
      </c>
      <c r="Q86" s="299">
        <f>IF(C86="Cpt Panne",P86+heures!Q87,Matériel_Location!DE30)</f>
        <v>0</v>
      </c>
      <c r="R86" s="299">
        <f>IF(C86="Cpt Panne",Q86+heures!R87,Matériel_Location!DM30)</f>
        <v>0</v>
      </c>
      <c r="S86" s="299">
        <f>IF(C86="Cpt Panne",R86+heures!S87,Matériel_Location!DU30)</f>
        <v>0</v>
      </c>
      <c r="T86" s="299">
        <f>IF(C86="Cpt Panne",S86+heures!T87,Matériel_Location!EC30)</f>
        <v>0</v>
      </c>
      <c r="U86" s="299">
        <f>IF(C86="Cpt Panne",T86+heures!U87,Matériel_Location!EK30)</f>
        <v>0</v>
      </c>
      <c r="V86" s="299">
        <f>IF(C86="Cpt Panne",U86+heures!V87,Matériel_Location!ES30)</f>
        <v>0</v>
      </c>
      <c r="W86" s="299">
        <f>IF(C86="Cpt Panne",V86+heures!W87,Matériel_Location!FA30)</f>
        <v>0</v>
      </c>
      <c r="X86" s="299">
        <f>IF(C86="Cpt Panne",W86+heures!X87,Matériel_Location!FI30)</f>
        <v>0</v>
      </c>
      <c r="Y86" s="299">
        <f>IF(C86="Cpt Panne",X86+heures!Y87,Matériel_Location!FQ30)</f>
        <v>0</v>
      </c>
      <c r="Z86" s="299">
        <f>IF(C86="Cpt Panne",Y86+heures!Z87,Matériel_Location!FY30)</f>
        <v>0</v>
      </c>
      <c r="AA86" s="299">
        <f>IF(C86="Cpt Panne",Z86+heures!AA87,Matériel_Location!GG30)</f>
        <v>0</v>
      </c>
      <c r="AB86" s="299">
        <f>IF(C86="Cpt Panne",AA86+heures!AB87,Matériel_Location!GO30)</f>
        <v>0</v>
      </c>
      <c r="AC86" s="299">
        <f>IF(C86="Cpt Panne",AB86+heures!AC87,Matériel_Location!GW30)</f>
        <v>0</v>
      </c>
      <c r="AD86" s="299">
        <f>IF(C86="Cpt Panne",AC86+heures!AD87,Matériel_Location!HE30)</f>
        <v>0</v>
      </c>
      <c r="AE86" s="299">
        <f>IF(C86="Cpt Panne",AD86+heures!AE87,Matériel_Location!HM30)</f>
        <v>0</v>
      </c>
      <c r="AF86" s="299">
        <f>IF(C86="Cpt Panne",AE86+heures!AF87,Matériel_Location!HU30)</f>
        <v>0</v>
      </c>
      <c r="AG86" s="299">
        <f>IF(C86="Cpt Panne",AF86+heures!AG87,Matériel_Location!IC30)</f>
        <v>0</v>
      </c>
      <c r="AH86" s="299">
        <f>IF(C86="Cpt Panne",AG86+heures!AH87,Matériel_Location!IK30)</f>
        <v>0</v>
      </c>
      <c r="AI86" s="533">
        <f t="shared" si="1"/>
        <v>0</v>
      </c>
    </row>
    <row r="87" spans="1:35">
      <c r="A87" s="528" t="str">
        <f>Matériel_Location!A31</f>
        <v>CAMION CANADY</v>
      </c>
      <c r="B87" s="301" t="str">
        <f>Matériel_Location!B31</f>
        <v>CHAF TRAVEAU</v>
      </c>
      <c r="C87" s="301">
        <f>Matériel_Location!C31</f>
        <v>0</v>
      </c>
      <c r="D87" s="298">
        <f>IF(C87="Cpt Panne",VLOOKUP(B87,Vidange!$S$7:'Vidange'!$Z$68,7,FALSE)+heures!D88,Matériel_Location!E31)</f>
        <v>0</v>
      </c>
      <c r="E87" s="299">
        <f>IF(C87="Cpt Panne",D87+heures!E88,Matériel_Location!M31)</f>
        <v>0</v>
      </c>
      <c r="F87" s="299">
        <f>IF(C87="Cpt Panne",D87+heures!F88,Matériel_Location!U31)</f>
        <v>0</v>
      </c>
      <c r="G87" s="299">
        <f>IF(C87="Cpt Panne",F87+heures!G88,Matériel_Location!AC31)</f>
        <v>0</v>
      </c>
      <c r="H87" s="299">
        <f>IF(C87="Cpt Panne",G87+heures!H88,Matériel_Location!AK31)</f>
        <v>0</v>
      </c>
      <c r="I87" s="299">
        <f>IF(C87="Cpt Panne",H87+heures!I88,Matériel_Location!AS31)</f>
        <v>0</v>
      </c>
      <c r="J87" s="299">
        <f>IF(C87="Cpt Panne",I87+heures!J88,Matériel_Location!BA31)</f>
        <v>0</v>
      </c>
      <c r="K87" s="299">
        <f>IF(C87="Cpt Panne",J87+heures!K88,Matériel_Location!BI31)</f>
        <v>0</v>
      </c>
      <c r="L87" s="299">
        <f>IF(C87="Cpt Panne",K87+heures!L88,Matériel_Location!BQ31)</f>
        <v>0</v>
      </c>
      <c r="M87" s="299">
        <f>IF(C87="Cpt Panne",L87+heures!M88,Matériel_Location!BY31)</f>
        <v>0</v>
      </c>
      <c r="N87" s="299">
        <f>IF(C87="Cpt Panne",M87+heures!N88,Matériel_Location!CG31)</f>
        <v>0</v>
      </c>
      <c r="O87" s="299">
        <f>IF(C87="Cpt Panne",N87+heures!O88,Matériel_Location!CO31)</f>
        <v>0</v>
      </c>
      <c r="P87" s="299">
        <f>IF(C87="Cpt Panne",O87+heures!P88,Matériel_Location!CW31)</f>
        <v>0</v>
      </c>
      <c r="Q87" s="299">
        <f>IF(C87="Cpt Panne",P87+heures!Q88,Matériel_Location!DE31)</f>
        <v>0</v>
      </c>
      <c r="R87" s="299">
        <f>IF(C87="Cpt Panne",Q87+heures!R88,Matériel_Location!DM31)</f>
        <v>0</v>
      </c>
      <c r="S87" s="299">
        <f>IF(C87="Cpt Panne",R87+heures!S88,Matériel_Location!DU31)</f>
        <v>0</v>
      </c>
      <c r="T87" s="299">
        <f>IF(C87="Cpt Panne",S87+heures!T88,Matériel_Location!EC31)</f>
        <v>0</v>
      </c>
      <c r="U87" s="299">
        <f>IF(C87="Cpt Panne",T87+heures!U88,Matériel_Location!EK31)</f>
        <v>0</v>
      </c>
      <c r="V87" s="299">
        <f>IF(C87="Cpt Panne",U87+heures!V88,Matériel_Location!ES31)</f>
        <v>0</v>
      </c>
      <c r="W87" s="299">
        <f>IF(C87="Cpt Panne",V87+heures!W88,Matériel_Location!FA31)</f>
        <v>0</v>
      </c>
      <c r="X87" s="299">
        <f>IF(C87="Cpt Panne",W87+heures!X88,Matériel_Location!FI31)</f>
        <v>0</v>
      </c>
      <c r="Y87" s="299">
        <f>IF(C87="Cpt Panne",X87+heures!Y88,Matériel_Location!FQ31)</f>
        <v>0</v>
      </c>
      <c r="Z87" s="299">
        <f>IF(C87="Cpt Panne",Y87+heures!Z88,Matériel_Location!FY31)</f>
        <v>0</v>
      </c>
      <c r="AA87" s="299">
        <f>IF(C87="Cpt Panne",Z87+heures!AA88,Matériel_Location!GG31)</f>
        <v>0</v>
      </c>
      <c r="AB87" s="299">
        <f>IF(C87="Cpt Panne",AA87+heures!AB88,Matériel_Location!GO31)</f>
        <v>0</v>
      </c>
      <c r="AC87" s="299">
        <f>IF(C87="Cpt Panne",AB87+heures!AC88,Matériel_Location!GW31)</f>
        <v>0</v>
      </c>
      <c r="AD87" s="299">
        <f>IF(C87="Cpt Panne",AC87+heures!AD88,Matériel_Location!HE31)</f>
        <v>0</v>
      </c>
      <c r="AE87" s="299">
        <f>IF(C87="Cpt Panne",AD87+heures!AE88,Matériel_Location!HM31)</f>
        <v>0</v>
      </c>
      <c r="AF87" s="299">
        <f>IF(C87="Cpt Panne",AE87+heures!AF88,Matériel_Location!HU31)</f>
        <v>0</v>
      </c>
      <c r="AG87" s="299">
        <f>IF(C87="Cpt Panne",AF87+heures!AG88,Matériel_Location!IC31)</f>
        <v>0</v>
      </c>
      <c r="AH87" s="299">
        <f>IF(C87="Cpt Panne",AG87+heures!AH88,Matériel_Location!IK31)</f>
        <v>0</v>
      </c>
      <c r="AI87" s="533">
        <f t="shared" si="1"/>
        <v>0</v>
      </c>
    </row>
    <row r="88" spans="1:35">
      <c r="A88" s="528" t="str">
        <f>Matériel_Location!A32</f>
        <v>CAMION FATAH</v>
      </c>
      <c r="B88" s="301" t="str">
        <f>Matériel_Location!B32</f>
        <v>CHAF TRAVEAU</v>
      </c>
      <c r="C88" s="301">
        <f>Matériel_Location!C32</f>
        <v>0</v>
      </c>
      <c r="D88" s="298">
        <f>IF(C88="Cpt Panne",VLOOKUP(B88,Vidange!$S$7:'Vidange'!$Z$68,7,FALSE)+heures!D89,Matériel_Location!E32)</f>
        <v>0</v>
      </c>
      <c r="E88" s="299">
        <f>IF(C88="Cpt Panne",D88+heures!E89,Matériel_Location!M32)</f>
        <v>0</v>
      </c>
      <c r="F88" s="299">
        <f>IF(C88="Cpt Panne",D88+heures!F89,Matériel_Location!U32)</f>
        <v>0</v>
      </c>
      <c r="G88" s="299">
        <f>IF(C88="Cpt Panne",F88+heures!G89,Matériel_Location!AC32)</f>
        <v>0</v>
      </c>
      <c r="H88" s="299">
        <f>IF(C88="Cpt Panne",G88+heures!H89,Matériel_Location!AK32)</f>
        <v>0</v>
      </c>
      <c r="I88" s="299">
        <f>IF(C88="Cpt Panne",H88+heures!I89,Matériel_Location!AS32)</f>
        <v>0</v>
      </c>
      <c r="J88" s="299">
        <f>IF(C88="Cpt Panne",I88+heures!J89,Matériel_Location!BA32)</f>
        <v>0</v>
      </c>
      <c r="K88" s="299">
        <f>IF(C88="Cpt Panne",J88+heures!K89,Matériel_Location!BI32)</f>
        <v>0</v>
      </c>
      <c r="L88" s="299">
        <f>IF(C88="Cpt Panne",K88+heures!L89,Matériel_Location!BQ32)</f>
        <v>0</v>
      </c>
      <c r="M88" s="299">
        <f>IF(C88="Cpt Panne",L88+heures!M89,Matériel_Location!BY32)</f>
        <v>0</v>
      </c>
      <c r="N88" s="299">
        <f>IF(C88="Cpt Panne",M88+heures!N89,Matériel_Location!CG32)</f>
        <v>0</v>
      </c>
      <c r="O88" s="299">
        <f>IF(C88="Cpt Panne",N88+heures!O89,Matériel_Location!CO32)</f>
        <v>0</v>
      </c>
      <c r="P88" s="299">
        <f>IF(C88="Cpt Panne",O88+heures!P89,Matériel_Location!CW32)</f>
        <v>0</v>
      </c>
      <c r="Q88" s="299">
        <f>IF(C88="Cpt Panne",P88+heures!Q89,Matériel_Location!DE32)</f>
        <v>0</v>
      </c>
      <c r="R88" s="299">
        <f>IF(C88="Cpt Panne",Q88+heures!R89,Matériel_Location!DM32)</f>
        <v>0</v>
      </c>
      <c r="S88" s="299">
        <f>IF(C88="Cpt Panne",R88+heures!S89,Matériel_Location!DU32)</f>
        <v>0</v>
      </c>
      <c r="T88" s="299">
        <f>IF(C88="Cpt Panne",S88+heures!T89,Matériel_Location!EC32)</f>
        <v>0</v>
      </c>
      <c r="U88" s="299">
        <f>IF(C88="Cpt Panne",T88+heures!U89,Matériel_Location!EK32)</f>
        <v>0</v>
      </c>
      <c r="V88" s="299">
        <f>IF(C88="Cpt Panne",U88+heures!V89,Matériel_Location!ES32)</f>
        <v>0</v>
      </c>
      <c r="W88" s="299">
        <f>IF(C88="Cpt Panne",V88+heures!W89,Matériel_Location!FA32)</f>
        <v>0</v>
      </c>
      <c r="X88" s="299">
        <f>IF(C88="Cpt Panne",W88+heures!X89,Matériel_Location!FI32)</f>
        <v>0</v>
      </c>
      <c r="Y88" s="299">
        <f>IF(C88="Cpt Panne",X88+heures!Y89,Matériel_Location!FQ32)</f>
        <v>0</v>
      </c>
      <c r="Z88" s="299">
        <f>IF(C88="Cpt Panne",Y88+heures!Z89,Matériel_Location!FY32)</f>
        <v>0</v>
      </c>
      <c r="AA88" s="299">
        <f>IF(C88="Cpt Panne",Z88+heures!AA89,Matériel_Location!GG32)</f>
        <v>0</v>
      </c>
      <c r="AB88" s="299">
        <f>IF(C88="Cpt Panne",AA88+heures!AB89,Matériel_Location!GO32)</f>
        <v>0</v>
      </c>
      <c r="AC88" s="299">
        <f>IF(C88="Cpt Panne",AB88+heures!AC89,Matériel_Location!GW32)</f>
        <v>0</v>
      </c>
      <c r="AD88" s="299">
        <f>IF(C88="Cpt Panne",AC88+heures!AD89,Matériel_Location!HE32)</f>
        <v>0</v>
      </c>
      <c r="AE88" s="299">
        <f>IF(C88="Cpt Panne",AD88+heures!AE89,Matériel_Location!HM32)</f>
        <v>0</v>
      </c>
      <c r="AF88" s="299">
        <f>IF(C88="Cpt Panne",AE88+heures!AF89,Matériel_Location!HU32)</f>
        <v>0</v>
      </c>
      <c r="AG88" s="299">
        <f>IF(C88="Cpt Panne",AF88+heures!AG89,Matériel_Location!IC32)</f>
        <v>0</v>
      </c>
      <c r="AH88" s="299">
        <f>IF(C88="Cpt Panne",AG88+heures!AH89,Matériel_Location!IK32)</f>
        <v>0</v>
      </c>
      <c r="AI88" s="533">
        <f t="shared" si="1"/>
        <v>0</v>
      </c>
    </row>
    <row r="89" spans="1:35">
      <c r="A89" s="528" t="str">
        <f>Matériel_Location!A33</f>
        <v>TIGUAN</v>
      </c>
      <c r="B89" s="301" t="str">
        <f>Matériel_Location!B33</f>
        <v>CHAF TRAVEAU</v>
      </c>
      <c r="C89" s="301">
        <f>Matériel_Location!C33</f>
        <v>0</v>
      </c>
      <c r="D89" s="298">
        <f>IF(C89="Cpt Panne",VLOOKUP(B89,Vidange!$S$7:'Vidange'!$Z$68,7,FALSE)+heures!D90,Matériel_Location!E33)</f>
        <v>0</v>
      </c>
      <c r="E89" s="299">
        <f>IF(C89="Cpt Panne",D89+heures!E90,Matériel_Location!M33)</f>
        <v>0</v>
      </c>
      <c r="F89" s="299">
        <f>IF(C89="Cpt Panne",D89+heures!F90,Matériel_Location!U33)</f>
        <v>0</v>
      </c>
      <c r="G89" s="299">
        <f>IF(C89="Cpt Panne",F89+heures!G90,Matériel_Location!AC33)</f>
        <v>0</v>
      </c>
      <c r="H89" s="299">
        <f>IF(C89="Cpt Panne",G89+heures!H90,Matériel_Location!AK33)</f>
        <v>0</v>
      </c>
      <c r="I89" s="299">
        <f>IF(C89="Cpt Panne",H89+heures!I90,Matériel_Location!AS33)</f>
        <v>0</v>
      </c>
      <c r="J89" s="299">
        <f>IF(C89="Cpt Panne",I89+heures!J90,Matériel_Location!BA33)</f>
        <v>0</v>
      </c>
      <c r="K89" s="299">
        <f>IF(C89="Cpt Panne",J89+heures!K90,Matériel_Location!BI33)</f>
        <v>0</v>
      </c>
      <c r="L89" s="299">
        <f>IF(C89="Cpt Panne",K89+heures!L90,Matériel_Location!BQ33)</f>
        <v>0</v>
      </c>
      <c r="M89" s="299">
        <f>IF(C89="Cpt Panne",L89+heures!M90,Matériel_Location!BY33)</f>
        <v>0</v>
      </c>
      <c r="N89" s="299">
        <f>IF(C89="Cpt Panne",M89+heures!N90,Matériel_Location!CG33)</f>
        <v>0</v>
      </c>
      <c r="O89" s="299">
        <f>IF(C89="Cpt Panne",N89+heures!O90,Matériel_Location!CO33)</f>
        <v>0</v>
      </c>
      <c r="P89" s="299">
        <f>IF(C89="Cpt Panne",O89+heures!P90,Matériel_Location!CW33)</f>
        <v>0</v>
      </c>
      <c r="Q89" s="299">
        <f>IF(C89="Cpt Panne",P89+heures!Q90,Matériel_Location!DE33)</f>
        <v>0</v>
      </c>
      <c r="R89" s="299">
        <f>IF(C89="Cpt Panne",Q89+heures!R90,Matériel_Location!DM33)</f>
        <v>0</v>
      </c>
      <c r="S89" s="299">
        <f>IF(C89="Cpt Panne",R89+heures!S90,Matériel_Location!DU33)</f>
        <v>0</v>
      </c>
      <c r="T89" s="299">
        <f>IF(C89="Cpt Panne",S89+heures!T90,Matériel_Location!EC33)</f>
        <v>0</v>
      </c>
      <c r="U89" s="299">
        <f>IF(C89="Cpt Panne",T89+heures!U90,Matériel_Location!EK33)</f>
        <v>0</v>
      </c>
      <c r="V89" s="299">
        <f>IF(C89="Cpt Panne",U89+heures!V90,Matériel_Location!ES33)</f>
        <v>0</v>
      </c>
      <c r="W89" s="299">
        <f>IF(C89="Cpt Panne",V89+heures!W90,Matériel_Location!FA33)</f>
        <v>0</v>
      </c>
      <c r="X89" s="299">
        <f>IF(C89="Cpt Panne",W89+heures!X90,Matériel_Location!FI33)</f>
        <v>0</v>
      </c>
      <c r="Y89" s="299">
        <f>IF(C89="Cpt Panne",X89+heures!Y90,Matériel_Location!FQ33)</f>
        <v>0</v>
      </c>
      <c r="Z89" s="299">
        <f>IF(C89="Cpt Panne",Y89+heures!Z90,Matériel_Location!FY33)</f>
        <v>0</v>
      </c>
      <c r="AA89" s="299">
        <f>IF(C89="Cpt Panne",Z89+heures!AA90,Matériel_Location!GG33)</f>
        <v>0</v>
      </c>
      <c r="AB89" s="299">
        <f>IF(C89="Cpt Panne",AA89+heures!AB90,Matériel_Location!GO33)</f>
        <v>0</v>
      </c>
      <c r="AC89" s="299">
        <f>IF(C89="Cpt Panne",AB89+heures!AC90,Matériel_Location!GW33)</f>
        <v>0</v>
      </c>
      <c r="AD89" s="299">
        <f>IF(C89="Cpt Panne",AC89+heures!AD90,Matériel_Location!HE33)</f>
        <v>0</v>
      </c>
      <c r="AE89" s="299">
        <f>IF(C89="Cpt Panne",AD89+heures!AE90,Matériel_Location!HM33)</f>
        <v>0</v>
      </c>
      <c r="AF89" s="299">
        <f>IF(C89="Cpt Panne",AE89+heures!AF90,Matériel_Location!HU33)</f>
        <v>0</v>
      </c>
      <c r="AG89" s="299">
        <f>IF(C89="Cpt Panne",AF89+heures!AG90,Matériel_Location!IC33)</f>
        <v>0</v>
      </c>
      <c r="AH89" s="299">
        <f>IF(C89="Cpt Panne",AG89+heures!AH90,Matériel_Location!IK33)</f>
        <v>0</v>
      </c>
      <c r="AI89" s="533">
        <f t="shared" si="1"/>
        <v>0</v>
      </c>
    </row>
    <row r="90" spans="1:35">
      <c r="A90" s="528" t="str">
        <f>Matériel_Location!A34</f>
        <v>PELLE</v>
      </c>
      <c r="B90" s="301" t="str">
        <f>Matériel_Location!B34</f>
        <v>CHAF TRAVEAU</v>
      </c>
      <c r="C90" s="301">
        <f>Matériel_Location!C34</f>
        <v>0</v>
      </c>
      <c r="D90" s="298">
        <f>IF(C90="Cpt Panne",VLOOKUP(B90,Vidange!$S$7:'Vidange'!$Z$68,7,FALSE)+heures!D91,Matériel_Location!E34)</f>
        <v>0</v>
      </c>
      <c r="E90" s="299">
        <f>IF(C90="Cpt Panne",D90+heures!E91,Matériel_Location!M34)</f>
        <v>0</v>
      </c>
      <c r="F90" s="299">
        <f>IF(C90="Cpt Panne",D90+heures!F91,Matériel_Location!U34)</f>
        <v>0</v>
      </c>
      <c r="G90" s="299">
        <f>IF(C90="Cpt Panne",F90+heures!G91,Matériel_Location!AC34)</f>
        <v>0</v>
      </c>
      <c r="H90" s="299">
        <f>IF(C90="Cpt Panne",G90+heures!H91,Matériel_Location!AK34)</f>
        <v>0</v>
      </c>
      <c r="I90" s="299">
        <f>IF(C90="Cpt Panne",H90+heures!I91,Matériel_Location!AS34)</f>
        <v>0</v>
      </c>
      <c r="J90" s="299">
        <f>IF(C90="Cpt Panne",I90+heures!J91,Matériel_Location!BA34)</f>
        <v>0</v>
      </c>
      <c r="K90" s="299">
        <f>IF(C90="Cpt Panne",J90+heures!K91,Matériel_Location!BI34)</f>
        <v>0</v>
      </c>
      <c r="L90" s="299">
        <f>IF(C90="Cpt Panne",K90+heures!L91,Matériel_Location!BQ34)</f>
        <v>0</v>
      </c>
      <c r="M90" s="299">
        <f>IF(C90="Cpt Panne",L90+heures!M91,Matériel_Location!BY34)</f>
        <v>0</v>
      </c>
      <c r="N90" s="299">
        <f>IF(C90="Cpt Panne",M90+heures!N91,Matériel_Location!CG34)</f>
        <v>0</v>
      </c>
      <c r="O90" s="299">
        <f>IF(C90="Cpt Panne",N90+heures!O91,Matériel_Location!CO34)</f>
        <v>0</v>
      </c>
      <c r="P90" s="299">
        <f>IF(C90="Cpt Panne",O90+heures!P91,Matériel_Location!CW34)</f>
        <v>0</v>
      </c>
      <c r="Q90" s="299">
        <f>IF(C90="Cpt Panne",P90+heures!Q91,Matériel_Location!DE34)</f>
        <v>0</v>
      </c>
      <c r="R90" s="299">
        <f>IF(C90="Cpt Panne",Q90+heures!R91,Matériel_Location!DM34)</f>
        <v>0</v>
      </c>
      <c r="S90" s="299">
        <f>IF(C90="Cpt Panne",R90+heures!S91,Matériel_Location!DU34)</f>
        <v>0</v>
      </c>
      <c r="T90" s="299">
        <f>IF(C90="Cpt Panne",S90+heures!T91,Matériel_Location!EC34)</f>
        <v>0</v>
      </c>
      <c r="U90" s="299">
        <f>IF(C90="Cpt Panne",T90+heures!U91,Matériel_Location!EK34)</f>
        <v>0</v>
      </c>
      <c r="V90" s="299">
        <f>IF(C90="Cpt Panne",U90+heures!V91,Matériel_Location!ES34)</f>
        <v>0</v>
      </c>
      <c r="W90" s="299">
        <f>IF(C90="Cpt Panne",V90+heures!W91,Matériel_Location!FA34)</f>
        <v>0</v>
      </c>
      <c r="X90" s="299">
        <f>IF(C90="Cpt Panne",W90+heures!X91,Matériel_Location!FI34)</f>
        <v>0</v>
      </c>
      <c r="Y90" s="299">
        <f>IF(C90="Cpt Panne",X90+heures!Y91,Matériel_Location!FQ34)</f>
        <v>0</v>
      </c>
      <c r="Z90" s="299">
        <f>IF(C90="Cpt Panne",Y90+heures!Z91,Matériel_Location!FY34)</f>
        <v>0</v>
      </c>
      <c r="AA90" s="299">
        <f>IF(C90="Cpt Panne",Z90+heures!AA91,Matériel_Location!GG34)</f>
        <v>0</v>
      </c>
      <c r="AB90" s="299">
        <f>IF(C90="Cpt Panne",AA90+heures!AB91,Matériel_Location!GO34)</f>
        <v>0</v>
      </c>
      <c r="AC90" s="299">
        <f>IF(C90="Cpt Panne",AB90+heures!AC91,Matériel_Location!GW34)</f>
        <v>0</v>
      </c>
      <c r="AD90" s="299">
        <f>IF(C90="Cpt Panne",AC90+heures!AD91,Matériel_Location!HE34)</f>
        <v>0</v>
      </c>
      <c r="AE90" s="299">
        <f>IF(C90="Cpt Panne",AD90+heures!AE91,Matériel_Location!HM34)</f>
        <v>0</v>
      </c>
      <c r="AF90" s="299">
        <f>IF(C90="Cpt Panne",AE90+heures!AF91,Matériel_Location!HU34)</f>
        <v>0</v>
      </c>
      <c r="AG90" s="299">
        <f>IF(C90="Cpt Panne",AF90+heures!AG91,Matériel_Location!IC34)</f>
        <v>0</v>
      </c>
      <c r="AH90" s="299">
        <f>IF(C90="Cpt Panne",AG90+heures!AH91,Matériel_Location!IK34)</f>
        <v>0</v>
      </c>
      <c r="AI90" s="533">
        <f t="shared" si="1"/>
        <v>0</v>
      </c>
    </row>
    <row r="91" spans="1:35">
      <c r="A91" s="528" t="str">
        <f>Matériel_Location!A35</f>
        <v>CITROEN</v>
      </c>
      <c r="B91" s="301" t="str">
        <f>Matériel_Location!B35</f>
        <v>CHAF TRAVEAU</v>
      </c>
      <c r="C91" s="301">
        <f>Matériel_Location!C35</f>
        <v>0</v>
      </c>
      <c r="D91" s="298">
        <f>IF(C91="Cpt Panne",VLOOKUP(B91,Vidange!$S$7:'Vidange'!$Z$68,7,FALSE)+heures!D92,Matériel_Location!E35)</f>
        <v>0</v>
      </c>
      <c r="E91" s="299">
        <f>IF(C91="Cpt Panne",D91+heures!E92,Matériel_Location!M35)</f>
        <v>0</v>
      </c>
      <c r="F91" s="299">
        <f>IF(C91="Cpt Panne",D91+heures!F92,Matériel_Location!U35)</f>
        <v>0</v>
      </c>
      <c r="G91" s="299">
        <f>IF(C91="Cpt Panne",F91+heures!G92,Matériel_Location!AC35)</f>
        <v>0</v>
      </c>
      <c r="H91" s="299">
        <f>IF(C91="Cpt Panne",G91+heures!H92,Matériel_Location!AK35)</f>
        <v>0</v>
      </c>
      <c r="I91" s="299">
        <f>IF(C91="Cpt Panne",H91+heures!I92,Matériel_Location!AS35)</f>
        <v>0</v>
      </c>
      <c r="J91" s="299">
        <f>IF(C91="Cpt Panne",I91+heures!J92,Matériel_Location!BA35)</f>
        <v>0</v>
      </c>
      <c r="K91" s="299">
        <f>IF(C91="Cpt Panne",J91+heures!K92,Matériel_Location!BI35)</f>
        <v>0</v>
      </c>
      <c r="L91" s="299">
        <f>IF(C91="Cpt Panne",K91+heures!L92,Matériel_Location!BQ35)</f>
        <v>0</v>
      </c>
      <c r="M91" s="299">
        <f>IF(C91="Cpt Panne",L91+heures!M92,Matériel_Location!BY35)</f>
        <v>0</v>
      </c>
      <c r="N91" s="299">
        <f>IF(C91="Cpt Panne",M91+heures!N92,Matériel_Location!CG35)</f>
        <v>0</v>
      </c>
      <c r="O91" s="299">
        <f>IF(C91="Cpt Panne",N91+heures!O92,Matériel_Location!CO35)</f>
        <v>0</v>
      </c>
      <c r="P91" s="299">
        <f>IF(C91="Cpt Panne",O91+heures!P92,Matériel_Location!CW35)</f>
        <v>0</v>
      </c>
      <c r="Q91" s="299">
        <f>IF(C91="Cpt Panne",P91+heures!Q92,Matériel_Location!DE35)</f>
        <v>0</v>
      </c>
      <c r="R91" s="299">
        <f>IF(C91="Cpt Panne",Q91+heures!R92,Matériel_Location!DM35)</f>
        <v>0</v>
      </c>
      <c r="S91" s="299">
        <f>IF(C91="Cpt Panne",R91+heures!S92,Matériel_Location!DU35)</f>
        <v>0</v>
      </c>
      <c r="T91" s="299">
        <f>IF(C91="Cpt Panne",S91+heures!T92,Matériel_Location!EC35)</f>
        <v>0</v>
      </c>
      <c r="U91" s="299">
        <f>IF(C91="Cpt Panne",T91+heures!U92,Matériel_Location!EK35)</f>
        <v>0</v>
      </c>
      <c r="V91" s="299">
        <f>IF(C91="Cpt Panne",U91+heures!V92,Matériel_Location!ES35)</f>
        <v>0</v>
      </c>
      <c r="W91" s="299">
        <f>IF(C91="Cpt Panne",V91+heures!W92,Matériel_Location!FA35)</f>
        <v>0</v>
      </c>
      <c r="X91" s="299">
        <f>IF(C91="Cpt Panne",W91+heures!X92,Matériel_Location!FI35)</f>
        <v>0</v>
      </c>
      <c r="Y91" s="299">
        <f>IF(C91="Cpt Panne",X91+heures!Y92,Matériel_Location!FQ35)</f>
        <v>0</v>
      </c>
      <c r="Z91" s="299">
        <f>IF(C91="Cpt Panne",Y91+heures!Z92,Matériel_Location!FY35)</f>
        <v>0</v>
      </c>
      <c r="AA91" s="299">
        <f>IF(C91="Cpt Panne",Z91+heures!AA92,Matériel_Location!GG35)</f>
        <v>0</v>
      </c>
      <c r="AB91" s="299">
        <f>IF(C91="Cpt Panne",AA91+heures!AB92,Matériel_Location!GO35)</f>
        <v>0</v>
      </c>
      <c r="AC91" s="299">
        <f>IF(C91="Cpt Panne",AB91+heures!AC92,Matériel_Location!GW35)</f>
        <v>0</v>
      </c>
      <c r="AD91" s="299">
        <f>IF(C91="Cpt Panne",AC91+heures!AD92,Matériel_Location!HE35)</f>
        <v>0</v>
      </c>
      <c r="AE91" s="299">
        <f>IF(C91="Cpt Panne",AD91+heures!AE92,Matériel_Location!HM35)</f>
        <v>0</v>
      </c>
      <c r="AF91" s="299">
        <f>IF(C91="Cpt Panne",AE91+heures!AF92,Matériel_Location!HU35)</f>
        <v>0</v>
      </c>
      <c r="AG91" s="299">
        <f>IF(C91="Cpt Panne",AF91+heures!AG92,Matériel_Location!IC35)</f>
        <v>0</v>
      </c>
      <c r="AH91" s="299">
        <f>IF(C91="Cpt Panne",AG91+heures!AH92,Matériel_Location!IK35)</f>
        <v>0</v>
      </c>
      <c r="AI91" s="533">
        <f t="shared" si="1"/>
        <v>0</v>
      </c>
    </row>
    <row r="92" spans="1:35">
      <c r="A92" s="528" t="str">
        <f>Matériel_Location!A36</f>
        <v>MALAXEUR</v>
      </c>
      <c r="B92" s="301" t="str">
        <f>Matériel_Location!B36</f>
        <v>CHAF TRAVEAU</v>
      </c>
      <c r="C92" s="301">
        <f>Matériel_Location!C36</f>
        <v>0</v>
      </c>
      <c r="D92" s="298">
        <f>IF(C92="Cpt Panne",VLOOKUP(B92,Vidange!$S$7:'Vidange'!$Z$68,7,FALSE)+heures!D93,Matériel_Location!E36)</f>
        <v>0</v>
      </c>
      <c r="E92" s="299">
        <f>IF(C92="Cpt Panne",D92+heures!E93,Matériel_Location!M36)</f>
        <v>0</v>
      </c>
      <c r="F92" s="299">
        <f>IF(C92="Cpt Panne",D92+heures!F93,Matériel_Location!U36)</f>
        <v>0</v>
      </c>
      <c r="G92" s="299">
        <f>IF(C92="Cpt Panne",F92+heures!G93,Matériel_Location!AC36)</f>
        <v>0</v>
      </c>
      <c r="H92" s="299">
        <f>IF(C92="Cpt Panne",G92+heures!H93,Matériel_Location!AK36)</f>
        <v>0</v>
      </c>
      <c r="I92" s="299">
        <f>IF(C92="Cpt Panne",H92+heures!I93,Matériel_Location!AS36)</f>
        <v>0</v>
      </c>
      <c r="J92" s="299">
        <f>IF(C92="Cpt Panne",I92+heures!J93,Matériel_Location!BA36)</f>
        <v>0</v>
      </c>
      <c r="K92" s="299">
        <f>IF(C92="Cpt Panne",J92+heures!K93,Matériel_Location!BI36)</f>
        <v>0</v>
      </c>
      <c r="L92" s="299">
        <f>IF(C92="Cpt Panne",K92+heures!L93,Matériel_Location!BQ36)</f>
        <v>0</v>
      </c>
      <c r="M92" s="299">
        <f>IF(C92="Cpt Panne",L92+heures!M93,Matériel_Location!BY36)</f>
        <v>0</v>
      </c>
      <c r="N92" s="299">
        <f>IF(C92="Cpt Panne",M92+heures!N93,Matériel_Location!CG36)</f>
        <v>0</v>
      </c>
      <c r="O92" s="299">
        <f>IF(C92="Cpt Panne",N92+heures!O93,Matériel_Location!CO36)</f>
        <v>0</v>
      </c>
      <c r="P92" s="299">
        <f>IF(C92="Cpt Panne",O92+heures!P93,Matériel_Location!CW36)</f>
        <v>0</v>
      </c>
      <c r="Q92" s="299">
        <f>IF(C92="Cpt Panne",P92+heures!Q93,Matériel_Location!DE36)</f>
        <v>0</v>
      </c>
      <c r="R92" s="299">
        <f>IF(C92="Cpt Panne",Q92+heures!R93,Matériel_Location!DM36)</f>
        <v>0</v>
      </c>
      <c r="S92" s="299">
        <f>IF(C92="Cpt Panne",R92+heures!S93,Matériel_Location!DU36)</f>
        <v>0</v>
      </c>
      <c r="T92" s="299">
        <f>IF(C92="Cpt Panne",S92+heures!T93,Matériel_Location!EC36)</f>
        <v>0</v>
      </c>
      <c r="U92" s="299">
        <f>IF(C92="Cpt Panne",T92+heures!U93,Matériel_Location!EK36)</f>
        <v>0</v>
      </c>
      <c r="V92" s="299">
        <f>IF(C92="Cpt Panne",U92+heures!V93,Matériel_Location!ES36)</f>
        <v>0</v>
      </c>
      <c r="W92" s="299">
        <f>IF(C92="Cpt Panne",V92+heures!W93,Matériel_Location!FA36)</f>
        <v>0</v>
      </c>
      <c r="X92" s="299">
        <f>IF(C92="Cpt Panne",W92+heures!X93,Matériel_Location!FI36)</f>
        <v>0</v>
      </c>
      <c r="Y92" s="299">
        <f>IF(C92="Cpt Panne",X92+heures!Y93,Matériel_Location!FQ36)</f>
        <v>0</v>
      </c>
      <c r="Z92" s="299">
        <f>IF(C92="Cpt Panne",Y92+heures!Z93,Matériel_Location!FY36)</f>
        <v>0</v>
      </c>
      <c r="AA92" s="299">
        <f>IF(C92="Cpt Panne",Z92+heures!AA93,Matériel_Location!GG36)</f>
        <v>0</v>
      </c>
      <c r="AB92" s="299">
        <f>IF(C92="Cpt Panne",AA92+heures!AB93,Matériel_Location!GO36)</f>
        <v>0</v>
      </c>
      <c r="AC92" s="299">
        <f>IF(C92="Cpt Panne",AB92+heures!AC93,Matériel_Location!GW36)</f>
        <v>0</v>
      </c>
      <c r="AD92" s="299">
        <f>IF(C92="Cpt Panne",AC92+heures!AD93,Matériel_Location!HE36)</f>
        <v>0</v>
      </c>
      <c r="AE92" s="299">
        <f>IF(C92="Cpt Panne",AD92+heures!AE93,Matériel_Location!HM36)</f>
        <v>0</v>
      </c>
      <c r="AF92" s="299">
        <f>IF(C92="Cpt Panne",AE92+heures!AF93,Matériel_Location!HU36)</f>
        <v>0</v>
      </c>
      <c r="AG92" s="299">
        <f>IF(C92="Cpt Panne",AF92+heures!AG93,Matériel_Location!IC36)</f>
        <v>0</v>
      </c>
      <c r="AH92" s="299">
        <f>IF(C92="Cpt Panne",AG92+heures!AH93,Matériel_Location!IK36)</f>
        <v>0</v>
      </c>
      <c r="AI92" s="533">
        <f t="shared" si="1"/>
        <v>0</v>
      </c>
    </row>
    <row r="93" spans="1:35">
      <c r="A93" s="528" t="str">
        <f>Matériel_Location!A37</f>
        <v>JCB</v>
      </c>
      <c r="B93" s="301" t="str">
        <f>Matériel_Location!B37</f>
        <v>CHAF TRAVEAU</v>
      </c>
      <c r="C93" s="301">
        <f>Matériel_Location!C37</f>
        <v>0</v>
      </c>
      <c r="D93" s="298">
        <f>IF(C93="Cpt Panne",VLOOKUP(B93,Vidange!$S$7:'Vidange'!$Z$68,7,FALSE)+heures!D94,Matériel_Location!E37)</f>
        <v>0</v>
      </c>
      <c r="E93" s="299">
        <f>IF(C93="Cpt Panne",D93+heures!E94,Matériel_Location!M37)</f>
        <v>0</v>
      </c>
      <c r="F93" s="299">
        <f>IF(C93="Cpt Panne",D93+heures!F94,Matériel_Location!U37)</f>
        <v>0</v>
      </c>
      <c r="G93" s="299">
        <f>IF(C93="Cpt Panne",F93+heures!G94,Matériel_Location!AC37)</f>
        <v>0</v>
      </c>
      <c r="H93" s="299">
        <f>IF(C93="Cpt Panne",G93+heures!H94,Matériel_Location!AK37)</f>
        <v>0</v>
      </c>
      <c r="I93" s="299">
        <f>IF(C93="Cpt Panne",H93+heures!I94,Matériel_Location!AS37)</f>
        <v>0</v>
      </c>
      <c r="J93" s="299">
        <f>IF(C93="Cpt Panne",I93+heures!J94,Matériel_Location!BA37)</f>
        <v>0</v>
      </c>
      <c r="K93" s="299">
        <f>IF(C93="Cpt Panne",J93+heures!K94,Matériel_Location!BI37)</f>
        <v>0</v>
      </c>
      <c r="L93" s="299">
        <f>IF(C93="Cpt Panne",K93+heures!L94,Matériel_Location!BQ37)</f>
        <v>0</v>
      </c>
      <c r="M93" s="299">
        <f>IF(C93="Cpt Panne",L93+heures!M94,Matériel_Location!BY37)</f>
        <v>0</v>
      </c>
      <c r="N93" s="299">
        <f>IF(C93="Cpt Panne",M93+heures!N94,Matériel_Location!CG37)</f>
        <v>0</v>
      </c>
      <c r="O93" s="299">
        <f>IF(C93="Cpt Panne",N93+heures!O94,Matériel_Location!CO37)</f>
        <v>0</v>
      </c>
      <c r="P93" s="299">
        <f>IF(C93="Cpt Panne",O93+heures!P94,Matériel_Location!CW37)</f>
        <v>0</v>
      </c>
      <c r="Q93" s="299">
        <f>IF(C93="Cpt Panne",P93+heures!Q94,Matériel_Location!DE37)</f>
        <v>0</v>
      </c>
      <c r="R93" s="299">
        <f>IF(C93="Cpt Panne",Q93+heures!R94,Matériel_Location!DM37)</f>
        <v>0</v>
      </c>
      <c r="S93" s="299">
        <f>IF(C93="Cpt Panne",R93+heures!S94,Matériel_Location!DU37)</f>
        <v>0</v>
      </c>
      <c r="T93" s="299">
        <f>IF(C93="Cpt Panne",S93+heures!T94,Matériel_Location!EC37)</f>
        <v>0</v>
      </c>
      <c r="U93" s="299">
        <f>IF(C93="Cpt Panne",T93+heures!U94,Matériel_Location!EK37)</f>
        <v>0</v>
      </c>
      <c r="V93" s="299">
        <f>IF(C93="Cpt Panne",U93+heures!V94,Matériel_Location!ES37)</f>
        <v>0</v>
      </c>
      <c r="W93" s="299">
        <f>IF(C93="Cpt Panne",V93+heures!W94,Matériel_Location!FA37)</f>
        <v>0</v>
      </c>
      <c r="X93" s="299">
        <f>IF(C93="Cpt Panne",W93+heures!X94,Matériel_Location!FI37)</f>
        <v>0</v>
      </c>
      <c r="Y93" s="299">
        <f>IF(C93="Cpt Panne",X93+heures!Y94,Matériel_Location!FQ37)</f>
        <v>0</v>
      </c>
      <c r="Z93" s="299">
        <f>IF(C93="Cpt Panne",Y93+heures!Z94,Matériel_Location!FY37)</f>
        <v>0</v>
      </c>
      <c r="AA93" s="299">
        <f>IF(C93="Cpt Panne",Z93+heures!AA94,Matériel_Location!GG37)</f>
        <v>0</v>
      </c>
      <c r="AB93" s="299">
        <f>IF(C93="Cpt Panne",AA93+heures!AB94,Matériel_Location!GO37)</f>
        <v>0</v>
      </c>
      <c r="AC93" s="299">
        <f>IF(C93="Cpt Panne",AB93+heures!AC94,Matériel_Location!GW37)</f>
        <v>0</v>
      </c>
      <c r="AD93" s="299">
        <f>IF(C93="Cpt Panne",AC93+heures!AD94,Matériel_Location!HE37)</f>
        <v>0</v>
      </c>
      <c r="AE93" s="299">
        <f>IF(C93="Cpt Panne",AD93+heures!AE94,Matériel_Location!HM37)</f>
        <v>0</v>
      </c>
      <c r="AF93" s="299">
        <f>IF(C93="Cpt Panne",AE93+heures!AF94,Matériel_Location!HU37)</f>
        <v>0</v>
      </c>
      <c r="AG93" s="299">
        <f>IF(C93="Cpt Panne",AF93+heures!AG94,Matériel_Location!IC37)</f>
        <v>0</v>
      </c>
      <c r="AH93" s="299">
        <f>IF(C93="Cpt Panne",AG93+heures!AH94,Matériel_Location!IK37)</f>
        <v>0</v>
      </c>
      <c r="AI93" s="533">
        <f t="shared" si="1"/>
        <v>0</v>
      </c>
    </row>
    <row r="94" spans="1:35">
      <c r="A94" s="528">
        <f>Matériel_Location!A38</f>
        <v>0</v>
      </c>
      <c r="B94" s="301">
        <f>Matériel_Location!B38</f>
        <v>0</v>
      </c>
      <c r="C94" s="301">
        <f>Matériel_Location!C38</f>
        <v>0</v>
      </c>
      <c r="D94" s="298">
        <f>IF(C94="Cpt Panne",VLOOKUP(B94,Vidange!$S$7:'Vidange'!$Z$68,7,FALSE)+heures!D95,Matériel_Location!E38)</f>
        <v>0</v>
      </c>
      <c r="E94" s="299">
        <f>IF(C94="Cpt Panne",D94+heures!E95,Matériel_Location!M38)</f>
        <v>0</v>
      </c>
      <c r="F94" s="299">
        <f>IF(C94="Cpt Panne",D94+heures!F95,Matériel_Location!U38)</f>
        <v>0</v>
      </c>
      <c r="G94" s="299">
        <f>IF(C94="Cpt Panne",F94+heures!G95,Matériel_Location!AC38)</f>
        <v>0</v>
      </c>
      <c r="H94" s="299">
        <f>IF(C94="Cpt Panne",G94+heures!H95,Matériel_Location!AK38)</f>
        <v>0</v>
      </c>
      <c r="I94" s="299">
        <f>IF(C94="Cpt Panne",H94+heures!I95,Matériel_Location!AS38)</f>
        <v>0</v>
      </c>
      <c r="J94" s="299">
        <f>IF(C94="Cpt Panne",I94+heures!J95,Matériel_Location!BA38)</f>
        <v>0</v>
      </c>
      <c r="K94" s="299">
        <f>IF(C94="Cpt Panne",J94+heures!K95,Matériel_Location!BI38)</f>
        <v>0</v>
      </c>
      <c r="L94" s="299">
        <f>IF(C94="Cpt Panne",K94+heures!L95,Matériel_Location!BQ38)</f>
        <v>0</v>
      </c>
      <c r="M94" s="299">
        <f>IF(C94="Cpt Panne",L94+heures!M95,Matériel_Location!BY38)</f>
        <v>0</v>
      </c>
      <c r="N94" s="299">
        <f>IF(C94="Cpt Panne",M94+heures!N95,Matériel_Location!CG38)</f>
        <v>0</v>
      </c>
      <c r="O94" s="299">
        <f>IF(C94="Cpt Panne",N94+heures!O95,Matériel_Location!CO38)</f>
        <v>0</v>
      </c>
      <c r="P94" s="299">
        <f>IF(C94="Cpt Panne",O94+heures!P95,Matériel_Location!CW38)</f>
        <v>0</v>
      </c>
      <c r="Q94" s="299">
        <f>IF(C94="Cpt Panne",P94+heures!Q95,Matériel_Location!DE38)</f>
        <v>0</v>
      </c>
      <c r="R94" s="299">
        <f>IF(C94="Cpt Panne",Q94+heures!R95,Matériel_Location!DM38)</f>
        <v>0</v>
      </c>
      <c r="S94" s="299">
        <f>IF(C94="Cpt Panne",R94+heures!S95,Matériel_Location!DU38)</f>
        <v>0</v>
      </c>
      <c r="T94" s="299">
        <f>IF(C94="Cpt Panne",S94+heures!T95,Matériel_Location!EC38)</f>
        <v>0</v>
      </c>
      <c r="U94" s="299">
        <f>IF(C94="Cpt Panne",T94+heures!U95,Matériel_Location!EK38)</f>
        <v>0</v>
      </c>
      <c r="V94" s="299">
        <f>IF(C94="Cpt Panne",U94+heures!V95,Matériel_Location!ES38)</f>
        <v>0</v>
      </c>
      <c r="W94" s="299">
        <f>IF(C94="Cpt Panne",V94+heures!W95,Matériel_Location!FA38)</f>
        <v>0</v>
      </c>
      <c r="X94" s="299">
        <f>IF(C94="Cpt Panne",W94+heures!X95,Matériel_Location!FI38)</f>
        <v>0</v>
      </c>
      <c r="Y94" s="299">
        <f>IF(C94="Cpt Panne",X94+heures!Y95,Matériel_Location!FQ38)</f>
        <v>0</v>
      </c>
      <c r="Z94" s="299">
        <f>IF(C94="Cpt Panne",Y94+heures!Z95,Matériel_Location!FY38)</f>
        <v>0</v>
      </c>
      <c r="AA94" s="299">
        <f>IF(C94="Cpt Panne",Z94+heures!AA95,Matériel_Location!GG38)</f>
        <v>0</v>
      </c>
      <c r="AB94" s="299">
        <f>IF(C94="Cpt Panne",AA94+heures!AB95,Matériel_Location!GO38)</f>
        <v>0</v>
      </c>
      <c r="AC94" s="299">
        <f>IF(C94="Cpt Panne",AB94+heures!AC95,Matériel_Location!GW38)</f>
        <v>0</v>
      </c>
      <c r="AD94" s="299">
        <f>IF(C94="Cpt Panne",AC94+heures!AD95,Matériel_Location!HE38)</f>
        <v>0</v>
      </c>
      <c r="AE94" s="299">
        <f>IF(C94="Cpt Panne",AD94+heures!AE95,Matériel_Location!HM38)</f>
        <v>0</v>
      </c>
      <c r="AF94" s="299">
        <f>IF(C94="Cpt Panne",AE94+heures!AF95,Matériel_Location!HU38)</f>
        <v>0</v>
      </c>
      <c r="AG94" s="299">
        <f>IF(C94="Cpt Panne",AF94+heures!AG95,Matériel_Location!IC38)</f>
        <v>0</v>
      </c>
      <c r="AH94" s="299">
        <f>IF(C94="Cpt Panne",AG94+heures!AH95,Matériel_Location!IK38)</f>
        <v>0</v>
      </c>
      <c r="AI94" s="533">
        <f t="shared" si="1"/>
        <v>0</v>
      </c>
    </row>
    <row r="95" spans="1:35">
      <c r="A95" s="528">
        <f>Matériel_Location!A39</f>
        <v>0</v>
      </c>
      <c r="B95" s="301">
        <f>Matériel_Location!B39</f>
        <v>0</v>
      </c>
      <c r="C95" s="301">
        <f>Matériel_Location!C39</f>
        <v>0</v>
      </c>
      <c r="D95" s="298">
        <f>IF(C95="Cpt Panne",VLOOKUP(B95,Vidange!$S$7:'Vidange'!$Z$68,7,FALSE)+heures!D96,Matériel_Location!E39)</f>
        <v>0</v>
      </c>
      <c r="E95" s="299">
        <f>IF(C95="Cpt Panne",D95+heures!E96,Matériel_Location!M39)</f>
        <v>0</v>
      </c>
      <c r="F95" s="299">
        <f>IF(C95="Cpt Panne",D95+heures!F96,Matériel_Location!U39)</f>
        <v>0</v>
      </c>
      <c r="G95" s="299">
        <f>IF(C95="Cpt Panne",F95+heures!G96,Matériel_Location!AC39)</f>
        <v>0</v>
      </c>
      <c r="H95" s="299">
        <f>IF(C95="Cpt Panne",G95+heures!H96,Matériel_Location!AK39)</f>
        <v>0</v>
      </c>
      <c r="I95" s="299">
        <f>IF(C95="Cpt Panne",H95+heures!I96,Matériel_Location!AS39)</f>
        <v>0</v>
      </c>
      <c r="J95" s="299">
        <f>IF(C95="Cpt Panne",I95+heures!J96,Matériel_Location!BA39)</f>
        <v>0</v>
      </c>
      <c r="K95" s="299">
        <f>IF(C95="Cpt Panne",J95+heures!K96,Matériel_Location!BI39)</f>
        <v>0</v>
      </c>
      <c r="L95" s="299">
        <f>IF(C95="Cpt Panne",K95+heures!L96,Matériel_Location!BQ39)</f>
        <v>0</v>
      </c>
      <c r="M95" s="299">
        <f>IF(C95="Cpt Panne",L95+heures!M96,Matériel_Location!BY39)</f>
        <v>0</v>
      </c>
      <c r="N95" s="299">
        <f>IF(C95="Cpt Panne",M95+heures!N96,Matériel_Location!CG39)</f>
        <v>0</v>
      </c>
      <c r="O95" s="299">
        <f>IF(C95="Cpt Panne",N95+heures!O96,Matériel_Location!CO39)</f>
        <v>0</v>
      </c>
      <c r="P95" s="299">
        <f>IF(C95="Cpt Panne",O95+heures!P96,Matériel_Location!CW39)</f>
        <v>0</v>
      </c>
      <c r="Q95" s="299">
        <f>IF(C95="Cpt Panne",P95+heures!Q96,Matériel_Location!DE39)</f>
        <v>0</v>
      </c>
      <c r="R95" s="299">
        <f>IF(C95="Cpt Panne",Q95+heures!R96,Matériel_Location!DM39)</f>
        <v>0</v>
      </c>
      <c r="S95" s="299">
        <f>IF(C95="Cpt Panne",R95+heures!S96,Matériel_Location!DU39)</f>
        <v>0</v>
      </c>
      <c r="T95" s="299">
        <f>IF(C95="Cpt Panne",S95+heures!T96,Matériel_Location!EC39)</f>
        <v>0</v>
      </c>
      <c r="U95" s="299">
        <f>IF(C95="Cpt Panne",T95+heures!U96,Matériel_Location!EK39)</f>
        <v>0</v>
      </c>
      <c r="V95" s="299">
        <f>IF(C95="Cpt Panne",U95+heures!V96,Matériel_Location!ES39)</f>
        <v>0</v>
      </c>
      <c r="W95" s="299">
        <f>IF(C95="Cpt Panne",V95+heures!W96,Matériel_Location!FA39)</f>
        <v>0</v>
      </c>
      <c r="X95" s="299">
        <f>IF(C95="Cpt Panne",W95+heures!X96,Matériel_Location!FI39)</f>
        <v>0</v>
      </c>
      <c r="Y95" s="299">
        <f>IF(C95="Cpt Panne",X95+heures!Y96,Matériel_Location!FQ39)</f>
        <v>0</v>
      </c>
      <c r="Z95" s="299">
        <f>IF(C95="Cpt Panne",Y95+heures!Z96,Matériel_Location!FY39)</f>
        <v>0</v>
      </c>
      <c r="AA95" s="299">
        <f>IF(C95="Cpt Panne",Z95+heures!AA96,Matériel_Location!GG39)</f>
        <v>0</v>
      </c>
      <c r="AB95" s="299">
        <f>IF(C95="Cpt Panne",AA95+heures!AB96,Matériel_Location!GO39)</f>
        <v>0</v>
      </c>
      <c r="AC95" s="299">
        <f>IF(C95="Cpt Panne",AB95+heures!AC96,Matériel_Location!GW39)</f>
        <v>0</v>
      </c>
      <c r="AD95" s="299">
        <f>IF(C95="Cpt Panne",AC95+heures!AD96,Matériel_Location!HE39)</f>
        <v>0</v>
      </c>
      <c r="AE95" s="299">
        <f>IF(C95="Cpt Panne",AD95+heures!AE96,Matériel_Location!HM39)</f>
        <v>0</v>
      </c>
      <c r="AF95" s="299">
        <f>IF(C95="Cpt Panne",AE95+heures!AF96,Matériel_Location!HU39)</f>
        <v>0</v>
      </c>
      <c r="AG95" s="299">
        <f>IF(C95="Cpt Panne",AF95+heures!AG96,Matériel_Location!IC39)</f>
        <v>0</v>
      </c>
      <c r="AH95" s="299">
        <f>IF(C95="Cpt Panne",AG95+heures!AH96,Matériel_Location!IK39)</f>
        <v>0</v>
      </c>
      <c r="AI95" s="533">
        <f t="shared" si="1"/>
        <v>0</v>
      </c>
    </row>
    <row r="96" spans="1:35">
      <c r="A96" s="528">
        <f>Matériel_Location!A40</f>
        <v>0</v>
      </c>
      <c r="B96" s="301">
        <f>Matériel_Location!B40</f>
        <v>0</v>
      </c>
      <c r="C96" s="301">
        <f>Matériel_Location!C40</f>
        <v>0</v>
      </c>
      <c r="D96" s="298">
        <f>IF(C96="Cpt Panne",VLOOKUP(B96,Vidange!$S$7:'Vidange'!$Z$68,7,FALSE)+heures!D97,Matériel_Location!E40)</f>
        <v>0</v>
      </c>
      <c r="E96" s="299">
        <f>IF(C96="Cpt Panne",D96+heures!E97,Matériel_Location!M40)</f>
        <v>0</v>
      </c>
      <c r="F96" s="299">
        <f>IF(C96="Cpt Panne",D96+heures!F97,Matériel_Location!U40)</f>
        <v>0</v>
      </c>
      <c r="G96" s="299">
        <f>IF(C96="Cpt Panne",F96+heures!G97,Matériel_Location!AC40)</f>
        <v>0</v>
      </c>
      <c r="H96" s="299">
        <f>IF(C96="Cpt Panne",G96+heures!H97,Matériel_Location!AK40)</f>
        <v>0</v>
      </c>
      <c r="I96" s="299">
        <f>IF(C96="Cpt Panne",H96+heures!I97,Matériel_Location!AS40)</f>
        <v>0</v>
      </c>
      <c r="J96" s="299">
        <f>IF(C96="Cpt Panne",I96+heures!J97,Matériel_Location!BA40)</f>
        <v>0</v>
      </c>
      <c r="K96" s="299">
        <f>IF(C96="Cpt Panne",J96+heures!K97,Matériel_Location!BI40)</f>
        <v>0</v>
      </c>
      <c r="L96" s="299">
        <f>IF(C96="Cpt Panne",K96+heures!L97,Matériel_Location!BQ40)</f>
        <v>0</v>
      </c>
      <c r="M96" s="299">
        <f>IF(C96="Cpt Panne",L96+heures!M97,Matériel_Location!BY40)</f>
        <v>0</v>
      </c>
      <c r="N96" s="299">
        <f>IF(C96="Cpt Panne",M96+heures!N97,Matériel_Location!CG40)</f>
        <v>0</v>
      </c>
      <c r="O96" s="299">
        <f>IF(C96="Cpt Panne",N96+heures!O97,Matériel_Location!CO40)</f>
        <v>0</v>
      </c>
      <c r="P96" s="299">
        <f>IF(C96="Cpt Panne",O96+heures!P97,Matériel_Location!CW40)</f>
        <v>0</v>
      </c>
      <c r="Q96" s="299">
        <f>IF(C96="Cpt Panne",P96+heures!Q97,Matériel_Location!DE40)</f>
        <v>0</v>
      </c>
      <c r="R96" s="299">
        <f>IF(C96="Cpt Panne",Q96+heures!R97,Matériel_Location!DM40)</f>
        <v>0</v>
      </c>
      <c r="S96" s="299">
        <f>IF(C96="Cpt Panne",R96+heures!S97,Matériel_Location!DU40)</f>
        <v>0</v>
      </c>
      <c r="T96" s="299">
        <f>IF(C96="Cpt Panne",S96+heures!T97,Matériel_Location!EC40)</f>
        <v>0</v>
      </c>
      <c r="U96" s="299">
        <f>IF(C96="Cpt Panne",T96+heures!U97,Matériel_Location!EK40)</f>
        <v>0</v>
      </c>
      <c r="V96" s="299">
        <f>IF(C96="Cpt Panne",U96+heures!V97,Matériel_Location!ES40)</f>
        <v>0</v>
      </c>
      <c r="W96" s="299">
        <f>IF(C96="Cpt Panne",V96+heures!W97,Matériel_Location!FA40)</f>
        <v>0</v>
      </c>
      <c r="X96" s="299">
        <f>IF(C96="Cpt Panne",W96+heures!X97,Matériel_Location!FI40)</f>
        <v>0</v>
      </c>
      <c r="Y96" s="299">
        <f>IF(C96="Cpt Panne",X96+heures!Y97,Matériel_Location!FQ40)</f>
        <v>0</v>
      </c>
      <c r="Z96" s="299">
        <f>IF(C96="Cpt Panne",Y96+heures!Z97,Matériel_Location!FY40)</f>
        <v>0</v>
      </c>
      <c r="AA96" s="299">
        <f>IF(C96="Cpt Panne",Z96+heures!AA97,Matériel_Location!GG40)</f>
        <v>0</v>
      </c>
      <c r="AB96" s="299">
        <f>IF(C96="Cpt Panne",AA96+heures!AB97,Matériel_Location!GO40)</f>
        <v>0</v>
      </c>
      <c r="AC96" s="299">
        <f>IF(C96="Cpt Panne",AB96+heures!AC97,Matériel_Location!GW40)</f>
        <v>0</v>
      </c>
      <c r="AD96" s="299">
        <f>IF(C96="Cpt Panne",AC96+heures!AD97,Matériel_Location!HE40)</f>
        <v>0</v>
      </c>
      <c r="AE96" s="299">
        <f>IF(C96="Cpt Panne",AD96+heures!AE97,Matériel_Location!HM40)</f>
        <v>0</v>
      </c>
      <c r="AF96" s="299">
        <f>IF(C96="Cpt Panne",AE96+heures!AF97,Matériel_Location!HU40)</f>
        <v>0</v>
      </c>
      <c r="AG96" s="299">
        <f>IF(C96="Cpt Panne",AF96+heures!AG97,Matériel_Location!IC40)</f>
        <v>0</v>
      </c>
      <c r="AH96" s="299">
        <f>IF(C96="Cpt Panne",AG96+heures!AH97,Matériel_Location!IK40)</f>
        <v>0</v>
      </c>
      <c r="AI96" s="533">
        <f t="shared" si="1"/>
        <v>0</v>
      </c>
    </row>
    <row r="97" spans="1:35">
      <c r="A97" s="528">
        <f>Matériel_Location!A41</f>
        <v>0</v>
      </c>
      <c r="B97" s="301">
        <f>Matériel_Location!B41</f>
        <v>0</v>
      </c>
      <c r="C97" s="301">
        <f>Matériel_Location!C41</f>
        <v>0</v>
      </c>
      <c r="D97" s="298">
        <f>IF(C97="Cpt Panne",VLOOKUP(B97,Vidange!$S$7:'Vidange'!$Z$68,7,FALSE)+heures!D98,Matériel_Location!E41)</f>
        <v>0</v>
      </c>
      <c r="E97" s="299">
        <f>IF(C97="Cpt Panne",D97+heures!E98,Matériel_Location!M41)</f>
        <v>0</v>
      </c>
      <c r="F97" s="299">
        <f>IF(C97="Cpt Panne",D97+heures!F98,Matériel_Location!U41)</f>
        <v>0</v>
      </c>
      <c r="G97" s="299">
        <f>IF(C97="Cpt Panne",F97+heures!G98,Matériel_Location!AC41)</f>
        <v>0</v>
      </c>
      <c r="H97" s="299">
        <f>IF(C97="Cpt Panne",G97+heures!H98,Matériel_Location!AK41)</f>
        <v>0</v>
      </c>
      <c r="I97" s="299">
        <f>IF(C97="Cpt Panne",H97+heures!I98,Matériel_Location!AS41)</f>
        <v>0</v>
      </c>
      <c r="J97" s="299">
        <f>IF(C97="Cpt Panne",I97+heures!J98,Matériel_Location!BA41)</f>
        <v>0</v>
      </c>
      <c r="K97" s="299">
        <f>IF(C97="Cpt Panne",J97+heures!K98,Matériel_Location!BI41)</f>
        <v>0</v>
      </c>
      <c r="L97" s="299">
        <f>IF(C97="Cpt Panne",K97+heures!L98,Matériel_Location!BQ41)</f>
        <v>0</v>
      </c>
      <c r="M97" s="299">
        <f>IF(C97="Cpt Panne",L97+heures!M98,Matériel_Location!BY41)</f>
        <v>0</v>
      </c>
      <c r="N97" s="299">
        <f>IF(C97="Cpt Panne",M97+heures!N98,Matériel_Location!CG41)</f>
        <v>0</v>
      </c>
      <c r="O97" s="299">
        <f>IF(C97="Cpt Panne",N97+heures!O98,Matériel_Location!CO41)</f>
        <v>0</v>
      </c>
      <c r="P97" s="299">
        <f>IF(C97="Cpt Panne",O97+heures!P98,Matériel_Location!CW41)</f>
        <v>0</v>
      </c>
      <c r="Q97" s="299">
        <f>IF(C97="Cpt Panne",P97+heures!Q98,Matériel_Location!DE41)</f>
        <v>0</v>
      </c>
      <c r="R97" s="299">
        <f>IF(C97="Cpt Panne",Q97+heures!R98,Matériel_Location!DM41)</f>
        <v>0</v>
      </c>
      <c r="S97" s="299">
        <f>IF(C97="Cpt Panne",R97+heures!S98,Matériel_Location!DU41)</f>
        <v>0</v>
      </c>
      <c r="T97" s="299">
        <f>IF(C97="Cpt Panne",S97+heures!T98,Matériel_Location!EC41)</f>
        <v>0</v>
      </c>
      <c r="U97" s="299">
        <f>IF(C97="Cpt Panne",T97+heures!U98,Matériel_Location!EK41)</f>
        <v>0</v>
      </c>
      <c r="V97" s="299">
        <f>IF(C97="Cpt Panne",U97+heures!V98,Matériel_Location!ES41)</f>
        <v>0</v>
      </c>
      <c r="W97" s="299">
        <f>IF(C97="Cpt Panne",V97+heures!W98,Matériel_Location!FA41)</f>
        <v>0</v>
      </c>
      <c r="X97" s="299">
        <f>IF(C97="Cpt Panne",W97+heures!X98,Matériel_Location!FI41)</f>
        <v>0</v>
      </c>
      <c r="Y97" s="299">
        <f>IF(C97="Cpt Panne",X97+heures!Y98,Matériel_Location!FQ41)</f>
        <v>0</v>
      </c>
      <c r="Z97" s="299">
        <f>IF(C97="Cpt Panne",Y97+heures!Z98,Matériel_Location!FY41)</f>
        <v>0</v>
      </c>
      <c r="AA97" s="299">
        <f>IF(C97="Cpt Panne",Z97+heures!AA98,Matériel_Location!GG41)</f>
        <v>0</v>
      </c>
      <c r="AB97" s="299">
        <f>IF(C97="Cpt Panne",AA97+heures!AB98,Matériel_Location!GO41)</f>
        <v>0</v>
      </c>
      <c r="AC97" s="299">
        <f>IF(C97="Cpt Panne",AB97+heures!AC98,Matériel_Location!GW41)</f>
        <v>0</v>
      </c>
      <c r="AD97" s="299">
        <f>IF(C97="Cpt Panne",AC97+heures!AD98,Matériel_Location!HE41)</f>
        <v>0</v>
      </c>
      <c r="AE97" s="299">
        <f>IF(C97="Cpt Panne",AD97+heures!AE98,Matériel_Location!HM41)</f>
        <v>0</v>
      </c>
      <c r="AF97" s="299">
        <f>IF(C97="Cpt Panne",AE97+heures!AF98,Matériel_Location!HU41)</f>
        <v>0</v>
      </c>
      <c r="AG97" s="299">
        <f>IF(C97="Cpt Panne",AF97+heures!AG98,Matériel_Location!IC41)</f>
        <v>0</v>
      </c>
      <c r="AH97" s="299">
        <f>IF(C97="Cpt Panne",AG97+heures!AH98,Matériel_Location!IK41)</f>
        <v>0</v>
      </c>
      <c r="AI97" s="533">
        <f t="shared" si="1"/>
        <v>0</v>
      </c>
    </row>
    <row r="98" spans="1:35">
      <c r="A98" s="528">
        <f>Matériel_Location!A42</f>
        <v>0</v>
      </c>
      <c r="B98" s="301">
        <f>Matériel_Location!B42</f>
        <v>0</v>
      </c>
      <c r="C98" s="301">
        <f>Matériel_Location!C42</f>
        <v>0</v>
      </c>
      <c r="D98" s="298">
        <f>IF(C98="Cpt Panne",VLOOKUP(B98,Vidange!$S$7:'Vidange'!$Z$68,7,FALSE)+heures!D99,Matériel_Location!E42)</f>
        <v>0</v>
      </c>
      <c r="E98" s="299">
        <f>IF(C98="Cpt Panne",D98+heures!E99,Matériel_Location!M42)</f>
        <v>0</v>
      </c>
      <c r="F98" s="299">
        <f>IF(C98="Cpt Panne",D98+heures!F99,Matériel_Location!U42)</f>
        <v>0</v>
      </c>
      <c r="G98" s="299">
        <f>IF(C98="Cpt Panne",F98+heures!G99,Matériel_Location!AC42)</f>
        <v>0</v>
      </c>
      <c r="H98" s="299">
        <f>IF(C98="Cpt Panne",G98+heures!H99,Matériel_Location!AK42)</f>
        <v>0</v>
      </c>
      <c r="I98" s="299">
        <f>IF(C98="Cpt Panne",H98+heures!I99,Matériel_Location!AS42)</f>
        <v>0</v>
      </c>
      <c r="J98" s="299">
        <f>IF(C98="Cpt Panne",I98+heures!J99,Matériel_Location!BA42)</f>
        <v>0</v>
      </c>
      <c r="K98" s="299">
        <f>IF(C98="Cpt Panne",J98+heures!K99,Matériel_Location!BI42)</f>
        <v>0</v>
      </c>
      <c r="L98" s="299">
        <f>IF(C98="Cpt Panne",K98+heures!L99,Matériel_Location!BQ42)</f>
        <v>0</v>
      </c>
      <c r="M98" s="299">
        <f>IF(C98="Cpt Panne",L98+heures!M99,Matériel_Location!BY42)</f>
        <v>0</v>
      </c>
      <c r="N98" s="299">
        <f>IF(C98="Cpt Panne",M98+heures!N99,Matériel_Location!CG42)</f>
        <v>0</v>
      </c>
      <c r="O98" s="299">
        <f>IF(C98="Cpt Panne",N98+heures!O99,Matériel_Location!CO42)</f>
        <v>0</v>
      </c>
      <c r="P98" s="299">
        <f>IF(C98="Cpt Panne",O98+heures!P99,Matériel_Location!CW42)</f>
        <v>0</v>
      </c>
      <c r="Q98" s="299">
        <f>IF(C98="Cpt Panne",P98+heures!Q99,Matériel_Location!DE42)</f>
        <v>0</v>
      </c>
      <c r="R98" s="299">
        <f>IF(C98="Cpt Panne",Q98+heures!R99,Matériel_Location!DM42)</f>
        <v>0</v>
      </c>
      <c r="S98" s="299">
        <f>IF(C98="Cpt Panne",R98+heures!S99,Matériel_Location!DU42)</f>
        <v>0</v>
      </c>
      <c r="T98" s="299">
        <f>IF(C98="Cpt Panne",S98+heures!T99,Matériel_Location!EC42)</f>
        <v>0</v>
      </c>
      <c r="U98" s="299">
        <f>IF(C98="Cpt Panne",T98+heures!U99,Matériel_Location!EK42)</f>
        <v>0</v>
      </c>
      <c r="V98" s="299">
        <f>IF(C98="Cpt Panne",U98+heures!V99,Matériel_Location!ES42)</f>
        <v>0</v>
      </c>
      <c r="W98" s="299">
        <f>IF(C98="Cpt Panne",V98+heures!W99,Matériel_Location!FA42)</f>
        <v>0</v>
      </c>
      <c r="X98" s="299">
        <f>IF(C98="Cpt Panne",W98+heures!X99,Matériel_Location!FI42)</f>
        <v>0</v>
      </c>
      <c r="Y98" s="299">
        <f>IF(C98="Cpt Panne",X98+heures!Y99,Matériel_Location!FQ42)</f>
        <v>0</v>
      </c>
      <c r="Z98" s="299">
        <f>IF(C98="Cpt Panne",Y98+heures!Z99,Matériel_Location!FY42)</f>
        <v>0</v>
      </c>
      <c r="AA98" s="299">
        <f>IF(C98="Cpt Panne",Z98+heures!AA99,Matériel_Location!GG42)</f>
        <v>0</v>
      </c>
      <c r="AB98" s="299">
        <f>IF(C98="Cpt Panne",AA98+heures!AB99,Matériel_Location!GO42)</f>
        <v>0</v>
      </c>
      <c r="AC98" s="299">
        <f>IF(C98="Cpt Panne",AB98+heures!AC99,Matériel_Location!GW42)</f>
        <v>0</v>
      </c>
      <c r="AD98" s="299">
        <f>IF(C98="Cpt Panne",AC98+heures!AD99,Matériel_Location!HE42)</f>
        <v>0</v>
      </c>
      <c r="AE98" s="299">
        <f>IF(C98="Cpt Panne",AD98+heures!AE99,Matériel_Location!HM42)</f>
        <v>0</v>
      </c>
      <c r="AF98" s="299">
        <f>IF(C98="Cpt Panne",AE98+heures!AF99,Matériel_Location!HU42)</f>
        <v>0</v>
      </c>
      <c r="AG98" s="299">
        <f>IF(C98="Cpt Panne",AF98+heures!AG99,Matériel_Location!IC42)</f>
        <v>0</v>
      </c>
      <c r="AH98" s="299">
        <f>IF(C98="Cpt Panne",AG98+heures!AH99,Matériel_Location!IK42)</f>
        <v>0</v>
      </c>
      <c r="AI98" s="533">
        <f t="shared" si="1"/>
        <v>0</v>
      </c>
    </row>
    <row r="99" spans="1:35">
      <c r="A99" s="528">
        <f>Matériel_Location!A43</f>
        <v>0</v>
      </c>
      <c r="B99" s="301">
        <f>Matériel_Location!B43</f>
        <v>0</v>
      </c>
      <c r="C99" s="301">
        <f>Matériel_Location!C43</f>
        <v>0</v>
      </c>
      <c r="D99" s="298">
        <f>IF(C99="Cpt Panne",VLOOKUP(B99,Vidange!$S$7:'Vidange'!$Z$68,7,FALSE)+heures!D100,Matériel_Location!E43)</f>
        <v>0</v>
      </c>
      <c r="E99" s="299">
        <f>IF(C99="Cpt Panne",D99+heures!E100,Matériel_Location!M43)</f>
        <v>0</v>
      </c>
      <c r="F99" s="299">
        <f>IF(C99="Cpt Panne",D99+heures!F100,Matériel_Location!U43)</f>
        <v>0</v>
      </c>
      <c r="G99" s="299">
        <f>IF(C99="Cpt Panne",F99+heures!G100,Matériel_Location!AC43)</f>
        <v>0</v>
      </c>
      <c r="H99" s="299">
        <f>IF(C99="Cpt Panne",G99+heures!H100,Matériel_Location!AK43)</f>
        <v>0</v>
      </c>
      <c r="I99" s="299">
        <f>IF(C99="Cpt Panne",H99+heures!I100,Matériel_Location!AS43)</f>
        <v>0</v>
      </c>
      <c r="J99" s="299">
        <f>IF(C99="Cpt Panne",I99+heures!J100,Matériel_Location!BA43)</f>
        <v>0</v>
      </c>
      <c r="K99" s="299">
        <f>IF(C99="Cpt Panne",J99+heures!K100,Matériel_Location!BI43)</f>
        <v>0</v>
      </c>
      <c r="L99" s="299">
        <f>IF(C99="Cpt Panne",K99+heures!L100,Matériel_Location!BQ43)</f>
        <v>0</v>
      </c>
      <c r="M99" s="299">
        <f>IF(C99="Cpt Panne",L99+heures!M100,Matériel_Location!BY43)</f>
        <v>0</v>
      </c>
      <c r="N99" s="299">
        <f>IF(C99="Cpt Panne",M99+heures!N100,Matériel_Location!CG43)</f>
        <v>0</v>
      </c>
      <c r="O99" s="299">
        <f>IF(C99="Cpt Panne",N99+heures!O100,Matériel_Location!CO43)</f>
        <v>0</v>
      </c>
      <c r="P99" s="299">
        <f>IF(C99="Cpt Panne",O99+heures!P100,Matériel_Location!CW43)</f>
        <v>0</v>
      </c>
      <c r="Q99" s="299">
        <f>IF(C99="Cpt Panne",P99+heures!Q100,Matériel_Location!DE43)</f>
        <v>0</v>
      </c>
      <c r="R99" s="299">
        <f>IF(C99="Cpt Panne",Q99+heures!R100,Matériel_Location!DM43)</f>
        <v>0</v>
      </c>
      <c r="S99" s="299">
        <f>IF(C99="Cpt Panne",R99+heures!S100,Matériel_Location!DU43)</f>
        <v>0</v>
      </c>
      <c r="T99" s="299">
        <f>IF(C99="Cpt Panne",S99+heures!T100,Matériel_Location!EC43)</f>
        <v>0</v>
      </c>
      <c r="U99" s="299">
        <f>IF(C99="Cpt Panne",T99+heures!U100,Matériel_Location!EK43)</f>
        <v>0</v>
      </c>
      <c r="V99" s="299">
        <f>IF(C99="Cpt Panne",U99+heures!V100,Matériel_Location!ES43)</f>
        <v>0</v>
      </c>
      <c r="W99" s="299">
        <f>IF(C99="Cpt Panne",V99+heures!W100,Matériel_Location!FA43)</f>
        <v>0</v>
      </c>
      <c r="X99" s="299">
        <f>IF(C99="Cpt Panne",W99+heures!X100,Matériel_Location!FI43)</f>
        <v>0</v>
      </c>
      <c r="Y99" s="299">
        <f>IF(C99="Cpt Panne",X99+heures!Y100,Matériel_Location!FQ43)</f>
        <v>0</v>
      </c>
      <c r="Z99" s="299">
        <f>IF(C99="Cpt Panne",Y99+heures!Z100,Matériel_Location!FY43)</f>
        <v>0</v>
      </c>
      <c r="AA99" s="299">
        <f>IF(C99="Cpt Panne",Z99+heures!AA100,Matériel_Location!GG43)</f>
        <v>0</v>
      </c>
      <c r="AB99" s="299">
        <f>IF(C99="Cpt Panne",AA99+heures!AB100,Matériel_Location!GO43)</f>
        <v>0</v>
      </c>
      <c r="AC99" s="299">
        <f>IF(C99="Cpt Panne",AB99+heures!AC100,Matériel_Location!GW43)</f>
        <v>0</v>
      </c>
      <c r="AD99" s="299">
        <f>IF(C99="Cpt Panne",AC99+heures!AD100,Matériel_Location!HE43)</f>
        <v>0</v>
      </c>
      <c r="AE99" s="299">
        <f>IF(C99="Cpt Panne",AD99+heures!AE100,Matériel_Location!HM43)</f>
        <v>0</v>
      </c>
      <c r="AF99" s="299">
        <f>IF(C99="Cpt Panne",AE99+heures!AF100,Matériel_Location!HU43)</f>
        <v>0</v>
      </c>
      <c r="AG99" s="299">
        <f>IF(C99="Cpt Panne",AF99+heures!AG100,Matériel_Location!IC43)</f>
        <v>0</v>
      </c>
      <c r="AH99" s="299">
        <f>IF(C99="Cpt Panne",AG99+heures!AH100,Matériel_Location!IK43)</f>
        <v>0</v>
      </c>
      <c r="AI99" s="533">
        <f t="shared" si="1"/>
        <v>0</v>
      </c>
    </row>
    <row r="100" spans="1:35">
      <c r="A100" s="528">
        <f>Matériel_Location!A44</f>
        <v>0</v>
      </c>
      <c r="B100" s="301">
        <f>Matériel_Location!B44</f>
        <v>0</v>
      </c>
      <c r="C100" s="301">
        <f>Matériel_Location!C44</f>
        <v>0</v>
      </c>
      <c r="D100" s="298">
        <f>IF(C100="Cpt Panne",VLOOKUP(B100,Vidange!$S$7:'Vidange'!$Z$68,7,FALSE)+heures!D101,Matériel_Location!E44)</f>
        <v>0</v>
      </c>
      <c r="E100" s="299">
        <f>IF(C100="Cpt Panne",D100+heures!E101,Matériel_Location!M44)</f>
        <v>0</v>
      </c>
      <c r="F100" s="299">
        <f>IF(C100="Cpt Panne",D100+heures!F101,Matériel_Location!U44)</f>
        <v>0</v>
      </c>
      <c r="G100" s="299">
        <f>IF(C100="Cpt Panne",F100+heures!G101,Matériel_Location!AC44)</f>
        <v>0</v>
      </c>
      <c r="H100" s="299">
        <f>IF(C100="Cpt Panne",G100+heures!H101,Matériel_Location!AK44)</f>
        <v>0</v>
      </c>
      <c r="I100" s="299">
        <f>IF(C100="Cpt Panne",H100+heures!I101,Matériel_Location!AS44)</f>
        <v>0</v>
      </c>
      <c r="J100" s="299">
        <f>IF(C100="Cpt Panne",I100+heures!J101,Matériel_Location!BA44)</f>
        <v>0</v>
      </c>
      <c r="K100" s="299">
        <f>IF(C100="Cpt Panne",J100+heures!K101,Matériel_Location!BI44)</f>
        <v>0</v>
      </c>
      <c r="L100" s="299">
        <f>IF(C100="Cpt Panne",K100+heures!L101,Matériel_Location!BQ44)</f>
        <v>0</v>
      </c>
      <c r="M100" s="299">
        <f>IF(C100="Cpt Panne",L100+heures!M101,Matériel_Location!BY44)</f>
        <v>0</v>
      </c>
      <c r="N100" s="299">
        <f>IF(C100="Cpt Panne",M100+heures!N101,Matériel_Location!CG44)</f>
        <v>0</v>
      </c>
      <c r="O100" s="299">
        <f>IF(C100="Cpt Panne",N100+heures!O101,Matériel_Location!CO44)</f>
        <v>0</v>
      </c>
      <c r="P100" s="299">
        <f>IF(C100="Cpt Panne",O100+heures!P101,Matériel_Location!CW44)</f>
        <v>0</v>
      </c>
      <c r="Q100" s="299">
        <f>IF(C100="Cpt Panne",P100+heures!Q101,Matériel_Location!DE44)</f>
        <v>0</v>
      </c>
      <c r="R100" s="299">
        <f>IF(C100="Cpt Panne",Q100+heures!R101,Matériel_Location!DM44)</f>
        <v>0</v>
      </c>
      <c r="S100" s="299">
        <f>IF(C100="Cpt Panne",R100+heures!S101,Matériel_Location!DU44)</f>
        <v>0</v>
      </c>
      <c r="T100" s="299">
        <f>IF(C100="Cpt Panne",S100+heures!T101,Matériel_Location!EC44)</f>
        <v>0</v>
      </c>
      <c r="U100" s="299">
        <f>IF(C100="Cpt Panne",T100+heures!U101,Matériel_Location!EK44)</f>
        <v>0</v>
      </c>
      <c r="V100" s="299">
        <f>IF(C100="Cpt Panne",U100+heures!V101,Matériel_Location!ES44)</f>
        <v>0</v>
      </c>
      <c r="W100" s="299">
        <f>IF(C100="Cpt Panne",V100+heures!W101,Matériel_Location!FA44)</f>
        <v>0</v>
      </c>
      <c r="X100" s="299">
        <f>IF(C100="Cpt Panne",W100+heures!X101,Matériel_Location!FI44)</f>
        <v>0</v>
      </c>
      <c r="Y100" s="299">
        <f>IF(C100="Cpt Panne",X100+heures!Y101,Matériel_Location!FQ44)</f>
        <v>0</v>
      </c>
      <c r="Z100" s="299">
        <f>IF(C100="Cpt Panne",Y100+heures!Z101,Matériel_Location!FY44)</f>
        <v>0</v>
      </c>
      <c r="AA100" s="299">
        <f>IF(C100="Cpt Panne",Z100+heures!AA101,Matériel_Location!GG44)</f>
        <v>0</v>
      </c>
      <c r="AB100" s="299">
        <f>IF(C100="Cpt Panne",AA100+heures!AB101,Matériel_Location!GO44)</f>
        <v>0</v>
      </c>
      <c r="AC100" s="299">
        <f>IF(C100="Cpt Panne",AB100+heures!AC101,Matériel_Location!GW44)</f>
        <v>0</v>
      </c>
      <c r="AD100" s="299">
        <f>IF(C100="Cpt Panne",AC100+heures!AD101,Matériel_Location!HE44)</f>
        <v>0</v>
      </c>
      <c r="AE100" s="299">
        <f>IF(C100="Cpt Panne",AD100+heures!AE101,Matériel_Location!HM44)</f>
        <v>0</v>
      </c>
      <c r="AF100" s="299">
        <f>IF(C100="Cpt Panne",AE100+heures!AF101,Matériel_Location!HU44)</f>
        <v>0</v>
      </c>
      <c r="AG100" s="299">
        <f>IF(C100="Cpt Panne",AF100+heures!AG101,Matériel_Location!IC44)</f>
        <v>0</v>
      </c>
      <c r="AH100" s="299">
        <f>IF(C100="Cpt Panne",AG100+heures!AH101,Matériel_Location!IK44)</f>
        <v>0</v>
      </c>
      <c r="AI100" s="533">
        <f t="shared" si="1"/>
        <v>0</v>
      </c>
    </row>
    <row r="101" spans="1:35">
      <c r="A101" s="528">
        <f>Matériel_Location!A45</f>
        <v>0</v>
      </c>
      <c r="B101" s="301">
        <f>Matériel_Location!B45</f>
        <v>0</v>
      </c>
      <c r="C101" s="301">
        <f>Matériel_Location!C45</f>
        <v>0</v>
      </c>
      <c r="D101" s="298">
        <f>IF(C101="Cpt Panne",VLOOKUP(B101,Vidange!$S$7:'Vidange'!$Z$68,7,FALSE)+heures!D102,Matériel_Location!E45)</f>
        <v>0</v>
      </c>
      <c r="E101" s="299">
        <f>IF(C101="Cpt Panne",D101+heures!E102,Matériel_Location!M45)</f>
        <v>0</v>
      </c>
      <c r="F101" s="299">
        <f>IF(C101="Cpt Panne",D101+heures!F102,Matériel_Location!U45)</f>
        <v>0</v>
      </c>
      <c r="G101" s="299">
        <f>IF(C101="Cpt Panne",F101+heures!G102,Matériel_Location!AC45)</f>
        <v>0</v>
      </c>
      <c r="H101" s="299">
        <f>IF(C101="Cpt Panne",G101+heures!H102,Matériel_Location!AK45)</f>
        <v>0</v>
      </c>
      <c r="I101" s="299">
        <f>IF(C101="Cpt Panne",H101+heures!I102,Matériel_Location!AS45)</f>
        <v>0</v>
      </c>
      <c r="J101" s="299">
        <f>IF(C101="Cpt Panne",I101+heures!J102,Matériel_Location!BA45)</f>
        <v>0</v>
      </c>
      <c r="K101" s="299">
        <f>IF(C101="Cpt Panne",J101+heures!K102,Matériel_Location!BI45)</f>
        <v>0</v>
      </c>
      <c r="L101" s="299">
        <f>IF(C101="Cpt Panne",K101+heures!L102,Matériel_Location!BQ45)</f>
        <v>0</v>
      </c>
      <c r="M101" s="299">
        <f>IF(C101="Cpt Panne",L101+heures!M102,Matériel_Location!BY45)</f>
        <v>0</v>
      </c>
      <c r="N101" s="299">
        <f>IF(C101="Cpt Panne",M101+heures!N102,Matériel_Location!CG45)</f>
        <v>0</v>
      </c>
      <c r="O101" s="299">
        <f>IF(C101="Cpt Panne",N101+heures!O102,Matériel_Location!CO45)</f>
        <v>0</v>
      </c>
      <c r="P101" s="299">
        <f>IF(C101="Cpt Panne",O101+heures!P102,Matériel_Location!CW45)</f>
        <v>0</v>
      </c>
      <c r="Q101" s="299">
        <f>IF(C101="Cpt Panne",P101+heures!Q102,Matériel_Location!DE45)</f>
        <v>0</v>
      </c>
      <c r="R101" s="299">
        <f>IF(C101="Cpt Panne",Q101+heures!R102,Matériel_Location!DM45)</f>
        <v>0</v>
      </c>
      <c r="S101" s="299">
        <f>IF(C101="Cpt Panne",R101+heures!S102,Matériel_Location!DU45)</f>
        <v>0</v>
      </c>
      <c r="T101" s="299">
        <f>IF(C101="Cpt Panne",S101+heures!T102,Matériel_Location!EC45)</f>
        <v>0</v>
      </c>
      <c r="U101" s="299">
        <f>IF(C101="Cpt Panne",T101+heures!U102,Matériel_Location!EK45)</f>
        <v>0</v>
      </c>
      <c r="V101" s="299">
        <f>IF(C101="Cpt Panne",U101+heures!V102,Matériel_Location!ES45)</f>
        <v>0</v>
      </c>
      <c r="W101" s="299">
        <f>IF(C101="Cpt Panne",V101+heures!W102,Matériel_Location!FA45)</f>
        <v>0</v>
      </c>
      <c r="X101" s="299">
        <f>IF(C101="Cpt Panne",W101+heures!X102,Matériel_Location!FI45)</f>
        <v>0</v>
      </c>
      <c r="Y101" s="299">
        <f>IF(C101="Cpt Panne",X101+heures!Y102,Matériel_Location!FQ45)</f>
        <v>0</v>
      </c>
      <c r="Z101" s="299">
        <f>IF(C101="Cpt Panne",Y101+heures!Z102,Matériel_Location!FY45)</f>
        <v>0</v>
      </c>
      <c r="AA101" s="299">
        <f>IF(C101="Cpt Panne",Z101+heures!AA102,Matériel_Location!GG45)</f>
        <v>0</v>
      </c>
      <c r="AB101" s="299">
        <f>IF(C101="Cpt Panne",AA101+heures!AB102,Matériel_Location!GO45)</f>
        <v>0</v>
      </c>
      <c r="AC101" s="299">
        <f>IF(C101="Cpt Panne",AB101+heures!AC102,Matériel_Location!GW45)</f>
        <v>0</v>
      </c>
      <c r="AD101" s="299">
        <f>IF(C101="Cpt Panne",AC101+heures!AD102,Matériel_Location!HE45)</f>
        <v>0</v>
      </c>
      <c r="AE101" s="299">
        <f>IF(C101="Cpt Panne",AD101+heures!AE102,Matériel_Location!HM45)</f>
        <v>0</v>
      </c>
      <c r="AF101" s="299">
        <f>IF(C101="Cpt Panne",AE101+heures!AF102,Matériel_Location!HU45)</f>
        <v>0</v>
      </c>
      <c r="AG101" s="299">
        <f>IF(C101="Cpt Panne",AF101+heures!AG102,Matériel_Location!IC45)</f>
        <v>0</v>
      </c>
      <c r="AH101" s="299">
        <f>IF(C101="Cpt Panne",AG101+heures!AH102,Matériel_Location!IK45)</f>
        <v>0</v>
      </c>
      <c r="AI101" s="533">
        <f t="shared" si="1"/>
        <v>0</v>
      </c>
    </row>
    <row r="102" spans="1:35">
      <c r="A102" s="528">
        <f>Matériel_Location!A46</f>
        <v>0</v>
      </c>
      <c r="B102" s="301">
        <f>Matériel_Location!B46</f>
        <v>0</v>
      </c>
      <c r="C102" s="301">
        <f>Matériel_Location!C46</f>
        <v>0</v>
      </c>
      <c r="D102" s="298">
        <f>IF(C102="Cpt Panne",VLOOKUP(B102,Vidange!$S$7:'Vidange'!$Z$68,7,FALSE)+heures!D103,Matériel_Location!E46)</f>
        <v>0</v>
      </c>
      <c r="E102" s="299">
        <f>IF(C102="Cpt Panne",D102+heures!E103,Matériel_Location!M46)</f>
        <v>0</v>
      </c>
      <c r="F102" s="299">
        <f>IF(C102="Cpt Panne",D102+heures!F103,Matériel_Location!U46)</f>
        <v>0</v>
      </c>
      <c r="G102" s="299">
        <f>IF(C102="Cpt Panne",F102+heures!G103,Matériel_Location!AC46)</f>
        <v>0</v>
      </c>
      <c r="H102" s="299">
        <f>IF(C102="Cpt Panne",G102+heures!H103,Matériel_Location!AK46)</f>
        <v>0</v>
      </c>
      <c r="I102" s="299">
        <f>IF(C102="Cpt Panne",H102+heures!I103,Matériel_Location!AS46)</f>
        <v>0</v>
      </c>
      <c r="J102" s="299">
        <f>IF(C102="Cpt Panne",I102+heures!J103,Matériel_Location!BA46)</f>
        <v>0</v>
      </c>
      <c r="K102" s="299">
        <f>IF(C102="Cpt Panne",J102+heures!K103,Matériel_Location!BI46)</f>
        <v>0</v>
      </c>
      <c r="L102" s="299">
        <f>IF(C102="Cpt Panne",K102+heures!L103,Matériel_Location!BQ46)</f>
        <v>0</v>
      </c>
      <c r="M102" s="299">
        <f>IF(C102="Cpt Panne",L102+heures!M103,Matériel_Location!BY46)</f>
        <v>0</v>
      </c>
      <c r="N102" s="299">
        <f>IF(C102="Cpt Panne",M102+heures!N103,Matériel_Location!CG46)</f>
        <v>0</v>
      </c>
      <c r="O102" s="299">
        <f>IF(C102="Cpt Panne",N102+heures!O103,Matériel_Location!CO46)</f>
        <v>0</v>
      </c>
      <c r="P102" s="299">
        <f>IF(C102="Cpt Panne",O102+heures!P103,Matériel_Location!CW46)</f>
        <v>0</v>
      </c>
      <c r="Q102" s="299">
        <f>IF(C102="Cpt Panne",P102+heures!Q103,Matériel_Location!DE46)</f>
        <v>0</v>
      </c>
      <c r="R102" s="299">
        <f>IF(C102="Cpt Panne",Q102+heures!R103,Matériel_Location!DM46)</f>
        <v>0</v>
      </c>
      <c r="S102" s="299">
        <f>IF(C102="Cpt Panne",R102+heures!S103,Matériel_Location!DU46)</f>
        <v>0</v>
      </c>
      <c r="T102" s="299">
        <f>IF(C102="Cpt Panne",S102+heures!T103,Matériel_Location!EC46)</f>
        <v>0</v>
      </c>
      <c r="U102" s="299">
        <f>IF(C102="Cpt Panne",T102+heures!U103,Matériel_Location!EK46)</f>
        <v>0</v>
      </c>
      <c r="V102" s="299">
        <f>IF(C102="Cpt Panne",U102+heures!V103,Matériel_Location!ES46)</f>
        <v>0</v>
      </c>
      <c r="W102" s="299">
        <f>IF(C102="Cpt Panne",V102+heures!W103,Matériel_Location!FA46)</f>
        <v>0</v>
      </c>
      <c r="X102" s="299">
        <f>IF(C102="Cpt Panne",W102+heures!X103,Matériel_Location!FI46)</f>
        <v>0</v>
      </c>
      <c r="Y102" s="299">
        <f>IF(C102="Cpt Panne",X102+heures!Y103,Matériel_Location!FQ46)</f>
        <v>0</v>
      </c>
      <c r="Z102" s="299">
        <f>IF(C102="Cpt Panne",Y102+heures!Z103,Matériel_Location!FY46)</f>
        <v>0</v>
      </c>
      <c r="AA102" s="299">
        <f>IF(C102="Cpt Panne",Z102+heures!AA103,Matériel_Location!GG46)</f>
        <v>0</v>
      </c>
      <c r="AB102" s="299">
        <f>IF(C102="Cpt Panne",AA102+heures!AB103,Matériel_Location!GO46)</f>
        <v>0</v>
      </c>
      <c r="AC102" s="299">
        <f>IF(C102="Cpt Panne",AB102+heures!AC103,Matériel_Location!GW46)</f>
        <v>0</v>
      </c>
      <c r="AD102" s="299">
        <f>IF(C102="Cpt Panne",AC102+heures!AD103,Matériel_Location!HE46)</f>
        <v>0</v>
      </c>
      <c r="AE102" s="299">
        <f>IF(C102="Cpt Panne",AD102+heures!AE103,Matériel_Location!HM46)</f>
        <v>0</v>
      </c>
      <c r="AF102" s="299">
        <f>IF(C102="Cpt Panne",AE102+heures!AF103,Matériel_Location!HU46)</f>
        <v>0</v>
      </c>
      <c r="AG102" s="299">
        <f>IF(C102="Cpt Panne",AF102+heures!AG103,Matériel_Location!IC46)</f>
        <v>0</v>
      </c>
      <c r="AH102" s="299">
        <f>IF(C102="Cpt Panne",AG102+heures!AH103,Matériel_Location!IK46)</f>
        <v>0</v>
      </c>
      <c r="AI102" s="533">
        <f t="shared" si="1"/>
        <v>0</v>
      </c>
    </row>
    <row r="103" spans="1:35">
      <c r="A103" s="528">
        <f>Matériel_Location!A47</f>
        <v>0</v>
      </c>
      <c r="B103" s="301">
        <f>Matériel_Location!B47</f>
        <v>0</v>
      </c>
      <c r="C103" s="301">
        <f>Matériel_Location!C47</f>
        <v>0</v>
      </c>
      <c r="D103" s="298">
        <f>IF(C103="Cpt Panne",VLOOKUP(B103,Vidange!$S$7:'Vidange'!$Z$68,7,FALSE)+heures!D104,Matériel_Location!E47)</f>
        <v>0</v>
      </c>
      <c r="E103" s="299">
        <f>IF(C103="Cpt Panne",D103+heures!E104,Matériel_Location!M47)</f>
        <v>0</v>
      </c>
      <c r="F103" s="299">
        <f>IF(C103="Cpt Panne",D103+heures!F104,Matériel_Location!U47)</f>
        <v>0</v>
      </c>
      <c r="G103" s="299">
        <f>IF(C103="Cpt Panne",F103+heures!G104,Matériel_Location!AC47)</f>
        <v>0</v>
      </c>
      <c r="H103" s="299">
        <f>IF(C103="Cpt Panne",G103+heures!H104,Matériel_Location!AK47)</f>
        <v>0</v>
      </c>
      <c r="I103" s="299">
        <f>IF(C103="Cpt Panne",H103+heures!I104,Matériel_Location!AS47)</f>
        <v>0</v>
      </c>
      <c r="J103" s="299">
        <f>IF(C103="Cpt Panne",I103+heures!J104,Matériel_Location!BA47)</f>
        <v>0</v>
      </c>
      <c r="K103" s="299">
        <f>IF(C103="Cpt Panne",J103+heures!K104,Matériel_Location!BI47)</f>
        <v>0</v>
      </c>
      <c r="L103" s="299">
        <f>IF(C103="Cpt Panne",K103+heures!L104,Matériel_Location!BQ47)</f>
        <v>0</v>
      </c>
      <c r="M103" s="299">
        <f>IF(C103="Cpt Panne",L103+heures!M104,Matériel_Location!BY47)</f>
        <v>0</v>
      </c>
      <c r="N103" s="299">
        <f>IF(C103="Cpt Panne",M103+heures!N104,Matériel_Location!CG47)</f>
        <v>0</v>
      </c>
      <c r="O103" s="299">
        <f>IF(C103="Cpt Panne",N103+heures!O104,Matériel_Location!CO47)</f>
        <v>0</v>
      </c>
      <c r="P103" s="299">
        <f>IF(C103="Cpt Panne",O103+heures!P104,Matériel_Location!CW47)</f>
        <v>0</v>
      </c>
      <c r="Q103" s="299">
        <f>IF(C103="Cpt Panne",P103+heures!Q104,Matériel_Location!DE47)</f>
        <v>0</v>
      </c>
      <c r="R103" s="299">
        <f>IF(C103="Cpt Panne",Q103+heures!R104,Matériel_Location!DM47)</f>
        <v>0</v>
      </c>
      <c r="S103" s="299">
        <f>IF(C103="Cpt Panne",R103+heures!S104,Matériel_Location!DU47)</f>
        <v>0</v>
      </c>
      <c r="T103" s="299">
        <f>IF(C103="Cpt Panne",S103+heures!T104,Matériel_Location!EC47)</f>
        <v>0</v>
      </c>
      <c r="U103" s="299">
        <f>IF(C103="Cpt Panne",T103+heures!U104,Matériel_Location!EK47)</f>
        <v>0</v>
      </c>
      <c r="V103" s="299">
        <f>IF(C103="Cpt Panne",U103+heures!V104,Matériel_Location!ES47)</f>
        <v>0</v>
      </c>
      <c r="W103" s="299">
        <f>IF(C103="Cpt Panne",V103+heures!W104,Matériel_Location!FA47)</f>
        <v>0</v>
      </c>
      <c r="X103" s="299">
        <f>IF(C103="Cpt Panne",W103+heures!X104,Matériel_Location!FI47)</f>
        <v>0</v>
      </c>
      <c r="Y103" s="299">
        <f>IF(C103="Cpt Panne",X103+heures!Y104,Matériel_Location!FQ47)</f>
        <v>0</v>
      </c>
      <c r="Z103" s="299">
        <f>IF(C103="Cpt Panne",Y103+heures!Z104,Matériel_Location!FY47)</f>
        <v>0</v>
      </c>
      <c r="AA103" s="299">
        <f>IF(C103="Cpt Panne",Z103+heures!AA104,Matériel_Location!GG47)</f>
        <v>0</v>
      </c>
      <c r="AB103" s="299">
        <f>IF(C103="Cpt Panne",AA103+heures!AB104,Matériel_Location!GO47)</f>
        <v>0</v>
      </c>
      <c r="AC103" s="299">
        <f>IF(C103="Cpt Panne",AB103+heures!AC104,Matériel_Location!GW47)</f>
        <v>0</v>
      </c>
      <c r="AD103" s="299">
        <f>IF(C103="Cpt Panne",AC103+heures!AD104,Matériel_Location!HE47)</f>
        <v>0</v>
      </c>
      <c r="AE103" s="299">
        <f>IF(C103="Cpt Panne",AD103+heures!AE104,Matériel_Location!HM47)</f>
        <v>0</v>
      </c>
      <c r="AF103" s="299">
        <f>IF(C103="Cpt Panne",AE103+heures!AF104,Matériel_Location!HU47)</f>
        <v>0</v>
      </c>
      <c r="AG103" s="299">
        <f>IF(C103="Cpt Panne",AF103+heures!AG104,Matériel_Location!IC47)</f>
        <v>0</v>
      </c>
      <c r="AH103" s="299">
        <f>IF(C103="Cpt Panne",AG103+heures!AH104,Matériel_Location!IK47)</f>
        <v>0</v>
      </c>
      <c r="AI103" s="533">
        <f t="shared" si="1"/>
        <v>0</v>
      </c>
    </row>
    <row r="104" spans="1:35">
      <c r="A104" s="528">
        <f>Matériel_Location!A48</f>
        <v>0</v>
      </c>
      <c r="B104" s="301">
        <f>Matériel_Location!B48</f>
        <v>0</v>
      </c>
      <c r="C104" s="301">
        <f>Matériel_Location!C48</f>
        <v>0</v>
      </c>
      <c r="D104" s="298">
        <f>IF(C104="Cpt Panne",VLOOKUP(B104,Vidange!$S$7:'Vidange'!$Z$68,7,FALSE)+heures!D105,Matériel_Location!E48)</f>
        <v>0</v>
      </c>
      <c r="E104" s="299">
        <f>IF(C104="Cpt Panne",D104+heures!E105,Matériel_Location!M48)</f>
        <v>0</v>
      </c>
      <c r="F104" s="299">
        <f>IF(C104="Cpt Panne",D104+heures!F105,Matériel_Location!U48)</f>
        <v>0</v>
      </c>
      <c r="G104" s="299">
        <f>IF(C104="Cpt Panne",F104+heures!G105,Matériel_Location!AC48)</f>
        <v>0</v>
      </c>
      <c r="H104" s="299">
        <f>IF(C104="Cpt Panne",G104+heures!H105,Matériel_Location!AK48)</f>
        <v>0</v>
      </c>
      <c r="I104" s="299">
        <f>IF(C104="Cpt Panne",H104+heures!I105,Matériel_Location!AS48)</f>
        <v>0</v>
      </c>
      <c r="J104" s="299">
        <f>IF(C104="Cpt Panne",I104+heures!J105,Matériel_Location!BA48)</f>
        <v>0</v>
      </c>
      <c r="K104" s="299">
        <f>IF(C104="Cpt Panne",J104+heures!K105,Matériel_Location!BI48)</f>
        <v>0</v>
      </c>
      <c r="L104" s="299">
        <f>IF(C104="Cpt Panne",K104+heures!L105,Matériel_Location!BQ48)</f>
        <v>0</v>
      </c>
      <c r="M104" s="299">
        <f>IF(C104="Cpt Panne",L104+heures!M105,Matériel_Location!BY48)</f>
        <v>0</v>
      </c>
      <c r="N104" s="299">
        <f>IF(C104="Cpt Panne",M104+heures!N105,Matériel_Location!CG48)</f>
        <v>0</v>
      </c>
      <c r="O104" s="299">
        <f>IF(C104="Cpt Panne",N104+heures!O105,Matériel_Location!CO48)</f>
        <v>0</v>
      </c>
      <c r="P104" s="299">
        <f>IF(C104="Cpt Panne",O104+heures!P105,Matériel_Location!CW48)</f>
        <v>0</v>
      </c>
      <c r="Q104" s="299">
        <f>IF(C104="Cpt Panne",P104+heures!Q105,Matériel_Location!DE48)</f>
        <v>0</v>
      </c>
      <c r="R104" s="299">
        <f>IF(C104="Cpt Panne",Q104+heures!R105,Matériel_Location!DM48)</f>
        <v>0</v>
      </c>
      <c r="S104" s="299">
        <f>IF(C104="Cpt Panne",R104+heures!S105,Matériel_Location!DU48)</f>
        <v>0</v>
      </c>
      <c r="T104" s="299">
        <f>IF(C104="Cpt Panne",S104+heures!T105,Matériel_Location!EC48)</f>
        <v>0</v>
      </c>
      <c r="U104" s="299">
        <f>IF(C104="Cpt Panne",T104+heures!U105,Matériel_Location!EK48)</f>
        <v>0</v>
      </c>
      <c r="V104" s="299">
        <f>IF(C104="Cpt Panne",U104+heures!V105,Matériel_Location!ES48)</f>
        <v>0</v>
      </c>
      <c r="W104" s="299">
        <f>IF(C104="Cpt Panne",V104+heures!W105,Matériel_Location!FA48)</f>
        <v>0</v>
      </c>
      <c r="X104" s="299">
        <f>IF(C104="Cpt Panne",W104+heures!X105,Matériel_Location!FI48)</f>
        <v>0</v>
      </c>
      <c r="Y104" s="299">
        <f>IF(C104="Cpt Panne",X104+heures!Y105,Matériel_Location!FQ48)</f>
        <v>0</v>
      </c>
      <c r="Z104" s="299">
        <f>IF(C104="Cpt Panne",Y104+heures!Z105,Matériel_Location!FY48)</f>
        <v>0</v>
      </c>
      <c r="AA104" s="299">
        <f>IF(C104="Cpt Panne",Z104+heures!AA105,Matériel_Location!GG48)</f>
        <v>0</v>
      </c>
      <c r="AB104" s="299">
        <f>IF(C104="Cpt Panne",AA104+heures!AB105,Matériel_Location!GO48)</f>
        <v>0</v>
      </c>
      <c r="AC104" s="299">
        <f>IF(C104="Cpt Panne",AB104+heures!AC105,Matériel_Location!GW48)</f>
        <v>0</v>
      </c>
      <c r="AD104" s="299">
        <f>IF(C104="Cpt Panne",AC104+heures!AD105,Matériel_Location!HE48)</f>
        <v>0</v>
      </c>
      <c r="AE104" s="299">
        <f>IF(C104="Cpt Panne",AD104+heures!AE105,Matériel_Location!HM48)</f>
        <v>0</v>
      </c>
      <c r="AF104" s="299">
        <f>IF(C104="Cpt Panne",AE104+heures!AF105,Matériel_Location!HU48)</f>
        <v>0</v>
      </c>
      <c r="AG104" s="299">
        <f>IF(C104="Cpt Panne",AF104+heures!AG105,Matériel_Location!IC48)</f>
        <v>0</v>
      </c>
      <c r="AH104" s="299">
        <f>IF(C104="Cpt Panne",AG104+heures!AH105,Matériel_Location!IK48)</f>
        <v>0</v>
      </c>
      <c r="AI104" s="533">
        <f t="shared" si="1"/>
        <v>0</v>
      </c>
    </row>
    <row r="105" spans="1:35">
      <c r="A105" s="528">
        <f>Matériel_Location!A49</f>
        <v>0</v>
      </c>
      <c r="B105" s="301">
        <f>Matériel_Location!B49</f>
        <v>0</v>
      </c>
      <c r="C105" s="301">
        <f>Matériel_Location!C49</f>
        <v>0</v>
      </c>
      <c r="D105" s="298">
        <f>IF(C105="Cpt Panne",VLOOKUP(B105,Vidange!$S$7:'Vidange'!$Z$68,7,FALSE)+heures!D106,Matériel_Location!E49)</f>
        <v>0</v>
      </c>
      <c r="E105" s="299">
        <f>IF(C105="Cpt Panne",D105+heures!E106,Matériel_Location!M49)</f>
        <v>0</v>
      </c>
      <c r="F105" s="299">
        <f>IF(C105="Cpt Panne",D105+heures!F106,Matériel_Location!U49)</f>
        <v>0</v>
      </c>
      <c r="G105" s="299">
        <f>IF(C105="Cpt Panne",F105+heures!G106,Matériel_Location!AC49)</f>
        <v>0</v>
      </c>
      <c r="H105" s="299">
        <f>IF(C105="Cpt Panne",G105+heures!H106,Matériel_Location!AK49)</f>
        <v>0</v>
      </c>
      <c r="I105" s="299">
        <f>IF(C105="Cpt Panne",H105+heures!I106,Matériel_Location!AS49)</f>
        <v>0</v>
      </c>
      <c r="J105" s="299">
        <f>IF(C105="Cpt Panne",I105+heures!J106,Matériel_Location!BA49)</f>
        <v>0</v>
      </c>
      <c r="K105" s="299">
        <f>IF(C105="Cpt Panne",J105+heures!K106,Matériel_Location!BI49)</f>
        <v>0</v>
      </c>
      <c r="L105" s="299">
        <f>IF(C105="Cpt Panne",K105+heures!L106,Matériel_Location!BQ49)</f>
        <v>0</v>
      </c>
      <c r="M105" s="299">
        <f>IF(C105="Cpt Panne",L105+heures!M106,Matériel_Location!BY49)</f>
        <v>0</v>
      </c>
      <c r="N105" s="299">
        <f>IF(C105="Cpt Panne",M105+heures!N106,Matériel_Location!CG49)</f>
        <v>0</v>
      </c>
      <c r="O105" s="299">
        <f>IF(C105="Cpt Panne",N105+heures!O106,Matériel_Location!CO49)</f>
        <v>0</v>
      </c>
      <c r="P105" s="299">
        <f>IF(C105="Cpt Panne",O105+heures!P106,Matériel_Location!CW49)</f>
        <v>0</v>
      </c>
      <c r="Q105" s="299">
        <f>IF(C105="Cpt Panne",P105+heures!Q106,Matériel_Location!DE49)</f>
        <v>0</v>
      </c>
      <c r="R105" s="299">
        <f>IF(C105="Cpt Panne",Q105+heures!R106,Matériel_Location!DM49)</f>
        <v>0</v>
      </c>
      <c r="S105" s="299">
        <f>IF(C105="Cpt Panne",R105+heures!S106,Matériel_Location!DU49)</f>
        <v>0</v>
      </c>
      <c r="T105" s="299">
        <f>IF(C105="Cpt Panne",S105+heures!T106,Matériel_Location!EC49)</f>
        <v>0</v>
      </c>
      <c r="U105" s="299">
        <f>IF(C105="Cpt Panne",T105+heures!U106,Matériel_Location!EK49)</f>
        <v>0</v>
      </c>
      <c r="V105" s="299">
        <f>IF(C105="Cpt Panne",U105+heures!V106,Matériel_Location!ES49)</f>
        <v>0</v>
      </c>
      <c r="W105" s="299">
        <f>IF(C105="Cpt Panne",V105+heures!W106,Matériel_Location!FA49)</f>
        <v>0</v>
      </c>
      <c r="X105" s="299">
        <f>IF(C105="Cpt Panne",W105+heures!X106,Matériel_Location!FI49)</f>
        <v>0</v>
      </c>
      <c r="Y105" s="299">
        <f>IF(C105="Cpt Panne",X105+heures!Y106,Matériel_Location!FQ49)</f>
        <v>0</v>
      </c>
      <c r="Z105" s="299">
        <f>IF(C105="Cpt Panne",Y105+heures!Z106,Matériel_Location!FY49)</f>
        <v>0</v>
      </c>
      <c r="AA105" s="299">
        <f>IF(C105="Cpt Panne",Z105+heures!AA106,Matériel_Location!GG49)</f>
        <v>0</v>
      </c>
      <c r="AB105" s="299">
        <f>IF(C105="Cpt Panne",AA105+heures!AB106,Matériel_Location!GO49)</f>
        <v>0</v>
      </c>
      <c r="AC105" s="299">
        <f>IF(C105="Cpt Panne",AB105+heures!AC106,Matériel_Location!GW49)</f>
        <v>0</v>
      </c>
      <c r="AD105" s="299">
        <f>IF(C105="Cpt Panne",AC105+heures!AD106,Matériel_Location!HE49)</f>
        <v>0</v>
      </c>
      <c r="AE105" s="299">
        <f>IF(C105="Cpt Panne",AD105+heures!AE106,Matériel_Location!HM49)</f>
        <v>0</v>
      </c>
      <c r="AF105" s="299">
        <f>IF(C105="Cpt Panne",AE105+heures!AF106,Matériel_Location!HU49)</f>
        <v>0</v>
      </c>
      <c r="AG105" s="299">
        <f>IF(C105="Cpt Panne",AF105+heures!AG106,Matériel_Location!IC49)</f>
        <v>0</v>
      </c>
      <c r="AH105" s="299">
        <f>IF(C105="Cpt Panne",AG105+heures!AH106,Matériel_Location!IK49)</f>
        <v>0</v>
      </c>
      <c r="AI105" s="533">
        <f t="shared" si="1"/>
        <v>0</v>
      </c>
    </row>
    <row r="106" spans="1:35">
      <c r="A106" s="528">
        <f>Matériel_Location!A50</f>
        <v>0</v>
      </c>
      <c r="B106" s="301">
        <f>Matériel_Location!B50</f>
        <v>0</v>
      </c>
      <c r="C106" s="301">
        <f>Matériel_Location!C50</f>
        <v>0</v>
      </c>
      <c r="D106" s="298">
        <f>IF(C106="Cpt Panne",VLOOKUP(B106,Vidange!$S$7:'Vidange'!$Z$68,7,FALSE)+heures!D107,Matériel_Location!E50)</f>
        <v>0</v>
      </c>
      <c r="E106" s="299">
        <f>IF(C106="Cpt Panne",D106+heures!E107,Matériel_Location!M50)</f>
        <v>0</v>
      </c>
      <c r="F106" s="299">
        <f>IF(C106="Cpt Panne",D106+heures!F107,Matériel_Location!U50)</f>
        <v>0</v>
      </c>
      <c r="G106" s="299">
        <f>IF(C106="Cpt Panne",F106+heures!G107,Matériel_Location!AC50)</f>
        <v>0</v>
      </c>
      <c r="H106" s="299">
        <f>IF(C106="Cpt Panne",G106+heures!H107,Matériel_Location!AK50)</f>
        <v>0</v>
      </c>
      <c r="I106" s="299">
        <f>IF(C106="Cpt Panne",H106+heures!I107,Matériel_Location!AS50)</f>
        <v>0</v>
      </c>
      <c r="J106" s="299">
        <f>IF(C106="Cpt Panne",I106+heures!J107,Matériel_Location!BA50)</f>
        <v>0</v>
      </c>
      <c r="K106" s="299">
        <f>IF(C106="Cpt Panne",J106+heures!K107,Matériel_Location!BI50)</f>
        <v>0</v>
      </c>
      <c r="L106" s="299">
        <f>IF(C106="Cpt Panne",K106+heures!L107,Matériel_Location!BQ50)</f>
        <v>0</v>
      </c>
      <c r="M106" s="299">
        <f>IF(C106="Cpt Panne",L106+heures!M107,Matériel_Location!BY50)</f>
        <v>0</v>
      </c>
      <c r="N106" s="299">
        <f>IF(C106="Cpt Panne",M106+heures!N107,Matériel_Location!CG50)</f>
        <v>0</v>
      </c>
      <c r="O106" s="299">
        <f>IF(C106="Cpt Panne",N106+heures!O107,Matériel_Location!CO50)</f>
        <v>0</v>
      </c>
      <c r="P106" s="299">
        <f>IF(C106="Cpt Panne",O106+heures!P107,Matériel_Location!CW50)</f>
        <v>0</v>
      </c>
      <c r="Q106" s="299">
        <f>IF(C106="Cpt Panne",P106+heures!Q107,Matériel_Location!DE50)</f>
        <v>0</v>
      </c>
      <c r="R106" s="299">
        <f>IF(C106="Cpt Panne",Q106+heures!R107,Matériel_Location!DM50)</f>
        <v>0</v>
      </c>
      <c r="S106" s="299">
        <f>IF(C106="Cpt Panne",R106+heures!S107,Matériel_Location!DU50)</f>
        <v>0</v>
      </c>
      <c r="T106" s="299">
        <f>IF(C106="Cpt Panne",S106+heures!T107,Matériel_Location!EC50)</f>
        <v>0</v>
      </c>
      <c r="U106" s="299">
        <f>IF(C106="Cpt Panne",T106+heures!U107,Matériel_Location!EK50)</f>
        <v>0</v>
      </c>
      <c r="V106" s="299">
        <f>IF(C106="Cpt Panne",U106+heures!V107,Matériel_Location!ES50)</f>
        <v>0</v>
      </c>
      <c r="W106" s="299">
        <f>IF(C106="Cpt Panne",V106+heures!W107,Matériel_Location!FA50)</f>
        <v>0</v>
      </c>
      <c r="X106" s="299">
        <f>IF(C106="Cpt Panne",W106+heures!X107,Matériel_Location!FI50)</f>
        <v>0</v>
      </c>
      <c r="Y106" s="299">
        <f>IF(C106="Cpt Panne",X106+heures!Y107,Matériel_Location!FQ50)</f>
        <v>0</v>
      </c>
      <c r="Z106" s="299">
        <f>IF(C106="Cpt Panne",Y106+heures!Z107,Matériel_Location!FY50)</f>
        <v>0</v>
      </c>
      <c r="AA106" s="299">
        <f>IF(C106="Cpt Panne",Z106+heures!AA107,Matériel_Location!GG50)</f>
        <v>0</v>
      </c>
      <c r="AB106" s="299">
        <f>IF(C106="Cpt Panne",AA106+heures!AB107,Matériel_Location!GO50)</f>
        <v>0</v>
      </c>
      <c r="AC106" s="299">
        <f>IF(C106="Cpt Panne",AB106+heures!AC107,Matériel_Location!GW50)</f>
        <v>0</v>
      </c>
      <c r="AD106" s="299">
        <f>IF(C106="Cpt Panne",AC106+heures!AD107,Matériel_Location!HE50)</f>
        <v>0</v>
      </c>
      <c r="AE106" s="299">
        <f>IF(C106="Cpt Panne",AD106+heures!AE107,Matériel_Location!HM50)</f>
        <v>0</v>
      </c>
      <c r="AF106" s="299">
        <f>IF(C106="Cpt Panne",AE106+heures!AF107,Matériel_Location!HU50)</f>
        <v>0</v>
      </c>
      <c r="AG106" s="299">
        <f>IF(C106="Cpt Panne",AF106+heures!AG107,Matériel_Location!IC50)</f>
        <v>0</v>
      </c>
      <c r="AH106" s="299">
        <f>IF(C106="Cpt Panne",AG106+heures!AH107,Matériel_Location!IK50)</f>
        <v>0</v>
      </c>
      <c r="AI106" s="533">
        <f t="shared" si="1"/>
        <v>0</v>
      </c>
    </row>
    <row r="107" spans="1:35">
      <c r="A107" s="528">
        <f>Matériel_Location!A51</f>
        <v>0</v>
      </c>
      <c r="B107" s="301">
        <f>Matériel_Location!B51</f>
        <v>0</v>
      </c>
      <c r="C107" s="301">
        <f>Matériel_Location!C51</f>
        <v>0</v>
      </c>
      <c r="D107" s="298">
        <f>IF(C107="Cpt Panne",VLOOKUP(B107,Vidange!$S$7:'Vidange'!$Z$68,7,FALSE)+heures!D108,Matériel_Location!E51)</f>
        <v>0</v>
      </c>
      <c r="E107" s="299">
        <f>IF(C107="Cpt Panne",D107+heures!E108,Matériel_Location!M51)</f>
        <v>0</v>
      </c>
      <c r="F107" s="299">
        <f>IF(C107="Cpt Panne",D107+heures!F108,Matériel_Location!U51)</f>
        <v>0</v>
      </c>
      <c r="G107" s="299">
        <f>IF(C107="Cpt Panne",F107+heures!G108,Matériel_Location!AC51)</f>
        <v>0</v>
      </c>
      <c r="H107" s="299">
        <f>IF(C107="Cpt Panne",G107+heures!H108,Matériel_Location!AK51)</f>
        <v>0</v>
      </c>
      <c r="I107" s="299">
        <f>IF(C107="Cpt Panne",H107+heures!I108,Matériel_Location!AS51)</f>
        <v>0</v>
      </c>
      <c r="J107" s="299">
        <f>IF(C107="Cpt Panne",I107+heures!J108,Matériel_Location!BA51)</f>
        <v>0</v>
      </c>
      <c r="K107" s="299">
        <f>IF(C107="Cpt Panne",J107+heures!K108,Matériel_Location!BI51)</f>
        <v>0</v>
      </c>
      <c r="L107" s="299">
        <f>IF(C107="Cpt Panne",K107+heures!L108,Matériel_Location!BQ51)</f>
        <v>0</v>
      </c>
      <c r="M107" s="299">
        <f>IF(C107="Cpt Panne",L107+heures!M108,Matériel_Location!BY51)</f>
        <v>0</v>
      </c>
      <c r="N107" s="299">
        <f>IF(C107="Cpt Panne",M107+heures!N108,Matériel_Location!CG51)</f>
        <v>0</v>
      </c>
      <c r="O107" s="299">
        <f>IF(C107="Cpt Panne",N107+heures!O108,Matériel_Location!CO51)</f>
        <v>0</v>
      </c>
      <c r="P107" s="299">
        <f>IF(C107="Cpt Panne",O107+heures!P108,Matériel_Location!CW51)</f>
        <v>0</v>
      </c>
      <c r="Q107" s="299">
        <f>IF(C107="Cpt Panne",P107+heures!Q108,Matériel_Location!DE51)</f>
        <v>0</v>
      </c>
      <c r="R107" s="299">
        <f>IF(C107="Cpt Panne",Q107+heures!R108,Matériel_Location!DM51)</f>
        <v>0</v>
      </c>
      <c r="S107" s="299">
        <f>IF(C107="Cpt Panne",R107+heures!S108,Matériel_Location!DU51)</f>
        <v>0</v>
      </c>
      <c r="T107" s="299">
        <f>IF(C107="Cpt Panne",S107+heures!T108,Matériel_Location!EC51)</f>
        <v>0</v>
      </c>
      <c r="U107" s="299">
        <f>IF(C107="Cpt Panne",T107+heures!U108,Matériel_Location!EK51)</f>
        <v>0</v>
      </c>
      <c r="V107" s="299">
        <f>IF(C107="Cpt Panne",U107+heures!V108,Matériel_Location!ES51)</f>
        <v>0</v>
      </c>
      <c r="W107" s="299">
        <f>IF(C107="Cpt Panne",V107+heures!W108,Matériel_Location!FA51)</f>
        <v>0</v>
      </c>
      <c r="X107" s="299">
        <f>IF(C107="Cpt Panne",W107+heures!X108,Matériel_Location!FI51)</f>
        <v>0</v>
      </c>
      <c r="Y107" s="299">
        <f>IF(C107="Cpt Panne",X107+heures!Y108,Matériel_Location!FQ51)</f>
        <v>0</v>
      </c>
      <c r="Z107" s="299">
        <f>IF(C107="Cpt Panne",Y107+heures!Z108,Matériel_Location!FY51)</f>
        <v>0</v>
      </c>
      <c r="AA107" s="299">
        <f>IF(C107="Cpt Panne",Z107+heures!AA108,Matériel_Location!GG51)</f>
        <v>0</v>
      </c>
      <c r="AB107" s="299">
        <f>IF(C107="Cpt Panne",AA107+heures!AB108,Matériel_Location!GO51)</f>
        <v>0</v>
      </c>
      <c r="AC107" s="299">
        <f>IF(C107="Cpt Panne",AB107+heures!AC108,Matériel_Location!GW51)</f>
        <v>0</v>
      </c>
      <c r="AD107" s="299">
        <f>IF(C107="Cpt Panne",AC107+heures!AD108,Matériel_Location!HE51)</f>
        <v>0</v>
      </c>
      <c r="AE107" s="299">
        <f>IF(C107="Cpt Panne",AD107+heures!AE108,Matériel_Location!HM51)</f>
        <v>0</v>
      </c>
      <c r="AF107" s="299">
        <f>IF(C107="Cpt Panne",AE107+heures!AF108,Matériel_Location!HU51)</f>
        <v>0</v>
      </c>
      <c r="AG107" s="299">
        <f>IF(C107="Cpt Panne",AF107+heures!AG108,Matériel_Location!IC51)</f>
        <v>0</v>
      </c>
      <c r="AH107" s="299">
        <f>IF(C107="Cpt Panne",AG107+heures!AH108,Matériel_Location!IK51)</f>
        <v>0</v>
      </c>
      <c r="AI107" s="533">
        <f t="shared" si="1"/>
        <v>0</v>
      </c>
    </row>
    <row r="108" spans="1:35">
      <c r="A108" s="528">
        <f>Matériel_Location!A52</f>
        <v>0</v>
      </c>
      <c r="B108" s="301">
        <f>Matériel_Location!B52</f>
        <v>0</v>
      </c>
      <c r="C108" s="301">
        <f>Matériel_Location!C52</f>
        <v>0</v>
      </c>
      <c r="D108" s="298">
        <f>IF(C108="Cpt Panne",VLOOKUP(B108,Vidange!$S$7:'Vidange'!$Z$68,7,FALSE)+heures!D109,Matériel_Location!E52)</f>
        <v>0</v>
      </c>
      <c r="E108" s="299">
        <f>IF(C108="Cpt Panne",D108+heures!E109,Matériel_Location!M52)</f>
        <v>0</v>
      </c>
      <c r="F108" s="299">
        <f>IF(C108="Cpt Panne",D108+heures!F109,Matériel_Location!U52)</f>
        <v>0</v>
      </c>
      <c r="G108" s="299">
        <f>IF(C108="Cpt Panne",F108+heures!G109,Matériel_Location!AC52)</f>
        <v>0</v>
      </c>
      <c r="H108" s="299">
        <f>IF(C108="Cpt Panne",G108+heures!H109,Matériel_Location!AK52)</f>
        <v>0</v>
      </c>
      <c r="I108" s="299">
        <f>IF(C108="Cpt Panne",H108+heures!I109,Matériel_Location!AS52)</f>
        <v>0</v>
      </c>
      <c r="J108" s="299">
        <f>IF(C108="Cpt Panne",I108+heures!J109,Matériel_Location!BA52)</f>
        <v>0</v>
      </c>
      <c r="K108" s="299">
        <f>IF(C108="Cpt Panne",J108+heures!K109,Matériel_Location!BI52)</f>
        <v>0</v>
      </c>
      <c r="L108" s="299">
        <f>IF(C108="Cpt Panne",K108+heures!L109,Matériel_Location!BQ52)</f>
        <v>0</v>
      </c>
      <c r="M108" s="299">
        <f>IF(C108="Cpt Panne",L108+heures!M109,Matériel_Location!BY52)</f>
        <v>0</v>
      </c>
      <c r="N108" s="299">
        <f>IF(C108="Cpt Panne",M108+heures!N109,Matériel_Location!CG52)</f>
        <v>0</v>
      </c>
      <c r="O108" s="299">
        <f>IF(C108="Cpt Panne",N108+heures!O109,Matériel_Location!CO52)</f>
        <v>0</v>
      </c>
      <c r="P108" s="299">
        <f>IF(C108="Cpt Panne",O108+heures!P109,Matériel_Location!CW52)</f>
        <v>0</v>
      </c>
      <c r="Q108" s="299">
        <f>IF(C108="Cpt Panne",P108+heures!Q109,Matériel_Location!DE52)</f>
        <v>0</v>
      </c>
      <c r="R108" s="299">
        <f>IF(C108="Cpt Panne",Q108+heures!R109,Matériel_Location!DM52)</f>
        <v>0</v>
      </c>
      <c r="S108" s="299">
        <f>IF(C108="Cpt Panne",R108+heures!S109,Matériel_Location!DU52)</f>
        <v>0</v>
      </c>
      <c r="T108" s="299">
        <f>IF(C108="Cpt Panne",S108+heures!T109,Matériel_Location!EC52)</f>
        <v>0</v>
      </c>
      <c r="U108" s="299">
        <f>IF(C108="Cpt Panne",T108+heures!U109,Matériel_Location!EK52)</f>
        <v>0</v>
      </c>
      <c r="V108" s="299">
        <f>IF(C108="Cpt Panne",U108+heures!V109,Matériel_Location!ES52)</f>
        <v>0</v>
      </c>
      <c r="W108" s="299">
        <f>IF(C108="Cpt Panne",V108+heures!W109,Matériel_Location!FA52)</f>
        <v>0</v>
      </c>
      <c r="X108" s="299">
        <f>IF(C108="Cpt Panne",W108+heures!X109,Matériel_Location!FI52)</f>
        <v>0</v>
      </c>
      <c r="Y108" s="299">
        <f>IF(C108="Cpt Panne",X108+heures!Y109,Matériel_Location!FQ52)</f>
        <v>0</v>
      </c>
      <c r="Z108" s="299">
        <f>IF(C108="Cpt Panne",Y108+heures!Z109,Matériel_Location!FY52)</f>
        <v>0</v>
      </c>
      <c r="AA108" s="299">
        <f>IF(C108="Cpt Panne",Z108+heures!AA109,Matériel_Location!GG52)</f>
        <v>0</v>
      </c>
      <c r="AB108" s="299">
        <f>IF(C108="Cpt Panne",AA108+heures!AB109,Matériel_Location!GO52)</f>
        <v>0</v>
      </c>
      <c r="AC108" s="299">
        <f>IF(C108="Cpt Panne",AB108+heures!AC109,Matériel_Location!GW52)</f>
        <v>0</v>
      </c>
      <c r="AD108" s="299">
        <f>IF(C108="Cpt Panne",AC108+heures!AD109,Matériel_Location!HE52)</f>
        <v>0</v>
      </c>
      <c r="AE108" s="299">
        <f>IF(C108="Cpt Panne",AD108+heures!AE109,Matériel_Location!HM52)</f>
        <v>0</v>
      </c>
      <c r="AF108" s="299">
        <f>IF(C108="Cpt Panne",AE108+heures!AF109,Matériel_Location!HU52)</f>
        <v>0</v>
      </c>
      <c r="AG108" s="299">
        <f>IF(C108="Cpt Panne",AF108+heures!AG109,Matériel_Location!IC52)</f>
        <v>0</v>
      </c>
      <c r="AH108" s="299">
        <f>IF(C108="Cpt Panne",AG108+heures!AH109,Matériel_Location!IK52)</f>
        <v>0</v>
      </c>
      <c r="AI108" s="533">
        <f t="shared" si="1"/>
        <v>0</v>
      </c>
    </row>
    <row r="109" spans="1:35">
      <c r="A109" s="528">
        <f>Matériel_Location!A53</f>
        <v>0</v>
      </c>
      <c r="B109" s="301">
        <f>Matériel_Location!B53</f>
        <v>0</v>
      </c>
      <c r="C109" s="301">
        <f>Matériel_Location!C53</f>
        <v>0</v>
      </c>
      <c r="D109" s="298">
        <f>IF(C109="Cpt Panne",VLOOKUP(B109,Vidange!$S$7:'Vidange'!$Z$68,7,FALSE)+heures!D110,Matériel_Location!E53)</f>
        <v>0</v>
      </c>
      <c r="E109" s="299">
        <f>IF(C109="Cpt Panne",D109+heures!E110,Matériel_Location!M53)</f>
        <v>0</v>
      </c>
      <c r="F109" s="299">
        <f>IF(C109="Cpt Panne",D109+heures!F110,Matériel_Location!U53)</f>
        <v>0</v>
      </c>
      <c r="G109" s="299">
        <f>IF(C109="Cpt Panne",F109+heures!G110,Matériel_Location!AC53)</f>
        <v>0</v>
      </c>
      <c r="H109" s="299">
        <f>IF(C109="Cpt Panne",G109+heures!H110,Matériel_Location!AK53)</f>
        <v>0</v>
      </c>
      <c r="I109" s="299">
        <f>IF(C109="Cpt Panne",H109+heures!I110,Matériel_Location!AS53)</f>
        <v>0</v>
      </c>
      <c r="J109" s="299">
        <f>IF(C109="Cpt Panne",I109+heures!J110,Matériel_Location!BA53)</f>
        <v>0</v>
      </c>
      <c r="K109" s="299">
        <f>IF(C109="Cpt Panne",J109+heures!K110,Matériel_Location!BI53)</f>
        <v>0</v>
      </c>
      <c r="L109" s="299">
        <f>IF(C109="Cpt Panne",K109+heures!L110,Matériel_Location!BQ53)</f>
        <v>0</v>
      </c>
      <c r="M109" s="299">
        <f>IF(C109="Cpt Panne",L109+heures!M110,Matériel_Location!BY53)</f>
        <v>0</v>
      </c>
      <c r="N109" s="299">
        <f>IF(C109="Cpt Panne",M109+heures!N110,Matériel_Location!CG53)</f>
        <v>0</v>
      </c>
      <c r="O109" s="299">
        <f>IF(C109="Cpt Panne",N109+heures!O110,Matériel_Location!CO53)</f>
        <v>0</v>
      </c>
      <c r="P109" s="299">
        <f>IF(C109="Cpt Panne",O109+heures!P110,Matériel_Location!CW53)</f>
        <v>0</v>
      </c>
      <c r="Q109" s="299">
        <f>IF(C109="Cpt Panne",P109+heures!Q110,Matériel_Location!DE53)</f>
        <v>0</v>
      </c>
      <c r="R109" s="299">
        <f>IF(C109="Cpt Panne",Q109+heures!R110,Matériel_Location!DM53)</f>
        <v>0</v>
      </c>
      <c r="S109" s="299">
        <f>IF(C109="Cpt Panne",R109+heures!S110,Matériel_Location!DU53)</f>
        <v>0</v>
      </c>
      <c r="T109" s="299">
        <f>IF(C109="Cpt Panne",S109+heures!T110,Matériel_Location!EC53)</f>
        <v>0</v>
      </c>
      <c r="U109" s="299">
        <f>IF(C109="Cpt Panne",T109+heures!U110,Matériel_Location!EK53)</f>
        <v>0</v>
      </c>
      <c r="V109" s="299">
        <f>IF(C109="Cpt Panne",U109+heures!V110,Matériel_Location!ES53)</f>
        <v>0</v>
      </c>
      <c r="W109" s="299">
        <f>IF(C109="Cpt Panne",V109+heures!W110,Matériel_Location!FA53)</f>
        <v>0</v>
      </c>
      <c r="X109" s="299">
        <f>IF(C109="Cpt Panne",W109+heures!X110,Matériel_Location!FI53)</f>
        <v>0</v>
      </c>
      <c r="Y109" s="299">
        <f>IF(C109="Cpt Panne",X109+heures!Y110,Matériel_Location!FQ53)</f>
        <v>0</v>
      </c>
      <c r="Z109" s="299">
        <f>IF(C109="Cpt Panne",Y109+heures!Z110,Matériel_Location!FY53)</f>
        <v>0</v>
      </c>
      <c r="AA109" s="299">
        <f>IF(C109="Cpt Panne",Z109+heures!AA110,Matériel_Location!GG53)</f>
        <v>0</v>
      </c>
      <c r="AB109" s="299">
        <f>IF(C109="Cpt Panne",AA109+heures!AB110,Matériel_Location!GO53)</f>
        <v>0</v>
      </c>
      <c r="AC109" s="299">
        <f>IF(C109="Cpt Panne",AB109+heures!AC110,Matériel_Location!GW53)</f>
        <v>0</v>
      </c>
      <c r="AD109" s="299">
        <f>IF(C109="Cpt Panne",AC109+heures!AD110,Matériel_Location!HE53)</f>
        <v>0</v>
      </c>
      <c r="AE109" s="299">
        <f>IF(C109="Cpt Panne",AD109+heures!AE110,Matériel_Location!HM53)</f>
        <v>0</v>
      </c>
      <c r="AF109" s="299">
        <f>IF(C109="Cpt Panne",AE109+heures!AF110,Matériel_Location!HU53)</f>
        <v>0</v>
      </c>
      <c r="AG109" s="299">
        <f>IF(C109="Cpt Panne",AF109+heures!AG110,Matériel_Location!IC53)</f>
        <v>0</v>
      </c>
      <c r="AH109" s="299">
        <f>IF(C109="Cpt Panne",AG109+heures!AH110,Matériel_Location!IK53)</f>
        <v>0</v>
      </c>
      <c r="AI109" s="533">
        <f t="shared" si="1"/>
        <v>0</v>
      </c>
    </row>
    <row r="110" spans="1:35">
      <c r="A110" s="528">
        <f>Matériel_Location!A54</f>
        <v>0</v>
      </c>
      <c r="B110" s="301">
        <f>Matériel_Location!B54</f>
        <v>0</v>
      </c>
      <c r="C110" s="301">
        <f>Matériel_Location!C54</f>
        <v>0</v>
      </c>
      <c r="D110" s="298">
        <f>IF(C110="Cpt Panne",VLOOKUP(B110,Vidange!$S$7:'Vidange'!$Z$68,7,FALSE)+heures!D111,Matériel_Location!E54)</f>
        <v>0</v>
      </c>
      <c r="E110" s="299">
        <f>IF(C110="Cpt Panne",D110+heures!E111,Matériel_Location!M54)</f>
        <v>0</v>
      </c>
      <c r="F110" s="299">
        <f>IF(C110="Cpt Panne",D110+heures!F111,Matériel_Location!U54)</f>
        <v>0</v>
      </c>
      <c r="G110" s="299">
        <f>IF(C110="Cpt Panne",F110+heures!G111,Matériel_Location!AC54)</f>
        <v>0</v>
      </c>
      <c r="H110" s="299">
        <f>IF(C110="Cpt Panne",G110+heures!H111,Matériel_Location!AK54)</f>
        <v>0</v>
      </c>
      <c r="I110" s="299">
        <f>IF(C110="Cpt Panne",H110+heures!I111,Matériel_Location!AS54)</f>
        <v>0</v>
      </c>
      <c r="J110" s="299">
        <f>IF(C110="Cpt Panne",I110+heures!J111,Matériel_Location!BA54)</f>
        <v>0</v>
      </c>
      <c r="K110" s="299">
        <f>IF(C110="Cpt Panne",J110+heures!K111,Matériel_Location!BI54)</f>
        <v>0</v>
      </c>
      <c r="L110" s="299">
        <f>IF(C110="Cpt Panne",K110+heures!L111,Matériel_Location!BQ54)</f>
        <v>0</v>
      </c>
      <c r="M110" s="299">
        <f>IF(C110="Cpt Panne",L110+heures!M111,Matériel_Location!BY54)</f>
        <v>0</v>
      </c>
      <c r="N110" s="299">
        <f>IF(C110="Cpt Panne",M110+heures!N111,Matériel_Location!CG54)</f>
        <v>0</v>
      </c>
      <c r="O110" s="299">
        <f>IF(C110="Cpt Panne",N110+heures!O111,Matériel_Location!CO54)</f>
        <v>0</v>
      </c>
      <c r="P110" s="299">
        <f>IF(C110="Cpt Panne",O110+heures!P111,Matériel_Location!CW54)</f>
        <v>0</v>
      </c>
      <c r="Q110" s="299">
        <f>IF(C110="Cpt Panne",P110+heures!Q111,Matériel_Location!DE54)</f>
        <v>0</v>
      </c>
      <c r="R110" s="299">
        <f>IF(C110="Cpt Panne",Q110+heures!R111,Matériel_Location!DM54)</f>
        <v>0</v>
      </c>
      <c r="S110" s="299">
        <f>IF(C110="Cpt Panne",R110+heures!S111,Matériel_Location!DU54)</f>
        <v>0</v>
      </c>
      <c r="T110" s="299">
        <f>IF(C110="Cpt Panne",S110+heures!T111,Matériel_Location!EC54)</f>
        <v>0</v>
      </c>
      <c r="U110" s="299">
        <f>IF(C110="Cpt Panne",T110+heures!U111,Matériel_Location!EK54)</f>
        <v>0</v>
      </c>
      <c r="V110" s="299">
        <f>IF(C110="Cpt Panne",U110+heures!V111,Matériel_Location!ES54)</f>
        <v>0</v>
      </c>
      <c r="W110" s="299">
        <f>IF(C110="Cpt Panne",V110+heures!W111,Matériel_Location!FA54)</f>
        <v>0</v>
      </c>
      <c r="X110" s="299">
        <f>IF(C110="Cpt Panne",W110+heures!X111,Matériel_Location!FI54)</f>
        <v>0</v>
      </c>
      <c r="Y110" s="299">
        <f>IF(C110="Cpt Panne",X110+heures!Y111,Matériel_Location!FQ54)</f>
        <v>0</v>
      </c>
      <c r="Z110" s="299">
        <f>IF(C110="Cpt Panne",Y110+heures!Z111,Matériel_Location!FY54)</f>
        <v>0</v>
      </c>
      <c r="AA110" s="299">
        <f>IF(C110="Cpt Panne",Z110+heures!AA111,Matériel_Location!GG54)</f>
        <v>0</v>
      </c>
      <c r="AB110" s="299">
        <f>IF(C110="Cpt Panne",AA110+heures!AB111,Matériel_Location!GO54)</f>
        <v>0</v>
      </c>
      <c r="AC110" s="299">
        <f>IF(C110="Cpt Panne",AB110+heures!AC111,Matériel_Location!GW54)</f>
        <v>0</v>
      </c>
      <c r="AD110" s="299">
        <f>IF(C110="Cpt Panne",AC110+heures!AD111,Matériel_Location!HE54)</f>
        <v>0</v>
      </c>
      <c r="AE110" s="299">
        <f>IF(C110="Cpt Panne",AD110+heures!AE111,Matériel_Location!HM54)</f>
        <v>0</v>
      </c>
      <c r="AF110" s="299">
        <f>IF(C110="Cpt Panne",AE110+heures!AF111,Matériel_Location!HU54)</f>
        <v>0</v>
      </c>
      <c r="AG110" s="299">
        <f>IF(C110="Cpt Panne",AF110+heures!AG111,Matériel_Location!IC54)</f>
        <v>0</v>
      </c>
      <c r="AH110" s="299">
        <f>IF(C110="Cpt Panne",AG110+heures!AH111,Matériel_Location!IK54)</f>
        <v>0</v>
      </c>
      <c r="AI110" s="533">
        <f t="shared" si="1"/>
        <v>0</v>
      </c>
    </row>
    <row r="111" spans="1:35">
      <c r="A111" s="528">
        <f>Matériel_Location!A55</f>
        <v>0</v>
      </c>
      <c r="B111" s="301">
        <f>Matériel_Location!B55</f>
        <v>0</v>
      </c>
      <c r="C111" s="301">
        <f>Matériel_Location!C55</f>
        <v>0</v>
      </c>
      <c r="D111" s="298">
        <f>IF(C111="Cpt Panne",VLOOKUP(B111,Vidange!$S$7:'Vidange'!$Z$68,7,FALSE)+heures!D112,Matériel_Location!E55)</f>
        <v>0</v>
      </c>
      <c r="E111" s="299">
        <f>IF(C111="Cpt Panne",D111+heures!E112,Matériel_Location!M55)</f>
        <v>0</v>
      </c>
      <c r="F111" s="299">
        <f>IF(C111="Cpt Panne",D111+heures!F112,Matériel_Location!U55)</f>
        <v>0</v>
      </c>
      <c r="G111" s="299">
        <f>IF(C111="Cpt Panne",F111+heures!G112,Matériel_Location!AC55)</f>
        <v>0</v>
      </c>
      <c r="H111" s="299">
        <f>IF(C111="Cpt Panne",G111+heures!H112,Matériel_Location!AK55)</f>
        <v>0</v>
      </c>
      <c r="I111" s="299">
        <f>IF(C111="Cpt Panne",H111+heures!I112,Matériel_Location!AS55)</f>
        <v>0</v>
      </c>
      <c r="J111" s="299">
        <f>IF(C111="Cpt Panne",I111+heures!J112,Matériel_Location!BA55)</f>
        <v>0</v>
      </c>
      <c r="K111" s="299">
        <f>IF(C111="Cpt Panne",J111+heures!K112,Matériel_Location!BI55)</f>
        <v>0</v>
      </c>
      <c r="L111" s="299">
        <f>IF(C111="Cpt Panne",K111+heures!L112,Matériel_Location!BQ55)</f>
        <v>0</v>
      </c>
      <c r="M111" s="299">
        <f>IF(C111="Cpt Panne",L111+heures!M112,Matériel_Location!BY55)</f>
        <v>0</v>
      </c>
      <c r="N111" s="299">
        <f>IF(C111="Cpt Panne",M111+heures!N112,Matériel_Location!CG55)</f>
        <v>0</v>
      </c>
      <c r="O111" s="299">
        <f>IF(C111="Cpt Panne",N111+heures!O112,Matériel_Location!CO55)</f>
        <v>0</v>
      </c>
      <c r="P111" s="299">
        <f>IF(C111="Cpt Panne",O111+heures!P112,Matériel_Location!CW55)</f>
        <v>0</v>
      </c>
      <c r="Q111" s="299">
        <f>IF(C111="Cpt Panne",P111+heures!Q112,Matériel_Location!DE55)</f>
        <v>0</v>
      </c>
      <c r="R111" s="299">
        <f>IF(C111="Cpt Panne",Q111+heures!R112,Matériel_Location!DM55)</f>
        <v>0</v>
      </c>
      <c r="S111" s="299">
        <f>IF(C111="Cpt Panne",R111+heures!S112,Matériel_Location!DU55)</f>
        <v>0</v>
      </c>
      <c r="T111" s="299">
        <f>IF(C111="Cpt Panne",S111+heures!T112,Matériel_Location!EC55)</f>
        <v>0</v>
      </c>
      <c r="U111" s="299">
        <f>IF(C111="Cpt Panne",T111+heures!U112,Matériel_Location!EK55)</f>
        <v>0</v>
      </c>
      <c r="V111" s="299">
        <f>IF(C111="Cpt Panne",U111+heures!V112,Matériel_Location!ES55)</f>
        <v>0</v>
      </c>
      <c r="W111" s="299">
        <f>IF(C111="Cpt Panne",V111+heures!W112,Matériel_Location!FA55)</f>
        <v>0</v>
      </c>
      <c r="X111" s="299">
        <f>IF(C111="Cpt Panne",W111+heures!X112,Matériel_Location!FI55)</f>
        <v>0</v>
      </c>
      <c r="Y111" s="299">
        <f>IF(C111="Cpt Panne",X111+heures!Y112,Matériel_Location!FQ55)</f>
        <v>0</v>
      </c>
      <c r="Z111" s="299">
        <f>IF(C111="Cpt Panne",Y111+heures!Z112,Matériel_Location!FY55)</f>
        <v>0</v>
      </c>
      <c r="AA111" s="299">
        <f>IF(C111="Cpt Panne",Z111+heures!AA112,Matériel_Location!GG55)</f>
        <v>0</v>
      </c>
      <c r="AB111" s="299">
        <f>IF(C111="Cpt Panne",AA111+heures!AB112,Matériel_Location!GO55)</f>
        <v>0</v>
      </c>
      <c r="AC111" s="299">
        <f>IF(C111="Cpt Panne",AB111+heures!AC112,Matériel_Location!GW55)</f>
        <v>0</v>
      </c>
      <c r="AD111" s="299">
        <f>IF(C111="Cpt Panne",AC111+heures!AD112,Matériel_Location!HE55)</f>
        <v>0</v>
      </c>
      <c r="AE111" s="299">
        <f>IF(C111="Cpt Panne",AD111+heures!AE112,Matériel_Location!HM55)</f>
        <v>0</v>
      </c>
      <c r="AF111" s="299">
        <f>IF(C111="Cpt Panne",AE111+heures!AF112,Matériel_Location!HU55)</f>
        <v>0</v>
      </c>
      <c r="AG111" s="299">
        <f>IF(C111="Cpt Panne",AF111+heures!AG112,Matériel_Location!IC55)</f>
        <v>0</v>
      </c>
      <c r="AH111" s="299">
        <f>IF(C111="Cpt Panne",AG111+heures!AH112,Matériel_Location!IK55)</f>
        <v>0</v>
      </c>
      <c r="AI111" s="533">
        <f t="shared" si="1"/>
        <v>0</v>
      </c>
    </row>
    <row r="112" spans="1:35">
      <c r="A112" s="528">
        <f>Matériel_Location!A56</f>
        <v>0</v>
      </c>
      <c r="B112" s="301">
        <f>Matériel_Location!B56</f>
        <v>0</v>
      </c>
      <c r="C112" s="301">
        <f>Matériel_Location!C56</f>
        <v>0</v>
      </c>
      <c r="D112" s="298">
        <f>IF(C112="Cpt Panne",VLOOKUP(B112,Vidange!$S$7:'Vidange'!$Z$68,7,FALSE)+heures!D113,Matériel_Location!E56)</f>
        <v>0</v>
      </c>
      <c r="E112" s="299">
        <f>IF(C112="Cpt Panne",D112+heures!E113,Matériel_Location!M56)</f>
        <v>0</v>
      </c>
      <c r="F112" s="299">
        <f>IF(C112="Cpt Panne",D112+heures!F113,Matériel_Location!U56)</f>
        <v>0</v>
      </c>
      <c r="G112" s="299">
        <f>IF(C112="Cpt Panne",F112+heures!G113,Matériel_Location!AC56)</f>
        <v>0</v>
      </c>
      <c r="H112" s="299">
        <f>IF(C112="Cpt Panne",G112+heures!H113,Matériel_Location!AK56)</f>
        <v>0</v>
      </c>
      <c r="I112" s="299">
        <f>IF(C112="Cpt Panne",H112+heures!I113,Matériel_Location!AS56)</f>
        <v>0</v>
      </c>
      <c r="J112" s="299">
        <f>IF(C112="Cpt Panne",I112+heures!J113,Matériel_Location!BA56)</f>
        <v>0</v>
      </c>
      <c r="K112" s="299">
        <f>IF(C112="Cpt Panne",J112+heures!K113,Matériel_Location!BI56)</f>
        <v>0</v>
      </c>
      <c r="L112" s="299">
        <f>IF(C112="Cpt Panne",K112+heures!L113,Matériel_Location!BQ56)</f>
        <v>0</v>
      </c>
      <c r="M112" s="299">
        <f>IF(C112="Cpt Panne",L112+heures!M113,Matériel_Location!BY56)</f>
        <v>0</v>
      </c>
      <c r="N112" s="299">
        <f>IF(C112="Cpt Panne",M112+heures!N113,Matériel_Location!CG56)</f>
        <v>0</v>
      </c>
      <c r="O112" s="299">
        <f>IF(C112="Cpt Panne",N112+heures!O113,Matériel_Location!CO56)</f>
        <v>0</v>
      </c>
      <c r="P112" s="299">
        <f>IF(C112="Cpt Panne",O112+heures!P113,Matériel_Location!CW56)</f>
        <v>0</v>
      </c>
      <c r="Q112" s="299">
        <f>IF(C112="Cpt Panne",P112+heures!Q113,Matériel_Location!DE56)</f>
        <v>0</v>
      </c>
      <c r="R112" s="299">
        <f>IF(C112="Cpt Panne",Q112+heures!R113,Matériel_Location!DM56)</f>
        <v>0</v>
      </c>
      <c r="S112" s="299">
        <f>IF(C112="Cpt Panne",R112+heures!S113,Matériel_Location!DU56)</f>
        <v>0</v>
      </c>
      <c r="T112" s="299">
        <f>IF(C112="Cpt Panne",S112+heures!T113,Matériel_Location!EC56)</f>
        <v>0</v>
      </c>
      <c r="U112" s="299">
        <f>IF(C112="Cpt Panne",T112+heures!U113,Matériel_Location!EK56)</f>
        <v>0</v>
      </c>
      <c r="V112" s="299">
        <f>IF(C112="Cpt Panne",U112+heures!V113,Matériel_Location!ES56)</f>
        <v>0</v>
      </c>
      <c r="W112" s="299">
        <f>IF(C112="Cpt Panne",V112+heures!W113,Matériel_Location!FA56)</f>
        <v>0</v>
      </c>
      <c r="X112" s="299">
        <f>IF(C112="Cpt Panne",W112+heures!X113,Matériel_Location!FI56)</f>
        <v>0</v>
      </c>
      <c r="Y112" s="299">
        <f>IF(C112="Cpt Panne",X112+heures!Y113,Matériel_Location!FQ56)</f>
        <v>0</v>
      </c>
      <c r="Z112" s="299">
        <f>IF(C112="Cpt Panne",Y112+heures!Z113,Matériel_Location!FY56)</f>
        <v>0</v>
      </c>
      <c r="AA112" s="299">
        <f>IF(C112="Cpt Panne",Z112+heures!AA113,Matériel_Location!GG56)</f>
        <v>0</v>
      </c>
      <c r="AB112" s="299">
        <f>IF(C112="Cpt Panne",AA112+heures!AB113,Matériel_Location!GO56)</f>
        <v>0</v>
      </c>
      <c r="AC112" s="299">
        <f>IF(C112="Cpt Panne",AB112+heures!AC113,Matériel_Location!GW56)</f>
        <v>0</v>
      </c>
      <c r="AD112" s="299">
        <f>IF(C112="Cpt Panne",AC112+heures!AD113,Matériel_Location!HE56)</f>
        <v>0</v>
      </c>
      <c r="AE112" s="299">
        <f>IF(C112="Cpt Panne",AD112+heures!AE113,Matériel_Location!HM56)</f>
        <v>0</v>
      </c>
      <c r="AF112" s="299">
        <f>IF(C112="Cpt Panne",AE112+heures!AF113,Matériel_Location!HU56)</f>
        <v>0</v>
      </c>
      <c r="AG112" s="299">
        <f>IF(C112="Cpt Panne",AF112+heures!AG113,Matériel_Location!IC56)</f>
        <v>0</v>
      </c>
      <c r="AH112" s="299">
        <f>IF(C112="Cpt Panne",AG112+heures!AH113,Matériel_Location!IK56)</f>
        <v>0</v>
      </c>
      <c r="AI112" s="533">
        <f t="shared" si="1"/>
        <v>0</v>
      </c>
    </row>
    <row r="113" spans="1:35">
      <c r="A113" s="528">
        <f>Matériel_Location!A57</f>
        <v>0</v>
      </c>
      <c r="B113" s="301">
        <f>Matériel_Location!B57</f>
        <v>0</v>
      </c>
      <c r="C113" s="301">
        <f>Matériel_Location!C57</f>
        <v>0</v>
      </c>
      <c r="D113" s="298">
        <f>IF(C113="Cpt Panne",VLOOKUP(B113,Vidange!$S$7:'Vidange'!$Z$68,7,FALSE)+heures!D114,Matériel_Location!E57)</f>
        <v>0</v>
      </c>
      <c r="E113" s="299">
        <f>IF(C113="Cpt Panne",D113+heures!E114,Matériel_Location!M57)</f>
        <v>0</v>
      </c>
      <c r="F113" s="299">
        <f>IF(C113="Cpt Panne",D113+heures!F114,Matériel_Location!U57)</f>
        <v>0</v>
      </c>
      <c r="G113" s="299">
        <f>IF(C113="Cpt Panne",F113+heures!G114,Matériel_Location!AC57)</f>
        <v>0</v>
      </c>
      <c r="H113" s="299">
        <f>IF(C113="Cpt Panne",G113+heures!H114,Matériel_Location!AK57)</f>
        <v>0</v>
      </c>
      <c r="I113" s="299">
        <f>IF(C113="Cpt Panne",H113+heures!I114,Matériel_Location!AS57)</f>
        <v>0</v>
      </c>
      <c r="J113" s="299">
        <f>IF(C113="Cpt Panne",I113+heures!J114,Matériel_Location!BA57)</f>
        <v>0</v>
      </c>
      <c r="K113" s="299">
        <f>IF(C113="Cpt Panne",J113+heures!K114,Matériel_Location!BI57)</f>
        <v>0</v>
      </c>
      <c r="L113" s="299">
        <f>IF(C113="Cpt Panne",K113+heures!L114,Matériel_Location!BQ57)</f>
        <v>0</v>
      </c>
      <c r="M113" s="299">
        <f>IF(C113="Cpt Panne",L113+heures!M114,Matériel_Location!BY57)</f>
        <v>0</v>
      </c>
      <c r="N113" s="299">
        <f>IF(C113="Cpt Panne",M113+heures!N114,Matériel_Location!CG57)</f>
        <v>0</v>
      </c>
      <c r="O113" s="299">
        <f>IF(C113="Cpt Panne",N113+heures!O114,Matériel_Location!CO57)</f>
        <v>0</v>
      </c>
      <c r="P113" s="299">
        <f>IF(C113="Cpt Panne",O113+heures!P114,Matériel_Location!CW57)</f>
        <v>0</v>
      </c>
      <c r="Q113" s="299">
        <f>IF(C113="Cpt Panne",P113+heures!Q114,Matériel_Location!DE57)</f>
        <v>0</v>
      </c>
      <c r="R113" s="299">
        <f>IF(C113="Cpt Panne",Q113+heures!R114,Matériel_Location!DM57)</f>
        <v>0</v>
      </c>
      <c r="S113" s="299">
        <f>IF(C113="Cpt Panne",R113+heures!S114,Matériel_Location!DU57)</f>
        <v>0</v>
      </c>
      <c r="T113" s="299">
        <f>IF(C113="Cpt Panne",S113+heures!T114,Matériel_Location!EC57)</f>
        <v>0</v>
      </c>
      <c r="U113" s="299">
        <f>IF(C113="Cpt Panne",T113+heures!U114,Matériel_Location!EK57)</f>
        <v>0</v>
      </c>
      <c r="V113" s="299">
        <f>IF(C113="Cpt Panne",U113+heures!V114,Matériel_Location!ES57)</f>
        <v>0</v>
      </c>
      <c r="W113" s="299">
        <f>IF(C113="Cpt Panne",V113+heures!W114,Matériel_Location!FA57)</f>
        <v>0</v>
      </c>
      <c r="X113" s="299">
        <f>IF(C113="Cpt Panne",W113+heures!X114,Matériel_Location!FI57)</f>
        <v>0</v>
      </c>
      <c r="Y113" s="299">
        <f>IF(C113="Cpt Panne",X113+heures!Y114,Matériel_Location!FQ57)</f>
        <v>0</v>
      </c>
      <c r="Z113" s="299">
        <f>IF(C113="Cpt Panne",Y113+heures!Z114,Matériel_Location!FY57)</f>
        <v>0</v>
      </c>
      <c r="AA113" s="299">
        <f>IF(C113="Cpt Panne",Z113+heures!AA114,Matériel_Location!GG57)</f>
        <v>0</v>
      </c>
      <c r="AB113" s="299">
        <f>IF(C113="Cpt Panne",AA113+heures!AB114,Matériel_Location!GO57)</f>
        <v>0</v>
      </c>
      <c r="AC113" s="299">
        <f>IF(C113="Cpt Panne",AB113+heures!AC114,Matériel_Location!GW57)</f>
        <v>0</v>
      </c>
      <c r="AD113" s="299">
        <f>IF(C113="Cpt Panne",AC113+heures!AD114,Matériel_Location!HE57)</f>
        <v>0</v>
      </c>
      <c r="AE113" s="299">
        <f>IF(C113="Cpt Panne",AD113+heures!AE114,Matériel_Location!HM57)</f>
        <v>0</v>
      </c>
      <c r="AF113" s="299">
        <f>IF(C113="Cpt Panne",AE113+heures!AF114,Matériel_Location!HU57)</f>
        <v>0</v>
      </c>
      <c r="AG113" s="299">
        <f>IF(C113="Cpt Panne",AF113+heures!AG114,Matériel_Location!IC57)</f>
        <v>0</v>
      </c>
      <c r="AH113" s="299">
        <f>IF(C113="Cpt Panne",AG113+heures!AH114,Matériel_Location!IK57)</f>
        <v>0</v>
      </c>
      <c r="AI113" s="533">
        <f t="shared" si="1"/>
        <v>0</v>
      </c>
    </row>
    <row r="114" spans="1:35">
      <c r="A114" s="528">
        <f>Matériel_Location!A58</f>
        <v>0</v>
      </c>
      <c r="B114" s="301">
        <f>Matériel_Location!B58</f>
        <v>0</v>
      </c>
      <c r="C114" s="301">
        <f>Matériel_Location!C58</f>
        <v>0</v>
      </c>
      <c r="D114" s="298">
        <f>IF(C114="Cpt Panne",VLOOKUP(B114,Vidange!$S$7:'Vidange'!$Z$68,7,FALSE)+heures!D115,Matériel_Location!E58)</f>
        <v>0</v>
      </c>
      <c r="E114" s="299">
        <f>IF(C114="Cpt Panne",D114+heures!E115,Matériel_Location!M58)</f>
        <v>0</v>
      </c>
      <c r="F114" s="299">
        <f>IF(C114="Cpt Panne",D114+heures!F115,Matériel_Location!U58)</f>
        <v>0</v>
      </c>
      <c r="G114" s="299">
        <f>IF(C114="Cpt Panne",F114+heures!G115,Matériel_Location!AC58)</f>
        <v>0</v>
      </c>
      <c r="H114" s="299">
        <f>IF(C114="Cpt Panne",G114+heures!H115,Matériel_Location!AK58)</f>
        <v>0</v>
      </c>
      <c r="I114" s="299">
        <f>IF(C114="Cpt Panne",H114+heures!I115,Matériel_Location!AS58)</f>
        <v>0</v>
      </c>
      <c r="J114" s="299">
        <f>IF(C114="Cpt Panne",I114+heures!J115,Matériel_Location!BA58)</f>
        <v>0</v>
      </c>
      <c r="K114" s="299">
        <f>IF(C114="Cpt Panne",J114+heures!K115,Matériel_Location!BI58)</f>
        <v>0</v>
      </c>
      <c r="L114" s="299">
        <f>IF(C114="Cpt Panne",K114+heures!L115,Matériel_Location!BQ58)</f>
        <v>0</v>
      </c>
      <c r="M114" s="299">
        <f>IF(C114="Cpt Panne",L114+heures!M115,Matériel_Location!BY58)</f>
        <v>0</v>
      </c>
      <c r="N114" s="299">
        <f>IF(C114="Cpt Panne",M114+heures!N115,Matériel_Location!CG58)</f>
        <v>0</v>
      </c>
      <c r="O114" s="299">
        <f>IF(C114="Cpt Panne",N114+heures!O115,Matériel_Location!CO58)</f>
        <v>0</v>
      </c>
      <c r="P114" s="299">
        <f>IF(C114="Cpt Panne",O114+heures!P115,Matériel_Location!CW58)</f>
        <v>0</v>
      </c>
      <c r="Q114" s="299">
        <f>IF(C114="Cpt Panne",P114+heures!Q115,Matériel_Location!DE58)</f>
        <v>0</v>
      </c>
      <c r="R114" s="299">
        <f>IF(C114="Cpt Panne",Q114+heures!R115,Matériel_Location!DM58)</f>
        <v>0</v>
      </c>
      <c r="S114" s="299">
        <f>IF(C114="Cpt Panne",R114+heures!S115,Matériel_Location!DU58)</f>
        <v>0</v>
      </c>
      <c r="T114" s="299">
        <f>IF(C114="Cpt Panne",S114+heures!T115,Matériel_Location!EC58)</f>
        <v>0</v>
      </c>
      <c r="U114" s="299">
        <f>IF(C114="Cpt Panne",T114+heures!U115,Matériel_Location!EK58)</f>
        <v>0</v>
      </c>
      <c r="V114" s="299">
        <f>IF(C114="Cpt Panne",U114+heures!V115,Matériel_Location!ES58)</f>
        <v>0</v>
      </c>
      <c r="W114" s="299">
        <f>IF(C114="Cpt Panne",V114+heures!W115,Matériel_Location!FA58)</f>
        <v>0</v>
      </c>
      <c r="X114" s="299">
        <f>IF(C114="Cpt Panne",W114+heures!X115,Matériel_Location!FI58)</f>
        <v>0</v>
      </c>
      <c r="Y114" s="299">
        <f>IF(C114="Cpt Panne",X114+heures!Y115,Matériel_Location!FQ58)</f>
        <v>0</v>
      </c>
      <c r="Z114" s="299">
        <f>IF(C114="Cpt Panne",Y114+heures!Z115,Matériel_Location!FY58)</f>
        <v>0</v>
      </c>
      <c r="AA114" s="299">
        <f>IF(C114="Cpt Panne",Z114+heures!AA115,Matériel_Location!GG58)</f>
        <v>0</v>
      </c>
      <c r="AB114" s="299">
        <f>IF(C114="Cpt Panne",AA114+heures!AB115,Matériel_Location!GO58)</f>
        <v>0</v>
      </c>
      <c r="AC114" s="299">
        <f>IF(C114="Cpt Panne",AB114+heures!AC115,Matériel_Location!GW58)</f>
        <v>0</v>
      </c>
      <c r="AD114" s="299">
        <f>IF(C114="Cpt Panne",AC114+heures!AD115,Matériel_Location!HE58)</f>
        <v>0</v>
      </c>
      <c r="AE114" s="299">
        <f>IF(C114="Cpt Panne",AD114+heures!AE115,Matériel_Location!HM58)</f>
        <v>0</v>
      </c>
      <c r="AF114" s="299">
        <f>IF(C114="Cpt Panne",AE114+heures!AF115,Matériel_Location!HU58)</f>
        <v>0</v>
      </c>
      <c r="AG114" s="299">
        <f>IF(C114="Cpt Panne",AF114+heures!AG115,Matériel_Location!IC58)</f>
        <v>0</v>
      </c>
      <c r="AH114" s="299">
        <f>IF(C114="Cpt Panne",AG114+heures!AH115,Matériel_Location!IK58)</f>
        <v>0</v>
      </c>
      <c r="AI114" s="533">
        <f t="shared" si="1"/>
        <v>0</v>
      </c>
    </row>
    <row r="115" spans="1:35">
      <c r="A115" s="528">
        <f>Matériel_Location!A59</f>
        <v>0</v>
      </c>
      <c r="B115" s="301">
        <f>Matériel_Location!B59</f>
        <v>0</v>
      </c>
      <c r="C115" s="301">
        <f>Matériel_Location!C59</f>
        <v>0</v>
      </c>
      <c r="D115" s="298">
        <f>IF(C115="Cpt Panne",VLOOKUP(B115,Vidange!$S$7:'Vidange'!$Z$68,7,FALSE)+heures!D116,Matériel_Location!E59)</f>
        <v>0</v>
      </c>
      <c r="E115" s="299">
        <f>IF(C115="Cpt Panne",D115+heures!E116,Matériel_Location!M59)</f>
        <v>0</v>
      </c>
      <c r="F115" s="299">
        <f>IF(C115="Cpt Panne",D115+heures!F116,Matériel_Location!U59)</f>
        <v>0</v>
      </c>
      <c r="G115" s="299">
        <f>IF(C115="Cpt Panne",F115+heures!G116,Matériel_Location!AC59)</f>
        <v>0</v>
      </c>
      <c r="H115" s="299">
        <f>IF(C115="Cpt Panne",G115+heures!H116,Matériel_Location!AK59)</f>
        <v>0</v>
      </c>
      <c r="I115" s="299">
        <f>IF(C115="Cpt Panne",H115+heures!I116,Matériel_Location!AS59)</f>
        <v>0</v>
      </c>
      <c r="J115" s="299">
        <f>IF(C115="Cpt Panne",I115+heures!J116,Matériel_Location!BA59)</f>
        <v>0</v>
      </c>
      <c r="K115" s="299">
        <f>IF(C115="Cpt Panne",J115+heures!K116,Matériel_Location!BI59)</f>
        <v>0</v>
      </c>
      <c r="L115" s="299">
        <f>IF(C115="Cpt Panne",K115+heures!L116,Matériel_Location!BQ59)</f>
        <v>0</v>
      </c>
      <c r="M115" s="299">
        <f>IF(C115="Cpt Panne",L115+heures!M116,Matériel_Location!BY59)</f>
        <v>0</v>
      </c>
      <c r="N115" s="299">
        <f>IF(C115="Cpt Panne",M115+heures!N116,Matériel_Location!CG59)</f>
        <v>0</v>
      </c>
      <c r="O115" s="299">
        <f>IF(C115="Cpt Panne",N115+heures!O116,Matériel_Location!CO59)</f>
        <v>0</v>
      </c>
      <c r="P115" s="299">
        <f>IF(C115="Cpt Panne",O115+heures!P116,Matériel_Location!CW59)</f>
        <v>0</v>
      </c>
      <c r="Q115" s="299">
        <f>IF(C115="Cpt Panne",P115+heures!Q116,Matériel_Location!DE59)</f>
        <v>0</v>
      </c>
      <c r="R115" s="299">
        <f>IF(C115="Cpt Panne",Q115+heures!R116,Matériel_Location!DM59)</f>
        <v>0</v>
      </c>
      <c r="S115" s="299">
        <f>IF(C115="Cpt Panne",R115+heures!S116,Matériel_Location!DU59)</f>
        <v>0</v>
      </c>
      <c r="T115" s="299">
        <f>IF(C115="Cpt Panne",S115+heures!T116,Matériel_Location!EC59)</f>
        <v>0</v>
      </c>
      <c r="U115" s="299">
        <f>IF(C115="Cpt Panne",T115+heures!U116,Matériel_Location!EK59)</f>
        <v>0</v>
      </c>
      <c r="V115" s="299">
        <f>IF(C115="Cpt Panne",U115+heures!V116,Matériel_Location!ES59)</f>
        <v>0</v>
      </c>
      <c r="W115" s="299">
        <f>IF(C115="Cpt Panne",V115+heures!W116,Matériel_Location!FA59)</f>
        <v>0</v>
      </c>
      <c r="X115" s="299">
        <f>IF(C115="Cpt Panne",W115+heures!X116,Matériel_Location!FI59)</f>
        <v>0</v>
      </c>
      <c r="Y115" s="299">
        <f>IF(C115="Cpt Panne",X115+heures!Y116,Matériel_Location!FQ59)</f>
        <v>0</v>
      </c>
      <c r="Z115" s="299">
        <f>IF(C115="Cpt Panne",Y115+heures!Z116,Matériel_Location!FY59)</f>
        <v>0</v>
      </c>
      <c r="AA115" s="299">
        <f>IF(C115="Cpt Panne",Z115+heures!AA116,Matériel_Location!GG59)</f>
        <v>0</v>
      </c>
      <c r="AB115" s="299">
        <f>IF(C115="Cpt Panne",AA115+heures!AB116,Matériel_Location!GO59)</f>
        <v>0</v>
      </c>
      <c r="AC115" s="299">
        <f>IF(C115="Cpt Panne",AB115+heures!AC116,Matériel_Location!GW59)</f>
        <v>0</v>
      </c>
      <c r="AD115" s="299">
        <f>IF(C115="Cpt Panne",AC115+heures!AD116,Matériel_Location!HE59)</f>
        <v>0</v>
      </c>
      <c r="AE115" s="299">
        <f>IF(C115="Cpt Panne",AD115+heures!AE116,Matériel_Location!HM59)</f>
        <v>0</v>
      </c>
      <c r="AF115" s="299">
        <f>IF(C115="Cpt Panne",AE115+heures!AF116,Matériel_Location!HU59)</f>
        <v>0</v>
      </c>
      <c r="AG115" s="299">
        <f>IF(C115="Cpt Panne",AF115+heures!AG116,Matériel_Location!IC59)</f>
        <v>0</v>
      </c>
      <c r="AH115" s="299">
        <f>IF(C115="Cpt Panne",AG115+heures!AH116,Matériel_Location!IK59)</f>
        <v>0</v>
      </c>
      <c r="AI115" s="533">
        <f t="shared" si="1"/>
        <v>0</v>
      </c>
    </row>
    <row r="116" spans="1:35">
      <c r="A116" s="528">
        <f>Matériel_Location!A60</f>
        <v>0</v>
      </c>
      <c r="B116" s="301">
        <f>Matériel_Location!B60</f>
        <v>0</v>
      </c>
      <c r="C116" s="301">
        <f>Matériel_Location!C60</f>
        <v>0</v>
      </c>
      <c r="D116" s="298">
        <f>IF(C116="Cpt Panne",VLOOKUP(B116,Vidange!$S$7:'Vidange'!$Z$68,7,FALSE)+heures!D117,Matériel_Location!E60)</f>
        <v>0</v>
      </c>
      <c r="E116" s="299">
        <f>IF(C116="Cpt Panne",D116+heures!E117,Matériel_Location!M60)</f>
        <v>0</v>
      </c>
      <c r="F116" s="299">
        <f>IF(C116="Cpt Panne",D116+heures!F117,Matériel_Location!U60)</f>
        <v>0</v>
      </c>
      <c r="G116" s="299">
        <f>IF(C116="Cpt Panne",F116+heures!G117,Matériel_Location!AC60)</f>
        <v>0</v>
      </c>
      <c r="H116" s="299">
        <f>IF(C116="Cpt Panne",G116+heures!H117,Matériel_Location!AK60)</f>
        <v>0</v>
      </c>
      <c r="I116" s="299">
        <f>IF(C116="Cpt Panne",H116+heures!I117,Matériel_Location!AS60)</f>
        <v>0</v>
      </c>
      <c r="J116" s="299">
        <f>IF(C116="Cpt Panne",I116+heures!J117,Matériel_Location!BA60)</f>
        <v>0</v>
      </c>
      <c r="K116" s="299">
        <f>IF(C116="Cpt Panne",J116+heures!K117,Matériel_Location!BI60)</f>
        <v>0</v>
      </c>
      <c r="L116" s="299">
        <f>IF(C116="Cpt Panne",K116+heures!L117,Matériel_Location!BQ60)</f>
        <v>0</v>
      </c>
      <c r="M116" s="299">
        <f>IF(C116="Cpt Panne",L116+heures!M117,Matériel_Location!BY60)</f>
        <v>0</v>
      </c>
      <c r="N116" s="299">
        <f>IF(C116="Cpt Panne",M116+heures!N117,Matériel_Location!CG60)</f>
        <v>0</v>
      </c>
      <c r="O116" s="299">
        <f>IF(C116="Cpt Panne",N116+heures!O117,Matériel_Location!CO60)</f>
        <v>0</v>
      </c>
      <c r="P116" s="299">
        <f>IF(C116="Cpt Panne",O116+heures!P117,Matériel_Location!CW60)</f>
        <v>0</v>
      </c>
      <c r="Q116" s="299">
        <f>IF(C116="Cpt Panne",P116+heures!Q117,Matériel_Location!DE60)</f>
        <v>0</v>
      </c>
      <c r="R116" s="299">
        <f>IF(C116="Cpt Panne",Q116+heures!R117,Matériel_Location!DM60)</f>
        <v>0</v>
      </c>
      <c r="S116" s="299">
        <f>IF(C116="Cpt Panne",R116+heures!S117,Matériel_Location!DU60)</f>
        <v>0</v>
      </c>
      <c r="T116" s="299">
        <f>IF(C116="Cpt Panne",S116+heures!T117,Matériel_Location!EC60)</f>
        <v>0</v>
      </c>
      <c r="U116" s="299">
        <f>IF(C116="Cpt Panne",T116+heures!U117,Matériel_Location!EK60)</f>
        <v>0</v>
      </c>
      <c r="V116" s="299">
        <f>IF(C116="Cpt Panne",U116+heures!V117,Matériel_Location!ES60)</f>
        <v>0</v>
      </c>
      <c r="W116" s="299">
        <f>IF(C116="Cpt Panne",V116+heures!W117,Matériel_Location!FA60)</f>
        <v>0</v>
      </c>
      <c r="X116" s="299">
        <f>IF(C116="Cpt Panne",W116+heures!X117,Matériel_Location!FI60)</f>
        <v>0</v>
      </c>
      <c r="Y116" s="299">
        <f>IF(C116="Cpt Panne",X116+heures!Y117,Matériel_Location!FQ60)</f>
        <v>0</v>
      </c>
      <c r="Z116" s="299">
        <f>IF(C116="Cpt Panne",Y116+heures!Z117,Matériel_Location!FY60)</f>
        <v>0</v>
      </c>
      <c r="AA116" s="299">
        <f>IF(C116="Cpt Panne",Z116+heures!AA117,Matériel_Location!GG60)</f>
        <v>0</v>
      </c>
      <c r="AB116" s="299">
        <f>IF(C116="Cpt Panne",AA116+heures!AB117,Matériel_Location!GO60)</f>
        <v>0</v>
      </c>
      <c r="AC116" s="299">
        <f>IF(C116="Cpt Panne",AB116+heures!AC117,Matériel_Location!GW60)</f>
        <v>0</v>
      </c>
      <c r="AD116" s="299">
        <f>IF(C116="Cpt Panne",AC116+heures!AD117,Matériel_Location!HE60)</f>
        <v>0</v>
      </c>
      <c r="AE116" s="299">
        <f>IF(C116="Cpt Panne",AD116+heures!AE117,Matériel_Location!HM60)</f>
        <v>0</v>
      </c>
      <c r="AF116" s="299">
        <f>IF(C116="Cpt Panne",AE116+heures!AF117,Matériel_Location!HU60)</f>
        <v>0</v>
      </c>
      <c r="AG116" s="299">
        <f>IF(C116="Cpt Panne",AF116+heures!AG117,Matériel_Location!IC60)</f>
        <v>0</v>
      </c>
      <c r="AH116" s="299">
        <f>IF(C116="Cpt Panne",AG116+heures!AH117,Matériel_Location!IK60)</f>
        <v>0</v>
      </c>
      <c r="AI116" s="533">
        <f t="shared" si="1"/>
        <v>0</v>
      </c>
    </row>
    <row r="117" spans="1:35">
      <c r="A117" s="528">
        <f>Matériel_Location!A61</f>
        <v>0</v>
      </c>
      <c r="B117" s="301">
        <f>Matériel_Location!B61</f>
        <v>0</v>
      </c>
      <c r="C117" s="301">
        <f>Matériel_Location!C61</f>
        <v>0</v>
      </c>
      <c r="D117" s="298">
        <f>IF(C117="Cpt Panne",VLOOKUP(B117,Vidange!$S$7:'Vidange'!$Z$68,7,FALSE)+heures!D118,Matériel_Location!E61)</f>
        <v>0</v>
      </c>
      <c r="E117" s="299">
        <f>IF(C117="Cpt Panne",D117+heures!E118,Matériel_Location!M61)</f>
        <v>0</v>
      </c>
      <c r="F117" s="299">
        <f>IF(C117="Cpt Panne",D117+heures!F118,Matériel_Location!U61)</f>
        <v>0</v>
      </c>
      <c r="G117" s="299">
        <f>IF(C117="Cpt Panne",F117+heures!G118,Matériel_Location!AC61)</f>
        <v>0</v>
      </c>
      <c r="H117" s="299">
        <f>IF(C117="Cpt Panne",G117+heures!H118,Matériel_Location!AK61)</f>
        <v>0</v>
      </c>
      <c r="I117" s="299">
        <f>IF(C117="Cpt Panne",H117+heures!I118,Matériel_Location!AS61)</f>
        <v>0</v>
      </c>
      <c r="J117" s="299">
        <f>IF(C117="Cpt Panne",I117+heures!J118,Matériel_Location!BA61)</f>
        <v>0</v>
      </c>
      <c r="K117" s="299">
        <f>IF(C117="Cpt Panne",J117+heures!K118,Matériel_Location!BI61)</f>
        <v>0</v>
      </c>
      <c r="L117" s="299">
        <f>IF(C117="Cpt Panne",K117+heures!L118,Matériel_Location!BQ61)</f>
        <v>0</v>
      </c>
      <c r="M117" s="299">
        <f>IF(C117="Cpt Panne",L117+heures!M118,Matériel_Location!BY61)</f>
        <v>0</v>
      </c>
      <c r="N117" s="299">
        <f>IF(C117="Cpt Panne",M117+heures!N118,Matériel_Location!CG61)</f>
        <v>0</v>
      </c>
      <c r="O117" s="299">
        <f>IF(C117="Cpt Panne",N117+heures!O118,Matériel_Location!CO61)</f>
        <v>0</v>
      </c>
      <c r="P117" s="299">
        <f>IF(C117="Cpt Panne",O117+heures!P118,Matériel_Location!CW61)</f>
        <v>0</v>
      </c>
      <c r="Q117" s="299">
        <f>IF(C117="Cpt Panne",P117+heures!Q118,Matériel_Location!DE61)</f>
        <v>0</v>
      </c>
      <c r="R117" s="299">
        <f>IF(C117="Cpt Panne",Q117+heures!R118,Matériel_Location!DM61)</f>
        <v>0</v>
      </c>
      <c r="S117" s="299">
        <f>IF(C117="Cpt Panne",R117+heures!S118,Matériel_Location!DU61)</f>
        <v>0</v>
      </c>
      <c r="T117" s="299">
        <f>IF(C117="Cpt Panne",S117+heures!T118,Matériel_Location!EC61)</f>
        <v>0</v>
      </c>
      <c r="U117" s="299">
        <f>IF(C117="Cpt Panne",T117+heures!U118,Matériel_Location!EK61)</f>
        <v>0</v>
      </c>
      <c r="V117" s="299">
        <f>IF(C117="Cpt Panne",U117+heures!V118,Matériel_Location!ES61)</f>
        <v>0</v>
      </c>
      <c r="W117" s="299">
        <f>IF(C117="Cpt Panne",V117+heures!W118,Matériel_Location!FA61)</f>
        <v>0</v>
      </c>
      <c r="X117" s="299">
        <f>IF(C117="Cpt Panne",W117+heures!X118,Matériel_Location!FI61)</f>
        <v>0</v>
      </c>
      <c r="Y117" s="299">
        <f>IF(C117="Cpt Panne",X117+heures!Y118,Matériel_Location!FQ61)</f>
        <v>0</v>
      </c>
      <c r="Z117" s="299">
        <f>IF(C117="Cpt Panne",Y117+heures!Z118,Matériel_Location!FY61)</f>
        <v>0</v>
      </c>
      <c r="AA117" s="299">
        <f>IF(C117="Cpt Panne",Z117+heures!AA118,Matériel_Location!GG61)</f>
        <v>0</v>
      </c>
      <c r="AB117" s="299">
        <f>IF(C117="Cpt Panne",AA117+heures!AB118,Matériel_Location!GO61)</f>
        <v>0</v>
      </c>
      <c r="AC117" s="299">
        <f>IF(C117="Cpt Panne",AB117+heures!AC118,Matériel_Location!GW61)</f>
        <v>0</v>
      </c>
      <c r="AD117" s="299">
        <f>IF(C117="Cpt Panne",AC117+heures!AD118,Matériel_Location!HE61)</f>
        <v>0</v>
      </c>
      <c r="AE117" s="299">
        <f>IF(C117="Cpt Panne",AD117+heures!AE118,Matériel_Location!HM61)</f>
        <v>0</v>
      </c>
      <c r="AF117" s="299">
        <f>IF(C117="Cpt Panne",AE117+heures!AF118,Matériel_Location!HU61)</f>
        <v>0</v>
      </c>
      <c r="AG117" s="299">
        <f>IF(C117="Cpt Panne",AF117+heures!AG118,Matériel_Location!IC61)</f>
        <v>0</v>
      </c>
      <c r="AH117" s="299">
        <f>IF(C117="Cpt Panne",AG117+heures!AH118,Matériel_Location!IK61)</f>
        <v>0</v>
      </c>
      <c r="AI117" s="533">
        <f t="shared" si="1"/>
        <v>0</v>
      </c>
    </row>
    <row r="118" spans="1:35">
      <c r="A118" s="528">
        <f>Matériel_Location!A62</f>
        <v>0</v>
      </c>
      <c r="B118" s="301">
        <f>Matériel_Location!B62</f>
        <v>0</v>
      </c>
      <c r="C118" s="301">
        <f>Matériel_Location!C62</f>
        <v>0</v>
      </c>
      <c r="D118" s="298">
        <f>IF(C118="Cpt Panne",VLOOKUP(B118,Vidange!$S$7:'Vidange'!$Z$68,7,FALSE)+heures!D119,Matériel_Location!E62)</f>
        <v>0</v>
      </c>
      <c r="E118" s="299">
        <f>IF(C118="Cpt Panne",D118+heures!E119,Matériel_Location!M62)</f>
        <v>0</v>
      </c>
      <c r="F118" s="299">
        <f>IF(C118="Cpt Panne",D118+heures!F119,Matériel_Location!U62)</f>
        <v>0</v>
      </c>
      <c r="G118" s="299">
        <f>IF(C118="Cpt Panne",F118+heures!G119,Matériel_Location!AC62)</f>
        <v>0</v>
      </c>
      <c r="H118" s="299">
        <f>IF(C118="Cpt Panne",G118+heures!H119,Matériel_Location!AK62)</f>
        <v>0</v>
      </c>
      <c r="I118" s="299">
        <f>IF(C118="Cpt Panne",H118+heures!I119,Matériel_Location!AS62)</f>
        <v>0</v>
      </c>
      <c r="J118" s="299">
        <f>IF(C118="Cpt Panne",I118+heures!J119,Matériel_Location!BA62)</f>
        <v>0</v>
      </c>
      <c r="K118" s="299">
        <f>IF(C118="Cpt Panne",J118+heures!K119,Matériel_Location!BI62)</f>
        <v>0</v>
      </c>
      <c r="L118" s="299">
        <f>IF(C118="Cpt Panne",K118+heures!L119,Matériel_Location!BQ62)</f>
        <v>0</v>
      </c>
      <c r="M118" s="299">
        <f>IF(C118="Cpt Panne",L118+heures!M119,Matériel_Location!BY62)</f>
        <v>0</v>
      </c>
      <c r="N118" s="299">
        <f>IF(C118="Cpt Panne",M118+heures!N119,Matériel_Location!CG62)</f>
        <v>0</v>
      </c>
      <c r="O118" s="299">
        <f>IF(C118="Cpt Panne",N118+heures!O119,Matériel_Location!CO62)</f>
        <v>0</v>
      </c>
      <c r="P118" s="299">
        <f>IF(C118="Cpt Panne",O118+heures!P119,Matériel_Location!CW62)</f>
        <v>0</v>
      </c>
      <c r="Q118" s="299">
        <f>IF(C118="Cpt Panne",P118+heures!Q119,Matériel_Location!DE62)</f>
        <v>0</v>
      </c>
      <c r="R118" s="299">
        <f>IF(C118="Cpt Panne",Q118+heures!R119,Matériel_Location!DM62)</f>
        <v>0</v>
      </c>
      <c r="S118" s="299">
        <f>IF(C118="Cpt Panne",R118+heures!S119,Matériel_Location!DU62)</f>
        <v>0</v>
      </c>
      <c r="T118" s="299">
        <f>IF(C118="Cpt Panne",S118+heures!T119,Matériel_Location!EC62)</f>
        <v>0</v>
      </c>
      <c r="U118" s="299">
        <f>IF(C118="Cpt Panne",T118+heures!U119,Matériel_Location!EK62)</f>
        <v>0</v>
      </c>
      <c r="V118" s="299">
        <f>IF(C118="Cpt Panne",U118+heures!V119,Matériel_Location!ES62)</f>
        <v>0</v>
      </c>
      <c r="W118" s="299">
        <f>IF(C118="Cpt Panne",V118+heures!W119,Matériel_Location!FA62)</f>
        <v>0</v>
      </c>
      <c r="X118" s="299">
        <f>IF(C118="Cpt Panne",W118+heures!X119,Matériel_Location!FI62)</f>
        <v>0</v>
      </c>
      <c r="Y118" s="299">
        <f>IF(C118="Cpt Panne",X118+heures!Y119,Matériel_Location!FQ62)</f>
        <v>0</v>
      </c>
      <c r="Z118" s="299">
        <f>IF(C118="Cpt Panne",Y118+heures!Z119,Matériel_Location!FY62)</f>
        <v>0</v>
      </c>
      <c r="AA118" s="299">
        <f>IF(C118="Cpt Panne",Z118+heures!AA119,Matériel_Location!GG62)</f>
        <v>0</v>
      </c>
      <c r="AB118" s="299">
        <f>IF(C118="Cpt Panne",AA118+heures!AB119,Matériel_Location!GO62)</f>
        <v>0</v>
      </c>
      <c r="AC118" s="299">
        <f>IF(C118="Cpt Panne",AB118+heures!AC119,Matériel_Location!GW62)</f>
        <v>0</v>
      </c>
      <c r="AD118" s="299">
        <f>IF(C118="Cpt Panne",AC118+heures!AD119,Matériel_Location!HE62)</f>
        <v>0</v>
      </c>
      <c r="AE118" s="299">
        <f>IF(C118="Cpt Panne",AD118+heures!AE119,Matériel_Location!HM62)</f>
        <v>0</v>
      </c>
      <c r="AF118" s="299">
        <f>IF(C118="Cpt Panne",AE118+heures!AF119,Matériel_Location!HU62)</f>
        <v>0</v>
      </c>
      <c r="AG118" s="299">
        <f>IF(C118="Cpt Panne",AF118+heures!AG119,Matériel_Location!IC62)</f>
        <v>0</v>
      </c>
      <c r="AH118" s="299">
        <f>IF(C118="Cpt Panne",AG118+heures!AH119,Matériel_Location!IK62)</f>
        <v>0</v>
      </c>
      <c r="AI118" s="533">
        <f t="shared" si="1"/>
        <v>0</v>
      </c>
    </row>
    <row r="119" spans="1:35">
      <c r="A119" s="528">
        <f>Matériel_Location!A63</f>
        <v>0</v>
      </c>
      <c r="B119" s="301">
        <f>Matériel_Location!B63</f>
        <v>0</v>
      </c>
      <c r="C119" s="301">
        <f>Matériel_Location!C63</f>
        <v>0</v>
      </c>
      <c r="D119" s="298">
        <f>IF(C119="Cpt Panne",VLOOKUP(B119,Vidange!$S$7:'Vidange'!$Z$68,7,FALSE)+heures!D120,Matériel_Location!E63)</f>
        <v>0</v>
      </c>
      <c r="E119" s="299">
        <f>IF(C119="Cpt Panne",D119+heures!E120,Matériel_Location!M63)</f>
        <v>0</v>
      </c>
      <c r="F119" s="299">
        <f>IF(C119="Cpt Panne",D119+heures!F120,Matériel_Location!U63)</f>
        <v>0</v>
      </c>
      <c r="G119" s="299">
        <f>IF(C119="Cpt Panne",F119+heures!G120,Matériel_Location!AC63)</f>
        <v>0</v>
      </c>
      <c r="H119" s="299">
        <f>IF(C119="Cpt Panne",G119+heures!H120,Matériel_Location!AK63)</f>
        <v>0</v>
      </c>
      <c r="I119" s="299">
        <f>IF(C119="Cpt Panne",H119+heures!I120,Matériel_Location!AS63)</f>
        <v>0</v>
      </c>
      <c r="J119" s="299">
        <f>IF(C119="Cpt Panne",I119+heures!J120,Matériel_Location!BA63)</f>
        <v>0</v>
      </c>
      <c r="K119" s="299">
        <f>IF(C119="Cpt Panne",J119+heures!K120,Matériel_Location!BI63)</f>
        <v>0</v>
      </c>
      <c r="L119" s="299">
        <f>IF(C119="Cpt Panne",K119+heures!L120,Matériel_Location!BQ63)</f>
        <v>0</v>
      </c>
      <c r="M119" s="299">
        <f>IF(C119="Cpt Panne",L119+heures!M120,Matériel_Location!BY63)</f>
        <v>0</v>
      </c>
      <c r="N119" s="299">
        <f>IF(C119="Cpt Panne",M119+heures!N120,Matériel_Location!CG63)</f>
        <v>0</v>
      </c>
      <c r="O119" s="299">
        <f>IF(C119="Cpt Panne",N119+heures!O120,Matériel_Location!CO63)</f>
        <v>0</v>
      </c>
      <c r="P119" s="299">
        <f>IF(C119="Cpt Panne",O119+heures!P120,Matériel_Location!CW63)</f>
        <v>0</v>
      </c>
      <c r="Q119" s="299">
        <f>IF(C119="Cpt Panne",P119+heures!Q120,Matériel_Location!DE63)</f>
        <v>0</v>
      </c>
      <c r="R119" s="299">
        <f>IF(C119="Cpt Panne",Q119+heures!R120,Matériel_Location!DM63)</f>
        <v>0</v>
      </c>
      <c r="S119" s="299">
        <f>IF(C119="Cpt Panne",R119+heures!S120,Matériel_Location!DU63)</f>
        <v>0</v>
      </c>
      <c r="T119" s="299">
        <f>IF(C119="Cpt Panne",S119+heures!T120,Matériel_Location!EC63)</f>
        <v>0</v>
      </c>
      <c r="U119" s="299">
        <f>IF(C119="Cpt Panne",T119+heures!U120,Matériel_Location!EK63)</f>
        <v>0</v>
      </c>
      <c r="V119" s="299">
        <f>IF(C119="Cpt Panne",U119+heures!V120,Matériel_Location!ES63)</f>
        <v>0</v>
      </c>
      <c r="W119" s="299">
        <f>IF(C119="Cpt Panne",V119+heures!W120,Matériel_Location!FA63)</f>
        <v>0</v>
      </c>
      <c r="X119" s="299">
        <f>IF(C119="Cpt Panne",W119+heures!X120,Matériel_Location!FI63)</f>
        <v>0</v>
      </c>
      <c r="Y119" s="299">
        <f>IF(C119="Cpt Panne",X119+heures!Y120,Matériel_Location!FQ63)</f>
        <v>0</v>
      </c>
      <c r="Z119" s="299">
        <f>IF(C119="Cpt Panne",Y119+heures!Z120,Matériel_Location!FY63)</f>
        <v>0</v>
      </c>
      <c r="AA119" s="299">
        <f>IF(C119="Cpt Panne",Z119+heures!AA120,Matériel_Location!GG63)</f>
        <v>0</v>
      </c>
      <c r="AB119" s="299">
        <f>IF(C119="Cpt Panne",AA119+heures!AB120,Matériel_Location!GO63)</f>
        <v>0</v>
      </c>
      <c r="AC119" s="299">
        <f>IF(C119="Cpt Panne",AB119+heures!AC120,Matériel_Location!GW63)</f>
        <v>0</v>
      </c>
      <c r="AD119" s="299">
        <f>IF(C119="Cpt Panne",AC119+heures!AD120,Matériel_Location!HE63)</f>
        <v>0</v>
      </c>
      <c r="AE119" s="299">
        <f>IF(C119="Cpt Panne",AD119+heures!AE120,Matériel_Location!HM63)</f>
        <v>0</v>
      </c>
      <c r="AF119" s="299">
        <f>IF(C119="Cpt Panne",AE119+heures!AF120,Matériel_Location!HU63)</f>
        <v>0</v>
      </c>
      <c r="AG119" s="299">
        <f>IF(C119="Cpt Panne",AF119+heures!AG120,Matériel_Location!IC63)</f>
        <v>0</v>
      </c>
      <c r="AH119" s="299">
        <f>IF(C119="Cpt Panne",AG119+heures!AH120,Matériel_Location!IK63)</f>
        <v>0</v>
      </c>
      <c r="AI119" s="533">
        <f t="shared" si="1"/>
        <v>0</v>
      </c>
    </row>
    <row r="120" spans="1:35">
      <c r="A120" s="528">
        <f>Matériel_Location!A64</f>
        <v>0</v>
      </c>
      <c r="B120" s="301">
        <f>Matériel_Location!B64</f>
        <v>0</v>
      </c>
      <c r="C120" s="301">
        <f>Matériel_Location!C64</f>
        <v>0</v>
      </c>
      <c r="D120" s="298">
        <f>IF(C120="Cpt Panne",VLOOKUP(B120,Vidange!$S$7:'Vidange'!$Z$68,7,FALSE)+heures!D121,Matériel_Location!E64)</f>
        <v>0</v>
      </c>
      <c r="E120" s="299">
        <f>IF(C120="Cpt Panne",D120+heures!E121,Matériel_Location!M64)</f>
        <v>0</v>
      </c>
      <c r="F120" s="299">
        <f>IF(C120="Cpt Panne",D120+heures!F121,Matériel_Location!U64)</f>
        <v>0</v>
      </c>
      <c r="G120" s="299">
        <f>IF(C120="Cpt Panne",F120+heures!G121,Matériel_Location!AC64)</f>
        <v>0</v>
      </c>
      <c r="H120" s="299">
        <f>IF(C120="Cpt Panne",G120+heures!H121,Matériel_Location!AK64)</f>
        <v>0</v>
      </c>
      <c r="I120" s="299">
        <f>IF(C120="Cpt Panne",H120+heures!I121,Matériel_Location!AS64)</f>
        <v>0</v>
      </c>
      <c r="J120" s="299">
        <f>IF(C120="Cpt Panne",I120+heures!J121,Matériel_Location!BA64)</f>
        <v>0</v>
      </c>
      <c r="K120" s="299">
        <f>IF(C120="Cpt Panne",J120+heures!K121,Matériel_Location!BI64)</f>
        <v>0</v>
      </c>
      <c r="L120" s="299">
        <f>IF(C120="Cpt Panne",K120+heures!L121,Matériel_Location!BQ64)</f>
        <v>0</v>
      </c>
      <c r="M120" s="299">
        <f>IF(C120="Cpt Panne",L120+heures!M121,Matériel_Location!BY64)</f>
        <v>0</v>
      </c>
      <c r="N120" s="299">
        <f>IF(C120="Cpt Panne",M120+heures!N121,Matériel_Location!CG64)</f>
        <v>0</v>
      </c>
      <c r="O120" s="299">
        <f>IF(C120="Cpt Panne",N120+heures!O121,Matériel_Location!CO64)</f>
        <v>0</v>
      </c>
      <c r="P120" s="299">
        <f>IF(C120="Cpt Panne",O120+heures!P121,Matériel_Location!CW64)</f>
        <v>0</v>
      </c>
      <c r="Q120" s="299">
        <f>IF(C120="Cpt Panne",P120+heures!Q121,Matériel_Location!DE64)</f>
        <v>0</v>
      </c>
      <c r="R120" s="299">
        <f>IF(C120="Cpt Panne",Q120+heures!R121,Matériel_Location!DM64)</f>
        <v>0</v>
      </c>
      <c r="S120" s="299">
        <f>IF(C120="Cpt Panne",R120+heures!S121,Matériel_Location!DU64)</f>
        <v>0</v>
      </c>
      <c r="T120" s="299">
        <f>IF(C120="Cpt Panne",S120+heures!T121,Matériel_Location!EC64)</f>
        <v>0</v>
      </c>
      <c r="U120" s="299">
        <f>IF(C120="Cpt Panne",T120+heures!U121,Matériel_Location!EK64)</f>
        <v>0</v>
      </c>
      <c r="V120" s="299">
        <f>IF(C120="Cpt Panne",U120+heures!V121,Matériel_Location!ES64)</f>
        <v>0</v>
      </c>
      <c r="W120" s="299">
        <f>IF(C120="Cpt Panne",V120+heures!W121,Matériel_Location!FA64)</f>
        <v>0</v>
      </c>
      <c r="X120" s="299">
        <f>IF(C120="Cpt Panne",W120+heures!X121,Matériel_Location!FI64)</f>
        <v>0</v>
      </c>
      <c r="Y120" s="299">
        <f>IF(C120="Cpt Panne",X120+heures!Y121,Matériel_Location!FQ64)</f>
        <v>0</v>
      </c>
      <c r="Z120" s="299">
        <f>IF(C120="Cpt Panne",Y120+heures!Z121,Matériel_Location!FY64)</f>
        <v>0</v>
      </c>
      <c r="AA120" s="299">
        <f>IF(C120="Cpt Panne",Z120+heures!AA121,Matériel_Location!GG64)</f>
        <v>0</v>
      </c>
      <c r="AB120" s="299">
        <f>IF(C120="Cpt Panne",AA120+heures!AB121,Matériel_Location!GO64)</f>
        <v>0</v>
      </c>
      <c r="AC120" s="299">
        <f>IF(C120="Cpt Panne",AB120+heures!AC121,Matériel_Location!GW64)</f>
        <v>0</v>
      </c>
      <c r="AD120" s="299">
        <f>IF(C120="Cpt Panne",AC120+heures!AD121,Matériel_Location!HE64)</f>
        <v>0</v>
      </c>
      <c r="AE120" s="299">
        <f>IF(C120="Cpt Panne",AD120+heures!AE121,Matériel_Location!HM64)</f>
        <v>0</v>
      </c>
      <c r="AF120" s="299">
        <f>IF(C120="Cpt Panne",AE120+heures!AF121,Matériel_Location!HU64)</f>
        <v>0</v>
      </c>
      <c r="AG120" s="299">
        <f>IF(C120="Cpt Panne",AF120+heures!AG121,Matériel_Location!IC64)</f>
        <v>0</v>
      </c>
      <c r="AH120" s="299">
        <f>IF(C120="Cpt Panne",AG120+heures!AH121,Matériel_Location!IK64)</f>
        <v>0</v>
      </c>
      <c r="AI120" s="533">
        <f t="shared" si="1"/>
        <v>0</v>
      </c>
    </row>
    <row r="121" spans="1:35">
      <c r="A121" s="528">
        <f>Matériel_Location!A65</f>
        <v>0</v>
      </c>
      <c r="B121" s="301">
        <f>Matériel_Location!B65</f>
        <v>0</v>
      </c>
      <c r="C121" s="301">
        <f>Matériel_Location!C65</f>
        <v>0</v>
      </c>
      <c r="D121" s="298">
        <f>IF(C121="Cpt Panne",VLOOKUP(B121,Vidange!$S$7:'Vidange'!$Z$68,7,FALSE)+heures!D122,Matériel_Location!E65)</f>
        <v>0</v>
      </c>
      <c r="E121" s="299">
        <f>IF(C121="Cpt Panne",D121+heures!E122,Matériel_Location!M65)</f>
        <v>0</v>
      </c>
      <c r="F121" s="299">
        <f>IF(C121="Cpt Panne",D121+heures!F122,Matériel_Location!U65)</f>
        <v>0</v>
      </c>
      <c r="G121" s="299">
        <f>IF(C121="Cpt Panne",F121+heures!G122,Matériel_Location!AC65)</f>
        <v>0</v>
      </c>
      <c r="H121" s="299">
        <f>IF(C121="Cpt Panne",G121+heures!H122,Matériel_Location!AK65)</f>
        <v>0</v>
      </c>
      <c r="I121" s="299">
        <f>IF(C121="Cpt Panne",H121+heures!I122,Matériel_Location!AS65)</f>
        <v>0</v>
      </c>
      <c r="J121" s="299">
        <f>IF(C121="Cpt Panne",I121+heures!J122,Matériel_Location!BA65)</f>
        <v>0</v>
      </c>
      <c r="K121" s="299">
        <f>IF(C121="Cpt Panne",J121+heures!K122,Matériel_Location!BI65)</f>
        <v>0</v>
      </c>
      <c r="L121" s="299">
        <f>IF(C121="Cpt Panne",K121+heures!L122,Matériel_Location!BQ65)</f>
        <v>0</v>
      </c>
      <c r="M121" s="299">
        <f>IF(C121="Cpt Panne",L121+heures!M122,Matériel_Location!BY65)</f>
        <v>0</v>
      </c>
      <c r="N121" s="299">
        <f>IF(C121="Cpt Panne",M121+heures!N122,Matériel_Location!CG65)</f>
        <v>0</v>
      </c>
      <c r="O121" s="299">
        <f>IF(C121="Cpt Panne",N121+heures!O122,Matériel_Location!CO65)</f>
        <v>0</v>
      </c>
      <c r="P121" s="299">
        <f>IF(C121="Cpt Panne",O121+heures!P122,Matériel_Location!CW65)</f>
        <v>0</v>
      </c>
      <c r="Q121" s="299">
        <f>IF(C121="Cpt Panne",P121+heures!Q122,Matériel_Location!DE65)</f>
        <v>0</v>
      </c>
      <c r="R121" s="299">
        <f>IF(C121="Cpt Panne",Q121+heures!R122,Matériel_Location!DM65)</f>
        <v>0</v>
      </c>
      <c r="S121" s="299">
        <f>IF(C121="Cpt Panne",R121+heures!S122,Matériel_Location!DU65)</f>
        <v>0</v>
      </c>
      <c r="T121" s="299">
        <f>IF(C121="Cpt Panne",S121+heures!T122,Matériel_Location!EC65)</f>
        <v>0</v>
      </c>
      <c r="U121" s="299">
        <f>IF(C121="Cpt Panne",T121+heures!U122,Matériel_Location!EK65)</f>
        <v>0</v>
      </c>
      <c r="V121" s="299">
        <f>IF(C121="Cpt Panne",U121+heures!V122,Matériel_Location!ES65)</f>
        <v>0</v>
      </c>
      <c r="W121" s="299">
        <f>IF(C121="Cpt Panne",V121+heures!W122,Matériel_Location!FA65)</f>
        <v>0</v>
      </c>
      <c r="X121" s="299">
        <f>IF(C121="Cpt Panne",W121+heures!X122,Matériel_Location!FI65)</f>
        <v>0</v>
      </c>
      <c r="Y121" s="299">
        <f>IF(C121="Cpt Panne",X121+heures!Y122,Matériel_Location!FQ65)</f>
        <v>0</v>
      </c>
      <c r="Z121" s="299">
        <f>IF(C121="Cpt Panne",Y121+heures!Z122,Matériel_Location!FY65)</f>
        <v>0</v>
      </c>
      <c r="AA121" s="299">
        <f>IF(C121="Cpt Panne",Z121+heures!AA122,Matériel_Location!GG65)</f>
        <v>0</v>
      </c>
      <c r="AB121" s="299">
        <f>IF(C121="Cpt Panne",AA121+heures!AB122,Matériel_Location!GO65)</f>
        <v>0</v>
      </c>
      <c r="AC121" s="299">
        <f>IF(C121="Cpt Panne",AB121+heures!AC122,Matériel_Location!GW65)</f>
        <v>0</v>
      </c>
      <c r="AD121" s="299">
        <f>IF(C121="Cpt Panne",AC121+heures!AD122,Matériel_Location!HE65)</f>
        <v>0</v>
      </c>
      <c r="AE121" s="299">
        <f>IF(C121="Cpt Panne",AD121+heures!AE122,Matériel_Location!HM65)</f>
        <v>0</v>
      </c>
      <c r="AF121" s="299">
        <f>IF(C121="Cpt Panne",AE121+heures!AF122,Matériel_Location!HU65)</f>
        <v>0</v>
      </c>
      <c r="AG121" s="299">
        <f>IF(C121="Cpt Panne",AF121+heures!AG122,Matériel_Location!IC65)</f>
        <v>0</v>
      </c>
      <c r="AH121" s="299">
        <f>IF(C121="Cpt Panne",AG121+heures!AH122,Matériel_Location!IK65)</f>
        <v>0</v>
      </c>
      <c r="AI121" s="533">
        <f t="shared" si="1"/>
        <v>0</v>
      </c>
    </row>
    <row r="122" spans="1:35">
      <c r="A122" s="528">
        <f>Matériel_Location!A66</f>
        <v>0</v>
      </c>
      <c r="B122" s="301">
        <f>Matériel_Location!B66</f>
        <v>0</v>
      </c>
      <c r="C122" s="301">
        <f>Matériel_Location!C66</f>
        <v>0</v>
      </c>
      <c r="D122" s="298">
        <f>IF(C122="Cpt Panne",VLOOKUP(B122,Vidange!$S$7:'Vidange'!$Z$68,7,FALSE)+heures!D123,Matériel_Location!E66)</f>
        <v>0</v>
      </c>
      <c r="E122" s="299">
        <f>IF(C122="Cpt Panne",D122+heures!E123,Matériel_Location!M66)</f>
        <v>0</v>
      </c>
      <c r="F122" s="299">
        <f>IF(C122="Cpt Panne",D122+heures!F123,Matériel_Location!U66)</f>
        <v>0</v>
      </c>
      <c r="G122" s="299">
        <f>IF(C122="Cpt Panne",F122+heures!G123,Matériel_Location!AC66)</f>
        <v>0</v>
      </c>
      <c r="H122" s="299">
        <f>IF(C122="Cpt Panne",G122+heures!H123,Matériel_Location!AK66)</f>
        <v>0</v>
      </c>
      <c r="I122" s="299">
        <f>IF(C122="Cpt Panne",H122+heures!I123,Matériel_Location!AS66)</f>
        <v>0</v>
      </c>
      <c r="J122" s="299">
        <f>IF(C122="Cpt Panne",I122+heures!J123,Matériel_Location!BA66)</f>
        <v>0</v>
      </c>
      <c r="K122" s="299">
        <f>IF(C122="Cpt Panne",J122+heures!K123,Matériel_Location!BI66)</f>
        <v>0</v>
      </c>
      <c r="L122" s="299">
        <f>IF(C122="Cpt Panne",K122+heures!L123,Matériel_Location!BQ66)</f>
        <v>0</v>
      </c>
      <c r="M122" s="299">
        <f>IF(C122="Cpt Panne",L122+heures!M123,Matériel_Location!BY66)</f>
        <v>0</v>
      </c>
      <c r="N122" s="299">
        <f>IF(C122="Cpt Panne",M122+heures!N123,Matériel_Location!CG66)</f>
        <v>0</v>
      </c>
      <c r="O122" s="299">
        <f>IF(C122="Cpt Panne",N122+heures!O123,Matériel_Location!CO66)</f>
        <v>0</v>
      </c>
      <c r="P122" s="299">
        <f>IF(C122="Cpt Panne",O122+heures!P123,Matériel_Location!CW66)</f>
        <v>0</v>
      </c>
      <c r="Q122" s="299">
        <f>IF(C122="Cpt Panne",P122+heures!Q123,Matériel_Location!DE66)</f>
        <v>0</v>
      </c>
      <c r="R122" s="299">
        <f>IF(C122="Cpt Panne",Q122+heures!R123,Matériel_Location!DM66)</f>
        <v>0</v>
      </c>
      <c r="S122" s="299">
        <f>IF(C122="Cpt Panne",R122+heures!S123,Matériel_Location!DU66)</f>
        <v>0</v>
      </c>
      <c r="T122" s="299">
        <f>IF(C122="Cpt Panne",S122+heures!T123,Matériel_Location!EC66)</f>
        <v>0</v>
      </c>
      <c r="U122" s="299">
        <f>IF(C122="Cpt Panne",T122+heures!U123,Matériel_Location!EK66)</f>
        <v>0</v>
      </c>
      <c r="V122" s="299">
        <f>IF(C122="Cpt Panne",U122+heures!V123,Matériel_Location!ES66)</f>
        <v>0</v>
      </c>
      <c r="W122" s="299">
        <f>IF(C122="Cpt Panne",V122+heures!W123,Matériel_Location!FA66)</f>
        <v>0</v>
      </c>
      <c r="X122" s="299">
        <f>IF(C122="Cpt Panne",W122+heures!X123,Matériel_Location!FI66)</f>
        <v>0</v>
      </c>
      <c r="Y122" s="299">
        <f>IF(C122="Cpt Panne",X122+heures!Y123,Matériel_Location!FQ66)</f>
        <v>0</v>
      </c>
      <c r="Z122" s="299">
        <f>IF(C122="Cpt Panne",Y122+heures!Z123,Matériel_Location!FY66)</f>
        <v>0</v>
      </c>
      <c r="AA122" s="299">
        <f>IF(C122="Cpt Panne",Z122+heures!AA123,Matériel_Location!GG66)</f>
        <v>0</v>
      </c>
      <c r="AB122" s="299">
        <f>IF(C122="Cpt Panne",AA122+heures!AB123,Matériel_Location!GO66)</f>
        <v>0</v>
      </c>
      <c r="AC122" s="299">
        <f>IF(C122="Cpt Panne",AB122+heures!AC123,Matériel_Location!GW66)</f>
        <v>0</v>
      </c>
      <c r="AD122" s="299">
        <f>IF(C122="Cpt Panne",AC122+heures!AD123,Matériel_Location!HE66)</f>
        <v>0</v>
      </c>
      <c r="AE122" s="299">
        <f>IF(C122="Cpt Panne",AD122+heures!AE123,Matériel_Location!HM66)</f>
        <v>0</v>
      </c>
      <c r="AF122" s="299">
        <f>IF(C122="Cpt Panne",AE122+heures!AF123,Matériel_Location!HU66)</f>
        <v>0</v>
      </c>
      <c r="AG122" s="299">
        <f>IF(C122="Cpt Panne",AF122+heures!AG123,Matériel_Location!IC66)</f>
        <v>0</v>
      </c>
      <c r="AH122" s="299">
        <f>IF(C122="Cpt Panne",AG122+heures!AH123,Matériel_Location!IK66)</f>
        <v>0</v>
      </c>
      <c r="AI122" s="533">
        <f t="shared" si="1"/>
        <v>0</v>
      </c>
    </row>
    <row r="123" spans="1:35">
      <c r="A123" s="528">
        <f>Matériel_Location!A67</f>
        <v>0</v>
      </c>
      <c r="B123" s="301">
        <f>Matériel_Location!B67</f>
        <v>0</v>
      </c>
      <c r="C123" s="301">
        <f>Matériel_Location!C67</f>
        <v>0</v>
      </c>
      <c r="D123" s="298">
        <f>IF(C123="Cpt Panne",VLOOKUP(B123,Vidange!$S$7:'Vidange'!$Z$68,7,FALSE)+heures!D124,Matériel_Location!E67)</f>
        <v>0</v>
      </c>
      <c r="E123" s="299">
        <f>IF(C123="Cpt Panne",D123+heures!E124,Matériel_Location!M67)</f>
        <v>0</v>
      </c>
      <c r="F123" s="299">
        <f>IF(C123="Cpt Panne",D123+heures!F124,Matériel_Location!U67)</f>
        <v>0</v>
      </c>
      <c r="G123" s="299">
        <f>IF(C123="Cpt Panne",F123+heures!G124,Matériel_Location!AC67)</f>
        <v>0</v>
      </c>
      <c r="H123" s="299">
        <f>IF(C123="Cpt Panne",G123+heures!H124,Matériel_Location!AK67)</f>
        <v>0</v>
      </c>
      <c r="I123" s="299">
        <f>IF(C123="Cpt Panne",H123+heures!I124,Matériel_Location!AS67)</f>
        <v>0</v>
      </c>
      <c r="J123" s="299">
        <f>IF(C123="Cpt Panne",I123+heures!J124,Matériel_Location!BA67)</f>
        <v>0</v>
      </c>
      <c r="K123" s="299">
        <f>IF(C123="Cpt Panne",J123+heures!K124,Matériel_Location!BI67)</f>
        <v>0</v>
      </c>
      <c r="L123" s="299">
        <f>IF(C123="Cpt Panne",K123+heures!L124,Matériel_Location!BQ67)</f>
        <v>0</v>
      </c>
      <c r="M123" s="299">
        <f>IF(C123="Cpt Panne",L123+heures!M124,Matériel_Location!BY67)</f>
        <v>0</v>
      </c>
      <c r="N123" s="299">
        <f>IF(C123="Cpt Panne",M123+heures!N124,Matériel_Location!CG67)</f>
        <v>0</v>
      </c>
      <c r="O123" s="299">
        <f>IF(C123="Cpt Panne",N123+heures!O124,Matériel_Location!CO67)</f>
        <v>0</v>
      </c>
      <c r="P123" s="299">
        <f>IF(C123="Cpt Panne",O123+heures!P124,Matériel_Location!CW67)</f>
        <v>0</v>
      </c>
      <c r="Q123" s="299">
        <f>IF(C123="Cpt Panne",P123+heures!Q124,Matériel_Location!DE67)</f>
        <v>0</v>
      </c>
      <c r="R123" s="299">
        <f>IF(C123="Cpt Panne",Q123+heures!R124,Matériel_Location!DM67)</f>
        <v>0</v>
      </c>
      <c r="S123" s="299">
        <f>IF(C123="Cpt Panne",R123+heures!S124,Matériel_Location!DU67)</f>
        <v>0</v>
      </c>
      <c r="T123" s="299">
        <f>IF(C123="Cpt Panne",S123+heures!T124,Matériel_Location!EC67)</f>
        <v>0</v>
      </c>
      <c r="U123" s="299">
        <f>IF(C123="Cpt Panne",T123+heures!U124,Matériel_Location!EK67)</f>
        <v>0</v>
      </c>
      <c r="V123" s="299">
        <f>IF(C123="Cpt Panne",U123+heures!V124,Matériel_Location!ES67)</f>
        <v>0</v>
      </c>
      <c r="W123" s="299">
        <f>IF(C123="Cpt Panne",V123+heures!W124,Matériel_Location!FA67)</f>
        <v>0</v>
      </c>
      <c r="X123" s="299">
        <f>IF(C123="Cpt Panne",W123+heures!X124,Matériel_Location!FI67)</f>
        <v>0</v>
      </c>
      <c r="Y123" s="299">
        <f>IF(C123="Cpt Panne",X123+heures!Y124,Matériel_Location!FQ67)</f>
        <v>0</v>
      </c>
      <c r="Z123" s="299">
        <f>IF(C123="Cpt Panne",Y123+heures!Z124,Matériel_Location!FY67)</f>
        <v>0</v>
      </c>
      <c r="AA123" s="299">
        <f>IF(C123="Cpt Panne",Z123+heures!AA124,Matériel_Location!GG67)</f>
        <v>0</v>
      </c>
      <c r="AB123" s="299">
        <f>IF(C123="Cpt Panne",AA123+heures!AB124,Matériel_Location!GO67)</f>
        <v>0</v>
      </c>
      <c r="AC123" s="299">
        <f>IF(C123="Cpt Panne",AB123+heures!AC124,Matériel_Location!GW67)</f>
        <v>0</v>
      </c>
      <c r="AD123" s="299">
        <f>IF(C123="Cpt Panne",AC123+heures!AD124,Matériel_Location!HE67)</f>
        <v>0</v>
      </c>
      <c r="AE123" s="299">
        <f>IF(C123="Cpt Panne",AD123+heures!AE124,Matériel_Location!HM67)</f>
        <v>0</v>
      </c>
      <c r="AF123" s="299">
        <f>IF(C123="Cpt Panne",AE123+heures!AF124,Matériel_Location!HU67)</f>
        <v>0</v>
      </c>
      <c r="AG123" s="299">
        <f>IF(C123="Cpt Panne",AF123+heures!AG124,Matériel_Location!IC67)</f>
        <v>0</v>
      </c>
      <c r="AH123" s="299">
        <f>IF(C123="Cpt Panne",AG123+heures!AH124,Matériel_Location!IK67)</f>
        <v>0</v>
      </c>
      <c r="AI123" s="533">
        <f t="shared" si="1"/>
        <v>0</v>
      </c>
    </row>
    <row r="124" spans="1:35">
      <c r="A124" s="528">
        <f>Matériel_Location!A68</f>
        <v>0</v>
      </c>
      <c r="B124" s="301">
        <f>Matériel_Location!B68</f>
        <v>0</v>
      </c>
      <c r="C124" s="301">
        <f>Matériel_Location!C68</f>
        <v>0</v>
      </c>
      <c r="D124" s="298">
        <f>IF(C124="Cpt Panne",VLOOKUP(B124,Vidange!$S$7:'Vidange'!$Z$68,7,FALSE)+heures!D125,Matériel_Location!E68)</f>
        <v>0</v>
      </c>
      <c r="E124" s="299">
        <f>IF(C124="Cpt Panne",D124+heures!E125,Matériel_Location!M68)</f>
        <v>0</v>
      </c>
      <c r="F124" s="299">
        <f>IF(C124="Cpt Panne",D124+heures!F125,Matériel_Location!U68)</f>
        <v>0</v>
      </c>
      <c r="G124" s="299">
        <f>IF(C124="Cpt Panne",F124+heures!G125,Matériel_Location!AC68)</f>
        <v>0</v>
      </c>
      <c r="H124" s="299">
        <f>IF(C124="Cpt Panne",G124+heures!H125,Matériel_Location!AK68)</f>
        <v>0</v>
      </c>
      <c r="I124" s="299">
        <f>IF(C124="Cpt Panne",H124+heures!I125,Matériel_Location!AS68)</f>
        <v>0</v>
      </c>
      <c r="J124" s="299">
        <f>IF(C124="Cpt Panne",I124+heures!J125,Matériel_Location!BA68)</f>
        <v>0</v>
      </c>
      <c r="K124" s="299">
        <f>IF(C124="Cpt Panne",J124+heures!K125,Matériel_Location!BI68)</f>
        <v>0</v>
      </c>
      <c r="L124" s="299">
        <f>IF(C124="Cpt Panne",K124+heures!L125,Matériel_Location!BQ68)</f>
        <v>0</v>
      </c>
      <c r="M124" s="299">
        <f>IF(C124="Cpt Panne",L124+heures!M125,Matériel_Location!BY68)</f>
        <v>0</v>
      </c>
      <c r="N124" s="299">
        <f>IF(C124="Cpt Panne",M124+heures!N125,Matériel_Location!CG68)</f>
        <v>0</v>
      </c>
      <c r="O124" s="299">
        <f>IF(C124="Cpt Panne",N124+heures!O125,Matériel_Location!CO68)</f>
        <v>0</v>
      </c>
      <c r="P124" s="299">
        <f>IF(C124="Cpt Panne",O124+heures!P125,Matériel_Location!CW68)</f>
        <v>0</v>
      </c>
      <c r="Q124" s="299">
        <f>IF(C124="Cpt Panne",P124+heures!Q125,Matériel_Location!DE68)</f>
        <v>0</v>
      </c>
      <c r="R124" s="299">
        <f>IF(C124="Cpt Panne",Q124+heures!R125,Matériel_Location!DM68)</f>
        <v>0</v>
      </c>
      <c r="S124" s="299">
        <f>IF(C124="Cpt Panne",R124+heures!S125,Matériel_Location!DU68)</f>
        <v>0</v>
      </c>
      <c r="T124" s="299">
        <f>IF(C124="Cpt Panne",S124+heures!T125,Matériel_Location!EC68)</f>
        <v>0</v>
      </c>
      <c r="U124" s="299">
        <f>IF(C124="Cpt Panne",T124+heures!U125,Matériel_Location!EK68)</f>
        <v>0</v>
      </c>
      <c r="V124" s="299">
        <f>IF(C124="Cpt Panne",U124+heures!V125,Matériel_Location!ES68)</f>
        <v>0</v>
      </c>
      <c r="W124" s="299">
        <f>IF(C124="Cpt Panne",V124+heures!W125,Matériel_Location!FA68)</f>
        <v>0</v>
      </c>
      <c r="X124" s="299">
        <f>IF(C124="Cpt Panne",W124+heures!X125,Matériel_Location!FI68)</f>
        <v>0</v>
      </c>
      <c r="Y124" s="299">
        <f>IF(C124="Cpt Panne",X124+heures!Y125,Matériel_Location!FQ68)</f>
        <v>0</v>
      </c>
      <c r="Z124" s="299">
        <f>IF(C124="Cpt Panne",Y124+heures!Z125,Matériel_Location!FY68)</f>
        <v>0</v>
      </c>
      <c r="AA124" s="299">
        <f>IF(C124="Cpt Panne",Z124+heures!AA125,Matériel_Location!GG68)</f>
        <v>0</v>
      </c>
      <c r="AB124" s="299">
        <f>IF(C124="Cpt Panne",AA124+heures!AB125,Matériel_Location!GO68)</f>
        <v>0</v>
      </c>
      <c r="AC124" s="299">
        <f>IF(C124="Cpt Panne",AB124+heures!AC125,Matériel_Location!GW68)</f>
        <v>0</v>
      </c>
      <c r="AD124" s="299">
        <f>IF(C124="Cpt Panne",AC124+heures!AD125,Matériel_Location!HE68)</f>
        <v>0</v>
      </c>
      <c r="AE124" s="299">
        <f>IF(C124="Cpt Panne",AD124+heures!AE125,Matériel_Location!HM68)</f>
        <v>0</v>
      </c>
      <c r="AF124" s="299">
        <f>IF(C124="Cpt Panne",AE124+heures!AF125,Matériel_Location!HU68)</f>
        <v>0</v>
      </c>
      <c r="AG124" s="299">
        <f>IF(C124="Cpt Panne",AF124+heures!AG125,Matériel_Location!IC68)</f>
        <v>0</v>
      </c>
      <c r="AH124" s="299">
        <f>IF(C124="Cpt Panne",AG124+heures!AH125,Matériel_Location!IK68)</f>
        <v>0</v>
      </c>
      <c r="AI124" s="533">
        <f t="shared" si="1"/>
        <v>0</v>
      </c>
    </row>
    <row r="125" spans="1:35">
      <c r="A125" s="528">
        <f>Matériel_Location!A69</f>
        <v>0</v>
      </c>
      <c r="B125" s="301">
        <f>Matériel_Location!B69</f>
        <v>0</v>
      </c>
      <c r="C125" s="301">
        <f>Matériel_Location!C69</f>
        <v>0</v>
      </c>
      <c r="D125" s="298">
        <f>IF(C125="Cpt Panne",VLOOKUP(B125,Vidange!$S$7:'Vidange'!$Z$68,7,FALSE)+heures!D126,Matériel_Location!E69)</f>
        <v>0</v>
      </c>
      <c r="E125" s="299">
        <f>IF(C125="Cpt Panne",D125+heures!E126,Matériel_Location!M69)</f>
        <v>0</v>
      </c>
      <c r="F125" s="299">
        <f>IF(C125="Cpt Panne",D125+heures!F126,Matériel_Location!U69)</f>
        <v>0</v>
      </c>
      <c r="G125" s="299">
        <f>IF(C125="Cpt Panne",F125+heures!G126,Matériel_Location!AC69)</f>
        <v>0</v>
      </c>
      <c r="H125" s="299">
        <f>IF(C125="Cpt Panne",G125+heures!H126,Matériel_Location!AK69)</f>
        <v>0</v>
      </c>
      <c r="I125" s="299">
        <f>IF(C125="Cpt Panne",H125+heures!I126,Matériel_Location!AS69)</f>
        <v>0</v>
      </c>
      <c r="J125" s="299">
        <f>IF(C125="Cpt Panne",I125+heures!J126,Matériel_Location!BA69)</f>
        <v>0</v>
      </c>
      <c r="K125" s="299">
        <f>IF(C125="Cpt Panne",J125+heures!K126,Matériel_Location!BI69)</f>
        <v>0</v>
      </c>
      <c r="L125" s="299">
        <f>IF(C125="Cpt Panne",K125+heures!L126,Matériel_Location!BQ69)</f>
        <v>0</v>
      </c>
      <c r="M125" s="299">
        <f>IF(C125="Cpt Panne",L125+heures!M126,Matériel_Location!BY69)</f>
        <v>0</v>
      </c>
      <c r="N125" s="299">
        <f>IF(C125="Cpt Panne",M125+heures!N126,Matériel_Location!CG69)</f>
        <v>0</v>
      </c>
      <c r="O125" s="299">
        <f>IF(C125="Cpt Panne",N125+heures!O126,Matériel_Location!CO69)</f>
        <v>0</v>
      </c>
      <c r="P125" s="299">
        <f>IF(C125="Cpt Panne",O125+heures!P126,Matériel_Location!CW69)</f>
        <v>0</v>
      </c>
      <c r="Q125" s="299">
        <f>IF(C125="Cpt Panne",P125+heures!Q126,Matériel_Location!DE69)</f>
        <v>0</v>
      </c>
      <c r="R125" s="299">
        <f>IF(C125="Cpt Panne",Q125+heures!R126,Matériel_Location!DM69)</f>
        <v>0</v>
      </c>
      <c r="S125" s="299">
        <f>IF(C125="Cpt Panne",R125+heures!S126,Matériel_Location!DU69)</f>
        <v>0</v>
      </c>
      <c r="T125" s="299">
        <f>IF(C125="Cpt Panne",S125+heures!T126,Matériel_Location!EC69)</f>
        <v>0</v>
      </c>
      <c r="U125" s="299">
        <f>IF(C125="Cpt Panne",T125+heures!U126,Matériel_Location!EK69)</f>
        <v>0</v>
      </c>
      <c r="V125" s="299">
        <f>IF(C125="Cpt Panne",U125+heures!V126,Matériel_Location!ES69)</f>
        <v>0</v>
      </c>
      <c r="W125" s="299">
        <f>IF(C125="Cpt Panne",V125+heures!W126,Matériel_Location!FA69)</f>
        <v>0</v>
      </c>
      <c r="X125" s="299">
        <f>IF(C125="Cpt Panne",W125+heures!X126,Matériel_Location!FI69)</f>
        <v>0</v>
      </c>
      <c r="Y125" s="299">
        <f>IF(C125="Cpt Panne",X125+heures!Y126,Matériel_Location!FQ69)</f>
        <v>0</v>
      </c>
      <c r="Z125" s="299">
        <f>IF(C125="Cpt Panne",Y125+heures!Z126,Matériel_Location!FY69)</f>
        <v>0</v>
      </c>
      <c r="AA125" s="299">
        <f>IF(C125="Cpt Panne",Z125+heures!AA126,Matériel_Location!GG69)</f>
        <v>0</v>
      </c>
      <c r="AB125" s="299">
        <f>IF(C125="Cpt Panne",AA125+heures!AB126,Matériel_Location!GO69)</f>
        <v>0</v>
      </c>
      <c r="AC125" s="299">
        <f>IF(C125="Cpt Panne",AB125+heures!AC126,Matériel_Location!GW69)</f>
        <v>0</v>
      </c>
      <c r="AD125" s="299">
        <f>IF(C125="Cpt Panne",AC125+heures!AD126,Matériel_Location!HE69)</f>
        <v>0</v>
      </c>
      <c r="AE125" s="299">
        <f>IF(C125="Cpt Panne",AD125+heures!AE126,Matériel_Location!HM69)</f>
        <v>0</v>
      </c>
      <c r="AF125" s="299">
        <f>IF(C125="Cpt Panne",AE125+heures!AF126,Matériel_Location!HU69)</f>
        <v>0</v>
      </c>
      <c r="AG125" s="299">
        <f>IF(C125="Cpt Panne",AF125+heures!AG126,Matériel_Location!IC69)</f>
        <v>0</v>
      </c>
      <c r="AH125" s="299">
        <f>IF(C125="Cpt Panne",AG125+heures!AH126,Matériel_Location!IK69)</f>
        <v>0</v>
      </c>
      <c r="AI125" s="533">
        <f t="shared" si="1"/>
        <v>0</v>
      </c>
    </row>
    <row r="126" spans="1:35">
      <c r="A126" s="528">
        <f>Matériel_Location!A70</f>
        <v>0</v>
      </c>
      <c r="B126" s="301">
        <f>Matériel_Location!B70</f>
        <v>0</v>
      </c>
      <c r="C126" s="301">
        <f>Matériel_Location!C70</f>
        <v>0</v>
      </c>
      <c r="D126" s="298">
        <f>IF(C126="Cpt Panne",VLOOKUP(B126,Vidange!$S$7:'Vidange'!$Z$68,7,FALSE)+heures!D127,Matériel_Location!E70)</f>
        <v>0</v>
      </c>
      <c r="E126" s="299">
        <f>IF(C126="Cpt Panne",D126+heures!E127,Matériel_Location!M70)</f>
        <v>0</v>
      </c>
      <c r="F126" s="299">
        <f>IF(C126="Cpt Panne",D126+heures!F127,Matériel_Location!U70)</f>
        <v>0</v>
      </c>
      <c r="G126" s="299">
        <f>IF(C126="Cpt Panne",F126+heures!G127,Matériel_Location!AC70)</f>
        <v>0</v>
      </c>
      <c r="H126" s="299">
        <f>IF(C126="Cpt Panne",G126+heures!H127,Matériel_Location!AK70)</f>
        <v>0</v>
      </c>
      <c r="I126" s="299">
        <f>IF(C126="Cpt Panne",H126+heures!I127,Matériel_Location!AS70)</f>
        <v>0</v>
      </c>
      <c r="J126" s="299">
        <f>IF(C126="Cpt Panne",I126+heures!J127,Matériel_Location!BA70)</f>
        <v>0</v>
      </c>
      <c r="K126" s="299">
        <f>IF(C126="Cpt Panne",J126+heures!K127,Matériel_Location!BI70)</f>
        <v>0</v>
      </c>
      <c r="L126" s="299">
        <f>IF(C126="Cpt Panne",K126+heures!L127,Matériel_Location!BQ70)</f>
        <v>0</v>
      </c>
      <c r="M126" s="299">
        <f>IF(C126="Cpt Panne",L126+heures!M127,Matériel_Location!BY70)</f>
        <v>0</v>
      </c>
      <c r="N126" s="299">
        <f>IF(C126="Cpt Panne",M126+heures!N127,Matériel_Location!CG70)</f>
        <v>0</v>
      </c>
      <c r="O126" s="299">
        <f>IF(C126="Cpt Panne",N126+heures!O127,Matériel_Location!CO70)</f>
        <v>0</v>
      </c>
      <c r="P126" s="299">
        <f>IF(C126="Cpt Panne",O126+heures!P127,Matériel_Location!CW70)</f>
        <v>0</v>
      </c>
      <c r="Q126" s="299">
        <f>IF(C126="Cpt Panne",P126+heures!Q127,Matériel_Location!DE70)</f>
        <v>0</v>
      </c>
      <c r="R126" s="299">
        <f>IF(C126="Cpt Panne",Q126+heures!R127,Matériel_Location!DM70)</f>
        <v>0</v>
      </c>
      <c r="S126" s="299">
        <f>IF(C126="Cpt Panne",R126+heures!S127,Matériel_Location!DU70)</f>
        <v>0</v>
      </c>
      <c r="T126" s="299">
        <f>IF(C126="Cpt Panne",S126+heures!T127,Matériel_Location!EC70)</f>
        <v>0</v>
      </c>
      <c r="U126" s="299">
        <f>IF(C126="Cpt Panne",T126+heures!U127,Matériel_Location!EK70)</f>
        <v>0</v>
      </c>
      <c r="V126" s="299">
        <f>IF(C126="Cpt Panne",U126+heures!V127,Matériel_Location!ES70)</f>
        <v>0</v>
      </c>
      <c r="W126" s="299">
        <f>IF(C126="Cpt Panne",V126+heures!W127,Matériel_Location!FA70)</f>
        <v>0</v>
      </c>
      <c r="X126" s="299">
        <f>IF(C126="Cpt Panne",W126+heures!X127,Matériel_Location!FI70)</f>
        <v>0</v>
      </c>
      <c r="Y126" s="299">
        <f>IF(C126="Cpt Panne",X126+heures!Y127,Matériel_Location!FQ70)</f>
        <v>0</v>
      </c>
      <c r="Z126" s="299">
        <f>IF(C126="Cpt Panne",Y126+heures!Z127,Matériel_Location!FY70)</f>
        <v>0</v>
      </c>
      <c r="AA126" s="299">
        <f>IF(C126="Cpt Panne",Z126+heures!AA127,Matériel_Location!GG70)</f>
        <v>0</v>
      </c>
      <c r="AB126" s="299">
        <f>IF(C126="Cpt Panne",AA126+heures!AB127,Matériel_Location!GO70)</f>
        <v>0</v>
      </c>
      <c r="AC126" s="299">
        <f>IF(C126="Cpt Panne",AB126+heures!AC127,Matériel_Location!GW70)</f>
        <v>0</v>
      </c>
      <c r="AD126" s="299">
        <f>IF(C126="Cpt Panne",AC126+heures!AD127,Matériel_Location!HE70)</f>
        <v>0</v>
      </c>
      <c r="AE126" s="299">
        <f>IF(C126="Cpt Panne",AD126+heures!AE127,Matériel_Location!HM70)</f>
        <v>0</v>
      </c>
      <c r="AF126" s="299">
        <f>IF(C126="Cpt Panne",AE126+heures!AF127,Matériel_Location!HU70)</f>
        <v>0</v>
      </c>
      <c r="AG126" s="299">
        <f>IF(C126="Cpt Panne",AF126+heures!AG127,Matériel_Location!IC70)</f>
        <v>0</v>
      </c>
      <c r="AH126" s="299">
        <f>IF(C126="Cpt Panne",AG126+heures!AH127,Matériel_Location!IK70)</f>
        <v>0</v>
      </c>
      <c r="AI126" s="533">
        <f t="shared" si="1"/>
        <v>0</v>
      </c>
    </row>
    <row r="127" spans="1:35">
      <c r="A127" s="528">
        <f>Matériel_Location!A71</f>
        <v>0</v>
      </c>
      <c r="B127" s="301">
        <f>Matériel_Location!B71</f>
        <v>0</v>
      </c>
      <c r="C127" s="301">
        <f>Matériel_Location!C71</f>
        <v>0</v>
      </c>
      <c r="D127" s="298">
        <f>IF(C127="Cpt Panne",VLOOKUP(B127,Vidange!$S$7:'Vidange'!$Z$68,7,FALSE)+heures!D128,Matériel_Location!E71)</f>
        <v>0</v>
      </c>
      <c r="E127" s="299">
        <f>IF(C127="Cpt Panne",D127+heures!E128,Matériel_Location!M71)</f>
        <v>0</v>
      </c>
      <c r="F127" s="299">
        <f>IF(C127="Cpt Panne",D127+heures!F128,Matériel_Location!U71)</f>
        <v>0</v>
      </c>
      <c r="G127" s="299">
        <f>IF(C127="Cpt Panne",F127+heures!G128,Matériel_Location!AC71)</f>
        <v>0</v>
      </c>
      <c r="H127" s="299">
        <f>IF(C127="Cpt Panne",G127+heures!H128,Matériel_Location!AK71)</f>
        <v>0</v>
      </c>
      <c r="I127" s="299">
        <f>IF(C127="Cpt Panne",H127+heures!I128,Matériel_Location!AS71)</f>
        <v>0</v>
      </c>
      <c r="J127" s="299">
        <f>IF(C127="Cpt Panne",I127+heures!J128,Matériel_Location!BA71)</f>
        <v>0</v>
      </c>
      <c r="K127" s="299">
        <f>IF(C127="Cpt Panne",J127+heures!K128,Matériel_Location!BI71)</f>
        <v>0</v>
      </c>
      <c r="L127" s="299">
        <f>IF(C127="Cpt Panne",K127+heures!L128,Matériel_Location!BQ71)</f>
        <v>0</v>
      </c>
      <c r="M127" s="299">
        <f>IF(C127="Cpt Panne",L127+heures!M128,Matériel_Location!BY71)</f>
        <v>0</v>
      </c>
      <c r="N127" s="299">
        <f>IF(C127="Cpt Panne",M127+heures!N128,Matériel_Location!CG71)</f>
        <v>0</v>
      </c>
      <c r="O127" s="299">
        <f>IF(C127="Cpt Panne",N127+heures!O128,Matériel_Location!CO71)</f>
        <v>0</v>
      </c>
      <c r="P127" s="299">
        <f>IF(C127="Cpt Panne",O127+heures!P128,Matériel_Location!CW71)</f>
        <v>0</v>
      </c>
      <c r="Q127" s="299">
        <f>IF(C127="Cpt Panne",P127+heures!Q128,Matériel_Location!DE71)</f>
        <v>0</v>
      </c>
      <c r="R127" s="299">
        <f>IF(C127="Cpt Panne",Q127+heures!R128,Matériel_Location!DM71)</f>
        <v>0</v>
      </c>
      <c r="S127" s="299">
        <f>IF(C127="Cpt Panne",R127+heures!S128,Matériel_Location!DU71)</f>
        <v>0</v>
      </c>
      <c r="T127" s="299">
        <f>IF(C127="Cpt Panne",S127+heures!T128,Matériel_Location!EC71)</f>
        <v>0</v>
      </c>
      <c r="U127" s="299">
        <f>IF(C127="Cpt Panne",T127+heures!U128,Matériel_Location!EK71)</f>
        <v>0</v>
      </c>
      <c r="V127" s="299">
        <f>IF(C127="Cpt Panne",U127+heures!V128,Matériel_Location!ES71)</f>
        <v>0</v>
      </c>
      <c r="W127" s="299">
        <f>IF(C127="Cpt Panne",V127+heures!W128,Matériel_Location!FA71)</f>
        <v>0</v>
      </c>
      <c r="X127" s="299">
        <f>IF(C127="Cpt Panne",W127+heures!X128,Matériel_Location!FI71)</f>
        <v>0</v>
      </c>
      <c r="Y127" s="299">
        <f>IF(C127="Cpt Panne",X127+heures!Y128,Matériel_Location!FQ71)</f>
        <v>0</v>
      </c>
      <c r="Z127" s="299">
        <f>IF(C127="Cpt Panne",Y127+heures!Z128,Matériel_Location!FY71)</f>
        <v>0</v>
      </c>
      <c r="AA127" s="299">
        <f>IF(C127="Cpt Panne",Z127+heures!AA128,Matériel_Location!GG71)</f>
        <v>0</v>
      </c>
      <c r="AB127" s="299">
        <f>IF(C127="Cpt Panne",AA127+heures!AB128,Matériel_Location!GO71)</f>
        <v>0</v>
      </c>
      <c r="AC127" s="299">
        <f>IF(C127="Cpt Panne",AB127+heures!AC128,Matériel_Location!GW71)</f>
        <v>0</v>
      </c>
      <c r="AD127" s="299">
        <f>IF(C127="Cpt Panne",AC127+heures!AD128,Matériel_Location!HE71)</f>
        <v>0</v>
      </c>
      <c r="AE127" s="299">
        <f>IF(C127="Cpt Panne",AD127+heures!AE128,Matériel_Location!HM71)</f>
        <v>0</v>
      </c>
      <c r="AF127" s="299">
        <f>IF(C127="Cpt Panne",AE127+heures!AF128,Matériel_Location!HU71)</f>
        <v>0</v>
      </c>
      <c r="AG127" s="299">
        <f>IF(C127="Cpt Panne",AF127+heures!AG128,Matériel_Location!IC71)</f>
        <v>0</v>
      </c>
      <c r="AH127" s="299">
        <f>IF(C127="Cpt Panne",AG127+heures!AH128,Matériel_Location!IK71)</f>
        <v>0</v>
      </c>
      <c r="AI127" s="533">
        <f t="shared" si="1"/>
        <v>0</v>
      </c>
    </row>
    <row r="128" spans="1:35">
      <c r="A128" s="528">
        <f>Matériel_Location!A72</f>
        <v>0</v>
      </c>
      <c r="B128" s="301">
        <f>Matériel_Location!B72</f>
        <v>0</v>
      </c>
      <c r="C128" s="301">
        <f>Matériel_Location!C72</f>
        <v>0</v>
      </c>
      <c r="D128" s="298">
        <f>IF(C128="Cpt Panne",VLOOKUP(B128,Vidange!$S$7:'Vidange'!$Z$68,7,FALSE)+heures!D129,Matériel_Location!E72)</f>
        <v>0</v>
      </c>
      <c r="E128" s="299">
        <f>IF(C128="Cpt Panne",D128+heures!E129,Matériel_Location!M72)</f>
        <v>0</v>
      </c>
      <c r="F128" s="299">
        <f>IF(C128="Cpt Panne",D128+heures!F129,Matériel_Location!U72)</f>
        <v>0</v>
      </c>
      <c r="G128" s="299">
        <f>IF(C128="Cpt Panne",F128+heures!G129,Matériel_Location!AC72)</f>
        <v>0</v>
      </c>
      <c r="H128" s="299">
        <f>IF(C128="Cpt Panne",G128+heures!H129,Matériel_Location!AK72)</f>
        <v>0</v>
      </c>
      <c r="I128" s="299">
        <f>IF(C128="Cpt Panne",H128+heures!I129,Matériel_Location!AS72)</f>
        <v>0</v>
      </c>
      <c r="J128" s="299">
        <f>IF(C128="Cpt Panne",I128+heures!J129,Matériel_Location!BA72)</f>
        <v>0</v>
      </c>
      <c r="K128" s="299">
        <f>IF(C128="Cpt Panne",J128+heures!K129,Matériel_Location!BI72)</f>
        <v>0</v>
      </c>
      <c r="L128" s="299">
        <f>IF(C128="Cpt Panne",K128+heures!L129,Matériel_Location!BQ72)</f>
        <v>0</v>
      </c>
      <c r="M128" s="299">
        <f>IF(C128="Cpt Panne",L128+heures!M129,Matériel_Location!BY72)</f>
        <v>0</v>
      </c>
      <c r="N128" s="299">
        <f>IF(C128="Cpt Panne",M128+heures!N129,Matériel_Location!CG72)</f>
        <v>0</v>
      </c>
      <c r="O128" s="299">
        <f>IF(C128="Cpt Panne",N128+heures!O129,Matériel_Location!CO72)</f>
        <v>0</v>
      </c>
      <c r="P128" s="299">
        <f>IF(C128="Cpt Panne",O128+heures!P129,Matériel_Location!CW72)</f>
        <v>0</v>
      </c>
      <c r="Q128" s="299">
        <f>IF(C128="Cpt Panne",P128+heures!Q129,Matériel_Location!DE72)</f>
        <v>0</v>
      </c>
      <c r="R128" s="299">
        <f>IF(C128="Cpt Panne",Q128+heures!R129,Matériel_Location!DM72)</f>
        <v>0</v>
      </c>
      <c r="S128" s="299">
        <f>IF(C128="Cpt Panne",R128+heures!S129,Matériel_Location!DU72)</f>
        <v>0</v>
      </c>
      <c r="T128" s="299">
        <f>IF(C128="Cpt Panne",S128+heures!T129,Matériel_Location!EC72)</f>
        <v>0</v>
      </c>
      <c r="U128" s="299">
        <f>IF(C128="Cpt Panne",T128+heures!U129,Matériel_Location!EK72)</f>
        <v>0</v>
      </c>
      <c r="V128" s="299">
        <f>IF(C128="Cpt Panne",U128+heures!V129,Matériel_Location!ES72)</f>
        <v>0</v>
      </c>
      <c r="W128" s="299">
        <f>IF(C128="Cpt Panne",V128+heures!W129,Matériel_Location!FA72)</f>
        <v>0</v>
      </c>
      <c r="X128" s="299">
        <f>IF(C128="Cpt Panne",W128+heures!X129,Matériel_Location!FI72)</f>
        <v>0</v>
      </c>
      <c r="Y128" s="299">
        <f>IF(C128="Cpt Panne",X128+heures!Y129,Matériel_Location!FQ72)</f>
        <v>0</v>
      </c>
      <c r="Z128" s="299">
        <f>IF(C128="Cpt Panne",Y128+heures!Z129,Matériel_Location!FY72)</f>
        <v>0</v>
      </c>
      <c r="AA128" s="299">
        <f>IF(C128="Cpt Panne",Z128+heures!AA129,Matériel_Location!GG72)</f>
        <v>0</v>
      </c>
      <c r="AB128" s="299">
        <f>IF(C128="Cpt Panne",AA128+heures!AB129,Matériel_Location!GO72)</f>
        <v>0</v>
      </c>
      <c r="AC128" s="299">
        <f>IF(C128="Cpt Panne",AB128+heures!AC129,Matériel_Location!GW72)</f>
        <v>0</v>
      </c>
      <c r="AD128" s="299">
        <f>IF(C128="Cpt Panne",AC128+heures!AD129,Matériel_Location!HE72)</f>
        <v>0</v>
      </c>
      <c r="AE128" s="299">
        <f>IF(C128="Cpt Panne",AD128+heures!AE129,Matériel_Location!HM72)</f>
        <v>0</v>
      </c>
      <c r="AF128" s="299">
        <f>IF(C128="Cpt Panne",AE128+heures!AF129,Matériel_Location!HU72)</f>
        <v>0</v>
      </c>
      <c r="AG128" s="299">
        <f>IF(C128="Cpt Panne",AF128+heures!AG129,Matériel_Location!IC72)</f>
        <v>0</v>
      </c>
      <c r="AH128" s="299">
        <f>IF(C128="Cpt Panne",AG128+heures!AH129,Matériel_Location!IK72)</f>
        <v>0</v>
      </c>
      <c r="AI128" s="533">
        <f t="shared" si="1"/>
        <v>0</v>
      </c>
    </row>
    <row r="129" spans="1:35">
      <c r="A129" s="528">
        <f>Matériel_Location!A73</f>
        <v>0</v>
      </c>
      <c r="B129" s="301">
        <f>Matériel_Location!B73</f>
        <v>0</v>
      </c>
      <c r="C129" s="301">
        <f>Matériel_Location!C73</f>
        <v>0</v>
      </c>
      <c r="D129" s="298">
        <f>IF(C129="Cpt Panne",VLOOKUP(B129,Vidange!$S$7:'Vidange'!$Z$68,7,FALSE)+heures!D130,Matériel_Location!E73)</f>
        <v>0</v>
      </c>
      <c r="E129" s="299">
        <f>IF(C129="Cpt Panne",D129+heures!E130,Matériel_Location!M73)</f>
        <v>0</v>
      </c>
      <c r="F129" s="299">
        <f>IF(C129="Cpt Panne",D129+heures!F130,Matériel_Location!U73)</f>
        <v>0</v>
      </c>
      <c r="G129" s="299">
        <f>IF(C129="Cpt Panne",F129+heures!G130,Matériel_Location!AC73)</f>
        <v>0</v>
      </c>
      <c r="H129" s="299">
        <f>IF(C129="Cpt Panne",G129+heures!H130,Matériel_Location!AK73)</f>
        <v>0</v>
      </c>
      <c r="I129" s="299">
        <f>IF(C129="Cpt Panne",H129+heures!I130,Matériel_Location!AS73)</f>
        <v>0</v>
      </c>
      <c r="J129" s="299">
        <f>IF(C129="Cpt Panne",I129+heures!J130,Matériel_Location!BA73)</f>
        <v>0</v>
      </c>
      <c r="K129" s="299">
        <f>IF(C129="Cpt Panne",J129+heures!K130,Matériel_Location!BI73)</f>
        <v>0</v>
      </c>
      <c r="L129" s="299">
        <f>IF(C129="Cpt Panne",K129+heures!L130,Matériel_Location!BQ73)</f>
        <v>0</v>
      </c>
      <c r="M129" s="299">
        <f>IF(C129="Cpt Panne",L129+heures!M130,Matériel_Location!BY73)</f>
        <v>0</v>
      </c>
      <c r="N129" s="299">
        <f>IF(C129="Cpt Panne",M129+heures!N130,Matériel_Location!CG73)</f>
        <v>0</v>
      </c>
      <c r="O129" s="299">
        <f>IF(C129="Cpt Panne",N129+heures!O130,Matériel_Location!CO73)</f>
        <v>0</v>
      </c>
      <c r="P129" s="299">
        <f>IF(C129="Cpt Panne",O129+heures!P130,Matériel_Location!CW73)</f>
        <v>0</v>
      </c>
      <c r="Q129" s="299">
        <f>IF(C129="Cpt Panne",P129+heures!Q130,Matériel_Location!DE73)</f>
        <v>0</v>
      </c>
      <c r="R129" s="299">
        <f>IF(C129="Cpt Panne",Q129+heures!R130,Matériel_Location!DM73)</f>
        <v>0</v>
      </c>
      <c r="S129" s="299">
        <f>IF(C129="Cpt Panne",R129+heures!S130,Matériel_Location!DU73)</f>
        <v>0</v>
      </c>
      <c r="T129" s="299">
        <f>IF(C129="Cpt Panne",S129+heures!T130,Matériel_Location!EC73)</f>
        <v>0</v>
      </c>
      <c r="U129" s="299">
        <f>IF(C129="Cpt Panne",T129+heures!U130,Matériel_Location!EK73)</f>
        <v>0</v>
      </c>
      <c r="V129" s="299">
        <f>IF(C129="Cpt Panne",U129+heures!V130,Matériel_Location!ES73)</f>
        <v>0</v>
      </c>
      <c r="W129" s="299">
        <f>IF(C129="Cpt Panne",V129+heures!W130,Matériel_Location!FA73)</f>
        <v>0</v>
      </c>
      <c r="X129" s="299">
        <f>IF(C129="Cpt Panne",W129+heures!X130,Matériel_Location!FI73)</f>
        <v>0</v>
      </c>
      <c r="Y129" s="299">
        <f>IF(C129="Cpt Panne",X129+heures!Y130,Matériel_Location!FQ73)</f>
        <v>0</v>
      </c>
      <c r="Z129" s="299">
        <f>IF(C129="Cpt Panne",Y129+heures!Z130,Matériel_Location!FY73)</f>
        <v>0</v>
      </c>
      <c r="AA129" s="299">
        <f>IF(C129="Cpt Panne",Z129+heures!AA130,Matériel_Location!GG73)</f>
        <v>0</v>
      </c>
      <c r="AB129" s="299">
        <f>IF(C129="Cpt Panne",AA129+heures!AB130,Matériel_Location!GO73)</f>
        <v>0</v>
      </c>
      <c r="AC129" s="299">
        <f>IF(C129="Cpt Panne",AB129+heures!AC130,Matériel_Location!GW73)</f>
        <v>0</v>
      </c>
      <c r="AD129" s="299">
        <f>IF(C129="Cpt Panne",AC129+heures!AD130,Matériel_Location!HE73)</f>
        <v>0</v>
      </c>
      <c r="AE129" s="299">
        <f>IF(C129="Cpt Panne",AD129+heures!AE130,Matériel_Location!HM73)</f>
        <v>0</v>
      </c>
      <c r="AF129" s="299">
        <f>IF(C129="Cpt Panne",AE129+heures!AF130,Matériel_Location!HU73)</f>
        <v>0</v>
      </c>
      <c r="AG129" s="299">
        <f>IF(C129="Cpt Panne",AF129+heures!AG130,Matériel_Location!IC73)</f>
        <v>0</v>
      </c>
      <c r="AH129" s="299">
        <f>IF(C129="Cpt Panne",AG129+heures!AH130,Matériel_Location!IK73)</f>
        <v>0</v>
      </c>
      <c r="AI129" s="533">
        <f t="shared" si="1"/>
        <v>0</v>
      </c>
    </row>
    <row r="130" spans="1:35">
      <c r="A130" s="539">
        <f>Matériel_Location!A74</f>
        <v>0</v>
      </c>
      <c r="B130" s="501">
        <f>Matériel_Location!B74</f>
        <v>0</v>
      </c>
      <c r="C130" s="501">
        <f>Matériel_Location!C74</f>
        <v>0</v>
      </c>
      <c r="D130" s="502">
        <f>IF(C130="Cpt Panne",VLOOKUP(B130,Vidange!$S$7:'Vidange'!$Z$68,7,FALSE)+heures!D131,Matériel_Location!E74)</f>
        <v>0</v>
      </c>
      <c r="E130" s="502">
        <f>IF(C130="Cpt Panne",D130+heures!E131,Matériel_Location!M74)</f>
        <v>0</v>
      </c>
      <c r="F130" s="502">
        <f>IF(C130="Cpt Panne",D130+heures!F131,Matériel_Location!U74)</f>
        <v>0</v>
      </c>
      <c r="G130" s="502">
        <f>IF(C130="Cpt Panne",F130+heures!G131,Matériel_Location!AC74)</f>
        <v>0</v>
      </c>
      <c r="H130" s="502">
        <f>IF(C130="Cpt Panne",G130+heures!H131,Matériel_Location!AK74)</f>
        <v>0</v>
      </c>
      <c r="I130" s="502">
        <f>IF(C130="Cpt Panne",H130+heures!I131,Matériel_Location!AS74)</f>
        <v>0</v>
      </c>
      <c r="J130" s="502">
        <f>IF(C130="Cpt Panne",I130+heures!J131,Matériel_Location!BA74)</f>
        <v>0</v>
      </c>
      <c r="K130" s="502">
        <f>IF(C130="Cpt Panne",J130+heures!K131,Matériel_Location!BI74)</f>
        <v>0</v>
      </c>
      <c r="L130" s="502">
        <f>IF(C130="Cpt Panne",K130+heures!L131,Matériel_Location!BQ74)</f>
        <v>0</v>
      </c>
      <c r="M130" s="502">
        <f>IF(C130="Cpt Panne",L130+heures!M131,Matériel_Location!BY74)</f>
        <v>0</v>
      </c>
      <c r="N130" s="502">
        <f>IF(C130="Cpt Panne",M130+heures!N131,Matériel_Location!CG74)</f>
        <v>0</v>
      </c>
      <c r="O130" s="502">
        <f>IF(C130="Cpt Panne",N130+heures!O131,Matériel_Location!CO74)</f>
        <v>0</v>
      </c>
      <c r="P130" s="502">
        <f>IF(C130="Cpt Panne",O130+heures!P131,Matériel_Location!CW74)</f>
        <v>0</v>
      </c>
      <c r="Q130" s="502">
        <f>IF(C130="Cpt Panne",P130+heures!Q131,Matériel_Location!DE74)</f>
        <v>0</v>
      </c>
      <c r="R130" s="502">
        <f>IF(C130="Cpt Panne",Q130+heures!R131,Matériel_Location!DM74)</f>
        <v>0</v>
      </c>
      <c r="S130" s="502">
        <f>IF(C130="Cpt Panne",R130+heures!S131,Matériel_Location!DU74)</f>
        <v>0</v>
      </c>
      <c r="T130" s="502">
        <f>IF(C130="Cpt Panne",S130+heures!T131,Matériel_Location!EC74)</f>
        <v>0</v>
      </c>
      <c r="U130" s="502">
        <f>IF(C130="Cpt Panne",T130+heures!U131,Matériel_Location!EK74)</f>
        <v>0</v>
      </c>
      <c r="V130" s="502">
        <f>IF(C130="Cpt Panne",U130+heures!V131,Matériel_Location!ES74)</f>
        <v>0</v>
      </c>
      <c r="W130" s="502">
        <f>IF(C130="Cpt Panne",V130+heures!W131,Matériel_Location!FA74)</f>
        <v>0</v>
      </c>
      <c r="X130" s="502">
        <f>IF(C130="Cpt Panne",W130+heures!X131,Matériel_Location!FI74)</f>
        <v>0</v>
      </c>
      <c r="Y130" s="502">
        <f>IF(C130="Cpt Panne",X130+heures!Y131,Matériel_Location!FQ74)</f>
        <v>0</v>
      </c>
      <c r="Z130" s="502">
        <f>IF(C130="Cpt Panne",Y130+heures!Z131,Matériel_Location!FY74)</f>
        <v>0</v>
      </c>
      <c r="AA130" s="502">
        <f>IF(C130="Cpt Panne",Z130+heures!AA131,Matériel_Location!GG74)</f>
        <v>0</v>
      </c>
      <c r="AB130" s="502">
        <f>IF(C130="Cpt Panne",AA130+heures!AB131,Matériel_Location!GO74)</f>
        <v>0</v>
      </c>
      <c r="AC130" s="502">
        <f>IF(C130="Cpt Panne",AB130+heures!AC131,Matériel_Location!GW74)</f>
        <v>0</v>
      </c>
      <c r="AD130" s="502">
        <f>IF(C130="Cpt Panne",AC130+heures!AD131,Matériel_Location!HE74)</f>
        <v>0</v>
      </c>
      <c r="AE130" s="502">
        <f>IF(C130="Cpt Panne",AD130+heures!AE131,Matériel_Location!HM74)</f>
        <v>0</v>
      </c>
      <c r="AF130" s="502">
        <f>IF(C130="Cpt Panne",AE130+heures!AF131,Matériel_Location!HU74)</f>
        <v>0</v>
      </c>
      <c r="AG130" s="502">
        <f>IF(C130="Cpt Panne",AF130+heures!AG131,Matériel_Location!IC74)</f>
        <v>0</v>
      </c>
      <c r="AH130" s="502">
        <f>IF(C130="Cpt Panne",AG130+heures!AH131,Matériel_Location!IK74)</f>
        <v>0</v>
      </c>
      <c r="AI130" s="533">
        <f t="shared" si="1"/>
        <v>0</v>
      </c>
    </row>
    <row r="131" spans="1:35" s="119" customFormat="1" ht="15.6">
      <c r="A131" s="536"/>
      <c r="B131" s="537"/>
      <c r="C131" s="537"/>
      <c r="D131" s="538"/>
      <c r="E131" s="538"/>
      <c r="F131" s="538"/>
      <c r="G131" s="538"/>
      <c r="H131" s="538"/>
      <c r="I131" s="538"/>
      <c r="J131" s="538"/>
      <c r="K131" s="538"/>
      <c r="L131" s="538"/>
      <c r="M131" s="538"/>
      <c r="N131" s="538"/>
      <c r="O131" s="538"/>
      <c r="P131" s="538"/>
      <c r="Q131" s="538"/>
      <c r="R131" s="538"/>
      <c r="S131" s="538"/>
      <c r="T131" s="538"/>
      <c r="U131" s="538"/>
      <c r="V131" s="538"/>
      <c r="W131" s="538"/>
      <c r="X131" s="538"/>
      <c r="Y131" s="538"/>
      <c r="Z131" s="538"/>
      <c r="AA131" s="538"/>
      <c r="AB131" s="538"/>
      <c r="AC131" s="538"/>
      <c r="AD131" s="538"/>
      <c r="AE131" s="538"/>
      <c r="AF131" s="538"/>
      <c r="AG131" s="538"/>
      <c r="AH131" s="538"/>
    </row>
  </sheetData>
  <sheetProtection formatCells="0" formatColumns="0" formatRows="0" insertColumns="0" insertRows="0" insertHyperlinks="0" deleteColumns="0" deleteRows="0" sort="0" autoFilter="0" pivotTables="0"/>
  <mergeCells count="2">
    <mergeCell ref="F5:AI5"/>
    <mergeCell ref="A68:AI68"/>
  </mergeCells>
  <conditionalFormatting sqref="D7:AH67">
    <cfRule type="cellIs" dxfId="58" priority="6" operator="equal">
      <formula>0</formula>
    </cfRule>
    <cfRule type="colorScale" priority="7">
      <colorScale>
        <cfvo type="num" val="0"/>
        <cfvo type="num" val="1"/>
        <color theme="0"/>
        <color theme="4" tint="0.39997558519241921"/>
      </colorScale>
    </cfRule>
  </conditionalFormatting>
  <conditionalFormatting sqref="A132:C137 A131 A7:C67 A68">
    <cfRule type="cellIs" dxfId="57" priority="5" operator="greaterThan">
      <formula>0</formula>
    </cfRule>
  </conditionalFormatting>
  <conditionalFormatting sqref="D69:AH130">
    <cfRule type="cellIs" dxfId="56" priority="3" operator="equal">
      <formula>0</formula>
    </cfRule>
    <cfRule type="colorScale" priority="4">
      <colorScale>
        <cfvo type="num" val="0"/>
        <cfvo type="num" val="1"/>
        <color theme="0"/>
        <color theme="4" tint="0.39997558519241921"/>
      </colorScale>
    </cfRule>
  </conditionalFormatting>
  <conditionalFormatting sqref="A69:C130">
    <cfRule type="cellIs" dxfId="55" priority="2" operator="greaterThan">
      <formula>0</formula>
    </cfRule>
  </conditionalFormatting>
  <conditionalFormatting sqref="D7:AH67 D69:AH130">
    <cfRule type="containsErrors" dxfId="54" priority="1">
      <formula>ISERROR(D7)</formula>
    </cfRule>
  </conditionalFormatting>
  <pageMargins left="0.7" right="0.7" top="0.75" bottom="0.75" header="0.3" footer="0.3"/>
  <pageSetup paperSize="9" orientation="portrait" r:id="rId1"/>
  <ignoredErrors>
    <ignoredError sqref="D70:AH70 D8:AH8" evalError="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5:AI131"/>
  <sheetViews>
    <sheetView showGridLines="0" workbookViewId="0">
      <pane xSplit="3" ySplit="6" topLeftCell="D55" activePane="bottomRight" state="frozen"/>
      <selection pane="topRight" activeCell="D1" sqref="D1"/>
      <selection pane="bottomLeft" activeCell="A7" sqref="A7"/>
      <selection pane="bottomRight" activeCell="I80" sqref="I80"/>
    </sheetView>
  </sheetViews>
  <sheetFormatPr baseColWidth="10" defaultColWidth="10.6640625" defaultRowHeight="14.4"/>
  <cols>
    <col min="1" max="1" width="21.5546875" style="156" customWidth="1"/>
    <col min="2" max="2" width="14.33203125" style="145" customWidth="1"/>
    <col min="3" max="3" width="12.44140625" style="145" customWidth="1"/>
    <col min="4" max="34" width="4.5546875" style="144" customWidth="1"/>
    <col min="35" max="35" width="17.44140625" customWidth="1"/>
  </cols>
  <sheetData>
    <row r="5" spans="1:35" ht="21.6" thickBot="1">
      <c r="A5" s="886" t="str">
        <f>Chantier</f>
        <v>CHR012</v>
      </c>
      <c r="B5" s="886"/>
      <c r="D5"/>
      <c r="E5" s="893" t="s">
        <v>77</v>
      </c>
      <c r="F5" s="894"/>
      <c r="G5" s="894"/>
      <c r="H5" s="894"/>
      <c r="I5" s="894"/>
      <c r="J5" s="894"/>
      <c r="K5" s="894"/>
      <c r="L5" s="894"/>
      <c r="M5" s="894"/>
      <c r="N5" s="894"/>
      <c r="O5" s="894"/>
      <c r="P5" s="894"/>
      <c r="Q5" s="894"/>
      <c r="R5" s="894"/>
      <c r="S5" s="894"/>
      <c r="T5" s="894"/>
      <c r="U5" s="894"/>
      <c r="V5" s="894"/>
      <c r="W5" s="894"/>
      <c r="X5" s="894"/>
      <c r="Y5" s="894"/>
      <c r="Z5" s="894"/>
      <c r="AA5" s="894"/>
      <c r="AB5" s="894"/>
      <c r="AC5" s="894"/>
      <c r="AD5" s="894"/>
      <c r="AE5" s="894"/>
      <c r="AF5" s="894"/>
      <c r="AG5" s="894"/>
      <c r="AH5" s="895"/>
    </row>
    <row r="6" spans="1:35" ht="15.6">
      <c r="A6" s="157" t="s">
        <v>74</v>
      </c>
      <c r="B6" s="146" t="s">
        <v>73</v>
      </c>
      <c r="C6" s="147" t="s">
        <v>109</v>
      </c>
      <c r="D6" s="147">
        <v>1</v>
      </c>
      <c r="E6" s="148">
        <v>2</v>
      </c>
      <c r="F6" s="148">
        <v>3</v>
      </c>
      <c r="G6" s="148">
        <v>4</v>
      </c>
      <c r="H6" s="148">
        <v>5</v>
      </c>
      <c r="I6" s="148">
        <v>6</v>
      </c>
      <c r="J6" s="148">
        <v>7</v>
      </c>
      <c r="K6" s="148">
        <v>8</v>
      </c>
      <c r="L6" s="148">
        <v>9</v>
      </c>
      <c r="M6" s="148">
        <v>10</v>
      </c>
      <c r="N6" s="148">
        <v>11</v>
      </c>
      <c r="O6" s="148">
        <v>12</v>
      </c>
      <c r="P6" s="148">
        <v>13</v>
      </c>
      <c r="Q6" s="148">
        <v>14</v>
      </c>
      <c r="R6" s="148">
        <v>15</v>
      </c>
      <c r="S6" s="148">
        <v>16</v>
      </c>
      <c r="T6" s="148">
        <v>17</v>
      </c>
      <c r="U6" s="148">
        <v>18</v>
      </c>
      <c r="V6" s="148">
        <v>19</v>
      </c>
      <c r="W6" s="148">
        <v>20</v>
      </c>
      <c r="X6" s="148">
        <v>21</v>
      </c>
      <c r="Y6" s="148">
        <v>22</v>
      </c>
      <c r="Z6" s="148">
        <v>23</v>
      </c>
      <c r="AA6" s="148">
        <v>24</v>
      </c>
      <c r="AB6" s="148">
        <v>25</v>
      </c>
      <c r="AC6" s="148">
        <v>26</v>
      </c>
      <c r="AD6" s="148">
        <v>27</v>
      </c>
      <c r="AE6" s="148">
        <v>28</v>
      </c>
      <c r="AF6" s="148">
        <v>29</v>
      </c>
      <c r="AG6" s="148">
        <v>30</v>
      </c>
      <c r="AH6" s="148">
        <v>31</v>
      </c>
      <c r="AI6" s="212" t="s">
        <v>84</v>
      </c>
    </row>
    <row r="7" spans="1:35">
      <c r="A7" s="158" t="str">
        <f>Matériel_Sogto!A12</f>
        <v>NIVLEUSE</v>
      </c>
      <c r="B7" s="159" t="str">
        <f>Matériel_Sogto!B12</f>
        <v>NIV001</v>
      </c>
      <c r="C7" s="301" t="str">
        <f>Matériel_Sogto!C12</f>
        <v>Cpt Panne</v>
      </c>
      <c r="D7" s="149">
        <f>Matériel_Sogto!G12</f>
        <v>0</v>
      </c>
      <c r="E7" s="150">
        <f>Matériel_Sogto!O12</f>
        <v>0</v>
      </c>
      <c r="F7" s="150">
        <f>Matériel_Sogto!W12</f>
        <v>0</v>
      </c>
      <c r="G7" s="150">
        <f>Matériel_Sogto!AE12</f>
        <v>0</v>
      </c>
      <c r="H7" s="150">
        <f>+Matériel_Sogto!AM12</f>
        <v>0</v>
      </c>
      <c r="I7" s="150">
        <f>Matériel_Sogto!AU12</f>
        <v>0</v>
      </c>
      <c r="J7" s="150">
        <f>Matériel_Sogto!BC12</f>
        <v>0</v>
      </c>
      <c r="K7" s="150">
        <f>Matériel_Sogto!BK12</f>
        <v>0</v>
      </c>
      <c r="L7" s="150">
        <f>Matériel_Sogto!BS12</f>
        <v>0</v>
      </c>
      <c r="M7" s="150">
        <f>+Matériel_Sogto!CA12</f>
        <v>0</v>
      </c>
      <c r="N7" s="150">
        <f>Matériel_Sogto!CI12</f>
        <v>0</v>
      </c>
      <c r="O7" s="150">
        <f>Matériel_Sogto!CQ12</f>
        <v>0</v>
      </c>
      <c r="P7" s="150">
        <f>Matériel_Sogto!CY12</f>
        <v>0</v>
      </c>
      <c r="Q7" s="150">
        <f>Matériel_Sogto!DG12</f>
        <v>0</v>
      </c>
      <c r="R7" s="150">
        <f>Matériel_Sogto!DO12</f>
        <v>0</v>
      </c>
      <c r="S7" s="150">
        <f>Matériel_Sogto!DW12</f>
        <v>0</v>
      </c>
      <c r="T7" s="150">
        <f>Matériel_Sogto!EE12</f>
        <v>5</v>
      </c>
      <c r="U7" s="150">
        <f>Matériel_Sogto!EM12</f>
        <v>0</v>
      </c>
      <c r="V7" s="150">
        <f>Matériel_Sogto!EU12</f>
        <v>0</v>
      </c>
      <c r="W7" s="150">
        <f>Matériel_Sogto!FC12</f>
        <v>0</v>
      </c>
      <c r="X7" s="150">
        <f>Matériel_Sogto!FK12</f>
        <v>0</v>
      </c>
      <c r="Y7" s="150">
        <f>Matériel_Sogto!FS12</f>
        <v>0</v>
      </c>
      <c r="Z7" s="150">
        <f>Matériel_Sogto!GA12</f>
        <v>0</v>
      </c>
      <c r="AA7" s="150">
        <f>Matériel_Sogto!GI12</f>
        <v>0</v>
      </c>
      <c r="AB7" s="150">
        <f>Matériel_Sogto!GQ12</f>
        <v>0</v>
      </c>
      <c r="AC7" s="150">
        <f>Matériel_Sogto!GY12</f>
        <v>0</v>
      </c>
      <c r="AD7" s="150">
        <f>Matériel_Sogto!HG12</f>
        <v>0</v>
      </c>
      <c r="AE7" s="150">
        <f>Matériel_Sogto!HO12</f>
        <v>0</v>
      </c>
      <c r="AF7" s="150">
        <f>Matériel_Sogto!HW12</f>
        <v>0</v>
      </c>
      <c r="AG7" s="150">
        <f>Matériel_Sogto!IE12</f>
        <v>0</v>
      </c>
      <c r="AH7" s="150">
        <f>Matériel_Sogto!IM12</f>
        <v>0</v>
      </c>
      <c r="AI7" s="211">
        <f>SUM(D7:AH7)</f>
        <v>5</v>
      </c>
    </row>
    <row r="8" spans="1:35">
      <c r="A8" s="158" t="str">
        <f>Matériel_Sogto!A13</f>
        <v>NIVLEUSE</v>
      </c>
      <c r="B8" s="159" t="str">
        <f>Matériel_Sogto!B13</f>
        <v>NIV004</v>
      </c>
      <c r="C8" s="301" t="str">
        <f>Matériel_Sogto!C13</f>
        <v>Engin</v>
      </c>
      <c r="D8" s="149">
        <f>Matériel_Sogto!G13</f>
        <v>0</v>
      </c>
      <c r="E8" s="150">
        <f>Matériel_Sogto!O13</f>
        <v>0</v>
      </c>
      <c r="F8" s="150">
        <f>Matériel_Sogto!W13</f>
        <v>0</v>
      </c>
      <c r="G8" s="150">
        <f>Matériel_Sogto!AE13</f>
        <v>0</v>
      </c>
      <c r="H8" s="150">
        <f>+Matériel_Sogto!AM13</f>
        <v>0</v>
      </c>
      <c r="I8" s="150">
        <f>Matériel_Sogto!AU13</f>
        <v>0</v>
      </c>
      <c r="J8" s="150">
        <f>Matériel_Sogto!BC13</f>
        <v>0</v>
      </c>
      <c r="K8" s="150">
        <f>Matériel_Sogto!BK13</f>
        <v>0</v>
      </c>
      <c r="L8" s="150">
        <f>Matériel_Sogto!BS13</f>
        <v>0</v>
      </c>
      <c r="M8" s="150">
        <f>+Matériel_Sogto!CA13</f>
        <v>0</v>
      </c>
      <c r="N8" s="150">
        <f>Matériel_Sogto!CI13</f>
        <v>0</v>
      </c>
      <c r="O8" s="150">
        <f>Matériel_Sogto!CQ13</f>
        <v>0</v>
      </c>
      <c r="P8" s="150">
        <f>Matériel_Sogto!CY13</f>
        <v>0</v>
      </c>
      <c r="Q8" s="150">
        <f>Matériel_Sogto!DG13</f>
        <v>0</v>
      </c>
      <c r="R8" s="150">
        <f>Matériel_Sogto!DO13</f>
        <v>0</v>
      </c>
      <c r="S8" s="150">
        <f>Matériel_Sogto!DW13</f>
        <v>0</v>
      </c>
      <c r="T8" s="150">
        <f>Matériel_Sogto!EE13</f>
        <v>0</v>
      </c>
      <c r="U8" s="150">
        <f>Matériel_Sogto!EM13</f>
        <v>0</v>
      </c>
      <c r="V8" s="150">
        <f>Matériel_Sogto!EU13</f>
        <v>0</v>
      </c>
      <c r="W8" s="150">
        <f>Matériel_Sogto!FC13</f>
        <v>0</v>
      </c>
      <c r="X8" s="150">
        <f>Matériel_Sogto!FK13</f>
        <v>0</v>
      </c>
      <c r="Y8" s="150">
        <f>Matériel_Sogto!FS13</f>
        <v>0</v>
      </c>
      <c r="Z8" s="150">
        <f>Matériel_Sogto!GA13</f>
        <v>0</v>
      </c>
      <c r="AA8" s="150">
        <f>Matériel_Sogto!GI13</f>
        <v>0</v>
      </c>
      <c r="AB8" s="150">
        <f>Matériel_Sogto!GQ13</f>
        <v>0</v>
      </c>
      <c r="AC8" s="150">
        <f>Matériel_Sogto!GY13</f>
        <v>0</v>
      </c>
      <c r="AD8" s="150">
        <f>Matériel_Sogto!HG13</f>
        <v>0</v>
      </c>
      <c r="AE8" s="150">
        <f>Matériel_Sogto!HO13</f>
        <v>0</v>
      </c>
      <c r="AF8" s="150">
        <f>Matériel_Sogto!HW13</f>
        <v>0</v>
      </c>
      <c r="AG8" s="150">
        <f>Matériel_Sogto!IE13</f>
        <v>0</v>
      </c>
      <c r="AH8" s="150">
        <f>Matériel_Sogto!IM13</f>
        <v>0</v>
      </c>
      <c r="AI8" s="211">
        <f t="shared" ref="AI8:AI13" si="0">SUM(D8:AH8)</f>
        <v>0</v>
      </c>
    </row>
    <row r="9" spans="1:35">
      <c r="A9" s="158" t="str">
        <f>Matériel_Sogto!A14</f>
        <v>TRACTOPELLE</v>
      </c>
      <c r="B9" s="159" t="str">
        <f>Matériel_Sogto!B14</f>
        <v>TR001</v>
      </c>
      <c r="C9" s="301" t="str">
        <f>Matériel_Sogto!C14</f>
        <v>Engin</v>
      </c>
      <c r="D9" s="149">
        <f>Matériel_Sogto!G14</f>
        <v>0</v>
      </c>
      <c r="E9" s="150">
        <f>Matériel_Sogto!O14</f>
        <v>0</v>
      </c>
      <c r="F9" s="150">
        <f>Matériel_Sogto!W14</f>
        <v>0</v>
      </c>
      <c r="G9" s="150">
        <f>Matériel_Sogto!AE14</f>
        <v>0</v>
      </c>
      <c r="H9" s="150">
        <f>+Matériel_Sogto!AM14</f>
        <v>0</v>
      </c>
      <c r="I9" s="150">
        <f>Matériel_Sogto!AU14</f>
        <v>0</v>
      </c>
      <c r="J9" s="150">
        <f>Matériel_Sogto!BC14</f>
        <v>0</v>
      </c>
      <c r="K9" s="150">
        <f>Matériel_Sogto!BK14</f>
        <v>0</v>
      </c>
      <c r="L9" s="150">
        <f>Matériel_Sogto!BS14</f>
        <v>0</v>
      </c>
      <c r="M9" s="150">
        <f>+Matériel_Sogto!CA14</f>
        <v>0</v>
      </c>
      <c r="N9" s="150">
        <f>Matériel_Sogto!CI14</f>
        <v>0</v>
      </c>
      <c r="O9" s="150">
        <f>Matériel_Sogto!CQ14</f>
        <v>0</v>
      </c>
      <c r="P9" s="150">
        <f>Matériel_Sogto!CY14</f>
        <v>0</v>
      </c>
      <c r="Q9" s="150">
        <f>Matériel_Sogto!DG14</f>
        <v>0</v>
      </c>
      <c r="R9" s="150">
        <f>Matériel_Sogto!DO14</f>
        <v>0</v>
      </c>
      <c r="S9" s="150">
        <f>Matériel_Sogto!DW14</f>
        <v>0</v>
      </c>
      <c r="T9" s="150">
        <f>Matériel_Sogto!EE14</f>
        <v>0</v>
      </c>
      <c r="U9" s="150">
        <f>Matériel_Sogto!EM14</f>
        <v>0</v>
      </c>
      <c r="V9" s="150">
        <f>Matériel_Sogto!EU14</f>
        <v>0</v>
      </c>
      <c r="W9" s="150">
        <f>Matériel_Sogto!FC14</f>
        <v>0</v>
      </c>
      <c r="X9" s="150">
        <f>Matériel_Sogto!FK14</f>
        <v>0</v>
      </c>
      <c r="Y9" s="150">
        <f>Matériel_Sogto!FS14</f>
        <v>0</v>
      </c>
      <c r="Z9" s="150">
        <f>Matériel_Sogto!GA14</f>
        <v>0</v>
      </c>
      <c r="AA9" s="150">
        <f>Matériel_Sogto!GI14</f>
        <v>0</v>
      </c>
      <c r="AB9" s="150">
        <f>Matériel_Sogto!GQ14</f>
        <v>0</v>
      </c>
      <c r="AC9" s="150">
        <f>Matériel_Sogto!GY14</f>
        <v>0</v>
      </c>
      <c r="AD9" s="150">
        <f>Matériel_Sogto!HG14</f>
        <v>0</v>
      </c>
      <c r="AE9" s="150">
        <f>Matériel_Sogto!HO14</f>
        <v>0</v>
      </c>
      <c r="AF9" s="150">
        <f>Matériel_Sogto!HW14</f>
        <v>0</v>
      </c>
      <c r="AG9" s="150">
        <f>Matériel_Sogto!IE14</f>
        <v>0</v>
      </c>
      <c r="AH9" s="150">
        <f>Matériel_Sogto!IM14</f>
        <v>0</v>
      </c>
      <c r="AI9" s="211">
        <f t="shared" si="0"/>
        <v>0</v>
      </c>
    </row>
    <row r="10" spans="1:35">
      <c r="A10" s="158" t="str">
        <f>Matériel_Sogto!A15</f>
        <v>TRACTOPELLE</v>
      </c>
      <c r="B10" s="159" t="str">
        <f>Matériel_Sogto!B15</f>
        <v>TR002</v>
      </c>
      <c r="C10" s="301" t="str">
        <f>Matériel_Sogto!C15</f>
        <v>Engin</v>
      </c>
      <c r="D10" s="149">
        <f>Matériel_Sogto!G15</f>
        <v>0</v>
      </c>
      <c r="E10" s="150">
        <f>Matériel_Sogto!O15</f>
        <v>0</v>
      </c>
      <c r="F10" s="150">
        <f>Matériel_Sogto!W15</f>
        <v>0</v>
      </c>
      <c r="G10" s="150">
        <f>Matériel_Sogto!AE15</f>
        <v>0</v>
      </c>
      <c r="H10" s="150">
        <f>+Matériel_Sogto!AM15</f>
        <v>0</v>
      </c>
      <c r="I10" s="150">
        <f>Matériel_Sogto!AU15</f>
        <v>0</v>
      </c>
      <c r="J10" s="150">
        <f>Matériel_Sogto!BC15</f>
        <v>0</v>
      </c>
      <c r="K10" s="150">
        <f>Matériel_Sogto!BK15</f>
        <v>0</v>
      </c>
      <c r="L10" s="150">
        <f>Matériel_Sogto!BS15</f>
        <v>0</v>
      </c>
      <c r="M10" s="150">
        <f>+Matériel_Sogto!CA15</f>
        <v>0</v>
      </c>
      <c r="N10" s="150">
        <f>Matériel_Sogto!CI15</f>
        <v>0</v>
      </c>
      <c r="O10" s="150">
        <f>Matériel_Sogto!CQ15</f>
        <v>0</v>
      </c>
      <c r="P10" s="150">
        <f>Matériel_Sogto!CY15</f>
        <v>0</v>
      </c>
      <c r="Q10" s="150">
        <f>Matériel_Sogto!DG15</f>
        <v>0</v>
      </c>
      <c r="R10" s="150">
        <f>Matériel_Sogto!DO15</f>
        <v>0</v>
      </c>
      <c r="S10" s="150">
        <f>Matériel_Sogto!DW15</f>
        <v>0</v>
      </c>
      <c r="T10" s="150">
        <f>Matériel_Sogto!EE15</f>
        <v>0</v>
      </c>
      <c r="U10" s="150">
        <f>Matériel_Sogto!EM15</f>
        <v>5</v>
      </c>
      <c r="V10" s="150">
        <f>Matériel_Sogto!EU15</f>
        <v>0</v>
      </c>
      <c r="W10" s="150">
        <f>Matériel_Sogto!FC15</f>
        <v>0</v>
      </c>
      <c r="X10" s="150">
        <f>Matériel_Sogto!FK15</f>
        <v>0</v>
      </c>
      <c r="Y10" s="150">
        <f>Matériel_Sogto!FS15</f>
        <v>0</v>
      </c>
      <c r="Z10" s="150">
        <f>Matériel_Sogto!GA15</f>
        <v>0</v>
      </c>
      <c r="AA10" s="150">
        <f>Matériel_Sogto!GI15</f>
        <v>0</v>
      </c>
      <c r="AB10" s="150">
        <f>Matériel_Sogto!GQ15</f>
        <v>0</v>
      </c>
      <c r="AC10" s="150">
        <f>Matériel_Sogto!GY15</f>
        <v>0</v>
      </c>
      <c r="AD10" s="150">
        <f>Matériel_Sogto!HG15</f>
        <v>0</v>
      </c>
      <c r="AE10" s="150">
        <f>Matériel_Sogto!HO15</f>
        <v>0</v>
      </c>
      <c r="AF10" s="150">
        <f>Matériel_Sogto!HW15</f>
        <v>0</v>
      </c>
      <c r="AG10" s="150">
        <f>Matériel_Sogto!IE15</f>
        <v>0</v>
      </c>
      <c r="AH10" s="150">
        <f>Matériel_Sogto!IM15</f>
        <v>0</v>
      </c>
      <c r="AI10" s="211">
        <f t="shared" si="0"/>
        <v>5</v>
      </c>
    </row>
    <row r="11" spans="1:35">
      <c r="A11" s="158" t="str">
        <f>Matériel_Sogto!A16</f>
        <v>COMPACTEUR</v>
      </c>
      <c r="B11" s="159" t="str">
        <f>Matériel_Sogto!B16</f>
        <v>C006</v>
      </c>
      <c r="C11" s="301" t="str">
        <f>Matériel_Sogto!C16</f>
        <v>Engin</v>
      </c>
      <c r="D11" s="149">
        <f>Matériel_Sogto!G16</f>
        <v>0</v>
      </c>
      <c r="E11" s="150">
        <f>Matériel_Sogto!O16</f>
        <v>0</v>
      </c>
      <c r="F11" s="150">
        <f>Matériel_Sogto!W16</f>
        <v>0</v>
      </c>
      <c r="G11" s="150">
        <f>Matériel_Sogto!AE16</f>
        <v>0</v>
      </c>
      <c r="H11" s="150">
        <f>+Matériel_Sogto!AM16</f>
        <v>0</v>
      </c>
      <c r="I11" s="150">
        <f>Matériel_Sogto!AU16</f>
        <v>0</v>
      </c>
      <c r="J11" s="150">
        <f>Matériel_Sogto!BC16</f>
        <v>0</v>
      </c>
      <c r="K11" s="150">
        <f>Matériel_Sogto!BK16</f>
        <v>0</v>
      </c>
      <c r="L11" s="150">
        <f>Matériel_Sogto!BS16</f>
        <v>0</v>
      </c>
      <c r="M11" s="150">
        <f>+Matériel_Sogto!CA16</f>
        <v>0</v>
      </c>
      <c r="N11" s="150">
        <f>Matériel_Sogto!CI16</f>
        <v>0</v>
      </c>
      <c r="O11" s="150">
        <f>Matériel_Sogto!CQ16</f>
        <v>0</v>
      </c>
      <c r="P11" s="150">
        <f>Matériel_Sogto!CY16</f>
        <v>0</v>
      </c>
      <c r="Q11" s="150">
        <f>Matériel_Sogto!DG16</f>
        <v>0</v>
      </c>
      <c r="R11" s="150">
        <f>Matériel_Sogto!DO16</f>
        <v>0</v>
      </c>
      <c r="S11" s="150">
        <f>Matériel_Sogto!DW16</f>
        <v>0</v>
      </c>
      <c r="T11" s="150">
        <f>Matériel_Sogto!EE16</f>
        <v>0</v>
      </c>
      <c r="U11" s="150">
        <f>Matériel_Sogto!EM16</f>
        <v>0</v>
      </c>
      <c r="V11" s="150">
        <f>Matériel_Sogto!EU16</f>
        <v>0</v>
      </c>
      <c r="W11" s="150">
        <f>Matériel_Sogto!FC16</f>
        <v>0</v>
      </c>
      <c r="X11" s="150">
        <f>Matériel_Sogto!FK16</f>
        <v>0</v>
      </c>
      <c r="Y11" s="150">
        <f>Matériel_Sogto!FS16</f>
        <v>0</v>
      </c>
      <c r="Z11" s="150">
        <f>Matériel_Sogto!GA16</f>
        <v>0</v>
      </c>
      <c r="AA11" s="150">
        <f>Matériel_Sogto!GI16</f>
        <v>0</v>
      </c>
      <c r="AB11" s="150">
        <f>Matériel_Sogto!GQ16</f>
        <v>0</v>
      </c>
      <c r="AC11" s="150">
        <f>Matériel_Sogto!GY16</f>
        <v>0</v>
      </c>
      <c r="AD11" s="150">
        <f>Matériel_Sogto!HG16</f>
        <v>0</v>
      </c>
      <c r="AE11" s="150">
        <f>Matériel_Sogto!HO16</f>
        <v>0</v>
      </c>
      <c r="AF11" s="150">
        <f>Matériel_Sogto!HW16</f>
        <v>0</v>
      </c>
      <c r="AG11" s="150">
        <f>Matériel_Sogto!IE16</f>
        <v>0</v>
      </c>
      <c r="AH11" s="150">
        <f>Matériel_Sogto!IM16</f>
        <v>0</v>
      </c>
      <c r="AI11" s="211">
        <f t="shared" si="0"/>
        <v>0</v>
      </c>
    </row>
    <row r="12" spans="1:35">
      <c r="A12" s="158" t="str">
        <f>Matériel_Sogto!A17</f>
        <v>COMPACTEUR</v>
      </c>
      <c r="B12" s="159" t="str">
        <f>Matériel_Sogto!B17</f>
        <v>C003</v>
      </c>
      <c r="C12" s="301" t="str">
        <f>Matériel_Sogto!C17</f>
        <v>Engin</v>
      </c>
      <c r="D12" s="149">
        <f>Matériel_Sogto!G17</f>
        <v>0</v>
      </c>
      <c r="E12" s="150">
        <f>Matériel_Sogto!O17</f>
        <v>0</v>
      </c>
      <c r="F12" s="150">
        <f>Matériel_Sogto!W17</f>
        <v>0</v>
      </c>
      <c r="G12" s="150">
        <f>Matériel_Sogto!AE17</f>
        <v>0</v>
      </c>
      <c r="H12" s="150">
        <f>+Matériel_Sogto!AM17</f>
        <v>0</v>
      </c>
      <c r="I12" s="150">
        <f>Matériel_Sogto!AU17</f>
        <v>0</v>
      </c>
      <c r="J12" s="150">
        <f>Matériel_Sogto!BC17</f>
        <v>0</v>
      </c>
      <c r="K12" s="150">
        <f>Matériel_Sogto!BK17</f>
        <v>0</v>
      </c>
      <c r="L12" s="150">
        <f>Matériel_Sogto!BS17</f>
        <v>0</v>
      </c>
      <c r="M12" s="150">
        <f>+Matériel_Sogto!CA17</f>
        <v>0</v>
      </c>
      <c r="N12" s="150">
        <f>Matériel_Sogto!CI17</f>
        <v>0</v>
      </c>
      <c r="O12" s="150">
        <f>Matériel_Sogto!CQ17</f>
        <v>0</v>
      </c>
      <c r="P12" s="150">
        <f>Matériel_Sogto!CY17</f>
        <v>0</v>
      </c>
      <c r="Q12" s="150">
        <f>Matériel_Sogto!DG17</f>
        <v>0</v>
      </c>
      <c r="R12" s="150">
        <f>Matériel_Sogto!DO17</f>
        <v>0</v>
      </c>
      <c r="S12" s="150">
        <f>Matériel_Sogto!DW17</f>
        <v>0</v>
      </c>
      <c r="T12" s="150">
        <f>Matériel_Sogto!EE17</f>
        <v>0</v>
      </c>
      <c r="U12" s="150">
        <f>Matériel_Sogto!EM17</f>
        <v>0</v>
      </c>
      <c r="V12" s="150">
        <f>Matériel_Sogto!EU17</f>
        <v>0</v>
      </c>
      <c r="W12" s="150">
        <f>Matériel_Sogto!FC17</f>
        <v>0</v>
      </c>
      <c r="X12" s="150">
        <f>Matériel_Sogto!FK17</f>
        <v>0</v>
      </c>
      <c r="Y12" s="150">
        <f>Matériel_Sogto!FS17</f>
        <v>0</v>
      </c>
      <c r="Z12" s="150">
        <f>Matériel_Sogto!GA17</f>
        <v>0</v>
      </c>
      <c r="AA12" s="150">
        <f>Matériel_Sogto!GI17</f>
        <v>0</v>
      </c>
      <c r="AB12" s="150">
        <f>Matériel_Sogto!GQ17</f>
        <v>0</v>
      </c>
      <c r="AC12" s="150">
        <f>Matériel_Sogto!GY17</f>
        <v>0</v>
      </c>
      <c r="AD12" s="150">
        <f>Matériel_Sogto!HG17</f>
        <v>0</v>
      </c>
      <c r="AE12" s="150">
        <f>Matériel_Sogto!HO17</f>
        <v>0</v>
      </c>
      <c r="AF12" s="150">
        <f>Matériel_Sogto!HW17</f>
        <v>0</v>
      </c>
      <c r="AG12" s="150">
        <f>Matériel_Sogto!IE17</f>
        <v>0</v>
      </c>
      <c r="AH12" s="150">
        <f>Matériel_Sogto!IM17</f>
        <v>0</v>
      </c>
      <c r="AI12" s="211">
        <f t="shared" si="0"/>
        <v>0</v>
      </c>
    </row>
    <row r="13" spans="1:35">
      <c r="A13" s="158" t="str">
        <f>Matériel_Sogto!A18</f>
        <v>PELLE</v>
      </c>
      <c r="B13" s="159" t="str">
        <f>Matériel_Sogto!B18</f>
        <v>P0012</v>
      </c>
      <c r="C13" s="301" t="str">
        <f>Matériel_Sogto!C18</f>
        <v>Engin</v>
      </c>
      <c r="D13" s="149">
        <f>Matériel_Sogto!G18</f>
        <v>0</v>
      </c>
      <c r="E13" s="150">
        <f>Matériel_Sogto!O18</f>
        <v>0</v>
      </c>
      <c r="F13" s="150">
        <f>Matériel_Sogto!W18</f>
        <v>0</v>
      </c>
      <c r="G13" s="150">
        <f>Matériel_Sogto!AE18</f>
        <v>0</v>
      </c>
      <c r="H13" s="150">
        <f>+Matériel_Sogto!AM18</f>
        <v>0</v>
      </c>
      <c r="I13" s="150">
        <f>Matériel_Sogto!AU18</f>
        <v>0</v>
      </c>
      <c r="J13" s="150">
        <f>Matériel_Sogto!BC18</f>
        <v>0</v>
      </c>
      <c r="K13" s="150">
        <f>Matériel_Sogto!BK18</f>
        <v>0</v>
      </c>
      <c r="L13" s="150">
        <f>Matériel_Sogto!BS18</f>
        <v>0</v>
      </c>
      <c r="M13" s="150">
        <f>+Matériel_Sogto!CA18</f>
        <v>0</v>
      </c>
      <c r="N13" s="150">
        <f>Matériel_Sogto!CI18</f>
        <v>0</v>
      </c>
      <c r="O13" s="150">
        <f>Matériel_Sogto!CQ18</f>
        <v>0</v>
      </c>
      <c r="P13" s="150">
        <f>Matériel_Sogto!CY18</f>
        <v>0</v>
      </c>
      <c r="Q13" s="150">
        <f>Matériel_Sogto!DG18</f>
        <v>0</v>
      </c>
      <c r="R13" s="150">
        <f>Matériel_Sogto!DO18</f>
        <v>0</v>
      </c>
      <c r="S13" s="150">
        <f>Matériel_Sogto!DW18</f>
        <v>0</v>
      </c>
      <c r="T13" s="150">
        <f>Matériel_Sogto!EE18</f>
        <v>0</v>
      </c>
      <c r="U13" s="150">
        <f>Matériel_Sogto!EM18</f>
        <v>0</v>
      </c>
      <c r="V13" s="150">
        <f>Matériel_Sogto!EU18</f>
        <v>0</v>
      </c>
      <c r="W13" s="150">
        <f>Matériel_Sogto!FC18</f>
        <v>0</v>
      </c>
      <c r="X13" s="150">
        <f>Matériel_Sogto!FK18</f>
        <v>0</v>
      </c>
      <c r="Y13" s="150">
        <f>Matériel_Sogto!FS18</f>
        <v>0</v>
      </c>
      <c r="Z13" s="150">
        <f>Matériel_Sogto!GA18</f>
        <v>0</v>
      </c>
      <c r="AA13" s="150">
        <f>Matériel_Sogto!GI18</f>
        <v>0</v>
      </c>
      <c r="AB13" s="150">
        <f>Matériel_Sogto!GQ18</f>
        <v>0</v>
      </c>
      <c r="AC13" s="150">
        <f>Matériel_Sogto!GY18</f>
        <v>0</v>
      </c>
      <c r="AD13" s="150">
        <f>Matériel_Sogto!HG18</f>
        <v>0</v>
      </c>
      <c r="AE13" s="150">
        <f>Matériel_Sogto!HO18</f>
        <v>0</v>
      </c>
      <c r="AF13" s="150">
        <f>Matériel_Sogto!HW18</f>
        <v>0</v>
      </c>
      <c r="AG13" s="150">
        <f>Matériel_Sogto!IE18</f>
        <v>0</v>
      </c>
      <c r="AH13" s="150">
        <f>Matériel_Sogto!IM18</f>
        <v>0</v>
      </c>
      <c r="AI13" s="211">
        <f t="shared" si="0"/>
        <v>0</v>
      </c>
    </row>
    <row r="14" spans="1:35">
      <c r="A14" s="300" t="str">
        <f>Matériel_Sogto!A19</f>
        <v>CAMION</v>
      </c>
      <c r="B14" s="301" t="str">
        <f>Matériel_Sogto!B19</f>
        <v>CB001</v>
      </c>
      <c r="C14" s="301" t="str">
        <f>Matériel_Sogto!C19</f>
        <v>Transport</v>
      </c>
      <c r="D14" s="298">
        <f>Matériel_Sogto!G19</f>
        <v>0</v>
      </c>
      <c r="E14" s="299">
        <f>Matériel_Sogto!O19</f>
        <v>0</v>
      </c>
      <c r="F14" s="299">
        <f>Matériel_Sogto!W19</f>
        <v>0</v>
      </c>
      <c r="G14" s="299">
        <f>Matériel_Sogto!AE19</f>
        <v>0</v>
      </c>
      <c r="H14" s="299">
        <f>+Matériel_Sogto!AM19</f>
        <v>0</v>
      </c>
      <c r="I14" s="299">
        <f>Matériel_Sogto!AU19</f>
        <v>0</v>
      </c>
      <c r="J14" s="299">
        <f>Matériel_Sogto!BC19</f>
        <v>0</v>
      </c>
      <c r="K14" s="299">
        <f>Matériel_Sogto!BK19</f>
        <v>0</v>
      </c>
      <c r="L14" s="299">
        <f>Matériel_Sogto!BS19</f>
        <v>0</v>
      </c>
      <c r="M14" s="299">
        <f>+Matériel_Sogto!CA19</f>
        <v>0</v>
      </c>
      <c r="N14" s="299">
        <f>Matériel_Sogto!CI19</f>
        <v>0</v>
      </c>
      <c r="O14" s="299">
        <f>Matériel_Sogto!CQ19</f>
        <v>0</v>
      </c>
      <c r="P14" s="299">
        <f>Matériel_Sogto!CY19</f>
        <v>0</v>
      </c>
      <c r="Q14" s="299">
        <f>Matériel_Sogto!DG19</f>
        <v>0</v>
      </c>
      <c r="R14" s="299">
        <f>Matériel_Sogto!DO19</f>
        <v>0</v>
      </c>
      <c r="S14" s="299">
        <f>Matériel_Sogto!DW19</f>
        <v>0</v>
      </c>
      <c r="T14" s="299">
        <f>Matériel_Sogto!EE19</f>
        <v>0</v>
      </c>
      <c r="U14" s="299">
        <f>Matériel_Sogto!EM19</f>
        <v>0</v>
      </c>
      <c r="V14" s="299">
        <f>Matériel_Sogto!EU19</f>
        <v>0</v>
      </c>
      <c r="W14" s="299">
        <f>Matériel_Sogto!FC19</f>
        <v>0</v>
      </c>
      <c r="X14" s="299">
        <f>Matériel_Sogto!FK19</f>
        <v>0</v>
      </c>
      <c r="Y14" s="299">
        <f>Matériel_Sogto!FS19</f>
        <v>0</v>
      </c>
      <c r="Z14" s="299">
        <f>Matériel_Sogto!GA19</f>
        <v>0</v>
      </c>
      <c r="AA14" s="299">
        <f>Matériel_Sogto!GI19</f>
        <v>0</v>
      </c>
      <c r="AB14" s="299">
        <f>Matériel_Sogto!GQ19</f>
        <v>0</v>
      </c>
      <c r="AC14" s="299">
        <f>Matériel_Sogto!GY19</f>
        <v>0</v>
      </c>
      <c r="AD14" s="299">
        <f>Matériel_Sogto!HG19</f>
        <v>0</v>
      </c>
      <c r="AE14" s="299">
        <f>Matériel_Sogto!HO19</f>
        <v>0</v>
      </c>
      <c r="AF14" s="299">
        <f>Matériel_Sogto!HW19</f>
        <v>0</v>
      </c>
      <c r="AG14" s="299">
        <f>Matériel_Sogto!IE19</f>
        <v>0</v>
      </c>
      <c r="AH14" s="299">
        <f>Matériel_Sogto!IM19</f>
        <v>0</v>
      </c>
      <c r="AI14" s="302">
        <f t="shared" ref="AI14:AI67" si="1">SUM(D14:AH14)</f>
        <v>0</v>
      </c>
    </row>
    <row r="15" spans="1:35">
      <c r="A15" s="300" t="str">
        <f>Matériel_Sogto!A20</f>
        <v>CAMION</v>
      </c>
      <c r="B15" s="301" t="str">
        <f>Matériel_Sogto!B20</f>
        <v>CB002</v>
      </c>
      <c r="C15" s="301" t="str">
        <f>Matériel_Sogto!C20</f>
        <v>Transport</v>
      </c>
      <c r="D15" s="298">
        <f>Matériel_Sogto!G20</f>
        <v>0</v>
      </c>
      <c r="E15" s="299">
        <f>Matériel_Sogto!O20</f>
        <v>0</v>
      </c>
      <c r="F15" s="299">
        <f>Matériel_Sogto!W20</f>
        <v>0</v>
      </c>
      <c r="G15" s="299">
        <f>Matériel_Sogto!AE20</f>
        <v>0</v>
      </c>
      <c r="H15" s="299">
        <f>+Matériel_Sogto!AM20</f>
        <v>0</v>
      </c>
      <c r="I15" s="299">
        <f>Matériel_Sogto!AU20</f>
        <v>0</v>
      </c>
      <c r="J15" s="299">
        <f>Matériel_Sogto!BC20</f>
        <v>0</v>
      </c>
      <c r="K15" s="299">
        <f>Matériel_Sogto!BK20</f>
        <v>0</v>
      </c>
      <c r="L15" s="299">
        <f>Matériel_Sogto!BS20</f>
        <v>0</v>
      </c>
      <c r="M15" s="299">
        <f>+Matériel_Sogto!CA20</f>
        <v>0</v>
      </c>
      <c r="N15" s="299">
        <f>Matériel_Sogto!CI20</f>
        <v>0</v>
      </c>
      <c r="O15" s="299">
        <f>Matériel_Sogto!CQ20</f>
        <v>0</v>
      </c>
      <c r="P15" s="299">
        <f>Matériel_Sogto!CY20</f>
        <v>0</v>
      </c>
      <c r="Q15" s="299">
        <f>Matériel_Sogto!DG20</f>
        <v>0</v>
      </c>
      <c r="R15" s="299">
        <f>Matériel_Sogto!DO20</f>
        <v>0</v>
      </c>
      <c r="S15" s="299">
        <f>Matériel_Sogto!DW20</f>
        <v>0</v>
      </c>
      <c r="T15" s="299">
        <f>Matériel_Sogto!EE20</f>
        <v>0</v>
      </c>
      <c r="U15" s="299">
        <f>Matériel_Sogto!EM20</f>
        <v>0</v>
      </c>
      <c r="V15" s="299">
        <f>Matériel_Sogto!EU20</f>
        <v>0</v>
      </c>
      <c r="W15" s="299">
        <f>Matériel_Sogto!FC20</f>
        <v>0</v>
      </c>
      <c r="X15" s="299">
        <f>Matériel_Sogto!FK20</f>
        <v>0</v>
      </c>
      <c r="Y15" s="299">
        <f>Matériel_Sogto!FS20</f>
        <v>0</v>
      </c>
      <c r="Z15" s="299">
        <f>Matériel_Sogto!GA20</f>
        <v>0</v>
      </c>
      <c r="AA15" s="299">
        <f>Matériel_Sogto!GI20</f>
        <v>0</v>
      </c>
      <c r="AB15" s="299">
        <f>Matériel_Sogto!GQ20</f>
        <v>0</v>
      </c>
      <c r="AC15" s="299">
        <f>Matériel_Sogto!GY20</f>
        <v>0</v>
      </c>
      <c r="AD15" s="299">
        <f>Matériel_Sogto!HG20</f>
        <v>0</v>
      </c>
      <c r="AE15" s="299">
        <f>Matériel_Sogto!HO20</f>
        <v>0</v>
      </c>
      <c r="AF15" s="299">
        <f>Matériel_Sogto!HW20</f>
        <v>0</v>
      </c>
      <c r="AG15" s="299">
        <f>Matériel_Sogto!IE20</f>
        <v>0</v>
      </c>
      <c r="AH15" s="299">
        <f>Matériel_Sogto!IM20</f>
        <v>0</v>
      </c>
      <c r="AI15" s="302">
        <f t="shared" si="1"/>
        <v>0</v>
      </c>
    </row>
    <row r="16" spans="1:35">
      <c r="A16" s="300" t="str">
        <f>Matériel_Sogto!A21</f>
        <v>CAMION</v>
      </c>
      <c r="B16" s="301" t="str">
        <f>Matériel_Sogto!B21</f>
        <v>CA006</v>
      </c>
      <c r="C16" s="301" t="str">
        <f>Matériel_Sogto!C21</f>
        <v>Transport</v>
      </c>
      <c r="D16" s="298">
        <f>Matériel_Sogto!G21</f>
        <v>0</v>
      </c>
      <c r="E16" s="299">
        <f>Matériel_Sogto!O21</f>
        <v>0</v>
      </c>
      <c r="F16" s="299">
        <f>Matériel_Sogto!W21</f>
        <v>0</v>
      </c>
      <c r="G16" s="299">
        <f>Matériel_Sogto!AE21</f>
        <v>0</v>
      </c>
      <c r="H16" s="299">
        <f>+Matériel_Sogto!AM21</f>
        <v>0</v>
      </c>
      <c r="I16" s="299">
        <f>Matériel_Sogto!AU21</f>
        <v>0</v>
      </c>
      <c r="J16" s="299">
        <f>Matériel_Sogto!BC21</f>
        <v>0</v>
      </c>
      <c r="K16" s="299">
        <f>Matériel_Sogto!BK21</f>
        <v>0</v>
      </c>
      <c r="L16" s="299">
        <f>Matériel_Sogto!BS21</f>
        <v>0</v>
      </c>
      <c r="M16" s="299">
        <f>+Matériel_Sogto!CA21</f>
        <v>0</v>
      </c>
      <c r="N16" s="299">
        <f>Matériel_Sogto!CI21</f>
        <v>0</v>
      </c>
      <c r="O16" s="299">
        <f>Matériel_Sogto!CQ21</f>
        <v>0</v>
      </c>
      <c r="P16" s="299">
        <f>Matériel_Sogto!CY21</f>
        <v>0</v>
      </c>
      <c r="Q16" s="299">
        <f>Matériel_Sogto!DG21</f>
        <v>0</v>
      </c>
      <c r="R16" s="299">
        <f>Matériel_Sogto!DO21</f>
        <v>0</v>
      </c>
      <c r="S16" s="299">
        <f>Matériel_Sogto!DW21</f>
        <v>0</v>
      </c>
      <c r="T16" s="299">
        <f>Matériel_Sogto!EE21</f>
        <v>0</v>
      </c>
      <c r="U16" s="299">
        <f>Matériel_Sogto!EM21</f>
        <v>0</v>
      </c>
      <c r="V16" s="299">
        <f>Matériel_Sogto!EU21</f>
        <v>0</v>
      </c>
      <c r="W16" s="299">
        <f>Matériel_Sogto!FC21</f>
        <v>0</v>
      </c>
      <c r="X16" s="299">
        <f>Matériel_Sogto!FK21</f>
        <v>0</v>
      </c>
      <c r="Y16" s="299">
        <f>Matériel_Sogto!FS21</f>
        <v>0</v>
      </c>
      <c r="Z16" s="299">
        <f>Matériel_Sogto!GA21</f>
        <v>0</v>
      </c>
      <c r="AA16" s="299">
        <f>Matériel_Sogto!GI21</f>
        <v>0</v>
      </c>
      <c r="AB16" s="299">
        <f>Matériel_Sogto!GQ21</f>
        <v>0</v>
      </c>
      <c r="AC16" s="299">
        <f>Matériel_Sogto!GY21</f>
        <v>0</v>
      </c>
      <c r="AD16" s="299">
        <f>Matériel_Sogto!HG21</f>
        <v>0</v>
      </c>
      <c r="AE16" s="299">
        <f>Matériel_Sogto!HO21</f>
        <v>0</v>
      </c>
      <c r="AF16" s="299">
        <f>Matériel_Sogto!HW21</f>
        <v>0</v>
      </c>
      <c r="AG16" s="299">
        <f>Matériel_Sogto!IE21</f>
        <v>0</v>
      </c>
      <c r="AH16" s="299">
        <f>Matériel_Sogto!IM21</f>
        <v>0</v>
      </c>
      <c r="AI16" s="302">
        <f t="shared" si="1"/>
        <v>0</v>
      </c>
    </row>
    <row r="17" spans="1:35">
      <c r="A17" s="300" t="str">
        <f>Matériel_Sogto!A22</f>
        <v>CAMION</v>
      </c>
      <c r="B17" s="301" t="str">
        <f>Matériel_Sogto!B22</f>
        <v>CA012</v>
      </c>
      <c r="C17" s="301" t="str">
        <f>Matériel_Sogto!C22</f>
        <v>Transport</v>
      </c>
      <c r="D17" s="298">
        <f>Matériel_Sogto!G22</f>
        <v>0</v>
      </c>
      <c r="E17" s="299">
        <f>Matériel_Sogto!O22</f>
        <v>0</v>
      </c>
      <c r="F17" s="299">
        <f>Matériel_Sogto!W22</f>
        <v>0</v>
      </c>
      <c r="G17" s="299">
        <f>Matériel_Sogto!AE22</f>
        <v>0</v>
      </c>
      <c r="H17" s="299">
        <f>+Matériel_Sogto!AM22</f>
        <v>0</v>
      </c>
      <c r="I17" s="299">
        <f>Matériel_Sogto!AU22</f>
        <v>0</v>
      </c>
      <c r="J17" s="299">
        <f>Matériel_Sogto!BC22</f>
        <v>0</v>
      </c>
      <c r="K17" s="299">
        <f>Matériel_Sogto!BK22</f>
        <v>0</v>
      </c>
      <c r="L17" s="299">
        <f>Matériel_Sogto!BS22</f>
        <v>0</v>
      </c>
      <c r="M17" s="299">
        <f>+Matériel_Sogto!CA22</f>
        <v>0</v>
      </c>
      <c r="N17" s="299">
        <f>Matériel_Sogto!CI22</f>
        <v>0</v>
      </c>
      <c r="O17" s="299">
        <f>Matériel_Sogto!CQ22</f>
        <v>0</v>
      </c>
      <c r="P17" s="299">
        <f>Matériel_Sogto!CY22</f>
        <v>0</v>
      </c>
      <c r="Q17" s="299">
        <f>Matériel_Sogto!DG22</f>
        <v>0</v>
      </c>
      <c r="R17" s="299">
        <f>Matériel_Sogto!DO22</f>
        <v>0</v>
      </c>
      <c r="S17" s="299">
        <f>Matériel_Sogto!DW22</f>
        <v>0</v>
      </c>
      <c r="T17" s="299">
        <f>Matériel_Sogto!EE22</f>
        <v>0</v>
      </c>
      <c r="U17" s="299">
        <f>Matériel_Sogto!EM22</f>
        <v>0</v>
      </c>
      <c r="V17" s="299">
        <f>Matériel_Sogto!EU22</f>
        <v>0</v>
      </c>
      <c r="W17" s="299">
        <f>Matériel_Sogto!FC22</f>
        <v>0</v>
      </c>
      <c r="X17" s="299">
        <f>Matériel_Sogto!FK22</f>
        <v>0</v>
      </c>
      <c r="Y17" s="299">
        <f>Matériel_Sogto!FS22</f>
        <v>0</v>
      </c>
      <c r="Z17" s="299">
        <f>Matériel_Sogto!GA22</f>
        <v>0</v>
      </c>
      <c r="AA17" s="299">
        <f>Matériel_Sogto!GI22</f>
        <v>0</v>
      </c>
      <c r="AB17" s="299">
        <f>Matériel_Sogto!GQ22</f>
        <v>0</v>
      </c>
      <c r="AC17" s="299">
        <f>Matériel_Sogto!GY22</f>
        <v>0</v>
      </c>
      <c r="AD17" s="299">
        <f>Matériel_Sogto!HG22</f>
        <v>0</v>
      </c>
      <c r="AE17" s="299">
        <f>Matériel_Sogto!HO22</f>
        <v>0</v>
      </c>
      <c r="AF17" s="299">
        <f>Matériel_Sogto!HW22</f>
        <v>0</v>
      </c>
      <c r="AG17" s="299">
        <f>Matériel_Sogto!IE22</f>
        <v>0</v>
      </c>
      <c r="AH17" s="299">
        <f>Matériel_Sogto!IM22</f>
        <v>0</v>
      </c>
      <c r="AI17" s="302">
        <f t="shared" si="1"/>
        <v>0</v>
      </c>
    </row>
    <row r="18" spans="1:35">
      <c r="A18" s="300" t="str">
        <f>Matériel_Sogto!A23</f>
        <v>PICK UP</v>
      </c>
      <c r="B18" s="301" t="str">
        <f>Matériel_Sogto!B23</f>
        <v>PICK003</v>
      </c>
      <c r="C18" s="301" t="str">
        <f>Matériel_Sogto!C23</f>
        <v>Transport</v>
      </c>
      <c r="D18" s="298">
        <f>Matériel_Sogto!G23</f>
        <v>0</v>
      </c>
      <c r="E18" s="299">
        <f>Matériel_Sogto!O23</f>
        <v>0</v>
      </c>
      <c r="F18" s="299">
        <f>Matériel_Sogto!W23</f>
        <v>0</v>
      </c>
      <c r="G18" s="299">
        <f>Matériel_Sogto!AE23</f>
        <v>0</v>
      </c>
      <c r="H18" s="299">
        <f>+Matériel_Sogto!AM23</f>
        <v>0</v>
      </c>
      <c r="I18" s="299">
        <f>Matériel_Sogto!AU23</f>
        <v>0</v>
      </c>
      <c r="J18" s="299">
        <f>Matériel_Sogto!BC23</f>
        <v>0</v>
      </c>
      <c r="K18" s="299">
        <f>Matériel_Sogto!BK23</f>
        <v>0</v>
      </c>
      <c r="L18" s="299">
        <f>Matériel_Sogto!BS23</f>
        <v>0</v>
      </c>
      <c r="M18" s="299">
        <f>+Matériel_Sogto!CA23</f>
        <v>0</v>
      </c>
      <c r="N18" s="299">
        <f>Matériel_Sogto!CI23</f>
        <v>0</v>
      </c>
      <c r="O18" s="299">
        <f>Matériel_Sogto!CQ23</f>
        <v>0</v>
      </c>
      <c r="P18" s="299">
        <f>Matériel_Sogto!CY23</f>
        <v>0</v>
      </c>
      <c r="Q18" s="299">
        <f>Matériel_Sogto!DG23</f>
        <v>0</v>
      </c>
      <c r="R18" s="299">
        <f>Matériel_Sogto!DO23</f>
        <v>0</v>
      </c>
      <c r="S18" s="299">
        <f>Matériel_Sogto!DW23</f>
        <v>0</v>
      </c>
      <c r="T18" s="299">
        <f>Matériel_Sogto!EE23</f>
        <v>0</v>
      </c>
      <c r="U18" s="299">
        <f>Matériel_Sogto!EM23</f>
        <v>0</v>
      </c>
      <c r="V18" s="299">
        <f>Matériel_Sogto!EU23</f>
        <v>0</v>
      </c>
      <c r="W18" s="299">
        <f>Matériel_Sogto!FC23</f>
        <v>0</v>
      </c>
      <c r="X18" s="299">
        <f>Matériel_Sogto!FK23</f>
        <v>0</v>
      </c>
      <c r="Y18" s="299">
        <f>Matériel_Sogto!FS23</f>
        <v>0</v>
      </c>
      <c r="Z18" s="299">
        <f>Matériel_Sogto!GA23</f>
        <v>0</v>
      </c>
      <c r="AA18" s="299">
        <f>Matériel_Sogto!GI23</f>
        <v>0</v>
      </c>
      <c r="AB18" s="299">
        <f>Matériel_Sogto!GQ23</f>
        <v>0</v>
      </c>
      <c r="AC18" s="299">
        <f>Matériel_Sogto!GY23</f>
        <v>0</v>
      </c>
      <c r="AD18" s="299">
        <f>Matériel_Sogto!HG23</f>
        <v>0</v>
      </c>
      <c r="AE18" s="299">
        <f>Matériel_Sogto!HO23</f>
        <v>0</v>
      </c>
      <c r="AF18" s="299">
        <f>Matériel_Sogto!HW23</f>
        <v>0</v>
      </c>
      <c r="AG18" s="299">
        <f>Matériel_Sogto!IE23</f>
        <v>0</v>
      </c>
      <c r="AH18" s="299">
        <f>Matériel_Sogto!IM23</f>
        <v>0</v>
      </c>
      <c r="AI18" s="302">
        <f t="shared" si="1"/>
        <v>0</v>
      </c>
    </row>
    <row r="19" spans="1:35">
      <c r="A19" s="300" t="str">
        <f>Matériel_Sogto!A24</f>
        <v>FIAT</v>
      </c>
      <c r="B19" s="301" t="str">
        <f>Matériel_Sogto!B24</f>
        <v>VL004</v>
      </c>
      <c r="C19" s="301" t="str">
        <f>Matériel_Sogto!C24</f>
        <v>Transport</v>
      </c>
      <c r="D19" s="298">
        <f>Matériel_Sogto!G24</f>
        <v>0</v>
      </c>
      <c r="E19" s="299">
        <f>Matériel_Sogto!O24</f>
        <v>0</v>
      </c>
      <c r="F19" s="299">
        <f>Matériel_Sogto!W24</f>
        <v>0</v>
      </c>
      <c r="G19" s="299">
        <f>Matériel_Sogto!AE24</f>
        <v>0</v>
      </c>
      <c r="H19" s="299">
        <f>+Matériel_Sogto!AM24</f>
        <v>0</v>
      </c>
      <c r="I19" s="299">
        <f>Matériel_Sogto!AU24</f>
        <v>0</v>
      </c>
      <c r="J19" s="299">
        <f>Matériel_Sogto!BC24</f>
        <v>0</v>
      </c>
      <c r="K19" s="299">
        <f>Matériel_Sogto!BK24</f>
        <v>0</v>
      </c>
      <c r="L19" s="299">
        <f>Matériel_Sogto!BS24</f>
        <v>0</v>
      </c>
      <c r="M19" s="299">
        <f>+Matériel_Sogto!CA24</f>
        <v>0</v>
      </c>
      <c r="N19" s="299">
        <f>Matériel_Sogto!CI24</f>
        <v>0</v>
      </c>
      <c r="O19" s="299">
        <f>Matériel_Sogto!CQ24</f>
        <v>0</v>
      </c>
      <c r="P19" s="299">
        <f>Matériel_Sogto!CY24</f>
        <v>0</v>
      </c>
      <c r="Q19" s="299">
        <f>Matériel_Sogto!DG24</f>
        <v>0</v>
      </c>
      <c r="R19" s="299">
        <f>Matériel_Sogto!DO24</f>
        <v>0</v>
      </c>
      <c r="S19" s="299">
        <f>Matériel_Sogto!DW24</f>
        <v>0</v>
      </c>
      <c r="T19" s="299">
        <f>Matériel_Sogto!EE24</f>
        <v>0</v>
      </c>
      <c r="U19" s="299">
        <f>Matériel_Sogto!EM24</f>
        <v>0</v>
      </c>
      <c r="V19" s="299">
        <f>Matériel_Sogto!EU24</f>
        <v>0</v>
      </c>
      <c r="W19" s="299">
        <f>Matériel_Sogto!FC24</f>
        <v>0</v>
      </c>
      <c r="X19" s="299">
        <f>Matériel_Sogto!FK24</f>
        <v>0</v>
      </c>
      <c r="Y19" s="299">
        <f>Matériel_Sogto!FS24</f>
        <v>0</v>
      </c>
      <c r="Z19" s="299">
        <f>Matériel_Sogto!GA24</f>
        <v>0</v>
      </c>
      <c r="AA19" s="299">
        <f>Matériel_Sogto!GI24</f>
        <v>0</v>
      </c>
      <c r="AB19" s="299">
        <f>Matériel_Sogto!GQ24</f>
        <v>0</v>
      </c>
      <c r="AC19" s="299">
        <f>Matériel_Sogto!GY24</f>
        <v>0</v>
      </c>
      <c r="AD19" s="299">
        <f>Matériel_Sogto!HG24</f>
        <v>0</v>
      </c>
      <c r="AE19" s="299">
        <f>Matériel_Sogto!HO24</f>
        <v>0</v>
      </c>
      <c r="AF19" s="299">
        <f>Matériel_Sogto!HW24</f>
        <v>0</v>
      </c>
      <c r="AG19" s="299">
        <f>Matériel_Sogto!IE24</f>
        <v>0</v>
      </c>
      <c r="AH19" s="299">
        <f>Matériel_Sogto!IM24</f>
        <v>0</v>
      </c>
      <c r="AI19" s="302">
        <f t="shared" si="1"/>
        <v>0</v>
      </c>
    </row>
    <row r="20" spans="1:35">
      <c r="A20" s="300" t="str">
        <f>Matériel_Sogto!A25</f>
        <v>GROUPE ELECROGENE</v>
      </c>
      <c r="B20" s="301">
        <f>Matériel_Sogto!B25</f>
        <v>0</v>
      </c>
      <c r="C20" s="301">
        <f>Matériel_Sogto!C25</f>
        <v>0</v>
      </c>
      <c r="D20" s="298">
        <f>Matériel_Sogto!G25</f>
        <v>0</v>
      </c>
      <c r="E20" s="299">
        <f>Matériel_Sogto!O25</f>
        <v>0</v>
      </c>
      <c r="F20" s="299">
        <f>Matériel_Sogto!W25</f>
        <v>0</v>
      </c>
      <c r="G20" s="299">
        <f>Matériel_Sogto!AE25</f>
        <v>0</v>
      </c>
      <c r="H20" s="299">
        <f>+Matériel_Sogto!AM25</f>
        <v>0</v>
      </c>
      <c r="I20" s="299">
        <f>Matériel_Sogto!AU25</f>
        <v>0</v>
      </c>
      <c r="J20" s="299">
        <f>Matériel_Sogto!BC25</f>
        <v>0</v>
      </c>
      <c r="K20" s="299">
        <f>Matériel_Sogto!BK25</f>
        <v>0</v>
      </c>
      <c r="L20" s="299">
        <f>Matériel_Sogto!BS25</f>
        <v>0</v>
      </c>
      <c r="M20" s="299">
        <f>+Matériel_Sogto!CA25</f>
        <v>0</v>
      </c>
      <c r="N20" s="299">
        <f>Matériel_Sogto!CI25</f>
        <v>0</v>
      </c>
      <c r="O20" s="299">
        <f>Matériel_Sogto!CQ25</f>
        <v>0</v>
      </c>
      <c r="P20" s="299">
        <f>Matériel_Sogto!CY25</f>
        <v>0</v>
      </c>
      <c r="Q20" s="299">
        <f>Matériel_Sogto!DG25</f>
        <v>0</v>
      </c>
      <c r="R20" s="299">
        <f>Matériel_Sogto!DO25</f>
        <v>0</v>
      </c>
      <c r="S20" s="299">
        <f>Matériel_Sogto!DW25</f>
        <v>0</v>
      </c>
      <c r="T20" s="299">
        <f>Matériel_Sogto!EE25</f>
        <v>0</v>
      </c>
      <c r="U20" s="299">
        <f>Matériel_Sogto!EM25</f>
        <v>0</v>
      </c>
      <c r="V20" s="299">
        <f>Matériel_Sogto!EU25</f>
        <v>0</v>
      </c>
      <c r="W20" s="299">
        <f>Matériel_Sogto!FC25</f>
        <v>0</v>
      </c>
      <c r="X20" s="299">
        <f>Matériel_Sogto!FK25</f>
        <v>0</v>
      </c>
      <c r="Y20" s="299">
        <f>Matériel_Sogto!FS25</f>
        <v>0</v>
      </c>
      <c r="Z20" s="299">
        <f>Matériel_Sogto!GA25</f>
        <v>0</v>
      </c>
      <c r="AA20" s="299">
        <f>Matériel_Sogto!GI25</f>
        <v>0</v>
      </c>
      <c r="AB20" s="299">
        <f>Matériel_Sogto!GQ25</f>
        <v>0</v>
      </c>
      <c r="AC20" s="299">
        <f>Matériel_Sogto!GY25</f>
        <v>0</v>
      </c>
      <c r="AD20" s="299">
        <f>Matériel_Sogto!HG25</f>
        <v>0</v>
      </c>
      <c r="AE20" s="299">
        <f>Matériel_Sogto!HO25</f>
        <v>0</v>
      </c>
      <c r="AF20" s="299">
        <f>Matériel_Sogto!HW25</f>
        <v>0</v>
      </c>
      <c r="AG20" s="299">
        <f>Matériel_Sogto!IE25</f>
        <v>0</v>
      </c>
      <c r="AH20" s="299">
        <f>Matériel_Sogto!IM25</f>
        <v>0</v>
      </c>
      <c r="AI20" s="302">
        <f t="shared" si="1"/>
        <v>0</v>
      </c>
    </row>
    <row r="21" spans="1:35">
      <c r="A21" s="300" t="str">
        <f>Matériel_Sogto!A26</f>
        <v>MOTEUR  D'EAU</v>
      </c>
      <c r="B21" s="301">
        <f>Matériel_Sogto!B26</f>
        <v>0</v>
      </c>
      <c r="C21" s="301">
        <f>Matériel_Sogto!C26</f>
        <v>0</v>
      </c>
      <c r="D21" s="298">
        <f>Matériel_Sogto!G26</f>
        <v>0</v>
      </c>
      <c r="E21" s="299">
        <f>Matériel_Sogto!O26</f>
        <v>0</v>
      </c>
      <c r="F21" s="299">
        <f>Matériel_Sogto!W26</f>
        <v>0</v>
      </c>
      <c r="G21" s="299">
        <f>Matériel_Sogto!AE26</f>
        <v>0</v>
      </c>
      <c r="H21" s="299">
        <f>+Matériel_Sogto!AM26</f>
        <v>0</v>
      </c>
      <c r="I21" s="299">
        <f>Matériel_Sogto!AU26</f>
        <v>0</v>
      </c>
      <c r="J21" s="299">
        <f>Matériel_Sogto!BC26</f>
        <v>0</v>
      </c>
      <c r="K21" s="299">
        <f>Matériel_Sogto!BK26</f>
        <v>0</v>
      </c>
      <c r="L21" s="299">
        <f>Matériel_Sogto!BS26</f>
        <v>0</v>
      </c>
      <c r="M21" s="299">
        <f>+Matériel_Sogto!CA26</f>
        <v>0</v>
      </c>
      <c r="N21" s="299">
        <f>Matériel_Sogto!CI26</f>
        <v>0</v>
      </c>
      <c r="O21" s="299">
        <f>Matériel_Sogto!CQ26</f>
        <v>0</v>
      </c>
      <c r="P21" s="299">
        <f>Matériel_Sogto!CY26</f>
        <v>0</v>
      </c>
      <c r="Q21" s="299">
        <f>Matériel_Sogto!DG26</f>
        <v>0</v>
      </c>
      <c r="R21" s="299">
        <f>Matériel_Sogto!DO26</f>
        <v>0</v>
      </c>
      <c r="S21" s="299">
        <f>Matériel_Sogto!DW26</f>
        <v>0</v>
      </c>
      <c r="T21" s="299">
        <f>Matériel_Sogto!EE26</f>
        <v>0</v>
      </c>
      <c r="U21" s="299">
        <f>Matériel_Sogto!EM26</f>
        <v>0</v>
      </c>
      <c r="V21" s="299">
        <f>Matériel_Sogto!EU26</f>
        <v>0</v>
      </c>
      <c r="W21" s="299">
        <f>Matériel_Sogto!FC26</f>
        <v>0</v>
      </c>
      <c r="X21" s="299">
        <f>Matériel_Sogto!FK26</f>
        <v>0</v>
      </c>
      <c r="Y21" s="299">
        <f>Matériel_Sogto!FS26</f>
        <v>0</v>
      </c>
      <c r="Z21" s="299">
        <f>Matériel_Sogto!GA26</f>
        <v>0</v>
      </c>
      <c r="AA21" s="299">
        <f>Matériel_Sogto!GI26</f>
        <v>0</v>
      </c>
      <c r="AB21" s="299">
        <f>Matériel_Sogto!GQ26</f>
        <v>0</v>
      </c>
      <c r="AC21" s="299">
        <f>Matériel_Sogto!GY26</f>
        <v>0</v>
      </c>
      <c r="AD21" s="299">
        <f>Matériel_Sogto!HG26</f>
        <v>0</v>
      </c>
      <c r="AE21" s="299">
        <f>Matériel_Sogto!HO26</f>
        <v>0</v>
      </c>
      <c r="AF21" s="299">
        <f>Matériel_Sogto!HW26</f>
        <v>0</v>
      </c>
      <c r="AG21" s="299">
        <f>Matériel_Sogto!IE26</f>
        <v>0</v>
      </c>
      <c r="AH21" s="299">
        <f>Matériel_Sogto!IM26</f>
        <v>0</v>
      </c>
      <c r="AI21" s="302">
        <f t="shared" si="1"/>
        <v>0</v>
      </c>
    </row>
    <row r="22" spans="1:35">
      <c r="A22" s="300" t="str">
        <f>Matériel_Sogto!A27</f>
        <v>KIA</v>
      </c>
      <c r="B22" s="301" t="str">
        <f>Matériel_Sogto!B27</f>
        <v>VL017</v>
      </c>
      <c r="C22" s="301" t="str">
        <f>Matériel_Sogto!C27</f>
        <v>Transport</v>
      </c>
      <c r="D22" s="298">
        <f>Matériel_Sogto!G27</f>
        <v>0</v>
      </c>
      <c r="E22" s="299">
        <f>Matériel_Sogto!O27</f>
        <v>0</v>
      </c>
      <c r="F22" s="299">
        <f>Matériel_Sogto!W27</f>
        <v>0</v>
      </c>
      <c r="G22" s="299">
        <f>Matériel_Sogto!AE27</f>
        <v>0</v>
      </c>
      <c r="H22" s="299">
        <f>+Matériel_Sogto!AM27</f>
        <v>0</v>
      </c>
      <c r="I22" s="299">
        <f>Matériel_Sogto!AU27</f>
        <v>0</v>
      </c>
      <c r="J22" s="299">
        <f>Matériel_Sogto!BC27</f>
        <v>0</v>
      </c>
      <c r="K22" s="299">
        <f>Matériel_Sogto!BK27</f>
        <v>0</v>
      </c>
      <c r="L22" s="299">
        <f>Matériel_Sogto!BS27</f>
        <v>0</v>
      </c>
      <c r="M22" s="299">
        <f>+Matériel_Sogto!CA27</f>
        <v>0</v>
      </c>
      <c r="N22" s="299">
        <f>Matériel_Sogto!CI27</f>
        <v>0</v>
      </c>
      <c r="O22" s="299">
        <f>Matériel_Sogto!CQ27</f>
        <v>0</v>
      </c>
      <c r="P22" s="299">
        <f>Matériel_Sogto!CY27</f>
        <v>0</v>
      </c>
      <c r="Q22" s="299">
        <f>Matériel_Sogto!DG27</f>
        <v>0</v>
      </c>
      <c r="R22" s="299">
        <f>Matériel_Sogto!DO27</f>
        <v>0</v>
      </c>
      <c r="S22" s="299">
        <f>Matériel_Sogto!DW27</f>
        <v>0</v>
      </c>
      <c r="T22" s="299">
        <f>Matériel_Sogto!EE27</f>
        <v>0</v>
      </c>
      <c r="U22" s="299">
        <f>Matériel_Sogto!EM27</f>
        <v>0</v>
      </c>
      <c r="V22" s="299">
        <f>Matériel_Sogto!EU27</f>
        <v>0</v>
      </c>
      <c r="W22" s="299">
        <f>Matériel_Sogto!FC27</f>
        <v>0</v>
      </c>
      <c r="X22" s="299">
        <f>Matériel_Sogto!FK27</f>
        <v>0</v>
      </c>
      <c r="Y22" s="299">
        <f>Matériel_Sogto!FS27</f>
        <v>0</v>
      </c>
      <c r="Z22" s="299">
        <f>Matériel_Sogto!GA27</f>
        <v>0</v>
      </c>
      <c r="AA22" s="299">
        <f>Matériel_Sogto!GI27</f>
        <v>0</v>
      </c>
      <c r="AB22" s="299">
        <f>Matériel_Sogto!GQ27</f>
        <v>0</v>
      </c>
      <c r="AC22" s="299">
        <f>Matériel_Sogto!GY27</f>
        <v>0</v>
      </c>
      <c r="AD22" s="299">
        <f>Matériel_Sogto!HG27</f>
        <v>0</v>
      </c>
      <c r="AE22" s="299">
        <f>Matériel_Sogto!HO27</f>
        <v>0</v>
      </c>
      <c r="AF22" s="299">
        <f>Matériel_Sogto!HW27</f>
        <v>0</v>
      </c>
      <c r="AG22" s="299">
        <f>Matériel_Sogto!IE27</f>
        <v>0</v>
      </c>
      <c r="AH22" s="299">
        <f>Matériel_Sogto!IM27</f>
        <v>0</v>
      </c>
      <c r="AI22" s="302">
        <f t="shared" si="1"/>
        <v>0</v>
      </c>
    </row>
    <row r="23" spans="1:35">
      <c r="A23" s="300" t="str">
        <f>Matériel_Sogto!A28</f>
        <v>FIAT</v>
      </c>
      <c r="B23" s="301" t="str">
        <f>Matériel_Sogto!B28</f>
        <v>ASSURANCE</v>
      </c>
      <c r="C23" s="301">
        <f>Matériel_Sogto!C28</f>
        <v>0</v>
      </c>
      <c r="D23" s="298">
        <f>Matériel_Sogto!G28</f>
        <v>0</v>
      </c>
      <c r="E23" s="299">
        <f>Matériel_Sogto!O28</f>
        <v>0</v>
      </c>
      <c r="F23" s="299">
        <f>Matériel_Sogto!W28</f>
        <v>0</v>
      </c>
      <c r="G23" s="299">
        <f>Matériel_Sogto!AE28</f>
        <v>0</v>
      </c>
      <c r="H23" s="299">
        <f>+Matériel_Sogto!AM28</f>
        <v>0</v>
      </c>
      <c r="I23" s="299">
        <f>Matériel_Sogto!AU28</f>
        <v>0</v>
      </c>
      <c r="J23" s="299">
        <f>Matériel_Sogto!BC28</f>
        <v>0</v>
      </c>
      <c r="K23" s="299">
        <f>Matériel_Sogto!BK28</f>
        <v>0</v>
      </c>
      <c r="L23" s="299">
        <f>Matériel_Sogto!BS28</f>
        <v>0</v>
      </c>
      <c r="M23" s="299">
        <f>+Matériel_Sogto!CA28</f>
        <v>0</v>
      </c>
      <c r="N23" s="299">
        <f>Matériel_Sogto!CI28</f>
        <v>0</v>
      </c>
      <c r="O23" s="299">
        <f>Matériel_Sogto!CQ28</f>
        <v>0</v>
      </c>
      <c r="P23" s="299">
        <f>Matériel_Sogto!CY28</f>
        <v>0</v>
      </c>
      <c r="Q23" s="299">
        <f>Matériel_Sogto!DG28</f>
        <v>0</v>
      </c>
      <c r="R23" s="299">
        <f>Matériel_Sogto!DO28</f>
        <v>0</v>
      </c>
      <c r="S23" s="299">
        <f>Matériel_Sogto!DW28</f>
        <v>0</v>
      </c>
      <c r="T23" s="299">
        <f>Matériel_Sogto!EE28</f>
        <v>0</v>
      </c>
      <c r="U23" s="299">
        <f>Matériel_Sogto!EM28</f>
        <v>0</v>
      </c>
      <c r="V23" s="299">
        <f>Matériel_Sogto!EU28</f>
        <v>0</v>
      </c>
      <c r="W23" s="299">
        <f>Matériel_Sogto!FC28</f>
        <v>0</v>
      </c>
      <c r="X23" s="299">
        <f>Matériel_Sogto!FK28</f>
        <v>0</v>
      </c>
      <c r="Y23" s="299">
        <f>Matériel_Sogto!FS28</f>
        <v>0</v>
      </c>
      <c r="Z23" s="299">
        <f>Matériel_Sogto!GA28</f>
        <v>0</v>
      </c>
      <c r="AA23" s="299">
        <f>Matériel_Sogto!GI28</f>
        <v>0</v>
      </c>
      <c r="AB23" s="299">
        <f>Matériel_Sogto!GQ28</f>
        <v>0</v>
      </c>
      <c r="AC23" s="299">
        <f>Matériel_Sogto!GY28</f>
        <v>0</v>
      </c>
      <c r="AD23" s="299">
        <f>Matériel_Sogto!HG28</f>
        <v>0</v>
      </c>
      <c r="AE23" s="299">
        <f>Matériel_Sogto!HO28</f>
        <v>0</v>
      </c>
      <c r="AF23" s="299">
        <f>Matériel_Sogto!HW28</f>
        <v>0</v>
      </c>
      <c r="AG23" s="299">
        <f>Matériel_Sogto!IE28</f>
        <v>0</v>
      </c>
      <c r="AH23" s="299">
        <f>Matériel_Sogto!IM28</f>
        <v>0</v>
      </c>
      <c r="AI23" s="302">
        <f t="shared" si="1"/>
        <v>0</v>
      </c>
    </row>
    <row r="24" spans="1:35">
      <c r="A24" s="300" t="str">
        <f>Matériel_Sogto!A29</f>
        <v>TRANSPORT PERSONNEL</v>
      </c>
      <c r="B24" s="301" t="str">
        <f>Matériel_Sogto!B29</f>
        <v>TPR003</v>
      </c>
      <c r="C24" s="301" t="str">
        <f>Matériel_Sogto!C29</f>
        <v>Transport</v>
      </c>
      <c r="D24" s="298">
        <f>Matériel_Sogto!G29</f>
        <v>0</v>
      </c>
      <c r="E24" s="299">
        <f>Matériel_Sogto!O29</f>
        <v>0</v>
      </c>
      <c r="F24" s="299">
        <f>Matériel_Sogto!W29</f>
        <v>0</v>
      </c>
      <c r="G24" s="299">
        <f>Matériel_Sogto!AE29</f>
        <v>0</v>
      </c>
      <c r="H24" s="299">
        <f>+Matériel_Sogto!AM29</f>
        <v>0</v>
      </c>
      <c r="I24" s="299">
        <f>Matériel_Sogto!AU29</f>
        <v>0</v>
      </c>
      <c r="J24" s="299">
        <f>Matériel_Sogto!BC29</f>
        <v>0</v>
      </c>
      <c r="K24" s="299">
        <f>Matériel_Sogto!BK29</f>
        <v>0</v>
      </c>
      <c r="L24" s="299">
        <f>Matériel_Sogto!BS29</f>
        <v>0</v>
      </c>
      <c r="M24" s="299">
        <f>+Matériel_Sogto!CA29</f>
        <v>0</v>
      </c>
      <c r="N24" s="299">
        <f>Matériel_Sogto!CI29</f>
        <v>0</v>
      </c>
      <c r="O24" s="299">
        <f>Matériel_Sogto!CQ29</f>
        <v>0</v>
      </c>
      <c r="P24" s="299">
        <f>Matériel_Sogto!CY29</f>
        <v>0</v>
      </c>
      <c r="Q24" s="299">
        <f>Matériel_Sogto!DG29</f>
        <v>0</v>
      </c>
      <c r="R24" s="299">
        <f>Matériel_Sogto!DO29</f>
        <v>0</v>
      </c>
      <c r="S24" s="299">
        <f>Matériel_Sogto!DW29</f>
        <v>0</v>
      </c>
      <c r="T24" s="299">
        <f>Matériel_Sogto!EE29</f>
        <v>0</v>
      </c>
      <c r="U24" s="299">
        <f>Matériel_Sogto!EM29</f>
        <v>0</v>
      </c>
      <c r="V24" s="299">
        <f>Matériel_Sogto!EU29</f>
        <v>0</v>
      </c>
      <c r="W24" s="299">
        <f>Matériel_Sogto!FC29</f>
        <v>0</v>
      </c>
      <c r="X24" s="299">
        <f>Matériel_Sogto!FK29</f>
        <v>0</v>
      </c>
      <c r="Y24" s="299">
        <f>Matériel_Sogto!FS29</f>
        <v>0</v>
      </c>
      <c r="Z24" s="299">
        <f>Matériel_Sogto!GA29</f>
        <v>0</v>
      </c>
      <c r="AA24" s="299">
        <f>Matériel_Sogto!GI29</f>
        <v>0</v>
      </c>
      <c r="AB24" s="299">
        <f>Matériel_Sogto!GQ29</f>
        <v>0</v>
      </c>
      <c r="AC24" s="299">
        <f>Matériel_Sogto!GY29</f>
        <v>0</v>
      </c>
      <c r="AD24" s="299">
        <f>Matériel_Sogto!HG29</f>
        <v>0</v>
      </c>
      <c r="AE24" s="299">
        <f>Matériel_Sogto!HO29</f>
        <v>0</v>
      </c>
      <c r="AF24" s="299">
        <f>Matériel_Sogto!HW29</f>
        <v>0</v>
      </c>
      <c r="AG24" s="299">
        <f>Matériel_Sogto!IE29</f>
        <v>0</v>
      </c>
      <c r="AH24" s="299">
        <f>Matériel_Sogto!IM29</f>
        <v>0</v>
      </c>
      <c r="AI24" s="302">
        <f t="shared" si="1"/>
        <v>0</v>
      </c>
    </row>
    <row r="25" spans="1:35">
      <c r="A25" s="300" t="str">
        <f>Matériel_Sogto!A30</f>
        <v>CHANTIER RASE TBOUDA</v>
      </c>
      <c r="B25" s="301">
        <f>Matériel_Sogto!B30</f>
        <v>0</v>
      </c>
      <c r="C25" s="301">
        <f>Matériel_Sogto!C30</f>
        <v>0</v>
      </c>
      <c r="D25" s="298">
        <f>Matériel_Sogto!G30</f>
        <v>0</v>
      </c>
      <c r="E25" s="299">
        <f>Matériel_Sogto!O30</f>
        <v>0</v>
      </c>
      <c r="F25" s="299">
        <f>Matériel_Sogto!W30</f>
        <v>0</v>
      </c>
      <c r="G25" s="299">
        <f>Matériel_Sogto!AE30</f>
        <v>0</v>
      </c>
      <c r="H25" s="299">
        <f>+Matériel_Sogto!AM30</f>
        <v>0</v>
      </c>
      <c r="I25" s="299">
        <f>Matériel_Sogto!AU30</f>
        <v>0</v>
      </c>
      <c r="J25" s="299">
        <f>Matériel_Sogto!BC30</f>
        <v>0</v>
      </c>
      <c r="K25" s="299">
        <f>Matériel_Sogto!BK30</f>
        <v>0</v>
      </c>
      <c r="L25" s="299">
        <f>Matériel_Sogto!BS30</f>
        <v>0</v>
      </c>
      <c r="M25" s="299">
        <f>+Matériel_Sogto!CA30</f>
        <v>0</v>
      </c>
      <c r="N25" s="299">
        <f>Matériel_Sogto!CI30</f>
        <v>0</v>
      </c>
      <c r="O25" s="299">
        <f>Matériel_Sogto!CQ30</f>
        <v>0</v>
      </c>
      <c r="P25" s="299">
        <f>Matériel_Sogto!CY30</f>
        <v>0</v>
      </c>
      <c r="Q25" s="299">
        <f>Matériel_Sogto!DG30</f>
        <v>0</v>
      </c>
      <c r="R25" s="299">
        <f>Matériel_Sogto!DO30</f>
        <v>0</v>
      </c>
      <c r="S25" s="299">
        <f>Matériel_Sogto!DW30</f>
        <v>0</v>
      </c>
      <c r="T25" s="299">
        <f>Matériel_Sogto!EE30</f>
        <v>0</v>
      </c>
      <c r="U25" s="299">
        <f>Matériel_Sogto!EM30</f>
        <v>0</v>
      </c>
      <c r="V25" s="299">
        <f>Matériel_Sogto!EU30</f>
        <v>0</v>
      </c>
      <c r="W25" s="299">
        <f>Matériel_Sogto!FC30</f>
        <v>0</v>
      </c>
      <c r="X25" s="299">
        <f>Matériel_Sogto!FK30</f>
        <v>0</v>
      </c>
      <c r="Y25" s="299">
        <f>Matériel_Sogto!FS30</f>
        <v>0</v>
      </c>
      <c r="Z25" s="299">
        <f>Matériel_Sogto!GA30</f>
        <v>0</v>
      </c>
      <c r="AA25" s="299">
        <f>Matériel_Sogto!GI30</f>
        <v>0</v>
      </c>
      <c r="AB25" s="299">
        <f>Matériel_Sogto!GQ30</f>
        <v>0</v>
      </c>
      <c r="AC25" s="299">
        <f>Matériel_Sogto!GY30</f>
        <v>0</v>
      </c>
      <c r="AD25" s="299">
        <f>Matériel_Sogto!HG30</f>
        <v>0</v>
      </c>
      <c r="AE25" s="299">
        <f>Matériel_Sogto!HO30</f>
        <v>0</v>
      </c>
      <c r="AF25" s="299">
        <f>Matériel_Sogto!HW30</f>
        <v>0</v>
      </c>
      <c r="AG25" s="299">
        <f>Matériel_Sogto!IE30</f>
        <v>0</v>
      </c>
      <c r="AH25" s="299">
        <f>Matériel_Sogto!IM30</f>
        <v>0</v>
      </c>
      <c r="AI25" s="302">
        <f t="shared" si="1"/>
        <v>0</v>
      </c>
    </row>
    <row r="26" spans="1:35">
      <c r="A26" s="300" t="str">
        <f>Matériel_Sogto!A31</f>
        <v>CAMION</v>
      </c>
      <c r="B26" s="301" t="str">
        <f>Matériel_Sogto!B31</f>
        <v>CA015</v>
      </c>
      <c r="C26" s="301">
        <f>Matériel_Sogto!C31</f>
        <v>0</v>
      </c>
      <c r="D26" s="298">
        <f>Matériel_Sogto!G31</f>
        <v>0</v>
      </c>
      <c r="E26" s="299">
        <f>Matériel_Sogto!O31</f>
        <v>0</v>
      </c>
      <c r="F26" s="299">
        <f>Matériel_Sogto!W31</f>
        <v>0</v>
      </c>
      <c r="G26" s="299">
        <f>Matériel_Sogto!AE31</f>
        <v>0</v>
      </c>
      <c r="H26" s="299">
        <f>+Matériel_Sogto!AM31</f>
        <v>0</v>
      </c>
      <c r="I26" s="299">
        <f>Matériel_Sogto!AU31</f>
        <v>0</v>
      </c>
      <c r="J26" s="299">
        <f>Matériel_Sogto!BC31</f>
        <v>0</v>
      </c>
      <c r="K26" s="299">
        <f>Matériel_Sogto!BK31</f>
        <v>0</v>
      </c>
      <c r="L26" s="299">
        <f>Matériel_Sogto!BS31</f>
        <v>0</v>
      </c>
      <c r="M26" s="299">
        <f>+Matériel_Sogto!CA31</f>
        <v>0</v>
      </c>
      <c r="N26" s="299">
        <f>Matériel_Sogto!CI31</f>
        <v>0</v>
      </c>
      <c r="O26" s="299">
        <f>Matériel_Sogto!CQ31</f>
        <v>0</v>
      </c>
      <c r="P26" s="299">
        <f>Matériel_Sogto!CY31</f>
        <v>0</v>
      </c>
      <c r="Q26" s="299">
        <f>Matériel_Sogto!DG31</f>
        <v>0</v>
      </c>
      <c r="R26" s="299">
        <f>Matériel_Sogto!DO31</f>
        <v>0</v>
      </c>
      <c r="S26" s="299">
        <f>Matériel_Sogto!DW31</f>
        <v>0</v>
      </c>
      <c r="T26" s="299">
        <f>Matériel_Sogto!EE31</f>
        <v>0</v>
      </c>
      <c r="U26" s="299">
        <f>Matériel_Sogto!EM31</f>
        <v>0</v>
      </c>
      <c r="V26" s="299">
        <f>Matériel_Sogto!EU31</f>
        <v>0</v>
      </c>
      <c r="W26" s="299">
        <f>Matériel_Sogto!FC31</f>
        <v>0</v>
      </c>
      <c r="X26" s="299">
        <f>Matériel_Sogto!FK31</f>
        <v>0</v>
      </c>
      <c r="Y26" s="299">
        <f>Matériel_Sogto!FS31</f>
        <v>0</v>
      </c>
      <c r="Z26" s="299">
        <f>Matériel_Sogto!GA31</f>
        <v>0</v>
      </c>
      <c r="AA26" s="299">
        <f>Matériel_Sogto!GI31</f>
        <v>0</v>
      </c>
      <c r="AB26" s="299">
        <f>Matériel_Sogto!GQ31</f>
        <v>0</v>
      </c>
      <c r="AC26" s="299">
        <f>Matériel_Sogto!GY31</f>
        <v>0</v>
      </c>
      <c r="AD26" s="299">
        <f>Matériel_Sogto!HG31</f>
        <v>0</v>
      </c>
      <c r="AE26" s="299">
        <f>Matériel_Sogto!HO31</f>
        <v>0</v>
      </c>
      <c r="AF26" s="299">
        <f>Matériel_Sogto!HW31</f>
        <v>0</v>
      </c>
      <c r="AG26" s="299">
        <f>Matériel_Sogto!IE31</f>
        <v>0</v>
      </c>
      <c r="AH26" s="299">
        <f>Matériel_Sogto!IM31</f>
        <v>0</v>
      </c>
      <c r="AI26" s="302">
        <f t="shared" si="1"/>
        <v>0</v>
      </c>
    </row>
    <row r="27" spans="1:35">
      <c r="A27" s="300" t="str">
        <f>Matériel_Sogto!A32</f>
        <v>CAMION 690A 7</v>
      </c>
      <c r="B27" s="301" t="str">
        <f>Matériel_Sogto!B32</f>
        <v>CR001</v>
      </c>
      <c r="C27" s="301">
        <f>Matériel_Sogto!C32</f>
        <v>0</v>
      </c>
      <c r="D27" s="298">
        <f>Matériel_Sogto!G32</f>
        <v>0</v>
      </c>
      <c r="E27" s="299">
        <f>Matériel_Sogto!O32</f>
        <v>0</v>
      </c>
      <c r="F27" s="299">
        <f>Matériel_Sogto!W32</f>
        <v>0</v>
      </c>
      <c r="G27" s="299">
        <f>Matériel_Sogto!AE32</f>
        <v>0</v>
      </c>
      <c r="H27" s="299">
        <f>+Matériel_Sogto!AM32</f>
        <v>0</v>
      </c>
      <c r="I27" s="299">
        <f>Matériel_Sogto!AU32</f>
        <v>0</v>
      </c>
      <c r="J27" s="299">
        <f>Matériel_Sogto!BC32</f>
        <v>0</v>
      </c>
      <c r="K27" s="299">
        <f>Matériel_Sogto!BK32</f>
        <v>0</v>
      </c>
      <c r="L27" s="299">
        <f>Matériel_Sogto!BS32</f>
        <v>0</v>
      </c>
      <c r="M27" s="299">
        <f>+Matériel_Sogto!CA32</f>
        <v>0</v>
      </c>
      <c r="N27" s="299">
        <f>Matériel_Sogto!CI32</f>
        <v>0</v>
      </c>
      <c r="O27" s="299">
        <f>Matériel_Sogto!CQ32</f>
        <v>0</v>
      </c>
      <c r="P27" s="299">
        <f>Matériel_Sogto!CY32</f>
        <v>0</v>
      </c>
      <c r="Q27" s="299">
        <f>Matériel_Sogto!DG32</f>
        <v>0</v>
      </c>
      <c r="R27" s="299">
        <f>Matériel_Sogto!DO32</f>
        <v>0</v>
      </c>
      <c r="S27" s="299">
        <f>Matériel_Sogto!DW32</f>
        <v>0</v>
      </c>
      <c r="T27" s="299">
        <f>Matériel_Sogto!EE32</f>
        <v>0</v>
      </c>
      <c r="U27" s="299">
        <f>Matériel_Sogto!EM32</f>
        <v>0</v>
      </c>
      <c r="V27" s="299">
        <f>Matériel_Sogto!EU32</f>
        <v>0</v>
      </c>
      <c r="W27" s="299">
        <f>Matériel_Sogto!FC32</f>
        <v>0</v>
      </c>
      <c r="X27" s="299">
        <f>Matériel_Sogto!FK32</f>
        <v>0</v>
      </c>
      <c r="Y27" s="299">
        <f>Matériel_Sogto!FS32</f>
        <v>0</v>
      </c>
      <c r="Z27" s="299">
        <f>Matériel_Sogto!GA32</f>
        <v>0</v>
      </c>
      <c r="AA27" s="299">
        <f>Matériel_Sogto!GI32</f>
        <v>0</v>
      </c>
      <c r="AB27" s="299">
        <f>Matériel_Sogto!GQ32</f>
        <v>0</v>
      </c>
      <c r="AC27" s="299">
        <f>Matériel_Sogto!GY32</f>
        <v>0</v>
      </c>
      <c r="AD27" s="299">
        <f>Matériel_Sogto!HG32</f>
        <v>0</v>
      </c>
      <c r="AE27" s="299">
        <f>Matériel_Sogto!HO32</f>
        <v>0</v>
      </c>
      <c r="AF27" s="299">
        <f>Matériel_Sogto!HW32</f>
        <v>0</v>
      </c>
      <c r="AG27" s="299">
        <f>Matériel_Sogto!IE32</f>
        <v>0</v>
      </c>
      <c r="AH27" s="299">
        <f>Matériel_Sogto!IM32</f>
        <v>0</v>
      </c>
      <c r="AI27" s="302">
        <f t="shared" si="1"/>
        <v>0</v>
      </c>
    </row>
    <row r="28" spans="1:35">
      <c r="A28" s="300" t="str">
        <f>Matériel_Sogto!A33</f>
        <v>CHAUDIERE</v>
      </c>
      <c r="B28" s="301" t="str">
        <f>Matériel_Sogto!B33</f>
        <v>CR001</v>
      </c>
      <c r="C28" s="301">
        <f>Matériel_Sogto!C33</f>
        <v>0</v>
      </c>
      <c r="D28" s="298">
        <f>Matériel_Sogto!G33</f>
        <v>0</v>
      </c>
      <c r="E28" s="299">
        <f>Matériel_Sogto!O33</f>
        <v>0</v>
      </c>
      <c r="F28" s="299">
        <f>Matériel_Sogto!W33</f>
        <v>0</v>
      </c>
      <c r="G28" s="299">
        <f>Matériel_Sogto!AE33</f>
        <v>0</v>
      </c>
      <c r="H28" s="299">
        <f>+Matériel_Sogto!AM33</f>
        <v>0</v>
      </c>
      <c r="I28" s="299">
        <f>Matériel_Sogto!AU33</f>
        <v>0</v>
      </c>
      <c r="J28" s="299">
        <f>Matériel_Sogto!BC33</f>
        <v>0</v>
      </c>
      <c r="K28" s="299">
        <f>Matériel_Sogto!BK33</f>
        <v>0</v>
      </c>
      <c r="L28" s="299">
        <f>Matériel_Sogto!BS33</f>
        <v>0</v>
      </c>
      <c r="M28" s="299">
        <f>+Matériel_Sogto!CA33</f>
        <v>0</v>
      </c>
      <c r="N28" s="299">
        <f>Matériel_Sogto!CI33</f>
        <v>0</v>
      </c>
      <c r="O28" s="299">
        <f>Matériel_Sogto!CQ33</f>
        <v>0</v>
      </c>
      <c r="P28" s="299">
        <f>Matériel_Sogto!CY33</f>
        <v>0</v>
      </c>
      <c r="Q28" s="299">
        <f>Matériel_Sogto!DG33</f>
        <v>0</v>
      </c>
      <c r="R28" s="299">
        <f>Matériel_Sogto!DO33</f>
        <v>0</v>
      </c>
      <c r="S28" s="299">
        <f>Matériel_Sogto!DW33</f>
        <v>0</v>
      </c>
      <c r="T28" s="299">
        <f>Matériel_Sogto!EE33</f>
        <v>0</v>
      </c>
      <c r="U28" s="299">
        <f>Matériel_Sogto!EM33</f>
        <v>0</v>
      </c>
      <c r="V28" s="299">
        <f>Matériel_Sogto!EU33</f>
        <v>0</v>
      </c>
      <c r="W28" s="299">
        <f>Matériel_Sogto!FC33</f>
        <v>0</v>
      </c>
      <c r="X28" s="299">
        <f>Matériel_Sogto!FK33</f>
        <v>0</v>
      </c>
      <c r="Y28" s="299">
        <f>Matériel_Sogto!FS33</f>
        <v>0</v>
      </c>
      <c r="Z28" s="299">
        <f>Matériel_Sogto!GA33</f>
        <v>0</v>
      </c>
      <c r="AA28" s="299">
        <f>Matériel_Sogto!GI33</f>
        <v>0</v>
      </c>
      <c r="AB28" s="299">
        <f>Matériel_Sogto!GQ33</f>
        <v>0</v>
      </c>
      <c r="AC28" s="299">
        <f>Matériel_Sogto!GY33</f>
        <v>0</v>
      </c>
      <c r="AD28" s="299">
        <f>Matériel_Sogto!HG33</f>
        <v>0</v>
      </c>
      <c r="AE28" s="299">
        <f>Matériel_Sogto!HO33</f>
        <v>0</v>
      </c>
      <c r="AF28" s="299">
        <f>Matériel_Sogto!HW33</f>
        <v>0</v>
      </c>
      <c r="AG28" s="299">
        <f>Matériel_Sogto!IE33</f>
        <v>0</v>
      </c>
      <c r="AH28" s="299">
        <f>Matériel_Sogto!IM33</f>
        <v>0</v>
      </c>
      <c r="AI28" s="302">
        <f t="shared" si="1"/>
        <v>0</v>
      </c>
    </row>
    <row r="29" spans="1:35">
      <c r="A29" s="300">
        <f>Matériel_Sogto!A34</f>
        <v>0</v>
      </c>
      <c r="B29" s="301">
        <f>Matériel_Sogto!B34</f>
        <v>0</v>
      </c>
      <c r="C29" s="301">
        <f>Matériel_Sogto!C34</f>
        <v>0</v>
      </c>
      <c r="D29" s="298">
        <f>Matériel_Sogto!G34</f>
        <v>0</v>
      </c>
      <c r="E29" s="299">
        <f>Matériel_Sogto!O34</f>
        <v>0</v>
      </c>
      <c r="F29" s="299">
        <f>Matériel_Sogto!W34</f>
        <v>0</v>
      </c>
      <c r="G29" s="299">
        <f>Matériel_Sogto!AE34</f>
        <v>0</v>
      </c>
      <c r="H29" s="299">
        <f>+Matériel_Sogto!AM34</f>
        <v>0</v>
      </c>
      <c r="I29" s="299">
        <f>Matériel_Sogto!AU34</f>
        <v>0</v>
      </c>
      <c r="J29" s="299">
        <f>Matériel_Sogto!BC34</f>
        <v>0</v>
      </c>
      <c r="K29" s="299">
        <f>Matériel_Sogto!BK34</f>
        <v>0</v>
      </c>
      <c r="L29" s="299">
        <f>Matériel_Sogto!BS34</f>
        <v>0</v>
      </c>
      <c r="M29" s="299">
        <f>+Matériel_Sogto!CA34</f>
        <v>0</v>
      </c>
      <c r="N29" s="299">
        <f>Matériel_Sogto!CI34</f>
        <v>0</v>
      </c>
      <c r="O29" s="299">
        <f>Matériel_Sogto!CQ34</f>
        <v>0</v>
      </c>
      <c r="P29" s="299">
        <f>Matériel_Sogto!CY34</f>
        <v>0</v>
      </c>
      <c r="Q29" s="299">
        <f>Matériel_Sogto!DG34</f>
        <v>0</v>
      </c>
      <c r="R29" s="299">
        <f>Matériel_Sogto!DO34</f>
        <v>0</v>
      </c>
      <c r="S29" s="299">
        <f>Matériel_Sogto!DW34</f>
        <v>0</v>
      </c>
      <c r="T29" s="299">
        <f>Matériel_Sogto!EE34</f>
        <v>0</v>
      </c>
      <c r="U29" s="299">
        <f>Matériel_Sogto!EM34</f>
        <v>0</v>
      </c>
      <c r="V29" s="299">
        <f>Matériel_Sogto!EU34</f>
        <v>0</v>
      </c>
      <c r="W29" s="299">
        <f>Matériel_Sogto!FC34</f>
        <v>0</v>
      </c>
      <c r="X29" s="299">
        <f>Matériel_Sogto!FK34</f>
        <v>0</v>
      </c>
      <c r="Y29" s="299">
        <f>Matériel_Sogto!FS34</f>
        <v>0</v>
      </c>
      <c r="Z29" s="299">
        <f>Matériel_Sogto!GA34</f>
        <v>0</v>
      </c>
      <c r="AA29" s="299">
        <f>Matériel_Sogto!GI34</f>
        <v>0</v>
      </c>
      <c r="AB29" s="299">
        <f>Matériel_Sogto!GQ34</f>
        <v>0</v>
      </c>
      <c r="AC29" s="299">
        <f>Matériel_Sogto!GY34</f>
        <v>0</v>
      </c>
      <c r="AD29" s="299">
        <f>Matériel_Sogto!HG34</f>
        <v>0</v>
      </c>
      <c r="AE29" s="299">
        <f>Matériel_Sogto!HO34</f>
        <v>0</v>
      </c>
      <c r="AF29" s="299">
        <f>Matériel_Sogto!HW34</f>
        <v>0</v>
      </c>
      <c r="AG29" s="299">
        <f>Matériel_Sogto!IE34</f>
        <v>0</v>
      </c>
      <c r="AH29" s="299">
        <f>Matériel_Sogto!IM34</f>
        <v>0</v>
      </c>
      <c r="AI29" s="302">
        <f t="shared" si="1"/>
        <v>0</v>
      </c>
    </row>
    <row r="30" spans="1:35">
      <c r="A30" s="300">
        <f>Matériel_Sogto!A35</f>
        <v>0</v>
      </c>
      <c r="B30" s="301">
        <f>Matériel_Sogto!B35</f>
        <v>0</v>
      </c>
      <c r="C30" s="301">
        <f>Matériel_Sogto!C35</f>
        <v>0</v>
      </c>
      <c r="D30" s="298">
        <f>Matériel_Sogto!G35</f>
        <v>0</v>
      </c>
      <c r="E30" s="299">
        <f>Matériel_Sogto!O35</f>
        <v>0</v>
      </c>
      <c r="F30" s="299">
        <f>Matériel_Sogto!W35</f>
        <v>0</v>
      </c>
      <c r="G30" s="299">
        <f>Matériel_Sogto!AE35</f>
        <v>0</v>
      </c>
      <c r="H30" s="299">
        <f>+Matériel_Sogto!AM35</f>
        <v>0</v>
      </c>
      <c r="I30" s="299">
        <f>Matériel_Sogto!AU35</f>
        <v>0</v>
      </c>
      <c r="J30" s="299">
        <f>Matériel_Sogto!BC35</f>
        <v>0</v>
      </c>
      <c r="K30" s="299">
        <f>Matériel_Sogto!BK35</f>
        <v>0</v>
      </c>
      <c r="L30" s="299">
        <f>Matériel_Sogto!BS35</f>
        <v>0</v>
      </c>
      <c r="M30" s="299">
        <f>+Matériel_Sogto!CA35</f>
        <v>0</v>
      </c>
      <c r="N30" s="299">
        <f>Matériel_Sogto!CI35</f>
        <v>0</v>
      </c>
      <c r="O30" s="299">
        <f>Matériel_Sogto!CQ35</f>
        <v>0</v>
      </c>
      <c r="P30" s="299">
        <f>Matériel_Sogto!CY35</f>
        <v>0</v>
      </c>
      <c r="Q30" s="299">
        <f>Matériel_Sogto!DG35</f>
        <v>0</v>
      </c>
      <c r="R30" s="299">
        <f>Matériel_Sogto!DO35</f>
        <v>0</v>
      </c>
      <c r="S30" s="299">
        <f>Matériel_Sogto!DW35</f>
        <v>0</v>
      </c>
      <c r="T30" s="299">
        <f>Matériel_Sogto!EE35</f>
        <v>0</v>
      </c>
      <c r="U30" s="299">
        <f>Matériel_Sogto!EM35</f>
        <v>0</v>
      </c>
      <c r="V30" s="299">
        <f>Matériel_Sogto!EU35</f>
        <v>0</v>
      </c>
      <c r="W30" s="299">
        <f>Matériel_Sogto!FC35</f>
        <v>0</v>
      </c>
      <c r="X30" s="299">
        <f>Matériel_Sogto!FK35</f>
        <v>0</v>
      </c>
      <c r="Y30" s="299">
        <f>Matériel_Sogto!FS35</f>
        <v>0</v>
      </c>
      <c r="Z30" s="299">
        <f>Matériel_Sogto!GA35</f>
        <v>0</v>
      </c>
      <c r="AA30" s="299">
        <f>Matériel_Sogto!GI35</f>
        <v>0</v>
      </c>
      <c r="AB30" s="299">
        <f>Matériel_Sogto!GQ35</f>
        <v>0</v>
      </c>
      <c r="AC30" s="299">
        <f>Matériel_Sogto!GY35</f>
        <v>0</v>
      </c>
      <c r="AD30" s="299">
        <f>Matériel_Sogto!HG35</f>
        <v>0</v>
      </c>
      <c r="AE30" s="299">
        <f>Matériel_Sogto!HO35</f>
        <v>0</v>
      </c>
      <c r="AF30" s="299">
        <f>Matériel_Sogto!HW35</f>
        <v>0</v>
      </c>
      <c r="AG30" s="299">
        <f>Matériel_Sogto!IE35</f>
        <v>0</v>
      </c>
      <c r="AH30" s="299">
        <f>Matériel_Sogto!IM35</f>
        <v>0</v>
      </c>
      <c r="AI30" s="302">
        <f t="shared" si="1"/>
        <v>0</v>
      </c>
    </row>
    <row r="31" spans="1:35">
      <c r="A31" s="300">
        <f>Matériel_Sogto!A36</f>
        <v>0</v>
      </c>
      <c r="B31" s="301">
        <f>Matériel_Sogto!B36</f>
        <v>0</v>
      </c>
      <c r="C31" s="301">
        <f>Matériel_Sogto!C36</f>
        <v>0</v>
      </c>
      <c r="D31" s="298">
        <f>Matériel_Sogto!G36</f>
        <v>0</v>
      </c>
      <c r="E31" s="299">
        <f>Matériel_Sogto!O36</f>
        <v>0</v>
      </c>
      <c r="F31" s="299">
        <f>Matériel_Sogto!W36</f>
        <v>0</v>
      </c>
      <c r="G31" s="299">
        <f>Matériel_Sogto!AE36</f>
        <v>0</v>
      </c>
      <c r="H31" s="299">
        <f>+Matériel_Sogto!AM36</f>
        <v>0</v>
      </c>
      <c r="I31" s="299">
        <f>Matériel_Sogto!AU36</f>
        <v>0</v>
      </c>
      <c r="J31" s="299">
        <f>Matériel_Sogto!BC36</f>
        <v>0</v>
      </c>
      <c r="K31" s="299">
        <f>Matériel_Sogto!BK36</f>
        <v>0</v>
      </c>
      <c r="L31" s="299">
        <f>Matériel_Sogto!BS36</f>
        <v>0</v>
      </c>
      <c r="M31" s="299">
        <f>+Matériel_Sogto!CA36</f>
        <v>0</v>
      </c>
      <c r="N31" s="299">
        <f>Matériel_Sogto!CI36</f>
        <v>0</v>
      </c>
      <c r="O31" s="299">
        <f>Matériel_Sogto!CQ36</f>
        <v>0</v>
      </c>
      <c r="P31" s="299">
        <f>Matériel_Sogto!CY36</f>
        <v>0</v>
      </c>
      <c r="Q31" s="299">
        <f>Matériel_Sogto!DG36</f>
        <v>0</v>
      </c>
      <c r="R31" s="299">
        <f>Matériel_Sogto!DO36</f>
        <v>0</v>
      </c>
      <c r="S31" s="299">
        <f>Matériel_Sogto!DW36</f>
        <v>0</v>
      </c>
      <c r="T31" s="299">
        <f>Matériel_Sogto!EE36</f>
        <v>0</v>
      </c>
      <c r="U31" s="299">
        <f>Matériel_Sogto!EM36</f>
        <v>0</v>
      </c>
      <c r="V31" s="299">
        <f>Matériel_Sogto!EU36</f>
        <v>0</v>
      </c>
      <c r="W31" s="299">
        <f>Matériel_Sogto!FC36</f>
        <v>0</v>
      </c>
      <c r="X31" s="299">
        <f>Matériel_Sogto!FK36</f>
        <v>0</v>
      </c>
      <c r="Y31" s="299">
        <f>Matériel_Sogto!FS36</f>
        <v>0</v>
      </c>
      <c r="Z31" s="299">
        <f>Matériel_Sogto!GA36</f>
        <v>0</v>
      </c>
      <c r="AA31" s="299">
        <f>Matériel_Sogto!GI36</f>
        <v>0</v>
      </c>
      <c r="AB31" s="299">
        <f>Matériel_Sogto!GQ36</f>
        <v>0</v>
      </c>
      <c r="AC31" s="299">
        <f>Matériel_Sogto!GY36</f>
        <v>0</v>
      </c>
      <c r="AD31" s="299">
        <f>Matériel_Sogto!HG36</f>
        <v>0</v>
      </c>
      <c r="AE31" s="299">
        <f>Matériel_Sogto!HO36</f>
        <v>0</v>
      </c>
      <c r="AF31" s="299">
        <f>Matériel_Sogto!HW36</f>
        <v>0</v>
      </c>
      <c r="AG31" s="299">
        <f>Matériel_Sogto!IE36</f>
        <v>0</v>
      </c>
      <c r="AH31" s="299">
        <f>Matériel_Sogto!IM36</f>
        <v>0</v>
      </c>
      <c r="AI31" s="302">
        <f t="shared" si="1"/>
        <v>0</v>
      </c>
    </row>
    <row r="32" spans="1:35">
      <c r="A32" s="300">
        <f>Matériel_Sogto!A37</f>
        <v>0</v>
      </c>
      <c r="B32" s="301">
        <f>Matériel_Sogto!B37</f>
        <v>0</v>
      </c>
      <c r="C32" s="301">
        <f>Matériel_Sogto!C37</f>
        <v>0</v>
      </c>
      <c r="D32" s="298">
        <f>Matériel_Sogto!G37</f>
        <v>0</v>
      </c>
      <c r="E32" s="299">
        <f>Matériel_Sogto!O37</f>
        <v>0</v>
      </c>
      <c r="F32" s="299">
        <f>Matériel_Sogto!W37</f>
        <v>0</v>
      </c>
      <c r="G32" s="299">
        <f>Matériel_Sogto!AE37</f>
        <v>0</v>
      </c>
      <c r="H32" s="299">
        <f>+Matériel_Sogto!AM37</f>
        <v>0</v>
      </c>
      <c r="I32" s="299">
        <f>Matériel_Sogto!AU37</f>
        <v>0</v>
      </c>
      <c r="J32" s="299">
        <f>Matériel_Sogto!BC37</f>
        <v>0</v>
      </c>
      <c r="K32" s="299">
        <f>Matériel_Sogto!BK37</f>
        <v>0</v>
      </c>
      <c r="L32" s="299">
        <f>Matériel_Sogto!BS37</f>
        <v>0</v>
      </c>
      <c r="M32" s="299">
        <f>+Matériel_Sogto!CA37</f>
        <v>0</v>
      </c>
      <c r="N32" s="299">
        <f>Matériel_Sogto!CI37</f>
        <v>0</v>
      </c>
      <c r="O32" s="299">
        <f>Matériel_Sogto!CQ37</f>
        <v>0</v>
      </c>
      <c r="P32" s="299">
        <f>Matériel_Sogto!CY37</f>
        <v>0</v>
      </c>
      <c r="Q32" s="299">
        <f>Matériel_Sogto!DG37</f>
        <v>0</v>
      </c>
      <c r="R32" s="299">
        <f>Matériel_Sogto!DO37</f>
        <v>0</v>
      </c>
      <c r="S32" s="299">
        <f>Matériel_Sogto!DW37</f>
        <v>0</v>
      </c>
      <c r="T32" s="299">
        <f>Matériel_Sogto!EE37</f>
        <v>0</v>
      </c>
      <c r="U32" s="299">
        <f>Matériel_Sogto!EM37</f>
        <v>0</v>
      </c>
      <c r="V32" s="299">
        <f>Matériel_Sogto!EU37</f>
        <v>0</v>
      </c>
      <c r="W32" s="299">
        <f>Matériel_Sogto!FC37</f>
        <v>0</v>
      </c>
      <c r="X32" s="299">
        <f>Matériel_Sogto!FK37</f>
        <v>0</v>
      </c>
      <c r="Y32" s="299">
        <f>Matériel_Sogto!FS37</f>
        <v>0</v>
      </c>
      <c r="Z32" s="299">
        <f>Matériel_Sogto!GA37</f>
        <v>0</v>
      </c>
      <c r="AA32" s="299">
        <f>Matériel_Sogto!GI37</f>
        <v>0</v>
      </c>
      <c r="AB32" s="299">
        <f>Matériel_Sogto!GQ37</f>
        <v>0</v>
      </c>
      <c r="AC32" s="299">
        <f>Matériel_Sogto!GY37</f>
        <v>0</v>
      </c>
      <c r="AD32" s="299">
        <f>Matériel_Sogto!HG37</f>
        <v>0</v>
      </c>
      <c r="AE32" s="299">
        <f>Matériel_Sogto!HO37</f>
        <v>0</v>
      </c>
      <c r="AF32" s="299">
        <f>Matériel_Sogto!HW37</f>
        <v>0</v>
      </c>
      <c r="AG32" s="299">
        <f>Matériel_Sogto!IE37</f>
        <v>0</v>
      </c>
      <c r="AH32" s="299">
        <f>Matériel_Sogto!IM37</f>
        <v>0</v>
      </c>
      <c r="AI32" s="302">
        <f t="shared" si="1"/>
        <v>0</v>
      </c>
    </row>
    <row r="33" spans="1:35">
      <c r="A33" s="300">
        <f>Matériel_Sogto!A38</f>
        <v>0</v>
      </c>
      <c r="B33" s="301">
        <f>Matériel_Sogto!B38</f>
        <v>0</v>
      </c>
      <c r="C33" s="301">
        <f>Matériel_Sogto!C38</f>
        <v>0</v>
      </c>
      <c r="D33" s="298">
        <f>Matériel_Sogto!G38</f>
        <v>0</v>
      </c>
      <c r="E33" s="299">
        <f>Matériel_Sogto!O38</f>
        <v>0</v>
      </c>
      <c r="F33" s="299">
        <f>Matériel_Sogto!W38</f>
        <v>0</v>
      </c>
      <c r="G33" s="299">
        <f>Matériel_Sogto!AE38</f>
        <v>0</v>
      </c>
      <c r="H33" s="299">
        <f>+Matériel_Sogto!AM38</f>
        <v>0</v>
      </c>
      <c r="I33" s="299">
        <f>Matériel_Sogto!AU38</f>
        <v>0</v>
      </c>
      <c r="J33" s="299">
        <f>Matériel_Sogto!BC38</f>
        <v>0</v>
      </c>
      <c r="K33" s="299">
        <f>Matériel_Sogto!BK38</f>
        <v>0</v>
      </c>
      <c r="L33" s="299">
        <f>Matériel_Sogto!BS38</f>
        <v>0</v>
      </c>
      <c r="M33" s="299">
        <f>+Matériel_Sogto!CA38</f>
        <v>0</v>
      </c>
      <c r="N33" s="299">
        <f>Matériel_Sogto!CI38</f>
        <v>0</v>
      </c>
      <c r="O33" s="299">
        <f>Matériel_Sogto!CQ38</f>
        <v>0</v>
      </c>
      <c r="P33" s="299">
        <f>Matériel_Sogto!CY38</f>
        <v>0</v>
      </c>
      <c r="Q33" s="299">
        <f>Matériel_Sogto!DG38</f>
        <v>0</v>
      </c>
      <c r="R33" s="299">
        <f>Matériel_Sogto!DO38</f>
        <v>0</v>
      </c>
      <c r="S33" s="299">
        <f>Matériel_Sogto!DW38</f>
        <v>0</v>
      </c>
      <c r="T33" s="299">
        <f>Matériel_Sogto!EE38</f>
        <v>0</v>
      </c>
      <c r="U33" s="299">
        <f>Matériel_Sogto!EM38</f>
        <v>0</v>
      </c>
      <c r="V33" s="299">
        <f>Matériel_Sogto!EU38</f>
        <v>0</v>
      </c>
      <c r="W33" s="299">
        <f>Matériel_Sogto!FC38</f>
        <v>0</v>
      </c>
      <c r="X33" s="299">
        <f>Matériel_Sogto!FK38</f>
        <v>0</v>
      </c>
      <c r="Y33" s="299">
        <f>Matériel_Sogto!FS38</f>
        <v>0</v>
      </c>
      <c r="Z33" s="299">
        <f>Matériel_Sogto!GA38</f>
        <v>0</v>
      </c>
      <c r="AA33" s="299">
        <f>Matériel_Sogto!GI38</f>
        <v>0</v>
      </c>
      <c r="AB33" s="299">
        <f>Matériel_Sogto!GQ38</f>
        <v>0</v>
      </c>
      <c r="AC33" s="299">
        <f>Matériel_Sogto!GY38</f>
        <v>0</v>
      </c>
      <c r="AD33" s="299">
        <f>Matériel_Sogto!HG38</f>
        <v>0</v>
      </c>
      <c r="AE33" s="299">
        <f>Matériel_Sogto!HO38</f>
        <v>0</v>
      </c>
      <c r="AF33" s="299">
        <f>Matériel_Sogto!HW38</f>
        <v>0</v>
      </c>
      <c r="AG33" s="299">
        <f>Matériel_Sogto!IE38</f>
        <v>0</v>
      </c>
      <c r="AH33" s="299">
        <f>Matériel_Sogto!IM38</f>
        <v>0</v>
      </c>
      <c r="AI33" s="302">
        <f t="shared" si="1"/>
        <v>0</v>
      </c>
    </row>
    <row r="34" spans="1:35">
      <c r="A34" s="300">
        <f>Matériel_Sogto!A39</f>
        <v>0</v>
      </c>
      <c r="B34" s="301">
        <f>Matériel_Sogto!B39</f>
        <v>0</v>
      </c>
      <c r="C34" s="301">
        <f>Matériel_Sogto!C39</f>
        <v>0</v>
      </c>
      <c r="D34" s="298">
        <f>Matériel_Sogto!G39</f>
        <v>0</v>
      </c>
      <c r="E34" s="299">
        <f>Matériel_Sogto!O39</f>
        <v>0</v>
      </c>
      <c r="F34" s="299">
        <f>Matériel_Sogto!W39</f>
        <v>0</v>
      </c>
      <c r="G34" s="299">
        <f>Matériel_Sogto!AE39</f>
        <v>0</v>
      </c>
      <c r="H34" s="299">
        <f>+Matériel_Sogto!AM39</f>
        <v>0</v>
      </c>
      <c r="I34" s="299">
        <f>Matériel_Sogto!AU39</f>
        <v>0</v>
      </c>
      <c r="J34" s="299">
        <f>Matériel_Sogto!BC39</f>
        <v>0</v>
      </c>
      <c r="K34" s="299">
        <f>Matériel_Sogto!BK39</f>
        <v>0</v>
      </c>
      <c r="L34" s="299">
        <f>Matériel_Sogto!BS39</f>
        <v>0</v>
      </c>
      <c r="M34" s="299">
        <f>+Matériel_Sogto!CA39</f>
        <v>0</v>
      </c>
      <c r="N34" s="299">
        <f>Matériel_Sogto!CI39</f>
        <v>0</v>
      </c>
      <c r="O34" s="299">
        <f>Matériel_Sogto!CQ39</f>
        <v>0</v>
      </c>
      <c r="P34" s="299">
        <f>Matériel_Sogto!CY39</f>
        <v>0</v>
      </c>
      <c r="Q34" s="299">
        <f>Matériel_Sogto!DG39</f>
        <v>0</v>
      </c>
      <c r="R34" s="299">
        <f>Matériel_Sogto!DO39</f>
        <v>0</v>
      </c>
      <c r="S34" s="299">
        <f>Matériel_Sogto!DW39</f>
        <v>0</v>
      </c>
      <c r="T34" s="299">
        <f>Matériel_Sogto!EE39</f>
        <v>0</v>
      </c>
      <c r="U34" s="299">
        <f>Matériel_Sogto!EM39</f>
        <v>0</v>
      </c>
      <c r="V34" s="299">
        <f>Matériel_Sogto!EU39</f>
        <v>0</v>
      </c>
      <c r="W34" s="299">
        <f>Matériel_Sogto!FC39</f>
        <v>0</v>
      </c>
      <c r="X34" s="299">
        <f>Matériel_Sogto!FK39</f>
        <v>0</v>
      </c>
      <c r="Y34" s="299">
        <f>Matériel_Sogto!FS39</f>
        <v>0</v>
      </c>
      <c r="Z34" s="299">
        <f>Matériel_Sogto!GA39</f>
        <v>0</v>
      </c>
      <c r="AA34" s="299">
        <f>Matériel_Sogto!GI39</f>
        <v>0</v>
      </c>
      <c r="AB34" s="299">
        <f>Matériel_Sogto!GQ39</f>
        <v>0</v>
      </c>
      <c r="AC34" s="299">
        <f>Matériel_Sogto!GY39</f>
        <v>0</v>
      </c>
      <c r="AD34" s="299">
        <f>Matériel_Sogto!HG39</f>
        <v>0</v>
      </c>
      <c r="AE34" s="299">
        <f>Matériel_Sogto!HO39</f>
        <v>0</v>
      </c>
      <c r="AF34" s="299">
        <f>Matériel_Sogto!HW39</f>
        <v>0</v>
      </c>
      <c r="AG34" s="299">
        <f>Matériel_Sogto!IE39</f>
        <v>0</v>
      </c>
      <c r="AH34" s="299">
        <f>Matériel_Sogto!IM39</f>
        <v>0</v>
      </c>
      <c r="AI34" s="302">
        <f t="shared" si="1"/>
        <v>0</v>
      </c>
    </row>
    <row r="35" spans="1:35">
      <c r="A35" s="300">
        <f>Matériel_Sogto!A40</f>
        <v>0</v>
      </c>
      <c r="B35" s="301">
        <f>Matériel_Sogto!B40</f>
        <v>0</v>
      </c>
      <c r="C35" s="301">
        <f>Matériel_Sogto!C40</f>
        <v>0</v>
      </c>
      <c r="D35" s="298">
        <f>Matériel_Sogto!G40</f>
        <v>0</v>
      </c>
      <c r="E35" s="299">
        <f>Matériel_Sogto!O40</f>
        <v>0</v>
      </c>
      <c r="F35" s="299">
        <f>Matériel_Sogto!W40</f>
        <v>0</v>
      </c>
      <c r="G35" s="299">
        <f>Matériel_Sogto!AE40</f>
        <v>0</v>
      </c>
      <c r="H35" s="299">
        <f>+Matériel_Sogto!AM40</f>
        <v>0</v>
      </c>
      <c r="I35" s="299">
        <f>Matériel_Sogto!AU40</f>
        <v>0</v>
      </c>
      <c r="J35" s="299">
        <f>Matériel_Sogto!BC40</f>
        <v>0</v>
      </c>
      <c r="K35" s="299">
        <f>Matériel_Sogto!BK40</f>
        <v>0</v>
      </c>
      <c r="L35" s="299">
        <f>Matériel_Sogto!BS40</f>
        <v>0</v>
      </c>
      <c r="M35" s="299">
        <f>+Matériel_Sogto!CA40</f>
        <v>0</v>
      </c>
      <c r="N35" s="299">
        <f>Matériel_Sogto!CI40</f>
        <v>0</v>
      </c>
      <c r="O35" s="299">
        <f>Matériel_Sogto!CQ40</f>
        <v>0</v>
      </c>
      <c r="P35" s="299">
        <f>Matériel_Sogto!CY40</f>
        <v>0</v>
      </c>
      <c r="Q35" s="299">
        <f>Matériel_Sogto!DG40</f>
        <v>0</v>
      </c>
      <c r="R35" s="299">
        <f>Matériel_Sogto!DO40</f>
        <v>0</v>
      </c>
      <c r="S35" s="299">
        <f>Matériel_Sogto!DW40</f>
        <v>0</v>
      </c>
      <c r="T35" s="299">
        <f>Matériel_Sogto!EE40</f>
        <v>0</v>
      </c>
      <c r="U35" s="299">
        <f>Matériel_Sogto!EM40</f>
        <v>0</v>
      </c>
      <c r="V35" s="299">
        <f>Matériel_Sogto!EU40</f>
        <v>0</v>
      </c>
      <c r="W35" s="299">
        <f>Matériel_Sogto!FC40</f>
        <v>0</v>
      </c>
      <c r="X35" s="299">
        <f>Matériel_Sogto!FK40</f>
        <v>0</v>
      </c>
      <c r="Y35" s="299">
        <f>Matériel_Sogto!FS40</f>
        <v>0</v>
      </c>
      <c r="Z35" s="299">
        <f>Matériel_Sogto!GA40</f>
        <v>0</v>
      </c>
      <c r="AA35" s="299">
        <f>Matériel_Sogto!GI40</f>
        <v>0</v>
      </c>
      <c r="AB35" s="299">
        <f>Matériel_Sogto!GQ40</f>
        <v>0</v>
      </c>
      <c r="AC35" s="299">
        <f>Matériel_Sogto!GY40</f>
        <v>0</v>
      </c>
      <c r="AD35" s="299">
        <f>Matériel_Sogto!HG40</f>
        <v>0</v>
      </c>
      <c r="AE35" s="299">
        <f>Matériel_Sogto!HO40</f>
        <v>0</v>
      </c>
      <c r="AF35" s="299">
        <f>Matériel_Sogto!HW40</f>
        <v>0</v>
      </c>
      <c r="AG35" s="299">
        <f>Matériel_Sogto!IE40</f>
        <v>0</v>
      </c>
      <c r="AH35" s="299">
        <f>Matériel_Sogto!IM40</f>
        <v>0</v>
      </c>
      <c r="AI35" s="302">
        <f t="shared" si="1"/>
        <v>0</v>
      </c>
    </row>
    <row r="36" spans="1:35">
      <c r="A36" s="300">
        <f>Matériel_Sogto!A41</f>
        <v>0</v>
      </c>
      <c r="B36" s="301">
        <f>Matériel_Sogto!B41</f>
        <v>0</v>
      </c>
      <c r="C36" s="301">
        <f>Matériel_Sogto!C41</f>
        <v>0</v>
      </c>
      <c r="D36" s="298">
        <f>Matériel_Sogto!G41</f>
        <v>0</v>
      </c>
      <c r="E36" s="299">
        <f>Matériel_Sogto!O41</f>
        <v>0</v>
      </c>
      <c r="F36" s="299">
        <f>Matériel_Sogto!W41</f>
        <v>0</v>
      </c>
      <c r="G36" s="299">
        <f>Matériel_Sogto!AE41</f>
        <v>0</v>
      </c>
      <c r="H36" s="299">
        <f>+Matériel_Sogto!AM41</f>
        <v>0</v>
      </c>
      <c r="I36" s="299">
        <f>Matériel_Sogto!AU41</f>
        <v>0</v>
      </c>
      <c r="J36" s="299">
        <f>Matériel_Sogto!BC41</f>
        <v>0</v>
      </c>
      <c r="K36" s="299">
        <f>Matériel_Sogto!BK41</f>
        <v>0</v>
      </c>
      <c r="L36" s="299">
        <f>Matériel_Sogto!BS41</f>
        <v>0</v>
      </c>
      <c r="M36" s="299">
        <f>+Matériel_Sogto!CA41</f>
        <v>0</v>
      </c>
      <c r="N36" s="299">
        <f>Matériel_Sogto!CI41</f>
        <v>0</v>
      </c>
      <c r="O36" s="299">
        <f>Matériel_Sogto!CQ41</f>
        <v>0</v>
      </c>
      <c r="P36" s="299">
        <f>Matériel_Sogto!CY41</f>
        <v>0</v>
      </c>
      <c r="Q36" s="299">
        <f>Matériel_Sogto!DG41</f>
        <v>0</v>
      </c>
      <c r="R36" s="299">
        <f>Matériel_Sogto!DO41</f>
        <v>0</v>
      </c>
      <c r="S36" s="299">
        <f>Matériel_Sogto!DW41</f>
        <v>0</v>
      </c>
      <c r="T36" s="299">
        <f>Matériel_Sogto!EE41</f>
        <v>0</v>
      </c>
      <c r="U36" s="299">
        <f>Matériel_Sogto!EM41</f>
        <v>0</v>
      </c>
      <c r="V36" s="299">
        <f>Matériel_Sogto!EU41</f>
        <v>0</v>
      </c>
      <c r="W36" s="299">
        <f>Matériel_Sogto!FC41</f>
        <v>0</v>
      </c>
      <c r="X36" s="299">
        <f>Matériel_Sogto!FK41</f>
        <v>0</v>
      </c>
      <c r="Y36" s="299">
        <f>Matériel_Sogto!FS41</f>
        <v>0</v>
      </c>
      <c r="Z36" s="299">
        <f>Matériel_Sogto!GA41</f>
        <v>0</v>
      </c>
      <c r="AA36" s="299">
        <f>Matériel_Sogto!GI41</f>
        <v>0</v>
      </c>
      <c r="AB36" s="299">
        <f>Matériel_Sogto!GQ41</f>
        <v>0</v>
      </c>
      <c r="AC36" s="299">
        <f>Matériel_Sogto!GY41</f>
        <v>0</v>
      </c>
      <c r="AD36" s="299">
        <f>Matériel_Sogto!HG41</f>
        <v>0</v>
      </c>
      <c r="AE36" s="299">
        <f>Matériel_Sogto!HO41</f>
        <v>0</v>
      </c>
      <c r="AF36" s="299">
        <f>Matériel_Sogto!HW41</f>
        <v>0</v>
      </c>
      <c r="AG36" s="299">
        <f>Matériel_Sogto!IE41</f>
        <v>0</v>
      </c>
      <c r="AH36" s="299">
        <f>Matériel_Sogto!IM41</f>
        <v>0</v>
      </c>
      <c r="AI36" s="302">
        <f t="shared" si="1"/>
        <v>0</v>
      </c>
    </row>
    <row r="37" spans="1:35">
      <c r="A37" s="300">
        <f>Matériel_Sogto!A42</f>
        <v>0</v>
      </c>
      <c r="B37" s="301">
        <f>Matériel_Sogto!B42</f>
        <v>0</v>
      </c>
      <c r="C37" s="301">
        <f>Matériel_Sogto!C42</f>
        <v>0</v>
      </c>
      <c r="D37" s="298">
        <f>Matériel_Sogto!G42</f>
        <v>0</v>
      </c>
      <c r="E37" s="299">
        <f>Matériel_Sogto!O42</f>
        <v>0</v>
      </c>
      <c r="F37" s="299">
        <f>Matériel_Sogto!W42</f>
        <v>0</v>
      </c>
      <c r="G37" s="299">
        <f>Matériel_Sogto!AE42</f>
        <v>0</v>
      </c>
      <c r="H37" s="299">
        <f>+Matériel_Sogto!AM42</f>
        <v>0</v>
      </c>
      <c r="I37" s="299">
        <f>Matériel_Sogto!AU42</f>
        <v>0</v>
      </c>
      <c r="J37" s="299">
        <f>Matériel_Sogto!BC42</f>
        <v>0</v>
      </c>
      <c r="K37" s="299">
        <f>Matériel_Sogto!BK42</f>
        <v>0</v>
      </c>
      <c r="L37" s="299">
        <f>Matériel_Sogto!BS42</f>
        <v>0</v>
      </c>
      <c r="M37" s="299">
        <f>+Matériel_Sogto!CA42</f>
        <v>0</v>
      </c>
      <c r="N37" s="299">
        <f>Matériel_Sogto!CI42</f>
        <v>0</v>
      </c>
      <c r="O37" s="299">
        <f>Matériel_Sogto!CQ42</f>
        <v>0</v>
      </c>
      <c r="P37" s="299">
        <f>Matériel_Sogto!CY42</f>
        <v>0</v>
      </c>
      <c r="Q37" s="299">
        <f>Matériel_Sogto!DG42</f>
        <v>0</v>
      </c>
      <c r="R37" s="299">
        <f>Matériel_Sogto!DO42</f>
        <v>0</v>
      </c>
      <c r="S37" s="299">
        <f>Matériel_Sogto!DW42</f>
        <v>0</v>
      </c>
      <c r="T37" s="299">
        <f>Matériel_Sogto!EE42</f>
        <v>0</v>
      </c>
      <c r="U37" s="299">
        <f>Matériel_Sogto!EM42</f>
        <v>0</v>
      </c>
      <c r="V37" s="299">
        <f>Matériel_Sogto!EU42</f>
        <v>0</v>
      </c>
      <c r="W37" s="299">
        <f>Matériel_Sogto!FC42</f>
        <v>0</v>
      </c>
      <c r="X37" s="299">
        <f>Matériel_Sogto!FK42</f>
        <v>0</v>
      </c>
      <c r="Y37" s="299">
        <f>Matériel_Sogto!FS42</f>
        <v>0</v>
      </c>
      <c r="Z37" s="299">
        <f>Matériel_Sogto!GA42</f>
        <v>0</v>
      </c>
      <c r="AA37" s="299">
        <f>Matériel_Sogto!GI42</f>
        <v>0</v>
      </c>
      <c r="AB37" s="299">
        <f>Matériel_Sogto!GQ42</f>
        <v>0</v>
      </c>
      <c r="AC37" s="299">
        <f>Matériel_Sogto!GY42</f>
        <v>0</v>
      </c>
      <c r="AD37" s="299">
        <f>Matériel_Sogto!HG42</f>
        <v>0</v>
      </c>
      <c r="AE37" s="299">
        <f>Matériel_Sogto!HO42</f>
        <v>0</v>
      </c>
      <c r="AF37" s="299">
        <f>Matériel_Sogto!HW42</f>
        <v>0</v>
      </c>
      <c r="AG37" s="299">
        <f>Matériel_Sogto!IE42</f>
        <v>0</v>
      </c>
      <c r="AH37" s="299">
        <f>Matériel_Sogto!IM42</f>
        <v>0</v>
      </c>
      <c r="AI37" s="302">
        <f t="shared" si="1"/>
        <v>0</v>
      </c>
    </row>
    <row r="38" spans="1:35">
      <c r="A38" s="300">
        <f>Matériel_Sogto!A43</f>
        <v>0</v>
      </c>
      <c r="B38" s="301">
        <f>Matériel_Sogto!B43</f>
        <v>0</v>
      </c>
      <c r="C38" s="301">
        <f>Matériel_Sogto!C43</f>
        <v>0</v>
      </c>
      <c r="D38" s="298">
        <f>Matériel_Sogto!G43</f>
        <v>0</v>
      </c>
      <c r="E38" s="299">
        <f>Matériel_Sogto!O43</f>
        <v>0</v>
      </c>
      <c r="F38" s="299">
        <f>Matériel_Sogto!W43</f>
        <v>0</v>
      </c>
      <c r="G38" s="299">
        <f>Matériel_Sogto!AE43</f>
        <v>0</v>
      </c>
      <c r="H38" s="299">
        <f>+Matériel_Sogto!AM43</f>
        <v>0</v>
      </c>
      <c r="I38" s="299">
        <f>Matériel_Sogto!AU43</f>
        <v>0</v>
      </c>
      <c r="J38" s="299">
        <f>Matériel_Sogto!BC43</f>
        <v>0</v>
      </c>
      <c r="K38" s="299">
        <f>Matériel_Sogto!BK43</f>
        <v>0</v>
      </c>
      <c r="L38" s="299">
        <f>Matériel_Sogto!BS43</f>
        <v>0</v>
      </c>
      <c r="M38" s="299">
        <f>+Matériel_Sogto!CA43</f>
        <v>0</v>
      </c>
      <c r="N38" s="299">
        <f>Matériel_Sogto!CI43</f>
        <v>0</v>
      </c>
      <c r="O38" s="299">
        <f>Matériel_Sogto!CQ43</f>
        <v>0</v>
      </c>
      <c r="P38" s="299">
        <f>Matériel_Sogto!CY43</f>
        <v>0</v>
      </c>
      <c r="Q38" s="299">
        <f>Matériel_Sogto!DG43</f>
        <v>0</v>
      </c>
      <c r="R38" s="299">
        <f>Matériel_Sogto!DO43</f>
        <v>0</v>
      </c>
      <c r="S38" s="299">
        <f>Matériel_Sogto!DW43</f>
        <v>0</v>
      </c>
      <c r="T38" s="299">
        <f>Matériel_Sogto!EE43</f>
        <v>0</v>
      </c>
      <c r="U38" s="299">
        <f>Matériel_Sogto!EM43</f>
        <v>0</v>
      </c>
      <c r="V38" s="299">
        <f>Matériel_Sogto!EU43</f>
        <v>0</v>
      </c>
      <c r="W38" s="299">
        <f>Matériel_Sogto!FC43</f>
        <v>0</v>
      </c>
      <c r="X38" s="299">
        <f>Matériel_Sogto!FK43</f>
        <v>0</v>
      </c>
      <c r="Y38" s="299">
        <f>Matériel_Sogto!FS43</f>
        <v>0</v>
      </c>
      <c r="Z38" s="299">
        <f>Matériel_Sogto!GA43</f>
        <v>0</v>
      </c>
      <c r="AA38" s="299">
        <f>Matériel_Sogto!GI43</f>
        <v>0</v>
      </c>
      <c r="AB38" s="299">
        <f>Matériel_Sogto!GQ43</f>
        <v>0</v>
      </c>
      <c r="AC38" s="299">
        <f>Matériel_Sogto!GY43</f>
        <v>0</v>
      </c>
      <c r="AD38" s="299">
        <f>Matériel_Sogto!HG43</f>
        <v>0</v>
      </c>
      <c r="AE38" s="299">
        <f>Matériel_Sogto!HO43</f>
        <v>0</v>
      </c>
      <c r="AF38" s="299">
        <f>Matériel_Sogto!HW43</f>
        <v>0</v>
      </c>
      <c r="AG38" s="299">
        <f>Matériel_Sogto!IE43</f>
        <v>0</v>
      </c>
      <c r="AH38" s="299">
        <f>Matériel_Sogto!IM43</f>
        <v>0</v>
      </c>
      <c r="AI38" s="302">
        <f t="shared" si="1"/>
        <v>0</v>
      </c>
    </row>
    <row r="39" spans="1:35">
      <c r="A39" s="300">
        <f>Matériel_Sogto!A44</f>
        <v>0</v>
      </c>
      <c r="B39" s="301">
        <f>Matériel_Sogto!B44</f>
        <v>0</v>
      </c>
      <c r="C39" s="301">
        <f>Matériel_Sogto!C44</f>
        <v>0</v>
      </c>
      <c r="D39" s="298">
        <f>Matériel_Sogto!G44</f>
        <v>0</v>
      </c>
      <c r="E39" s="299">
        <f>Matériel_Sogto!O44</f>
        <v>0</v>
      </c>
      <c r="F39" s="299">
        <f>Matériel_Sogto!W44</f>
        <v>0</v>
      </c>
      <c r="G39" s="299">
        <f>Matériel_Sogto!AE44</f>
        <v>0</v>
      </c>
      <c r="H39" s="299">
        <f>+Matériel_Sogto!AM44</f>
        <v>0</v>
      </c>
      <c r="I39" s="299">
        <f>Matériel_Sogto!AU44</f>
        <v>0</v>
      </c>
      <c r="J39" s="299">
        <f>Matériel_Sogto!BC44</f>
        <v>0</v>
      </c>
      <c r="K39" s="299">
        <f>Matériel_Sogto!BK44</f>
        <v>0</v>
      </c>
      <c r="L39" s="299">
        <f>Matériel_Sogto!BS44</f>
        <v>0</v>
      </c>
      <c r="M39" s="299">
        <f>+Matériel_Sogto!CA44</f>
        <v>0</v>
      </c>
      <c r="N39" s="299">
        <f>Matériel_Sogto!CI44</f>
        <v>0</v>
      </c>
      <c r="O39" s="299">
        <f>Matériel_Sogto!CQ44</f>
        <v>0</v>
      </c>
      <c r="P39" s="299">
        <f>Matériel_Sogto!CY44</f>
        <v>0</v>
      </c>
      <c r="Q39" s="299">
        <f>Matériel_Sogto!DG44</f>
        <v>0</v>
      </c>
      <c r="R39" s="299">
        <f>Matériel_Sogto!DO44</f>
        <v>0</v>
      </c>
      <c r="S39" s="299">
        <f>Matériel_Sogto!DW44</f>
        <v>0</v>
      </c>
      <c r="T39" s="299">
        <f>Matériel_Sogto!EE44</f>
        <v>0</v>
      </c>
      <c r="U39" s="299">
        <f>Matériel_Sogto!EM44</f>
        <v>0</v>
      </c>
      <c r="V39" s="299">
        <f>Matériel_Sogto!EU44</f>
        <v>0</v>
      </c>
      <c r="W39" s="299">
        <f>Matériel_Sogto!FC44</f>
        <v>0</v>
      </c>
      <c r="X39" s="299">
        <f>Matériel_Sogto!FK44</f>
        <v>0</v>
      </c>
      <c r="Y39" s="299">
        <f>Matériel_Sogto!FS44</f>
        <v>0</v>
      </c>
      <c r="Z39" s="299">
        <f>Matériel_Sogto!GA44</f>
        <v>0</v>
      </c>
      <c r="AA39" s="299">
        <f>Matériel_Sogto!GI44</f>
        <v>0</v>
      </c>
      <c r="AB39" s="299">
        <f>Matériel_Sogto!GQ44</f>
        <v>0</v>
      </c>
      <c r="AC39" s="299">
        <f>Matériel_Sogto!GY44</f>
        <v>0</v>
      </c>
      <c r="AD39" s="299">
        <f>Matériel_Sogto!HG44</f>
        <v>0</v>
      </c>
      <c r="AE39" s="299">
        <f>Matériel_Sogto!HO44</f>
        <v>0</v>
      </c>
      <c r="AF39" s="299">
        <f>Matériel_Sogto!HW44</f>
        <v>0</v>
      </c>
      <c r="AG39" s="299">
        <f>Matériel_Sogto!IE44</f>
        <v>0</v>
      </c>
      <c r="AH39" s="299">
        <f>Matériel_Sogto!IM44</f>
        <v>0</v>
      </c>
      <c r="AI39" s="302">
        <f t="shared" si="1"/>
        <v>0</v>
      </c>
    </row>
    <row r="40" spans="1:35">
      <c r="A40" s="300">
        <f>Matériel_Sogto!A45</f>
        <v>0</v>
      </c>
      <c r="B40" s="301">
        <f>Matériel_Sogto!B45</f>
        <v>0</v>
      </c>
      <c r="C40" s="301">
        <f>Matériel_Sogto!C45</f>
        <v>0</v>
      </c>
      <c r="D40" s="298">
        <f>Matériel_Sogto!G45</f>
        <v>0</v>
      </c>
      <c r="E40" s="299">
        <f>Matériel_Sogto!O45</f>
        <v>0</v>
      </c>
      <c r="F40" s="299">
        <f>Matériel_Sogto!W45</f>
        <v>0</v>
      </c>
      <c r="G40" s="299">
        <f>Matériel_Sogto!AE45</f>
        <v>0</v>
      </c>
      <c r="H40" s="299">
        <f>+Matériel_Sogto!AM45</f>
        <v>0</v>
      </c>
      <c r="I40" s="299">
        <f>Matériel_Sogto!AU45</f>
        <v>0</v>
      </c>
      <c r="J40" s="299">
        <f>Matériel_Sogto!BC45</f>
        <v>0</v>
      </c>
      <c r="K40" s="299">
        <f>Matériel_Sogto!BK45</f>
        <v>0</v>
      </c>
      <c r="L40" s="299">
        <f>Matériel_Sogto!BS45</f>
        <v>0</v>
      </c>
      <c r="M40" s="299">
        <f>+Matériel_Sogto!CA45</f>
        <v>0</v>
      </c>
      <c r="N40" s="299">
        <f>Matériel_Sogto!CI45</f>
        <v>0</v>
      </c>
      <c r="O40" s="299">
        <f>Matériel_Sogto!CQ45</f>
        <v>0</v>
      </c>
      <c r="P40" s="299">
        <f>Matériel_Sogto!CY45</f>
        <v>0</v>
      </c>
      <c r="Q40" s="299">
        <f>Matériel_Sogto!DG45</f>
        <v>0</v>
      </c>
      <c r="R40" s="299">
        <f>Matériel_Sogto!DO45</f>
        <v>0</v>
      </c>
      <c r="S40" s="299">
        <f>Matériel_Sogto!DW45</f>
        <v>0</v>
      </c>
      <c r="T40" s="299">
        <f>Matériel_Sogto!EE45</f>
        <v>0</v>
      </c>
      <c r="U40" s="299">
        <f>Matériel_Sogto!EM45</f>
        <v>0</v>
      </c>
      <c r="V40" s="299">
        <f>Matériel_Sogto!EU45</f>
        <v>0</v>
      </c>
      <c r="W40" s="299">
        <f>Matériel_Sogto!FC45</f>
        <v>0</v>
      </c>
      <c r="X40" s="299">
        <f>Matériel_Sogto!FK45</f>
        <v>0</v>
      </c>
      <c r="Y40" s="299">
        <f>Matériel_Sogto!FS45</f>
        <v>0</v>
      </c>
      <c r="Z40" s="299">
        <f>Matériel_Sogto!GA45</f>
        <v>0</v>
      </c>
      <c r="AA40" s="299">
        <f>Matériel_Sogto!GI45</f>
        <v>0</v>
      </c>
      <c r="AB40" s="299">
        <f>Matériel_Sogto!GQ45</f>
        <v>0</v>
      </c>
      <c r="AC40" s="299">
        <f>Matériel_Sogto!GY45</f>
        <v>0</v>
      </c>
      <c r="AD40" s="299">
        <f>Matériel_Sogto!HG45</f>
        <v>0</v>
      </c>
      <c r="AE40" s="299">
        <f>Matériel_Sogto!HO45</f>
        <v>0</v>
      </c>
      <c r="AF40" s="299">
        <f>Matériel_Sogto!HW45</f>
        <v>0</v>
      </c>
      <c r="AG40" s="299">
        <f>Matériel_Sogto!IE45</f>
        <v>0</v>
      </c>
      <c r="AH40" s="299">
        <f>Matériel_Sogto!IM45</f>
        <v>0</v>
      </c>
      <c r="AI40" s="302">
        <f t="shared" si="1"/>
        <v>0</v>
      </c>
    </row>
    <row r="41" spans="1:35">
      <c r="A41" s="300">
        <f>Matériel_Sogto!A46</f>
        <v>0</v>
      </c>
      <c r="B41" s="301">
        <f>Matériel_Sogto!B46</f>
        <v>0</v>
      </c>
      <c r="C41" s="301">
        <f>Matériel_Sogto!C46</f>
        <v>0</v>
      </c>
      <c r="D41" s="298">
        <f>Matériel_Sogto!G46</f>
        <v>0</v>
      </c>
      <c r="E41" s="299">
        <f>Matériel_Sogto!O46</f>
        <v>0</v>
      </c>
      <c r="F41" s="299">
        <f>Matériel_Sogto!W46</f>
        <v>0</v>
      </c>
      <c r="G41" s="299">
        <f>Matériel_Sogto!AE46</f>
        <v>0</v>
      </c>
      <c r="H41" s="299">
        <f>+Matériel_Sogto!AM46</f>
        <v>0</v>
      </c>
      <c r="I41" s="299">
        <f>Matériel_Sogto!AU46</f>
        <v>0</v>
      </c>
      <c r="J41" s="299">
        <f>Matériel_Sogto!BC46</f>
        <v>0</v>
      </c>
      <c r="K41" s="299">
        <f>Matériel_Sogto!BK46</f>
        <v>0</v>
      </c>
      <c r="L41" s="299">
        <f>Matériel_Sogto!BS46</f>
        <v>0</v>
      </c>
      <c r="M41" s="299">
        <f>+Matériel_Sogto!CA46</f>
        <v>0</v>
      </c>
      <c r="N41" s="299">
        <f>Matériel_Sogto!CI46</f>
        <v>0</v>
      </c>
      <c r="O41" s="299">
        <f>Matériel_Sogto!CQ46</f>
        <v>0</v>
      </c>
      <c r="P41" s="299">
        <f>Matériel_Sogto!CY46</f>
        <v>0</v>
      </c>
      <c r="Q41" s="299">
        <f>Matériel_Sogto!DG46</f>
        <v>0</v>
      </c>
      <c r="R41" s="299">
        <f>Matériel_Sogto!DO46</f>
        <v>0</v>
      </c>
      <c r="S41" s="299">
        <f>Matériel_Sogto!DW46</f>
        <v>0</v>
      </c>
      <c r="T41" s="299">
        <f>Matériel_Sogto!EE46</f>
        <v>0</v>
      </c>
      <c r="U41" s="299">
        <f>Matériel_Sogto!EM46</f>
        <v>0</v>
      </c>
      <c r="V41" s="299">
        <f>Matériel_Sogto!EU46</f>
        <v>0</v>
      </c>
      <c r="W41" s="299">
        <f>Matériel_Sogto!FC46</f>
        <v>0</v>
      </c>
      <c r="X41" s="299">
        <f>Matériel_Sogto!FK46</f>
        <v>0</v>
      </c>
      <c r="Y41" s="299">
        <f>Matériel_Sogto!FS46</f>
        <v>0</v>
      </c>
      <c r="Z41" s="299">
        <f>Matériel_Sogto!GA46</f>
        <v>0</v>
      </c>
      <c r="AA41" s="299">
        <f>Matériel_Sogto!GI46</f>
        <v>0</v>
      </c>
      <c r="AB41" s="299">
        <f>Matériel_Sogto!GQ46</f>
        <v>0</v>
      </c>
      <c r="AC41" s="299">
        <f>Matériel_Sogto!GY46</f>
        <v>0</v>
      </c>
      <c r="AD41" s="299">
        <f>Matériel_Sogto!HG46</f>
        <v>0</v>
      </c>
      <c r="AE41" s="299">
        <f>Matériel_Sogto!HO46</f>
        <v>0</v>
      </c>
      <c r="AF41" s="299">
        <f>Matériel_Sogto!HW46</f>
        <v>0</v>
      </c>
      <c r="AG41" s="299">
        <f>Matériel_Sogto!IE46</f>
        <v>0</v>
      </c>
      <c r="AH41" s="299">
        <f>Matériel_Sogto!IM46</f>
        <v>0</v>
      </c>
      <c r="AI41" s="302">
        <f t="shared" si="1"/>
        <v>0</v>
      </c>
    </row>
    <row r="42" spans="1:35">
      <c r="A42" s="300">
        <f>Matériel_Sogto!A47</f>
        <v>0</v>
      </c>
      <c r="B42" s="301">
        <f>Matériel_Sogto!B47</f>
        <v>0</v>
      </c>
      <c r="C42" s="301">
        <f>Matériel_Sogto!C47</f>
        <v>0</v>
      </c>
      <c r="D42" s="298">
        <f>Matériel_Sogto!G47</f>
        <v>0</v>
      </c>
      <c r="E42" s="299">
        <f>Matériel_Sogto!O47</f>
        <v>0</v>
      </c>
      <c r="F42" s="299">
        <f>Matériel_Sogto!W47</f>
        <v>0</v>
      </c>
      <c r="G42" s="299">
        <f>Matériel_Sogto!AE47</f>
        <v>0</v>
      </c>
      <c r="H42" s="299">
        <f>+Matériel_Sogto!AM47</f>
        <v>0</v>
      </c>
      <c r="I42" s="299">
        <f>Matériel_Sogto!AU47</f>
        <v>0</v>
      </c>
      <c r="J42" s="299">
        <f>Matériel_Sogto!BC47</f>
        <v>0</v>
      </c>
      <c r="K42" s="299">
        <f>Matériel_Sogto!BK47</f>
        <v>0</v>
      </c>
      <c r="L42" s="299">
        <f>Matériel_Sogto!BS47</f>
        <v>0</v>
      </c>
      <c r="M42" s="299">
        <f>+Matériel_Sogto!CA47</f>
        <v>0</v>
      </c>
      <c r="N42" s="299">
        <f>Matériel_Sogto!CI47</f>
        <v>0</v>
      </c>
      <c r="O42" s="299">
        <f>Matériel_Sogto!CQ47</f>
        <v>0</v>
      </c>
      <c r="P42" s="299">
        <f>Matériel_Sogto!CY47</f>
        <v>0</v>
      </c>
      <c r="Q42" s="299">
        <f>Matériel_Sogto!DG47</f>
        <v>0</v>
      </c>
      <c r="R42" s="299">
        <f>Matériel_Sogto!DO47</f>
        <v>0</v>
      </c>
      <c r="S42" s="299">
        <f>Matériel_Sogto!DW47</f>
        <v>0</v>
      </c>
      <c r="T42" s="299">
        <f>Matériel_Sogto!EE47</f>
        <v>0</v>
      </c>
      <c r="U42" s="299">
        <f>Matériel_Sogto!EM47</f>
        <v>0</v>
      </c>
      <c r="V42" s="299">
        <f>Matériel_Sogto!EU47</f>
        <v>0</v>
      </c>
      <c r="W42" s="299">
        <f>Matériel_Sogto!FC47</f>
        <v>0</v>
      </c>
      <c r="X42" s="299">
        <f>Matériel_Sogto!FK47</f>
        <v>0</v>
      </c>
      <c r="Y42" s="299">
        <f>Matériel_Sogto!FS47</f>
        <v>0</v>
      </c>
      <c r="Z42" s="299">
        <f>Matériel_Sogto!GA47</f>
        <v>0</v>
      </c>
      <c r="AA42" s="299">
        <f>Matériel_Sogto!GI47</f>
        <v>0</v>
      </c>
      <c r="AB42" s="299">
        <f>Matériel_Sogto!GQ47</f>
        <v>0</v>
      </c>
      <c r="AC42" s="299">
        <f>Matériel_Sogto!GY47</f>
        <v>0</v>
      </c>
      <c r="AD42" s="299">
        <f>Matériel_Sogto!HG47</f>
        <v>0</v>
      </c>
      <c r="AE42" s="299">
        <f>Matériel_Sogto!HO47</f>
        <v>0</v>
      </c>
      <c r="AF42" s="299">
        <f>Matériel_Sogto!HW47</f>
        <v>0</v>
      </c>
      <c r="AG42" s="299">
        <f>Matériel_Sogto!IE47</f>
        <v>0</v>
      </c>
      <c r="AH42" s="299">
        <f>Matériel_Sogto!IM47</f>
        <v>0</v>
      </c>
      <c r="AI42" s="302">
        <f t="shared" si="1"/>
        <v>0</v>
      </c>
    </row>
    <row r="43" spans="1:35">
      <c r="A43" s="300">
        <f>Matériel_Sogto!A48</f>
        <v>0</v>
      </c>
      <c r="B43" s="301">
        <f>Matériel_Sogto!B48</f>
        <v>0</v>
      </c>
      <c r="C43" s="301">
        <f>Matériel_Sogto!C48</f>
        <v>0</v>
      </c>
      <c r="D43" s="298">
        <f>Matériel_Sogto!G48</f>
        <v>0</v>
      </c>
      <c r="E43" s="299">
        <f>Matériel_Sogto!O48</f>
        <v>0</v>
      </c>
      <c r="F43" s="299">
        <f>Matériel_Sogto!W48</f>
        <v>0</v>
      </c>
      <c r="G43" s="299">
        <f>Matériel_Sogto!AE48</f>
        <v>0</v>
      </c>
      <c r="H43" s="299">
        <f>+Matériel_Sogto!AM48</f>
        <v>0</v>
      </c>
      <c r="I43" s="299">
        <f>Matériel_Sogto!AU48</f>
        <v>0</v>
      </c>
      <c r="J43" s="299">
        <f>Matériel_Sogto!BC48</f>
        <v>0</v>
      </c>
      <c r="K43" s="299">
        <f>Matériel_Sogto!BK48</f>
        <v>0</v>
      </c>
      <c r="L43" s="299">
        <f>Matériel_Sogto!BS48</f>
        <v>0</v>
      </c>
      <c r="M43" s="299">
        <f>+Matériel_Sogto!CA48</f>
        <v>0</v>
      </c>
      <c r="N43" s="299">
        <f>Matériel_Sogto!CI48</f>
        <v>0</v>
      </c>
      <c r="O43" s="299">
        <f>Matériel_Sogto!CQ48</f>
        <v>0</v>
      </c>
      <c r="P43" s="299">
        <f>Matériel_Sogto!CY48</f>
        <v>0</v>
      </c>
      <c r="Q43" s="299">
        <f>Matériel_Sogto!DG48</f>
        <v>0</v>
      </c>
      <c r="R43" s="299">
        <f>Matériel_Sogto!DO48</f>
        <v>0</v>
      </c>
      <c r="S43" s="299">
        <f>Matériel_Sogto!DW48</f>
        <v>0</v>
      </c>
      <c r="T43" s="299">
        <f>Matériel_Sogto!EE48</f>
        <v>0</v>
      </c>
      <c r="U43" s="299">
        <f>Matériel_Sogto!EM48</f>
        <v>0</v>
      </c>
      <c r="V43" s="299">
        <f>Matériel_Sogto!EU48</f>
        <v>0</v>
      </c>
      <c r="W43" s="299">
        <f>Matériel_Sogto!FC48</f>
        <v>0</v>
      </c>
      <c r="X43" s="299">
        <f>Matériel_Sogto!FK48</f>
        <v>0</v>
      </c>
      <c r="Y43" s="299">
        <f>Matériel_Sogto!FS48</f>
        <v>0</v>
      </c>
      <c r="Z43" s="299">
        <f>Matériel_Sogto!GA48</f>
        <v>0</v>
      </c>
      <c r="AA43" s="299">
        <f>Matériel_Sogto!GI48</f>
        <v>0</v>
      </c>
      <c r="AB43" s="299">
        <f>Matériel_Sogto!GQ48</f>
        <v>0</v>
      </c>
      <c r="AC43" s="299">
        <f>Matériel_Sogto!GY48</f>
        <v>0</v>
      </c>
      <c r="AD43" s="299">
        <f>Matériel_Sogto!HG48</f>
        <v>0</v>
      </c>
      <c r="AE43" s="299">
        <f>Matériel_Sogto!HO48</f>
        <v>0</v>
      </c>
      <c r="AF43" s="299">
        <f>Matériel_Sogto!HW48</f>
        <v>0</v>
      </c>
      <c r="AG43" s="299">
        <f>Matériel_Sogto!IE48</f>
        <v>0</v>
      </c>
      <c r="AH43" s="299">
        <f>Matériel_Sogto!IM48</f>
        <v>0</v>
      </c>
      <c r="AI43" s="302">
        <f t="shared" si="1"/>
        <v>0</v>
      </c>
    </row>
    <row r="44" spans="1:35">
      <c r="A44" s="300">
        <f>Matériel_Sogto!A49</f>
        <v>0</v>
      </c>
      <c r="B44" s="301">
        <f>Matériel_Sogto!B49</f>
        <v>0</v>
      </c>
      <c r="C44" s="301">
        <f>Matériel_Sogto!C49</f>
        <v>0</v>
      </c>
      <c r="D44" s="298">
        <f>Matériel_Sogto!G49</f>
        <v>0</v>
      </c>
      <c r="E44" s="299">
        <f>Matériel_Sogto!O49</f>
        <v>0</v>
      </c>
      <c r="F44" s="299">
        <f>Matériel_Sogto!W49</f>
        <v>0</v>
      </c>
      <c r="G44" s="299">
        <f>Matériel_Sogto!AE49</f>
        <v>0</v>
      </c>
      <c r="H44" s="299">
        <f>+Matériel_Sogto!AM49</f>
        <v>0</v>
      </c>
      <c r="I44" s="299">
        <f>Matériel_Sogto!AU49</f>
        <v>0</v>
      </c>
      <c r="J44" s="299">
        <f>Matériel_Sogto!BC49</f>
        <v>0</v>
      </c>
      <c r="K44" s="299">
        <f>Matériel_Sogto!BK49</f>
        <v>0</v>
      </c>
      <c r="L44" s="299">
        <f>Matériel_Sogto!BS49</f>
        <v>0</v>
      </c>
      <c r="M44" s="299">
        <f>+Matériel_Sogto!CA49</f>
        <v>0</v>
      </c>
      <c r="N44" s="299">
        <f>Matériel_Sogto!CI49</f>
        <v>0</v>
      </c>
      <c r="O44" s="299">
        <f>Matériel_Sogto!CQ49</f>
        <v>0</v>
      </c>
      <c r="P44" s="299">
        <f>Matériel_Sogto!CY49</f>
        <v>0</v>
      </c>
      <c r="Q44" s="299">
        <f>Matériel_Sogto!DG49</f>
        <v>0</v>
      </c>
      <c r="R44" s="299">
        <f>Matériel_Sogto!DO49</f>
        <v>0</v>
      </c>
      <c r="S44" s="299">
        <f>Matériel_Sogto!DW49</f>
        <v>0</v>
      </c>
      <c r="T44" s="299">
        <f>Matériel_Sogto!EE49</f>
        <v>0</v>
      </c>
      <c r="U44" s="299">
        <f>Matériel_Sogto!EM49</f>
        <v>0</v>
      </c>
      <c r="V44" s="299">
        <f>Matériel_Sogto!EU49</f>
        <v>0</v>
      </c>
      <c r="W44" s="299">
        <f>Matériel_Sogto!FC49</f>
        <v>0</v>
      </c>
      <c r="X44" s="299">
        <f>Matériel_Sogto!FK49</f>
        <v>0</v>
      </c>
      <c r="Y44" s="299">
        <f>Matériel_Sogto!FS49</f>
        <v>0</v>
      </c>
      <c r="Z44" s="299">
        <f>Matériel_Sogto!GA49</f>
        <v>0</v>
      </c>
      <c r="AA44" s="299">
        <f>Matériel_Sogto!GI49</f>
        <v>0</v>
      </c>
      <c r="AB44" s="299">
        <f>Matériel_Sogto!GQ49</f>
        <v>0</v>
      </c>
      <c r="AC44" s="299">
        <f>Matériel_Sogto!GY49</f>
        <v>0</v>
      </c>
      <c r="AD44" s="299">
        <f>Matériel_Sogto!HG49</f>
        <v>0</v>
      </c>
      <c r="AE44" s="299">
        <f>Matériel_Sogto!HO49</f>
        <v>0</v>
      </c>
      <c r="AF44" s="299">
        <f>Matériel_Sogto!HW49</f>
        <v>0</v>
      </c>
      <c r="AG44" s="299">
        <f>Matériel_Sogto!IE49</f>
        <v>0</v>
      </c>
      <c r="AH44" s="299">
        <f>Matériel_Sogto!IM49</f>
        <v>0</v>
      </c>
      <c r="AI44" s="302">
        <f t="shared" si="1"/>
        <v>0</v>
      </c>
    </row>
    <row r="45" spans="1:35">
      <c r="A45" s="300">
        <f>Matériel_Sogto!A50</f>
        <v>0</v>
      </c>
      <c r="B45" s="301">
        <f>Matériel_Sogto!B50</f>
        <v>0</v>
      </c>
      <c r="C45" s="301">
        <f>Matériel_Sogto!C50</f>
        <v>0</v>
      </c>
      <c r="D45" s="298">
        <f>Matériel_Sogto!G50</f>
        <v>0</v>
      </c>
      <c r="E45" s="299">
        <f>Matériel_Sogto!O50</f>
        <v>0</v>
      </c>
      <c r="F45" s="299">
        <f>Matériel_Sogto!W50</f>
        <v>0</v>
      </c>
      <c r="G45" s="299">
        <f>Matériel_Sogto!AE50</f>
        <v>0</v>
      </c>
      <c r="H45" s="299">
        <f>+Matériel_Sogto!AM50</f>
        <v>0</v>
      </c>
      <c r="I45" s="299">
        <f>Matériel_Sogto!AU50</f>
        <v>0</v>
      </c>
      <c r="J45" s="299">
        <f>Matériel_Sogto!BC50</f>
        <v>0</v>
      </c>
      <c r="K45" s="299">
        <f>Matériel_Sogto!BK50</f>
        <v>0</v>
      </c>
      <c r="L45" s="299">
        <f>Matériel_Sogto!BS50</f>
        <v>0</v>
      </c>
      <c r="M45" s="299">
        <f>+Matériel_Sogto!CA50</f>
        <v>0</v>
      </c>
      <c r="N45" s="299">
        <f>Matériel_Sogto!CI50</f>
        <v>0</v>
      </c>
      <c r="O45" s="299">
        <f>Matériel_Sogto!CQ50</f>
        <v>0</v>
      </c>
      <c r="P45" s="299">
        <f>Matériel_Sogto!CY50</f>
        <v>0</v>
      </c>
      <c r="Q45" s="299">
        <f>Matériel_Sogto!DG50</f>
        <v>0</v>
      </c>
      <c r="R45" s="299">
        <f>Matériel_Sogto!DO50</f>
        <v>0</v>
      </c>
      <c r="S45" s="299">
        <f>Matériel_Sogto!DW50</f>
        <v>0</v>
      </c>
      <c r="T45" s="299">
        <f>Matériel_Sogto!EE50</f>
        <v>0</v>
      </c>
      <c r="U45" s="299">
        <f>Matériel_Sogto!EM50</f>
        <v>0</v>
      </c>
      <c r="V45" s="299">
        <f>Matériel_Sogto!EU50</f>
        <v>0</v>
      </c>
      <c r="W45" s="299">
        <f>Matériel_Sogto!FC50</f>
        <v>0</v>
      </c>
      <c r="X45" s="299">
        <f>Matériel_Sogto!FK50</f>
        <v>0</v>
      </c>
      <c r="Y45" s="299">
        <f>Matériel_Sogto!FS50</f>
        <v>0</v>
      </c>
      <c r="Z45" s="299">
        <f>Matériel_Sogto!GA50</f>
        <v>0</v>
      </c>
      <c r="AA45" s="299">
        <f>Matériel_Sogto!GI50</f>
        <v>0</v>
      </c>
      <c r="AB45" s="299">
        <f>Matériel_Sogto!GQ50</f>
        <v>0</v>
      </c>
      <c r="AC45" s="299">
        <f>Matériel_Sogto!GY50</f>
        <v>0</v>
      </c>
      <c r="AD45" s="299">
        <f>Matériel_Sogto!HG50</f>
        <v>0</v>
      </c>
      <c r="AE45" s="299">
        <f>Matériel_Sogto!HO50</f>
        <v>0</v>
      </c>
      <c r="AF45" s="299">
        <f>Matériel_Sogto!HW50</f>
        <v>0</v>
      </c>
      <c r="AG45" s="299">
        <f>Matériel_Sogto!IE50</f>
        <v>0</v>
      </c>
      <c r="AH45" s="299">
        <f>Matériel_Sogto!IM50</f>
        <v>0</v>
      </c>
      <c r="AI45" s="302">
        <f t="shared" si="1"/>
        <v>0</v>
      </c>
    </row>
    <row r="46" spans="1:35">
      <c r="A46" s="300">
        <f>Matériel_Sogto!A51</f>
        <v>0</v>
      </c>
      <c r="B46" s="301">
        <f>Matériel_Sogto!B51</f>
        <v>0</v>
      </c>
      <c r="C46" s="301">
        <f>Matériel_Sogto!C51</f>
        <v>0</v>
      </c>
      <c r="D46" s="298">
        <f>Matériel_Sogto!G51</f>
        <v>0</v>
      </c>
      <c r="E46" s="299">
        <f>Matériel_Sogto!O51</f>
        <v>0</v>
      </c>
      <c r="F46" s="299">
        <f>Matériel_Sogto!W51</f>
        <v>0</v>
      </c>
      <c r="G46" s="299">
        <f>Matériel_Sogto!AE51</f>
        <v>0</v>
      </c>
      <c r="H46" s="299">
        <f>+Matériel_Sogto!AM51</f>
        <v>0</v>
      </c>
      <c r="I46" s="299">
        <f>Matériel_Sogto!AU51</f>
        <v>0</v>
      </c>
      <c r="J46" s="299">
        <f>Matériel_Sogto!BC51</f>
        <v>0</v>
      </c>
      <c r="K46" s="299">
        <f>Matériel_Sogto!BK51</f>
        <v>0</v>
      </c>
      <c r="L46" s="299">
        <f>Matériel_Sogto!BS51</f>
        <v>0</v>
      </c>
      <c r="M46" s="299">
        <f>+Matériel_Sogto!CA51</f>
        <v>0</v>
      </c>
      <c r="N46" s="299">
        <f>Matériel_Sogto!CI51</f>
        <v>0</v>
      </c>
      <c r="O46" s="299">
        <f>Matériel_Sogto!CQ51</f>
        <v>0</v>
      </c>
      <c r="P46" s="299">
        <f>Matériel_Sogto!CY51</f>
        <v>0</v>
      </c>
      <c r="Q46" s="299">
        <f>Matériel_Sogto!DG51</f>
        <v>0</v>
      </c>
      <c r="R46" s="299">
        <f>Matériel_Sogto!DO51</f>
        <v>0</v>
      </c>
      <c r="S46" s="299">
        <f>Matériel_Sogto!DW51</f>
        <v>0</v>
      </c>
      <c r="T46" s="299">
        <f>Matériel_Sogto!EE51</f>
        <v>0</v>
      </c>
      <c r="U46" s="299">
        <f>Matériel_Sogto!EM51</f>
        <v>0</v>
      </c>
      <c r="V46" s="299">
        <f>Matériel_Sogto!EU51</f>
        <v>0</v>
      </c>
      <c r="W46" s="299">
        <f>Matériel_Sogto!FC51</f>
        <v>0</v>
      </c>
      <c r="X46" s="299">
        <f>Matériel_Sogto!FK51</f>
        <v>0</v>
      </c>
      <c r="Y46" s="299">
        <f>Matériel_Sogto!FS51</f>
        <v>0</v>
      </c>
      <c r="Z46" s="299">
        <f>Matériel_Sogto!GA51</f>
        <v>0</v>
      </c>
      <c r="AA46" s="299">
        <f>Matériel_Sogto!GI51</f>
        <v>0</v>
      </c>
      <c r="AB46" s="299">
        <f>Matériel_Sogto!GQ51</f>
        <v>0</v>
      </c>
      <c r="AC46" s="299">
        <f>Matériel_Sogto!GY51</f>
        <v>0</v>
      </c>
      <c r="AD46" s="299">
        <f>Matériel_Sogto!HG51</f>
        <v>0</v>
      </c>
      <c r="AE46" s="299">
        <f>Matériel_Sogto!HO51</f>
        <v>0</v>
      </c>
      <c r="AF46" s="299">
        <f>Matériel_Sogto!HW51</f>
        <v>0</v>
      </c>
      <c r="AG46" s="299">
        <f>Matériel_Sogto!IE51</f>
        <v>0</v>
      </c>
      <c r="AH46" s="299">
        <f>Matériel_Sogto!IM51</f>
        <v>0</v>
      </c>
      <c r="AI46" s="302">
        <f t="shared" si="1"/>
        <v>0</v>
      </c>
    </row>
    <row r="47" spans="1:35">
      <c r="A47" s="300">
        <f>Matériel_Sogto!A52</f>
        <v>0</v>
      </c>
      <c r="B47" s="301">
        <f>Matériel_Sogto!B52</f>
        <v>0</v>
      </c>
      <c r="C47" s="301">
        <f>Matériel_Sogto!C52</f>
        <v>0</v>
      </c>
      <c r="D47" s="298">
        <f>Matériel_Sogto!G52</f>
        <v>0</v>
      </c>
      <c r="E47" s="299">
        <f>Matériel_Sogto!O52</f>
        <v>0</v>
      </c>
      <c r="F47" s="299">
        <f>Matériel_Sogto!W52</f>
        <v>0</v>
      </c>
      <c r="G47" s="299">
        <f>Matériel_Sogto!AE52</f>
        <v>0</v>
      </c>
      <c r="H47" s="299">
        <f>+Matériel_Sogto!AM52</f>
        <v>0</v>
      </c>
      <c r="I47" s="299">
        <f>Matériel_Sogto!AU52</f>
        <v>0</v>
      </c>
      <c r="J47" s="299">
        <f>Matériel_Sogto!BC52</f>
        <v>0</v>
      </c>
      <c r="K47" s="299">
        <f>Matériel_Sogto!BK52</f>
        <v>0</v>
      </c>
      <c r="L47" s="299">
        <f>Matériel_Sogto!BS52</f>
        <v>0</v>
      </c>
      <c r="M47" s="299">
        <f>+Matériel_Sogto!CA52</f>
        <v>0</v>
      </c>
      <c r="N47" s="299">
        <f>Matériel_Sogto!CI52</f>
        <v>0</v>
      </c>
      <c r="O47" s="299">
        <f>Matériel_Sogto!CQ52</f>
        <v>0</v>
      </c>
      <c r="P47" s="299">
        <f>Matériel_Sogto!CY52</f>
        <v>0</v>
      </c>
      <c r="Q47" s="299">
        <f>Matériel_Sogto!DG52</f>
        <v>0</v>
      </c>
      <c r="R47" s="299">
        <f>Matériel_Sogto!DO52</f>
        <v>0</v>
      </c>
      <c r="S47" s="299">
        <f>Matériel_Sogto!DW52</f>
        <v>0</v>
      </c>
      <c r="T47" s="299">
        <f>Matériel_Sogto!EE52</f>
        <v>0</v>
      </c>
      <c r="U47" s="299">
        <f>Matériel_Sogto!EM52</f>
        <v>0</v>
      </c>
      <c r="V47" s="299">
        <f>Matériel_Sogto!EU52</f>
        <v>0</v>
      </c>
      <c r="W47" s="299">
        <f>Matériel_Sogto!FC52</f>
        <v>0</v>
      </c>
      <c r="X47" s="299">
        <f>Matériel_Sogto!FK52</f>
        <v>0</v>
      </c>
      <c r="Y47" s="299">
        <f>Matériel_Sogto!FS52</f>
        <v>0</v>
      </c>
      <c r="Z47" s="299">
        <f>Matériel_Sogto!GA52</f>
        <v>0</v>
      </c>
      <c r="AA47" s="299">
        <f>Matériel_Sogto!GI52</f>
        <v>0</v>
      </c>
      <c r="AB47" s="299">
        <f>Matériel_Sogto!GQ52</f>
        <v>0</v>
      </c>
      <c r="AC47" s="299">
        <f>Matériel_Sogto!GY52</f>
        <v>0</v>
      </c>
      <c r="AD47" s="299">
        <f>Matériel_Sogto!HG52</f>
        <v>0</v>
      </c>
      <c r="AE47" s="299">
        <f>Matériel_Sogto!HO52</f>
        <v>0</v>
      </c>
      <c r="AF47" s="299">
        <f>Matériel_Sogto!HW52</f>
        <v>0</v>
      </c>
      <c r="AG47" s="299">
        <f>Matériel_Sogto!IE52</f>
        <v>0</v>
      </c>
      <c r="AH47" s="299">
        <f>Matériel_Sogto!IM52</f>
        <v>0</v>
      </c>
      <c r="AI47" s="302">
        <f t="shared" si="1"/>
        <v>0</v>
      </c>
    </row>
    <row r="48" spans="1:35">
      <c r="A48" s="300">
        <f>Matériel_Sogto!A53</f>
        <v>0</v>
      </c>
      <c r="B48" s="301">
        <f>Matériel_Sogto!B53</f>
        <v>0</v>
      </c>
      <c r="C48" s="301">
        <f>Matériel_Sogto!C53</f>
        <v>0</v>
      </c>
      <c r="D48" s="298">
        <f>Matériel_Sogto!G53</f>
        <v>0</v>
      </c>
      <c r="E48" s="299">
        <f>Matériel_Sogto!O53</f>
        <v>0</v>
      </c>
      <c r="F48" s="299">
        <f>Matériel_Sogto!W53</f>
        <v>0</v>
      </c>
      <c r="G48" s="299">
        <f>Matériel_Sogto!AE53</f>
        <v>0</v>
      </c>
      <c r="H48" s="299">
        <f>+Matériel_Sogto!AM53</f>
        <v>0</v>
      </c>
      <c r="I48" s="299">
        <f>Matériel_Sogto!AU53</f>
        <v>0</v>
      </c>
      <c r="J48" s="299">
        <f>Matériel_Sogto!BC53</f>
        <v>0</v>
      </c>
      <c r="K48" s="299">
        <f>Matériel_Sogto!BK53</f>
        <v>0</v>
      </c>
      <c r="L48" s="299">
        <f>Matériel_Sogto!BS53</f>
        <v>0</v>
      </c>
      <c r="M48" s="299">
        <f>+Matériel_Sogto!CA53</f>
        <v>0</v>
      </c>
      <c r="N48" s="299">
        <f>Matériel_Sogto!CI53</f>
        <v>0</v>
      </c>
      <c r="O48" s="299">
        <f>Matériel_Sogto!CQ53</f>
        <v>0</v>
      </c>
      <c r="P48" s="299">
        <f>Matériel_Sogto!CY53</f>
        <v>0</v>
      </c>
      <c r="Q48" s="299">
        <f>Matériel_Sogto!DG53</f>
        <v>0</v>
      </c>
      <c r="R48" s="299">
        <f>Matériel_Sogto!DO53</f>
        <v>0</v>
      </c>
      <c r="S48" s="299">
        <f>Matériel_Sogto!DW53</f>
        <v>0</v>
      </c>
      <c r="T48" s="299">
        <f>Matériel_Sogto!EE53</f>
        <v>0</v>
      </c>
      <c r="U48" s="299">
        <f>Matériel_Sogto!EM53</f>
        <v>0</v>
      </c>
      <c r="V48" s="299">
        <f>Matériel_Sogto!EU53</f>
        <v>0</v>
      </c>
      <c r="W48" s="299">
        <f>Matériel_Sogto!FC53</f>
        <v>0</v>
      </c>
      <c r="X48" s="299">
        <f>Matériel_Sogto!FK53</f>
        <v>0</v>
      </c>
      <c r="Y48" s="299">
        <f>Matériel_Sogto!FS53</f>
        <v>0</v>
      </c>
      <c r="Z48" s="299">
        <f>Matériel_Sogto!GA53</f>
        <v>0</v>
      </c>
      <c r="AA48" s="299">
        <f>Matériel_Sogto!GI53</f>
        <v>0</v>
      </c>
      <c r="AB48" s="299">
        <f>Matériel_Sogto!GQ53</f>
        <v>0</v>
      </c>
      <c r="AC48" s="299">
        <f>Matériel_Sogto!GY53</f>
        <v>0</v>
      </c>
      <c r="AD48" s="299">
        <f>Matériel_Sogto!HG53</f>
        <v>0</v>
      </c>
      <c r="AE48" s="299">
        <f>Matériel_Sogto!HO53</f>
        <v>0</v>
      </c>
      <c r="AF48" s="299">
        <f>Matériel_Sogto!HW53</f>
        <v>0</v>
      </c>
      <c r="AG48" s="299">
        <f>Matériel_Sogto!IE53</f>
        <v>0</v>
      </c>
      <c r="AH48" s="299">
        <f>Matériel_Sogto!IM53</f>
        <v>0</v>
      </c>
      <c r="AI48" s="302">
        <f t="shared" si="1"/>
        <v>0</v>
      </c>
    </row>
    <row r="49" spans="1:35">
      <c r="A49" s="300">
        <f>Matériel_Sogto!A54</f>
        <v>0</v>
      </c>
      <c r="B49" s="301">
        <f>Matériel_Sogto!B54</f>
        <v>0</v>
      </c>
      <c r="C49" s="301">
        <f>Matériel_Sogto!C54</f>
        <v>0</v>
      </c>
      <c r="D49" s="298">
        <f>Matériel_Sogto!G54</f>
        <v>0</v>
      </c>
      <c r="E49" s="299">
        <f>Matériel_Sogto!O54</f>
        <v>0</v>
      </c>
      <c r="F49" s="299">
        <f>Matériel_Sogto!W54</f>
        <v>0</v>
      </c>
      <c r="G49" s="299">
        <f>Matériel_Sogto!AE54</f>
        <v>0</v>
      </c>
      <c r="H49" s="299">
        <f>+Matériel_Sogto!AM54</f>
        <v>0</v>
      </c>
      <c r="I49" s="299">
        <f>Matériel_Sogto!AU54</f>
        <v>0</v>
      </c>
      <c r="J49" s="299">
        <f>Matériel_Sogto!BC54</f>
        <v>0</v>
      </c>
      <c r="K49" s="299">
        <f>Matériel_Sogto!BK54</f>
        <v>0</v>
      </c>
      <c r="L49" s="299">
        <f>Matériel_Sogto!BS54</f>
        <v>0</v>
      </c>
      <c r="M49" s="299">
        <f>+Matériel_Sogto!CA54</f>
        <v>0</v>
      </c>
      <c r="N49" s="299">
        <f>Matériel_Sogto!CI54</f>
        <v>0</v>
      </c>
      <c r="O49" s="299">
        <f>Matériel_Sogto!CQ54</f>
        <v>0</v>
      </c>
      <c r="P49" s="299">
        <f>Matériel_Sogto!CY54</f>
        <v>0</v>
      </c>
      <c r="Q49" s="299">
        <f>Matériel_Sogto!DG54</f>
        <v>0</v>
      </c>
      <c r="R49" s="299">
        <f>Matériel_Sogto!DO54</f>
        <v>0</v>
      </c>
      <c r="S49" s="299">
        <f>Matériel_Sogto!DW54</f>
        <v>0</v>
      </c>
      <c r="T49" s="299">
        <f>Matériel_Sogto!EE54</f>
        <v>0</v>
      </c>
      <c r="U49" s="299">
        <f>Matériel_Sogto!EM54</f>
        <v>0</v>
      </c>
      <c r="V49" s="299">
        <f>Matériel_Sogto!EU54</f>
        <v>0</v>
      </c>
      <c r="W49" s="299">
        <f>Matériel_Sogto!FC54</f>
        <v>0</v>
      </c>
      <c r="X49" s="299">
        <f>Matériel_Sogto!FK54</f>
        <v>0</v>
      </c>
      <c r="Y49" s="299">
        <f>Matériel_Sogto!FS54</f>
        <v>0</v>
      </c>
      <c r="Z49" s="299">
        <f>Matériel_Sogto!GA54</f>
        <v>0</v>
      </c>
      <c r="AA49" s="299">
        <f>Matériel_Sogto!GI54</f>
        <v>0</v>
      </c>
      <c r="AB49" s="299">
        <f>Matériel_Sogto!GQ54</f>
        <v>0</v>
      </c>
      <c r="AC49" s="299">
        <f>Matériel_Sogto!GY54</f>
        <v>0</v>
      </c>
      <c r="AD49" s="299">
        <f>Matériel_Sogto!HG54</f>
        <v>0</v>
      </c>
      <c r="AE49" s="299">
        <f>Matériel_Sogto!HO54</f>
        <v>0</v>
      </c>
      <c r="AF49" s="299">
        <f>Matériel_Sogto!HW54</f>
        <v>0</v>
      </c>
      <c r="AG49" s="299">
        <f>Matériel_Sogto!IE54</f>
        <v>0</v>
      </c>
      <c r="AH49" s="299">
        <f>Matériel_Sogto!IM54</f>
        <v>0</v>
      </c>
      <c r="AI49" s="302">
        <f t="shared" si="1"/>
        <v>0</v>
      </c>
    </row>
    <row r="50" spans="1:35">
      <c r="A50" s="300">
        <f>Matériel_Sogto!A55</f>
        <v>0</v>
      </c>
      <c r="B50" s="301">
        <f>Matériel_Sogto!B55</f>
        <v>0</v>
      </c>
      <c r="C50" s="301">
        <f>Matériel_Sogto!C55</f>
        <v>0</v>
      </c>
      <c r="D50" s="298">
        <f>Matériel_Sogto!G55</f>
        <v>0</v>
      </c>
      <c r="E50" s="299">
        <f>Matériel_Sogto!O55</f>
        <v>0</v>
      </c>
      <c r="F50" s="299">
        <f>Matériel_Sogto!W55</f>
        <v>0</v>
      </c>
      <c r="G50" s="299">
        <f>Matériel_Sogto!AE55</f>
        <v>0</v>
      </c>
      <c r="H50" s="299">
        <f>+Matériel_Sogto!AM55</f>
        <v>0</v>
      </c>
      <c r="I50" s="299">
        <f>Matériel_Sogto!AU55</f>
        <v>0</v>
      </c>
      <c r="J50" s="299">
        <f>Matériel_Sogto!BC55</f>
        <v>0</v>
      </c>
      <c r="K50" s="299">
        <f>Matériel_Sogto!BK55</f>
        <v>0</v>
      </c>
      <c r="L50" s="299">
        <f>Matériel_Sogto!BS55</f>
        <v>0</v>
      </c>
      <c r="M50" s="299">
        <f>+Matériel_Sogto!CA55</f>
        <v>0</v>
      </c>
      <c r="N50" s="299">
        <f>Matériel_Sogto!CI55</f>
        <v>0</v>
      </c>
      <c r="O50" s="299">
        <f>Matériel_Sogto!CQ55</f>
        <v>0</v>
      </c>
      <c r="P50" s="299">
        <f>Matériel_Sogto!CY55</f>
        <v>0</v>
      </c>
      <c r="Q50" s="299">
        <f>Matériel_Sogto!DG55</f>
        <v>0</v>
      </c>
      <c r="R50" s="299">
        <f>Matériel_Sogto!DO55</f>
        <v>0</v>
      </c>
      <c r="S50" s="299">
        <f>Matériel_Sogto!DW55</f>
        <v>0</v>
      </c>
      <c r="T50" s="299">
        <f>Matériel_Sogto!EE55</f>
        <v>0</v>
      </c>
      <c r="U50" s="299">
        <f>Matériel_Sogto!EM55</f>
        <v>0</v>
      </c>
      <c r="V50" s="299">
        <f>Matériel_Sogto!EU55</f>
        <v>0</v>
      </c>
      <c r="W50" s="299">
        <f>Matériel_Sogto!FC55</f>
        <v>0</v>
      </c>
      <c r="X50" s="299">
        <f>Matériel_Sogto!FK55</f>
        <v>0</v>
      </c>
      <c r="Y50" s="299">
        <f>Matériel_Sogto!FS55</f>
        <v>0</v>
      </c>
      <c r="Z50" s="299">
        <f>Matériel_Sogto!GA55</f>
        <v>0</v>
      </c>
      <c r="AA50" s="299">
        <f>Matériel_Sogto!GI55</f>
        <v>0</v>
      </c>
      <c r="AB50" s="299">
        <f>Matériel_Sogto!GQ55</f>
        <v>0</v>
      </c>
      <c r="AC50" s="299">
        <f>Matériel_Sogto!GY55</f>
        <v>0</v>
      </c>
      <c r="AD50" s="299">
        <f>Matériel_Sogto!HG55</f>
        <v>0</v>
      </c>
      <c r="AE50" s="299">
        <f>Matériel_Sogto!HO55</f>
        <v>0</v>
      </c>
      <c r="AF50" s="299">
        <f>Matériel_Sogto!HW55</f>
        <v>0</v>
      </c>
      <c r="AG50" s="299">
        <f>Matériel_Sogto!IE55</f>
        <v>0</v>
      </c>
      <c r="AH50" s="299">
        <f>Matériel_Sogto!IM55</f>
        <v>0</v>
      </c>
      <c r="AI50" s="302">
        <f t="shared" si="1"/>
        <v>0</v>
      </c>
    </row>
    <row r="51" spans="1:35">
      <c r="A51" s="300">
        <f>Matériel_Sogto!A56</f>
        <v>0</v>
      </c>
      <c r="B51" s="301">
        <f>Matériel_Sogto!B56</f>
        <v>0</v>
      </c>
      <c r="C51" s="301">
        <f>Matériel_Sogto!C56</f>
        <v>0</v>
      </c>
      <c r="D51" s="298">
        <f>Matériel_Sogto!G56</f>
        <v>0</v>
      </c>
      <c r="E51" s="299">
        <f>Matériel_Sogto!O56</f>
        <v>0</v>
      </c>
      <c r="F51" s="299">
        <f>Matériel_Sogto!W56</f>
        <v>0</v>
      </c>
      <c r="G51" s="299">
        <f>Matériel_Sogto!AE56</f>
        <v>0</v>
      </c>
      <c r="H51" s="299">
        <f>+Matériel_Sogto!AM56</f>
        <v>0</v>
      </c>
      <c r="I51" s="299">
        <f>Matériel_Sogto!AU56</f>
        <v>0</v>
      </c>
      <c r="J51" s="299">
        <f>Matériel_Sogto!BC56</f>
        <v>0</v>
      </c>
      <c r="K51" s="299">
        <f>Matériel_Sogto!BK56</f>
        <v>0</v>
      </c>
      <c r="L51" s="299">
        <f>Matériel_Sogto!BS56</f>
        <v>0</v>
      </c>
      <c r="M51" s="299">
        <f>+Matériel_Sogto!CA56</f>
        <v>0</v>
      </c>
      <c r="N51" s="299">
        <f>Matériel_Sogto!CI56</f>
        <v>0</v>
      </c>
      <c r="O51" s="299">
        <f>Matériel_Sogto!CQ56</f>
        <v>0</v>
      </c>
      <c r="P51" s="299">
        <f>Matériel_Sogto!CY56</f>
        <v>0</v>
      </c>
      <c r="Q51" s="299">
        <f>Matériel_Sogto!DG56</f>
        <v>0</v>
      </c>
      <c r="R51" s="299">
        <f>Matériel_Sogto!DO56</f>
        <v>0</v>
      </c>
      <c r="S51" s="299">
        <f>Matériel_Sogto!DW56</f>
        <v>0</v>
      </c>
      <c r="T51" s="299">
        <f>Matériel_Sogto!EE56</f>
        <v>0</v>
      </c>
      <c r="U51" s="299">
        <f>Matériel_Sogto!EM56</f>
        <v>0</v>
      </c>
      <c r="V51" s="299">
        <f>Matériel_Sogto!EU56</f>
        <v>0</v>
      </c>
      <c r="W51" s="299">
        <f>Matériel_Sogto!FC56</f>
        <v>0</v>
      </c>
      <c r="X51" s="299">
        <f>Matériel_Sogto!FK56</f>
        <v>0</v>
      </c>
      <c r="Y51" s="299">
        <f>Matériel_Sogto!FS56</f>
        <v>0</v>
      </c>
      <c r="Z51" s="299">
        <f>Matériel_Sogto!GA56</f>
        <v>0</v>
      </c>
      <c r="AA51" s="299">
        <f>Matériel_Sogto!GI56</f>
        <v>0</v>
      </c>
      <c r="AB51" s="299">
        <f>Matériel_Sogto!GQ56</f>
        <v>0</v>
      </c>
      <c r="AC51" s="299">
        <f>Matériel_Sogto!GY56</f>
        <v>0</v>
      </c>
      <c r="AD51" s="299">
        <f>Matériel_Sogto!HG56</f>
        <v>0</v>
      </c>
      <c r="AE51" s="299">
        <f>Matériel_Sogto!HO56</f>
        <v>0</v>
      </c>
      <c r="AF51" s="299">
        <f>Matériel_Sogto!HW56</f>
        <v>0</v>
      </c>
      <c r="AG51" s="299">
        <f>Matériel_Sogto!IE56</f>
        <v>0</v>
      </c>
      <c r="AH51" s="299">
        <f>Matériel_Sogto!IM56</f>
        <v>0</v>
      </c>
      <c r="AI51" s="302">
        <f t="shared" si="1"/>
        <v>0</v>
      </c>
    </row>
    <row r="52" spans="1:35">
      <c r="A52" s="300">
        <f>Matériel_Sogto!A57</f>
        <v>0</v>
      </c>
      <c r="B52" s="301">
        <f>Matériel_Sogto!B57</f>
        <v>0</v>
      </c>
      <c r="C52" s="301">
        <f>Matériel_Sogto!C57</f>
        <v>0</v>
      </c>
      <c r="D52" s="298">
        <f>Matériel_Sogto!G57</f>
        <v>0</v>
      </c>
      <c r="E52" s="299">
        <f>Matériel_Sogto!O57</f>
        <v>0</v>
      </c>
      <c r="F52" s="299">
        <f>Matériel_Sogto!W57</f>
        <v>0</v>
      </c>
      <c r="G52" s="299">
        <f>Matériel_Sogto!AE57</f>
        <v>0</v>
      </c>
      <c r="H52" s="299">
        <f>+Matériel_Sogto!AM57</f>
        <v>0</v>
      </c>
      <c r="I52" s="299">
        <f>Matériel_Sogto!AU57</f>
        <v>0</v>
      </c>
      <c r="J52" s="299">
        <f>Matériel_Sogto!BC57</f>
        <v>0</v>
      </c>
      <c r="K52" s="299">
        <f>Matériel_Sogto!BK57</f>
        <v>0</v>
      </c>
      <c r="L52" s="299">
        <f>Matériel_Sogto!BS57</f>
        <v>0</v>
      </c>
      <c r="M52" s="299">
        <f>+Matériel_Sogto!CA57</f>
        <v>0</v>
      </c>
      <c r="N52" s="299">
        <f>Matériel_Sogto!CI57</f>
        <v>0</v>
      </c>
      <c r="O52" s="299">
        <f>Matériel_Sogto!CQ57</f>
        <v>0</v>
      </c>
      <c r="P52" s="299">
        <f>Matériel_Sogto!CY57</f>
        <v>0</v>
      </c>
      <c r="Q52" s="299">
        <f>Matériel_Sogto!DG57</f>
        <v>0</v>
      </c>
      <c r="R52" s="299">
        <f>Matériel_Sogto!DO57</f>
        <v>0</v>
      </c>
      <c r="S52" s="299">
        <f>Matériel_Sogto!DW57</f>
        <v>0</v>
      </c>
      <c r="T52" s="299">
        <f>Matériel_Sogto!EE57</f>
        <v>0</v>
      </c>
      <c r="U52" s="299">
        <f>Matériel_Sogto!EM57</f>
        <v>0</v>
      </c>
      <c r="V52" s="299">
        <f>Matériel_Sogto!EU57</f>
        <v>0</v>
      </c>
      <c r="W52" s="299">
        <f>Matériel_Sogto!FC57</f>
        <v>0</v>
      </c>
      <c r="X52" s="299">
        <f>Matériel_Sogto!FK57</f>
        <v>0</v>
      </c>
      <c r="Y52" s="299">
        <f>Matériel_Sogto!FS57</f>
        <v>0</v>
      </c>
      <c r="Z52" s="299">
        <f>Matériel_Sogto!GA57</f>
        <v>0</v>
      </c>
      <c r="AA52" s="299">
        <f>Matériel_Sogto!GI57</f>
        <v>0</v>
      </c>
      <c r="AB52" s="299">
        <f>Matériel_Sogto!GQ57</f>
        <v>0</v>
      </c>
      <c r="AC52" s="299">
        <f>Matériel_Sogto!GY57</f>
        <v>0</v>
      </c>
      <c r="AD52" s="299">
        <f>Matériel_Sogto!HG57</f>
        <v>0</v>
      </c>
      <c r="AE52" s="299">
        <f>Matériel_Sogto!HO57</f>
        <v>0</v>
      </c>
      <c r="AF52" s="299">
        <f>Matériel_Sogto!HW57</f>
        <v>0</v>
      </c>
      <c r="AG52" s="299">
        <f>Matériel_Sogto!IE57</f>
        <v>0</v>
      </c>
      <c r="AH52" s="299">
        <f>Matériel_Sogto!IM57</f>
        <v>0</v>
      </c>
      <c r="AI52" s="302">
        <f t="shared" si="1"/>
        <v>0</v>
      </c>
    </row>
    <row r="53" spans="1:35">
      <c r="A53" s="300">
        <f>Matériel_Sogto!A58</f>
        <v>0</v>
      </c>
      <c r="B53" s="301">
        <f>Matériel_Sogto!B58</f>
        <v>0</v>
      </c>
      <c r="C53" s="301">
        <f>Matériel_Sogto!C58</f>
        <v>0</v>
      </c>
      <c r="D53" s="298">
        <f>Matériel_Sogto!G58</f>
        <v>0</v>
      </c>
      <c r="E53" s="299">
        <f>Matériel_Sogto!O58</f>
        <v>0</v>
      </c>
      <c r="F53" s="299">
        <f>Matériel_Sogto!W58</f>
        <v>0</v>
      </c>
      <c r="G53" s="299">
        <f>Matériel_Sogto!AE58</f>
        <v>0</v>
      </c>
      <c r="H53" s="299">
        <f>+Matériel_Sogto!AM58</f>
        <v>0</v>
      </c>
      <c r="I53" s="299">
        <f>Matériel_Sogto!AU58</f>
        <v>0</v>
      </c>
      <c r="J53" s="299">
        <f>Matériel_Sogto!BC58</f>
        <v>0</v>
      </c>
      <c r="K53" s="299">
        <f>Matériel_Sogto!BK58</f>
        <v>0</v>
      </c>
      <c r="L53" s="299">
        <f>Matériel_Sogto!BS58</f>
        <v>0</v>
      </c>
      <c r="M53" s="299">
        <f>+Matériel_Sogto!CA58</f>
        <v>0</v>
      </c>
      <c r="N53" s="299">
        <f>Matériel_Sogto!CI58</f>
        <v>0</v>
      </c>
      <c r="O53" s="299">
        <f>Matériel_Sogto!CQ58</f>
        <v>0</v>
      </c>
      <c r="P53" s="299">
        <f>Matériel_Sogto!CY58</f>
        <v>0</v>
      </c>
      <c r="Q53" s="299">
        <f>Matériel_Sogto!DG58</f>
        <v>0</v>
      </c>
      <c r="R53" s="299">
        <f>Matériel_Sogto!DO58</f>
        <v>0</v>
      </c>
      <c r="S53" s="299">
        <f>Matériel_Sogto!DW58</f>
        <v>0</v>
      </c>
      <c r="T53" s="299">
        <f>Matériel_Sogto!EE58</f>
        <v>0</v>
      </c>
      <c r="U53" s="299">
        <f>Matériel_Sogto!EM58</f>
        <v>0</v>
      </c>
      <c r="V53" s="299">
        <f>Matériel_Sogto!EU58</f>
        <v>0</v>
      </c>
      <c r="W53" s="299">
        <f>Matériel_Sogto!FC58</f>
        <v>0</v>
      </c>
      <c r="X53" s="299">
        <f>Matériel_Sogto!FK58</f>
        <v>0</v>
      </c>
      <c r="Y53" s="299">
        <f>Matériel_Sogto!FS58</f>
        <v>0</v>
      </c>
      <c r="Z53" s="299">
        <f>Matériel_Sogto!GA58</f>
        <v>0</v>
      </c>
      <c r="AA53" s="299">
        <f>Matériel_Sogto!GI58</f>
        <v>0</v>
      </c>
      <c r="AB53" s="299">
        <f>Matériel_Sogto!GQ58</f>
        <v>0</v>
      </c>
      <c r="AC53" s="299">
        <f>Matériel_Sogto!GY58</f>
        <v>0</v>
      </c>
      <c r="AD53" s="299">
        <f>Matériel_Sogto!HG58</f>
        <v>0</v>
      </c>
      <c r="AE53" s="299">
        <f>Matériel_Sogto!HO58</f>
        <v>0</v>
      </c>
      <c r="AF53" s="299">
        <f>Matériel_Sogto!HW58</f>
        <v>0</v>
      </c>
      <c r="AG53" s="299">
        <f>Matériel_Sogto!IE58</f>
        <v>0</v>
      </c>
      <c r="AH53" s="299">
        <f>Matériel_Sogto!IM58</f>
        <v>0</v>
      </c>
      <c r="AI53" s="302">
        <f t="shared" si="1"/>
        <v>0</v>
      </c>
    </row>
    <row r="54" spans="1:35">
      <c r="A54" s="300">
        <f>Matériel_Sogto!A59</f>
        <v>0</v>
      </c>
      <c r="B54" s="301">
        <f>Matériel_Sogto!B59</f>
        <v>0</v>
      </c>
      <c r="C54" s="301">
        <f>Matériel_Sogto!C59</f>
        <v>0</v>
      </c>
      <c r="D54" s="298">
        <f>Matériel_Sogto!G59</f>
        <v>0</v>
      </c>
      <c r="E54" s="299">
        <f>Matériel_Sogto!O59</f>
        <v>0</v>
      </c>
      <c r="F54" s="299">
        <f>Matériel_Sogto!W59</f>
        <v>0</v>
      </c>
      <c r="G54" s="299">
        <f>Matériel_Sogto!AE59</f>
        <v>0</v>
      </c>
      <c r="H54" s="299">
        <f>+Matériel_Sogto!AM59</f>
        <v>0</v>
      </c>
      <c r="I54" s="299">
        <f>Matériel_Sogto!AU59</f>
        <v>0</v>
      </c>
      <c r="J54" s="299">
        <f>Matériel_Sogto!BC59</f>
        <v>0</v>
      </c>
      <c r="K54" s="299">
        <f>Matériel_Sogto!BK59</f>
        <v>0</v>
      </c>
      <c r="L54" s="299">
        <f>Matériel_Sogto!BS59</f>
        <v>0</v>
      </c>
      <c r="M54" s="299">
        <f>+Matériel_Sogto!CA59</f>
        <v>0</v>
      </c>
      <c r="N54" s="299">
        <f>Matériel_Sogto!CI59</f>
        <v>0</v>
      </c>
      <c r="O54" s="299">
        <f>Matériel_Sogto!CQ59</f>
        <v>0</v>
      </c>
      <c r="P54" s="299">
        <f>Matériel_Sogto!CY59</f>
        <v>0</v>
      </c>
      <c r="Q54" s="299">
        <f>Matériel_Sogto!DG59</f>
        <v>0</v>
      </c>
      <c r="R54" s="299">
        <f>Matériel_Sogto!DO59</f>
        <v>0</v>
      </c>
      <c r="S54" s="299">
        <f>Matériel_Sogto!DW59</f>
        <v>0</v>
      </c>
      <c r="T54" s="299">
        <f>Matériel_Sogto!EE59</f>
        <v>0</v>
      </c>
      <c r="U54" s="299">
        <f>Matériel_Sogto!EM59</f>
        <v>0</v>
      </c>
      <c r="V54" s="299">
        <f>Matériel_Sogto!EU59</f>
        <v>0</v>
      </c>
      <c r="W54" s="299">
        <f>Matériel_Sogto!FC59</f>
        <v>0</v>
      </c>
      <c r="X54" s="299">
        <f>Matériel_Sogto!FK59</f>
        <v>0</v>
      </c>
      <c r="Y54" s="299">
        <f>Matériel_Sogto!FS59</f>
        <v>0</v>
      </c>
      <c r="Z54" s="299">
        <f>Matériel_Sogto!GA59</f>
        <v>0</v>
      </c>
      <c r="AA54" s="299">
        <f>Matériel_Sogto!GI59</f>
        <v>0</v>
      </c>
      <c r="AB54" s="299">
        <f>Matériel_Sogto!GQ59</f>
        <v>0</v>
      </c>
      <c r="AC54" s="299">
        <f>Matériel_Sogto!GY59</f>
        <v>0</v>
      </c>
      <c r="AD54" s="299">
        <f>Matériel_Sogto!HG59</f>
        <v>0</v>
      </c>
      <c r="AE54" s="299">
        <f>Matériel_Sogto!HO59</f>
        <v>0</v>
      </c>
      <c r="AF54" s="299">
        <f>Matériel_Sogto!HW59</f>
        <v>0</v>
      </c>
      <c r="AG54" s="299">
        <f>Matériel_Sogto!IE59</f>
        <v>0</v>
      </c>
      <c r="AH54" s="299">
        <f>Matériel_Sogto!IM59</f>
        <v>0</v>
      </c>
      <c r="AI54" s="302">
        <f t="shared" si="1"/>
        <v>0</v>
      </c>
    </row>
    <row r="55" spans="1:35">
      <c r="A55" s="300">
        <f>Matériel_Sogto!A60</f>
        <v>0</v>
      </c>
      <c r="B55" s="301">
        <f>Matériel_Sogto!B60</f>
        <v>0</v>
      </c>
      <c r="C55" s="301">
        <f>Matériel_Sogto!C60</f>
        <v>0</v>
      </c>
      <c r="D55" s="298">
        <f>Matériel_Sogto!G60</f>
        <v>0</v>
      </c>
      <c r="E55" s="299">
        <f>Matériel_Sogto!O60</f>
        <v>0</v>
      </c>
      <c r="F55" s="299">
        <f>Matériel_Sogto!W60</f>
        <v>0</v>
      </c>
      <c r="G55" s="299">
        <f>Matériel_Sogto!AE60</f>
        <v>0</v>
      </c>
      <c r="H55" s="299">
        <f>+Matériel_Sogto!AM60</f>
        <v>0</v>
      </c>
      <c r="I55" s="299">
        <f>Matériel_Sogto!AU60</f>
        <v>0</v>
      </c>
      <c r="J55" s="299">
        <f>Matériel_Sogto!BC60</f>
        <v>0</v>
      </c>
      <c r="K55" s="299">
        <f>Matériel_Sogto!BK60</f>
        <v>0</v>
      </c>
      <c r="L55" s="299">
        <f>Matériel_Sogto!BS60</f>
        <v>0</v>
      </c>
      <c r="M55" s="299">
        <f>+Matériel_Sogto!CA60</f>
        <v>0</v>
      </c>
      <c r="N55" s="299">
        <f>Matériel_Sogto!CI60</f>
        <v>0</v>
      </c>
      <c r="O55" s="299">
        <f>Matériel_Sogto!CQ60</f>
        <v>0</v>
      </c>
      <c r="P55" s="299">
        <f>Matériel_Sogto!CY60</f>
        <v>0</v>
      </c>
      <c r="Q55" s="299">
        <f>Matériel_Sogto!DG60</f>
        <v>0</v>
      </c>
      <c r="R55" s="299">
        <f>Matériel_Sogto!DO60</f>
        <v>0</v>
      </c>
      <c r="S55" s="299">
        <f>Matériel_Sogto!DW60</f>
        <v>0</v>
      </c>
      <c r="T55" s="299">
        <f>Matériel_Sogto!EE60</f>
        <v>0</v>
      </c>
      <c r="U55" s="299">
        <f>Matériel_Sogto!EM60</f>
        <v>0</v>
      </c>
      <c r="V55" s="299">
        <f>Matériel_Sogto!EU60</f>
        <v>0</v>
      </c>
      <c r="W55" s="299">
        <f>Matériel_Sogto!FC60</f>
        <v>0</v>
      </c>
      <c r="X55" s="299">
        <f>Matériel_Sogto!FK60</f>
        <v>0</v>
      </c>
      <c r="Y55" s="299">
        <f>Matériel_Sogto!FS60</f>
        <v>0</v>
      </c>
      <c r="Z55" s="299">
        <f>Matériel_Sogto!GA60</f>
        <v>0</v>
      </c>
      <c r="AA55" s="299">
        <f>Matériel_Sogto!GI60</f>
        <v>0</v>
      </c>
      <c r="AB55" s="299">
        <f>Matériel_Sogto!GQ60</f>
        <v>0</v>
      </c>
      <c r="AC55" s="299">
        <f>Matériel_Sogto!GY60</f>
        <v>0</v>
      </c>
      <c r="AD55" s="299">
        <f>Matériel_Sogto!HG60</f>
        <v>0</v>
      </c>
      <c r="AE55" s="299">
        <f>Matériel_Sogto!HO60</f>
        <v>0</v>
      </c>
      <c r="AF55" s="299">
        <f>Matériel_Sogto!HW60</f>
        <v>0</v>
      </c>
      <c r="AG55" s="299">
        <f>Matériel_Sogto!IE60</f>
        <v>0</v>
      </c>
      <c r="AH55" s="299">
        <f>Matériel_Sogto!IM60</f>
        <v>0</v>
      </c>
      <c r="AI55" s="302">
        <f t="shared" si="1"/>
        <v>0</v>
      </c>
    </row>
    <row r="56" spans="1:35">
      <c r="A56" s="300">
        <f>Matériel_Sogto!A61</f>
        <v>0</v>
      </c>
      <c r="B56" s="301">
        <f>Matériel_Sogto!B61</f>
        <v>0</v>
      </c>
      <c r="C56" s="301">
        <f>Matériel_Sogto!C61</f>
        <v>0</v>
      </c>
      <c r="D56" s="298">
        <f>Matériel_Sogto!G61</f>
        <v>0</v>
      </c>
      <c r="E56" s="299">
        <f>Matériel_Sogto!O61</f>
        <v>0</v>
      </c>
      <c r="F56" s="299">
        <f>Matériel_Sogto!W61</f>
        <v>0</v>
      </c>
      <c r="G56" s="299">
        <f>Matériel_Sogto!AE61</f>
        <v>0</v>
      </c>
      <c r="H56" s="299">
        <f>+Matériel_Sogto!AM61</f>
        <v>0</v>
      </c>
      <c r="I56" s="299">
        <f>Matériel_Sogto!AU61</f>
        <v>0</v>
      </c>
      <c r="J56" s="299">
        <f>Matériel_Sogto!BC61</f>
        <v>0</v>
      </c>
      <c r="K56" s="299">
        <f>Matériel_Sogto!BK61</f>
        <v>0</v>
      </c>
      <c r="L56" s="299">
        <f>Matériel_Sogto!BS61</f>
        <v>0</v>
      </c>
      <c r="M56" s="299">
        <f>+Matériel_Sogto!CA61</f>
        <v>0</v>
      </c>
      <c r="N56" s="299">
        <f>Matériel_Sogto!CI61</f>
        <v>0</v>
      </c>
      <c r="O56" s="299">
        <f>Matériel_Sogto!CQ61</f>
        <v>0</v>
      </c>
      <c r="P56" s="299">
        <f>Matériel_Sogto!CY61</f>
        <v>0</v>
      </c>
      <c r="Q56" s="299">
        <f>Matériel_Sogto!DG61</f>
        <v>0</v>
      </c>
      <c r="R56" s="299">
        <f>Matériel_Sogto!DO61</f>
        <v>0</v>
      </c>
      <c r="S56" s="299">
        <f>Matériel_Sogto!DW61</f>
        <v>0</v>
      </c>
      <c r="T56" s="299">
        <f>Matériel_Sogto!EE61</f>
        <v>0</v>
      </c>
      <c r="U56" s="299">
        <f>Matériel_Sogto!EM61</f>
        <v>0</v>
      </c>
      <c r="V56" s="299">
        <f>Matériel_Sogto!EU61</f>
        <v>0</v>
      </c>
      <c r="W56" s="299">
        <f>Matériel_Sogto!FC61</f>
        <v>0</v>
      </c>
      <c r="X56" s="299">
        <f>Matériel_Sogto!FK61</f>
        <v>0</v>
      </c>
      <c r="Y56" s="299">
        <f>Matériel_Sogto!FS61</f>
        <v>0</v>
      </c>
      <c r="Z56" s="299">
        <f>Matériel_Sogto!GA61</f>
        <v>0</v>
      </c>
      <c r="AA56" s="299">
        <f>Matériel_Sogto!GI61</f>
        <v>0</v>
      </c>
      <c r="AB56" s="299">
        <f>Matériel_Sogto!GQ61</f>
        <v>0</v>
      </c>
      <c r="AC56" s="299">
        <f>Matériel_Sogto!GY61</f>
        <v>0</v>
      </c>
      <c r="AD56" s="299">
        <f>Matériel_Sogto!HG61</f>
        <v>0</v>
      </c>
      <c r="AE56" s="299">
        <f>Matériel_Sogto!HO61</f>
        <v>0</v>
      </c>
      <c r="AF56" s="299">
        <f>Matériel_Sogto!HW61</f>
        <v>0</v>
      </c>
      <c r="AG56" s="299">
        <f>Matériel_Sogto!IE61</f>
        <v>0</v>
      </c>
      <c r="AH56" s="299">
        <f>Matériel_Sogto!IM61</f>
        <v>0</v>
      </c>
      <c r="AI56" s="302">
        <f t="shared" si="1"/>
        <v>0</v>
      </c>
    </row>
    <row r="57" spans="1:35">
      <c r="A57" s="300">
        <f>Matériel_Sogto!A62</f>
        <v>0</v>
      </c>
      <c r="B57" s="301">
        <f>Matériel_Sogto!B62</f>
        <v>0</v>
      </c>
      <c r="C57" s="301">
        <f>Matériel_Sogto!C62</f>
        <v>0</v>
      </c>
      <c r="D57" s="298">
        <f>Matériel_Sogto!G62</f>
        <v>0</v>
      </c>
      <c r="E57" s="299">
        <f>Matériel_Sogto!O62</f>
        <v>0</v>
      </c>
      <c r="F57" s="299">
        <f>Matériel_Sogto!W62</f>
        <v>0</v>
      </c>
      <c r="G57" s="299">
        <f>Matériel_Sogto!AE62</f>
        <v>0</v>
      </c>
      <c r="H57" s="299">
        <f>+Matériel_Sogto!AM62</f>
        <v>0</v>
      </c>
      <c r="I57" s="299">
        <f>Matériel_Sogto!AU62</f>
        <v>0</v>
      </c>
      <c r="J57" s="299">
        <f>Matériel_Sogto!BC62</f>
        <v>0</v>
      </c>
      <c r="K57" s="299">
        <f>Matériel_Sogto!BK62</f>
        <v>0</v>
      </c>
      <c r="L57" s="299">
        <f>Matériel_Sogto!BS62</f>
        <v>0</v>
      </c>
      <c r="M57" s="299">
        <f>+Matériel_Sogto!CA62</f>
        <v>0</v>
      </c>
      <c r="N57" s="299">
        <f>Matériel_Sogto!CI62</f>
        <v>0</v>
      </c>
      <c r="O57" s="299">
        <f>Matériel_Sogto!CQ62</f>
        <v>0</v>
      </c>
      <c r="P57" s="299">
        <f>Matériel_Sogto!CY62</f>
        <v>0</v>
      </c>
      <c r="Q57" s="299">
        <f>Matériel_Sogto!DG62</f>
        <v>0</v>
      </c>
      <c r="R57" s="299">
        <f>Matériel_Sogto!DO62</f>
        <v>0</v>
      </c>
      <c r="S57" s="299">
        <f>Matériel_Sogto!DW62</f>
        <v>0</v>
      </c>
      <c r="T57" s="299">
        <f>Matériel_Sogto!EE62</f>
        <v>0</v>
      </c>
      <c r="U57" s="299">
        <f>Matériel_Sogto!EM62</f>
        <v>0</v>
      </c>
      <c r="V57" s="299">
        <f>Matériel_Sogto!EU62</f>
        <v>0</v>
      </c>
      <c r="W57" s="299">
        <f>Matériel_Sogto!FC62</f>
        <v>0</v>
      </c>
      <c r="X57" s="299">
        <f>Matériel_Sogto!FK62</f>
        <v>0</v>
      </c>
      <c r="Y57" s="299">
        <f>Matériel_Sogto!FS62</f>
        <v>0</v>
      </c>
      <c r="Z57" s="299">
        <f>Matériel_Sogto!GA62</f>
        <v>0</v>
      </c>
      <c r="AA57" s="299">
        <f>Matériel_Sogto!GI62</f>
        <v>0</v>
      </c>
      <c r="AB57" s="299">
        <f>Matériel_Sogto!GQ62</f>
        <v>0</v>
      </c>
      <c r="AC57" s="299">
        <f>Matériel_Sogto!GY62</f>
        <v>0</v>
      </c>
      <c r="AD57" s="299">
        <f>Matériel_Sogto!HG62</f>
        <v>0</v>
      </c>
      <c r="AE57" s="299">
        <f>Matériel_Sogto!HO62</f>
        <v>0</v>
      </c>
      <c r="AF57" s="299">
        <f>Matériel_Sogto!HW62</f>
        <v>0</v>
      </c>
      <c r="AG57" s="299">
        <f>Matériel_Sogto!IE62</f>
        <v>0</v>
      </c>
      <c r="AH57" s="299">
        <f>Matériel_Sogto!IM62</f>
        <v>0</v>
      </c>
      <c r="AI57" s="302">
        <f t="shared" si="1"/>
        <v>0</v>
      </c>
    </row>
    <row r="58" spans="1:35">
      <c r="A58" s="300">
        <f>Matériel_Sogto!A63</f>
        <v>0</v>
      </c>
      <c r="B58" s="301">
        <f>Matériel_Sogto!B63</f>
        <v>0</v>
      </c>
      <c r="C58" s="301">
        <f>Matériel_Sogto!C63</f>
        <v>0</v>
      </c>
      <c r="D58" s="298">
        <f>Matériel_Sogto!G63</f>
        <v>0</v>
      </c>
      <c r="E58" s="299">
        <f>Matériel_Sogto!O63</f>
        <v>0</v>
      </c>
      <c r="F58" s="299">
        <f>Matériel_Sogto!W63</f>
        <v>0</v>
      </c>
      <c r="G58" s="299">
        <f>Matériel_Sogto!AE63</f>
        <v>0</v>
      </c>
      <c r="H58" s="299">
        <f>+Matériel_Sogto!AM63</f>
        <v>0</v>
      </c>
      <c r="I58" s="299">
        <f>Matériel_Sogto!AU63</f>
        <v>0</v>
      </c>
      <c r="J58" s="299">
        <f>Matériel_Sogto!BC63</f>
        <v>0</v>
      </c>
      <c r="K58" s="299">
        <f>Matériel_Sogto!BK63</f>
        <v>0</v>
      </c>
      <c r="L58" s="299">
        <f>Matériel_Sogto!BS63</f>
        <v>0</v>
      </c>
      <c r="M58" s="299">
        <f>+Matériel_Sogto!CA63</f>
        <v>0</v>
      </c>
      <c r="N58" s="299">
        <f>Matériel_Sogto!CI63</f>
        <v>0</v>
      </c>
      <c r="O58" s="299">
        <f>Matériel_Sogto!CQ63</f>
        <v>0</v>
      </c>
      <c r="P58" s="299">
        <f>Matériel_Sogto!CY63</f>
        <v>0</v>
      </c>
      <c r="Q58" s="299">
        <f>Matériel_Sogto!DG63</f>
        <v>0</v>
      </c>
      <c r="R58" s="299">
        <f>Matériel_Sogto!DO63</f>
        <v>0</v>
      </c>
      <c r="S58" s="299">
        <f>Matériel_Sogto!DW63</f>
        <v>0</v>
      </c>
      <c r="T58" s="299">
        <f>Matériel_Sogto!EE63</f>
        <v>0</v>
      </c>
      <c r="U58" s="299">
        <f>Matériel_Sogto!EM63</f>
        <v>0</v>
      </c>
      <c r="V58" s="299">
        <f>Matériel_Sogto!EU63</f>
        <v>0</v>
      </c>
      <c r="W58" s="299">
        <f>Matériel_Sogto!FC63</f>
        <v>0</v>
      </c>
      <c r="X58" s="299">
        <f>Matériel_Sogto!FK63</f>
        <v>0</v>
      </c>
      <c r="Y58" s="299">
        <f>Matériel_Sogto!FS63</f>
        <v>0</v>
      </c>
      <c r="Z58" s="299">
        <f>Matériel_Sogto!GA63</f>
        <v>0</v>
      </c>
      <c r="AA58" s="299">
        <f>Matériel_Sogto!GI63</f>
        <v>0</v>
      </c>
      <c r="AB58" s="299">
        <f>Matériel_Sogto!GQ63</f>
        <v>0</v>
      </c>
      <c r="AC58" s="299">
        <f>Matériel_Sogto!GY63</f>
        <v>0</v>
      </c>
      <c r="AD58" s="299">
        <f>Matériel_Sogto!HG63</f>
        <v>0</v>
      </c>
      <c r="AE58" s="299">
        <f>Matériel_Sogto!HO63</f>
        <v>0</v>
      </c>
      <c r="AF58" s="299">
        <f>Matériel_Sogto!HW63</f>
        <v>0</v>
      </c>
      <c r="AG58" s="299">
        <f>Matériel_Sogto!IE63</f>
        <v>0</v>
      </c>
      <c r="AH58" s="299">
        <f>Matériel_Sogto!IM63</f>
        <v>0</v>
      </c>
      <c r="AI58" s="302">
        <f t="shared" si="1"/>
        <v>0</v>
      </c>
    </row>
    <row r="59" spans="1:35">
      <c r="A59" s="300">
        <f>Matériel_Sogto!A64</f>
        <v>0</v>
      </c>
      <c r="B59" s="301">
        <f>Matériel_Sogto!B64</f>
        <v>0</v>
      </c>
      <c r="C59" s="301">
        <f>Matériel_Sogto!C64</f>
        <v>0</v>
      </c>
      <c r="D59" s="298">
        <f>Matériel_Sogto!G64</f>
        <v>0</v>
      </c>
      <c r="E59" s="299">
        <f>Matériel_Sogto!O64</f>
        <v>0</v>
      </c>
      <c r="F59" s="299">
        <f>Matériel_Sogto!W64</f>
        <v>0</v>
      </c>
      <c r="G59" s="299">
        <f>Matériel_Sogto!AE64</f>
        <v>0</v>
      </c>
      <c r="H59" s="299">
        <f>+Matériel_Sogto!AM64</f>
        <v>0</v>
      </c>
      <c r="I59" s="299">
        <f>Matériel_Sogto!AU64</f>
        <v>0</v>
      </c>
      <c r="J59" s="299">
        <f>Matériel_Sogto!BC64</f>
        <v>0</v>
      </c>
      <c r="K59" s="299">
        <f>Matériel_Sogto!BK64</f>
        <v>0</v>
      </c>
      <c r="L59" s="299">
        <f>Matériel_Sogto!BS64</f>
        <v>0</v>
      </c>
      <c r="M59" s="299">
        <f>+Matériel_Sogto!CA64</f>
        <v>0</v>
      </c>
      <c r="N59" s="299">
        <f>Matériel_Sogto!CI64</f>
        <v>0</v>
      </c>
      <c r="O59" s="299">
        <f>Matériel_Sogto!CQ64</f>
        <v>0</v>
      </c>
      <c r="P59" s="299">
        <f>Matériel_Sogto!CY64</f>
        <v>0</v>
      </c>
      <c r="Q59" s="299">
        <f>Matériel_Sogto!DG64</f>
        <v>0</v>
      </c>
      <c r="R59" s="299">
        <f>Matériel_Sogto!DO64</f>
        <v>0</v>
      </c>
      <c r="S59" s="299">
        <f>Matériel_Sogto!DW64</f>
        <v>0</v>
      </c>
      <c r="T59" s="299">
        <f>Matériel_Sogto!EE64</f>
        <v>0</v>
      </c>
      <c r="U59" s="299">
        <f>Matériel_Sogto!EM64</f>
        <v>0</v>
      </c>
      <c r="V59" s="299">
        <f>Matériel_Sogto!EU64</f>
        <v>0</v>
      </c>
      <c r="W59" s="299">
        <f>Matériel_Sogto!FC64</f>
        <v>0</v>
      </c>
      <c r="X59" s="299">
        <f>Matériel_Sogto!FK64</f>
        <v>0</v>
      </c>
      <c r="Y59" s="299">
        <f>Matériel_Sogto!FS64</f>
        <v>0</v>
      </c>
      <c r="Z59" s="299">
        <f>Matériel_Sogto!GA64</f>
        <v>0</v>
      </c>
      <c r="AA59" s="299">
        <f>Matériel_Sogto!GI64</f>
        <v>0</v>
      </c>
      <c r="AB59" s="299">
        <f>Matériel_Sogto!GQ64</f>
        <v>0</v>
      </c>
      <c r="AC59" s="299">
        <f>Matériel_Sogto!GY64</f>
        <v>0</v>
      </c>
      <c r="AD59" s="299">
        <f>Matériel_Sogto!HG64</f>
        <v>0</v>
      </c>
      <c r="AE59" s="299">
        <f>Matériel_Sogto!HO64</f>
        <v>0</v>
      </c>
      <c r="AF59" s="299">
        <f>Matériel_Sogto!HW64</f>
        <v>0</v>
      </c>
      <c r="AG59" s="299">
        <f>Matériel_Sogto!IE64</f>
        <v>0</v>
      </c>
      <c r="AH59" s="299">
        <f>Matériel_Sogto!IM64</f>
        <v>0</v>
      </c>
      <c r="AI59" s="302">
        <f t="shared" si="1"/>
        <v>0</v>
      </c>
    </row>
    <row r="60" spans="1:35">
      <c r="A60" s="300">
        <f>Matériel_Sogto!A65</f>
        <v>0</v>
      </c>
      <c r="B60" s="301">
        <f>Matériel_Sogto!B65</f>
        <v>0</v>
      </c>
      <c r="C60" s="301">
        <f>Matériel_Sogto!C65</f>
        <v>0</v>
      </c>
      <c r="D60" s="298">
        <f>Matériel_Sogto!G65</f>
        <v>0</v>
      </c>
      <c r="E60" s="299">
        <f>Matériel_Sogto!O65</f>
        <v>0</v>
      </c>
      <c r="F60" s="299">
        <f>Matériel_Sogto!W65</f>
        <v>0</v>
      </c>
      <c r="G60" s="299">
        <f>Matériel_Sogto!AE65</f>
        <v>0</v>
      </c>
      <c r="H60" s="299">
        <f>+Matériel_Sogto!AM65</f>
        <v>0</v>
      </c>
      <c r="I60" s="299">
        <f>Matériel_Sogto!AU65</f>
        <v>0</v>
      </c>
      <c r="J60" s="299">
        <f>Matériel_Sogto!BC65</f>
        <v>0</v>
      </c>
      <c r="K60" s="299">
        <f>Matériel_Sogto!BK65</f>
        <v>0</v>
      </c>
      <c r="L60" s="299">
        <f>Matériel_Sogto!BS65</f>
        <v>0</v>
      </c>
      <c r="M60" s="299">
        <f>+Matériel_Sogto!CA65</f>
        <v>0</v>
      </c>
      <c r="N60" s="299">
        <f>Matériel_Sogto!CI65</f>
        <v>0</v>
      </c>
      <c r="O60" s="299">
        <f>Matériel_Sogto!CQ65</f>
        <v>0</v>
      </c>
      <c r="P60" s="299">
        <f>Matériel_Sogto!CY65</f>
        <v>0</v>
      </c>
      <c r="Q60" s="299">
        <f>Matériel_Sogto!DG65</f>
        <v>0</v>
      </c>
      <c r="R60" s="299">
        <f>Matériel_Sogto!DO65</f>
        <v>0</v>
      </c>
      <c r="S60" s="299">
        <f>Matériel_Sogto!DW65</f>
        <v>0</v>
      </c>
      <c r="T60" s="299">
        <f>Matériel_Sogto!EE65</f>
        <v>0</v>
      </c>
      <c r="U60" s="299">
        <f>Matériel_Sogto!EM65</f>
        <v>0</v>
      </c>
      <c r="V60" s="299">
        <f>Matériel_Sogto!EU65</f>
        <v>0</v>
      </c>
      <c r="W60" s="299">
        <f>Matériel_Sogto!FC65</f>
        <v>0</v>
      </c>
      <c r="X60" s="299">
        <f>Matériel_Sogto!FK65</f>
        <v>0</v>
      </c>
      <c r="Y60" s="299">
        <f>Matériel_Sogto!FS65</f>
        <v>0</v>
      </c>
      <c r="Z60" s="299">
        <f>Matériel_Sogto!GA65</f>
        <v>0</v>
      </c>
      <c r="AA60" s="299">
        <f>Matériel_Sogto!GI65</f>
        <v>0</v>
      </c>
      <c r="AB60" s="299">
        <f>Matériel_Sogto!GQ65</f>
        <v>0</v>
      </c>
      <c r="AC60" s="299">
        <f>Matériel_Sogto!GY65</f>
        <v>0</v>
      </c>
      <c r="AD60" s="299">
        <f>Matériel_Sogto!HG65</f>
        <v>0</v>
      </c>
      <c r="AE60" s="299">
        <f>Matériel_Sogto!HO65</f>
        <v>0</v>
      </c>
      <c r="AF60" s="299">
        <f>Matériel_Sogto!HW65</f>
        <v>0</v>
      </c>
      <c r="AG60" s="299">
        <f>Matériel_Sogto!IE65</f>
        <v>0</v>
      </c>
      <c r="AH60" s="299">
        <f>Matériel_Sogto!IM65</f>
        <v>0</v>
      </c>
      <c r="AI60" s="302">
        <f t="shared" si="1"/>
        <v>0</v>
      </c>
    </row>
    <row r="61" spans="1:35">
      <c r="A61" s="300">
        <f>Matériel_Sogto!A66</f>
        <v>0</v>
      </c>
      <c r="B61" s="301">
        <f>Matériel_Sogto!B66</f>
        <v>0</v>
      </c>
      <c r="C61" s="301">
        <f>Matériel_Sogto!C66</f>
        <v>0</v>
      </c>
      <c r="D61" s="298">
        <f>Matériel_Sogto!G66</f>
        <v>0</v>
      </c>
      <c r="E61" s="299">
        <f>Matériel_Sogto!O66</f>
        <v>0</v>
      </c>
      <c r="F61" s="299">
        <f>Matériel_Sogto!W66</f>
        <v>0</v>
      </c>
      <c r="G61" s="299">
        <f>Matériel_Sogto!AE66</f>
        <v>0</v>
      </c>
      <c r="H61" s="299">
        <f>+Matériel_Sogto!AM66</f>
        <v>0</v>
      </c>
      <c r="I61" s="299">
        <f>Matériel_Sogto!AU66</f>
        <v>0</v>
      </c>
      <c r="J61" s="299">
        <f>Matériel_Sogto!BC66</f>
        <v>0</v>
      </c>
      <c r="K61" s="299">
        <f>Matériel_Sogto!BK66</f>
        <v>0</v>
      </c>
      <c r="L61" s="299">
        <f>Matériel_Sogto!BS66</f>
        <v>0</v>
      </c>
      <c r="M61" s="299">
        <f>+Matériel_Sogto!CA66</f>
        <v>0</v>
      </c>
      <c r="N61" s="299">
        <f>Matériel_Sogto!CI66</f>
        <v>0</v>
      </c>
      <c r="O61" s="299">
        <f>Matériel_Sogto!CQ66</f>
        <v>0</v>
      </c>
      <c r="P61" s="299">
        <f>Matériel_Sogto!CY66</f>
        <v>0</v>
      </c>
      <c r="Q61" s="299">
        <f>Matériel_Sogto!DG66</f>
        <v>0</v>
      </c>
      <c r="R61" s="299">
        <f>Matériel_Sogto!DO66</f>
        <v>0</v>
      </c>
      <c r="S61" s="299">
        <f>Matériel_Sogto!DW66</f>
        <v>0</v>
      </c>
      <c r="T61" s="299">
        <f>Matériel_Sogto!EE66</f>
        <v>0</v>
      </c>
      <c r="U61" s="299">
        <f>Matériel_Sogto!EM66</f>
        <v>0</v>
      </c>
      <c r="V61" s="299">
        <f>Matériel_Sogto!EU66</f>
        <v>0</v>
      </c>
      <c r="W61" s="299">
        <f>Matériel_Sogto!FC66</f>
        <v>0</v>
      </c>
      <c r="X61" s="299">
        <f>Matériel_Sogto!FK66</f>
        <v>0</v>
      </c>
      <c r="Y61" s="299">
        <f>Matériel_Sogto!FS66</f>
        <v>0</v>
      </c>
      <c r="Z61" s="299">
        <f>Matériel_Sogto!GA66</f>
        <v>0</v>
      </c>
      <c r="AA61" s="299">
        <f>Matériel_Sogto!GI66</f>
        <v>0</v>
      </c>
      <c r="AB61" s="299">
        <f>Matériel_Sogto!GQ66</f>
        <v>0</v>
      </c>
      <c r="AC61" s="299">
        <f>Matériel_Sogto!GY66</f>
        <v>0</v>
      </c>
      <c r="AD61" s="299">
        <f>Matériel_Sogto!HG66</f>
        <v>0</v>
      </c>
      <c r="AE61" s="299">
        <f>Matériel_Sogto!HO66</f>
        <v>0</v>
      </c>
      <c r="AF61" s="299">
        <f>Matériel_Sogto!HW66</f>
        <v>0</v>
      </c>
      <c r="AG61" s="299">
        <f>Matériel_Sogto!IE66</f>
        <v>0</v>
      </c>
      <c r="AH61" s="299">
        <f>Matériel_Sogto!IM66</f>
        <v>0</v>
      </c>
      <c r="AI61" s="302">
        <f t="shared" si="1"/>
        <v>0</v>
      </c>
    </row>
    <row r="62" spans="1:35">
      <c r="A62" s="300">
        <f>Matériel_Sogto!A67</f>
        <v>0</v>
      </c>
      <c r="B62" s="301">
        <f>Matériel_Sogto!B67</f>
        <v>0</v>
      </c>
      <c r="C62" s="301">
        <f>Matériel_Sogto!C67</f>
        <v>0</v>
      </c>
      <c r="D62" s="298">
        <f>Matériel_Sogto!G67</f>
        <v>0</v>
      </c>
      <c r="E62" s="299">
        <f>Matériel_Sogto!O67</f>
        <v>0</v>
      </c>
      <c r="F62" s="299">
        <f>Matériel_Sogto!W67</f>
        <v>0</v>
      </c>
      <c r="G62" s="299">
        <f>Matériel_Sogto!AE67</f>
        <v>0</v>
      </c>
      <c r="H62" s="299">
        <f>+Matériel_Sogto!AM67</f>
        <v>0</v>
      </c>
      <c r="I62" s="299">
        <f>Matériel_Sogto!AU67</f>
        <v>0</v>
      </c>
      <c r="J62" s="299">
        <f>Matériel_Sogto!BC67</f>
        <v>0</v>
      </c>
      <c r="K62" s="299">
        <f>Matériel_Sogto!BK67</f>
        <v>0</v>
      </c>
      <c r="L62" s="299">
        <f>Matériel_Sogto!BS67</f>
        <v>0</v>
      </c>
      <c r="M62" s="299">
        <f>+Matériel_Sogto!CA67</f>
        <v>0</v>
      </c>
      <c r="N62" s="299">
        <f>Matériel_Sogto!CI67</f>
        <v>0</v>
      </c>
      <c r="O62" s="299">
        <f>Matériel_Sogto!CQ67</f>
        <v>0</v>
      </c>
      <c r="P62" s="299">
        <f>Matériel_Sogto!CY67</f>
        <v>0</v>
      </c>
      <c r="Q62" s="299">
        <f>Matériel_Sogto!DG67</f>
        <v>0</v>
      </c>
      <c r="R62" s="299">
        <f>Matériel_Sogto!DO67</f>
        <v>0</v>
      </c>
      <c r="S62" s="299">
        <f>Matériel_Sogto!DW67</f>
        <v>0</v>
      </c>
      <c r="T62" s="299">
        <f>Matériel_Sogto!EE67</f>
        <v>0</v>
      </c>
      <c r="U62" s="299">
        <f>Matériel_Sogto!EM67</f>
        <v>0</v>
      </c>
      <c r="V62" s="299">
        <f>Matériel_Sogto!EU67</f>
        <v>0</v>
      </c>
      <c r="W62" s="299">
        <f>Matériel_Sogto!FC67</f>
        <v>0</v>
      </c>
      <c r="X62" s="299">
        <f>Matériel_Sogto!FK67</f>
        <v>0</v>
      </c>
      <c r="Y62" s="299">
        <f>Matériel_Sogto!FS67</f>
        <v>0</v>
      </c>
      <c r="Z62" s="299">
        <f>Matériel_Sogto!GA67</f>
        <v>0</v>
      </c>
      <c r="AA62" s="299">
        <f>Matériel_Sogto!GI67</f>
        <v>0</v>
      </c>
      <c r="AB62" s="299">
        <f>Matériel_Sogto!GQ67</f>
        <v>0</v>
      </c>
      <c r="AC62" s="299">
        <f>Matériel_Sogto!GY67</f>
        <v>0</v>
      </c>
      <c r="AD62" s="299">
        <f>Matériel_Sogto!HG67</f>
        <v>0</v>
      </c>
      <c r="AE62" s="299">
        <f>Matériel_Sogto!HO67</f>
        <v>0</v>
      </c>
      <c r="AF62" s="299">
        <f>Matériel_Sogto!HW67</f>
        <v>0</v>
      </c>
      <c r="AG62" s="299">
        <f>Matériel_Sogto!IE67</f>
        <v>0</v>
      </c>
      <c r="AH62" s="299">
        <f>Matériel_Sogto!IM67</f>
        <v>0</v>
      </c>
      <c r="AI62" s="302">
        <f t="shared" si="1"/>
        <v>0</v>
      </c>
    </row>
    <row r="63" spans="1:35">
      <c r="A63" s="300">
        <f>Matériel_Sogto!A68</f>
        <v>0</v>
      </c>
      <c r="B63" s="301">
        <f>Matériel_Sogto!B68</f>
        <v>0</v>
      </c>
      <c r="C63" s="301">
        <f>Matériel_Sogto!C68</f>
        <v>0</v>
      </c>
      <c r="D63" s="298">
        <f>Matériel_Sogto!G68</f>
        <v>0</v>
      </c>
      <c r="E63" s="299">
        <f>Matériel_Sogto!O68</f>
        <v>0</v>
      </c>
      <c r="F63" s="299">
        <f>Matériel_Sogto!W68</f>
        <v>0</v>
      </c>
      <c r="G63" s="299">
        <f>Matériel_Sogto!AE68</f>
        <v>0</v>
      </c>
      <c r="H63" s="299">
        <f>+Matériel_Sogto!AM68</f>
        <v>0</v>
      </c>
      <c r="I63" s="299">
        <f>Matériel_Sogto!AU68</f>
        <v>0</v>
      </c>
      <c r="J63" s="299">
        <f>Matériel_Sogto!BC68</f>
        <v>0</v>
      </c>
      <c r="K63" s="299">
        <f>Matériel_Sogto!BK68</f>
        <v>0</v>
      </c>
      <c r="L63" s="299">
        <f>Matériel_Sogto!BS68</f>
        <v>0</v>
      </c>
      <c r="M63" s="299">
        <f>+Matériel_Sogto!CA68</f>
        <v>0</v>
      </c>
      <c r="N63" s="299">
        <f>Matériel_Sogto!CI68</f>
        <v>0</v>
      </c>
      <c r="O63" s="299">
        <f>Matériel_Sogto!CQ68</f>
        <v>0</v>
      </c>
      <c r="P63" s="299">
        <f>Matériel_Sogto!CY68</f>
        <v>0</v>
      </c>
      <c r="Q63" s="299">
        <f>Matériel_Sogto!DG68</f>
        <v>0</v>
      </c>
      <c r="R63" s="299">
        <f>Matériel_Sogto!DO68</f>
        <v>0</v>
      </c>
      <c r="S63" s="299">
        <f>Matériel_Sogto!DW68</f>
        <v>0</v>
      </c>
      <c r="T63" s="299">
        <f>Matériel_Sogto!EE68</f>
        <v>0</v>
      </c>
      <c r="U63" s="299">
        <f>Matériel_Sogto!EM68</f>
        <v>0</v>
      </c>
      <c r="V63" s="299">
        <f>Matériel_Sogto!EU68</f>
        <v>0</v>
      </c>
      <c r="W63" s="299">
        <f>Matériel_Sogto!FC68</f>
        <v>0</v>
      </c>
      <c r="X63" s="299">
        <f>Matériel_Sogto!FK68</f>
        <v>0</v>
      </c>
      <c r="Y63" s="299">
        <f>Matériel_Sogto!FS68</f>
        <v>0</v>
      </c>
      <c r="Z63" s="299">
        <f>Matériel_Sogto!GA68</f>
        <v>0</v>
      </c>
      <c r="AA63" s="299">
        <f>Matériel_Sogto!GI68</f>
        <v>0</v>
      </c>
      <c r="AB63" s="299">
        <f>Matériel_Sogto!GQ68</f>
        <v>0</v>
      </c>
      <c r="AC63" s="299">
        <f>Matériel_Sogto!GY68</f>
        <v>0</v>
      </c>
      <c r="AD63" s="299">
        <f>Matériel_Sogto!HG68</f>
        <v>0</v>
      </c>
      <c r="AE63" s="299">
        <f>Matériel_Sogto!HO68</f>
        <v>0</v>
      </c>
      <c r="AF63" s="299">
        <f>Matériel_Sogto!HW68</f>
        <v>0</v>
      </c>
      <c r="AG63" s="299">
        <f>Matériel_Sogto!IE68</f>
        <v>0</v>
      </c>
      <c r="AH63" s="299">
        <f>Matériel_Sogto!IM68</f>
        <v>0</v>
      </c>
      <c r="AI63" s="302">
        <f t="shared" si="1"/>
        <v>0</v>
      </c>
    </row>
    <row r="64" spans="1:35">
      <c r="A64" s="300">
        <f>Matériel_Sogto!A69</f>
        <v>0</v>
      </c>
      <c r="B64" s="301">
        <f>Matériel_Sogto!B69</f>
        <v>0</v>
      </c>
      <c r="C64" s="301">
        <f>Matériel_Sogto!C69</f>
        <v>0</v>
      </c>
      <c r="D64" s="298">
        <f>Matériel_Sogto!G69</f>
        <v>0</v>
      </c>
      <c r="E64" s="299">
        <f>Matériel_Sogto!O69</f>
        <v>0</v>
      </c>
      <c r="F64" s="299">
        <f>Matériel_Sogto!W69</f>
        <v>0</v>
      </c>
      <c r="G64" s="299">
        <f>Matériel_Sogto!AE69</f>
        <v>0</v>
      </c>
      <c r="H64" s="299">
        <f>+Matériel_Sogto!AM69</f>
        <v>0</v>
      </c>
      <c r="I64" s="299">
        <f>Matériel_Sogto!AU69</f>
        <v>0</v>
      </c>
      <c r="J64" s="299">
        <f>Matériel_Sogto!BC69</f>
        <v>0</v>
      </c>
      <c r="K64" s="299">
        <f>Matériel_Sogto!BK69</f>
        <v>0</v>
      </c>
      <c r="L64" s="299">
        <f>Matériel_Sogto!BS69</f>
        <v>0</v>
      </c>
      <c r="M64" s="299">
        <f>+Matériel_Sogto!CA69</f>
        <v>0</v>
      </c>
      <c r="N64" s="299">
        <f>Matériel_Sogto!CI69</f>
        <v>0</v>
      </c>
      <c r="O64" s="299">
        <f>Matériel_Sogto!CQ69</f>
        <v>0</v>
      </c>
      <c r="P64" s="299">
        <f>Matériel_Sogto!CY69</f>
        <v>0</v>
      </c>
      <c r="Q64" s="299">
        <f>Matériel_Sogto!DG69</f>
        <v>0</v>
      </c>
      <c r="R64" s="299">
        <f>Matériel_Sogto!DO69</f>
        <v>0</v>
      </c>
      <c r="S64" s="299">
        <f>Matériel_Sogto!DW69</f>
        <v>0</v>
      </c>
      <c r="T64" s="299">
        <f>Matériel_Sogto!EE69</f>
        <v>0</v>
      </c>
      <c r="U64" s="299">
        <f>Matériel_Sogto!EM69</f>
        <v>0</v>
      </c>
      <c r="V64" s="299">
        <f>Matériel_Sogto!EU69</f>
        <v>0</v>
      </c>
      <c r="W64" s="299">
        <f>Matériel_Sogto!FC69</f>
        <v>0</v>
      </c>
      <c r="X64" s="299">
        <f>Matériel_Sogto!FK69</f>
        <v>0</v>
      </c>
      <c r="Y64" s="299">
        <f>Matériel_Sogto!FS69</f>
        <v>0</v>
      </c>
      <c r="Z64" s="299">
        <f>Matériel_Sogto!GA69</f>
        <v>0</v>
      </c>
      <c r="AA64" s="299">
        <f>Matériel_Sogto!GI69</f>
        <v>0</v>
      </c>
      <c r="AB64" s="299">
        <f>Matériel_Sogto!GQ69</f>
        <v>0</v>
      </c>
      <c r="AC64" s="299">
        <f>Matériel_Sogto!GY69</f>
        <v>0</v>
      </c>
      <c r="AD64" s="299">
        <f>Matériel_Sogto!HG69</f>
        <v>0</v>
      </c>
      <c r="AE64" s="299">
        <f>Matériel_Sogto!HO69</f>
        <v>0</v>
      </c>
      <c r="AF64" s="299">
        <f>Matériel_Sogto!HW69</f>
        <v>0</v>
      </c>
      <c r="AG64" s="299">
        <f>Matériel_Sogto!IE69</f>
        <v>0</v>
      </c>
      <c r="AH64" s="299">
        <f>Matériel_Sogto!IM69</f>
        <v>0</v>
      </c>
      <c r="AI64" s="302">
        <f t="shared" si="1"/>
        <v>0</v>
      </c>
    </row>
    <row r="65" spans="1:35">
      <c r="A65" s="300">
        <f>Matériel_Sogto!A70</f>
        <v>0</v>
      </c>
      <c r="B65" s="301">
        <f>Matériel_Sogto!B70</f>
        <v>0</v>
      </c>
      <c r="C65" s="301">
        <f>Matériel_Sogto!C70</f>
        <v>0</v>
      </c>
      <c r="D65" s="298">
        <f>Matériel_Sogto!G70</f>
        <v>0</v>
      </c>
      <c r="E65" s="299">
        <f>Matériel_Sogto!O70</f>
        <v>0</v>
      </c>
      <c r="F65" s="299">
        <f>Matériel_Sogto!W70</f>
        <v>0</v>
      </c>
      <c r="G65" s="299">
        <f>Matériel_Sogto!AE70</f>
        <v>0</v>
      </c>
      <c r="H65" s="299">
        <f>+Matériel_Sogto!AM70</f>
        <v>0</v>
      </c>
      <c r="I65" s="299">
        <f>Matériel_Sogto!AU70</f>
        <v>0</v>
      </c>
      <c r="J65" s="299">
        <f>Matériel_Sogto!BC70</f>
        <v>0</v>
      </c>
      <c r="K65" s="299">
        <f>Matériel_Sogto!BK70</f>
        <v>0</v>
      </c>
      <c r="L65" s="299">
        <f>Matériel_Sogto!BS70</f>
        <v>0</v>
      </c>
      <c r="M65" s="299">
        <f>+Matériel_Sogto!CA70</f>
        <v>0</v>
      </c>
      <c r="N65" s="299">
        <f>Matériel_Sogto!CI70</f>
        <v>0</v>
      </c>
      <c r="O65" s="299">
        <f>Matériel_Sogto!CQ70</f>
        <v>0</v>
      </c>
      <c r="P65" s="299">
        <f>Matériel_Sogto!CY70</f>
        <v>0</v>
      </c>
      <c r="Q65" s="299">
        <f>Matériel_Sogto!DG70</f>
        <v>0</v>
      </c>
      <c r="R65" s="299">
        <f>Matériel_Sogto!DO70</f>
        <v>0</v>
      </c>
      <c r="S65" s="299">
        <f>Matériel_Sogto!DW70</f>
        <v>0</v>
      </c>
      <c r="T65" s="299">
        <f>Matériel_Sogto!EE70</f>
        <v>0</v>
      </c>
      <c r="U65" s="299">
        <f>Matériel_Sogto!EM70</f>
        <v>0</v>
      </c>
      <c r="V65" s="299">
        <f>Matériel_Sogto!EU70</f>
        <v>0</v>
      </c>
      <c r="W65" s="299">
        <f>Matériel_Sogto!FC70</f>
        <v>0</v>
      </c>
      <c r="X65" s="299">
        <f>Matériel_Sogto!FK70</f>
        <v>0</v>
      </c>
      <c r="Y65" s="299">
        <f>Matériel_Sogto!FS70</f>
        <v>0</v>
      </c>
      <c r="Z65" s="299">
        <f>Matériel_Sogto!GA70</f>
        <v>0</v>
      </c>
      <c r="AA65" s="299">
        <f>Matériel_Sogto!GI70</f>
        <v>0</v>
      </c>
      <c r="AB65" s="299">
        <f>Matériel_Sogto!GQ70</f>
        <v>0</v>
      </c>
      <c r="AC65" s="299">
        <f>Matériel_Sogto!GY70</f>
        <v>0</v>
      </c>
      <c r="AD65" s="299">
        <f>Matériel_Sogto!HG70</f>
        <v>0</v>
      </c>
      <c r="AE65" s="299">
        <f>Matériel_Sogto!HO70</f>
        <v>0</v>
      </c>
      <c r="AF65" s="299">
        <f>Matériel_Sogto!HW70</f>
        <v>0</v>
      </c>
      <c r="AG65" s="299">
        <f>Matériel_Sogto!IE70</f>
        <v>0</v>
      </c>
      <c r="AH65" s="299">
        <f>Matériel_Sogto!IM70</f>
        <v>0</v>
      </c>
      <c r="AI65" s="302">
        <f t="shared" si="1"/>
        <v>0</v>
      </c>
    </row>
    <row r="66" spans="1:35">
      <c r="A66" s="300">
        <f>Matériel_Sogto!A71</f>
        <v>0</v>
      </c>
      <c r="B66" s="301">
        <f>Matériel_Sogto!B71</f>
        <v>0</v>
      </c>
      <c r="C66" s="301">
        <f>Matériel_Sogto!C71</f>
        <v>0</v>
      </c>
      <c r="D66" s="298">
        <f>Matériel_Sogto!G71</f>
        <v>0</v>
      </c>
      <c r="E66" s="299">
        <f>Matériel_Sogto!O71</f>
        <v>0</v>
      </c>
      <c r="F66" s="299">
        <f>Matériel_Sogto!W71</f>
        <v>0</v>
      </c>
      <c r="G66" s="299">
        <f>Matériel_Sogto!AE71</f>
        <v>0</v>
      </c>
      <c r="H66" s="299">
        <f>+Matériel_Sogto!AM71</f>
        <v>0</v>
      </c>
      <c r="I66" s="299">
        <f>Matériel_Sogto!AU71</f>
        <v>0</v>
      </c>
      <c r="J66" s="299">
        <f>Matériel_Sogto!BC71</f>
        <v>0</v>
      </c>
      <c r="K66" s="299">
        <f>Matériel_Sogto!BK71</f>
        <v>0</v>
      </c>
      <c r="L66" s="299">
        <f>Matériel_Sogto!BS71</f>
        <v>0</v>
      </c>
      <c r="M66" s="299">
        <f>+Matériel_Sogto!CA71</f>
        <v>0</v>
      </c>
      <c r="N66" s="299">
        <f>Matériel_Sogto!CI71</f>
        <v>0</v>
      </c>
      <c r="O66" s="299">
        <f>Matériel_Sogto!CQ71</f>
        <v>0</v>
      </c>
      <c r="P66" s="299">
        <f>Matériel_Sogto!CY71</f>
        <v>0</v>
      </c>
      <c r="Q66" s="299">
        <f>Matériel_Sogto!DG71</f>
        <v>0</v>
      </c>
      <c r="R66" s="299">
        <f>Matériel_Sogto!DO71</f>
        <v>0</v>
      </c>
      <c r="S66" s="299">
        <f>Matériel_Sogto!DW71</f>
        <v>0</v>
      </c>
      <c r="T66" s="299">
        <f>Matériel_Sogto!EE71</f>
        <v>0</v>
      </c>
      <c r="U66" s="299">
        <f>Matériel_Sogto!EM71</f>
        <v>0</v>
      </c>
      <c r="V66" s="299">
        <f>Matériel_Sogto!EU71</f>
        <v>0</v>
      </c>
      <c r="W66" s="299">
        <f>Matériel_Sogto!FC71</f>
        <v>0</v>
      </c>
      <c r="X66" s="299">
        <f>Matériel_Sogto!FK71</f>
        <v>0</v>
      </c>
      <c r="Y66" s="299">
        <f>Matériel_Sogto!FS71</f>
        <v>0</v>
      </c>
      <c r="Z66" s="299">
        <f>Matériel_Sogto!GA71</f>
        <v>0</v>
      </c>
      <c r="AA66" s="299">
        <f>Matériel_Sogto!GI71</f>
        <v>0</v>
      </c>
      <c r="AB66" s="299">
        <f>Matériel_Sogto!GQ71</f>
        <v>0</v>
      </c>
      <c r="AC66" s="299">
        <f>Matériel_Sogto!GY71</f>
        <v>0</v>
      </c>
      <c r="AD66" s="299">
        <f>Matériel_Sogto!HG71</f>
        <v>0</v>
      </c>
      <c r="AE66" s="299">
        <f>Matériel_Sogto!HO71</f>
        <v>0</v>
      </c>
      <c r="AF66" s="299">
        <f>Matériel_Sogto!HW71</f>
        <v>0</v>
      </c>
      <c r="AG66" s="299">
        <f>Matériel_Sogto!IE71</f>
        <v>0</v>
      </c>
      <c r="AH66" s="299">
        <f>Matériel_Sogto!IM71</f>
        <v>0</v>
      </c>
      <c r="AI66" s="302">
        <f t="shared" si="1"/>
        <v>0</v>
      </c>
    </row>
    <row r="67" spans="1:35" ht="15" thickBot="1">
      <c r="A67" s="300">
        <f>Matériel_Sogto!A72</f>
        <v>0</v>
      </c>
      <c r="B67" s="301">
        <f>Matériel_Sogto!B72</f>
        <v>0</v>
      </c>
      <c r="C67" s="301">
        <f>Matériel_Sogto!C72</f>
        <v>0</v>
      </c>
      <c r="D67" s="298">
        <f>Matériel_Sogto!G72</f>
        <v>0</v>
      </c>
      <c r="E67" s="299">
        <f>Matériel_Sogto!O72</f>
        <v>0</v>
      </c>
      <c r="F67" s="299">
        <f>Matériel_Sogto!W72</f>
        <v>0</v>
      </c>
      <c r="G67" s="299">
        <f>Matériel_Sogto!AE72</f>
        <v>0</v>
      </c>
      <c r="H67" s="299">
        <f>+Matériel_Sogto!AM72</f>
        <v>0</v>
      </c>
      <c r="I67" s="299">
        <f>Matériel_Sogto!AU72</f>
        <v>0</v>
      </c>
      <c r="J67" s="299">
        <f>Matériel_Sogto!BC72</f>
        <v>0</v>
      </c>
      <c r="K67" s="299">
        <f>Matériel_Sogto!BK72</f>
        <v>0</v>
      </c>
      <c r="L67" s="299">
        <f>Matériel_Sogto!BS72</f>
        <v>0</v>
      </c>
      <c r="M67" s="299">
        <f>+Matériel_Sogto!CA72</f>
        <v>0</v>
      </c>
      <c r="N67" s="299">
        <f>Matériel_Sogto!CI72</f>
        <v>0</v>
      </c>
      <c r="O67" s="299">
        <f>Matériel_Sogto!CQ72</f>
        <v>0</v>
      </c>
      <c r="P67" s="299">
        <f>Matériel_Sogto!CY72</f>
        <v>0</v>
      </c>
      <c r="Q67" s="299">
        <f>Matériel_Sogto!DG72</f>
        <v>0</v>
      </c>
      <c r="R67" s="299">
        <f>Matériel_Sogto!DO72</f>
        <v>0</v>
      </c>
      <c r="S67" s="299">
        <f>Matériel_Sogto!DW72</f>
        <v>0</v>
      </c>
      <c r="T67" s="299">
        <f>Matériel_Sogto!EE72</f>
        <v>0</v>
      </c>
      <c r="U67" s="299">
        <f>Matériel_Sogto!EM72</f>
        <v>0</v>
      </c>
      <c r="V67" s="299">
        <f>Matériel_Sogto!EU72</f>
        <v>0</v>
      </c>
      <c r="W67" s="299">
        <f>Matériel_Sogto!FC72</f>
        <v>0</v>
      </c>
      <c r="X67" s="299">
        <f>Matériel_Sogto!FK72</f>
        <v>0</v>
      </c>
      <c r="Y67" s="299">
        <f>Matériel_Sogto!FS72</f>
        <v>0</v>
      </c>
      <c r="Z67" s="299">
        <f>Matériel_Sogto!GA72</f>
        <v>0</v>
      </c>
      <c r="AA67" s="299">
        <f>Matériel_Sogto!GI72</f>
        <v>0</v>
      </c>
      <c r="AB67" s="299">
        <f>Matériel_Sogto!GQ72</f>
        <v>0</v>
      </c>
      <c r="AC67" s="299">
        <f>Matériel_Sogto!GY72</f>
        <v>0</v>
      </c>
      <c r="AD67" s="299">
        <f>Matériel_Sogto!HG72</f>
        <v>0</v>
      </c>
      <c r="AE67" s="299">
        <f>Matériel_Sogto!HO72</f>
        <v>0</v>
      </c>
      <c r="AF67" s="299">
        <f>Matériel_Sogto!HW72</f>
        <v>0</v>
      </c>
      <c r="AG67" s="299">
        <f>Matériel_Sogto!IE72</f>
        <v>0</v>
      </c>
      <c r="AH67" s="299">
        <f>Matériel_Sogto!IM72</f>
        <v>0</v>
      </c>
      <c r="AI67" s="302">
        <f t="shared" si="1"/>
        <v>0</v>
      </c>
    </row>
    <row r="68" spans="1:35" ht="18.600000000000001" thickBot="1">
      <c r="A68" s="567" t="s">
        <v>210</v>
      </c>
      <c r="B68" s="568"/>
      <c r="C68" s="568"/>
      <c r="D68" s="568"/>
      <c r="E68" s="568"/>
      <c r="F68" s="568"/>
      <c r="G68" s="568"/>
      <c r="H68" s="568"/>
      <c r="I68" s="568"/>
      <c r="J68" s="568"/>
      <c r="K68" s="568"/>
      <c r="L68" s="568"/>
      <c r="M68" s="568"/>
      <c r="N68" s="568"/>
      <c r="O68" s="568"/>
      <c r="P68" s="568"/>
      <c r="Q68" s="568"/>
      <c r="R68" s="568"/>
      <c r="S68" s="568"/>
      <c r="T68" s="568"/>
      <c r="U68" s="568"/>
      <c r="V68" s="568"/>
      <c r="W68" s="568"/>
      <c r="X68" s="568"/>
      <c r="Y68" s="568"/>
      <c r="Z68" s="568"/>
      <c r="AA68" s="568"/>
      <c r="AB68" s="568"/>
      <c r="AC68" s="568"/>
      <c r="AD68" s="568"/>
      <c r="AE68" s="568"/>
      <c r="AF68" s="568"/>
      <c r="AG68" s="568"/>
      <c r="AH68" s="568"/>
      <c r="AI68" s="569"/>
    </row>
    <row r="69" spans="1:35">
      <c r="A69" s="528" t="str">
        <f>Matériel_Location!A12</f>
        <v>LES ENGINS</v>
      </c>
      <c r="B69" s="301" t="str">
        <f>Matériel_Location!B12</f>
        <v>CHAF TRAVEAU</v>
      </c>
      <c r="C69" s="301">
        <f>Matériel_Location!C12</f>
        <v>0</v>
      </c>
      <c r="D69" s="298">
        <f>Matériel_Location!G12</f>
        <v>0</v>
      </c>
      <c r="E69" s="299">
        <f>Matériel_Location!O12</f>
        <v>0</v>
      </c>
      <c r="F69" s="299">
        <f>Matériel_Location!W12</f>
        <v>0</v>
      </c>
      <c r="G69" s="299">
        <f>Matériel_Location!AE12</f>
        <v>5</v>
      </c>
      <c r="H69" s="299">
        <f>+Matériel_Location!AM12</f>
        <v>0</v>
      </c>
      <c r="I69" s="299">
        <f>Matériel_Location!AU12</f>
        <v>0</v>
      </c>
      <c r="J69" s="299">
        <f>Matériel_Location!BC12</f>
        <v>0</v>
      </c>
      <c r="K69" s="299">
        <f>Matériel_Location!BK12</f>
        <v>0</v>
      </c>
      <c r="L69" s="299">
        <f>Matériel_Location!BS12</f>
        <v>0</v>
      </c>
      <c r="M69" s="299">
        <f>+Matériel_Location!CA12</f>
        <v>0</v>
      </c>
      <c r="N69" s="299">
        <f>Matériel_Location!CI12</f>
        <v>0</v>
      </c>
      <c r="O69" s="299">
        <f>Matériel_Location!CQ12</f>
        <v>0</v>
      </c>
      <c r="P69" s="299">
        <f>Matériel_Location!CY12</f>
        <v>5</v>
      </c>
      <c r="Q69" s="299">
        <f>Matériel_Location!DG12</f>
        <v>15</v>
      </c>
      <c r="R69" s="299">
        <f>Matériel_Location!DO12</f>
        <v>0</v>
      </c>
      <c r="S69" s="299">
        <f>Matériel_Location!DW12</f>
        <v>20</v>
      </c>
      <c r="T69" s="299">
        <f>Matériel_Location!EE12</f>
        <v>0</v>
      </c>
      <c r="U69" s="299">
        <f>Matériel_Location!EM12</f>
        <v>0</v>
      </c>
      <c r="V69" s="299">
        <f>Matériel_Location!EU12</f>
        <v>0</v>
      </c>
      <c r="W69" s="299">
        <f>Matériel_Location!FC12</f>
        <v>0</v>
      </c>
      <c r="X69" s="299">
        <f>Matériel_Location!FK12</f>
        <v>0</v>
      </c>
      <c r="Y69" s="299">
        <f>Matériel_Location!FS12</f>
        <v>0</v>
      </c>
      <c r="Z69" s="299">
        <f>Matériel_Location!GA12</f>
        <v>0</v>
      </c>
      <c r="AA69" s="299">
        <f>Matériel_Location!GI12</f>
        <v>0</v>
      </c>
      <c r="AB69" s="299">
        <f>Matériel_Location!GQ12</f>
        <v>0</v>
      </c>
      <c r="AC69" s="299">
        <f>Matériel_Location!GY12</f>
        <v>0</v>
      </c>
      <c r="AD69" s="299">
        <f>Matériel_Location!HG12</f>
        <v>0</v>
      </c>
      <c r="AE69" s="299">
        <f>Matériel_Location!HO12</f>
        <v>0</v>
      </c>
      <c r="AF69" s="299">
        <f>Matériel_Location!HW12</f>
        <v>0</v>
      </c>
      <c r="AG69" s="299">
        <f>Matériel_Location!IE12</f>
        <v>0</v>
      </c>
      <c r="AH69" s="299">
        <f>Matériel_Location!IM12</f>
        <v>0</v>
      </c>
      <c r="AI69" s="533">
        <f t="shared" ref="AI69" si="2">SUM(D69:AH69)</f>
        <v>45</v>
      </c>
    </row>
    <row r="70" spans="1:35">
      <c r="A70" s="528" t="str">
        <f>Matériel_Location!A13</f>
        <v>CB002</v>
      </c>
      <c r="B70" s="301">
        <f>Matériel_Location!B13</f>
        <v>0</v>
      </c>
      <c r="C70" s="301">
        <f>Matériel_Location!C13</f>
        <v>0</v>
      </c>
      <c r="D70" s="298">
        <f>Matériel_Location!G13</f>
        <v>0</v>
      </c>
      <c r="E70" s="299">
        <f>Matériel_Location!O13</f>
        <v>0</v>
      </c>
      <c r="F70" s="299">
        <f>Matériel_Location!W13</f>
        <v>0</v>
      </c>
      <c r="G70" s="299">
        <f>Matériel_Location!AE13</f>
        <v>0</v>
      </c>
      <c r="H70" s="299">
        <f>+Matériel_Location!AM13</f>
        <v>0</v>
      </c>
      <c r="I70" s="299">
        <f>Matériel_Location!AU13</f>
        <v>0</v>
      </c>
      <c r="J70" s="299">
        <f>Matériel_Location!BC13</f>
        <v>0</v>
      </c>
      <c r="K70" s="299">
        <f>Matériel_Location!BK13</f>
        <v>0</v>
      </c>
      <c r="L70" s="299">
        <f>Matériel_Location!BS13</f>
        <v>0</v>
      </c>
      <c r="M70" s="299">
        <f>+Matériel_Location!CA13</f>
        <v>0</v>
      </c>
      <c r="N70" s="299">
        <f>Matériel_Location!CI13</f>
        <v>0</v>
      </c>
      <c r="O70" s="299">
        <f>Matériel_Location!CQ13</f>
        <v>0</v>
      </c>
      <c r="P70" s="299">
        <f>Matériel_Location!CY13</f>
        <v>0</v>
      </c>
      <c r="Q70" s="299">
        <f>Matériel_Location!DG13</f>
        <v>0</v>
      </c>
      <c r="R70" s="299">
        <f>Matériel_Location!DO13</f>
        <v>0</v>
      </c>
      <c r="S70" s="299">
        <f>Matériel_Location!DW13</f>
        <v>0</v>
      </c>
      <c r="T70" s="299">
        <f>Matériel_Location!EE13</f>
        <v>0</v>
      </c>
      <c r="U70" s="299">
        <f>Matériel_Location!EM13</f>
        <v>0</v>
      </c>
      <c r="V70" s="299">
        <f>Matériel_Location!EU13</f>
        <v>0</v>
      </c>
      <c r="W70" s="299">
        <f>Matériel_Location!FC13</f>
        <v>0</v>
      </c>
      <c r="X70" s="299">
        <f>Matériel_Location!FK13</f>
        <v>0</v>
      </c>
      <c r="Y70" s="299">
        <f>Matériel_Location!FS13</f>
        <v>0</v>
      </c>
      <c r="Z70" s="299">
        <f>Matériel_Location!GA13</f>
        <v>0</v>
      </c>
      <c r="AA70" s="299">
        <f>Matériel_Location!GI13</f>
        <v>0</v>
      </c>
      <c r="AB70" s="299">
        <f>Matériel_Location!GQ13</f>
        <v>0</v>
      </c>
      <c r="AC70" s="299">
        <f>Matériel_Location!GY13</f>
        <v>0</v>
      </c>
      <c r="AD70" s="299">
        <f>Matériel_Location!HG13</f>
        <v>0</v>
      </c>
      <c r="AE70" s="299">
        <f>Matériel_Location!HO13</f>
        <v>0</v>
      </c>
      <c r="AF70" s="299">
        <f>Matériel_Location!HW13</f>
        <v>0</v>
      </c>
      <c r="AG70" s="299">
        <f>Matériel_Location!IE13</f>
        <v>0</v>
      </c>
      <c r="AH70" s="299">
        <f>Matériel_Location!IM13</f>
        <v>0</v>
      </c>
      <c r="AI70" s="533">
        <f t="shared" ref="AI70:AI130" si="3">SUM(D70:AH70)</f>
        <v>0</v>
      </c>
    </row>
    <row r="71" spans="1:35">
      <c r="A71" s="528" t="str">
        <f>Matériel_Location!A14</f>
        <v>TR001</v>
      </c>
      <c r="B71" s="301">
        <f>Matériel_Location!B14</f>
        <v>0</v>
      </c>
      <c r="C71" s="301">
        <f>Matériel_Location!C14</f>
        <v>0</v>
      </c>
      <c r="D71" s="298">
        <f>Matériel_Location!G14</f>
        <v>0</v>
      </c>
      <c r="E71" s="299">
        <f>Matériel_Location!O14</f>
        <v>0</v>
      </c>
      <c r="F71" s="299">
        <f>Matériel_Location!W14</f>
        <v>0</v>
      </c>
      <c r="G71" s="299">
        <f>Matériel_Location!AE14</f>
        <v>0</v>
      </c>
      <c r="H71" s="299">
        <f>+Matériel_Location!AM14</f>
        <v>0</v>
      </c>
      <c r="I71" s="299">
        <f>Matériel_Location!AU14</f>
        <v>0</v>
      </c>
      <c r="J71" s="299">
        <f>Matériel_Location!BC14</f>
        <v>0</v>
      </c>
      <c r="K71" s="299">
        <f>Matériel_Location!BK14</f>
        <v>0</v>
      </c>
      <c r="L71" s="299">
        <f>Matériel_Location!BS14</f>
        <v>0</v>
      </c>
      <c r="M71" s="299">
        <f>+Matériel_Location!CA14</f>
        <v>0</v>
      </c>
      <c r="N71" s="299">
        <f>Matériel_Location!CI14</f>
        <v>0</v>
      </c>
      <c r="O71" s="299">
        <f>Matériel_Location!CQ14</f>
        <v>0</v>
      </c>
      <c r="P71" s="299">
        <f>Matériel_Location!CY14</f>
        <v>0</v>
      </c>
      <c r="Q71" s="299">
        <f>Matériel_Location!DG14</f>
        <v>0</v>
      </c>
      <c r="R71" s="299">
        <f>Matériel_Location!DO14</f>
        <v>0</v>
      </c>
      <c r="S71" s="299">
        <f>Matériel_Location!DW14</f>
        <v>0</v>
      </c>
      <c r="T71" s="299">
        <f>Matériel_Location!EE14</f>
        <v>0</v>
      </c>
      <c r="U71" s="299">
        <f>Matériel_Location!EM14</f>
        <v>0</v>
      </c>
      <c r="V71" s="299">
        <f>Matériel_Location!EU14</f>
        <v>0</v>
      </c>
      <c r="W71" s="299">
        <f>Matériel_Location!FC14</f>
        <v>0</v>
      </c>
      <c r="X71" s="299">
        <f>Matériel_Location!FK14</f>
        <v>0</v>
      </c>
      <c r="Y71" s="299">
        <f>Matériel_Location!FS14</f>
        <v>0</v>
      </c>
      <c r="Z71" s="299">
        <f>Matériel_Location!GA14</f>
        <v>0</v>
      </c>
      <c r="AA71" s="299">
        <f>Matériel_Location!GI14</f>
        <v>0</v>
      </c>
      <c r="AB71" s="299">
        <f>Matériel_Location!GQ14</f>
        <v>0</v>
      </c>
      <c r="AC71" s="299">
        <f>Matériel_Location!GY14</f>
        <v>0</v>
      </c>
      <c r="AD71" s="299">
        <f>Matériel_Location!HG14</f>
        <v>0</v>
      </c>
      <c r="AE71" s="299">
        <f>Matériel_Location!HO14</f>
        <v>0</v>
      </c>
      <c r="AF71" s="299">
        <f>Matériel_Location!HW14</f>
        <v>0</v>
      </c>
      <c r="AG71" s="299">
        <f>Matériel_Location!IE14</f>
        <v>0</v>
      </c>
      <c r="AH71" s="299">
        <f>Matériel_Location!IM14</f>
        <v>0</v>
      </c>
      <c r="AI71" s="533">
        <f t="shared" si="3"/>
        <v>0</v>
      </c>
    </row>
    <row r="72" spans="1:35">
      <c r="A72" s="528" t="str">
        <f>Matériel_Location!A15</f>
        <v>P012</v>
      </c>
      <c r="B72" s="301">
        <f>Matériel_Location!B15</f>
        <v>0</v>
      </c>
      <c r="C72" s="301">
        <f>Matériel_Location!C15</f>
        <v>0</v>
      </c>
      <c r="D72" s="298">
        <f>Matériel_Location!G15</f>
        <v>0</v>
      </c>
      <c r="E72" s="299">
        <f>Matériel_Location!O15</f>
        <v>0</v>
      </c>
      <c r="F72" s="299">
        <f>Matériel_Location!W15</f>
        <v>0</v>
      </c>
      <c r="G72" s="299">
        <f>Matériel_Location!AE15</f>
        <v>0</v>
      </c>
      <c r="H72" s="299">
        <f>+Matériel_Location!AM15</f>
        <v>0</v>
      </c>
      <c r="I72" s="299">
        <f>Matériel_Location!AU15</f>
        <v>0</v>
      </c>
      <c r="J72" s="299">
        <f>Matériel_Location!BC15</f>
        <v>0</v>
      </c>
      <c r="K72" s="299">
        <f>Matériel_Location!BK15</f>
        <v>0</v>
      </c>
      <c r="L72" s="299">
        <f>Matériel_Location!BS15</f>
        <v>0</v>
      </c>
      <c r="M72" s="299">
        <f>+Matériel_Location!CA15</f>
        <v>0</v>
      </c>
      <c r="N72" s="299">
        <f>Matériel_Location!CI15</f>
        <v>0</v>
      </c>
      <c r="O72" s="299">
        <f>Matériel_Location!CQ15</f>
        <v>0</v>
      </c>
      <c r="P72" s="299">
        <f>Matériel_Location!CY15</f>
        <v>0</v>
      </c>
      <c r="Q72" s="299">
        <f>Matériel_Location!DG15</f>
        <v>0</v>
      </c>
      <c r="R72" s="299">
        <f>Matériel_Location!DO15</f>
        <v>0</v>
      </c>
      <c r="S72" s="299">
        <f>Matériel_Location!DW15</f>
        <v>0</v>
      </c>
      <c r="T72" s="299">
        <f>Matériel_Location!EE15</f>
        <v>0</v>
      </c>
      <c r="U72" s="299">
        <f>Matériel_Location!EM15</f>
        <v>0</v>
      </c>
      <c r="V72" s="299">
        <f>Matériel_Location!EU15</f>
        <v>0</v>
      </c>
      <c r="W72" s="299">
        <f>Matériel_Location!FC15</f>
        <v>0</v>
      </c>
      <c r="X72" s="299">
        <f>Matériel_Location!FK15</f>
        <v>0</v>
      </c>
      <c r="Y72" s="299">
        <f>Matériel_Location!FS15</f>
        <v>0</v>
      </c>
      <c r="Z72" s="299">
        <f>Matériel_Location!GA15</f>
        <v>0</v>
      </c>
      <c r="AA72" s="299">
        <f>Matériel_Location!GI15</f>
        <v>0</v>
      </c>
      <c r="AB72" s="299">
        <f>Matériel_Location!GQ15</f>
        <v>0</v>
      </c>
      <c r="AC72" s="299">
        <f>Matériel_Location!GY15</f>
        <v>0</v>
      </c>
      <c r="AD72" s="299">
        <f>Matériel_Location!HG15</f>
        <v>0</v>
      </c>
      <c r="AE72" s="299">
        <f>Matériel_Location!HO15</f>
        <v>0</v>
      </c>
      <c r="AF72" s="299">
        <f>Matériel_Location!HW15</f>
        <v>0</v>
      </c>
      <c r="AG72" s="299">
        <f>Matériel_Location!IE15</f>
        <v>0</v>
      </c>
      <c r="AH72" s="299">
        <f>Matériel_Location!IM15</f>
        <v>0</v>
      </c>
      <c r="AI72" s="533">
        <f t="shared" si="3"/>
        <v>0</v>
      </c>
    </row>
    <row r="73" spans="1:35">
      <c r="A73" s="528" t="str">
        <f>Matériel_Location!A16</f>
        <v>CA012</v>
      </c>
      <c r="B73" s="301">
        <f>Matériel_Location!B16</f>
        <v>0</v>
      </c>
      <c r="C73" s="301">
        <f>Matériel_Location!C16</f>
        <v>0</v>
      </c>
      <c r="D73" s="298">
        <f>Matériel_Location!G16</f>
        <v>0</v>
      </c>
      <c r="E73" s="299">
        <f>Matériel_Location!O16</f>
        <v>0</v>
      </c>
      <c r="F73" s="299">
        <f>Matériel_Location!W16</f>
        <v>0</v>
      </c>
      <c r="G73" s="299">
        <f>Matériel_Location!AE16</f>
        <v>0</v>
      </c>
      <c r="H73" s="299">
        <f>+Matériel_Location!AM16</f>
        <v>0</v>
      </c>
      <c r="I73" s="299">
        <f>Matériel_Location!AU16</f>
        <v>0</v>
      </c>
      <c r="J73" s="299">
        <f>Matériel_Location!BC16</f>
        <v>0</v>
      </c>
      <c r="K73" s="299">
        <f>Matériel_Location!BK16</f>
        <v>0</v>
      </c>
      <c r="L73" s="299">
        <f>Matériel_Location!BS16</f>
        <v>0</v>
      </c>
      <c r="M73" s="299">
        <f>+Matériel_Location!CA16</f>
        <v>0</v>
      </c>
      <c r="N73" s="299">
        <f>Matériel_Location!CI16</f>
        <v>0</v>
      </c>
      <c r="O73" s="299">
        <f>Matériel_Location!CQ16</f>
        <v>0</v>
      </c>
      <c r="P73" s="299">
        <f>Matériel_Location!CY16</f>
        <v>0</v>
      </c>
      <c r="Q73" s="299">
        <f>Matériel_Location!DG16</f>
        <v>0</v>
      </c>
      <c r="R73" s="299">
        <f>Matériel_Location!DO16</f>
        <v>0</v>
      </c>
      <c r="S73" s="299">
        <f>Matériel_Location!DW16</f>
        <v>0</v>
      </c>
      <c r="T73" s="299">
        <f>Matériel_Location!EE16</f>
        <v>0</v>
      </c>
      <c r="U73" s="299">
        <f>Matériel_Location!EM16</f>
        <v>0</v>
      </c>
      <c r="V73" s="299">
        <f>Matériel_Location!EU16</f>
        <v>0</v>
      </c>
      <c r="W73" s="299">
        <f>Matériel_Location!FC16</f>
        <v>0</v>
      </c>
      <c r="X73" s="299">
        <f>Matériel_Location!FK16</f>
        <v>0</v>
      </c>
      <c r="Y73" s="299">
        <f>Matériel_Location!FS16</f>
        <v>0</v>
      </c>
      <c r="Z73" s="299">
        <f>Matériel_Location!GA16</f>
        <v>0</v>
      </c>
      <c r="AA73" s="299">
        <f>Matériel_Location!GI16</f>
        <v>0</v>
      </c>
      <c r="AB73" s="299">
        <f>Matériel_Location!GQ16</f>
        <v>0</v>
      </c>
      <c r="AC73" s="299">
        <f>Matériel_Location!GY16</f>
        <v>0</v>
      </c>
      <c r="AD73" s="299">
        <f>Matériel_Location!HG16</f>
        <v>0</v>
      </c>
      <c r="AE73" s="299">
        <f>Matériel_Location!HO16</f>
        <v>0</v>
      </c>
      <c r="AF73" s="299">
        <f>Matériel_Location!HW16</f>
        <v>0</v>
      </c>
      <c r="AG73" s="299">
        <f>Matériel_Location!IE16</f>
        <v>0</v>
      </c>
      <c r="AH73" s="299">
        <f>Matériel_Location!IM16</f>
        <v>0</v>
      </c>
      <c r="AI73" s="533">
        <f t="shared" si="3"/>
        <v>0</v>
      </c>
    </row>
    <row r="74" spans="1:35">
      <c r="A74" s="528" t="str">
        <f>Matériel_Location!A17</f>
        <v>CB001</v>
      </c>
      <c r="B74" s="301">
        <f>Matériel_Location!B17</f>
        <v>0</v>
      </c>
      <c r="C74" s="301">
        <f>Matériel_Location!C17</f>
        <v>0</v>
      </c>
      <c r="D74" s="298">
        <f>Matériel_Location!G17</f>
        <v>0</v>
      </c>
      <c r="E74" s="299">
        <f>Matériel_Location!O17</f>
        <v>0</v>
      </c>
      <c r="F74" s="299">
        <f>Matériel_Location!W17</f>
        <v>0</v>
      </c>
      <c r="G74" s="299">
        <f>Matériel_Location!AE17</f>
        <v>0</v>
      </c>
      <c r="H74" s="299">
        <f>+Matériel_Location!AM17</f>
        <v>0</v>
      </c>
      <c r="I74" s="299">
        <f>Matériel_Location!AU17</f>
        <v>0</v>
      </c>
      <c r="J74" s="299">
        <f>Matériel_Location!BC17</f>
        <v>0</v>
      </c>
      <c r="K74" s="299">
        <f>Matériel_Location!BK17</f>
        <v>0</v>
      </c>
      <c r="L74" s="299">
        <f>Matériel_Location!BS17</f>
        <v>0</v>
      </c>
      <c r="M74" s="299">
        <f>+Matériel_Location!CA17</f>
        <v>0</v>
      </c>
      <c r="N74" s="299">
        <f>Matériel_Location!CI17</f>
        <v>0</v>
      </c>
      <c r="O74" s="299">
        <f>Matériel_Location!CQ17</f>
        <v>0</v>
      </c>
      <c r="P74" s="299">
        <f>Matériel_Location!CY17</f>
        <v>0</v>
      </c>
      <c r="Q74" s="299">
        <f>Matériel_Location!DG17</f>
        <v>0</v>
      </c>
      <c r="R74" s="299">
        <f>Matériel_Location!DO17</f>
        <v>0</v>
      </c>
      <c r="S74" s="299">
        <f>Matériel_Location!DW17</f>
        <v>0</v>
      </c>
      <c r="T74" s="299">
        <f>Matériel_Location!EE17</f>
        <v>0</v>
      </c>
      <c r="U74" s="299">
        <f>Matériel_Location!EM17</f>
        <v>0</v>
      </c>
      <c r="V74" s="299">
        <f>Matériel_Location!EU17</f>
        <v>0</v>
      </c>
      <c r="W74" s="299">
        <f>Matériel_Location!FC17</f>
        <v>0</v>
      </c>
      <c r="X74" s="299">
        <f>Matériel_Location!FK17</f>
        <v>0</v>
      </c>
      <c r="Y74" s="299">
        <f>Matériel_Location!FS17</f>
        <v>0</v>
      </c>
      <c r="Z74" s="299">
        <f>Matériel_Location!GA17</f>
        <v>0</v>
      </c>
      <c r="AA74" s="299">
        <f>Matériel_Location!GI17</f>
        <v>0</v>
      </c>
      <c r="AB74" s="299">
        <f>Matériel_Location!GQ17</f>
        <v>0</v>
      </c>
      <c r="AC74" s="299">
        <f>Matériel_Location!GY17</f>
        <v>0</v>
      </c>
      <c r="AD74" s="299">
        <f>Matériel_Location!HG17</f>
        <v>0</v>
      </c>
      <c r="AE74" s="299">
        <f>Matériel_Location!HO17</f>
        <v>0</v>
      </c>
      <c r="AF74" s="299">
        <f>Matériel_Location!HW17</f>
        <v>0</v>
      </c>
      <c r="AG74" s="299">
        <f>Matériel_Location!IE17</f>
        <v>0</v>
      </c>
      <c r="AH74" s="299">
        <f>Matériel_Location!IM17</f>
        <v>0</v>
      </c>
      <c r="AI74" s="533">
        <f t="shared" si="3"/>
        <v>0</v>
      </c>
    </row>
    <row r="75" spans="1:35">
      <c r="A75" s="528" t="str">
        <f>Matériel_Location!A18</f>
        <v>CA006</v>
      </c>
      <c r="B75" s="301">
        <f>Matériel_Location!B18</f>
        <v>0</v>
      </c>
      <c r="C75" s="301">
        <f>Matériel_Location!C18</f>
        <v>0</v>
      </c>
      <c r="D75" s="298">
        <f>Matériel_Location!G18</f>
        <v>0</v>
      </c>
      <c r="E75" s="299">
        <f>Matériel_Location!O18</f>
        <v>0</v>
      </c>
      <c r="F75" s="299">
        <f>Matériel_Location!W18</f>
        <v>0</v>
      </c>
      <c r="G75" s="299">
        <f>Matériel_Location!AE18</f>
        <v>0</v>
      </c>
      <c r="H75" s="299">
        <f>+Matériel_Location!AM18</f>
        <v>0</v>
      </c>
      <c r="I75" s="299">
        <f>Matériel_Location!AU18</f>
        <v>0</v>
      </c>
      <c r="J75" s="299">
        <f>Matériel_Location!BC18</f>
        <v>0</v>
      </c>
      <c r="K75" s="299">
        <f>Matériel_Location!BK18</f>
        <v>0</v>
      </c>
      <c r="L75" s="299">
        <f>Matériel_Location!BS18</f>
        <v>0</v>
      </c>
      <c r="M75" s="299">
        <f>+Matériel_Location!CA18</f>
        <v>0</v>
      </c>
      <c r="N75" s="299">
        <f>Matériel_Location!CI18</f>
        <v>0</v>
      </c>
      <c r="O75" s="299">
        <f>Matériel_Location!CQ18</f>
        <v>0</v>
      </c>
      <c r="P75" s="299">
        <f>Matériel_Location!CY18</f>
        <v>0</v>
      </c>
      <c r="Q75" s="299">
        <f>Matériel_Location!DG18</f>
        <v>0</v>
      </c>
      <c r="R75" s="299">
        <f>Matériel_Location!DO18</f>
        <v>0</v>
      </c>
      <c r="S75" s="299">
        <f>Matériel_Location!DW18</f>
        <v>0</v>
      </c>
      <c r="T75" s="299">
        <f>Matériel_Location!EE18</f>
        <v>0</v>
      </c>
      <c r="U75" s="299">
        <f>Matériel_Location!EM18</f>
        <v>0</v>
      </c>
      <c r="V75" s="299">
        <f>Matériel_Location!EU18</f>
        <v>0</v>
      </c>
      <c r="W75" s="299">
        <f>Matériel_Location!FC18</f>
        <v>0</v>
      </c>
      <c r="X75" s="299">
        <f>Matériel_Location!FK18</f>
        <v>0</v>
      </c>
      <c r="Y75" s="299">
        <f>Matériel_Location!FS18</f>
        <v>0</v>
      </c>
      <c r="Z75" s="299">
        <f>Matériel_Location!GA18</f>
        <v>0</v>
      </c>
      <c r="AA75" s="299">
        <f>Matériel_Location!GI18</f>
        <v>0</v>
      </c>
      <c r="AB75" s="299">
        <f>Matériel_Location!GQ18</f>
        <v>0</v>
      </c>
      <c r="AC75" s="299">
        <f>Matériel_Location!GY18</f>
        <v>0</v>
      </c>
      <c r="AD75" s="299">
        <f>Matériel_Location!HG18</f>
        <v>0</v>
      </c>
      <c r="AE75" s="299">
        <f>Matériel_Location!HO18</f>
        <v>0</v>
      </c>
      <c r="AF75" s="299">
        <f>Matériel_Location!HW18</f>
        <v>0</v>
      </c>
      <c r="AG75" s="299">
        <f>Matériel_Location!IE18</f>
        <v>0</v>
      </c>
      <c r="AH75" s="299">
        <f>Matériel_Location!IM18</f>
        <v>0</v>
      </c>
      <c r="AI75" s="533">
        <f t="shared" si="3"/>
        <v>0</v>
      </c>
    </row>
    <row r="76" spans="1:35">
      <c r="A76" s="528" t="str">
        <f>Matériel_Location!A20</f>
        <v>PICK UP</v>
      </c>
      <c r="B76" s="301" t="str">
        <f>Matériel_Location!B20</f>
        <v>BIBAMO</v>
      </c>
      <c r="C76" s="301">
        <f>Matériel_Location!C20</f>
        <v>0</v>
      </c>
      <c r="D76" s="298">
        <f>Matériel_Location!G20</f>
        <v>0</v>
      </c>
      <c r="E76" s="299">
        <f>Matériel_Location!O20</f>
        <v>0</v>
      </c>
      <c r="F76" s="299">
        <f>Matériel_Location!W20</f>
        <v>0</v>
      </c>
      <c r="G76" s="299">
        <f>Matériel_Location!AE20</f>
        <v>0</v>
      </c>
      <c r="H76" s="299">
        <f>+Matériel_Location!AM20</f>
        <v>0</v>
      </c>
      <c r="I76" s="299">
        <f>Matériel_Location!AU20</f>
        <v>0</v>
      </c>
      <c r="J76" s="299">
        <f>Matériel_Location!BC20</f>
        <v>0</v>
      </c>
      <c r="K76" s="299">
        <f>Matériel_Location!BK20</f>
        <v>0</v>
      </c>
      <c r="L76" s="299">
        <f>Matériel_Location!BS20</f>
        <v>0</v>
      </c>
      <c r="M76" s="299">
        <f>+Matériel_Location!CA20</f>
        <v>0</v>
      </c>
      <c r="N76" s="299">
        <f>Matériel_Location!CI20</f>
        <v>1</v>
      </c>
      <c r="O76" s="299">
        <f>Matériel_Location!CQ20</f>
        <v>0</v>
      </c>
      <c r="P76" s="299">
        <f>Matériel_Location!CY20</f>
        <v>0</v>
      </c>
      <c r="Q76" s="299">
        <f>Matériel_Location!DG20</f>
        <v>0</v>
      </c>
      <c r="R76" s="299">
        <f>Matériel_Location!DO20</f>
        <v>0</v>
      </c>
      <c r="S76" s="299">
        <f>Matériel_Location!DW20</f>
        <v>0</v>
      </c>
      <c r="T76" s="299">
        <f>Matériel_Location!EE20</f>
        <v>0</v>
      </c>
      <c r="U76" s="299">
        <f>Matériel_Location!EM20</f>
        <v>0</v>
      </c>
      <c r="V76" s="299">
        <f>Matériel_Location!EU20</f>
        <v>0</v>
      </c>
      <c r="W76" s="299">
        <f>Matériel_Location!FC20</f>
        <v>0</v>
      </c>
      <c r="X76" s="299">
        <f>Matériel_Location!FK20</f>
        <v>0</v>
      </c>
      <c r="Y76" s="299">
        <f>Matériel_Location!FS20</f>
        <v>0</v>
      </c>
      <c r="Z76" s="299">
        <f>Matériel_Location!GA20</f>
        <v>0</v>
      </c>
      <c r="AA76" s="299">
        <f>Matériel_Location!GI20</f>
        <v>0</v>
      </c>
      <c r="AB76" s="299">
        <f>Matériel_Location!GQ20</f>
        <v>0</v>
      </c>
      <c r="AC76" s="299">
        <f>Matériel_Location!GY20</f>
        <v>0</v>
      </c>
      <c r="AD76" s="299">
        <f>Matériel_Location!HG20</f>
        <v>0</v>
      </c>
      <c r="AE76" s="299">
        <f>Matériel_Location!HO20</f>
        <v>0</v>
      </c>
      <c r="AF76" s="299">
        <f>Matériel_Location!HW20</f>
        <v>0</v>
      </c>
      <c r="AG76" s="299">
        <f>Matériel_Location!IE20</f>
        <v>0</v>
      </c>
      <c r="AH76" s="299">
        <f>Matériel_Location!IM20</f>
        <v>0</v>
      </c>
      <c r="AI76" s="533">
        <f t="shared" si="3"/>
        <v>1</v>
      </c>
    </row>
    <row r="77" spans="1:35">
      <c r="A77" s="528" t="str">
        <f>Matériel_Location!A21</f>
        <v>TR001</v>
      </c>
      <c r="B77" s="301">
        <f>Matériel_Location!B21</f>
        <v>0</v>
      </c>
      <c r="C77" s="301">
        <f>Matériel_Location!C21</f>
        <v>0</v>
      </c>
      <c r="D77" s="298">
        <f>Matériel_Location!G21</f>
        <v>0</v>
      </c>
      <c r="E77" s="299">
        <f>Matériel_Location!O21</f>
        <v>0</v>
      </c>
      <c r="F77" s="299">
        <f>Matériel_Location!W21</f>
        <v>0</v>
      </c>
      <c r="G77" s="299">
        <f>Matériel_Location!AE21</f>
        <v>0</v>
      </c>
      <c r="H77" s="299">
        <f>+Matériel_Location!AM21</f>
        <v>0</v>
      </c>
      <c r="I77" s="299">
        <f>Matériel_Location!AU21</f>
        <v>0</v>
      </c>
      <c r="J77" s="299">
        <f>Matériel_Location!BC21</f>
        <v>0</v>
      </c>
      <c r="K77" s="299">
        <f>Matériel_Location!BK21</f>
        <v>0</v>
      </c>
      <c r="L77" s="299">
        <f>Matériel_Location!BS21</f>
        <v>0</v>
      </c>
      <c r="M77" s="299">
        <f>+Matériel_Location!CA21</f>
        <v>0</v>
      </c>
      <c r="N77" s="299">
        <f>Matériel_Location!CI21</f>
        <v>0</v>
      </c>
      <c r="O77" s="299">
        <f>Matériel_Location!CQ21</f>
        <v>0</v>
      </c>
      <c r="P77" s="299">
        <f>Matériel_Location!CY21</f>
        <v>0</v>
      </c>
      <c r="Q77" s="299">
        <f>Matériel_Location!DG21</f>
        <v>0</v>
      </c>
      <c r="R77" s="299">
        <f>Matériel_Location!DO21</f>
        <v>0</v>
      </c>
      <c r="S77" s="299">
        <f>Matériel_Location!DW21</f>
        <v>0</v>
      </c>
      <c r="T77" s="299">
        <f>Matériel_Location!EE21</f>
        <v>0</v>
      </c>
      <c r="U77" s="299">
        <f>Matériel_Location!EM21</f>
        <v>0</v>
      </c>
      <c r="V77" s="299">
        <f>Matériel_Location!EU21</f>
        <v>0</v>
      </c>
      <c r="W77" s="299">
        <f>Matériel_Location!FC21</f>
        <v>0</v>
      </c>
      <c r="X77" s="299">
        <f>Matériel_Location!FK21</f>
        <v>0</v>
      </c>
      <c r="Y77" s="299">
        <f>Matériel_Location!FS21</f>
        <v>0</v>
      </c>
      <c r="Z77" s="299">
        <f>Matériel_Location!GA21</f>
        <v>0</v>
      </c>
      <c r="AA77" s="299">
        <f>Matériel_Location!GI21</f>
        <v>0</v>
      </c>
      <c r="AB77" s="299">
        <f>Matériel_Location!GQ21</f>
        <v>0</v>
      </c>
      <c r="AC77" s="299">
        <f>Matériel_Location!GY21</f>
        <v>0</v>
      </c>
      <c r="AD77" s="299">
        <f>Matériel_Location!HG21</f>
        <v>0</v>
      </c>
      <c r="AE77" s="299">
        <f>Matériel_Location!HO21</f>
        <v>0</v>
      </c>
      <c r="AF77" s="299">
        <f>Matériel_Location!HW21</f>
        <v>0</v>
      </c>
      <c r="AG77" s="299">
        <f>Matériel_Location!IE21</f>
        <v>0</v>
      </c>
      <c r="AH77" s="299">
        <f>Matériel_Location!IM21</f>
        <v>0</v>
      </c>
      <c r="AI77" s="533">
        <f t="shared" si="3"/>
        <v>0</v>
      </c>
    </row>
    <row r="78" spans="1:35">
      <c r="A78" s="528" t="str">
        <f>Matériel_Location!A22</f>
        <v>CB001</v>
      </c>
      <c r="B78" s="301">
        <f>Matériel_Location!B22</f>
        <v>0</v>
      </c>
      <c r="C78" s="301">
        <f>Matériel_Location!C22</f>
        <v>0</v>
      </c>
      <c r="D78" s="298">
        <f>Matériel_Location!G22</f>
        <v>0</v>
      </c>
      <c r="E78" s="299">
        <f>Matériel_Location!O22</f>
        <v>0</v>
      </c>
      <c r="F78" s="299">
        <f>Matériel_Location!W22</f>
        <v>0</v>
      </c>
      <c r="G78" s="299">
        <f>Matériel_Location!AE22</f>
        <v>0</v>
      </c>
      <c r="H78" s="299">
        <f>+Matériel_Location!AM22</f>
        <v>0</v>
      </c>
      <c r="I78" s="299">
        <f>Matériel_Location!AU22</f>
        <v>0</v>
      </c>
      <c r="J78" s="299">
        <f>Matériel_Location!BC22</f>
        <v>0</v>
      </c>
      <c r="K78" s="299">
        <f>Matériel_Location!BK22</f>
        <v>0</v>
      </c>
      <c r="L78" s="299">
        <f>Matériel_Location!BS22</f>
        <v>0</v>
      </c>
      <c r="M78" s="299">
        <f>+Matériel_Location!CA22</f>
        <v>0</v>
      </c>
      <c r="N78" s="299">
        <f>Matériel_Location!CI22</f>
        <v>0</v>
      </c>
      <c r="O78" s="299">
        <f>Matériel_Location!CQ22</f>
        <v>0</v>
      </c>
      <c r="P78" s="299">
        <f>Matériel_Location!CY22</f>
        <v>0</v>
      </c>
      <c r="Q78" s="299">
        <f>Matériel_Location!DG22</f>
        <v>0</v>
      </c>
      <c r="R78" s="299">
        <f>Matériel_Location!DO22</f>
        <v>0</v>
      </c>
      <c r="S78" s="299">
        <f>Matériel_Location!DW22</f>
        <v>0</v>
      </c>
      <c r="T78" s="299">
        <f>Matériel_Location!EE22</f>
        <v>0</v>
      </c>
      <c r="U78" s="299">
        <f>Matériel_Location!EM22</f>
        <v>0</v>
      </c>
      <c r="V78" s="299">
        <f>Matériel_Location!EU22</f>
        <v>0</v>
      </c>
      <c r="W78" s="299">
        <f>Matériel_Location!FC22</f>
        <v>0</v>
      </c>
      <c r="X78" s="299">
        <f>Matériel_Location!FK22</f>
        <v>0</v>
      </c>
      <c r="Y78" s="299">
        <f>Matériel_Location!FS22</f>
        <v>0</v>
      </c>
      <c r="Z78" s="299">
        <f>Matériel_Location!GA22</f>
        <v>0</v>
      </c>
      <c r="AA78" s="299">
        <f>Matériel_Location!GI22</f>
        <v>0</v>
      </c>
      <c r="AB78" s="299">
        <f>Matériel_Location!GQ22</f>
        <v>0</v>
      </c>
      <c r="AC78" s="299">
        <f>Matériel_Location!GY22</f>
        <v>0</v>
      </c>
      <c r="AD78" s="299">
        <f>Matériel_Location!HG22</f>
        <v>0</v>
      </c>
      <c r="AE78" s="299">
        <f>Matériel_Location!HO22</f>
        <v>0</v>
      </c>
      <c r="AF78" s="299">
        <f>Matériel_Location!HW22</f>
        <v>0</v>
      </c>
      <c r="AG78" s="299">
        <f>Matériel_Location!IE22</f>
        <v>0</v>
      </c>
      <c r="AH78" s="299">
        <f>Matériel_Location!IM22</f>
        <v>0</v>
      </c>
      <c r="AI78" s="533">
        <f t="shared" si="3"/>
        <v>0</v>
      </c>
    </row>
    <row r="79" spans="1:35">
      <c r="A79" s="528" t="str">
        <f>Matériel_Location!A23</f>
        <v>P012</v>
      </c>
      <c r="B79" s="301">
        <f>Matériel_Location!B23</f>
        <v>0</v>
      </c>
      <c r="C79" s="301">
        <f>Matériel_Location!C23</f>
        <v>0</v>
      </c>
      <c r="D79" s="298">
        <f>Matériel_Location!G23</f>
        <v>0</v>
      </c>
      <c r="E79" s="299">
        <f>Matériel_Location!O23</f>
        <v>0</v>
      </c>
      <c r="F79" s="299">
        <f>Matériel_Location!W23</f>
        <v>0</v>
      </c>
      <c r="G79" s="299">
        <f>Matériel_Location!AE23</f>
        <v>0</v>
      </c>
      <c r="H79" s="299">
        <f>+Matériel_Location!AM23</f>
        <v>0</v>
      </c>
      <c r="I79" s="299">
        <f>Matériel_Location!AU23</f>
        <v>0</v>
      </c>
      <c r="J79" s="299">
        <f>Matériel_Location!BC23</f>
        <v>0</v>
      </c>
      <c r="K79" s="299">
        <f>Matériel_Location!BK23</f>
        <v>0</v>
      </c>
      <c r="L79" s="299">
        <f>Matériel_Location!BS23</f>
        <v>0</v>
      </c>
      <c r="M79" s="299">
        <f>+Matériel_Location!CA23</f>
        <v>0</v>
      </c>
      <c r="N79" s="299">
        <f>Matériel_Location!CI23</f>
        <v>0</v>
      </c>
      <c r="O79" s="299">
        <f>Matériel_Location!CQ23</f>
        <v>0</v>
      </c>
      <c r="P79" s="299">
        <f>Matériel_Location!CY23</f>
        <v>0</v>
      </c>
      <c r="Q79" s="299">
        <f>Matériel_Location!DG23</f>
        <v>0</v>
      </c>
      <c r="R79" s="299">
        <f>Matériel_Location!DO23</f>
        <v>0</v>
      </c>
      <c r="S79" s="299">
        <f>Matériel_Location!DW23</f>
        <v>0</v>
      </c>
      <c r="T79" s="299">
        <f>Matériel_Location!EE23</f>
        <v>0</v>
      </c>
      <c r="U79" s="299">
        <f>Matériel_Location!EM23</f>
        <v>0</v>
      </c>
      <c r="V79" s="299">
        <f>Matériel_Location!EU23</f>
        <v>0</v>
      </c>
      <c r="W79" s="299">
        <f>Matériel_Location!FC23</f>
        <v>0</v>
      </c>
      <c r="X79" s="299">
        <f>Matériel_Location!FK23</f>
        <v>0</v>
      </c>
      <c r="Y79" s="299">
        <f>Matériel_Location!FS23</f>
        <v>0</v>
      </c>
      <c r="Z79" s="299">
        <f>Matériel_Location!GA23</f>
        <v>0</v>
      </c>
      <c r="AA79" s="299">
        <f>Matériel_Location!GI23</f>
        <v>0</v>
      </c>
      <c r="AB79" s="299">
        <f>Matériel_Location!GQ23</f>
        <v>0</v>
      </c>
      <c r="AC79" s="299">
        <f>Matériel_Location!GY23</f>
        <v>0</v>
      </c>
      <c r="AD79" s="299">
        <f>Matériel_Location!HG23</f>
        <v>0</v>
      </c>
      <c r="AE79" s="299">
        <f>Matériel_Location!HO23</f>
        <v>0</v>
      </c>
      <c r="AF79" s="299">
        <f>Matériel_Location!HW23</f>
        <v>0</v>
      </c>
      <c r="AG79" s="299">
        <f>Matériel_Location!IE23</f>
        <v>0</v>
      </c>
      <c r="AH79" s="299">
        <f>Matériel_Location!IM23</f>
        <v>0</v>
      </c>
      <c r="AI79" s="533">
        <f t="shared" si="3"/>
        <v>0</v>
      </c>
    </row>
    <row r="80" spans="1:35">
      <c r="A80" s="528" t="str">
        <f>Matériel_Location!A24</f>
        <v>CA012</v>
      </c>
      <c r="B80" s="301">
        <f>Matériel_Location!B24</f>
        <v>0</v>
      </c>
      <c r="C80" s="301">
        <f>Matériel_Location!C24</f>
        <v>0</v>
      </c>
      <c r="D80" s="298">
        <f>Matériel_Location!G24</f>
        <v>0</v>
      </c>
      <c r="E80" s="299">
        <f>Matériel_Location!O24</f>
        <v>0</v>
      </c>
      <c r="F80" s="299">
        <f>Matériel_Location!W24</f>
        <v>0</v>
      </c>
      <c r="G80" s="299">
        <f>Matériel_Location!AE24</f>
        <v>0</v>
      </c>
      <c r="H80" s="299">
        <f>+Matériel_Location!AM24</f>
        <v>0</v>
      </c>
      <c r="I80" s="299">
        <f>Matériel_Location!AU24</f>
        <v>0</v>
      </c>
      <c r="J80" s="299">
        <f>Matériel_Location!BC24</f>
        <v>0</v>
      </c>
      <c r="K80" s="299">
        <f>Matériel_Location!BK24</f>
        <v>0</v>
      </c>
      <c r="L80" s="299">
        <f>Matériel_Location!BS24</f>
        <v>0</v>
      </c>
      <c r="M80" s="299">
        <f>+Matériel_Location!CA24</f>
        <v>0</v>
      </c>
      <c r="N80" s="299">
        <f>Matériel_Location!CI24</f>
        <v>0</v>
      </c>
      <c r="O80" s="299">
        <f>Matériel_Location!CQ24</f>
        <v>0</v>
      </c>
      <c r="P80" s="299">
        <f>Matériel_Location!CY24</f>
        <v>0</v>
      </c>
      <c r="Q80" s="299">
        <f>Matériel_Location!DG24</f>
        <v>0</v>
      </c>
      <c r="R80" s="299">
        <f>Matériel_Location!DO24</f>
        <v>0</v>
      </c>
      <c r="S80" s="299">
        <f>Matériel_Location!DW24</f>
        <v>0</v>
      </c>
      <c r="T80" s="299">
        <f>Matériel_Location!EE24</f>
        <v>0</v>
      </c>
      <c r="U80" s="299">
        <f>Matériel_Location!EM24</f>
        <v>0</v>
      </c>
      <c r="V80" s="299">
        <f>Matériel_Location!EU24</f>
        <v>0</v>
      </c>
      <c r="W80" s="299">
        <f>Matériel_Location!FC24</f>
        <v>0</v>
      </c>
      <c r="X80" s="299">
        <f>Matériel_Location!FK24</f>
        <v>0</v>
      </c>
      <c r="Y80" s="299">
        <f>Matériel_Location!FS24</f>
        <v>0</v>
      </c>
      <c r="Z80" s="299">
        <f>Matériel_Location!GA24</f>
        <v>0</v>
      </c>
      <c r="AA80" s="299">
        <f>Matériel_Location!GI24</f>
        <v>0</v>
      </c>
      <c r="AB80" s="299">
        <f>Matériel_Location!GQ24</f>
        <v>0</v>
      </c>
      <c r="AC80" s="299">
        <f>Matériel_Location!GY24</f>
        <v>0</v>
      </c>
      <c r="AD80" s="299">
        <f>Matériel_Location!HG24</f>
        <v>0</v>
      </c>
      <c r="AE80" s="299">
        <f>Matériel_Location!HO24</f>
        <v>0</v>
      </c>
      <c r="AF80" s="299">
        <f>Matériel_Location!HW24</f>
        <v>0</v>
      </c>
      <c r="AG80" s="299">
        <f>Matériel_Location!IE24</f>
        <v>0</v>
      </c>
      <c r="AH80" s="299">
        <f>Matériel_Location!IM24</f>
        <v>0</v>
      </c>
      <c r="AI80" s="533">
        <f t="shared" si="3"/>
        <v>0</v>
      </c>
    </row>
    <row r="81" spans="1:35">
      <c r="A81" s="528" t="str">
        <f>Matériel_Location!A25</f>
        <v>TR002</v>
      </c>
      <c r="B81" s="301">
        <f>Matériel_Location!B25</f>
        <v>0</v>
      </c>
      <c r="C81" s="301">
        <f>Matériel_Location!C25</f>
        <v>0</v>
      </c>
      <c r="D81" s="298">
        <f>Matériel_Location!G25</f>
        <v>0</v>
      </c>
      <c r="E81" s="299">
        <f>Matériel_Location!O25</f>
        <v>0</v>
      </c>
      <c r="F81" s="299">
        <f>Matériel_Location!W25</f>
        <v>0</v>
      </c>
      <c r="G81" s="299">
        <f>Matériel_Location!AE25</f>
        <v>0</v>
      </c>
      <c r="H81" s="299">
        <f>+Matériel_Location!AM25</f>
        <v>0</v>
      </c>
      <c r="I81" s="299">
        <f>Matériel_Location!AU25</f>
        <v>0</v>
      </c>
      <c r="J81" s="299">
        <f>Matériel_Location!BC25</f>
        <v>0</v>
      </c>
      <c r="K81" s="299">
        <f>Matériel_Location!BK25</f>
        <v>0</v>
      </c>
      <c r="L81" s="299">
        <f>Matériel_Location!BS25</f>
        <v>0</v>
      </c>
      <c r="M81" s="299">
        <f>+Matériel_Location!CA25</f>
        <v>0</v>
      </c>
      <c r="N81" s="299">
        <f>Matériel_Location!CI25</f>
        <v>0</v>
      </c>
      <c r="O81" s="299">
        <f>Matériel_Location!CQ25</f>
        <v>0</v>
      </c>
      <c r="P81" s="299">
        <f>Matériel_Location!CY25</f>
        <v>0</v>
      </c>
      <c r="Q81" s="299">
        <f>Matériel_Location!DG25</f>
        <v>0</v>
      </c>
      <c r="R81" s="299">
        <f>Matériel_Location!DO25</f>
        <v>0</v>
      </c>
      <c r="S81" s="299">
        <f>Matériel_Location!DW25</f>
        <v>0</v>
      </c>
      <c r="T81" s="299">
        <f>Matériel_Location!EE25</f>
        <v>0</v>
      </c>
      <c r="U81" s="299">
        <f>Matériel_Location!EM25</f>
        <v>0</v>
      </c>
      <c r="V81" s="299">
        <f>Matériel_Location!EU25</f>
        <v>0</v>
      </c>
      <c r="W81" s="299">
        <f>Matériel_Location!FC25</f>
        <v>0</v>
      </c>
      <c r="X81" s="299">
        <f>Matériel_Location!FK25</f>
        <v>0</v>
      </c>
      <c r="Y81" s="299">
        <f>Matériel_Location!FS25</f>
        <v>0</v>
      </c>
      <c r="Z81" s="299">
        <f>Matériel_Location!GA25</f>
        <v>0</v>
      </c>
      <c r="AA81" s="299">
        <f>Matériel_Location!GI25</f>
        <v>0</v>
      </c>
      <c r="AB81" s="299">
        <f>Matériel_Location!GQ25</f>
        <v>0</v>
      </c>
      <c r="AC81" s="299">
        <f>Matériel_Location!GY25</f>
        <v>0</v>
      </c>
      <c r="AD81" s="299">
        <f>Matériel_Location!HG25</f>
        <v>0</v>
      </c>
      <c r="AE81" s="299">
        <f>Matériel_Location!HO25</f>
        <v>0</v>
      </c>
      <c r="AF81" s="299">
        <f>Matériel_Location!HW25</f>
        <v>0</v>
      </c>
      <c r="AG81" s="299">
        <f>Matériel_Location!IE25</f>
        <v>0</v>
      </c>
      <c r="AH81" s="299">
        <f>Matériel_Location!IM25</f>
        <v>0</v>
      </c>
      <c r="AI81" s="533">
        <f t="shared" si="3"/>
        <v>0</v>
      </c>
    </row>
    <row r="82" spans="1:35">
      <c r="A82" s="528" t="str">
        <f>Matériel_Location!A26</f>
        <v>CB002</v>
      </c>
      <c r="B82" s="301">
        <f>Matériel_Location!B26</f>
        <v>0</v>
      </c>
      <c r="C82" s="301">
        <f>Matériel_Location!C26</f>
        <v>0</v>
      </c>
      <c r="D82" s="298">
        <f>Matériel_Location!G26</f>
        <v>0</v>
      </c>
      <c r="E82" s="299">
        <f>Matériel_Location!O26</f>
        <v>0</v>
      </c>
      <c r="F82" s="299">
        <f>Matériel_Location!W26</f>
        <v>0</v>
      </c>
      <c r="G82" s="299">
        <f>Matériel_Location!AE26</f>
        <v>0</v>
      </c>
      <c r="H82" s="299">
        <f>+Matériel_Location!AM26</f>
        <v>0</v>
      </c>
      <c r="I82" s="299">
        <f>Matériel_Location!AU26</f>
        <v>0</v>
      </c>
      <c r="J82" s="299">
        <f>Matériel_Location!BC26</f>
        <v>0</v>
      </c>
      <c r="K82" s="299">
        <f>Matériel_Location!BK26</f>
        <v>0</v>
      </c>
      <c r="L82" s="299">
        <f>Matériel_Location!BS26</f>
        <v>0</v>
      </c>
      <c r="M82" s="299">
        <f>+Matériel_Location!CA26</f>
        <v>0</v>
      </c>
      <c r="N82" s="299">
        <f>Matériel_Location!CI26</f>
        <v>0</v>
      </c>
      <c r="O82" s="299">
        <f>Matériel_Location!CQ26</f>
        <v>0</v>
      </c>
      <c r="P82" s="299">
        <f>Matériel_Location!CY26</f>
        <v>0</v>
      </c>
      <c r="Q82" s="299">
        <f>Matériel_Location!DG26</f>
        <v>0</v>
      </c>
      <c r="R82" s="299">
        <f>Matériel_Location!DO26</f>
        <v>0</v>
      </c>
      <c r="S82" s="299">
        <f>Matériel_Location!DW26</f>
        <v>0</v>
      </c>
      <c r="T82" s="299">
        <f>Matériel_Location!EE26</f>
        <v>0</v>
      </c>
      <c r="U82" s="299">
        <f>Matériel_Location!EM26</f>
        <v>0</v>
      </c>
      <c r="V82" s="299">
        <f>Matériel_Location!EU26</f>
        <v>0</v>
      </c>
      <c r="W82" s="299">
        <f>Matériel_Location!FC26</f>
        <v>0</v>
      </c>
      <c r="X82" s="299">
        <f>Matériel_Location!FK26</f>
        <v>0</v>
      </c>
      <c r="Y82" s="299">
        <f>Matériel_Location!FS26</f>
        <v>0</v>
      </c>
      <c r="Z82" s="299">
        <f>Matériel_Location!GA26</f>
        <v>0</v>
      </c>
      <c r="AA82" s="299">
        <f>Matériel_Location!GI26</f>
        <v>0</v>
      </c>
      <c r="AB82" s="299">
        <f>Matériel_Location!GQ26</f>
        <v>0</v>
      </c>
      <c r="AC82" s="299">
        <f>Matériel_Location!GY26</f>
        <v>0</v>
      </c>
      <c r="AD82" s="299">
        <f>Matériel_Location!HG26</f>
        <v>0</v>
      </c>
      <c r="AE82" s="299">
        <f>Matériel_Location!HO26</f>
        <v>0</v>
      </c>
      <c r="AF82" s="299">
        <f>Matériel_Location!HW26</f>
        <v>0</v>
      </c>
      <c r="AG82" s="299">
        <f>Matériel_Location!IE26</f>
        <v>0</v>
      </c>
      <c r="AH82" s="299">
        <f>Matériel_Location!IM26</f>
        <v>0</v>
      </c>
      <c r="AI82" s="533">
        <f t="shared" si="3"/>
        <v>0</v>
      </c>
    </row>
    <row r="83" spans="1:35">
      <c r="A83" s="528" t="str">
        <f>Matériel_Location!A27</f>
        <v>CA006</v>
      </c>
      <c r="B83" s="301">
        <f>Matériel_Location!B27</f>
        <v>0</v>
      </c>
      <c r="C83" s="301">
        <f>Matériel_Location!C27</f>
        <v>0</v>
      </c>
      <c r="D83" s="298">
        <f>Matériel_Location!G27</f>
        <v>0</v>
      </c>
      <c r="E83" s="299">
        <f>Matériel_Location!O27</f>
        <v>0</v>
      </c>
      <c r="F83" s="299">
        <f>Matériel_Location!W27</f>
        <v>0</v>
      </c>
      <c r="G83" s="299">
        <f>Matériel_Location!AE27</f>
        <v>0</v>
      </c>
      <c r="H83" s="299">
        <f>+Matériel_Location!AM27</f>
        <v>0</v>
      </c>
      <c r="I83" s="299">
        <f>Matériel_Location!AU27</f>
        <v>0</v>
      </c>
      <c r="J83" s="299">
        <f>Matériel_Location!BC27</f>
        <v>0</v>
      </c>
      <c r="K83" s="299">
        <f>Matériel_Location!BK27</f>
        <v>0</v>
      </c>
      <c r="L83" s="299">
        <f>Matériel_Location!BS27</f>
        <v>0</v>
      </c>
      <c r="M83" s="299">
        <f>+Matériel_Location!CA27</f>
        <v>0</v>
      </c>
      <c r="N83" s="299">
        <f>Matériel_Location!CI27</f>
        <v>0</v>
      </c>
      <c r="O83" s="299">
        <f>Matériel_Location!CQ27</f>
        <v>0</v>
      </c>
      <c r="P83" s="299">
        <f>Matériel_Location!CY27</f>
        <v>0</v>
      </c>
      <c r="Q83" s="299">
        <f>Matériel_Location!DG27</f>
        <v>0</v>
      </c>
      <c r="R83" s="299">
        <f>Matériel_Location!DO27</f>
        <v>0</v>
      </c>
      <c r="S83" s="299">
        <f>Matériel_Location!DW27</f>
        <v>0</v>
      </c>
      <c r="T83" s="299">
        <f>Matériel_Location!EE27</f>
        <v>0</v>
      </c>
      <c r="U83" s="299">
        <f>Matériel_Location!EM27</f>
        <v>0</v>
      </c>
      <c r="V83" s="299">
        <f>Matériel_Location!EU27</f>
        <v>0</v>
      </c>
      <c r="W83" s="299">
        <f>Matériel_Location!FC27</f>
        <v>0</v>
      </c>
      <c r="X83" s="299">
        <f>Matériel_Location!FK27</f>
        <v>0</v>
      </c>
      <c r="Y83" s="299">
        <f>Matériel_Location!FS27</f>
        <v>0</v>
      </c>
      <c r="Z83" s="299">
        <f>Matériel_Location!GA27</f>
        <v>0</v>
      </c>
      <c r="AA83" s="299">
        <f>Matériel_Location!GI27</f>
        <v>0</v>
      </c>
      <c r="AB83" s="299">
        <f>Matériel_Location!GQ27</f>
        <v>0</v>
      </c>
      <c r="AC83" s="299">
        <f>Matériel_Location!GY27</f>
        <v>0</v>
      </c>
      <c r="AD83" s="299">
        <f>Matériel_Location!HG27</f>
        <v>0</v>
      </c>
      <c r="AE83" s="299">
        <f>Matériel_Location!HO27</f>
        <v>0</v>
      </c>
      <c r="AF83" s="299">
        <f>Matériel_Location!HW27</f>
        <v>0</v>
      </c>
      <c r="AG83" s="299">
        <f>Matériel_Location!IE27</f>
        <v>0</v>
      </c>
      <c r="AH83" s="299">
        <f>Matériel_Location!IM27</f>
        <v>0</v>
      </c>
      <c r="AI83" s="533">
        <f t="shared" si="3"/>
        <v>0</v>
      </c>
    </row>
    <row r="84" spans="1:35">
      <c r="A84" s="528" t="str">
        <f>Matériel_Location!A28</f>
        <v>CAMION 6</v>
      </c>
      <c r="B84" s="301" t="str">
        <f>Matériel_Location!B28</f>
        <v>CHAF TRAVEAU</v>
      </c>
      <c r="C84" s="301">
        <f>Matériel_Location!C28</f>
        <v>0</v>
      </c>
      <c r="D84" s="298">
        <f>Matériel_Location!G28</f>
        <v>0</v>
      </c>
      <c r="E84" s="299">
        <f>Matériel_Location!O28</f>
        <v>0</v>
      </c>
      <c r="F84" s="299">
        <f>Matériel_Location!W28</f>
        <v>0</v>
      </c>
      <c r="G84" s="299">
        <f>Matériel_Location!AE28</f>
        <v>0</v>
      </c>
      <c r="H84" s="299">
        <f>+Matériel_Location!AM28</f>
        <v>0</v>
      </c>
      <c r="I84" s="299">
        <f>Matériel_Location!AU28</f>
        <v>0</v>
      </c>
      <c r="J84" s="299">
        <f>Matériel_Location!BC28</f>
        <v>0</v>
      </c>
      <c r="K84" s="299">
        <f>Matériel_Location!BK28</f>
        <v>0</v>
      </c>
      <c r="L84" s="299">
        <f>Matériel_Location!BS28</f>
        <v>0</v>
      </c>
      <c r="M84" s="299">
        <f>+Matériel_Location!CA28</f>
        <v>0</v>
      </c>
      <c r="N84" s="299">
        <f>Matériel_Location!CI28</f>
        <v>0</v>
      </c>
      <c r="O84" s="299">
        <f>Matériel_Location!CQ28</f>
        <v>0</v>
      </c>
      <c r="P84" s="299">
        <f>Matériel_Location!CY28</f>
        <v>0</v>
      </c>
      <c r="Q84" s="299">
        <f>Matériel_Location!DG28</f>
        <v>0</v>
      </c>
      <c r="R84" s="299">
        <f>Matériel_Location!DO28</f>
        <v>0</v>
      </c>
      <c r="S84" s="299">
        <f>Matériel_Location!DW28</f>
        <v>0</v>
      </c>
      <c r="T84" s="299">
        <f>Matériel_Location!EE28</f>
        <v>0</v>
      </c>
      <c r="U84" s="299">
        <f>Matériel_Location!EM28</f>
        <v>0</v>
      </c>
      <c r="V84" s="299">
        <f>Matériel_Location!EU28</f>
        <v>0</v>
      </c>
      <c r="W84" s="299">
        <f>Matériel_Location!FC28</f>
        <v>0</v>
      </c>
      <c r="X84" s="299">
        <f>Matériel_Location!FK28</f>
        <v>0</v>
      </c>
      <c r="Y84" s="299">
        <f>Matériel_Location!FS28</f>
        <v>0</v>
      </c>
      <c r="Z84" s="299">
        <f>Matériel_Location!GA28</f>
        <v>0</v>
      </c>
      <c r="AA84" s="299">
        <f>Matériel_Location!GI28</f>
        <v>0</v>
      </c>
      <c r="AB84" s="299">
        <f>Matériel_Location!GQ28</f>
        <v>0</v>
      </c>
      <c r="AC84" s="299">
        <f>Matériel_Location!GY28</f>
        <v>0</v>
      </c>
      <c r="AD84" s="299">
        <f>Matériel_Location!HG28</f>
        <v>0</v>
      </c>
      <c r="AE84" s="299">
        <f>Matériel_Location!HO28</f>
        <v>0</v>
      </c>
      <c r="AF84" s="299">
        <f>Matériel_Location!HW28</f>
        <v>0</v>
      </c>
      <c r="AG84" s="299">
        <f>Matériel_Location!IE28</f>
        <v>0</v>
      </c>
      <c r="AH84" s="299">
        <f>Matériel_Location!IM28</f>
        <v>0</v>
      </c>
      <c r="AI84" s="533">
        <f t="shared" si="3"/>
        <v>0</v>
      </c>
    </row>
    <row r="85" spans="1:35">
      <c r="A85" s="528" t="str">
        <f>Matériel_Location!A29</f>
        <v>CAMION 8+4</v>
      </c>
      <c r="B85" s="301" t="str">
        <f>Matériel_Location!B29</f>
        <v>CHAF TRAVEAU</v>
      </c>
      <c r="C85" s="301">
        <f>Matériel_Location!C29</f>
        <v>0</v>
      </c>
      <c r="D85" s="298">
        <f>Matériel_Location!G29</f>
        <v>0</v>
      </c>
      <c r="E85" s="299">
        <f>Matériel_Location!O29</f>
        <v>0</v>
      </c>
      <c r="F85" s="299">
        <f>Matériel_Location!W29</f>
        <v>0</v>
      </c>
      <c r="G85" s="299">
        <f>Matériel_Location!AE29</f>
        <v>0</v>
      </c>
      <c r="H85" s="299">
        <f>+Matériel_Location!AM29</f>
        <v>0</v>
      </c>
      <c r="I85" s="299">
        <f>Matériel_Location!AU29</f>
        <v>0</v>
      </c>
      <c r="J85" s="299">
        <f>Matériel_Location!BC29</f>
        <v>0</v>
      </c>
      <c r="K85" s="299">
        <f>Matériel_Location!BK29</f>
        <v>0</v>
      </c>
      <c r="L85" s="299">
        <f>Matériel_Location!BS29</f>
        <v>0</v>
      </c>
      <c r="M85" s="299">
        <f>+Matériel_Location!CA29</f>
        <v>0</v>
      </c>
      <c r="N85" s="299">
        <f>Matériel_Location!CI29</f>
        <v>0</v>
      </c>
      <c r="O85" s="299">
        <f>Matériel_Location!CQ29</f>
        <v>0</v>
      </c>
      <c r="P85" s="299">
        <f>Matériel_Location!CY29</f>
        <v>0</v>
      </c>
      <c r="Q85" s="299">
        <f>Matériel_Location!DG29</f>
        <v>0</v>
      </c>
      <c r="R85" s="299">
        <f>Matériel_Location!DO29</f>
        <v>0</v>
      </c>
      <c r="S85" s="299">
        <f>Matériel_Location!DW29</f>
        <v>0</v>
      </c>
      <c r="T85" s="299">
        <f>Matériel_Location!EE29</f>
        <v>0</v>
      </c>
      <c r="U85" s="299">
        <f>Matériel_Location!EM29</f>
        <v>0</v>
      </c>
      <c r="V85" s="299">
        <f>Matériel_Location!EU29</f>
        <v>0</v>
      </c>
      <c r="W85" s="299">
        <f>Matériel_Location!FC29</f>
        <v>0</v>
      </c>
      <c r="X85" s="299">
        <f>Matériel_Location!FK29</f>
        <v>0</v>
      </c>
      <c r="Y85" s="299">
        <f>Matériel_Location!FS29</f>
        <v>0</v>
      </c>
      <c r="Z85" s="299">
        <f>Matériel_Location!GA29</f>
        <v>0</v>
      </c>
      <c r="AA85" s="299">
        <f>Matériel_Location!GI29</f>
        <v>0</v>
      </c>
      <c r="AB85" s="299">
        <f>Matériel_Location!GQ29</f>
        <v>0</v>
      </c>
      <c r="AC85" s="299">
        <f>Matériel_Location!GY29</f>
        <v>0</v>
      </c>
      <c r="AD85" s="299">
        <f>Matériel_Location!HG29</f>
        <v>0</v>
      </c>
      <c r="AE85" s="299">
        <f>Matériel_Location!HO29</f>
        <v>0</v>
      </c>
      <c r="AF85" s="299">
        <f>Matériel_Location!HW29</f>
        <v>0</v>
      </c>
      <c r="AG85" s="299">
        <f>Matériel_Location!IE29</f>
        <v>0</v>
      </c>
      <c r="AH85" s="299">
        <f>Matériel_Location!IM29</f>
        <v>0</v>
      </c>
      <c r="AI85" s="533">
        <f t="shared" si="3"/>
        <v>0</v>
      </c>
    </row>
    <row r="86" spans="1:35">
      <c r="A86" s="528" t="str">
        <f>Matériel_Location!A30</f>
        <v>PICK UP</v>
      </c>
      <c r="B86" s="301" t="str">
        <f>Matériel_Location!B30</f>
        <v>CHAF TRAVEAU</v>
      </c>
      <c r="C86" s="301">
        <f>Matériel_Location!C30</f>
        <v>0</v>
      </c>
      <c r="D86" s="298">
        <f>Matériel_Location!G30</f>
        <v>0</v>
      </c>
      <c r="E86" s="299">
        <f>Matériel_Location!O30</f>
        <v>0</v>
      </c>
      <c r="F86" s="299">
        <f>Matériel_Location!W30</f>
        <v>0</v>
      </c>
      <c r="G86" s="299">
        <f>Matériel_Location!AE30</f>
        <v>0</v>
      </c>
      <c r="H86" s="299">
        <f>+Matériel_Location!AM30</f>
        <v>0</v>
      </c>
      <c r="I86" s="299">
        <f>Matériel_Location!AU30</f>
        <v>0</v>
      </c>
      <c r="J86" s="299">
        <f>Matériel_Location!BC30</f>
        <v>0</v>
      </c>
      <c r="K86" s="299">
        <f>Matériel_Location!BK30</f>
        <v>0</v>
      </c>
      <c r="L86" s="299">
        <f>Matériel_Location!BS30</f>
        <v>0</v>
      </c>
      <c r="M86" s="299">
        <f>+Matériel_Location!CA30</f>
        <v>0</v>
      </c>
      <c r="N86" s="299">
        <f>Matériel_Location!CI30</f>
        <v>0</v>
      </c>
      <c r="O86" s="299">
        <f>Matériel_Location!CQ30</f>
        <v>0</v>
      </c>
      <c r="P86" s="299">
        <f>Matériel_Location!CY30</f>
        <v>0</v>
      </c>
      <c r="Q86" s="299">
        <f>Matériel_Location!DG30</f>
        <v>0</v>
      </c>
      <c r="R86" s="299">
        <f>Matériel_Location!DO30</f>
        <v>0</v>
      </c>
      <c r="S86" s="299">
        <f>Matériel_Location!DW30</f>
        <v>0</v>
      </c>
      <c r="T86" s="299">
        <f>Matériel_Location!EE30</f>
        <v>0</v>
      </c>
      <c r="U86" s="299">
        <f>Matériel_Location!EM30</f>
        <v>0</v>
      </c>
      <c r="V86" s="299">
        <f>Matériel_Location!EU30</f>
        <v>0</v>
      </c>
      <c r="W86" s="299">
        <f>Matériel_Location!FC30</f>
        <v>0</v>
      </c>
      <c r="X86" s="299">
        <f>Matériel_Location!FK30</f>
        <v>0</v>
      </c>
      <c r="Y86" s="299">
        <f>Matériel_Location!FS30</f>
        <v>0</v>
      </c>
      <c r="Z86" s="299">
        <f>Matériel_Location!GA30</f>
        <v>0</v>
      </c>
      <c r="AA86" s="299">
        <f>Matériel_Location!GI30</f>
        <v>0</v>
      </c>
      <c r="AB86" s="299">
        <f>Matériel_Location!GQ30</f>
        <v>0</v>
      </c>
      <c r="AC86" s="299">
        <f>Matériel_Location!GY30</f>
        <v>0</v>
      </c>
      <c r="AD86" s="299">
        <f>Matériel_Location!HG30</f>
        <v>0</v>
      </c>
      <c r="AE86" s="299">
        <f>Matériel_Location!HO30</f>
        <v>0</v>
      </c>
      <c r="AF86" s="299">
        <f>Matériel_Location!HW30</f>
        <v>0</v>
      </c>
      <c r="AG86" s="299">
        <f>Matériel_Location!IE30</f>
        <v>0</v>
      </c>
      <c r="AH86" s="299">
        <f>Matériel_Location!IM30</f>
        <v>0</v>
      </c>
      <c r="AI86" s="533">
        <f t="shared" si="3"/>
        <v>0</v>
      </c>
    </row>
    <row r="87" spans="1:35">
      <c r="A87" s="528" t="str">
        <f>Matériel_Location!A31</f>
        <v>CAMION CANADY</v>
      </c>
      <c r="B87" s="301" t="str">
        <f>Matériel_Location!B31</f>
        <v>CHAF TRAVEAU</v>
      </c>
      <c r="C87" s="301">
        <f>Matériel_Location!C31</f>
        <v>0</v>
      </c>
      <c r="D87" s="298">
        <f>Matériel_Location!G31</f>
        <v>0</v>
      </c>
      <c r="E87" s="299">
        <f>Matériel_Location!O31</f>
        <v>0</v>
      </c>
      <c r="F87" s="299">
        <f>Matériel_Location!W31</f>
        <v>0</v>
      </c>
      <c r="G87" s="299">
        <f>Matériel_Location!AE31</f>
        <v>0</v>
      </c>
      <c r="H87" s="299">
        <f>+Matériel_Location!AM31</f>
        <v>0</v>
      </c>
      <c r="I87" s="299">
        <f>Matériel_Location!AU31</f>
        <v>0</v>
      </c>
      <c r="J87" s="299">
        <f>Matériel_Location!BC31</f>
        <v>0</v>
      </c>
      <c r="K87" s="299">
        <f>Matériel_Location!BK31</f>
        <v>0</v>
      </c>
      <c r="L87" s="299">
        <f>Matériel_Location!BS31</f>
        <v>0</v>
      </c>
      <c r="M87" s="299">
        <f>+Matériel_Location!CA31</f>
        <v>0</v>
      </c>
      <c r="N87" s="299">
        <f>Matériel_Location!CI31</f>
        <v>0</v>
      </c>
      <c r="O87" s="299">
        <f>Matériel_Location!CQ31</f>
        <v>0</v>
      </c>
      <c r="P87" s="299">
        <f>Matériel_Location!CY31</f>
        <v>0</v>
      </c>
      <c r="Q87" s="299">
        <f>Matériel_Location!DG31</f>
        <v>0</v>
      </c>
      <c r="R87" s="299">
        <f>Matériel_Location!DO31</f>
        <v>0</v>
      </c>
      <c r="S87" s="299">
        <f>Matériel_Location!DW31</f>
        <v>0</v>
      </c>
      <c r="T87" s="299">
        <f>Matériel_Location!EE31</f>
        <v>0</v>
      </c>
      <c r="U87" s="299">
        <f>Matériel_Location!EM31</f>
        <v>0</v>
      </c>
      <c r="V87" s="299">
        <f>Matériel_Location!EU31</f>
        <v>0</v>
      </c>
      <c r="W87" s="299">
        <f>Matériel_Location!FC31</f>
        <v>0</v>
      </c>
      <c r="X87" s="299">
        <f>Matériel_Location!FK31</f>
        <v>0</v>
      </c>
      <c r="Y87" s="299">
        <f>Matériel_Location!FS31</f>
        <v>0</v>
      </c>
      <c r="Z87" s="299">
        <f>Matériel_Location!GA31</f>
        <v>0</v>
      </c>
      <c r="AA87" s="299">
        <f>Matériel_Location!GI31</f>
        <v>0</v>
      </c>
      <c r="AB87" s="299">
        <f>Matériel_Location!GQ31</f>
        <v>0</v>
      </c>
      <c r="AC87" s="299">
        <f>Matériel_Location!GY31</f>
        <v>0</v>
      </c>
      <c r="AD87" s="299">
        <f>Matériel_Location!HG31</f>
        <v>0</v>
      </c>
      <c r="AE87" s="299">
        <f>Matériel_Location!HO31</f>
        <v>0</v>
      </c>
      <c r="AF87" s="299">
        <f>Matériel_Location!HW31</f>
        <v>0</v>
      </c>
      <c r="AG87" s="299">
        <f>Matériel_Location!IE31</f>
        <v>0</v>
      </c>
      <c r="AH87" s="299">
        <f>Matériel_Location!IM31</f>
        <v>0</v>
      </c>
      <c r="AI87" s="533">
        <f t="shared" si="3"/>
        <v>0</v>
      </c>
    </row>
    <row r="88" spans="1:35">
      <c r="A88" s="528" t="str">
        <f>Matériel_Location!A32</f>
        <v>CAMION FATAH</v>
      </c>
      <c r="B88" s="301" t="str">
        <f>Matériel_Location!B32</f>
        <v>CHAF TRAVEAU</v>
      </c>
      <c r="C88" s="301">
        <f>Matériel_Location!C32</f>
        <v>0</v>
      </c>
      <c r="D88" s="298">
        <f>Matériel_Location!G32</f>
        <v>0</v>
      </c>
      <c r="E88" s="299">
        <f>Matériel_Location!O32</f>
        <v>0</v>
      </c>
      <c r="F88" s="299">
        <f>Matériel_Location!W32</f>
        <v>0</v>
      </c>
      <c r="G88" s="299">
        <f>Matériel_Location!AE32</f>
        <v>0</v>
      </c>
      <c r="H88" s="299">
        <f>+Matériel_Location!AM32</f>
        <v>0</v>
      </c>
      <c r="I88" s="299">
        <f>Matériel_Location!AU32</f>
        <v>0</v>
      </c>
      <c r="J88" s="299">
        <f>Matériel_Location!BC32</f>
        <v>0</v>
      </c>
      <c r="K88" s="299">
        <f>Matériel_Location!BK32</f>
        <v>0</v>
      </c>
      <c r="L88" s="299">
        <f>Matériel_Location!BS32</f>
        <v>0</v>
      </c>
      <c r="M88" s="299">
        <f>+Matériel_Location!CA32</f>
        <v>0</v>
      </c>
      <c r="N88" s="299">
        <f>Matériel_Location!CI32</f>
        <v>0</v>
      </c>
      <c r="O88" s="299">
        <f>Matériel_Location!CQ32</f>
        <v>0</v>
      </c>
      <c r="P88" s="299">
        <f>Matériel_Location!CY32</f>
        <v>0</v>
      </c>
      <c r="Q88" s="299">
        <f>Matériel_Location!DG32</f>
        <v>0</v>
      </c>
      <c r="R88" s="299">
        <f>Matériel_Location!DO32</f>
        <v>0</v>
      </c>
      <c r="S88" s="299">
        <f>Matériel_Location!DW32</f>
        <v>0</v>
      </c>
      <c r="T88" s="299">
        <f>Matériel_Location!EE32</f>
        <v>0</v>
      </c>
      <c r="U88" s="299">
        <f>Matériel_Location!EM32</f>
        <v>0</v>
      </c>
      <c r="V88" s="299">
        <f>Matériel_Location!EU32</f>
        <v>0</v>
      </c>
      <c r="W88" s="299">
        <f>Matériel_Location!FC32</f>
        <v>0</v>
      </c>
      <c r="X88" s="299">
        <f>Matériel_Location!FK32</f>
        <v>0</v>
      </c>
      <c r="Y88" s="299">
        <f>Matériel_Location!FS32</f>
        <v>0</v>
      </c>
      <c r="Z88" s="299">
        <f>Matériel_Location!GA32</f>
        <v>0</v>
      </c>
      <c r="AA88" s="299">
        <f>Matériel_Location!GI32</f>
        <v>0</v>
      </c>
      <c r="AB88" s="299">
        <f>Matériel_Location!GQ32</f>
        <v>0</v>
      </c>
      <c r="AC88" s="299">
        <f>Matériel_Location!GY32</f>
        <v>0</v>
      </c>
      <c r="AD88" s="299">
        <f>Matériel_Location!HG32</f>
        <v>0</v>
      </c>
      <c r="AE88" s="299">
        <f>Matériel_Location!HO32</f>
        <v>0</v>
      </c>
      <c r="AF88" s="299">
        <f>Matériel_Location!HW32</f>
        <v>0</v>
      </c>
      <c r="AG88" s="299">
        <f>Matériel_Location!IE32</f>
        <v>0</v>
      </c>
      <c r="AH88" s="299">
        <f>Matériel_Location!IM32</f>
        <v>0</v>
      </c>
      <c r="AI88" s="533">
        <f t="shared" si="3"/>
        <v>0</v>
      </c>
    </row>
    <row r="89" spans="1:35">
      <c r="A89" s="528" t="str">
        <f>Matériel_Location!A33</f>
        <v>TIGUAN</v>
      </c>
      <c r="B89" s="301" t="str">
        <f>Matériel_Location!B33</f>
        <v>CHAF TRAVEAU</v>
      </c>
      <c r="C89" s="301">
        <f>Matériel_Location!C33</f>
        <v>0</v>
      </c>
      <c r="D89" s="298">
        <f>Matériel_Location!G33</f>
        <v>0</v>
      </c>
      <c r="E89" s="299">
        <f>Matériel_Location!O33</f>
        <v>0</v>
      </c>
      <c r="F89" s="299">
        <f>Matériel_Location!W33</f>
        <v>0</v>
      </c>
      <c r="G89" s="299">
        <f>Matériel_Location!AE33</f>
        <v>0</v>
      </c>
      <c r="H89" s="299">
        <f>+Matériel_Location!AM33</f>
        <v>0</v>
      </c>
      <c r="I89" s="299">
        <f>Matériel_Location!AU33</f>
        <v>0</v>
      </c>
      <c r="J89" s="299">
        <f>Matériel_Location!BC33</f>
        <v>0</v>
      </c>
      <c r="K89" s="299">
        <f>Matériel_Location!BK33</f>
        <v>0</v>
      </c>
      <c r="L89" s="299">
        <f>Matériel_Location!BS33</f>
        <v>0</v>
      </c>
      <c r="M89" s="299">
        <f>+Matériel_Location!CA33</f>
        <v>0</v>
      </c>
      <c r="N89" s="299">
        <f>Matériel_Location!CI33</f>
        <v>0</v>
      </c>
      <c r="O89" s="299">
        <f>Matériel_Location!CQ33</f>
        <v>0</v>
      </c>
      <c r="P89" s="299">
        <f>Matériel_Location!CY33</f>
        <v>0</v>
      </c>
      <c r="Q89" s="299">
        <f>Matériel_Location!DG33</f>
        <v>0</v>
      </c>
      <c r="R89" s="299">
        <f>Matériel_Location!DO33</f>
        <v>0</v>
      </c>
      <c r="S89" s="299">
        <f>Matériel_Location!DW33</f>
        <v>0</v>
      </c>
      <c r="T89" s="299">
        <f>Matériel_Location!EE33</f>
        <v>0</v>
      </c>
      <c r="U89" s="299">
        <f>Matériel_Location!EM33</f>
        <v>0</v>
      </c>
      <c r="V89" s="299">
        <f>Matériel_Location!EU33</f>
        <v>0</v>
      </c>
      <c r="W89" s="299">
        <f>Matériel_Location!FC33</f>
        <v>0</v>
      </c>
      <c r="X89" s="299">
        <f>Matériel_Location!FK33</f>
        <v>0</v>
      </c>
      <c r="Y89" s="299">
        <f>Matériel_Location!FS33</f>
        <v>0</v>
      </c>
      <c r="Z89" s="299">
        <f>Matériel_Location!GA33</f>
        <v>0</v>
      </c>
      <c r="AA89" s="299">
        <f>Matériel_Location!GI33</f>
        <v>0</v>
      </c>
      <c r="AB89" s="299">
        <f>Matériel_Location!GQ33</f>
        <v>0</v>
      </c>
      <c r="AC89" s="299">
        <f>Matériel_Location!GY33</f>
        <v>0</v>
      </c>
      <c r="AD89" s="299">
        <f>Matériel_Location!HG33</f>
        <v>0</v>
      </c>
      <c r="AE89" s="299">
        <f>Matériel_Location!HO33</f>
        <v>0</v>
      </c>
      <c r="AF89" s="299">
        <f>Matériel_Location!HW33</f>
        <v>0</v>
      </c>
      <c r="AG89" s="299">
        <f>Matériel_Location!IE33</f>
        <v>0</v>
      </c>
      <c r="AH89" s="299">
        <f>Matériel_Location!IM33</f>
        <v>0</v>
      </c>
      <c r="AI89" s="533">
        <f t="shared" si="3"/>
        <v>0</v>
      </c>
    </row>
    <row r="90" spans="1:35">
      <c r="A90" s="528" t="str">
        <f>Matériel_Location!A34</f>
        <v>PELLE</v>
      </c>
      <c r="B90" s="301" t="str">
        <f>Matériel_Location!B34</f>
        <v>CHAF TRAVEAU</v>
      </c>
      <c r="C90" s="301">
        <f>Matériel_Location!C34</f>
        <v>0</v>
      </c>
      <c r="D90" s="298">
        <f>Matériel_Location!G34</f>
        <v>0</v>
      </c>
      <c r="E90" s="299">
        <f>Matériel_Location!O34</f>
        <v>0</v>
      </c>
      <c r="F90" s="299">
        <f>Matériel_Location!W34</f>
        <v>0</v>
      </c>
      <c r="G90" s="299">
        <f>Matériel_Location!AE34</f>
        <v>0</v>
      </c>
      <c r="H90" s="299">
        <f>+Matériel_Location!AM34</f>
        <v>0</v>
      </c>
      <c r="I90" s="299">
        <f>Matériel_Location!AU34</f>
        <v>0</v>
      </c>
      <c r="J90" s="299">
        <f>Matériel_Location!BC34</f>
        <v>0</v>
      </c>
      <c r="K90" s="299">
        <f>Matériel_Location!BK34</f>
        <v>0</v>
      </c>
      <c r="L90" s="299">
        <f>Matériel_Location!BS34</f>
        <v>0</v>
      </c>
      <c r="M90" s="299">
        <f>+Matériel_Location!CA34</f>
        <v>0</v>
      </c>
      <c r="N90" s="299">
        <f>Matériel_Location!CI34</f>
        <v>0</v>
      </c>
      <c r="O90" s="299">
        <f>Matériel_Location!CQ34</f>
        <v>0</v>
      </c>
      <c r="P90" s="299">
        <f>Matériel_Location!CY34</f>
        <v>0</v>
      </c>
      <c r="Q90" s="299">
        <f>Matériel_Location!DG34</f>
        <v>0</v>
      </c>
      <c r="R90" s="299">
        <f>Matériel_Location!DO34</f>
        <v>0</v>
      </c>
      <c r="S90" s="299">
        <f>Matériel_Location!DW34</f>
        <v>0</v>
      </c>
      <c r="T90" s="299">
        <f>Matériel_Location!EE34</f>
        <v>0</v>
      </c>
      <c r="U90" s="299">
        <f>Matériel_Location!EM34</f>
        <v>0</v>
      </c>
      <c r="V90" s="299">
        <f>Matériel_Location!EU34</f>
        <v>0</v>
      </c>
      <c r="W90" s="299">
        <f>Matériel_Location!FC34</f>
        <v>0</v>
      </c>
      <c r="X90" s="299">
        <f>Matériel_Location!FK34</f>
        <v>0</v>
      </c>
      <c r="Y90" s="299">
        <f>Matériel_Location!FS34</f>
        <v>0</v>
      </c>
      <c r="Z90" s="299">
        <f>Matériel_Location!GA34</f>
        <v>0</v>
      </c>
      <c r="AA90" s="299">
        <f>Matériel_Location!GI34</f>
        <v>0</v>
      </c>
      <c r="AB90" s="299">
        <f>Matériel_Location!GQ34</f>
        <v>0</v>
      </c>
      <c r="AC90" s="299">
        <f>Matériel_Location!GY34</f>
        <v>0</v>
      </c>
      <c r="AD90" s="299">
        <f>Matériel_Location!HG34</f>
        <v>0</v>
      </c>
      <c r="AE90" s="299">
        <f>Matériel_Location!HO34</f>
        <v>0</v>
      </c>
      <c r="AF90" s="299">
        <f>Matériel_Location!HW34</f>
        <v>0</v>
      </c>
      <c r="AG90" s="299">
        <f>Matériel_Location!IE34</f>
        <v>0</v>
      </c>
      <c r="AH90" s="299">
        <f>Matériel_Location!IM34</f>
        <v>0</v>
      </c>
      <c r="AI90" s="533">
        <f t="shared" si="3"/>
        <v>0</v>
      </c>
    </row>
    <row r="91" spans="1:35">
      <c r="A91" s="528" t="str">
        <f>Matériel_Location!A35</f>
        <v>CITROEN</v>
      </c>
      <c r="B91" s="301" t="str">
        <f>Matériel_Location!B35</f>
        <v>CHAF TRAVEAU</v>
      </c>
      <c r="C91" s="301">
        <f>Matériel_Location!C35</f>
        <v>0</v>
      </c>
      <c r="D91" s="298">
        <f>Matériel_Location!G35</f>
        <v>0</v>
      </c>
      <c r="E91" s="299">
        <f>Matériel_Location!O35</f>
        <v>0</v>
      </c>
      <c r="F91" s="299">
        <f>Matériel_Location!W35</f>
        <v>0</v>
      </c>
      <c r="G91" s="299">
        <f>Matériel_Location!AE35</f>
        <v>0</v>
      </c>
      <c r="H91" s="299">
        <f>+Matériel_Location!AM35</f>
        <v>0</v>
      </c>
      <c r="I91" s="299">
        <f>Matériel_Location!AU35</f>
        <v>0</v>
      </c>
      <c r="J91" s="299">
        <f>Matériel_Location!BC35</f>
        <v>0</v>
      </c>
      <c r="K91" s="299">
        <f>Matériel_Location!BK35</f>
        <v>0</v>
      </c>
      <c r="L91" s="299">
        <f>Matériel_Location!BS35</f>
        <v>0</v>
      </c>
      <c r="M91" s="299">
        <f>+Matériel_Location!CA35</f>
        <v>0</v>
      </c>
      <c r="N91" s="299">
        <f>Matériel_Location!CI35</f>
        <v>0</v>
      </c>
      <c r="O91" s="299">
        <f>Matériel_Location!CQ35</f>
        <v>0</v>
      </c>
      <c r="P91" s="299">
        <f>Matériel_Location!CY35</f>
        <v>0</v>
      </c>
      <c r="Q91" s="299">
        <f>Matériel_Location!DG35</f>
        <v>0</v>
      </c>
      <c r="R91" s="299">
        <f>Matériel_Location!DO35</f>
        <v>0</v>
      </c>
      <c r="S91" s="299">
        <f>Matériel_Location!DW35</f>
        <v>0</v>
      </c>
      <c r="T91" s="299">
        <f>Matériel_Location!EE35</f>
        <v>0</v>
      </c>
      <c r="U91" s="299">
        <f>Matériel_Location!EM35</f>
        <v>0</v>
      </c>
      <c r="V91" s="299">
        <f>Matériel_Location!EU35</f>
        <v>0</v>
      </c>
      <c r="W91" s="299">
        <f>Matériel_Location!FC35</f>
        <v>0</v>
      </c>
      <c r="X91" s="299">
        <f>Matériel_Location!FK35</f>
        <v>0</v>
      </c>
      <c r="Y91" s="299">
        <f>Matériel_Location!FS35</f>
        <v>0</v>
      </c>
      <c r="Z91" s="299">
        <f>Matériel_Location!GA35</f>
        <v>0</v>
      </c>
      <c r="AA91" s="299">
        <f>Matériel_Location!GI35</f>
        <v>0</v>
      </c>
      <c r="AB91" s="299">
        <f>Matériel_Location!GQ35</f>
        <v>0</v>
      </c>
      <c r="AC91" s="299">
        <f>Matériel_Location!GY35</f>
        <v>0</v>
      </c>
      <c r="AD91" s="299">
        <f>Matériel_Location!HG35</f>
        <v>0</v>
      </c>
      <c r="AE91" s="299">
        <f>Matériel_Location!HO35</f>
        <v>0</v>
      </c>
      <c r="AF91" s="299">
        <f>Matériel_Location!HW35</f>
        <v>0</v>
      </c>
      <c r="AG91" s="299">
        <f>Matériel_Location!IE35</f>
        <v>0</v>
      </c>
      <c r="AH91" s="299">
        <f>Matériel_Location!IM35</f>
        <v>0</v>
      </c>
      <c r="AI91" s="533">
        <f t="shared" si="3"/>
        <v>0</v>
      </c>
    </row>
    <row r="92" spans="1:35">
      <c r="A92" s="528" t="str">
        <f>Matériel_Location!A36</f>
        <v>MALAXEUR</v>
      </c>
      <c r="B92" s="301" t="str">
        <f>Matériel_Location!B36</f>
        <v>CHAF TRAVEAU</v>
      </c>
      <c r="C92" s="301">
        <f>Matériel_Location!C36</f>
        <v>0</v>
      </c>
      <c r="D92" s="298">
        <f>Matériel_Location!G36</f>
        <v>0</v>
      </c>
      <c r="E92" s="299">
        <f>Matériel_Location!O36</f>
        <v>0</v>
      </c>
      <c r="F92" s="299">
        <f>Matériel_Location!W36</f>
        <v>0</v>
      </c>
      <c r="G92" s="299">
        <f>Matériel_Location!AE36</f>
        <v>0</v>
      </c>
      <c r="H92" s="299">
        <f>+Matériel_Location!AM36</f>
        <v>0</v>
      </c>
      <c r="I92" s="299">
        <f>Matériel_Location!AU36</f>
        <v>0</v>
      </c>
      <c r="J92" s="299">
        <f>Matériel_Location!BC36</f>
        <v>0</v>
      </c>
      <c r="K92" s="299">
        <f>Matériel_Location!BK36</f>
        <v>0</v>
      </c>
      <c r="L92" s="299">
        <f>Matériel_Location!BS36</f>
        <v>0</v>
      </c>
      <c r="M92" s="299">
        <f>+Matériel_Location!CA36</f>
        <v>0</v>
      </c>
      <c r="N92" s="299">
        <f>Matériel_Location!CI36</f>
        <v>0</v>
      </c>
      <c r="O92" s="299">
        <f>Matériel_Location!CQ36</f>
        <v>0</v>
      </c>
      <c r="P92" s="299">
        <f>Matériel_Location!CY36</f>
        <v>0</v>
      </c>
      <c r="Q92" s="299">
        <f>Matériel_Location!DG36</f>
        <v>0</v>
      </c>
      <c r="R92" s="299">
        <f>Matériel_Location!DO36</f>
        <v>0</v>
      </c>
      <c r="S92" s="299">
        <f>Matériel_Location!DW36</f>
        <v>0</v>
      </c>
      <c r="T92" s="299">
        <f>Matériel_Location!EE36</f>
        <v>0</v>
      </c>
      <c r="U92" s="299">
        <f>Matériel_Location!EM36</f>
        <v>0</v>
      </c>
      <c r="V92" s="299">
        <f>Matériel_Location!EU36</f>
        <v>0</v>
      </c>
      <c r="W92" s="299">
        <f>Matériel_Location!FC36</f>
        <v>0</v>
      </c>
      <c r="X92" s="299">
        <f>Matériel_Location!FK36</f>
        <v>0</v>
      </c>
      <c r="Y92" s="299">
        <f>Matériel_Location!FS36</f>
        <v>0</v>
      </c>
      <c r="Z92" s="299">
        <f>Matériel_Location!GA36</f>
        <v>0</v>
      </c>
      <c r="AA92" s="299">
        <f>Matériel_Location!GI36</f>
        <v>0</v>
      </c>
      <c r="AB92" s="299">
        <f>Matériel_Location!GQ36</f>
        <v>0</v>
      </c>
      <c r="AC92" s="299">
        <f>Matériel_Location!GY36</f>
        <v>0</v>
      </c>
      <c r="AD92" s="299">
        <f>Matériel_Location!HG36</f>
        <v>0</v>
      </c>
      <c r="AE92" s="299">
        <f>Matériel_Location!HO36</f>
        <v>0</v>
      </c>
      <c r="AF92" s="299">
        <f>Matériel_Location!HW36</f>
        <v>0</v>
      </c>
      <c r="AG92" s="299">
        <f>Matériel_Location!IE36</f>
        <v>0</v>
      </c>
      <c r="AH92" s="299">
        <f>Matériel_Location!IM36</f>
        <v>0</v>
      </c>
      <c r="AI92" s="533">
        <f t="shared" si="3"/>
        <v>0</v>
      </c>
    </row>
    <row r="93" spans="1:35">
      <c r="A93" s="528" t="str">
        <f>Matériel_Location!A37</f>
        <v>JCB</v>
      </c>
      <c r="B93" s="301" t="str">
        <f>Matériel_Location!B37</f>
        <v>CHAF TRAVEAU</v>
      </c>
      <c r="C93" s="301">
        <f>Matériel_Location!C37</f>
        <v>0</v>
      </c>
      <c r="D93" s="298">
        <f>Matériel_Location!G37</f>
        <v>0</v>
      </c>
      <c r="E93" s="299">
        <f>Matériel_Location!O37</f>
        <v>0</v>
      </c>
      <c r="F93" s="299">
        <f>Matériel_Location!W37</f>
        <v>0</v>
      </c>
      <c r="G93" s="299">
        <f>Matériel_Location!AE37</f>
        <v>0</v>
      </c>
      <c r="H93" s="299">
        <f>+Matériel_Location!AM37</f>
        <v>0</v>
      </c>
      <c r="I93" s="299">
        <f>Matériel_Location!AU37</f>
        <v>0</v>
      </c>
      <c r="J93" s="299">
        <f>Matériel_Location!BC37</f>
        <v>0</v>
      </c>
      <c r="K93" s="299">
        <f>Matériel_Location!BK37</f>
        <v>0</v>
      </c>
      <c r="L93" s="299">
        <f>Matériel_Location!BS37</f>
        <v>0</v>
      </c>
      <c r="M93" s="299">
        <f>+Matériel_Location!CA37</f>
        <v>0</v>
      </c>
      <c r="N93" s="299">
        <f>Matériel_Location!CI37</f>
        <v>0</v>
      </c>
      <c r="O93" s="299">
        <f>Matériel_Location!CQ37</f>
        <v>0</v>
      </c>
      <c r="P93" s="299">
        <f>Matériel_Location!CY37</f>
        <v>0</v>
      </c>
      <c r="Q93" s="299">
        <f>Matériel_Location!DG37</f>
        <v>0</v>
      </c>
      <c r="R93" s="299">
        <f>Matériel_Location!DO37</f>
        <v>0</v>
      </c>
      <c r="S93" s="299">
        <f>Matériel_Location!DW37</f>
        <v>0</v>
      </c>
      <c r="T93" s="299">
        <f>Matériel_Location!EE37</f>
        <v>0</v>
      </c>
      <c r="U93" s="299">
        <f>Matériel_Location!EM37</f>
        <v>0</v>
      </c>
      <c r="V93" s="299">
        <f>Matériel_Location!EU37</f>
        <v>0</v>
      </c>
      <c r="W93" s="299">
        <f>Matériel_Location!FC37</f>
        <v>0</v>
      </c>
      <c r="X93" s="299">
        <f>Matériel_Location!FK37</f>
        <v>0</v>
      </c>
      <c r="Y93" s="299">
        <f>Matériel_Location!FS37</f>
        <v>0</v>
      </c>
      <c r="Z93" s="299">
        <f>Matériel_Location!GA37</f>
        <v>0</v>
      </c>
      <c r="AA93" s="299">
        <f>Matériel_Location!GI37</f>
        <v>0</v>
      </c>
      <c r="AB93" s="299">
        <f>Matériel_Location!GQ37</f>
        <v>0</v>
      </c>
      <c r="AC93" s="299">
        <f>Matériel_Location!GY37</f>
        <v>0</v>
      </c>
      <c r="AD93" s="299">
        <f>Matériel_Location!HG37</f>
        <v>0</v>
      </c>
      <c r="AE93" s="299">
        <f>Matériel_Location!HO37</f>
        <v>0</v>
      </c>
      <c r="AF93" s="299">
        <f>Matériel_Location!HW37</f>
        <v>0</v>
      </c>
      <c r="AG93" s="299">
        <f>Matériel_Location!IE37</f>
        <v>0</v>
      </c>
      <c r="AH93" s="299">
        <f>Matériel_Location!IM37</f>
        <v>0</v>
      </c>
      <c r="AI93" s="533">
        <f t="shared" si="3"/>
        <v>0</v>
      </c>
    </row>
    <row r="94" spans="1:35">
      <c r="A94" s="528">
        <f>Matériel_Location!A38</f>
        <v>0</v>
      </c>
      <c r="B94" s="301">
        <f>Matériel_Location!B38</f>
        <v>0</v>
      </c>
      <c r="C94" s="301">
        <f>Matériel_Location!C38</f>
        <v>0</v>
      </c>
      <c r="D94" s="298">
        <f>Matériel_Location!G38</f>
        <v>0</v>
      </c>
      <c r="E94" s="299">
        <f>Matériel_Location!O38</f>
        <v>0</v>
      </c>
      <c r="F94" s="299">
        <f>Matériel_Location!W38</f>
        <v>0</v>
      </c>
      <c r="G94" s="299">
        <f>Matériel_Location!AE38</f>
        <v>0</v>
      </c>
      <c r="H94" s="299">
        <f>+Matériel_Location!AM38</f>
        <v>0</v>
      </c>
      <c r="I94" s="299">
        <f>Matériel_Location!AU38</f>
        <v>0</v>
      </c>
      <c r="J94" s="299">
        <f>Matériel_Location!BC38</f>
        <v>0</v>
      </c>
      <c r="K94" s="299">
        <f>Matériel_Location!BK38</f>
        <v>0</v>
      </c>
      <c r="L94" s="299">
        <f>Matériel_Location!BS38</f>
        <v>0</v>
      </c>
      <c r="M94" s="299">
        <f>+Matériel_Location!CA38</f>
        <v>0</v>
      </c>
      <c r="N94" s="299">
        <f>Matériel_Location!CI38</f>
        <v>0</v>
      </c>
      <c r="O94" s="299">
        <f>Matériel_Location!CQ38</f>
        <v>0</v>
      </c>
      <c r="P94" s="299">
        <f>Matériel_Location!CY38</f>
        <v>0</v>
      </c>
      <c r="Q94" s="299">
        <f>Matériel_Location!DG38</f>
        <v>0</v>
      </c>
      <c r="R94" s="299">
        <f>Matériel_Location!DO38</f>
        <v>0</v>
      </c>
      <c r="S94" s="299">
        <f>Matériel_Location!DW38</f>
        <v>0</v>
      </c>
      <c r="T94" s="299">
        <f>Matériel_Location!EE38</f>
        <v>0</v>
      </c>
      <c r="U94" s="299">
        <f>Matériel_Location!EM38</f>
        <v>0</v>
      </c>
      <c r="V94" s="299">
        <f>Matériel_Location!EU38</f>
        <v>0</v>
      </c>
      <c r="W94" s="299">
        <f>Matériel_Location!FC38</f>
        <v>0</v>
      </c>
      <c r="X94" s="299">
        <f>Matériel_Location!FK38</f>
        <v>0</v>
      </c>
      <c r="Y94" s="299">
        <f>Matériel_Location!FS38</f>
        <v>0</v>
      </c>
      <c r="Z94" s="299">
        <f>Matériel_Location!GA38</f>
        <v>0</v>
      </c>
      <c r="AA94" s="299">
        <f>Matériel_Location!GI38</f>
        <v>0</v>
      </c>
      <c r="AB94" s="299">
        <f>Matériel_Location!GQ38</f>
        <v>0</v>
      </c>
      <c r="AC94" s="299">
        <f>Matériel_Location!GY38</f>
        <v>0</v>
      </c>
      <c r="AD94" s="299">
        <f>Matériel_Location!HG38</f>
        <v>0</v>
      </c>
      <c r="AE94" s="299">
        <f>Matériel_Location!HO38</f>
        <v>0</v>
      </c>
      <c r="AF94" s="299">
        <f>Matériel_Location!HW38</f>
        <v>0</v>
      </c>
      <c r="AG94" s="299">
        <f>Matériel_Location!IE38</f>
        <v>0</v>
      </c>
      <c r="AH94" s="299">
        <f>Matériel_Location!IM38</f>
        <v>0</v>
      </c>
      <c r="AI94" s="533">
        <f t="shared" si="3"/>
        <v>0</v>
      </c>
    </row>
    <row r="95" spans="1:35">
      <c r="A95" s="528">
        <f>Matériel_Location!A39</f>
        <v>0</v>
      </c>
      <c r="B95" s="301">
        <f>Matériel_Location!B39</f>
        <v>0</v>
      </c>
      <c r="C95" s="301">
        <f>Matériel_Location!C39</f>
        <v>0</v>
      </c>
      <c r="D95" s="298">
        <f>Matériel_Location!G39</f>
        <v>0</v>
      </c>
      <c r="E95" s="299">
        <f>Matériel_Location!O39</f>
        <v>0</v>
      </c>
      <c r="F95" s="299">
        <f>Matériel_Location!W39</f>
        <v>0</v>
      </c>
      <c r="G95" s="299">
        <f>Matériel_Location!AE39</f>
        <v>0</v>
      </c>
      <c r="H95" s="299">
        <f>+Matériel_Location!AM39</f>
        <v>0</v>
      </c>
      <c r="I95" s="299">
        <f>Matériel_Location!AU39</f>
        <v>0</v>
      </c>
      <c r="J95" s="299">
        <f>Matériel_Location!BC39</f>
        <v>0</v>
      </c>
      <c r="K95" s="299">
        <f>Matériel_Location!BK39</f>
        <v>0</v>
      </c>
      <c r="L95" s="299">
        <f>Matériel_Location!BS39</f>
        <v>0</v>
      </c>
      <c r="M95" s="299">
        <f>+Matériel_Location!CA39</f>
        <v>0</v>
      </c>
      <c r="N95" s="299">
        <f>Matériel_Location!CI39</f>
        <v>0</v>
      </c>
      <c r="O95" s="299">
        <f>Matériel_Location!CQ39</f>
        <v>0</v>
      </c>
      <c r="P95" s="299">
        <f>Matériel_Location!CY39</f>
        <v>0</v>
      </c>
      <c r="Q95" s="299">
        <f>Matériel_Location!DG39</f>
        <v>0</v>
      </c>
      <c r="R95" s="299">
        <f>Matériel_Location!DO39</f>
        <v>0</v>
      </c>
      <c r="S95" s="299">
        <f>Matériel_Location!DW39</f>
        <v>0</v>
      </c>
      <c r="T95" s="299">
        <f>Matériel_Location!EE39</f>
        <v>0</v>
      </c>
      <c r="U95" s="299">
        <f>Matériel_Location!EM39</f>
        <v>0</v>
      </c>
      <c r="V95" s="299">
        <f>Matériel_Location!EU39</f>
        <v>0</v>
      </c>
      <c r="W95" s="299">
        <f>Matériel_Location!FC39</f>
        <v>0</v>
      </c>
      <c r="X95" s="299">
        <f>Matériel_Location!FK39</f>
        <v>0</v>
      </c>
      <c r="Y95" s="299">
        <f>Matériel_Location!FS39</f>
        <v>0</v>
      </c>
      <c r="Z95" s="299">
        <f>Matériel_Location!GA39</f>
        <v>0</v>
      </c>
      <c r="AA95" s="299">
        <f>Matériel_Location!GI39</f>
        <v>0</v>
      </c>
      <c r="AB95" s="299">
        <f>Matériel_Location!GQ39</f>
        <v>0</v>
      </c>
      <c r="AC95" s="299">
        <f>Matériel_Location!GY39</f>
        <v>0</v>
      </c>
      <c r="AD95" s="299">
        <f>Matériel_Location!HG39</f>
        <v>0</v>
      </c>
      <c r="AE95" s="299">
        <f>Matériel_Location!HO39</f>
        <v>0</v>
      </c>
      <c r="AF95" s="299">
        <f>Matériel_Location!HW39</f>
        <v>0</v>
      </c>
      <c r="AG95" s="299">
        <f>Matériel_Location!IE39</f>
        <v>0</v>
      </c>
      <c r="AH95" s="299">
        <f>Matériel_Location!IM39</f>
        <v>0</v>
      </c>
      <c r="AI95" s="533">
        <f t="shared" si="3"/>
        <v>0</v>
      </c>
    </row>
    <row r="96" spans="1:35">
      <c r="A96" s="528">
        <f>Matériel_Location!A40</f>
        <v>0</v>
      </c>
      <c r="B96" s="301">
        <f>Matériel_Location!B40</f>
        <v>0</v>
      </c>
      <c r="C96" s="301">
        <f>Matériel_Location!C40</f>
        <v>0</v>
      </c>
      <c r="D96" s="298">
        <f>Matériel_Location!G40</f>
        <v>0</v>
      </c>
      <c r="E96" s="299">
        <f>Matériel_Location!O40</f>
        <v>0</v>
      </c>
      <c r="F96" s="299">
        <f>Matériel_Location!W40</f>
        <v>0</v>
      </c>
      <c r="G96" s="299">
        <f>Matériel_Location!AE40</f>
        <v>0</v>
      </c>
      <c r="H96" s="299">
        <f>+Matériel_Location!AM40</f>
        <v>0</v>
      </c>
      <c r="I96" s="299">
        <f>Matériel_Location!AU40</f>
        <v>0</v>
      </c>
      <c r="J96" s="299">
        <f>Matériel_Location!BC40</f>
        <v>0</v>
      </c>
      <c r="K96" s="299">
        <f>Matériel_Location!BK40</f>
        <v>0</v>
      </c>
      <c r="L96" s="299">
        <f>Matériel_Location!BS40</f>
        <v>0</v>
      </c>
      <c r="M96" s="299">
        <f>+Matériel_Location!CA40</f>
        <v>0</v>
      </c>
      <c r="N96" s="299">
        <f>Matériel_Location!CI40</f>
        <v>0</v>
      </c>
      <c r="O96" s="299">
        <f>Matériel_Location!CQ40</f>
        <v>0</v>
      </c>
      <c r="P96" s="299">
        <f>Matériel_Location!CY40</f>
        <v>0</v>
      </c>
      <c r="Q96" s="299">
        <f>Matériel_Location!DG40</f>
        <v>0</v>
      </c>
      <c r="R96" s="299">
        <f>Matériel_Location!DO40</f>
        <v>0</v>
      </c>
      <c r="S96" s="299">
        <f>Matériel_Location!DW40</f>
        <v>0</v>
      </c>
      <c r="T96" s="299">
        <f>Matériel_Location!EE40</f>
        <v>0</v>
      </c>
      <c r="U96" s="299">
        <f>Matériel_Location!EM40</f>
        <v>0</v>
      </c>
      <c r="V96" s="299">
        <f>Matériel_Location!EU40</f>
        <v>0</v>
      </c>
      <c r="W96" s="299">
        <f>Matériel_Location!FC40</f>
        <v>0</v>
      </c>
      <c r="X96" s="299">
        <f>Matériel_Location!FK40</f>
        <v>0</v>
      </c>
      <c r="Y96" s="299">
        <f>Matériel_Location!FS40</f>
        <v>0</v>
      </c>
      <c r="Z96" s="299">
        <f>Matériel_Location!GA40</f>
        <v>0</v>
      </c>
      <c r="AA96" s="299">
        <f>Matériel_Location!GI40</f>
        <v>0</v>
      </c>
      <c r="AB96" s="299">
        <f>Matériel_Location!GQ40</f>
        <v>0</v>
      </c>
      <c r="AC96" s="299">
        <f>Matériel_Location!GY40</f>
        <v>0</v>
      </c>
      <c r="AD96" s="299">
        <f>Matériel_Location!HG40</f>
        <v>0</v>
      </c>
      <c r="AE96" s="299">
        <f>Matériel_Location!HO40</f>
        <v>0</v>
      </c>
      <c r="AF96" s="299">
        <f>Matériel_Location!HW40</f>
        <v>0</v>
      </c>
      <c r="AG96" s="299">
        <f>Matériel_Location!IE40</f>
        <v>0</v>
      </c>
      <c r="AH96" s="299">
        <f>Matériel_Location!IM40</f>
        <v>0</v>
      </c>
      <c r="AI96" s="533">
        <f t="shared" si="3"/>
        <v>0</v>
      </c>
    </row>
    <row r="97" spans="1:35">
      <c r="A97" s="528">
        <f>Matériel_Location!A41</f>
        <v>0</v>
      </c>
      <c r="B97" s="301">
        <f>Matériel_Location!B41</f>
        <v>0</v>
      </c>
      <c r="C97" s="301">
        <f>Matériel_Location!C41</f>
        <v>0</v>
      </c>
      <c r="D97" s="298">
        <f>Matériel_Location!G41</f>
        <v>0</v>
      </c>
      <c r="E97" s="299">
        <f>Matériel_Location!O41</f>
        <v>0</v>
      </c>
      <c r="F97" s="299">
        <f>Matériel_Location!W41</f>
        <v>0</v>
      </c>
      <c r="G97" s="299">
        <f>Matériel_Location!AE41</f>
        <v>0</v>
      </c>
      <c r="H97" s="299">
        <f>+Matériel_Location!AM41</f>
        <v>0</v>
      </c>
      <c r="I97" s="299">
        <f>Matériel_Location!AU41</f>
        <v>0</v>
      </c>
      <c r="J97" s="299">
        <f>Matériel_Location!BC41</f>
        <v>0</v>
      </c>
      <c r="K97" s="299">
        <f>Matériel_Location!BK41</f>
        <v>0</v>
      </c>
      <c r="L97" s="299">
        <f>Matériel_Location!BS41</f>
        <v>0</v>
      </c>
      <c r="M97" s="299">
        <f>+Matériel_Location!CA41</f>
        <v>0</v>
      </c>
      <c r="N97" s="299">
        <f>Matériel_Location!CI41</f>
        <v>0</v>
      </c>
      <c r="O97" s="299">
        <f>Matériel_Location!CQ41</f>
        <v>0</v>
      </c>
      <c r="P97" s="299">
        <f>Matériel_Location!CY41</f>
        <v>0</v>
      </c>
      <c r="Q97" s="299">
        <f>Matériel_Location!DG41</f>
        <v>0</v>
      </c>
      <c r="R97" s="299">
        <f>Matériel_Location!DO41</f>
        <v>0</v>
      </c>
      <c r="S97" s="299">
        <f>Matériel_Location!DW41</f>
        <v>0</v>
      </c>
      <c r="T97" s="299">
        <f>Matériel_Location!EE41</f>
        <v>0</v>
      </c>
      <c r="U97" s="299">
        <f>Matériel_Location!EM41</f>
        <v>0</v>
      </c>
      <c r="V97" s="299">
        <f>Matériel_Location!EU41</f>
        <v>0</v>
      </c>
      <c r="W97" s="299">
        <f>Matériel_Location!FC41</f>
        <v>0</v>
      </c>
      <c r="X97" s="299">
        <f>Matériel_Location!FK41</f>
        <v>0</v>
      </c>
      <c r="Y97" s="299">
        <f>Matériel_Location!FS41</f>
        <v>0</v>
      </c>
      <c r="Z97" s="299">
        <f>Matériel_Location!GA41</f>
        <v>0</v>
      </c>
      <c r="AA97" s="299">
        <f>Matériel_Location!GI41</f>
        <v>0</v>
      </c>
      <c r="AB97" s="299">
        <f>Matériel_Location!GQ41</f>
        <v>0</v>
      </c>
      <c r="AC97" s="299">
        <f>Matériel_Location!GY41</f>
        <v>0</v>
      </c>
      <c r="AD97" s="299">
        <f>Matériel_Location!HG41</f>
        <v>0</v>
      </c>
      <c r="AE97" s="299">
        <f>Matériel_Location!HO41</f>
        <v>0</v>
      </c>
      <c r="AF97" s="299">
        <f>Matériel_Location!HW41</f>
        <v>0</v>
      </c>
      <c r="AG97" s="299">
        <f>Matériel_Location!IE41</f>
        <v>0</v>
      </c>
      <c r="AH97" s="299">
        <f>Matériel_Location!IM41</f>
        <v>0</v>
      </c>
      <c r="AI97" s="533">
        <f t="shared" si="3"/>
        <v>0</v>
      </c>
    </row>
    <row r="98" spans="1:35">
      <c r="A98" s="528">
        <f>Matériel_Location!A42</f>
        <v>0</v>
      </c>
      <c r="B98" s="301">
        <f>Matériel_Location!B42</f>
        <v>0</v>
      </c>
      <c r="C98" s="301">
        <f>Matériel_Location!C42</f>
        <v>0</v>
      </c>
      <c r="D98" s="298">
        <f>Matériel_Location!G42</f>
        <v>0</v>
      </c>
      <c r="E98" s="299">
        <f>Matériel_Location!O42</f>
        <v>0</v>
      </c>
      <c r="F98" s="299">
        <f>Matériel_Location!W42</f>
        <v>0</v>
      </c>
      <c r="G98" s="299">
        <f>Matériel_Location!AE42</f>
        <v>0</v>
      </c>
      <c r="H98" s="299">
        <f>+Matériel_Location!AM42</f>
        <v>0</v>
      </c>
      <c r="I98" s="299">
        <f>Matériel_Location!AU42</f>
        <v>0</v>
      </c>
      <c r="J98" s="299">
        <f>Matériel_Location!BC42</f>
        <v>0</v>
      </c>
      <c r="K98" s="299">
        <f>Matériel_Location!BK42</f>
        <v>0</v>
      </c>
      <c r="L98" s="299">
        <f>Matériel_Location!BS42</f>
        <v>0</v>
      </c>
      <c r="M98" s="299">
        <f>+Matériel_Location!CA42</f>
        <v>0</v>
      </c>
      <c r="N98" s="299">
        <f>Matériel_Location!CI42</f>
        <v>0</v>
      </c>
      <c r="O98" s="299">
        <f>Matériel_Location!CQ42</f>
        <v>0</v>
      </c>
      <c r="P98" s="299">
        <f>Matériel_Location!CY42</f>
        <v>0</v>
      </c>
      <c r="Q98" s="299">
        <f>Matériel_Location!DG42</f>
        <v>0</v>
      </c>
      <c r="R98" s="299">
        <f>Matériel_Location!DO42</f>
        <v>0</v>
      </c>
      <c r="S98" s="299">
        <f>Matériel_Location!DW42</f>
        <v>0</v>
      </c>
      <c r="T98" s="299">
        <f>Matériel_Location!EE42</f>
        <v>0</v>
      </c>
      <c r="U98" s="299">
        <f>Matériel_Location!EM42</f>
        <v>0</v>
      </c>
      <c r="V98" s="299">
        <f>Matériel_Location!EU42</f>
        <v>0</v>
      </c>
      <c r="W98" s="299">
        <f>Matériel_Location!FC42</f>
        <v>0</v>
      </c>
      <c r="X98" s="299">
        <f>Matériel_Location!FK42</f>
        <v>0</v>
      </c>
      <c r="Y98" s="299">
        <f>Matériel_Location!FS42</f>
        <v>0</v>
      </c>
      <c r="Z98" s="299">
        <f>Matériel_Location!GA42</f>
        <v>0</v>
      </c>
      <c r="AA98" s="299">
        <f>Matériel_Location!GI42</f>
        <v>0</v>
      </c>
      <c r="AB98" s="299">
        <f>Matériel_Location!GQ42</f>
        <v>0</v>
      </c>
      <c r="AC98" s="299">
        <f>Matériel_Location!GY42</f>
        <v>0</v>
      </c>
      <c r="AD98" s="299">
        <f>Matériel_Location!HG42</f>
        <v>0</v>
      </c>
      <c r="AE98" s="299">
        <f>Matériel_Location!HO42</f>
        <v>0</v>
      </c>
      <c r="AF98" s="299">
        <f>Matériel_Location!HW42</f>
        <v>0</v>
      </c>
      <c r="AG98" s="299">
        <f>Matériel_Location!IE42</f>
        <v>0</v>
      </c>
      <c r="AH98" s="299">
        <f>Matériel_Location!IM42</f>
        <v>0</v>
      </c>
      <c r="AI98" s="533">
        <f t="shared" si="3"/>
        <v>0</v>
      </c>
    </row>
    <row r="99" spans="1:35">
      <c r="A99" s="528">
        <f>Matériel_Location!A43</f>
        <v>0</v>
      </c>
      <c r="B99" s="301">
        <f>Matériel_Location!B43</f>
        <v>0</v>
      </c>
      <c r="C99" s="301">
        <f>Matériel_Location!C43</f>
        <v>0</v>
      </c>
      <c r="D99" s="298">
        <f>Matériel_Location!G43</f>
        <v>0</v>
      </c>
      <c r="E99" s="299">
        <f>Matériel_Location!O43</f>
        <v>0</v>
      </c>
      <c r="F99" s="299">
        <f>Matériel_Location!W43</f>
        <v>0</v>
      </c>
      <c r="G99" s="299">
        <f>Matériel_Location!AE43</f>
        <v>0</v>
      </c>
      <c r="H99" s="299">
        <f>+Matériel_Location!AM43</f>
        <v>0</v>
      </c>
      <c r="I99" s="299">
        <f>Matériel_Location!AU43</f>
        <v>0</v>
      </c>
      <c r="J99" s="299">
        <f>Matériel_Location!BC43</f>
        <v>0</v>
      </c>
      <c r="K99" s="299">
        <f>Matériel_Location!BK43</f>
        <v>0</v>
      </c>
      <c r="L99" s="299">
        <f>Matériel_Location!BS43</f>
        <v>0</v>
      </c>
      <c r="M99" s="299">
        <f>+Matériel_Location!CA43</f>
        <v>0</v>
      </c>
      <c r="N99" s="299">
        <f>Matériel_Location!CI43</f>
        <v>0</v>
      </c>
      <c r="O99" s="299">
        <f>Matériel_Location!CQ43</f>
        <v>0</v>
      </c>
      <c r="P99" s="299">
        <f>Matériel_Location!CY43</f>
        <v>0</v>
      </c>
      <c r="Q99" s="299">
        <f>Matériel_Location!DG43</f>
        <v>0</v>
      </c>
      <c r="R99" s="299">
        <f>Matériel_Location!DO43</f>
        <v>0</v>
      </c>
      <c r="S99" s="299">
        <f>Matériel_Location!DW43</f>
        <v>0</v>
      </c>
      <c r="T99" s="299">
        <f>Matériel_Location!EE43</f>
        <v>0</v>
      </c>
      <c r="U99" s="299">
        <f>Matériel_Location!EM43</f>
        <v>0</v>
      </c>
      <c r="V99" s="299">
        <f>Matériel_Location!EU43</f>
        <v>0</v>
      </c>
      <c r="W99" s="299">
        <f>Matériel_Location!FC43</f>
        <v>0</v>
      </c>
      <c r="X99" s="299">
        <f>Matériel_Location!FK43</f>
        <v>0</v>
      </c>
      <c r="Y99" s="299">
        <f>Matériel_Location!FS43</f>
        <v>0</v>
      </c>
      <c r="Z99" s="299">
        <f>Matériel_Location!GA43</f>
        <v>0</v>
      </c>
      <c r="AA99" s="299">
        <f>Matériel_Location!GI43</f>
        <v>0</v>
      </c>
      <c r="AB99" s="299">
        <f>Matériel_Location!GQ43</f>
        <v>0</v>
      </c>
      <c r="AC99" s="299">
        <f>Matériel_Location!GY43</f>
        <v>0</v>
      </c>
      <c r="AD99" s="299">
        <f>Matériel_Location!HG43</f>
        <v>0</v>
      </c>
      <c r="AE99" s="299">
        <f>Matériel_Location!HO43</f>
        <v>0</v>
      </c>
      <c r="AF99" s="299">
        <f>Matériel_Location!HW43</f>
        <v>0</v>
      </c>
      <c r="AG99" s="299">
        <f>Matériel_Location!IE43</f>
        <v>0</v>
      </c>
      <c r="AH99" s="299">
        <f>Matériel_Location!IM43</f>
        <v>0</v>
      </c>
      <c r="AI99" s="533">
        <f t="shared" si="3"/>
        <v>0</v>
      </c>
    </row>
    <row r="100" spans="1:35">
      <c r="A100" s="528">
        <f>Matériel_Location!A44</f>
        <v>0</v>
      </c>
      <c r="B100" s="301">
        <f>Matériel_Location!B44</f>
        <v>0</v>
      </c>
      <c r="C100" s="301">
        <f>Matériel_Location!C44</f>
        <v>0</v>
      </c>
      <c r="D100" s="298">
        <f>Matériel_Location!G44</f>
        <v>0</v>
      </c>
      <c r="E100" s="299">
        <f>Matériel_Location!O44</f>
        <v>0</v>
      </c>
      <c r="F100" s="299">
        <f>Matériel_Location!W44</f>
        <v>0</v>
      </c>
      <c r="G100" s="299">
        <f>Matériel_Location!AE44</f>
        <v>0</v>
      </c>
      <c r="H100" s="299">
        <f>+Matériel_Location!AM44</f>
        <v>0</v>
      </c>
      <c r="I100" s="299">
        <f>Matériel_Location!AU44</f>
        <v>0</v>
      </c>
      <c r="J100" s="299">
        <f>Matériel_Location!BC44</f>
        <v>0</v>
      </c>
      <c r="K100" s="299">
        <f>Matériel_Location!BK44</f>
        <v>0</v>
      </c>
      <c r="L100" s="299">
        <f>Matériel_Location!BS44</f>
        <v>0</v>
      </c>
      <c r="M100" s="299">
        <f>+Matériel_Location!CA44</f>
        <v>0</v>
      </c>
      <c r="N100" s="299">
        <f>Matériel_Location!CI44</f>
        <v>0</v>
      </c>
      <c r="O100" s="299">
        <f>Matériel_Location!CQ44</f>
        <v>0</v>
      </c>
      <c r="P100" s="299">
        <f>Matériel_Location!CY44</f>
        <v>0</v>
      </c>
      <c r="Q100" s="299">
        <f>Matériel_Location!DG44</f>
        <v>0</v>
      </c>
      <c r="R100" s="299">
        <f>Matériel_Location!DO44</f>
        <v>0</v>
      </c>
      <c r="S100" s="299">
        <f>Matériel_Location!DW44</f>
        <v>0</v>
      </c>
      <c r="T100" s="299">
        <f>Matériel_Location!EE44</f>
        <v>0</v>
      </c>
      <c r="U100" s="299">
        <f>Matériel_Location!EM44</f>
        <v>0</v>
      </c>
      <c r="V100" s="299">
        <f>Matériel_Location!EU44</f>
        <v>0</v>
      </c>
      <c r="W100" s="299">
        <f>Matériel_Location!FC44</f>
        <v>0</v>
      </c>
      <c r="X100" s="299">
        <f>Matériel_Location!FK44</f>
        <v>0</v>
      </c>
      <c r="Y100" s="299">
        <f>Matériel_Location!FS44</f>
        <v>0</v>
      </c>
      <c r="Z100" s="299">
        <f>Matériel_Location!GA44</f>
        <v>0</v>
      </c>
      <c r="AA100" s="299">
        <f>Matériel_Location!GI44</f>
        <v>0</v>
      </c>
      <c r="AB100" s="299">
        <f>Matériel_Location!GQ44</f>
        <v>0</v>
      </c>
      <c r="AC100" s="299">
        <f>Matériel_Location!GY44</f>
        <v>0</v>
      </c>
      <c r="AD100" s="299">
        <f>Matériel_Location!HG44</f>
        <v>0</v>
      </c>
      <c r="AE100" s="299">
        <f>Matériel_Location!HO44</f>
        <v>0</v>
      </c>
      <c r="AF100" s="299">
        <f>Matériel_Location!HW44</f>
        <v>0</v>
      </c>
      <c r="AG100" s="299">
        <f>Matériel_Location!IE44</f>
        <v>0</v>
      </c>
      <c r="AH100" s="299">
        <f>Matériel_Location!IM44</f>
        <v>0</v>
      </c>
      <c r="AI100" s="533">
        <f t="shared" si="3"/>
        <v>0</v>
      </c>
    </row>
    <row r="101" spans="1:35">
      <c r="A101" s="528">
        <f>Matériel_Location!A45</f>
        <v>0</v>
      </c>
      <c r="B101" s="301">
        <f>Matériel_Location!B45</f>
        <v>0</v>
      </c>
      <c r="C101" s="301">
        <f>Matériel_Location!C45</f>
        <v>0</v>
      </c>
      <c r="D101" s="298">
        <f>Matériel_Location!G45</f>
        <v>0</v>
      </c>
      <c r="E101" s="299">
        <f>Matériel_Location!O45</f>
        <v>0</v>
      </c>
      <c r="F101" s="299">
        <f>Matériel_Location!W45</f>
        <v>0</v>
      </c>
      <c r="G101" s="299">
        <f>Matériel_Location!AE45</f>
        <v>0</v>
      </c>
      <c r="H101" s="299">
        <f>+Matériel_Location!AM45</f>
        <v>0</v>
      </c>
      <c r="I101" s="299">
        <f>Matériel_Location!AU45</f>
        <v>0</v>
      </c>
      <c r="J101" s="299">
        <f>Matériel_Location!BC45</f>
        <v>0</v>
      </c>
      <c r="K101" s="299">
        <f>Matériel_Location!BK45</f>
        <v>0</v>
      </c>
      <c r="L101" s="299">
        <f>Matériel_Location!BS45</f>
        <v>0</v>
      </c>
      <c r="M101" s="299">
        <f>+Matériel_Location!CA45</f>
        <v>0</v>
      </c>
      <c r="N101" s="299">
        <f>Matériel_Location!CI45</f>
        <v>0</v>
      </c>
      <c r="O101" s="299">
        <f>Matériel_Location!CQ45</f>
        <v>0</v>
      </c>
      <c r="P101" s="299">
        <f>Matériel_Location!CY45</f>
        <v>0</v>
      </c>
      <c r="Q101" s="299">
        <f>Matériel_Location!DG45</f>
        <v>0</v>
      </c>
      <c r="R101" s="299">
        <f>Matériel_Location!DO45</f>
        <v>0</v>
      </c>
      <c r="S101" s="299">
        <f>Matériel_Location!DW45</f>
        <v>0</v>
      </c>
      <c r="T101" s="299">
        <f>Matériel_Location!EE45</f>
        <v>0</v>
      </c>
      <c r="U101" s="299">
        <f>Matériel_Location!EM45</f>
        <v>0</v>
      </c>
      <c r="V101" s="299">
        <f>Matériel_Location!EU45</f>
        <v>0</v>
      </c>
      <c r="W101" s="299">
        <f>Matériel_Location!FC45</f>
        <v>0</v>
      </c>
      <c r="X101" s="299">
        <f>Matériel_Location!FK45</f>
        <v>0</v>
      </c>
      <c r="Y101" s="299">
        <f>Matériel_Location!FS45</f>
        <v>0</v>
      </c>
      <c r="Z101" s="299">
        <f>Matériel_Location!GA45</f>
        <v>0</v>
      </c>
      <c r="AA101" s="299">
        <f>Matériel_Location!GI45</f>
        <v>0</v>
      </c>
      <c r="AB101" s="299">
        <f>Matériel_Location!GQ45</f>
        <v>0</v>
      </c>
      <c r="AC101" s="299">
        <f>Matériel_Location!GY45</f>
        <v>0</v>
      </c>
      <c r="AD101" s="299">
        <f>Matériel_Location!HG45</f>
        <v>0</v>
      </c>
      <c r="AE101" s="299">
        <f>Matériel_Location!HO45</f>
        <v>0</v>
      </c>
      <c r="AF101" s="299">
        <f>Matériel_Location!HW45</f>
        <v>0</v>
      </c>
      <c r="AG101" s="299">
        <f>Matériel_Location!IE45</f>
        <v>0</v>
      </c>
      <c r="AH101" s="299">
        <f>Matériel_Location!IM45</f>
        <v>0</v>
      </c>
      <c r="AI101" s="533">
        <f t="shared" si="3"/>
        <v>0</v>
      </c>
    </row>
    <row r="102" spans="1:35">
      <c r="A102" s="528">
        <f>Matériel_Location!A46</f>
        <v>0</v>
      </c>
      <c r="B102" s="301">
        <f>Matériel_Location!B46</f>
        <v>0</v>
      </c>
      <c r="C102" s="301">
        <f>Matériel_Location!C46</f>
        <v>0</v>
      </c>
      <c r="D102" s="298">
        <f>Matériel_Location!G46</f>
        <v>0</v>
      </c>
      <c r="E102" s="299">
        <f>Matériel_Location!O46</f>
        <v>0</v>
      </c>
      <c r="F102" s="299">
        <f>Matériel_Location!W46</f>
        <v>0</v>
      </c>
      <c r="G102" s="299">
        <f>Matériel_Location!AE46</f>
        <v>0</v>
      </c>
      <c r="H102" s="299">
        <f>+Matériel_Location!AM46</f>
        <v>0</v>
      </c>
      <c r="I102" s="299">
        <f>Matériel_Location!AU46</f>
        <v>0</v>
      </c>
      <c r="J102" s="299">
        <f>Matériel_Location!BC46</f>
        <v>0</v>
      </c>
      <c r="K102" s="299">
        <f>Matériel_Location!BK46</f>
        <v>0</v>
      </c>
      <c r="L102" s="299">
        <f>Matériel_Location!BS46</f>
        <v>0</v>
      </c>
      <c r="M102" s="299">
        <f>+Matériel_Location!CA46</f>
        <v>0</v>
      </c>
      <c r="N102" s="299">
        <f>Matériel_Location!CI46</f>
        <v>0</v>
      </c>
      <c r="O102" s="299">
        <f>Matériel_Location!CQ46</f>
        <v>0</v>
      </c>
      <c r="P102" s="299">
        <f>Matériel_Location!CY46</f>
        <v>0</v>
      </c>
      <c r="Q102" s="299">
        <f>Matériel_Location!DG46</f>
        <v>0</v>
      </c>
      <c r="R102" s="299">
        <f>Matériel_Location!DO46</f>
        <v>0</v>
      </c>
      <c r="S102" s="299">
        <f>Matériel_Location!DW46</f>
        <v>0</v>
      </c>
      <c r="T102" s="299">
        <f>Matériel_Location!EE46</f>
        <v>0</v>
      </c>
      <c r="U102" s="299">
        <f>Matériel_Location!EM46</f>
        <v>0</v>
      </c>
      <c r="V102" s="299">
        <f>Matériel_Location!EU46</f>
        <v>0</v>
      </c>
      <c r="W102" s="299">
        <f>Matériel_Location!FC46</f>
        <v>0</v>
      </c>
      <c r="X102" s="299">
        <f>Matériel_Location!FK46</f>
        <v>0</v>
      </c>
      <c r="Y102" s="299">
        <f>Matériel_Location!FS46</f>
        <v>0</v>
      </c>
      <c r="Z102" s="299">
        <f>Matériel_Location!GA46</f>
        <v>0</v>
      </c>
      <c r="AA102" s="299">
        <f>Matériel_Location!GI46</f>
        <v>0</v>
      </c>
      <c r="AB102" s="299">
        <f>Matériel_Location!GQ46</f>
        <v>0</v>
      </c>
      <c r="AC102" s="299">
        <f>Matériel_Location!GY46</f>
        <v>0</v>
      </c>
      <c r="AD102" s="299">
        <f>Matériel_Location!HG46</f>
        <v>0</v>
      </c>
      <c r="AE102" s="299">
        <f>Matériel_Location!HO46</f>
        <v>0</v>
      </c>
      <c r="AF102" s="299">
        <f>Matériel_Location!HW46</f>
        <v>0</v>
      </c>
      <c r="AG102" s="299">
        <f>Matériel_Location!IE46</f>
        <v>0</v>
      </c>
      <c r="AH102" s="299">
        <f>Matériel_Location!IM46</f>
        <v>0</v>
      </c>
      <c r="AI102" s="533">
        <f t="shared" si="3"/>
        <v>0</v>
      </c>
    </row>
    <row r="103" spans="1:35">
      <c r="A103" s="528">
        <f>Matériel_Location!A47</f>
        <v>0</v>
      </c>
      <c r="B103" s="301">
        <f>Matériel_Location!B47</f>
        <v>0</v>
      </c>
      <c r="C103" s="301">
        <f>Matériel_Location!C47</f>
        <v>0</v>
      </c>
      <c r="D103" s="298">
        <f>Matériel_Location!G47</f>
        <v>0</v>
      </c>
      <c r="E103" s="299">
        <f>Matériel_Location!O47</f>
        <v>0</v>
      </c>
      <c r="F103" s="299">
        <f>Matériel_Location!W47</f>
        <v>0</v>
      </c>
      <c r="G103" s="299">
        <f>Matériel_Location!AE47</f>
        <v>0</v>
      </c>
      <c r="H103" s="299">
        <f>+Matériel_Location!AM47</f>
        <v>0</v>
      </c>
      <c r="I103" s="299">
        <f>Matériel_Location!AU47</f>
        <v>0</v>
      </c>
      <c r="J103" s="299">
        <f>Matériel_Location!BC47</f>
        <v>0</v>
      </c>
      <c r="K103" s="299">
        <f>Matériel_Location!BK47</f>
        <v>0</v>
      </c>
      <c r="L103" s="299">
        <f>Matériel_Location!BS47</f>
        <v>0</v>
      </c>
      <c r="M103" s="299">
        <f>+Matériel_Location!CA47</f>
        <v>0</v>
      </c>
      <c r="N103" s="299">
        <f>Matériel_Location!CI47</f>
        <v>0</v>
      </c>
      <c r="O103" s="299">
        <f>Matériel_Location!CQ47</f>
        <v>0</v>
      </c>
      <c r="P103" s="299">
        <f>Matériel_Location!CY47</f>
        <v>0</v>
      </c>
      <c r="Q103" s="299">
        <f>Matériel_Location!DG47</f>
        <v>0</v>
      </c>
      <c r="R103" s="299">
        <f>Matériel_Location!DO47</f>
        <v>0</v>
      </c>
      <c r="S103" s="299">
        <f>Matériel_Location!DW47</f>
        <v>0</v>
      </c>
      <c r="T103" s="299">
        <f>Matériel_Location!EE47</f>
        <v>0</v>
      </c>
      <c r="U103" s="299">
        <f>Matériel_Location!EM47</f>
        <v>0</v>
      </c>
      <c r="V103" s="299">
        <f>Matériel_Location!EU47</f>
        <v>0</v>
      </c>
      <c r="W103" s="299">
        <f>Matériel_Location!FC47</f>
        <v>0</v>
      </c>
      <c r="X103" s="299">
        <f>Matériel_Location!FK47</f>
        <v>0</v>
      </c>
      <c r="Y103" s="299">
        <f>Matériel_Location!FS47</f>
        <v>0</v>
      </c>
      <c r="Z103" s="299">
        <f>Matériel_Location!GA47</f>
        <v>0</v>
      </c>
      <c r="AA103" s="299">
        <f>Matériel_Location!GI47</f>
        <v>0</v>
      </c>
      <c r="AB103" s="299">
        <f>Matériel_Location!GQ47</f>
        <v>0</v>
      </c>
      <c r="AC103" s="299">
        <f>Matériel_Location!GY47</f>
        <v>0</v>
      </c>
      <c r="AD103" s="299">
        <f>Matériel_Location!HG47</f>
        <v>0</v>
      </c>
      <c r="AE103" s="299">
        <f>Matériel_Location!HO47</f>
        <v>0</v>
      </c>
      <c r="AF103" s="299">
        <f>Matériel_Location!HW47</f>
        <v>0</v>
      </c>
      <c r="AG103" s="299">
        <f>Matériel_Location!IE47</f>
        <v>0</v>
      </c>
      <c r="AH103" s="299">
        <f>Matériel_Location!IM47</f>
        <v>0</v>
      </c>
      <c r="AI103" s="533">
        <f t="shared" si="3"/>
        <v>0</v>
      </c>
    </row>
    <row r="104" spans="1:35">
      <c r="A104" s="528">
        <f>Matériel_Location!A48</f>
        <v>0</v>
      </c>
      <c r="B104" s="301">
        <f>Matériel_Location!B48</f>
        <v>0</v>
      </c>
      <c r="C104" s="301">
        <f>Matériel_Location!C48</f>
        <v>0</v>
      </c>
      <c r="D104" s="298">
        <f>Matériel_Location!G48</f>
        <v>0</v>
      </c>
      <c r="E104" s="299">
        <f>Matériel_Location!O48</f>
        <v>0</v>
      </c>
      <c r="F104" s="299">
        <f>Matériel_Location!W48</f>
        <v>0</v>
      </c>
      <c r="G104" s="299">
        <f>Matériel_Location!AE48</f>
        <v>0</v>
      </c>
      <c r="H104" s="299">
        <f>+Matériel_Location!AM48</f>
        <v>0</v>
      </c>
      <c r="I104" s="299">
        <f>Matériel_Location!AU48</f>
        <v>0</v>
      </c>
      <c r="J104" s="299">
        <f>Matériel_Location!BC48</f>
        <v>0</v>
      </c>
      <c r="K104" s="299">
        <f>Matériel_Location!BK48</f>
        <v>0</v>
      </c>
      <c r="L104" s="299">
        <f>Matériel_Location!BS48</f>
        <v>0</v>
      </c>
      <c r="M104" s="299">
        <f>+Matériel_Location!CA48</f>
        <v>0</v>
      </c>
      <c r="N104" s="299">
        <f>Matériel_Location!CI48</f>
        <v>0</v>
      </c>
      <c r="O104" s="299">
        <f>Matériel_Location!CQ48</f>
        <v>0</v>
      </c>
      <c r="P104" s="299">
        <f>Matériel_Location!CY48</f>
        <v>0</v>
      </c>
      <c r="Q104" s="299">
        <f>Matériel_Location!DG48</f>
        <v>0</v>
      </c>
      <c r="R104" s="299">
        <f>Matériel_Location!DO48</f>
        <v>0</v>
      </c>
      <c r="S104" s="299">
        <f>Matériel_Location!DW48</f>
        <v>0</v>
      </c>
      <c r="T104" s="299">
        <f>Matériel_Location!EE48</f>
        <v>0</v>
      </c>
      <c r="U104" s="299">
        <f>Matériel_Location!EM48</f>
        <v>0</v>
      </c>
      <c r="V104" s="299">
        <f>Matériel_Location!EU48</f>
        <v>0</v>
      </c>
      <c r="W104" s="299">
        <f>Matériel_Location!FC48</f>
        <v>0</v>
      </c>
      <c r="X104" s="299">
        <f>Matériel_Location!FK48</f>
        <v>0</v>
      </c>
      <c r="Y104" s="299">
        <f>Matériel_Location!FS48</f>
        <v>0</v>
      </c>
      <c r="Z104" s="299">
        <f>Matériel_Location!GA48</f>
        <v>0</v>
      </c>
      <c r="AA104" s="299">
        <f>Matériel_Location!GI48</f>
        <v>0</v>
      </c>
      <c r="AB104" s="299">
        <f>Matériel_Location!GQ48</f>
        <v>0</v>
      </c>
      <c r="AC104" s="299">
        <f>Matériel_Location!GY48</f>
        <v>0</v>
      </c>
      <c r="AD104" s="299">
        <f>Matériel_Location!HG48</f>
        <v>0</v>
      </c>
      <c r="AE104" s="299">
        <f>Matériel_Location!HO48</f>
        <v>0</v>
      </c>
      <c r="AF104" s="299">
        <f>Matériel_Location!HW48</f>
        <v>0</v>
      </c>
      <c r="AG104" s="299">
        <f>Matériel_Location!IE48</f>
        <v>0</v>
      </c>
      <c r="AH104" s="299">
        <f>Matériel_Location!IM48</f>
        <v>0</v>
      </c>
      <c r="AI104" s="533">
        <f t="shared" si="3"/>
        <v>0</v>
      </c>
    </row>
    <row r="105" spans="1:35">
      <c r="A105" s="528">
        <f>Matériel_Location!A49</f>
        <v>0</v>
      </c>
      <c r="B105" s="301">
        <f>Matériel_Location!B49</f>
        <v>0</v>
      </c>
      <c r="C105" s="301">
        <f>Matériel_Location!C49</f>
        <v>0</v>
      </c>
      <c r="D105" s="298">
        <f>Matériel_Location!G49</f>
        <v>0</v>
      </c>
      <c r="E105" s="299">
        <f>Matériel_Location!O49</f>
        <v>0</v>
      </c>
      <c r="F105" s="299">
        <f>Matériel_Location!W49</f>
        <v>0</v>
      </c>
      <c r="G105" s="299">
        <f>Matériel_Location!AE49</f>
        <v>0</v>
      </c>
      <c r="H105" s="299">
        <f>+Matériel_Location!AM49</f>
        <v>0</v>
      </c>
      <c r="I105" s="299">
        <f>Matériel_Location!AU49</f>
        <v>0</v>
      </c>
      <c r="J105" s="299">
        <f>Matériel_Location!BC49</f>
        <v>0</v>
      </c>
      <c r="K105" s="299">
        <f>Matériel_Location!BK49</f>
        <v>0</v>
      </c>
      <c r="L105" s="299">
        <f>Matériel_Location!BS49</f>
        <v>0</v>
      </c>
      <c r="M105" s="299">
        <f>+Matériel_Location!CA49</f>
        <v>0</v>
      </c>
      <c r="N105" s="299">
        <f>Matériel_Location!CI49</f>
        <v>0</v>
      </c>
      <c r="O105" s="299">
        <f>Matériel_Location!CQ49</f>
        <v>0</v>
      </c>
      <c r="P105" s="299">
        <f>Matériel_Location!CY49</f>
        <v>0</v>
      </c>
      <c r="Q105" s="299">
        <f>Matériel_Location!DG49</f>
        <v>0</v>
      </c>
      <c r="R105" s="299">
        <f>Matériel_Location!DO49</f>
        <v>0</v>
      </c>
      <c r="S105" s="299">
        <f>Matériel_Location!DW49</f>
        <v>0</v>
      </c>
      <c r="T105" s="299">
        <f>Matériel_Location!EE49</f>
        <v>0</v>
      </c>
      <c r="U105" s="299">
        <f>Matériel_Location!EM49</f>
        <v>0</v>
      </c>
      <c r="V105" s="299">
        <f>Matériel_Location!EU49</f>
        <v>0</v>
      </c>
      <c r="W105" s="299">
        <f>Matériel_Location!FC49</f>
        <v>0</v>
      </c>
      <c r="X105" s="299">
        <f>Matériel_Location!FK49</f>
        <v>0</v>
      </c>
      <c r="Y105" s="299">
        <f>Matériel_Location!FS49</f>
        <v>0</v>
      </c>
      <c r="Z105" s="299">
        <f>Matériel_Location!GA49</f>
        <v>0</v>
      </c>
      <c r="AA105" s="299">
        <f>Matériel_Location!GI49</f>
        <v>0</v>
      </c>
      <c r="AB105" s="299">
        <f>Matériel_Location!GQ49</f>
        <v>0</v>
      </c>
      <c r="AC105" s="299">
        <f>Matériel_Location!GY49</f>
        <v>0</v>
      </c>
      <c r="AD105" s="299">
        <f>Matériel_Location!HG49</f>
        <v>0</v>
      </c>
      <c r="AE105" s="299">
        <f>Matériel_Location!HO49</f>
        <v>0</v>
      </c>
      <c r="AF105" s="299">
        <f>Matériel_Location!HW49</f>
        <v>0</v>
      </c>
      <c r="AG105" s="299">
        <f>Matériel_Location!IE49</f>
        <v>0</v>
      </c>
      <c r="AH105" s="299">
        <f>Matériel_Location!IM49</f>
        <v>0</v>
      </c>
      <c r="AI105" s="533">
        <f t="shared" si="3"/>
        <v>0</v>
      </c>
    </row>
    <row r="106" spans="1:35">
      <c r="A106" s="528">
        <f>Matériel_Location!A50</f>
        <v>0</v>
      </c>
      <c r="B106" s="301">
        <f>Matériel_Location!B50</f>
        <v>0</v>
      </c>
      <c r="C106" s="301">
        <f>Matériel_Location!C50</f>
        <v>0</v>
      </c>
      <c r="D106" s="298">
        <f>Matériel_Location!G50</f>
        <v>0</v>
      </c>
      <c r="E106" s="299">
        <f>Matériel_Location!O50</f>
        <v>0</v>
      </c>
      <c r="F106" s="299">
        <f>Matériel_Location!W50</f>
        <v>0</v>
      </c>
      <c r="G106" s="299">
        <f>Matériel_Location!AE50</f>
        <v>0</v>
      </c>
      <c r="H106" s="299">
        <f>+Matériel_Location!AM50</f>
        <v>0</v>
      </c>
      <c r="I106" s="299">
        <f>Matériel_Location!AU50</f>
        <v>0</v>
      </c>
      <c r="J106" s="299">
        <f>Matériel_Location!BC50</f>
        <v>0</v>
      </c>
      <c r="K106" s="299">
        <f>Matériel_Location!BK50</f>
        <v>0</v>
      </c>
      <c r="L106" s="299">
        <f>Matériel_Location!BS50</f>
        <v>0</v>
      </c>
      <c r="M106" s="299">
        <f>+Matériel_Location!CA50</f>
        <v>0</v>
      </c>
      <c r="N106" s="299">
        <f>Matériel_Location!CI50</f>
        <v>0</v>
      </c>
      <c r="O106" s="299">
        <f>Matériel_Location!CQ50</f>
        <v>0</v>
      </c>
      <c r="P106" s="299">
        <f>Matériel_Location!CY50</f>
        <v>0</v>
      </c>
      <c r="Q106" s="299">
        <f>Matériel_Location!DG50</f>
        <v>0</v>
      </c>
      <c r="R106" s="299">
        <f>Matériel_Location!DO50</f>
        <v>0</v>
      </c>
      <c r="S106" s="299">
        <f>Matériel_Location!DW50</f>
        <v>0</v>
      </c>
      <c r="T106" s="299">
        <f>Matériel_Location!EE50</f>
        <v>0</v>
      </c>
      <c r="U106" s="299">
        <f>Matériel_Location!EM50</f>
        <v>0</v>
      </c>
      <c r="V106" s="299">
        <f>Matériel_Location!EU50</f>
        <v>0</v>
      </c>
      <c r="W106" s="299">
        <f>Matériel_Location!FC50</f>
        <v>0</v>
      </c>
      <c r="X106" s="299">
        <f>Matériel_Location!FK50</f>
        <v>0</v>
      </c>
      <c r="Y106" s="299">
        <f>Matériel_Location!FS50</f>
        <v>0</v>
      </c>
      <c r="Z106" s="299">
        <f>Matériel_Location!GA50</f>
        <v>0</v>
      </c>
      <c r="AA106" s="299">
        <f>Matériel_Location!GI50</f>
        <v>0</v>
      </c>
      <c r="AB106" s="299">
        <f>Matériel_Location!GQ50</f>
        <v>0</v>
      </c>
      <c r="AC106" s="299">
        <f>Matériel_Location!GY50</f>
        <v>0</v>
      </c>
      <c r="AD106" s="299">
        <f>Matériel_Location!HG50</f>
        <v>0</v>
      </c>
      <c r="AE106" s="299">
        <f>Matériel_Location!HO50</f>
        <v>0</v>
      </c>
      <c r="AF106" s="299">
        <f>Matériel_Location!HW50</f>
        <v>0</v>
      </c>
      <c r="AG106" s="299">
        <f>Matériel_Location!IE50</f>
        <v>0</v>
      </c>
      <c r="AH106" s="299">
        <f>Matériel_Location!IM50</f>
        <v>0</v>
      </c>
      <c r="AI106" s="533">
        <f t="shared" si="3"/>
        <v>0</v>
      </c>
    </row>
    <row r="107" spans="1:35">
      <c r="A107" s="528">
        <f>Matériel_Location!A51</f>
        <v>0</v>
      </c>
      <c r="B107" s="301">
        <f>Matériel_Location!B51</f>
        <v>0</v>
      </c>
      <c r="C107" s="301">
        <f>Matériel_Location!C51</f>
        <v>0</v>
      </c>
      <c r="D107" s="298">
        <f>Matériel_Location!G51</f>
        <v>0</v>
      </c>
      <c r="E107" s="299">
        <f>Matériel_Location!O51</f>
        <v>0</v>
      </c>
      <c r="F107" s="299">
        <f>Matériel_Location!W51</f>
        <v>0</v>
      </c>
      <c r="G107" s="299">
        <f>Matériel_Location!AE51</f>
        <v>0</v>
      </c>
      <c r="H107" s="299">
        <f>+Matériel_Location!AM51</f>
        <v>0</v>
      </c>
      <c r="I107" s="299">
        <f>Matériel_Location!AU51</f>
        <v>0</v>
      </c>
      <c r="J107" s="299">
        <f>Matériel_Location!BC51</f>
        <v>0</v>
      </c>
      <c r="K107" s="299">
        <f>Matériel_Location!BK51</f>
        <v>0</v>
      </c>
      <c r="L107" s="299">
        <f>Matériel_Location!BS51</f>
        <v>0</v>
      </c>
      <c r="M107" s="299">
        <f>+Matériel_Location!CA51</f>
        <v>0</v>
      </c>
      <c r="N107" s="299">
        <f>Matériel_Location!CI51</f>
        <v>0</v>
      </c>
      <c r="O107" s="299">
        <f>Matériel_Location!CQ51</f>
        <v>0</v>
      </c>
      <c r="P107" s="299">
        <f>Matériel_Location!CY51</f>
        <v>0</v>
      </c>
      <c r="Q107" s="299">
        <f>Matériel_Location!DG51</f>
        <v>0</v>
      </c>
      <c r="R107" s="299">
        <f>Matériel_Location!DO51</f>
        <v>0</v>
      </c>
      <c r="S107" s="299">
        <f>Matériel_Location!DW51</f>
        <v>0</v>
      </c>
      <c r="T107" s="299">
        <f>Matériel_Location!EE51</f>
        <v>0</v>
      </c>
      <c r="U107" s="299">
        <f>Matériel_Location!EM51</f>
        <v>0</v>
      </c>
      <c r="V107" s="299">
        <f>Matériel_Location!EU51</f>
        <v>0</v>
      </c>
      <c r="W107" s="299">
        <f>Matériel_Location!FC51</f>
        <v>0</v>
      </c>
      <c r="X107" s="299">
        <f>Matériel_Location!FK51</f>
        <v>0</v>
      </c>
      <c r="Y107" s="299">
        <f>Matériel_Location!FS51</f>
        <v>0</v>
      </c>
      <c r="Z107" s="299">
        <f>Matériel_Location!GA51</f>
        <v>0</v>
      </c>
      <c r="AA107" s="299">
        <f>Matériel_Location!GI51</f>
        <v>0</v>
      </c>
      <c r="AB107" s="299">
        <f>Matériel_Location!GQ51</f>
        <v>0</v>
      </c>
      <c r="AC107" s="299">
        <f>Matériel_Location!GY51</f>
        <v>0</v>
      </c>
      <c r="AD107" s="299">
        <f>Matériel_Location!HG51</f>
        <v>0</v>
      </c>
      <c r="AE107" s="299">
        <f>Matériel_Location!HO51</f>
        <v>0</v>
      </c>
      <c r="AF107" s="299">
        <f>Matériel_Location!HW51</f>
        <v>0</v>
      </c>
      <c r="AG107" s="299">
        <f>Matériel_Location!IE51</f>
        <v>0</v>
      </c>
      <c r="AH107" s="299">
        <f>Matériel_Location!IM51</f>
        <v>0</v>
      </c>
      <c r="AI107" s="533">
        <f t="shared" si="3"/>
        <v>0</v>
      </c>
    </row>
    <row r="108" spans="1:35">
      <c r="A108" s="528">
        <f>Matériel_Location!A52</f>
        <v>0</v>
      </c>
      <c r="B108" s="301">
        <f>Matériel_Location!B52</f>
        <v>0</v>
      </c>
      <c r="C108" s="301">
        <f>Matériel_Location!C52</f>
        <v>0</v>
      </c>
      <c r="D108" s="298">
        <f>Matériel_Location!G52</f>
        <v>0</v>
      </c>
      <c r="E108" s="299">
        <f>Matériel_Location!O52</f>
        <v>0</v>
      </c>
      <c r="F108" s="299">
        <f>Matériel_Location!W52</f>
        <v>0</v>
      </c>
      <c r="G108" s="299">
        <f>Matériel_Location!AE52</f>
        <v>0</v>
      </c>
      <c r="H108" s="299">
        <f>+Matériel_Location!AM52</f>
        <v>0</v>
      </c>
      <c r="I108" s="299">
        <f>Matériel_Location!AU52</f>
        <v>0</v>
      </c>
      <c r="J108" s="299">
        <f>Matériel_Location!BC52</f>
        <v>0</v>
      </c>
      <c r="K108" s="299">
        <f>Matériel_Location!BK52</f>
        <v>0</v>
      </c>
      <c r="L108" s="299">
        <f>Matériel_Location!BS52</f>
        <v>0</v>
      </c>
      <c r="M108" s="299">
        <f>+Matériel_Location!CA52</f>
        <v>0</v>
      </c>
      <c r="N108" s="299">
        <f>Matériel_Location!CI52</f>
        <v>0</v>
      </c>
      <c r="O108" s="299">
        <f>Matériel_Location!CQ52</f>
        <v>0</v>
      </c>
      <c r="P108" s="299">
        <f>Matériel_Location!CY52</f>
        <v>0</v>
      </c>
      <c r="Q108" s="299">
        <f>Matériel_Location!DG52</f>
        <v>0</v>
      </c>
      <c r="R108" s="299">
        <f>Matériel_Location!DO52</f>
        <v>0</v>
      </c>
      <c r="S108" s="299">
        <f>Matériel_Location!DW52</f>
        <v>0</v>
      </c>
      <c r="T108" s="299">
        <f>Matériel_Location!EE52</f>
        <v>0</v>
      </c>
      <c r="U108" s="299">
        <f>Matériel_Location!EM52</f>
        <v>0</v>
      </c>
      <c r="V108" s="299">
        <f>Matériel_Location!EU52</f>
        <v>0</v>
      </c>
      <c r="W108" s="299">
        <f>Matériel_Location!FC52</f>
        <v>0</v>
      </c>
      <c r="X108" s="299">
        <f>Matériel_Location!FK52</f>
        <v>0</v>
      </c>
      <c r="Y108" s="299">
        <f>Matériel_Location!FS52</f>
        <v>0</v>
      </c>
      <c r="Z108" s="299">
        <f>Matériel_Location!GA52</f>
        <v>0</v>
      </c>
      <c r="AA108" s="299">
        <f>Matériel_Location!GI52</f>
        <v>0</v>
      </c>
      <c r="AB108" s="299">
        <f>Matériel_Location!GQ52</f>
        <v>0</v>
      </c>
      <c r="AC108" s="299">
        <f>Matériel_Location!GY52</f>
        <v>0</v>
      </c>
      <c r="AD108" s="299">
        <f>Matériel_Location!HG52</f>
        <v>0</v>
      </c>
      <c r="AE108" s="299">
        <f>Matériel_Location!HO52</f>
        <v>0</v>
      </c>
      <c r="AF108" s="299">
        <f>Matériel_Location!HW52</f>
        <v>0</v>
      </c>
      <c r="AG108" s="299">
        <f>Matériel_Location!IE52</f>
        <v>0</v>
      </c>
      <c r="AH108" s="299">
        <f>Matériel_Location!IM52</f>
        <v>0</v>
      </c>
      <c r="AI108" s="533">
        <f t="shared" si="3"/>
        <v>0</v>
      </c>
    </row>
    <row r="109" spans="1:35">
      <c r="A109" s="528">
        <f>Matériel_Location!A53</f>
        <v>0</v>
      </c>
      <c r="B109" s="301">
        <f>Matériel_Location!B53</f>
        <v>0</v>
      </c>
      <c r="C109" s="301">
        <f>Matériel_Location!C53</f>
        <v>0</v>
      </c>
      <c r="D109" s="298">
        <f>Matériel_Location!G53</f>
        <v>0</v>
      </c>
      <c r="E109" s="299">
        <f>Matériel_Location!O53</f>
        <v>0</v>
      </c>
      <c r="F109" s="299">
        <f>Matériel_Location!W53</f>
        <v>0</v>
      </c>
      <c r="G109" s="299">
        <f>Matériel_Location!AE53</f>
        <v>0</v>
      </c>
      <c r="H109" s="299">
        <f>+Matériel_Location!AM53</f>
        <v>0</v>
      </c>
      <c r="I109" s="299">
        <f>Matériel_Location!AU53</f>
        <v>0</v>
      </c>
      <c r="J109" s="299">
        <f>Matériel_Location!BC53</f>
        <v>0</v>
      </c>
      <c r="K109" s="299">
        <f>Matériel_Location!BK53</f>
        <v>0</v>
      </c>
      <c r="L109" s="299">
        <f>Matériel_Location!BS53</f>
        <v>0</v>
      </c>
      <c r="M109" s="299">
        <f>+Matériel_Location!CA53</f>
        <v>0</v>
      </c>
      <c r="N109" s="299">
        <f>Matériel_Location!CI53</f>
        <v>0</v>
      </c>
      <c r="O109" s="299">
        <f>Matériel_Location!CQ53</f>
        <v>0</v>
      </c>
      <c r="P109" s="299">
        <f>Matériel_Location!CY53</f>
        <v>0</v>
      </c>
      <c r="Q109" s="299">
        <f>Matériel_Location!DG53</f>
        <v>0</v>
      </c>
      <c r="R109" s="299">
        <f>Matériel_Location!DO53</f>
        <v>0</v>
      </c>
      <c r="S109" s="299">
        <f>Matériel_Location!DW53</f>
        <v>0</v>
      </c>
      <c r="T109" s="299">
        <f>Matériel_Location!EE53</f>
        <v>0</v>
      </c>
      <c r="U109" s="299">
        <f>Matériel_Location!EM53</f>
        <v>0</v>
      </c>
      <c r="V109" s="299">
        <f>Matériel_Location!EU53</f>
        <v>0</v>
      </c>
      <c r="W109" s="299">
        <f>Matériel_Location!FC53</f>
        <v>0</v>
      </c>
      <c r="X109" s="299">
        <f>Matériel_Location!FK53</f>
        <v>0</v>
      </c>
      <c r="Y109" s="299">
        <f>Matériel_Location!FS53</f>
        <v>0</v>
      </c>
      <c r="Z109" s="299">
        <f>Matériel_Location!GA53</f>
        <v>0</v>
      </c>
      <c r="AA109" s="299">
        <f>Matériel_Location!GI53</f>
        <v>0</v>
      </c>
      <c r="AB109" s="299">
        <f>Matériel_Location!GQ53</f>
        <v>0</v>
      </c>
      <c r="AC109" s="299">
        <f>Matériel_Location!GY53</f>
        <v>0</v>
      </c>
      <c r="AD109" s="299">
        <f>Matériel_Location!HG53</f>
        <v>0</v>
      </c>
      <c r="AE109" s="299">
        <f>Matériel_Location!HO53</f>
        <v>0</v>
      </c>
      <c r="AF109" s="299">
        <f>Matériel_Location!HW53</f>
        <v>0</v>
      </c>
      <c r="AG109" s="299">
        <f>Matériel_Location!IE53</f>
        <v>0</v>
      </c>
      <c r="AH109" s="299">
        <f>Matériel_Location!IM53</f>
        <v>0</v>
      </c>
      <c r="AI109" s="533">
        <f t="shared" si="3"/>
        <v>0</v>
      </c>
    </row>
    <row r="110" spans="1:35">
      <c r="A110" s="528">
        <f>Matériel_Location!A54</f>
        <v>0</v>
      </c>
      <c r="B110" s="301">
        <f>Matériel_Location!B54</f>
        <v>0</v>
      </c>
      <c r="C110" s="301">
        <f>Matériel_Location!C54</f>
        <v>0</v>
      </c>
      <c r="D110" s="298">
        <f>Matériel_Location!G54</f>
        <v>0</v>
      </c>
      <c r="E110" s="299">
        <f>Matériel_Location!O54</f>
        <v>0</v>
      </c>
      <c r="F110" s="299">
        <f>Matériel_Location!W54</f>
        <v>0</v>
      </c>
      <c r="G110" s="299">
        <f>Matériel_Location!AE54</f>
        <v>0</v>
      </c>
      <c r="H110" s="299">
        <f>+Matériel_Location!AM54</f>
        <v>0</v>
      </c>
      <c r="I110" s="299">
        <f>Matériel_Location!AU54</f>
        <v>0</v>
      </c>
      <c r="J110" s="299">
        <f>Matériel_Location!BC54</f>
        <v>0</v>
      </c>
      <c r="K110" s="299">
        <f>Matériel_Location!BK54</f>
        <v>0</v>
      </c>
      <c r="L110" s="299">
        <f>Matériel_Location!BS54</f>
        <v>0</v>
      </c>
      <c r="M110" s="299">
        <f>+Matériel_Location!CA54</f>
        <v>0</v>
      </c>
      <c r="N110" s="299">
        <f>Matériel_Location!CI54</f>
        <v>0</v>
      </c>
      <c r="O110" s="299">
        <f>Matériel_Location!CQ54</f>
        <v>0</v>
      </c>
      <c r="P110" s="299">
        <f>Matériel_Location!CY54</f>
        <v>0</v>
      </c>
      <c r="Q110" s="299">
        <f>Matériel_Location!DG54</f>
        <v>0</v>
      </c>
      <c r="R110" s="299">
        <f>Matériel_Location!DO54</f>
        <v>0</v>
      </c>
      <c r="S110" s="299">
        <f>Matériel_Location!DW54</f>
        <v>0</v>
      </c>
      <c r="T110" s="299">
        <f>Matériel_Location!EE54</f>
        <v>0</v>
      </c>
      <c r="U110" s="299">
        <f>Matériel_Location!EM54</f>
        <v>0</v>
      </c>
      <c r="V110" s="299">
        <f>Matériel_Location!EU54</f>
        <v>0</v>
      </c>
      <c r="W110" s="299">
        <f>Matériel_Location!FC54</f>
        <v>0</v>
      </c>
      <c r="X110" s="299">
        <f>Matériel_Location!FK54</f>
        <v>0</v>
      </c>
      <c r="Y110" s="299">
        <f>Matériel_Location!FS54</f>
        <v>0</v>
      </c>
      <c r="Z110" s="299">
        <f>Matériel_Location!GA54</f>
        <v>0</v>
      </c>
      <c r="AA110" s="299">
        <f>Matériel_Location!GI54</f>
        <v>0</v>
      </c>
      <c r="AB110" s="299">
        <f>Matériel_Location!GQ54</f>
        <v>0</v>
      </c>
      <c r="AC110" s="299">
        <f>Matériel_Location!GY54</f>
        <v>0</v>
      </c>
      <c r="AD110" s="299">
        <f>Matériel_Location!HG54</f>
        <v>0</v>
      </c>
      <c r="AE110" s="299">
        <f>Matériel_Location!HO54</f>
        <v>0</v>
      </c>
      <c r="AF110" s="299">
        <f>Matériel_Location!HW54</f>
        <v>0</v>
      </c>
      <c r="AG110" s="299">
        <f>Matériel_Location!IE54</f>
        <v>0</v>
      </c>
      <c r="AH110" s="299">
        <f>Matériel_Location!IM54</f>
        <v>0</v>
      </c>
      <c r="AI110" s="533">
        <f t="shared" si="3"/>
        <v>0</v>
      </c>
    </row>
    <row r="111" spans="1:35">
      <c r="A111" s="528">
        <f>Matériel_Location!A55</f>
        <v>0</v>
      </c>
      <c r="B111" s="301">
        <f>Matériel_Location!B55</f>
        <v>0</v>
      </c>
      <c r="C111" s="301">
        <f>Matériel_Location!C55</f>
        <v>0</v>
      </c>
      <c r="D111" s="298">
        <f>Matériel_Location!G55</f>
        <v>0</v>
      </c>
      <c r="E111" s="299">
        <f>Matériel_Location!O55</f>
        <v>0</v>
      </c>
      <c r="F111" s="299">
        <f>Matériel_Location!W55</f>
        <v>0</v>
      </c>
      <c r="G111" s="299">
        <f>Matériel_Location!AE55</f>
        <v>0</v>
      </c>
      <c r="H111" s="299">
        <f>+Matériel_Location!AM55</f>
        <v>0</v>
      </c>
      <c r="I111" s="299">
        <f>Matériel_Location!AU55</f>
        <v>0</v>
      </c>
      <c r="J111" s="299">
        <f>Matériel_Location!BC55</f>
        <v>0</v>
      </c>
      <c r="K111" s="299">
        <f>Matériel_Location!BK55</f>
        <v>0</v>
      </c>
      <c r="L111" s="299">
        <f>Matériel_Location!BS55</f>
        <v>0</v>
      </c>
      <c r="M111" s="299">
        <f>+Matériel_Location!CA55</f>
        <v>0</v>
      </c>
      <c r="N111" s="299">
        <f>Matériel_Location!CI55</f>
        <v>0</v>
      </c>
      <c r="O111" s="299">
        <f>Matériel_Location!CQ55</f>
        <v>0</v>
      </c>
      <c r="P111" s="299">
        <f>Matériel_Location!CY55</f>
        <v>0</v>
      </c>
      <c r="Q111" s="299">
        <f>Matériel_Location!DG55</f>
        <v>0</v>
      </c>
      <c r="R111" s="299">
        <f>Matériel_Location!DO55</f>
        <v>0</v>
      </c>
      <c r="S111" s="299">
        <f>Matériel_Location!DW55</f>
        <v>0</v>
      </c>
      <c r="T111" s="299">
        <f>Matériel_Location!EE55</f>
        <v>0</v>
      </c>
      <c r="U111" s="299">
        <f>Matériel_Location!EM55</f>
        <v>0</v>
      </c>
      <c r="V111" s="299">
        <f>Matériel_Location!EU55</f>
        <v>0</v>
      </c>
      <c r="W111" s="299">
        <f>Matériel_Location!FC55</f>
        <v>0</v>
      </c>
      <c r="X111" s="299">
        <f>Matériel_Location!FK55</f>
        <v>0</v>
      </c>
      <c r="Y111" s="299">
        <f>Matériel_Location!FS55</f>
        <v>0</v>
      </c>
      <c r="Z111" s="299">
        <f>Matériel_Location!GA55</f>
        <v>0</v>
      </c>
      <c r="AA111" s="299">
        <f>Matériel_Location!GI55</f>
        <v>0</v>
      </c>
      <c r="AB111" s="299">
        <f>Matériel_Location!GQ55</f>
        <v>0</v>
      </c>
      <c r="AC111" s="299">
        <f>Matériel_Location!GY55</f>
        <v>0</v>
      </c>
      <c r="AD111" s="299">
        <f>Matériel_Location!HG55</f>
        <v>0</v>
      </c>
      <c r="AE111" s="299">
        <f>Matériel_Location!HO55</f>
        <v>0</v>
      </c>
      <c r="AF111" s="299">
        <f>Matériel_Location!HW55</f>
        <v>0</v>
      </c>
      <c r="AG111" s="299">
        <f>Matériel_Location!IE55</f>
        <v>0</v>
      </c>
      <c r="AH111" s="299">
        <f>Matériel_Location!IM55</f>
        <v>0</v>
      </c>
      <c r="AI111" s="533">
        <f t="shared" si="3"/>
        <v>0</v>
      </c>
    </row>
    <row r="112" spans="1:35">
      <c r="A112" s="528">
        <f>Matériel_Location!A56</f>
        <v>0</v>
      </c>
      <c r="B112" s="301">
        <f>Matériel_Location!B56</f>
        <v>0</v>
      </c>
      <c r="C112" s="301">
        <f>Matériel_Location!C56</f>
        <v>0</v>
      </c>
      <c r="D112" s="298">
        <f>Matériel_Location!G56</f>
        <v>0</v>
      </c>
      <c r="E112" s="299">
        <f>Matériel_Location!O56</f>
        <v>0</v>
      </c>
      <c r="F112" s="299">
        <f>Matériel_Location!W56</f>
        <v>0</v>
      </c>
      <c r="G112" s="299">
        <f>Matériel_Location!AE56</f>
        <v>0</v>
      </c>
      <c r="H112" s="299">
        <f>+Matériel_Location!AM56</f>
        <v>0</v>
      </c>
      <c r="I112" s="299">
        <f>Matériel_Location!AU56</f>
        <v>0</v>
      </c>
      <c r="J112" s="299">
        <f>Matériel_Location!BC56</f>
        <v>0</v>
      </c>
      <c r="K112" s="299">
        <f>Matériel_Location!BK56</f>
        <v>0</v>
      </c>
      <c r="L112" s="299">
        <f>Matériel_Location!BS56</f>
        <v>0</v>
      </c>
      <c r="M112" s="299">
        <f>+Matériel_Location!CA56</f>
        <v>0</v>
      </c>
      <c r="N112" s="299">
        <f>Matériel_Location!CI56</f>
        <v>0</v>
      </c>
      <c r="O112" s="299">
        <f>Matériel_Location!CQ56</f>
        <v>0</v>
      </c>
      <c r="P112" s="299">
        <f>Matériel_Location!CY56</f>
        <v>0</v>
      </c>
      <c r="Q112" s="299">
        <f>Matériel_Location!DG56</f>
        <v>0</v>
      </c>
      <c r="R112" s="299">
        <f>Matériel_Location!DO56</f>
        <v>0</v>
      </c>
      <c r="S112" s="299">
        <f>Matériel_Location!DW56</f>
        <v>0</v>
      </c>
      <c r="T112" s="299">
        <f>Matériel_Location!EE56</f>
        <v>0</v>
      </c>
      <c r="U112" s="299">
        <f>Matériel_Location!EM56</f>
        <v>0</v>
      </c>
      <c r="V112" s="299">
        <f>Matériel_Location!EU56</f>
        <v>0</v>
      </c>
      <c r="W112" s="299">
        <f>Matériel_Location!FC56</f>
        <v>0</v>
      </c>
      <c r="X112" s="299">
        <f>Matériel_Location!FK56</f>
        <v>0</v>
      </c>
      <c r="Y112" s="299">
        <f>Matériel_Location!FS56</f>
        <v>0</v>
      </c>
      <c r="Z112" s="299">
        <f>Matériel_Location!GA56</f>
        <v>0</v>
      </c>
      <c r="AA112" s="299">
        <f>Matériel_Location!GI56</f>
        <v>0</v>
      </c>
      <c r="AB112" s="299">
        <f>Matériel_Location!GQ56</f>
        <v>0</v>
      </c>
      <c r="AC112" s="299">
        <f>Matériel_Location!GY56</f>
        <v>0</v>
      </c>
      <c r="AD112" s="299">
        <f>Matériel_Location!HG56</f>
        <v>0</v>
      </c>
      <c r="AE112" s="299">
        <f>Matériel_Location!HO56</f>
        <v>0</v>
      </c>
      <c r="AF112" s="299">
        <f>Matériel_Location!HW56</f>
        <v>0</v>
      </c>
      <c r="AG112" s="299">
        <f>Matériel_Location!IE56</f>
        <v>0</v>
      </c>
      <c r="AH112" s="299">
        <f>Matériel_Location!IM56</f>
        <v>0</v>
      </c>
      <c r="AI112" s="533">
        <f t="shared" si="3"/>
        <v>0</v>
      </c>
    </row>
    <row r="113" spans="1:35">
      <c r="A113" s="528">
        <f>Matériel_Location!A57</f>
        <v>0</v>
      </c>
      <c r="B113" s="301">
        <f>Matériel_Location!B57</f>
        <v>0</v>
      </c>
      <c r="C113" s="301">
        <f>Matériel_Location!C57</f>
        <v>0</v>
      </c>
      <c r="D113" s="298">
        <f>Matériel_Location!G57</f>
        <v>0</v>
      </c>
      <c r="E113" s="299">
        <f>Matériel_Location!O57</f>
        <v>0</v>
      </c>
      <c r="F113" s="299">
        <f>Matériel_Location!W57</f>
        <v>0</v>
      </c>
      <c r="G113" s="299">
        <f>Matériel_Location!AE57</f>
        <v>0</v>
      </c>
      <c r="H113" s="299">
        <f>+Matériel_Location!AM57</f>
        <v>0</v>
      </c>
      <c r="I113" s="299">
        <f>Matériel_Location!AU57</f>
        <v>0</v>
      </c>
      <c r="J113" s="299">
        <f>Matériel_Location!BC57</f>
        <v>0</v>
      </c>
      <c r="K113" s="299">
        <f>Matériel_Location!BK57</f>
        <v>0</v>
      </c>
      <c r="L113" s="299">
        <f>Matériel_Location!BS57</f>
        <v>0</v>
      </c>
      <c r="M113" s="299">
        <f>+Matériel_Location!CA57</f>
        <v>0</v>
      </c>
      <c r="N113" s="299">
        <f>Matériel_Location!CI57</f>
        <v>0</v>
      </c>
      <c r="O113" s="299">
        <f>Matériel_Location!CQ57</f>
        <v>0</v>
      </c>
      <c r="P113" s="299">
        <f>Matériel_Location!CY57</f>
        <v>0</v>
      </c>
      <c r="Q113" s="299">
        <f>Matériel_Location!DG57</f>
        <v>0</v>
      </c>
      <c r="R113" s="299">
        <f>Matériel_Location!DO57</f>
        <v>0</v>
      </c>
      <c r="S113" s="299">
        <f>Matériel_Location!DW57</f>
        <v>0</v>
      </c>
      <c r="T113" s="299">
        <f>Matériel_Location!EE57</f>
        <v>0</v>
      </c>
      <c r="U113" s="299">
        <f>Matériel_Location!EM57</f>
        <v>0</v>
      </c>
      <c r="V113" s="299">
        <f>Matériel_Location!EU57</f>
        <v>0</v>
      </c>
      <c r="W113" s="299">
        <f>Matériel_Location!FC57</f>
        <v>0</v>
      </c>
      <c r="X113" s="299">
        <f>Matériel_Location!FK57</f>
        <v>0</v>
      </c>
      <c r="Y113" s="299">
        <f>Matériel_Location!FS57</f>
        <v>0</v>
      </c>
      <c r="Z113" s="299">
        <f>Matériel_Location!GA57</f>
        <v>0</v>
      </c>
      <c r="AA113" s="299">
        <f>Matériel_Location!GI57</f>
        <v>0</v>
      </c>
      <c r="AB113" s="299">
        <f>Matériel_Location!GQ57</f>
        <v>0</v>
      </c>
      <c r="AC113" s="299">
        <f>Matériel_Location!GY57</f>
        <v>0</v>
      </c>
      <c r="AD113" s="299">
        <f>Matériel_Location!HG57</f>
        <v>0</v>
      </c>
      <c r="AE113" s="299">
        <f>Matériel_Location!HO57</f>
        <v>0</v>
      </c>
      <c r="AF113" s="299">
        <f>Matériel_Location!HW57</f>
        <v>0</v>
      </c>
      <c r="AG113" s="299">
        <f>Matériel_Location!IE57</f>
        <v>0</v>
      </c>
      <c r="AH113" s="299">
        <f>Matériel_Location!IM57</f>
        <v>0</v>
      </c>
      <c r="AI113" s="533">
        <f t="shared" si="3"/>
        <v>0</v>
      </c>
    </row>
    <row r="114" spans="1:35">
      <c r="A114" s="528">
        <f>Matériel_Location!A58</f>
        <v>0</v>
      </c>
      <c r="B114" s="301">
        <f>Matériel_Location!B58</f>
        <v>0</v>
      </c>
      <c r="C114" s="301">
        <f>Matériel_Location!C58</f>
        <v>0</v>
      </c>
      <c r="D114" s="298">
        <f>Matériel_Location!G58</f>
        <v>0</v>
      </c>
      <c r="E114" s="299">
        <f>Matériel_Location!O58</f>
        <v>0</v>
      </c>
      <c r="F114" s="299">
        <f>Matériel_Location!W58</f>
        <v>0</v>
      </c>
      <c r="G114" s="299">
        <f>Matériel_Location!AE58</f>
        <v>0</v>
      </c>
      <c r="H114" s="299">
        <f>+Matériel_Location!AM58</f>
        <v>0</v>
      </c>
      <c r="I114" s="299">
        <f>Matériel_Location!AU58</f>
        <v>0</v>
      </c>
      <c r="J114" s="299">
        <f>Matériel_Location!BC58</f>
        <v>0</v>
      </c>
      <c r="K114" s="299">
        <f>Matériel_Location!BK58</f>
        <v>0</v>
      </c>
      <c r="L114" s="299">
        <f>Matériel_Location!BS58</f>
        <v>0</v>
      </c>
      <c r="M114" s="299">
        <f>+Matériel_Location!CA58</f>
        <v>0</v>
      </c>
      <c r="N114" s="299">
        <f>Matériel_Location!CI58</f>
        <v>0</v>
      </c>
      <c r="O114" s="299">
        <f>Matériel_Location!CQ58</f>
        <v>0</v>
      </c>
      <c r="P114" s="299">
        <f>Matériel_Location!CY58</f>
        <v>0</v>
      </c>
      <c r="Q114" s="299">
        <f>Matériel_Location!DG58</f>
        <v>0</v>
      </c>
      <c r="R114" s="299">
        <f>Matériel_Location!DO58</f>
        <v>0</v>
      </c>
      <c r="S114" s="299">
        <f>Matériel_Location!DW58</f>
        <v>0</v>
      </c>
      <c r="T114" s="299">
        <f>Matériel_Location!EE58</f>
        <v>0</v>
      </c>
      <c r="U114" s="299">
        <f>Matériel_Location!EM58</f>
        <v>0</v>
      </c>
      <c r="V114" s="299">
        <f>Matériel_Location!EU58</f>
        <v>0</v>
      </c>
      <c r="W114" s="299">
        <f>Matériel_Location!FC58</f>
        <v>0</v>
      </c>
      <c r="X114" s="299">
        <f>Matériel_Location!FK58</f>
        <v>0</v>
      </c>
      <c r="Y114" s="299">
        <f>Matériel_Location!FS58</f>
        <v>0</v>
      </c>
      <c r="Z114" s="299">
        <f>Matériel_Location!GA58</f>
        <v>0</v>
      </c>
      <c r="AA114" s="299">
        <f>Matériel_Location!GI58</f>
        <v>0</v>
      </c>
      <c r="AB114" s="299">
        <f>Matériel_Location!GQ58</f>
        <v>0</v>
      </c>
      <c r="AC114" s="299">
        <f>Matériel_Location!GY58</f>
        <v>0</v>
      </c>
      <c r="AD114" s="299">
        <f>Matériel_Location!HG58</f>
        <v>0</v>
      </c>
      <c r="AE114" s="299">
        <f>Matériel_Location!HO58</f>
        <v>0</v>
      </c>
      <c r="AF114" s="299">
        <f>Matériel_Location!HW58</f>
        <v>0</v>
      </c>
      <c r="AG114" s="299">
        <f>Matériel_Location!IE58</f>
        <v>0</v>
      </c>
      <c r="AH114" s="299">
        <f>Matériel_Location!IM58</f>
        <v>0</v>
      </c>
      <c r="AI114" s="533">
        <f t="shared" si="3"/>
        <v>0</v>
      </c>
    </row>
    <row r="115" spans="1:35">
      <c r="A115" s="528">
        <f>Matériel_Location!A59</f>
        <v>0</v>
      </c>
      <c r="B115" s="301">
        <f>Matériel_Location!B59</f>
        <v>0</v>
      </c>
      <c r="C115" s="301">
        <f>Matériel_Location!C59</f>
        <v>0</v>
      </c>
      <c r="D115" s="298">
        <f>Matériel_Location!G59</f>
        <v>0</v>
      </c>
      <c r="E115" s="299">
        <f>Matériel_Location!O59</f>
        <v>0</v>
      </c>
      <c r="F115" s="299">
        <f>Matériel_Location!W59</f>
        <v>0</v>
      </c>
      <c r="G115" s="299">
        <f>Matériel_Location!AE59</f>
        <v>0</v>
      </c>
      <c r="H115" s="299">
        <f>+Matériel_Location!AM59</f>
        <v>0</v>
      </c>
      <c r="I115" s="299">
        <f>Matériel_Location!AU59</f>
        <v>0</v>
      </c>
      <c r="J115" s="299">
        <f>Matériel_Location!BC59</f>
        <v>0</v>
      </c>
      <c r="K115" s="299">
        <f>Matériel_Location!BK59</f>
        <v>0</v>
      </c>
      <c r="L115" s="299">
        <f>Matériel_Location!BS59</f>
        <v>0</v>
      </c>
      <c r="M115" s="299">
        <f>+Matériel_Location!CA59</f>
        <v>0</v>
      </c>
      <c r="N115" s="299">
        <f>Matériel_Location!CI59</f>
        <v>0</v>
      </c>
      <c r="O115" s="299">
        <f>Matériel_Location!CQ59</f>
        <v>0</v>
      </c>
      <c r="P115" s="299">
        <f>Matériel_Location!CY59</f>
        <v>0</v>
      </c>
      <c r="Q115" s="299">
        <f>Matériel_Location!DG59</f>
        <v>0</v>
      </c>
      <c r="R115" s="299">
        <f>Matériel_Location!DO59</f>
        <v>0</v>
      </c>
      <c r="S115" s="299">
        <f>Matériel_Location!DW59</f>
        <v>0</v>
      </c>
      <c r="T115" s="299">
        <f>Matériel_Location!EE59</f>
        <v>0</v>
      </c>
      <c r="U115" s="299">
        <f>Matériel_Location!EM59</f>
        <v>0</v>
      </c>
      <c r="V115" s="299">
        <f>Matériel_Location!EU59</f>
        <v>0</v>
      </c>
      <c r="W115" s="299">
        <f>Matériel_Location!FC59</f>
        <v>0</v>
      </c>
      <c r="X115" s="299">
        <f>Matériel_Location!FK59</f>
        <v>0</v>
      </c>
      <c r="Y115" s="299">
        <f>Matériel_Location!FS59</f>
        <v>0</v>
      </c>
      <c r="Z115" s="299">
        <f>Matériel_Location!GA59</f>
        <v>0</v>
      </c>
      <c r="AA115" s="299">
        <f>Matériel_Location!GI59</f>
        <v>0</v>
      </c>
      <c r="AB115" s="299">
        <f>Matériel_Location!GQ59</f>
        <v>0</v>
      </c>
      <c r="AC115" s="299">
        <f>Matériel_Location!GY59</f>
        <v>0</v>
      </c>
      <c r="AD115" s="299">
        <f>Matériel_Location!HG59</f>
        <v>0</v>
      </c>
      <c r="AE115" s="299">
        <f>Matériel_Location!HO59</f>
        <v>0</v>
      </c>
      <c r="AF115" s="299">
        <f>Matériel_Location!HW59</f>
        <v>0</v>
      </c>
      <c r="AG115" s="299">
        <f>Matériel_Location!IE59</f>
        <v>0</v>
      </c>
      <c r="AH115" s="299">
        <f>Matériel_Location!IM59</f>
        <v>0</v>
      </c>
      <c r="AI115" s="533">
        <f t="shared" si="3"/>
        <v>0</v>
      </c>
    </row>
    <row r="116" spans="1:35">
      <c r="A116" s="528">
        <f>Matériel_Location!A60</f>
        <v>0</v>
      </c>
      <c r="B116" s="301">
        <f>Matériel_Location!B60</f>
        <v>0</v>
      </c>
      <c r="C116" s="301">
        <f>Matériel_Location!C60</f>
        <v>0</v>
      </c>
      <c r="D116" s="298">
        <f>Matériel_Location!G60</f>
        <v>0</v>
      </c>
      <c r="E116" s="299">
        <f>Matériel_Location!O60</f>
        <v>0</v>
      </c>
      <c r="F116" s="299">
        <f>Matériel_Location!W60</f>
        <v>0</v>
      </c>
      <c r="G116" s="299">
        <f>Matériel_Location!AE60</f>
        <v>0</v>
      </c>
      <c r="H116" s="299">
        <f>+Matériel_Location!AM60</f>
        <v>0</v>
      </c>
      <c r="I116" s="299">
        <f>Matériel_Location!AU60</f>
        <v>0</v>
      </c>
      <c r="J116" s="299">
        <f>Matériel_Location!BC60</f>
        <v>0</v>
      </c>
      <c r="K116" s="299">
        <f>Matériel_Location!BK60</f>
        <v>0</v>
      </c>
      <c r="L116" s="299">
        <f>Matériel_Location!BS60</f>
        <v>0</v>
      </c>
      <c r="M116" s="299">
        <f>+Matériel_Location!CA60</f>
        <v>0</v>
      </c>
      <c r="N116" s="299">
        <f>Matériel_Location!CI60</f>
        <v>0</v>
      </c>
      <c r="O116" s="299">
        <f>Matériel_Location!CQ60</f>
        <v>0</v>
      </c>
      <c r="P116" s="299">
        <f>Matériel_Location!CY60</f>
        <v>0</v>
      </c>
      <c r="Q116" s="299">
        <f>Matériel_Location!DG60</f>
        <v>0</v>
      </c>
      <c r="R116" s="299">
        <f>Matériel_Location!DO60</f>
        <v>0</v>
      </c>
      <c r="S116" s="299">
        <f>Matériel_Location!DW60</f>
        <v>0</v>
      </c>
      <c r="T116" s="299">
        <f>Matériel_Location!EE60</f>
        <v>0</v>
      </c>
      <c r="U116" s="299">
        <f>Matériel_Location!EM60</f>
        <v>0</v>
      </c>
      <c r="V116" s="299">
        <f>Matériel_Location!EU60</f>
        <v>0</v>
      </c>
      <c r="W116" s="299">
        <f>Matériel_Location!FC60</f>
        <v>0</v>
      </c>
      <c r="X116" s="299">
        <f>Matériel_Location!FK60</f>
        <v>0</v>
      </c>
      <c r="Y116" s="299">
        <f>Matériel_Location!FS60</f>
        <v>0</v>
      </c>
      <c r="Z116" s="299">
        <f>Matériel_Location!GA60</f>
        <v>0</v>
      </c>
      <c r="AA116" s="299">
        <f>Matériel_Location!GI60</f>
        <v>0</v>
      </c>
      <c r="AB116" s="299">
        <f>Matériel_Location!GQ60</f>
        <v>0</v>
      </c>
      <c r="AC116" s="299">
        <f>Matériel_Location!GY60</f>
        <v>0</v>
      </c>
      <c r="AD116" s="299">
        <f>Matériel_Location!HG60</f>
        <v>0</v>
      </c>
      <c r="AE116" s="299">
        <f>Matériel_Location!HO60</f>
        <v>0</v>
      </c>
      <c r="AF116" s="299">
        <f>Matériel_Location!HW60</f>
        <v>0</v>
      </c>
      <c r="AG116" s="299">
        <f>Matériel_Location!IE60</f>
        <v>0</v>
      </c>
      <c r="AH116" s="299">
        <f>Matériel_Location!IM60</f>
        <v>0</v>
      </c>
      <c r="AI116" s="533">
        <f t="shared" si="3"/>
        <v>0</v>
      </c>
    </row>
    <row r="117" spans="1:35">
      <c r="A117" s="528">
        <f>Matériel_Location!A61</f>
        <v>0</v>
      </c>
      <c r="B117" s="301">
        <f>Matériel_Location!B61</f>
        <v>0</v>
      </c>
      <c r="C117" s="301">
        <f>Matériel_Location!C61</f>
        <v>0</v>
      </c>
      <c r="D117" s="298">
        <f>Matériel_Location!G61</f>
        <v>0</v>
      </c>
      <c r="E117" s="299">
        <f>Matériel_Location!O61</f>
        <v>0</v>
      </c>
      <c r="F117" s="299">
        <f>Matériel_Location!W61</f>
        <v>0</v>
      </c>
      <c r="G117" s="299">
        <f>Matériel_Location!AE61</f>
        <v>0</v>
      </c>
      <c r="H117" s="299">
        <f>+Matériel_Location!AM61</f>
        <v>0</v>
      </c>
      <c r="I117" s="299">
        <f>Matériel_Location!AU61</f>
        <v>0</v>
      </c>
      <c r="J117" s="299">
        <f>Matériel_Location!BC61</f>
        <v>0</v>
      </c>
      <c r="K117" s="299">
        <f>Matériel_Location!BK61</f>
        <v>0</v>
      </c>
      <c r="L117" s="299">
        <f>Matériel_Location!BS61</f>
        <v>0</v>
      </c>
      <c r="M117" s="299">
        <f>+Matériel_Location!CA61</f>
        <v>0</v>
      </c>
      <c r="N117" s="299">
        <f>Matériel_Location!CI61</f>
        <v>0</v>
      </c>
      <c r="O117" s="299">
        <f>Matériel_Location!CQ61</f>
        <v>0</v>
      </c>
      <c r="P117" s="299">
        <f>Matériel_Location!CY61</f>
        <v>0</v>
      </c>
      <c r="Q117" s="299">
        <f>Matériel_Location!DG61</f>
        <v>0</v>
      </c>
      <c r="R117" s="299">
        <f>Matériel_Location!DO61</f>
        <v>0</v>
      </c>
      <c r="S117" s="299">
        <f>Matériel_Location!DW61</f>
        <v>0</v>
      </c>
      <c r="T117" s="299">
        <f>Matériel_Location!EE61</f>
        <v>0</v>
      </c>
      <c r="U117" s="299">
        <f>Matériel_Location!EM61</f>
        <v>0</v>
      </c>
      <c r="V117" s="299">
        <f>Matériel_Location!EU61</f>
        <v>0</v>
      </c>
      <c r="W117" s="299">
        <f>Matériel_Location!FC61</f>
        <v>0</v>
      </c>
      <c r="X117" s="299">
        <f>Matériel_Location!FK61</f>
        <v>0</v>
      </c>
      <c r="Y117" s="299">
        <f>Matériel_Location!FS61</f>
        <v>0</v>
      </c>
      <c r="Z117" s="299">
        <f>Matériel_Location!GA61</f>
        <v>0</v>
      </c>
      <c r="AA117" s="299">
        <f>Matériel_Location!GI61</f>
        <v>0</v>
      </c>
      <c r="AB117" s="299">
        <f>Matériel_Location!GQ61</f>
        <v>0</v>
      </c>
      <c r="AC117" s="299">
        <f>Matériel_Location!GY61</f>
        <v>0</v>
      </c>
      <c r="AD117" s="299">
        <f>Matériel_Location!HG61</f>
        <v>0</v>
      </c>
      <c r="AE117" s="299">
        <f>Matériel_Location!HO61</f>
        <v>0</v>
      </c>
      <c r="AF117" s="299">
        <f>Matériel_Location!HW61</f>
        <v>0</v>
      </c>
      <c r="AG117" s="299">
        <f>Matériel_Location!IE61</f>
        <v>0</v>
      </c>
      <c r="AH117" s="299">
        <f>Matériel_Location!IM61</f>
        <v>0</v>
      </c>
      <c r="AI117" s="533">
        <f t="shared" si="3"/>
        <v>0</v>
      </c>
    </row>
    <row r="118" spans="1:35">
      <c r="A118" s="528">
        <f>Matériel_Location!A62</f>
        <v>0</v>
      </c>
      <c r="B118" s="301">
        <f>Matériel_Location!B62</f>
        <v>0</v>
      </c>
      <c r="C118" s="301">
        <f>Matériel_Location!C62</f>
        <v>0</v>
      </c>
      <c r="D118" s="298">
        <f>Matériel_Location!G62</f>
        <v>0</v>
      </c>
      <c r="E118" s="299">
        <f>Matériel_Location!O62</f>
        <v>0</v>
      </c>
      <c r="F118" s="299">
        <f>Matériel_Location!W62</f>
        <v>0</v>
      </c>
      <c r="G118" s="299">
        <f>Matériel_Location!AE62</f>
        <v>0</v>
      </c>
      <c r="H118" s="299">
        <f>+Matériel_Location!AM62</f>
        <v>0</v>
      </c>
      <c r="I118" s="299">
        <f>Matériel_Location!AU62</f>
        <v>0</v>
      </c>
      <c r="J118" s="299">
        <f>Matériel_Location!BC62</f>
        <v>0</v>
      </c>
      <c r="K118" s="299">
        <f>Matériel_Location!BK62</f>
        <v>0</v>
      </c>
      <c r="L118" s="299">
        <f>Matériel_Location!BS62</f>
        <v>0</v>
      </c>
      <c r="M118" s="299">
        <f>+Matériel_Location!CA62</f>
        <v>0</v>
      </c>
      <c r="N118" s="299">
        <f>Matériel_Location!CI62</f>
        <v>0</v>
      </c>
      <c r="O118" s="299">
        <f>Matériel_Location!CQ62</f>
        <v>0</v>
      </c>
      <c r="P118" s="299">
        <f>Matériel_Location!CY62</f>
        <v>0</v>
      </c>
      <c r="Q118" s="299">
        <f>Matériel_Location!DG62</f>
        <v>0</v>
      </c>
      <c r="R118" s="299">
        <f>Matériel_Location!DO62</f>
        <v>0</v>
      </c>
      <c r="S118" s="299">
        <f>Matériel_Location!DW62</f>
        <v>0</v>
      </c>
      <c r="T118" s="299">
        <f>Matériel_Location!EE62</f>
        <v>0</v>
      </c>
      <c r="U118" s="299">
        <f>Matériel_Location!EM62</f>
        <v>0</v>
      </c>
      <c r="V118" s="299">
        <f>Matériel_Location!EU62</f>
        <v>0</v>
      </c>
      <c r="W118" s="299">
        <f>Matériel_Location!FC62</f>
        <v>0</v>
      </c>
      <c r="X118" s="299">
        <f>Matériel_Location!FK62</f>
        <v>0</v>
      </c>
      <c r="Y118" s="299">
        <f>Matériel_Location!FS62</f>
        <v>0</v>
      </c>
      <c r="Z118" s="299">
        <f>Matériel_Location!GA62</f>
        <v>0</v>
      </c>
      <c r="AA118" s="299">
        <f>Matériel_Location!GI62</f>
        <v>0</v>
      </c>
      <c r="AB118" s="299">
        <f>Matériel_Location!GQ62</f>
        <v>0</v>
      </c>
      <c r="AC118" s="299">
        <f>Matériel_Location!GY62</f>
        <v>0</v>
      </c>
      <c r="AD118" s="299">
        <f>Matériel_Location!HG62</f>
        <v>0</v>
      </c>
      <c r="AE118" s="299">
        <f>Matériel_Location!HO62</f>
        <v>0</v>
      </c>
      <c r="AF118" s="299">
        <f>Matériel_Location!HW62</f>
        <v>0</v>
      </c>
      <c r="AG118" s="299">
        <f>Matériel_Location!IE62</f>
        <v>0</v>
      </c>
      <c r="AH118" s="299">
        <f>Matériel_Location!IM62</f>
        <v>0</v>
      </c>
      <c r="AI118" s="533">
        <f t="shared" si="3"/>
        <v>0</v>
      </c>
    </row>
    <row r="119" spans="1:35">
      <c r="A119" s="528">
        <f>Matériel_Location!A63</f>
        <v>0</v>
      </c>
      <c r="B119" s="301">
        <f>Matériel_Location!B63</f>
        <v>0</v>
      </c>
      <c r="C119" s="301">
        <f>Matériel_Location!C63</f>
        <v>0</v>
      </c>
      <c r="D119" s="298">
        <f>Matériel_Location!G63</f>
        <v>0</v>
      </c>
      <c r="E119" s="299">
        <f>Matériel_Location!O63</f>
        <v>0</v>
      </c>
      <c r="F119" s="299">
        <f>Matériel_Location!W63</f>
        <v>0</v>
      </c>
      <c r="G119" s="299">
        <f>Matériel_Location!AE63</f>
        <v>0</v>
      </c>
      <c r="H119" s="299">
        <f>+Matériel_Location!AM63</f>
        <v>0</v>
      </c>
      <c r="I119" s="299">
        <f>Matériel_Location!AU63</f>
        <v>0</v>
      </c>
      <c r="J119" s="299">
        <f>Matériel_Location!BC63</f>
        <v>0</v>
      </c>
      <c r="K119" s="299">
        <f>Matériel_Location!BK63</f>
        <v>0</v>
      </c>
      <c r="L119" s="299">
        <f>Matériel_Location!BS63</f>
        <v>0</v>
      </c>
      <c r="M119" s="299">
        <f>+Matériel_Location!CA63</f>
        <v>0</v>
      </c>
      <c r="N119" s="299">
        <f>Matériel_Location!CI63</f>
        <v>0</v>
      </c>
      <c r="O119" s="299">
        <f>Matériel_Location!CQ63</f>
        <v>0</v>
      </c>
      <c r="P119" s="299">
        <f>Matériel_Location!CY63</f>
        <v>0</v>
      </c>
      <c r="Q119" s="299">
        <f>Matériel_Location!DG63</f>
        <v>0</v>
      </c>
      <c r="R119" s="299">
        <f>Matériel_Location!DO63</f>
        <v>0</v>
      </c>
      <c r="S119" s="299">
        <f>Matériel_Location!DW63</f>
        <v>0</v>
      </c>
      <c r="T119" s="299">
        <f>Matériel_Location!EE63</f>
        <v>0</v>
      </c>
      <c r="U119" s="299">
        <f>Matériel_Location!EM63</f>
        <v>0</v>
      </c>
      <c r="V119" s="299">
        <f>Matériel_Location!EU63</f>
        <v>0</v>
      </c>
      <c r="W119" s="299">
        <f>Matériel_Location!FC63</f>
        <v>0</v>
      </c>
      <c r="X119" s="299">
        <f>Matériel_Location!FK63</f>
        <v>0</v>
      </c>
      <c r="Y119" s="299">
        <f>Matériel_Location!FS63</f>
        <v>0</v>
      </c>
      <c r="Z119" s="299">
        <f>Matériel_Location!GA63</f>
        <v>0</v>
      </c>
      <c r="AA119" s="299">
        <f>Matériel_Location!GI63</f>
        <v>0</v>
      </c>
      <c r="AB119" s="299">
        <f>Matériel_Location!GQ63</f>
        <v>0</v>
      </c>
      <c r="AC119" s="299">
        <f>Matériel_Location!GY63</f>
        <v>0</v>
      </c>
      <c r="AD119" s="299">
        <f>Matériel_Location!HG63</f>
        <v>0</v>
      </c>
      <c r="AE119" s="299">
        <f>Matériel_Location!HO63</f>
        <v>0</v>
      </c>
      <c r="AF119" s="299">
        <f>Matériel_Location!HW63</f>
        <v>0</v>
      </c>
      <c r="AG119" s="299">
        <f>Matériel_Location!IE63</f>
        <v>0</v>
      </c>
      <c r="AH119" s="299">
        <f>Matériel_Location!IM63</f>
        <v>0</v>
      </c>
      <c r="AI119" s="533">
        <f t="shared" si="3"/>
        <v>0</v>
      </c>
    </row>
    <row r="120" spans="1:35">
      <c r="A120" s="528">
        <f>Matériel_Location!A64</f>
        <v>0</v>
      </c>
      <c r="B120" s="301">
        <f>Matériel_Location!B64</f>
        <v>0</v>
      </c>
      <c r="C120" s="301">
        <f>Matériel_Location!C64</f>
        <v>0</v>
      </c>
      <c r="D120" s="298">
        <f>Matériel_Location!G64</f>
        <v>0</v>
      </c>
      <c r="E120" s="299">
        <f>Matériel_Location!O64</f>
        <v>0</v>
      </c>
      <c r="F120" s="299">
        <f>Matériel_Location!W64</f>
        <v>0</v>
      </c>
      <c r="G120" s="299">
        <f>Matériel_Location!AE64</f>
        <v>0</v>
      </c>
      <c r="H120" s="299">
        <f>+Matériel_Location!AM64</f>
        <v>0</v>
      </c>
      <c r="I120" s="299">
        <f>Matériel_Location!AU64</f>
        <v>0</v>
      </c>
      <c r="J120" s="299">
        <f>Matériel_Location!BC64</f>
        <v>0</v>
      </c>
      <c r="K120" s="299">
        <f>Matériel_Location!BK64</f>
        <v>0</v>
      </c>
      <c r="L120" s="299">
        <f>Matériel_Location!BS64</f>
        <v>0</v>
      </c>
      <c r="M120" s="299">
        <f>+Matériel_Location!CA64</f>
        <v>0</v>
      </c>
      <c r="N120" s="299">
        <f>Matériel_Location!CI64</f>
        <v>0</v>
      </c>
      <c r="O120" s="299">
        <f>Matériel_Location!CQ64</f>
        <v>0</v>
      </c>
      <c r="P120" s="299">
        <f>Matériel_Location!CY64</f>
        <v>0</v>
      </c>
      <c r="Q120" s="299">
        <f>Matériel_Location!DG64</f>
        <v>0</v>
      </c>
      <c r="R120" s="299">
        <f>Matériel_Location!DO64</f>
        <v>0</v>
      </c>
      <c r="S120" s="299">
        <f>Matériel_Location!DW64</f>
        <v>0</v>
      </c>
      <c r="T120" s="299">
        <f>Matériel_Location!EE64</f>
        <v>0</v>
      </c>
      <c r="U120" s="299">
        <f>Matériel_Location!EM64</f>
        <v>0</v>
      </c>
      <c r="V120" s="299">
        <f>Matériel_Location!EU64</f>
        <v>0</v>
      </c>
      <c r="W120" s="299">
        <f>Matériel_Location!FC64</f>
        <v>0</v>
      </c>
      <c r="X120" s="299">
        <f>Matériel_Location!FK64</f>
        <v>0</v>
      </c>
      <c r="Y120" s="299">
        <f>Matériel_Location!FS64</f>
        <v>0</v>
      </c>
      <c r="Z120" s="299">
        <f>Matériel_Location!GA64</f>
        <v>0</v>
      </c>
      <c r="AA120" s="299">
        <f>Matériel_Location!GI64</f>
        <v>0</v>
      </c>
      <c r="AB120" s="299">
        <f>Matériel_Location!GQ64</f>
        <v>0</v>
      </c>
      <c r="AC120" s="299">
        <f>Matériel_Location!GY64</f>
        <v>0</v>
      </c>
      <c r="AD120" s="299">
        <f>Matériel_Location!HG64</f>
        <v>0</v>
      </c>
      <c r="AE120" s="299">
        <f>Matériel_Location!HO64</f>
        <v>0</v>
      </c>
      <c r="AF120" s="299">
        <f>Matériel_Location!HW64</f>
        <v>0</v>
      </c>
      <c r="AG120" s="299">
        <f>Matériel_Location!IE64</f>
        <v>0</v>
      </c>
      <c r="AH120" s="299">
        <f>Matériel_Location!IM64</f>
        <v>0</v>
      </c>
      <c r="AI120" s="533">
        <f t="shared" si="3"/>
        <v>0</v>
      </c>
    </row>
    <row r="121" spans="1:35">
      <c r="A121" s="528">
        <f>Matériel_Location!A65</f>
        <v>0</v>
      </c>
      <c r="B121" s="301">
        <f>Matériel_Location!B65</f>
        <v>0</v>
      </c>
      <c r="C121" s="301">
        <f>Matériel_Location!C65</f>
        <v>0</v>
      </c>
      <c r="D121" s="298">
        <f>Matériel_Location!G65</f>
        <v>0</v>
      </c>
      <c r="E121" s="299">
        <f>Matériel_Location!O65</f>
        <v>0</v>
      </c>
      <c r="F121" s="299">
        <f>Matériel_Location!W65</f>
        <v>0</v>
      </c>
      <c r="G121" s="299">
        <f>Matériel_Location!AE65</f>
        <v>0</v>
      </c>
      <c r="H121" s="299">
        <f>+Matériel_Location!AM65</f>
        <v>0</v>
      </c>
      <c r="I121" s="299">
        <f>Matériel_Location!AU65</f>
        <v>0</v>
      </c>
      <c r="J121" s="299">
        <f>Matériel_Location!BC65</f>
        <v>0</v>
      </c>
      <c r="K121" s="299">
        <f>Matériel_Location!BK65</f>
        <v>0</v>
      </c>
      <c r="L121" s="299">
        <f>Matériel_Location!BS65</f>
        <v>0</v>
      </c>
      <c r="M121" s="299">
        <f>+Matériel_Location!CA65</f>
        <v>0</v>
      </c>
      <c r="N121" s="299">
        <f>Matériel_Location!CI65</f>
        <v>0</v>
      </c>
      <c r="O121" s="299">
        <f>Matériel_Location!CQ65</f>
        <v>0</v>
      </c>
      <c r="P121" s="299">
        <f>Matériel_Location!CY65</f>
        <v>0</v>
      </c>
      <c r="Q121" s="299">
        <f>Matériel_Location!DG65</f>
        <v>0</v>
      </c>
      <c r="R121" s="299">
        <f>Matériel_Location!DO65</f>
        <v>0</v>
      </c>
      <c r="S121" s="299">
        <f>Matériel_Location!DW65</f>
        <v>0</v>
      </c>
      <c r="T121" s="299">
        <f>Matériel_Location!EE65</f>
        <v>0</v>
      </c>
      <c r="U121" s="299">
        <f>Matériel_Location!EM65</f>
        <v>0</v>
      </c>
      <c r="V121" s="299">
        <f>Matériel_Location!EU65</f>
        <v>0</v>
      </c>
      <c r="W121" s="299">
        <f>Matériel_Location!FC65</f>
        <v>0</v>
      </c>
      <c r="X121" s="299">
        <f>Matériel_Location!FK65</f>
        <v>0</v>
      </c>
      <c r="Y121" s="299">
        <f>Matériel_Location!FS65</f>
        <v>0</v>
      </c>
      <c r="Z121" s="299">
        <f>Matériel_Location!GA65</f>
        <v>0</v>
      </c>
      <c r="AA121" s="299">
        <f>Matériel_Location!GI65</f>
        <v>0</v>
      </c>
      <c r="AB121" s="299">
        <f>Matériel_Location!GQ65</f>
        <v>0</v>
      </c>
      <c r="AC121" s="299">
        <f>Matériel_Location!GY65</f>
        <v>0</v>
      </c>
      <c r="AD121" s="299">
        <f>Matériel_Location!HG65</f>
        <v>0</v>
      </c>
      <c r="AE121" s="299">
        <f>Matériel_Location!HO65</f>
        <v>0</v>
      </c>
      <c r="AF121" s="299">
        <f>Matériel_Location!HW65</f>
        <v>0</v>
      </c>
      <c r="AG121" s="299">
        <f>Matériel_Location!IE65</f>
        <v>0</v>
      </c>
      <c r="AH121" s="299">
        <f>Matériel_Location!IM65</f>
        <v>0</v>
      </c>
      <c r="AI121" s="533">
        <f t="shared" si="3"/>
        <v>0</v>
      </c>
    </row>
    <row r="122" spans="1:35">
      <c r="A122" s="528">
        <f>Matériel_Location!A66</f>
        <v>0</v>
      </c>
      <c r="B122" s="301">
        <f>Matériel_Location!B66</f>
        <v>0</v>
      </c>
      <c r="C122" s="301">
        <f>Matériel_Location!C66</f>
        <v>0</v>
      </c>
      <c r="D122" s="298">
        <f>Matériel_Location!G66</f>
        <v>0</v>
      </c>
      <c r="E122" s="299">
        <f>Matériel_Location!O66</f>
        <v>0</v>
      </c>
      <c r="F122" s="299">
        <f>Matériel_Location!W66</f>
        <v>0</v>
      </c>
      <c r="G122" s="299">
        <f>Matériel_Location!AE66</f>
        <v>0</v>
      </c>
      <c r="H122" s="299">
        <f>+Matériel_Location!AM66</f>
        <v>0</v>
      </c>
      <c r="I122" s="299">
        <f>Matériel_Location!AU66</f>
        <v>0</v>
      </c>
      <c r="J122" s="299">
        <f>Matériel_Location!BC66</f>
        <v>0</v>
      </c>
      <c r="K122" s="299">
        <f>Matériel_Location!BK66</f>
        <v>0</v>
      </c>
      <c r="L122" s="299">
        <f>Matériel_Location!BS66</f>
        <v>0</v>
      </c>
      <c r="M122" s="299">
        <f>+Matériel_Location!CA66</f>
        <v>0</v>
      </c>
      <c r="N122" s="299">
        <f>Matériel_Location!CI66</f>
        <v>0</v>
      </c>
      <c r="O122" s="299">
        <f>Matériel_Location!CQ66</f>
        <v>0</v>
      </c>
      <c r="P122" s="299">
        <f>Matériel_Location!CY66</f>
        <v>0</v>
      </c>
      <c r="Q122" s="299">
        <f>Matériel_Location!DG66</f>
        <v>0</v>
      </c>
      <c r="R122" s="299">
        <f>Matériel_Location!DO66</f>
        <v>0</v>
      </c>
      <c r="S122" s="299">
        <f>Matériel_Location!DW66</f>
        <v>0</v>
      </c>
      <c r="T122" s="299">
        <f>Matériel_Location!EE66</f>
        <v>0</v>
      </c>
      <c r="U122" s="299">
        <f>Matériel_Location!EM66</f>
        <v>0</v>
      </c>
      <c r="V122" s="299">
        <f>Matériel_Location!EU66</f>
        <v>0</v>
      </c>
      <c r="W122" s="299">
        <f>Matériel_Location!FC66</f>
        <v>0</v>
      </c>
      <c r="X122" s="299">
        <f>Matériel_Location!FK66</f>
        <v>0</v>
      </c>
      <c r="Y122" s="299">
        <f>Matériel_Location!FS66</f>
        <v>0</v>
      </c>
      <c r="Z122" s="299">
        <f>Matériel_Location!GA66</f>
        <v>0</v>
      </c>
      <c r="AA122" s="299">
        <f>Matériel_Location!GI66</f>
        <v>0</v>
      </c>
      <c r="AB122" s="299">
        <f>Matériel_Location!GQ66</f>
        <v>0</v>
      </c>
      <c r="AC122" s="299">
        <f>Matériel_Location!GY66</f>
        <v>0</v>
      </c>
      <c r="AD122" s="299">
        <f>Matériel_Location!HG66</f>
        <v>0</v>
      </c>
      <c r="AE122" s="299">
        <f>Matériel_Location!HO66</f>
        <v>0</v>
      </c>
      <c r="AF122" s="299">
        <f>Matériel_Location!HW66</f>
        <v>0</v>
      </c>
      <c r="AG122" s="299">
        <f>Matériel_Location!IE66</f>
        <v>0</v>
      </c>
      <c r="AH122" s="299">
        <f>Matériel_Location!IM66</f>
        <v>0</v>
      </c>
      <c r="AI122" s="533">
        <f t="shared" si="3"/>
        <v>0</v>
      </c>
    </row>
    <row r="123" spans="1:35">
      <c r="A123" s="528">
        <f>Matériel_Location!A67</f>
        <v>0</v>
      </c>
      <c r="B123" s="301">
        <f>Matériel_Location!B67</f>
        <v>0</v>
      </c>
      <c r="C123" s="301">
        <f>Matériel_Location!C67</f>
        <v>0</v>
      </c>
      <c r="D123" s="298">
        <f>Matériel_Location!G67</f>
        <v>0</v>
      </c>
      <c r="E123" s="299">
        <f>Matériel_Location!O67</f>
        <v>0</v>
      </c>
      <c r="F123" s="299">
        <f>Matériel_Location!W67</f>
        <v>0</v>
      </c>
      <c r="G123" s="299">
        <f>Matériel_Location!AE67</f>
        <v>0</v>
      </c>
      <c r="H123" s="299">
        <f>+Matériel_Location!AM67</f>
        <v>0</v>
      </c>
      <c r="I123" s="299">
        <f>Matériel_Location!AU67</f>
        <v>0</v>
      </c>
      <c r="J123" s="299">
        <f>Matériel_Location!BC67</f>
        <v>0</v>
      </c>
      <c r="K123" s="299">
        <f>Matériel_Location!BK67</f>
        <v>0</v>
      </c>
      <c r="L123" s="299">
        <f>Matériel_Location!BS67</f>
        <v>0</v>
      </c>
      <c r="M123" s="299">
        <f>+Matériel_Location!CA67</f>
        <v>0</v>
      </c>
      <c r="N123" s="299">
        <f>Matériel_Location!CI67</f>
        <v>0</v>
      </c>
      <c r="O123" s="299">
        <f>Matériel_Location!CQ67</f>
        <v>0</v>
      </c>
      <c r="P123" s="299">
        <f>Matériel_Location!CY67</f>
        <v>0</v>
      </c>
      <c r="Q123" s="299">
        <f>Matériel_Location!DG67</f>
        <v>0</v>
      </c>
      <c r="R123" s="299">
        <f>Matériel_Location!DO67</f>
        <v>0</v>
      </c>
      <c r="S123" s="299">
        <f>Matériel_Location!DW67</f>
        <v>0</v>
      </c>
      <c r="T123" s="299">
        <f>Matériel_Location!EE67</f>
        <v>0</v>
      </c>
      <c r="U123" s="299">
        <f>Matériel_Location!EM67</f>
        <v>0</v>
      </c>
      <c r="V123" s="299">
        <f>Matériel_Location!EU67</f>
        <v>0</v>
      </c>
      <c r="W123" s="299">
        <f>Matériel_Location!FC67</f>
        <v>0</v>
      </c>
      <c r="X123" s="299">
        <f>Matériel_Location!FK67</f>
        <v>0</v>
      </c>
      <c r="Y123" s="299">
        <f>Matériel_Location!FS67</f>
        <v>0</v>
      </c>
      <c r="Z123" s="299">
        <f>Matériel_Location!GA67</f>
        <v>0</v>
      </c>
      <c r="AA123" s="299">
        <f>Matériel_Location!GI67</f>
        <v>0</v>
      </c>
      <c r="AB123" s="299">
        <f>Matériel_Location!GQ67</f>
        <v>0</v>
      </c>
      <c r="AC123" s="299">
        <f>Matériel_Location!GY67</f>
        <v>0</v>
      </c>
      <c r="AD123" s="299">
        <f>Matériel_Location!HG67</f>
        <v>0</v>
      </c>
      <c r="AE123" s="299">
        <f>Matériel_Location!HO67</f>
        <v>0</v>
      </c>
      <c r="AF123" s="299">
        <f>Matériel_Location!HW67</f>
        <v>0</v>
      </c>
      <c r="AG123" s="299">
        <f>Matériel_Location!IE67</f>
        <v>0</v>
      </c>
      <c r="AH123" s="299">
        <f>Matériel_Location!IM67</f>
        <v>0</v>
      </c>
      <c r="AI123" s="533">
        <f t="shared" si="3"/>
        <v>0</v>
      </c>
    </row>
    <row r="124" spans="1:35">
      <c r="A124" s="528">
        <f>Matériel_Location!A68</f>
        <v>0</v>
      </c>
      <c r="B124" s="301">
        <f>Matériel_Location!B68</f>
        <v>0</v>
      </c>
      <c r="C124" s="301">
        <f>Matériel_Location!C68</f>
        <v>0</v>
      </c>
      <c r="D124" s="298">
        <f>Matériel_Location!G68</f>
        <v>0</v>
      </c>
      <c r="E124" s="299">
        <f>Matériel_Location!O68</f>
        <v>0</v>
      </c>
      <c r="F124" s="299">
        <f>Matériel_Location!W68</f>
        <v>0</v>
      </c>
      <c r="G124" s="299">
        <f>Matériel_Location!AE68</f>
        <v>0</v>
      </c>
      <c r="H124" s="299">
        <f>+Matériel_Location!AM68</f>
        <v>0</v>
      </c>
      <c r="I124" s="299">
        <f>Matériel_Location!AU68</f>
        <v>0</v>
      </c>
      <c r="J124" s="299">
        <f>Matériel_Location!BC68</f>
        <v>0</v>
      </c>
      <c r="K124" s="299">
        <f>Matériel_Location!BK68</f>
        <v>0</v>
      </c>
      <c r="L124" s="299">
        <f>Matériel_Location!BS68</f>
        <v>0</v>
      </c>
      <c r="M124" s="299">
        <f>+Matériel_Location!CA68</f>
        <v>0</v>
      </c>
      <c r="N124" s="299">
        <f>Matériel_Location!CI68</f>
        <v>0</v>
      </c>
      <c r="O124" s="299">
        <f>Matériel_Location!CQ68</f>
        <v>0</v>
      </c>
      <c r="P124" s="299">
        <f>Matériel_Location!CY68</f>
        <v>0</v>
      </c>
      <c r="Q124" s="299">
        <f>Matériel_Location!DG68</f>
        <v>0</v>
      </c>
      <c r="R124" s="299">
        <f>Matériel_Location!DO68</f>
        <v>0</v>
      </c>
      <c r="S124" s="299">
        <f>Matériel_Location!DW68</f>
        <v>0</v>
      </c>
      <c r="T124" s="299">
        <f>Matériel_Location!EE68</f>
        <v>0</v>
      </c>
      <c r="U124" s="299">
        <f>Matériel_Location!EM68</f>
        <v>0</v>
      </c>
      <c r="V124" s="299">
        <f>Matériel_Location!EU68</f>
        <v>0</v>
      </c>
      <c r="W124" s="299">
        <f>Matériel_Location!FC68</f>
        <v>0</v>
      </c>
      <c r="X124" s="299">
        <f>Matériel_Location!FK68</f>
        <v>0</v>
      </c>
      <c r="Y124" s="299">
        <f>Matériel_Location!FS68</f>
        <v>0</v>
      </c>
      <c r="Z124" s="299">
        <f>Matériel_Location!GA68</f>
        <v>0</v>
      </c>
      <c r="AA124" s="299">
        <f>Matériel_Location!GI68</f>
        <v>0</v>
      </c>
      <c r="AB124" s="299">
        <f>Matériel_Location!GQ68</f>
        <v>0</v>
      </c>
      <c r="AC124" s="299">
        <f>Matériel_Location!GY68</f>
        <v>0</v>
      </c>
      <c r="AD124" s="299">
        <f>Matériel_Location!HG68</f>
        <v>0</v>
      </c>
      <c r="AE124" s="299">
        <f>Matériel_Location!HO68</f>
        <v>0</v>
      </c>
      <c r="AF124" s="299">
        <f>Matériel_Location!HW68</f>
        <v>0</v>
      </c>
      <c r="AG124" s="299">
        <f>Matériel_Location!IE68</f>
        <v>0</v>
      </c>
      <c r="AH124" s="299">
        <f>Matériel_Location!IM68</f>
        <v>0</v>
      </c>
      <c r="AI124" s="533">
        <f t="shared" si="3"/>
        <v>0</v>
      </c>
    </row>
    <row r="125" spans="1:35">
      <c r="A125" s="528">
        <f>Matériel_Location!A69</f>
        <v>0</v>
      </c>
      <c r="B125" s="301">
        <f>Matériel_Location!B69</f>
        <v>0</v>
      </c>
      <c r="C125" s="301">
        <f>Matériel_Location!C69</f>
        <v>0</v>
      </c>
      <c r="D125" s="298">
        <f>Matériel_Location!G69</f>
        <v>0</v>
      </c>
      <c r="E125" s="299">
        <f>Matériel_Location!O69</f>
        <v>0</v>
      </c>
      <c r="F125" s="299">
        <f>Matériel_Location!W69</f>
        <v>0</v>
      </c>
      <c r="G125" s="299">
        <f>Matériel_Location!AE69</f>
        <v>0</v>
      </c>
      <c r="H125" s="299">
        <f>+Matériel_Location!AM69</f>
        <v>0</v>
      </c>
      <c r="I125" s="299">
        <f>Matériel_Location!AU69</f>
        <v>0</v>
      </c>
      <c r="J125" s="299">
        <f>Matériel_Location!BC69</f>
        <v>0</v>
      </c>
      <c r="K125" s="299">
        <f>Matériel_Location!BK69</f>
        <v>0</v>
      </c>
      <c r="L125" s="299">
        <f>Matériel_Location!BS69</f>
        <v>0</v>
      </c>
      <c r="M125" s="299">
        <f>+Matériel_Location!CA69</f>
        <v>0</v>
      </c>
      <c r="N125" s="299">
        <f>Matériel_Location!CI69</f>
        <v>0</v>
      </c>
      <c r="O125" s="299">
        <f>Matériel_Location!CQ69</f>
        <v>0</v>
      </c>
      <c r="P125" s="299">
        <f>Matériel_Location!CY69</f>
        <v>0</v>
      </c>
      <c r="Q125" s="299">
        <f>Matériel_Location!DG69</f>
        <v>0</v>
      </c>
      <c r="R125" s="299">
        <f>Matériel_Location!DO69</f>
        <v>0</v>
      </c>
      <c r="S125" s="299">
        <f>Matériel_Location!DW69</f>
        <v>0</v>
      </c>
      <c r="T125" s="299">
        <f>Matériel_Location!EE69</f>
        <v>0</v>
      </c>
      <c r="U125" s="299">
        <f>Matériel_Location!EM69</f>
        <v>0</v>
      </c>
      <c r="V125" s="299">
        <f>Matériel_Location!EU69</f>
        <v>0</v>
      </c>
      <c r="W125" s="299">
        <f>Matériel_Location!FC69</f>
        <v>0</v>
      </c>
      <c r="X125" s="299">
        <f>Matériel_Location!FK69</f>
        <v>0</v>
      </c>
      <c r="Y125" s="299">
        <f>Matériel_Location!FS69</f>
        <v>0</v>
      </c>
      <c r="Z125" s="299">
        <f>Matériel_Location!GA69</f>
        <v>0</v>
      </c>
      <c r="AA125" s="299">
        <f>Matériel_Location!GI69</f>
        <v>0</v>
      </c>
      <c r="AB125" s="299">
        <f>Matériel_Location!GQ69</f>
        <v>0</v>
      </c>
      <c r="AC125" s="299">
        <f>Matériel_Location!GY69</f>
        <v>0</v>
      </c>
      <c r="AD125" s="299">
        <f>Matériel_Location!HG69</f>
        <v>0</v>
      </c>
      <c r="AE125" s="299">
        <f>Matériel_Location!HO69</f>
        <v>0</v>
      </c>
      <c r="AF125" s="299">
        <f>Matériel_Location!HW69</f>
        <v>0</v>
      </c>
      <c r="AG125" s="299">
        <f>Matériel_Location!IE69</f>
        <v>0</v>
      </c>
      <c r="AH125" s="299">
        <f>Matériel_Location!IM69</f>
        <v>0</v>
      </c>
      <c r="AI125" s="533">
        <f t="shared" si="3"/>
        <v>0</v>
      </c>
    </row>
    <row r="126" spans="1:35">
      <c r="A126" s="528">
        <f>Matériel_Location!A70</f>
        <v>0</v>
      </c>
      <c r="B126" s="301">
        <f>Matériel_Location!B70</f>
        <v>0</v>
      </c>
      <c r="C126" s="301">
        <f>Matériel_Location!C70</f>
        <v>0</v>
      </c>
      <c r="D126" s="298">
        <f>Matériel_Location!G70</f>
        <v>0</v>
      </c>
      <c r="E126" s="299">
        <f>Matériel_Location!O70</f>
        <v>0</v>
      </c>
      <c r="F126" s="299">
        <f>Matériel_Location!W70</f>
        <v>0</v>
      </c>
      <c r="G126" s="299">
        <f>Matériel_Location!AE70</f>
        <v>0</v>
      </c>
      <c r="H126" s="299">
        <f>+Matériel_Location!AM70</f>
        <v>0</v>
      </c>
      <c r="I126" s="299">
        <f>Matériel_Location!AU70</f>
        <v>0</v>
      </c>
      <c r="J126" s="299">
        <f>Matériel_Location!BC70</f>
        <v>0</v>
      </c>
      <c r="K126" s="299">
        <f>Matériel_Location!BK70</f>
        <v>0</v>
      </c>
      <c r="L126" s="299">
        <f>Matériel_Location!BS70</f>
        <v>0</v>
      </c>
      <c r="M126" s="299">
        <f>+Matériel_Location!CA70</f>
        <v>0</v>
      </c>
      <c r="N126" s="299">
        <f>Matériel_Location!CI70</f>
        <v>0</v>
      </c>
      <c r="O126" s="299">
        <f>Matériel_Location!CQ70</f>
        <v>0</v>
      </c>
      <c r="P126" s="299">
        <f>Matériel_Location!CY70</f>
        <v>0</v>
      </c>
      <c r="Q126" s="299">
        <f>Matériel_Location!DG70</f>
        <v>0</v>
      </c>
      <c r="R126" s="299">
        <f>Matériel_Location!DO70</f>
        <v>0</v>
      </c>
      <c r="S126" s="299">
        <f>Matériel_Location!DW70</f>
        <v>0</v>
      </c>
      <c r="T126" s="299">
        <f>Matériel_Location!EE70</f>
        <v>0</v>
      </c>
      <c r="U126" s="299">
        <f>Matériel_Location!EM70</f>
        <v>0</v>
      </c>
      <c r="V126" s="299">
        <f>Matériel_Location!EU70</f>
        <v>0</v>
      </c>
      <c r="W126" s="299">
        <f>Matériel_Location!FC70</f>
        <v>0</v>
      </c>
      <c r="X126" s="299">
        <f>Matériel_Location!FK70</f>
        <v>0</v>
      </c>
      <c r="Y126" s="299">
        <f>Matériel_Location!FS70</f>
        <v>0</v>
      </c>
      <c r="Z126" s="299">
        <f>Matériel_Location!GA70</f>
        <v>0</v>
      </c>
      <c r="AA126" s="299">
        <f>Matériel_Location!GI70</f>
        <v>0</v>
      </c>
      <c r="AB126" s="299">
        <f>Matériel_Location!GQ70</f>
        <v>0</v>
      </c>
      <c r="AC126" s="299">
        <f>Matériel_Location!GY70</f>
        <v>0</v>
      </c>
      <c r="AD126" s="299">
        <f>Matériel_Location!HG70</f>
        <v>0</v>
      </c>
      <c r="AE126" s="299">
        <f>Matériel_Location!HO70</f>
        <v>0</v>
      </c>
      <c r="AF126" s="299">
        <f>Matériel_Location!HW70</f>
        <v>0</v>
      </c>
      <c r="AG126" s="299">
        <f>Matériel_Location!IE70</f>
        <v>0</v>
      </c>
      <c r="AH126" s="299">
        <f>Matériel_Location!IM70</f>
        <v>0</v>
      </c>
      <c r="AI126" s="533">
        <f t="shared" si="3"/>
        <v>0</v>
      </c>
    </row>
    <row r="127" spans="1:35">
      <c r="A127" s="528">
        <f>Matériel_Location!A71</f>
        <v>0</v>
      </c>
      <c r="B127" s="301">
        <f>Matériel_Location!B71</f>
        <v>0</v>
      </c>
      <c r="C127" s="301">
        <f>Matériel_Location!C71</f>
        <v>0</v>
      </c>
      <c r="D127" s="298">
        <f>Matériel_Location!G71</f>
        <v>0</v>
      </c>
      <c r="E127" s="299">
        <f>Matériel_Location!O71</f>
        <v>0</v>
      </c>
      <c r="F127" s="299">
        <f>Matériel_Location!W71</f>
        <v>0</v>
      </c>
      <c r="G127" s="299">
        <f>Matériel_Location!AE71</f>
        <v>0</v>
      </c>
      <c r="H127" s="299">
        <f>+Matériel_Location!AM71</f>
        <v>0</v>
      </c>
      <c r="I127" s="299">
        <f>Matériel_Location!AU71</f>
        <v>0</v>
      </c>
      <c r="J127" s="299">
        <f>Matériel_Location!BC71</f>
        <v>0</v>
      </c>
      <c r="K127" s="299">
        <f>Matériel_Location!BK71</f>
        <v>0</v>
      </c>
      <c r="L127" s="299">
        <f>Matériel_Location!BS71</f>
        <v>0</v>
      </c>
      <c r="M127" s="299">
        <f>+Matériel_Location!CA71</f>
        <v>0</v>
      </c>
      <c r="N127" s="299">
        <f>Matériel_Location!CI71</f>
        <v>0</v>
      </c>
      <c r="O127" s="299">
        <f>Matériel_Location!CQ71</f>
        <v>0</v>
      </c>
      <c r="P127" s="299">
        <f>Matériel_Location!CY71</f>
        <v>0</v>
      </c>
      <c r="Q127" s="299">
        <f>Matériel_Location!DG71</f>
        <v>0</v>
      </c>
      <c r="R127" s="299">
        <f>Matériel_Location!DO71</f>
        <v>0</v>
      </c>
      <c r="S127" s="299">
        <f>Matériel_Location!DW71</f>
        <v>0</v>
      </c>
      <c r="T127" s="299">
        <f>Matériel_Location!EE71</f>
        <v>0</v>
      </c>
      <c r="U127" s="299">
        <f>Matériel_Location!EM71</f>
        <v>0</v>
      </c>
      <c r="V127" s="299">
        <f>Matériel_Location!EU71</f>
        <v>0</v>
      </c>
      <c r="W127" s="299">
        <f>Matériel_Location!FC71</f>
        <v>0</v>
      </c>
      <c r="X127" s="299">
        <f>Matériel_Location!FK71</f>
        <v>0</v>
      </c>
      <c r="Y127" s="299">
        <f>Matériel_Location!FS71</f>
        <v>0</v>
      </c>
      <c r="Z127" s="299">
        <f>Matériel_Location!GA71</f>
        <v>0</v>
      </c>
      <c r="AA127" s="299">
        <f>Matériel_Location!GI71</f>
        <v>0</v>
      </c>
      <c r="AB127" s="299">
        <f>Matériel_Location!GQ71</f>
        <v>0</v>
      </c>
      <c r="AC127" s="299">
        <f>Matériel_Location!GY71</f>
        <v>0</v>
      </c>
      <c r="AD127" s="299">
        <f>Matériel_Location!HG71</f>
        <v>0</v>
      </c>
      <c r="AE127" s="299">
        <f>Matériel_Location!HO71</f>
        <v>0</v>
      </c>
      <c r="AF127" s="299">
        <f>Matériel_Location!HW71</f>
        <v>0</v>
      </c>
      <c r="AG127" s="299">
        <f>Matériel_Location!IE71</f>
        <v>0</v>
      </c>
      <c r="AH127" s="299">
        <f>Matériel_Location!IM71</f>
        <v>0</v>
      </c>
      <c r="AI127" s="533">
        <f t="shared" si="3"/>
        <v>0</v>
      </c>
    </row>
    <row r="128" spans="1:35">
      <c r="A128" s="528">
        <f>Matériel_Location!A72</f>
        <v>0</v>
      </c>
      <c r="B128" s="301">
        <f>Matériel_Location!B72</f>
        <v>0</v>
      </c>
      <c r="C128" s="301">
        <f>Matériel_Location!C72</f>
        <v>0</v>
      </c>
      <c r="D128" s="298">
        <f>Matériel_Location!G72</f>
        <v>0</v>
      </c>
      <c r="E128" s="299">
        <f>Matériel_Location!O72</f>
        <v>0</v>
      </c>
      <c r="F128" s="299">
        <f>Matériel_Location!W72</f>
        <v>0</v>
      </c>
      <c r="G128" s="299">
        <f>Matériel_Location!AE72</f>
        <v>0</v>
      </c>
      <c r="H128" s="299">
        <f>+Matériel_Location!AM72</f>
        <v>0</v>
      </c>
      <c r="I128" s="299">
        <f>Matériel_Location!AU72</f>
        <v>0</v>
      </c>
      <c r="J128" s="299">
        <f>Matériel_Location!BC72</f>
        <v>0</v>
      </c>
      <c r="K128" s="299">
        <f>Matériel_Location!BK72</f>
        <v>0</v>
      </c>
      <c r="L128" s="299">
        <f>Matériel_Location!BS72</f>
        <v>0</v>
      </c>
      <c r="M128" s="299">
        <f>+Matériel_Location!CA72</f>
        <v>0</v>
      </c>
      <c r="N128" s="299">
        <f>Matériel_Location!CI72</f>
        <v>0</v>
      </c>
      <c r="O128" s="299">
        <f>Matériel_Location!CQ72</f>
        <v>0</v>
      </c>
      <c r="P128" s="299">
        <f>Matériel_Location!CY72</f>
        <v>0</v>
      </c>
      <c r="Q128" s="299">
        <f>Matériel_Location!DG72</f>
        <v>0</v>
      </c>
      <c r="R128" s="299">
        <f>Matériel_Location!DO72</f>
        <v>0</v>
      </c>
      <c r="S128" s="299">
        <f>Matériel_Location!DW72</f>
        <v>0</v>
      </c>
      <c r="T128" s="299">
        <f>Matériel_Location!EE72</f>
        <v>0</v>
      </c>
      <c r="U128" s="299">
        <f>Matériel_Location!EM72</f>
        <v>0</v>
      </c>
      <c r="V128" s="299">
        <f>Matériel_Location!EU72</f>
        <v>0</v>
      </c>
      <c r="W128" s="299">
        <f>Matériel_Location!FC72</f>
        <v>0</v>
      </c>
      <c r="X128" s="299">
        <f>Matériel_Location!FK72</f>
        <v>0</v>
      </c>
      <c r="Y128" s="299">
        <f>Matériel_Location!FS72</f>
        <v>0</v>
      </c>
      <c r="Z128" s="299">
        <f>Matériel_Location!GA72</f>
        <v>0</v>
      </c>
      <c r="AA128" s="299">
        <f>Matériel_Location!GI72</f>
        <v>0</v>
      </c>
      <c r="AB128" s="299">
        <f>Matériel_Location!GQ72</f>
        <v>0</v>
      </c>
      <c r="AC128" s="299">
        <f>Matériel_Location!GY72</f>
        <v>0</v>
      </c>
      <c r="AD128" s="299">
        <f>Matériel_Location!HG72</f>
        <v>0</v>
      </c>
      <c r="AE128" s="299">
        <f>Matériel_Location!HO72</f>
        <v>0</v>
      </c>
      <c r="AF128" s="299">
        <f>Matériel_Location!HW72</f>
        <v>0</v>
      </c>
      <c r="AG128" s="299">
        <f>Matériel_Location!IE72</f>
        <v>0</v>
      </c>
      <c r="AH128" s="299">
        <f>Matériel_Location!IM72</f>
        <v>0</v>
      </c>
      <c r="AI128" s="533">
        <f t="shared" si="3"/>
        <v>0</v>
      </c>
    </row>
    <row r="129" spans="1:35">
      <c r="A129" s="528">
        <f>Matériel_Location!A73</f>
        <v>0</v>
      </c>
      <c r="B129" s="301">
        <f>Matériel_Location!B73</f>
        <v>0</v>
      </c>
      <c r="C129" s="301">
        <f>Matériel_Location!C73</f>
        <v>0</v>
      </c>
      <c r="D129" s="298">
        <f>Matériel_Location!G73</f>
        <v>0</v>
      </c>
      <c r="E129" s="299">
        <f>Matériel_Location!O73</f>
        <v>0</v>
      </c>
      <c r="F129" s="299">
        <f>Matériel_Location!W73</f>
        <v>0</v>
      </c>
      <c r="G129" s="299">
        <f>Matériel_Location!AE73</f>
        <v>0</v>
      </c>
      <c r="H129" s="299">
        <f>+Matériel_Location!AM73</f>
        <v>0</v>
      </c>
      <c r="I129" s="299">
        <f>Matériel_Location!AU73</f>
        <v>0</v>
      </c>
      <c r="J129" s="299">
        <f>Matériel_Location!BC73</f>
        <v>0</v>
      </c>
      <c r="K129" s="299">
        <f>Matériel_Location!BK73</f>
        <v>0</v>
      </c>
      <c r="L129" s="299">
        <f>Matériel_Location!BS73</f>
        <v>0</v>
      </c>
      <c r="M129" s="299">
        <f>+Matériel_Location!CA73</f>
        <v>0</v>
      </c>
      <c r="N129" s="299">
        <f>Matériel_Location!CI73</f>
        <v>0</v>
      </c>
      <c r="O129" s="299">
        <f>Matériel_Location!CQ73</f>
        <v>0</v>
      </c>
      <c r="P129" s="299">
        <f>Matériel_Location!CY73</f>
        <v>0</v>
      </c>
      <c r="Q129" s="299">
        <f>Matériel_Location!DG73</f>
        <v>0</v>
      </c>
      <c r="R129" s="299">
        <f>Matériel_Location!DO73</f>
        <v>0</v>
      </c>
      <c r="S129" s="299">
        <f>Matériel_Location!DW73</f>
        <v>0</v>
      </c>
      <c r="T129" s="299">
        <f>Matériel_Location!EE73</f>
        <v>0</v>
      </c>
      <c r="U129" s="299">
        <f>Matériel_Location!EM73</f>
        <v>0</v>
      </c>
      <c r="V129" s="299">
        <f>Matériel_Location!EU73</f>
        <v>0</v>
      </c>
      <c r="W129" s="299">
        <f>Matériel_Location!FC73</f>
        <v>0</v>
      </c>
      <c r="X129" s="299">
        <f>Matériel_Location!FK73</f>
        <v>0</v>
      </c>
      <c r="Y129" s="299">
        <f>Matériel_Location!FS73</f>
        <v>0</v>
      </c>
      <c r="Z129" s="299">
        <f>Matériel_Location!GA73</f>
        <v>0</v>
      </c>
      <c r="AA129" s="299">
        <f>Matériel_Location!GI73</f>
        <v>0</v>
      </c>
      <c r="AB129" s="299">
        <f>Matériel_Location!GQ73</f>
        <v>0</v>
      </c>
      <c r="AC129" s="299">
        <f>Matériel_Location!GY73</f>
        <v>0</v>
      </c>
      <c r="AD129" s="299">
        <f>Matériel_Location!HG73</f>
        <v>0</v>
      </c>
      <c r="AE129" s="299">
        <f>Matériel_Location!HO73</f>
        <v>0</v>
      </c>
      <c r="AF129" s="299">
        <f>Matériel_Location!HW73</f>
        <v>0</v>
      </c>
      <c r="AG129" s="299">
        <f>Matériel_Location!IE73</f>
        <v>0</v>
      </c>
      <c r="AH129" s="299">
        <f>Matériel_Location!IM73</f>
        <v>0</v>
      </c>
      <c r="AI129" s="533">
        <f t="shared" si="3"/>
        <v>0</v>
      </c>
    </row>
    <row r="130" spans="1:35" ht="15" thickBot="1">
      <c r="A130" s="528">
        <f>Matériel_Location!A74</f>
        <v>0</v>
      </c>
      <c r="B130" s="301">
        <f>Matériel_Location!B74</f>
        <v>0</v>
      </c>
      <c r="C130" s="301">
        <f>Matériel_Location!C74</f>
        <v>0</v>
      </c>
      <c r="D130" s="298">
        <f>Matériel_Location!G74</f>
        <v>0</v>
      </c>
      <c r="E130" s="299">
        <f>Matériel_Location!O74</f>
        <v>0</v>
      </c>
      <c r="F130" s="299">
        <f>Matériel_Location!W74</f>
        <v>0</v>
      </c>
      <c r="G130" s="299">
        <f>Matériel_Location!AE74</f>
        <v>0</v>
      </c>
      <c r="H130" s="299">
        <f>+Matériel_Location!AM74</f>
        <v>0</v>
      </c>
      <c r="I130" s="299">
        <f>Matériel_Location!AU74</f>
        <v>0</v>
      </c>
      <c r="J130" s="299">
        <f>Matériel_Location!BC74</f>
        <v>0</v>
      </c>
      <c r="K130" s="299">
        <f>Matériel_Location!BK74</f>
        <v>0</v>
      </c>
      <c r="L130" s="299">
        <f>Matériel_Location!BS74</f>
        <v>0</v>
      </c>
      <c r="M130" s="299">
        <f>+Matériel_Location!CA74</f>
        <v>0</v>
      </c>
      <c r="N130" s="299">
        <f>Matériel_Location!CI74</f>
        <v>0</v>
      </c>
      <c r="O130" s="299">
        <f>Matériel_Location!CQ74</f>
        <v>0</v>
      </c>
      <c r="P130" s="299">
        <f>Matériel_Location!CY74</f>
        <v>0</v>
      </c>
      <c r="Q130" s="299">
        <f>Matériel_Location!DG74</f>
        <v>0</v>
      </c>
      <c r="R130" s="299">
        <f>Matériel_Location!DO74</f>
        <v>0</v>
      </c>
      <c r="S130" s="299">
        <f>Matériel_Location!DW74</f>
        <v>0</v>
      </c>
      <c r="T130" s="299">
        <f>Matériel_Location!EE74</f>
        <v>0</v>
      </c>
      <c r="U130" s="299">
        <f>Matériel_Location!EM74</f>
        <v>0</v>
      </c>
      <c r="V130" s="299">
        <f>Matériel_Location!EU74</f>
        <v>0</v>
      </c>
      <c r="W130" s="299">
        <f>Matériel_Location!FC74</f>
        <v>0</v>
      </c>
      <c r="X130" s="299">
        <f>Matériel_Location!FK74</f>
        <v>0</v>
      </c>
      <c r="Y130" s="299">
        <f>Matériel_Location!FS74</f>
        <v>0</v>
      </c>
      <c r="Z130" s="299">
        <f>Matériel_Location!GA74</f>
        <v>0</v>
      </c>
      <c r="AA130" s="299">
        <f>Matériel_Location!GI74</f>
        <v>0</v>
      </c>
      <c r="AB130" s="299">
        <f>Matériel_Location!GQ74</f>
        <v>0</v>
      </c>
      <c r="AC130" s="299">
        <f>Matériel_Location!GY74</f>
        <v>0</v>
      </c>
      <c r="AD130" s="299">
        <f>Matériel_Location!HG74</f>
        <v>0</v>
      </c>
      <c r="AE130" s="299">
        <f>Matériel_Location!HO74</f>
        <v>0</v>
      </c>
      <c r="AF130" s="299">
        <f>Matériel_Location!HW74</f>
        <v>0</v>
      </c>
      <c r="AG130" s="299">
        <f>Matériel_Location!IE74</f>
        <v>0</v>
      </c>
      <c r="AH130" s="299">
        <f>Matériel_Location!IM74</f>
        <v>0</v>
      </c>
      <c r="AI130" s="533">
        <f t="shared" si="3"/>
        <v>0</v>
      </c>
    </row>
    <row r="131" spans="1:35" ht="16.2" thickBot="1">
      <c r="B131" s="192" t="s">
        <v>1</v>
      </c>
      <c r="C131" s="192"/>
      <c r="D131" s="193">
        <f t="shared" ref="D131:AH131" si="4">SUM(D7:D130)</f>
        <v>0</v>
      </c>
      <c r="E131" s="193">
        <f t="shared" si="4"/>
        <v>0</v>
      </c>
      <c r="F131" s="193">
        <f t="shared" si="4"/>
        <v>0</v>
      </c>
      <c r="G131" s="193">
        <f t="shared" si="4"/>
        <v>5</v>
      </c>
      <c r="H131" s="193">
        <f t="shared" si="4"/>
        <v>0</v>
      </c>
      <c r="I131" s="193">
        <f t="shared" si="4"/>
        <v>0</v>
      </c>
      <c r="J131" s="193">
        <f t="shared" si="4"/>
        <v>0</v>
      </c>
      <c r="K131" s="193">
        <f t="shared" si="4"/>
        <v>0</v>
      </c>
      <c r="L131" s="193">
        <f t="shared" si="4"/>
        <v>0</v>
      </c>
      <c r="M131" s="193">
        <f t="shared" si="4"/>
        <v>0</v>
      </c>
      <c r="N131" s="193">
        <f t="shared" si="4"/>
        <v>1</v>
      </c>
      <c r="O131" s="193">
        <f t="shared" si="4"/>
        <v>0</v>
      </c>
      <c r="P131" s="193">
        <f t="shared" si="4"/>
        <v>5</v>
      </c>
      <c r="Q131" s="193">
        <f t="shared" si="4"/>
        <v>15</v>
      </c>
      <c r="R131" s="193">
        <f t="shared" si="4"/>
        <v>0</v>
      </c>
      <c r="S131" s="193">
        <f t="shared" si="4"/>
        <v>20</v>
      </c>
      <c r="T131" s="193">
        <f t="shared" si="4"/>
        <v>5</v>
      </c>
      <c r="U131" s="193">
        <f t="shared" si="4"/>
        <v>5</v>
      </c>
      <c r="V131" s="193">
        <f t="shared" si="4"/>
        <v>0</v>
      </c>
      <c r="W131" s="193">
        <f t="shared" si="4"/>
        <v>0</v>
      </c>
      <c r="X131" s="193">
        <f t="shared" si="4"/>
        <v>0</v>
      </c>
      <c r="Y131" s="193">
        <f t="shared" si="4"/>
        <v>0</v>
      </c>
      <c r="Z131" s="193">
        <f t="shared" si="4"/>
        <v>0</v>
      </c>
      <c r="AA131" s="193">
        <f t="shared" si="4"/>
        <v>0</v>
      </c>
      <c r="AB131" s="193">
        <f t="shared" si="4"/>
        <v>0</v>
      </c>
      <c r="AC131" s="193">
        <f t="shared" si="4"/>
        <v>0</v>
      </c>
      <c r="AD131" s="193">
        <f t="shared" si="4"/>
        <v>0</v>
      </c>
      <c r="AE131" s="193">
        <f t="shared" si="4"/>
        <v>0</v>
      </c>
      <c r="AF131" s="193">
        <f t="shared" si="4"/>
        <v>0</v>
      </c>
      <c r="AG131" s="193">
        <f t="shared" si="4"/>
        <v>0</v>
      </c>
      <c r="AH131" s="193">
        <f t="shared" si="4"/>
        <v>0</v>
      </c>
    </row>
  </sheetData>
  <sheetProtection sheet="1" formatCells="0" formatColumns="0" formatRows="0" insertColumns="0" insertRows="0" insertHyperlinks="0" deleteColumns="0" deleteRows="0" sort="0" autoFilter="0" pivotTables="0"/>
  <mergeCells count="2">
    <mergeCell ref="E5:AH5"/>
    <mergeCell ref="A5:B5"/>
  </mergeCells>
  <conditionalFormatting sqref="D7:AH67">
    <cfRule type="cellIs" dxfId="53" priority="8" operator="equal">
      <formula>0</formula>
    </cfRule>
    <cfRule type="colorScale" priority="9">
      <colorScale>
        <cfvo type="num" val="0"/>
        <cfvo type="num" val="1"/>
        <color theme="0"/>
        <color theme="4" tint="0.39997558519241921"/>
      </colorScale>
    </cfRule>
  </conditionalFormatting>
  <conditionalFormatting sqref="A132:B137 A131 A68 A7:B67">
    <cfRule type="cellIs" dxfId="52" priority="6" operator="greaterThan">
      <formula>0</formula>
    </cfRule>
  </conditionalFormatting>
  <conditionalFormatting sqref="C132:C137 C7:C67">
    <cfRule type="cellIs" dxfId="51" priority="5" operator="greaterThan">
      <formula>0</formula>
    </cfRule>
  </conditionalFormatting>
  <conditionalFormatting sqref="C69:C130">
    <cfRule type="cellIs" dxfId="50" priority="1" operator="greaterThan">
      <formula>0</formula>
    </cfRule>
  </conditionalFormatting>
  <conditionalFormatting sqref="D69:AH130">
    <cfRule type="cellIs" dxfId="49" priority="3" operator="equal">
      <formula>0</formula>
    </cfRule>
    <cfRule type="colorScale" priority="4">
      <colorScale>
        <cfvo type="num" val="0"/>
        <cfvo type="num" val="1"/>
        <color theme="0"/>
        <color theme="4" tint="0.39997558519241921"/>
      </colorScale>
    </cfRule>
  </conditionalFormatting>
  <conditionalFormatting sqref="A69:B130">
    <cfRule type="cellIs" dxfId="48" priority="2" operator="greaterThan">
      <formula>0</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4:AI131"/>
  <sheetViews>
    <sheetView showGridLines="0" workbookViewId="0">
      <pane xSplit="3" ySplit="6" topLeftCell="D61" activePane="bottomRight" state="frozen"/>
      <selection pane="topRight" activeCell="D1" sqref="D1"/>
      <selection pane="bottomLeft" activeCell="A7" sqref="A7"/>
      <selection pane="bottomRight" activeCell="G72" sqref="G72"/>
    </sheetView>
  </sheetViews>
  <sheetFormatPr baseColWidth="10" defaultColWidth="10.6640625" defaultRowHeight="14.4"/>
  <cols>
    <col min="1" max="1" width="21.5546875" style="156" customWidth="1"/>
    <col min="2" max="2" width="14.33203125" style="145" customWidth="1"/>
    <col min="3" max="3" width="12.44140625" style="145" customWidth="1"/>
    <col min="4" max="4" width="5.5546875" style="144" customWidth="1"/>
    <col min="5" max="34" width="4.5546875" style="144" customWidth="1"/>
    <col min="35" max="35" width="17.44140625" customWidth="1"/>
  </cols>
  <sheetData>
    <row r="4" spans="1:35" ht="11.25" customHeight="1"/>
    <row r="5" spans="1:35" ht="27" customHeight="1" thickBot="1">
      <c r="A5" s="896" t="str">
        <f>Chantier</f>
        <v>CHR012</v>
      </c>
      <c r="B5" s="896"/>
      <c r="C5" s="393"/>
      <c r="D5"/>
      <c r="E5" s="893" t="s">
        <v>23</v>
      </c>
      <c r="F5" s="894"/>
      <c r="G5" s="894"/>
      <c r="H5" s="894"/>
      <c r="I5" s="894"/>
      <c r="J5" s="894"/>
      <c r="K5" s="894"/>
      <c r="L5" s="894"/>
      <c r="M5" s="894"/>
      <c r="N5" s="894"/>
      <c r="O5" s="894"/>
      <c r="P5" s="894"/>
      <c r="Q5" s="894"/>
      <c r="R5" s="894"/>
      <c r="S5" s="894"/>
      <c r="T5" s="894"/>
      <c r="U5" s="894"/>
      <c r="V5" s="894"/>
      <c r="W5" s="894"/>
      <c r="X5" s="894"/>
      <c r="Y5" s="894"/>
      <c r="Z5" s="894"/>
      <c r="AA5" s="894"/>
      <c r="AB5" s="894"/>
      <c r="AC5" s="894"/>
      <c r="AD5" s="894"/>
      <c r="AE5" s="894"/>
      <c r="AF5" s="894"/>
      <c r="AG5" s="894"/>
      <c r="AH5" s="895"/>
    </row>
    <row r="6" spans="1:35" ht="15.6">
      <c r="A6" s="157" t="s">
        <v>74</v>
      </c>
      <c r="B6" s="146" t="s">
        <v>73</v>
      </c>
      <c r="C6" s="147" t="s">
        <v>109</v>
      </c>
      <c r="D6" s="147">
        <v>1</v>
      </c>
      <c r="E6" s="148">
        <v>2</v>
      </c>
      <c r="F6" s="148">
        <v>3</v>
      </c>
      <c r="G6" s="148">
        <v>4</v>
      </c>
      <c r="H6" s="148">
        <v>5</v>
      </c>
      <c r="I6" s="148">
        <v>6</v>
      </c>
      <c r="J6" s="148">
        <v>7</v>
      </c>
      <c r="K6" s="148">
        <v>8</v>
      </c>
      <c r="L6" s="148">
        <v>9</v>
      </c>
      <c r="M6" s="148">
        <v>10</v>
      </c>
      <c r="N6" s="148">
        <v>11</v>
      </c>
      <c r="O6" s="148">
        <v>12</v>
      </c>
      <c r="P6" s="148">
        <v>13</v>
      </c>
      <c r="Q6" s="148">
        <v>14</v>
      </c>
      <c r="R6" s="148">
        <v>15</v>
      </c>
      <c r="S6" s="148">
        <v>16</v>
      </c>
      <c r="T6" s="148">
        <v>17</v>
      </c>
      <c r="U6" s="148">
        <v>18</v>
      </c>
      <c r="V6" s="148">
        <v>19</v>
      </c>
      <c r="W6" s="148">
        <v>20</v>
      </c>
      <c r="X6" s="148">
        <v>21</v>
      </c>
      <c r="Y6" s="148">
        <v>22</v>
      </c>
      <c r="Z6" s="148">
        <v>23</v>
      </c>
      <c r="AA6" s="148">
        <v>24</v>
      </c>
      <c r="AB6" s="148">
        <v>25</v>
      </c>
      <c r="AC6" s="148">
        <v>26</v>
      </c>
      <c r="AD6" s="148">
        <v>27</v>
      </c>
      <c r="AE6" s="148">
        <v>28</v>
      </c>
      <c r="AF6" s="148">
        <v>29</v>
      </c>
      <c r="AG6" s="148">
        <v>30</v>
      </c>
      <c r="AH6" s="148">
        <v>31</v>
      </c>
      <c r="AI6" s="212" t="s">
        <v>84</v>
      </c>
    </row>
    <row r="7" spans="1:35">
      <c r="A7" s="158" t="str">
        <f>Matériel_Sogto!A12</f>
        <v>NIVLEUSE</v>
      </c>
      <c r="B7" s="159" t="str">
        <f>Matériel_Sogto!B12</f>
        <v>NIV001</v>
      </c>
      <c r="C7" s="301" t="str">
        <f>Matériel_Sogto!C12</f>
        <v>Cpt Panne</v>
      </c>
      <c r="D7" s="149">
        <f>Matériel_Sogto!H12</f>
        <v>0</v>
      </c>
      <c r="E7" s="150">
        <f>Matériel_Sogto!P12</f>
        <v>0</v>
      </c>
      <c r="F7" s="150">
        <f>Matériel_Sogto!X12</f>
        <v>0</v>
      </c>
      <c r="G7" s="150">
        <f>Matériel_Sogto!AF12</f>
        <v>0</v>
      </c>
      <c r="H7" s="150">
        <f>+Matériel_Sogto!AN12</f>
        <v>0</v>
      </c>
      <c r="I7" s="150">
        <f>Matériel_Sogto!AV12</f>
        <v>0</v>
      </c>
      <c r="J7" s="150">
        <f>Matériel_Sogto!BD12</f>
        <v>0</v>
      </c>
      <c r="K7" s="150">
        <f>Matériel_Sogto!BL12</f>
        <v>0</v>
      </c>
      <c r="L7" s="150">
        <f>Matériel_Sogto!BT12</f>
        <v>0</v>
      </c>
      <c r="M7" s="150">
        <f>+Matériel_Sogto!CB12</f>
        <v>0</v>
      </c>
      <c r="N7" s="150">
        <f>Matériel_Sogto!CJ12</f>
        <v>0</v>
      </c>
      <c r="O7" s="150">
        <f>Matériel_Sogto!CR12</f>
        <v>0</v>
      </c>
      <c r="P7" s="150">
        <f>Matériel_Sogto!CZ12</f>
        <v>0</v>
      </c>
      <c r="Q7" s="150">
        <f>Matériel_Sogto!DH12</f>
        <v>0</v>
      </c>
      <c r="R7" s="150">
        <f>Matériel_Sogto!DP12</f>
        <v>0</v>
      </c>
      <c r="S7" s="150">
        <f>Matériel_Sogto!DX12</f>
        <v>0</v>
      </c>
      <c r="T7" s="150">
        <f>Matériel_Sogto!EF12</f>
        <v>0</v>
      </c>
      <c r="U7" s="150">
        <f>Matériel_Sogto!EN12</f>
        <v>0</v>
      </c>
      <c r="V7" s="150">
        <f>Matériel_Sogto!EV12</f>
        <v>0</v>
      </c>
      <c r="W7" s="150">
        <f>Matériel_Sogto!FD12</f>
        <v>0</v>
      </c>
      <c r="X7" s="150">
        <f>Matériel_Sogto!FL12</f>
        <v>0</v>
      </c>
      <c r="Y7" s="150">
        <f>Matériel_Sogto!FT12</f>
        <v>0</v>
      </c>
      <c r="Z7" s="150">
        <f>Matériel_Sogto!GB12</f>
        <v>0</v>
      </c>
      <c r="AA7" s="150">
        <f>Matériel_Sogto!GJ12</f>
        <v>0</v>
      </c>
      <c r="AB7" s="150">
        <f>Matériel_Sogto!GR12</f>
        <v>0</v>
      </c>
      <c r="AC7" s="150">
        <f>Matériel_Sogto!GZ12</f>
        <v>0</v>
      </c>
      <c r="AD7" s="150">
        <f>Matériel_Sogto!HH12</f>
        <v>0</v>
      </c>
      <c r="AE7" s="150">
        <f>Matériel_Sogto!HP12</f>
        <v>0</v>
      </c>
      <c r="AF7" s="150">
        <f>Matériel_Sogto!HX12</f>
        <v>0</v>
      </c>
      <c r="AG7" s="150">
        <f>Matériel_Sogto!IF12</f>
        <v>0</v>
      </c>
      <c r="AH7" s="150">
        <f>Matériel_Sogto!IN12</f>
        <v>0</v>
      </c>
      <c r="AI7" s="211">
        <f>SUM(D7:AH7)</f>
        <v>0</v>
      </c>
    </row>
    <row r="8" spans="1:35">
      <c r="A8" s="158" t="str">
        <f>Matériel_Sogto!A13</f>
        <v>NIVLEUSE</v>
      </c>
      <c r="B8" s="159" t="str">
        <f>Matériel_Sogto!B13</f>
        <v>NIV004</v>
      </c>
      <c r="C8" s="301" t="str">
        <f>Matériel_Sogto!C13</f>
        <v>Engin</v>
      </c>
      <c r="D8" s="149">
        <f>Matériel_Sogto!H13</f>
        <v>0</v>
      </c>
      <c r="E8" s="150">
        <f>Matériel_Sogto!P13</f>
        <v>0</v>
      </c>
      <c r="F8" s="150">
        <f>Matériel_Sogto!X13</f>
        <v>0</v>
      </c>
      <c r="G8" s="150">
        <f>Matériel_Sogto!AF13</f>
        <v>0</v>
      </c>
      <c r="H8" s="150">
        <f>+Matériel_Sogto!AN13</f>
        <v>0</v>
      </c>
      <c r="I8" s="150">
        <f>Matériel_Sogto!AV13</f>
        <v>0</v>
      </c>
      <c r="J8" s="150">
        <f>Matériel_Sogto!BD13</f>
        <v>0</v>
      </c>
      <c r="K8" s="150">
        <f>Matériel_Sogto!BL13</f>
        <v>0</v>
      </c>
      <c r="L8" s="150">
        <f>Matériel_Sogto!BT13</f>
        <v>0</v>
      </c>
      <c r="M8" s="150">
        <f>+Matériel_Sogto!CB13</f>
        <v>0</v>
      </c>
      <c r="N8" s="150">
        <f>Matériel_Sogto!CJ13</f>
        <v>0</v>
      </c>
      <c r="O8" s="150">
        <f>Matériel_Sogto!CR13</f>
        <v>0</v>
      </c>
      <c r="P8" s="150">
        <f>Matériel_Sogto!CZ13</f>
        <v>0</v>
      </c>
      <c r="Q8" s="150">
        <f>Matériel_Sogto!DH13</f>
        <v>0</v>
      </c>
      <c r="R8" s="150">
        <f>Matériel_Sogto!DP13</f>
        <v>0</v>
      </c>
      <c r="S8" s="150">
        <f>Matériel_Sogto!DX13</f>
        <v>0</v>
      </c>
      <c r="T8" s="150">
        <f>Matériel_Sogto!EF13</f>
        <v>0</v>
      </c>
      <c r="U8" s="150">
        <f>Matériel_Sogto!EN13</f>
        <v>0</v>
      </c>
      <c r="V8" s="150">
        <f>Matériel_Sogto!EV13</f>
        <v>0</v>
      </c>
      <c r="W8" s="150">
        <f>Matériel_Sogto!FD13</f>
        <v>0</v>
      </c>
      <c r="X8" s="150">
        <f>Matériel_Sogto!FL13</f>
        <v>0</v>
      </c>
      <c r="Y8" s="150">
        <f>Matériel_Sogto!FT13</f>
        <v>0</v>
      </c>
      <c r="Z8" s="150">
        <f>Matériel_Sogto!GB13</f>
        <v>0</v>
      </c>
      <c r="AA8" s="150">
        <f>Matériel_Sogto!GJ13</f>
        <v>0</v>
      </c>
      <c r="AB8" s="150">
        <f>Matériel_Sogto!GR13</f>
        <v>0</v>
      </c>
      <c r="AC8" s="150">
        <f>Matériel_Sogto!GZ13</f>
        <v>0</v>
      </c>
      <c r="AD8" s="150">
        <f>Matériel_Sogto!HH13</f>
        <v>0</v>
      </c>
      <c r="AE8" s="150">
        <f>Matériel_Sogto!HP13</f>
        <v>0</v>
      </c>
      <c r="AF8" s="150">
        <f>Matériel_Sogto!HX13</f>
        <v>0</v>
      </c>
      <c r="AG8" s="150">
        <f>Matériel_Sogto!IF13</f>
        <v>0</v>
      </c>
      <c r="AH8" s="150">
        <f>Matériel_Sogto!IN13</f>
        <v>0</v>
      </c>
      <c r="AI8" s="211">
        <f t="shared" ref="AI8:AI46" si="0">SUM(D8:AH8)</f>
        <v>0</v>
      </c>
    </row>
    <row r="9" spans="1:35">
      <c r="A9" s="158" t="str">
        <f>Matériel_Sogto!A14</f>
        <v>TRACTOPELLE</v>
      </c>
      <c r="B9" s="159" t="str">
        <f>Matériel_Sogto!B14</f>
        <v>TR001</v>
      </c>
      <c r="C9" s="301" t="str">
        <f>Matériel_Sogto!C14</f>
        <v>Engin</v>
      </c>
      <c r="D9" s="149">
        <f>Matériel_Sogto!H14</f>
        <v>0</v>
      </c>
      <c r="E9" s="150">
        <f>Matériel_Sogto!P14</f>
        <v>0</v>
      </c>
      <c r="F9" s="150">
        <f>Matériel_Sogto!X14</f>
        <v>0</v>
      </c>
      <c r="G9" s="150">
        <f>Matériel_Sogto!AF14</f>
        <v>0</v>
      </c>
      <c r="H9" s="150">
        <f>+Matériel_Sogto!AN14</f>
        <v>0</v>
      </c>
      <c r="I9" s="150">
        <f>Matériel_Sogto!AV14</f>
        <v>0</v>
      </c>
      <c r="J9" s="150">
        <f>Matériel_Sogto!BD14</f>
        <v>0</v>
      </c>
      <c r="K9" s="150">
        <f>Matériel_Sogto!BL14</f>
        <v>0</v>
      </c>
      <c r="L9" s="150">
        <f>Matériel_Sogto!BT14</f>
        <v>0</v>
      </c>
      <c r="M9" s="150">
        <f>+Matériel_Sogto!CB14</f>
        <v>0</v>
      </c>
      <c r="N9" s="150">
        <f>Matériel_Sogto!CJ14</f>
        <v>0</v>
      </c>
      <c r="O9" s="150">
        <f>Matériel_Sogto!CR14</f>
        <v>0</v>
      </c>
      <c r="P9" s="150">
        <f>Matériel_Sogto!CZ14</f>
        <v>0</v>
      </c>
      <c r="Q9" s="150">
        <f>Matériel_Sogto!DH14</f>
        <v>0</v>
      </c>
      <c r="R9" s="150">
        <f>Matériel_Sogto!DP14</f>
        <v>0</v>
      </c>
      <c r="S9" s="150">
        <f>Matériel_Sogto!DX14</f>
        <v>0</v>
      </c>
      <c r="T9" s="150">
        <f>Matériel_Sogto!EF14</f>
        <v>0</v>
      </c>
      <c r="U9" s="150">
        <f>Matériel_Sogto!EN14</f>
        <v>0</v>
      </c>
      <c r="V9" s="150">
        <f>Matériel_Sogto!EV14</f>
        <v>0</v>
      </c>
      <c r="W9" s="150">
        <f>Matériel_Sogto!FD14</f>
        <v>0</v>
      </c>
      <c r="X9" s="150">
        <f>Matériel_Sogto!FL14</f>
        <v>0</v>
      </c>
      <c r="Y9" s="150">
        <f>Matériel_Sogto!FT14</f>
        <v>0</v>
      </c>
      <c r="Z9" s="150">
        <f>Matériel_Sogto!GB14</f>
        <v>0</v>
      </c>
      <c r="AA9" s="150">
        <f>Matériel_Sogto!GJ14</f>
        <v>0</v>
      </c>
      <c r="AB9" s="150">
        <f>Matériel_Sogto!GR14</f>
        <v>0</v>
      </c>
      <c r="AC9" s="150">
        <f>Matériel_Sogto!GZ14</f>
        <v>0</v>
      </c>
      <c r="AD9" s="150">
        <f>Matériel_Sogto!HH14</f>
        <v>0</v>
      </c>
      <c r="AE9" s="150">
        <f>Matériel_Sogto!HP14</f>
        <v>0</v>
      </c>
      <c r="AF9" s="150">
        <f>Matériel_Sogto!HX14</f>
        <v>0</v>
      </c>
      <c r="AG9" s="150">
        <f>Matériel_Sogto!IF14</f>
        <v>0</v>
      </c>
      <c r="AH9" s="150">
        <f>Matériel_Sogto!IN14</f>
        <v>0</v>
      </c>
      <c r="AI9" s="211">
        <f t="shared" si="0"/>
        <v>0</v>
      </c>
    </row>
    <row r="10" spans="1:35">
      <c r="A10" s="158" t="str">
        <f>Matériel_Sogto!A15</f>
        <v>TRACTOPELLE</v>
      </c>
      <c r="B10" s="159" t="str">
        <f>Matériel_Sogto!B15</f>
        <v>TR002</v>
      </c>
      <c r="C10" s="301" t="str">
        <f>Matériel_Sogto!C15</f>
        <v>Engin</v>
      </c>
      <c r="D10" s="149">
        <f>Matériel_Sogto!H15</f>
        <v>0</v>
      </c>
      <c r="E10" s="150">
        <f>Matériel_Sogto!P15</f>
        <v>0</v>
      </c>
      <c r="F10" s="150">
        <f>Matériel_Sogto!X15</f>
        <v>0</v>
      </c>
      <c r="G10" s="150">
        <f>Matériel_Sogto!AF15</f>
        <v>0</v>
      </c>
      <c r="H10" s="150">
        <f>+Matériel_Sogto!AN15</f>
        <v>0</v>
      </c>
      <c r="I10" s="150">
        <f>Matériel_Sogto!AV15</f>
        <v>0</v>
      </c>
      <c r="J10" s="150">
        <f>Matériel_Sogto!BD15</f>
        <v>0</v>
      </c>
      <c r="K10" s="150">
        <f>Matériel_Sogto!BL15</f>
        <v>0</v>
      </c>
      <c r="L10" s="150">
        <f>Matériel_Sogto!BT15</f>
        <v>0</v>
      </c>
      <c r="M10" s="150">
        <f>+Matériel_Sogto!CB15</f>
        <v>0</v>
      </c>
      <c r="N10" s="150">
        <f>Matériel_Sogto!CJ15</f>
        <v>0</v>
      </c>
      <c r="O10" s="150">
        <f>Matériel_Sogto!CR15</f>
        <v>0</v>
      </c>
      <c r="P10" s="150">
        <f>Matériel_Sogto!CZ15</f>
        <v>0</v>
      </c>
      <c r="Q10" s="150">
        <f>Matériel_Sogto!DH15</f>
        <v>0</v>
      </c>
      <c r="R10" s="150">
        <f>Matériel_Sogto!DP15</f>
        <v>0</v>
      </c>
      <c r="S10" s="150">
        <f>Matériel_Sogto!DX15</f>
        <v>0</v>
      </c>
      <c r="T10" s="150">
        <f>Matériel_Sogto!EF15</f>
        <v>0</v>
      </c>
      <c r="U10" s="150">
        <f>Matériel_Sogto!EN15</f>
        <v>0</v>
      </c>
      <c r="V10" s="150">
        <f>Matériel_Sogto!EV15</f>
        <v>0</v>
      </c>
      <c r="W10" s="150">
        <f>Matériel_Sogto!FD15</f>
        <v>0</v>
      </c>
      <c r="X10" s="150">
        <f>Matériel_Sogto!FL15</f>
        <v>0</v>
      </c>
      <c r="Y10" s="150">
        <f>Matériel_Sogto!FT15</f>
        <v>0</v>
      </c>
      <c r="Z10" s="150">
        <f>Matériel_Sogto!GB15</f>
        <v>0</v>
      </c>
      <c r="AA10" s="150">
        <f>Matériel_Sogto!GJ15</f>
        <v>0</v>
      </c>
      <c r="AB10" s="150">
        <f>Matériel_Sogto!GR15</f>
        <v>0</v>
      </c>
      <c r="AC10" s="150">
        <f>Matériel_Sogto!GZ15</f>
        <v>0</v>
      </c>
      <c r="AD10" s="150">
        <f>Matériel_Sogto!HH15</f>
        <v>0</v>
      </c>
      <c r="AE10" s="150">
        <f>Matériel_Sogto!HP15</f>
        <v>0</v>
      </c>
      <c r="AF10" s="150">
        <f>Matériel_Sogto!HX15</f>
        <v>0</v>
      </c>
      <c r="AG10" s="150">
        <f>Matériel_Sogto!IF15</f>
        <v>0</v>
      </c>
      <c r="AH10" s="150">
        <f>Matériel_Sogto!IN15</f>
        <v>0</v>
      </c>
      <c r="AI10" s="211">
        <f t="shared" si="0"/>
        <v>0</v>
      </c>
    </row>
    <row r="11" spans="1:35">
      <c r="A11" s="158" t="str">
        <f>Matériel_Sogto!A16</f>
        <v>COMPACTEUR</v>
      </c>
      <c r="B11" s="159" t="str">
        <f>Matériel_Sogto!B16</f>
        <v>C006</v>
      </c>
      <c r="C11" s="301" t="str">
        <f>Matériel_Sogto!C16</f>
        <v>Engin</v>
      </c>
      <c r="D11" s="149">
        <f>Matériel_Sogto!H16</f>
        <v>0</v>
      </c>
      <c r="E11" s="150">
        <f>Matériel_Sogto!P16</f>
        <v>0</v>
      </c>
      <c r="F11" s="150">
        <f>Matériel_Sogto!X16</f>
        <v>0</v>
      </c>
      <c r="G11" s="150">
        <f>Matériel_Sogto!AF16</f>
        <v>0</v>
      </c>
      <c r="H11" s="150">
        <f>+Matériel_Sogto!AN16</f>
        <v>0</v>
      </c>
      <c r="I11" s="150">
        <f>Matériel_Sogto!AV16</f>
        <v>0</v>
      </c>
      <c r="J11" s="150">
        <f>Matériel_Sogto!BD16</f>
        <v>0</v>
      </c>
      <c r="K11" s="150">
        <f>Matériel_Sogto!BL16</f>
        <v>0</v>
      </c>
      <c r="L11" s="150">
        <f>Matériel_Sogto!BT16</f>
        <v>0</v>
      </c>
      <c r="M11" s="150">
        <f>+Matériel_Sogto!CB16</f>
        <v>0</v>
      </c>
      <c r="N11" s="150">
        <f>Matériel_Sogto!CJ16</f>
        <v>0</v>
      </c>
      <c r="O11" s="150">
        <f>Matériel_Sogto!CR16</f>
        <v>0</v>
      </c>
      <c r="P11" s="150">
        <f>Matériel_Sogto!CZ16</f>
        <v>0</v>
      </c>
      <c r="Q11" s="150">
        <f>Matériel_Sogto!DH16</f>
        <v>0</v>
      </c>
      <c r="R11" s="150">
        <f>Matériel_Sogto!DP16</f>
        <v>0</v>
      </c>
      <c r="S11" s="150">
        <f>Matériel_Sogto!DX16</f>
        <v>0</v>
      </c>
      <c r="T11" s="150">
        <f>Matériel_Sogto!EF16</f>
        <v>0</v>
      </c>
      <c r="U11" s="150">
        <f>Matériel_Sogto!EN16</f>
        <v>0</v>
      </c>
      <c r="V11" s="150">
        <f>Matériel_Sogto!EV16</f>
        <v>0</v>
      </c>
      <c r="W11" s="150">
        <f>Matériel_Sogto!FD16</f>
        <v>0</v>
      </c>
      <c r="X11" s="150">
        <f>Matériel_Sogto!FL16</f>
        <v>0</v>
      </c>
      <c r="Y11" s="150">
        <f>Matériel_Sogto!FT16</f>
        <v>0</v>
      </c>
      <c r="Z11" s="150">
        <f>Matériel_Sogto!GB16</f>
        <v>0</v>
      </c>
      <c r="AA11" s="150">
        <f>Matériel_Sogto!GJ16</f>
        <v>0</v>
      </c>
      <c r="AB11" s="150">
        <f>Matériel_Sogto!GR16</f>
        <v>0</v>
      </c>
      <c r="AC11" s="150">
        <f>Matériel_Sogto!GZ16</f>
        <v>0</v>
      </c>
      <c r="AD11" s="150">
        <f>Matériel_Sogto!HH16</f>
        <v>0</v>
      </c>
      <c r="AE11" s="150">
        <f>Matériel_Sogto!HP16</f>
        <v>0</v>
      </c>
      <c r="AF11" s="150">
        <f>Matériel_Sogto!HX16</f>
        <v>0</v>
      </c>
      <c r="AG11" s="150">
        <f>Matériel_Sogto!IF16</f>
        <v>0</v>
      </c>
      <c r="AH11" s="150">
        <f>Matériel_Sogto!IN16</f>
        <v>0</v>
      </c>
      <c r="AI11" s="211">
        <f t="shared" si="0"/>
        <v>0</v>
      </c>
    </row>
    <row r="12" spans="1:35">
      <c r="A12" s="158" t="str">
        <f>Matériel_Sogto!A17</f>
        <v>COMPACTEUR</v>
      </c>
      <c r="B12" s="159" t="str">
        <f>Matériel_Sogto!B17</f>
        <v>C003</v>
      </c>
      <c r="C12" s="301" t="str">
        <f>Matériel_Sogto!C17</f>
        <v>Engin</v>
      </c>
      <c r="D12" s="149">
        <f>Matériel_Sogto!H17</f>
        <v>0</v>
      </c>
      <c r="E12" s="150">
        <f>Matériel_Sogto!P17</f>
        <v>0</v>
      </c>
      <c r="F12" s="150">
        <f>Matériel_Sogto!X17</f>
        <v>0</v>
      </c>
      <c r="G12" s="150">
        <f>Matériel_Sogto!AF17</f>
        <v>0</v>
      </c>
      <c r="H12" s="150">
        <f>+Matériel_Sogto!AN17</f>
        <v>0</v>
      </c>
      <c r="I12" s="150">
        <f>Matériel_Sogto!AV17</f>
        <v>0</v>
      </c>
      <c r="J12" s="150">
        <f>Matériel_Sogto!BD17</f>
        <v>0</v>
      </c>
      <c r="K12" s="150">
        <f>Matériel_Sogto!BL17</f>
        <v>0</v>
      </c>
      <c r="L12" s="150">
        <f>Matériel_Sogto!BT17</f>
        <v>0</v>
      </c>
      <c r="M12" s="150">
        <f>+Matériel_Sogto!CB17</f>
        <v>0</v>
      </c>
      <c r="N12" s="150">
        <f>Matériel_Sogto!CJ17</f>
        <v>0</v>
      </c>
      <c r="O12" s="150">
        <f>Matériel_Sogto!CR17</f>
        <v>0</v>
      </c>
      <c r="P12" s="150">
        <f>Matériel_Sogto!CZ17</f>
        <v>0</v>
      </c>
      <c r="Q12" s="150">
        <f>Matériel_Sogto!DH17</f>
        <v>0</v>
      </c>
      <c r="R12" s="150">
        <f>Matériel_Sogto!DP17</f>
        <v>0</v>
      </c>
      <c r="S12" s="150">
        <f>Matériel_Sogto!DX17</f>
        <v>0</v>
      </c>
      <c r="T12" s="150">
        <f>Matériel_Sogto!EF17</f>
        <v>0</v>
      </c>
      <c r="U12" s="150">
        <f>Matériel_Sogto!EN17</f>
        <v>0</v>
      </c>
      <c r="V12" s="150">
        <f>Matériel_Sogto!EV17</f>
        <v>0</v>
      </c>
      <c r="W12" s="150">
        <f>Matériel_Sogto!FD17</f>
        <v>0</v>
      </c>
      <c r="X12" s="150">
        <f>Matériel_Sogto!FL17</f>
        <v>0</v>
      </c>
      <c r="Y12" s="150">
        <f>Matériel_Sogto!FT17</f>
        <v>0</v>
      </c>
      <c r="Z12" s="150">
        <f>Matériel_Sogto!GB17</f>
        <v>0</v>
      </c>
      <c r="AA12" s="150">
        <f>Matériel_Sogto!GJ17</f>
        <v>0</v>
      </c>
      <c r="AB12" s="150">
        <f>Matériel_Sogto!GR17</f>
        <v>0</v>
      </c>
      <c r="AC12" s="150">
        <f>Matériel_Sogto!GZ17</f>
        <v>0</v>
      </c>
      <c r="AD12" s="150">
        <f>Matériel_Sogto!HH17</f>
        <v>0</v>
      </c>
      <c r="AE12" s="150">
        <f>Matériel_Sogto!HP17</f>
        <v>0</v>
      </c>
      <c r="AF12" s="150">
        <f>Matériel_Sogto!HX17</f>
        <v>0</v>
      </c>
      <c r="AG12" s="150">
        <f>Matériel_Sogto!IF17</f>
        <v>0</v>
      </c>
      <c r="AH12" s="150">
        <f>Matériel_Sogto!IN17</f>
        <v>0</v>
      </c>
      <c r="AI12" s="211">
        <f t="shared" si="0"/>
        <v>0</v>
      </c>
    </row>
    <row r="13" spans="1:35">
      <c r="A13" s="158" t="str">
        <f>Matériel_Sogto!A18</f>
        <v>PELLE</v>
      </c>
      <c r="B13" s="159" t="str">
        <f>Matériel_Sogto!B18</f>
        <v>P0012</v>
      </c>
      <c r="C13" s="301" t="str">
        <f>Matériel_Sogto!C18</f>
        <v>Engin</v>
      </c>
      <c r="D13" s="149">
        <f>Matériel_Sogto!H18</f>
        <v>0</v>
      </c>
      <c r="E13" s="150">
        <f>Matériel_Sogto!P18</f>
        <v>0</v>
      </c>
      <c r="F13" s="150">
        <f>Matériel_Sogto!X18</f>
        <v>0</v>
      </c>
      <c r="G13" s="150">
        <f>Matériel_Sogto!AF18</f>
        <v>0</v>
      </c>
      <c r="H13" s="150">
        <f>+Matériel_Sogto!AN18</f>
        <v>0</v>
      </c>
      <c r="I13" s="150">
        <f>Matériel_Sogto!AV18</f>
        <v>0</v>
      </c>
      <c r="J13" s="150">
        <f>Matériel_Sogto!BD18</f>
        <v>0</v>
      </c>
      <c r="K13" s="150">
        <f>Matériel_Sogto!BL18</f>
        <v>0</v>
      </c>
      <c r="L13" s="150">
        <f>Matériel_Sogto!BT18</f>
        <v>0</v>
      </c>
      <c r="M13" s="150">
        <f>+Matériel_Sogto!CB18</f>
        <v>0</v>
      </c>
      <c r="N13" s="150">
        <f>Matériel_Sogto!CJ18</f>
        <v>0</v>
      </c>
      <c r="O13" s="150">
        <f>Matériel_Sogto!CR18</f>
        <v>0</v>
      </c>
      <c r="P13" s="150">
        <f>Matériel_Sogto!CZ18</f>
        <v>0</v>
      </c>
      <c r="Q13" s="150">
        <f>Matériel_Sogto!DH18</f>
        <v>0</v>
      </c>
      <c r="R13" s="150">
        <f>Matériel_Sogto!DP18</f>
        <v>0</v>
      </c>
      <c r="S13" s="150">
        <f>Matériel_Sogto!DX18</f>
        <v>0</v>
      </c>
      <c r="T13" s="150">
        <f>Matériel_Sogto!EF18</f>
        <v>0</v>
      </c>
      <c r="U13" s="150">
        <f>Matériel_Sogto!EN18</f>
        <v>0</v>
      </c>
      <c r="V13" s="150">
        <f>Matériel_Sogto!EV18</f>
        <v>0</v>
      </c>
      <c r="W13" s="150">
        <f>Matériel_Sogto!FD18</f>
        <v>0</v>
      </c>
      <c r="X13" s="150">
        <f>Matériel_Sogto!FL18</f>
        <v>0</v>
      </c>
      <c r="Y13" s="150">
        <f>Matériel_Sogto!FT18</f>
        <v>0</v>
      </c>
      <c r="Z13" s="150">
        <f>Matériel_Sogto!GB18</f>
        <v>0</v>
      </c>
      <c r="AA13" s="150">
        <f>Matériel_Sogto!GJ18</f>
        <v>0</v>
      </c>
      <c r="AB13" s="150">
        <f>Matériel_Sogto!GR18</f>
        <v>0</v>
      </c>
      <c r="AC13" s="150">
        <f>Matériel_Sogto!GZ18</f>
        <v>0</v>
      </c>
      <c r="AD13" s="150">
        <f>Matériel_Sogto!HH18</f>
        <v>0</v>
      </c>
      <c r="AE13" s="150">
        <f>Matériel_Sogto!HP18</f>
        <v>0</v>
      </c>
      <c r="AF13" s="150">
        <f>Matériel_Sogto!HX18</f>
        <v>0</v>
      </c>
      <c r="AG13" s="150">
        <f>Matériel_Sogto!IF18</f>
        <v>0</v>
      </c>
      <c r="AH13" s="150">
        <f>Matériel_Sogto!IN18</f>
        <v>0</v>
      </c>
      <c r="AI13" s="211">
        <f t="shared" si="0"/>
        <v>0</v>
      </c>
    </row>
    <row r="14" spans="1:35">
      <c r="A14" s="158" t="str">
        <f>Matériel_Sogto!A19</f>
        <v>CAMION</v>
      </c>
      <c r="B14" s="159" t="str">
        <f>Matériel_Sogto!B19</f>
        <v>CB001</v>
      </c>
      <c r="C14" s="301" t="str">
        <f>Matériel_Sogto!C19</f>
        <v>Transport</v>
      </c>
      <c r="D14" s="149">
        <f>Matériel_Sogto!H19</f>
        <v>0</v>
      </c>
      <c r="E14" s="150">
        <f>Matériel_Sogto!P19</f>
        <v>0</v>
      </c>
      <c r="F14" s="150">
        <f>Matériel_Sogto!X19</f>
        <v>0</v>
      </c>
      <c r="G14" s="150">
        <f>Matériel_Sogto!AF19</f>
        <v>0</v>
      </c>
      <c r="H14" s="150">
        <f>+Matériel_Sogto!AN19</f>
        <v>0</v>
      </c>
      <c r="I14" s="150">
        <f>Matériel_Sogto!AV19</f>
        <v>0</v>
      </c>
      <c r="J14" s="150">
        <f>Matériel_Sogto!BD19</f>
        <v>0</v>
      </c>
      <c r="K14" s="150">
        <f>Matériel_Sogto!BL19</f>
        <v>0</v>
      </c>
      <c r="L14" s="150">
        <f>Matériel_Sogto!BT19</f>
        <v>0</v>
      </c>
      <c r="M14" s="150">
        <f>+Matériel_Sogto!CB19</f>
        <v>0</v>
      </c>
      <c r="N14" s="150">
        <f>Matériel_Sogto!CJ19</f>
        <v>0</v>
      </c>
      <c r="O14" s="150">
        <f>Matériel_Sogto!CR19</f>
        <v>0</v>
      </c>
      <c r="P14" s="150">
        <f>Matériel_Sogto!CZ19</f>
        <v>0</v>
      </c>
      <c r="Q14" s="150">
        <f>Matériel_Sogto!DH19</f>
        <v>0</v>
      </c>
      <c r="R14" s="150">
        <f>Matériel_Sogto!DP19</f>
        <v>0</v>
      </c>
      <c r="S14" s="150">
        <f>Matériel_Sogto!DX19</f>
        <v>0</v>
      </c>
      <c r="T14" s="150">
        <f>Matériel_Sogto!EF19</f>
        <v>0</v>
      </c>
      <c r="U14" s="150">
        <f>Matériel_Sogto!EN19</f>
        <v>0</v>
      </c>
      <c r="V14" s="150">
        <f>Matériel_Sogto!EV19</f>
        <v>0</v>
      </c>
      <c r="W14" s="150">
        <f>Matériel_Sogto!FD19</f>
        <v>0</v>
      </c>
      <c r="X14" s="150">
        <f>Matériel_Sogto!FL19</f>
        <v>0</v>
      </c>
      <c r="Y14" s="150">
        <f>Matériel_Sogto!FT19</f>
        <v>0</v>
      </c>
      <c r="Z14" s="150">
        <f>Matériel_Sogto!GB19</f>
        <v>0</v>
      </c>
      <c r="AA14" s="150">
        <f>Matériel_Sogto!GJ19</f>
        <v>0</v>
      </c>
      <c r="AB14" s="150">
        <f>Matériel_Sogto!GR19</f>
        <v>0</v>
      </c>
      <c r="AC14" s="150">
        <f>Matériel_Sogto!GZ19</f>
        <v>0</v>
      </c>
      <c r="AD14" s="150">
        <f>Matériel_Sogto!HH19</f>
        <v>0</v>
      </c>
      <c r="AE14" s="150">
        <f>Matériel_Sogto!HP19</f>
        <v>0</v>
      </c>
      <c r="AF14" s="150">
        <f>Matériel_Sogto!HX19</f>
        <v>0</v>
      </c>
      <c r="AG14" s="150">
        <f>Matériel_Sogto!IF19</f>
        <v>0</v>
      </c>
      <c r="AH14" s="150">
        <f>Matériel_Sogto!IN19</f>
        <v>0</v>
      </c>
      <c r="AI14" s="211">
        <f t="shared" si="0"/>
        <v>0</v>
      </c>
    </row>
    <row r="15" spans="1:35">
      <c r="A15" s="158" t="str">
        <f>Matériel_Sogto!A20</f>
        <v>CAMION</v>
      </c>
      <c r="B15" s="159" t="str">
        <f>Matériel_Sogto!B20</f>
        <v>CB002</v>
      </c>
      <c r="C15" s="301" t="str">
        <f>Matériel_Sogto!C20</f>
        <v>Transport</v>
      </c>
      <c r="D15" s="149">
        <f>Matériel_Sogto!H20</f>
        <v>0</v>
      </c>
      <c r="E15" s="150">
        <f>Matériel_Sogto!P20</f>
        <v>0</v>
      </c>
      <c r="F15" s="150">
        <f>Matériel_Sogto!X20</f>
        <v>0</v>
      </c>
      <c r="G15" s="150">
        <f>Matériel_Sogto!AF20</f>
        <v>0</v>
      </c>
      <c r="H15" s="150">
        <f>+Matériel_Sogto!AN20</f>
        <v>0</v>
      </c>
      <c r="I15" s="150">
        <f>Matériel_Sogto!AV20</f>
        <v>0</v>
      </c>
      <c r="J15" s="150">
        <f>Matériel_Sogto!BD20</f>
        <v>0</v>
      </c>
      <c r="K15" s="150">
        <f>Matériel_Sogto!BL20</f>
        <v>0</v>
      </c>
      <c r="L15" s="150">
        <f>Matériel_Sogto!BT20</f>
        <v>0</v>
      </c>
      <c r="M15" s="150">
        <f>+Matériel_Sogto!CB20</f>
        <v>0</v>
      </c>
      <c r="N15" s="150">
        <f>Matériel_Sogto!CJ20</f>
        <v>0</v>
      </c>
      <c r="O15" s="150">
        <f>Matériel_Sogto!CR20</f>
        <v>0</v>
      </c>
      <c r="P15" s="150">
        <f>Matériel_Sogto!CZ20</f>
        <v>0</v>
      </c>
      <c r="Q15" s="150">
        <f>Matériel_Sogto!DH20</f>
        <v>0</v>
      </c>
      <c r="R15" s="150">
        <f>Matériel_Sogto!DP20</f>
        <v>0</v>
      </c>
      <c r="S15" s="150">
        <f>Matériel_Sogto!DX20</f>
        <v>0</v>
      </c>
      <c r="T15" s="150">
        <f>Matériel_Sogto!EF20</f>
        <v>0</v>
      </c>
      <c r="U15" s="150">
        <f>Matériel_Sogto!EN20</f>
        <v>0</v>
      </c>
      <c r="V15" s="150">
        <f>Matériel_Sogto!EV20</f>
        <v>0</v>
      </c>
      <c r="W15" s="150">
        <f>Matériel_Sogto!FD20</f>
        <v>0</v>
      </c>
      <c r="X15" s="150">
        <f>Matériel_Sogto!FL20</f>
        <v>0</v>
      </c>
      <c r="Y15" s="150">
        <f>Matériel_Sogto!FT20</f>
        <v>0</v>
      </c>
      <c r="Z15" s="150">
        <f>Matériel_Sogto!GB20</f>
        <v>0</v>
      </c>
      <c r="AA15" s="150">
        <f>Matériel_Sogto!GJ20</f>
        <v>0</v>
      </c>
      <c r="AB15" s="150">
        <f>Matériel_Sogto!GR20</f>
        <v>0</v>
      </c>
      <c r="AC15" s="150">
        <f>Matériel_Sogto!GZ20</f>
        <v>0</v>
      </c>
      <c r="AD15" s="150">
        <f>Matériel_Sogto!HH20</f>
        <v>0</v>
      </c>
      <c r="AE15" s="150">
        <f>Matériel_Sogto!HP20</f>
        <v>0</v>
      </c>
      <c r="AF15" s="150">
        <f>Matériel_Sogto!HX20</f>
        <v>0</v>
      </c>
      <c r="AG15" s="150">
        <f>Matériel_Sogto!IF20</f>
        <v>0</v>
      </c>
      <c r="AH15" s="150">
        <f>Matériel_Sogto!IN20</f>
        <v>0</v>
      </c>
      <c r="AI15" s="211">
        <f t="shared" si="0"/>
        <v>0</v>
      </c>
    </row>
    <row r="16" spans="1:35">
      <c r="A16" s="158" t="str">
        <f>Matériel_Sogto!A21</f>
        <v>CAMION</v>
      </c>
      <c r="B16" s="159" t="str">
        <f>Matériel_Sogto!B21</f>
        <v>CA006</v>
      </c>
      <c r="C16" s="301" t="str">
        <f>Matériel_Sogto!C21</f>
        <v>Transport</v>
      </c>
      <c r="D16" s="149">
        <f>Matériel_Sogto!H21</f>
        <v>0</v>
      </c>
      <c r="E16" s="150">
        <f>Matériel_Sogto!P21</f>
        <v>0</v>
      </c>
      <c r="F16" s="150">
        <f>Matériel_Sogto!X21</f>
        <v>0</v>
      </c>
      <c r="G16" s="150">
        <f>Matériel_Sogto!AF21</f>
        <v>0</v>
      </c>
      <c r="H16" s="150">
        <f>+Matériel_Sogto!AN21</f>
        <v>0</v>
      </c>
      <c r="I16" s="150">
        <f>Matériel_Sogto!AV21</f>
        <v>0</v>
      </c>
      <c r="J16" s="150">
        <f>Matériel_Sogto!BD21</f>
        <v>0</v>
      </c>
      <c r="K16" s="150">
        <f>Matériel_Sogto!BL21</f>
        <v>0</v>
      </c>
      <c r="L16" s="150">
        <f>Matériel_Sogto!BT21</f>
        <v>0</v>
      </c>
      <c r="M16" s="150">
        <f>+Matériel_Sogto!CB21</f>
        <v>0</v>
      </c>
      <c r="N16" s="150">
        <f>Matériel_Sogto!CJ21</f>
        <v>0</v>
      </c>
      <c r="O16" s="150">
        <f>Matériel_Sogto!CR21</f>
        <v>0</v>
      </c>
      <c r="P16" s="150">
        <f>Matériel_Sogto!CZ21</f>
        <v>0</v>
      </c>
      <c r="Q16" s="150">
        <f>Matériel_Sogto!DH21</f>
        <v>0</v>
      </c>
      <c r="R16" s="150">
        <f>Matériel_Sogto!DP21</f>
        <v>0</v>
      </c>
      <c r="S16" s="150">
        <f>Matériel_Sogto!DX21</f>
        <v>0</v>
      </c>
      <c r="T16" s="150">
        <f>Matériel_Sogto!EF21</f>
        <v>0</v>
      </c>
      <c r="U16" s="150">
        <f>Matériel_Sogto!EN21</f>
        <v>0</v>
      </c>
      <c r="V16" s="150">
        <f>Matériel_Sogto!EV21</f>
        <v>0</v>
      </c>
      <c r="W16" s="150">
        <f>Matériel_Sogto!FD21</f>
        <v>0</v>
      </c>
      <c r="X16" s="150">
        <f>Matériel_Sogto!FL21</f>
        <v>0</v>
      </c>
      <c r="Y16" s="150">
        <f>Matériel_Sogto!FT21</f>
        <v>0</v>
      </c>
      <c r="Z16" s="150">
        <f>Matériel_Sogto!GB21</f>
        <v>0</v>
      </c>
      <c r="AA16" s="150">
        <f>Matériel_Sogto!GJ21</f>
        <v>0</v>
      </c>
      <c r="AB16" s="150">
        <f>Matériel_Sogto!GR21</f>
        <v>0</v>
      </c>
      <c r="AC16" s="150">
        <f>Matériel_Sogto!GZ21</f>
        <v>0</v>
      </c>
      <c r="AD16" s="150">
        <f>Matériel_Sogto!HH21</f>
        <v>0</v>
      </c>
      <c r="AE16" s="150">
        <f>Matériel_Sogto!HP21</f>
        <v>0</v>
      </c>
      <c r="AF16" s="150">
        <f>Matériel_Sogto!HX21</f>
        <v>0</v>
      </c>
      <c r="AG16" s="150">
        <f>Matériel_Sogto!IF21</f>
        <v>0</v>
      </c>
      <c r="AH16" s="150">
        <f>Matériel_Sogto!IN21</f>
        <v>0</v>
      </c>
      <c r="AI16" s="211">
        <f t="shared" si="0"/>
        <v>0</v>
      </c>
    </row>
    <row r="17" spans="1:35">
      <c r="A17" s="158" t="str">
        <f>Matériel_Sogto!A22</f>
        <v>CAMION</v>
      </c>
      <c r="B17" s="159" t="str">
        <f>Matériel_Sogto!B22</f>
        <v>CA012</v>
      </c>
      <c r="C17" s="301" t="str">
        <f>Matériel_Sogto!C22</f>
        <v>Transport</v>
      </c>
      <c r="D17" s="149">
        <f>Matériel_Sogto!H22</f>
        <v>0</v>
      </c>
      <c r="E17" s="150">
        <f>Matériel_Sogto!P22</f>
        <v>0</v>
      </c>
      <c r="F17" s="150">
        <f>Matériel_Sogto!X22</f>
        <v>0</v>
      </c>
      <c r="G17" s="150">
        <f>Matériel_Sogto!AF22</f>
        <v>0</v>
      </c>
      <c r="H17" s="150">
        <f>+Matériel_Sogto!AN22</f>
        <v>0</v>
      </c>
      <c r="I17" s="150">
        <f>Matériel_Sogto!AV22</f>
        <v>0</v>
      </c>
      <c r="J17" s="150">
        <f>Matériel_Sogto!BD22</f>
        <v>0</v>
      </c>
      <c r="K17" s="150">
        <f>Matériel_Sogto!BL22</f>
        <v>0</v>
      </c>
      <c r="L17" s="150">
        <f>Matériel_Sogto!BT22</f>
        <v>0</v>
      </c>
      <c r="M17" s="150">
        <f>+Matériel_Sogto!CB22</f>
        <v>0</v>
      </c>
      <c r="N17" s="150">
        <f>Matériel_Sogto!CJ22</f>
        <v>0</v>
      </c>
      <c r="O17" s="150">
        <f>Matériel_Sogto!CR22</f>
        <v>0</v>
      </c>
      <c r="P17" s="150">
        <f>Matériel_Sogto!CZ22</f>
        <v>0</v>
      </c>
      <c r="Q17" s="150">
        <f>Matériel_Sogto!DH22</f>
        <v>0</v>
      </c>
      <c r="R17" s="150">
        <f>Matériel_Sogto!DP22</f>
        <v>0</v>
      </c>
      <c r="S17" s="150">
        <f>Matériel_Sogto!DX22</f>
        <v>0</v>
      </c>
      <c r="T17" s="150">
        <f>Matériel_Sogto!EF22</f>
        <v>0</v>
      </c>
      <c r="U17" s="150">
        <f>Matériel_Sogto!EN22</f>
        <v>0</v>
      </c>
      <c r="V17" s="150">
        <f>Matériel_Sogto!EV22</f>
        <v>0</v>
      </c>
      <c r="W17" s="150">
        <f>Matériel_Sogto!FD22</f>
        <v>0</v>
      </c>
      <c r="X17" s="150">
        <f>Matériel_Sogto!FL22</f>
        <v>0</v>
      </c>
      <c r="Y17" s="150">
        <f>Matériel_Sogto!FT22</f>
        <v>0</v>
      </c>
      <c r="Z17" s="150">
        <f>Matériel_Sogto!GB22</f>
        <v>0</v>
      </c>
      <c r="AA17" s="150">
        <f>Matériel_Sogto!GJ22</f>
        <v>0</v>
      </c>
      <c r="AB17" s="150">
        <f>Matériel_Sogto!GR22</f>
        <v>0</v>
      </c>
      <c r="AC17" s="150">
        <f>Matériel_Sogto!GZ22</f>
        <v>0</v>
      </c>
      <c r="AD17" s="150">
        <f>Matériel_Sogto!HH22</f>
        <v>0</v>
      </c>
      <c r="AE17" s="150">
        <f>Matériel_Sogto!HP22</f>
        <v>0</v>
      </c>
      <c r="AF17" s="150">
        <f>Matériel_Sogto!HX22</f>
        <v>0</v>
      </c>
      <c r="AG17" s="150">
        <f>Matériel_Sogto!IF22</f>
        <v>0</v>
      </c>
      <c r="AH17" s="150">
        <f>Matériel_Sogto!IN22</f>
        <v>0</v>
      </c>
      <c r="AI17" s="211">
        <f t="shared" si="0"/>
        <v>0</v>
      </c>
    </row>
    <row r="18" spans="1:35">
      <c r="A18" s="158" t="str">
        <f>Matériel_Sogto!A23</f>
        <v>PICK UP</v>
      </c>
      <c r="B18" s="159" t="str">
        <f>Matériel_Sogto!B23</f>
        <v>PICK003</v>
      </c>
      <c r="C18" s="301" t="str">
        <f>Matériel_Sogto!C23</f>
        <v>Transport</v>
      </c>
      <c r="D18" s="149">
        <f>Matériel_Sogto!H23</f>
        <v>0</v>
      </c>
      <c r="E18" s="150">
        <f>Matériel_Sogto!P23</f>
        <v>0</v>
      </c>
      <c r="F18" s="150">
        <f>Matériel_Sogto!X23</f>
        <v>0</v>
      </c>
      <c r="G18" s="150">
        <f>Matériel_Sogto!AF23</f>
        <v>0</v>
      </c>
      <c r="H18" s="150">
        <f>+Matériel_Sogto!AN23</f>
        <v>0</v>
      </c>
      <c r="I18" s="150">
        <f>Matériel_Sogto!AV23</f>
        <v>0</v>
      </c>
      <c r="J18" s="150">
        <f>Matériel_Sogto!BD23</f>
        <v>0</v>
      </c>
      <c r="K18" s="150">
        <f>Matériel_Sogto!BL23</f>
        <v>0</v>
      </c>
      <c r="L18" s="150">
        <f>Matériel_Sogto!BT23</f>
        <v>0</v>
      </c>
      <c r="M18" s="150">
        <f>+Matériel_Sogto!CB23</f>
        <v>0</v>
      </c>
      <c r="N18" s="150">
        <f>Matériel_Sogto!CJ23</f>
        <v>0</v>
      </c>
      <c r="O18" s="150">
        <f>Matériel_Sogto!CR23</f>
        <v>0</v>
      </c>
      <c r="P18" s="150">
        <f>Matériel_Sogto!CZ23</f>
        <v>0</v>
      </c>
      <c r="Q18" s="150">
        <f>Matériel_Sogto!DH23</f>
        <v>0</v>
      </c>
      <c r="R18" s="150">
        <f>Matériel_Sogto!DP23</f>
        <v>0</v>
      </c>
      <c r="S18" s="150">
        <f>Matériel_Sogto!DX23</f>
        <v>0</v>
      </c>
      <c r="T18" s="150">
        <f>Matériel_Sogto!EF23</f>
        <v>0</v>
      </c>
      <c r="U18" s="150">
        <f>Matériel_Sogto!EN23</f>
        <v>0</v>
      </c>
      <c r="V18" s="150">
        <f>Matériel_Sogto!EV23</f>
        <v>0</v>
      </c>
      <c r="W18" s="150">
        <f>Matériel_Sogto!FD23</f>
        <v>0</v>
      </c>
      <c r="X18" s="150">
        <f>Matériel_Sogto!FL23</f>
        <v>0</v>
      </c>
      <c r="Y18" s="150">
        <f>Matériel_Sogto!FT23</f>
        <v>0</v>
      </c>
      <c r="Z18" s="150">
        <f>Matériel_Sogto!GB23</f>
        <v>0</v>
      </c>
      <c r="AA18" s="150">
        <f>Matériel_Sogto!GJ23</f>
        <v>0</v>
      </c>
      <c r="AB18" s="150">
        <f>Matériel_Sogto!GR23</f>
        <v>0</v>
      </c>
      <c r="AC18" s="150">
        <f>Matériel_Sogto!GZ23</f>
        <v>0</v>
      </c>
      <c r="AD18" s="150">
        <f>Matériel_Sogto!HH23</f>
        <v>0</v>
      </c>
      <c r="AE18" s="150">
        <f>Matériel_Sogto!HP23</f>
        <v>0</v>
      </c>
      <c r="AF18" s="150">
        <f>Matériel_Sogto!HX23</f>
        <v>0</v>
      </c>
      <c r="AG18" s="150">
        <f>Matériel_Sogto!IF23</f>
        <v>0</v>
      </c>
      <c r="AH18" s="150">
        <f>Matériel_Sogto!IN23</f>
        <v>0</v>
      </c>
      <c r="AI18" s="211">
        <f t="shared" si="0"/>
        <v>0</v>
      </c>
    </row>
    <row r="19" spans="1:35">
      <c r="A19" s="158" t="str">
        <f>Matériel_Sogto!A24</f>
        <v>FIAT</v>
      </c>
      <c r="B19" s="159" t="str">
        <f>Matériel_Sogto!B24</f>
        <v>VL004</v>
      </c>
      <c r="C19" s="301" t="str">
        <f>Matériel_Sogto!C24</f>
        <v>Transport</v>
      </c>
      <c r="D19" s="149">
        <f>Matériel_Sogto!H24</f>
        <v>0</v>
      </c>
      <c r="E19" s="150">
        <f>Matériel_Sogto!P24</f>
        <v>0</v>
      </c>
      <c r="F19" s="150">
        <f>Matériel_Sogto!X24</f>
        <v>0</v>
      </c>
      <c r="G19" s="150">
        <f>Matériel_Sogto!AF24</f>
        <v>0</v>
      </c>
      <c r="H19" s="150">
        <f>+Matériel_Sogto!AN24</f>
        <v>0</v>
      </c>
      <c r="I19" s="150">
        <f>Matériel_Sogto!AV24</f>
        <v>0</v>
      </c>
      <c r="J19" s="150">
        <f>Matériel_Sogto!BD24</f>
        <v>0</v>
      </c>
      <c r="K19" s="150">
        <f>Matériel_Sogto!BL24</f>
        <v>0</v>
      </c>
      <c r="L19" s="150">
        <f>Matériel_Sogto!BT24</f>
        <v>0</v>
      </c>
      <c r="M19" s="150">
        <f>+Matériel_Sogto!CB24</f>
        <v>0</v>
      </c>
      <c r="N19" s="150">
        <f>Matériel_Sogto!CJ24</f>
        <v>0</v>
      </c>
      <c r="O19" s="150">
        <f>Matériel_Sogto!CR24</f>
        <v>0</v>
      </c>
      <c r="P19" s="150">
        <f>Matériel_Sogto!CZ24</f>
        <v>0</v>
      </c>
      <c r="Q19" s="150">
        <f>Matériel_Sogto!DH24</f>
        <v>0</v>
      </c>
      <c r="R19" s="150">
        <f>Matériel_Sogto!DP24</f>
        <v>0</v>
      </c>
      <c r="S19" s="150">
        <f>Matériel_Sogto!DX24</f>
        <v>0</v>
      </c>
      <c r="T19" s="150">
        <f>Matériel_Sogto!EF24</f>
        <v>0</v>
      </c>
      <c r="U19" s="150">
        <f>Matériel_Sogto!EN24</f>
        <v>0</v>
      </c>
      <c r="V19" s="150">
        <f>Matériel_Sogto!EV24</f>
        <v>0</v>
      </c>
      <c r="W19" s="150">
        <f>Matériel_Sogto!FD24</f>
        <v>0</v>
      </c>
      <c r="X19" s="150">
        <f>Matériel_Sogto!FL24</f>
        <v>0</v>
      </c>
      <c r="Y19" s="150">
        <f>Matériel_Sogto!FT24</f>
        <v>0</v>
      </c>
      <c r="Z19" s="150">
        <f>Matériel_Sogto!GB24</f>
        <v>0</v>
      </c>
      <c r="AA19" s="150">
        <f>Matériel_Sogto!GJ24</f>
        <v>0</v>
      </c>
      <c r="AB19" s="150">
        <f>Matériel_Sogto!GR24</f>
        <v>0</v>
      </c>
      <c r="AC19" s="150">
        <f>Matériel_Sogto!GZ24</f>
        <v>0</v>
      </c>
      <c r="AD19" s="150">
        <f>Matériel_Sogto!HH24</f>
        <v>0</v>
      </c>
      <c r="AE19" s="150">
        <f>Matériel_Sogto!HP24</f>
        <v>0</v>
      </c>
      <c r="AF19" s="150">
        <f>Matériel_Sogto!HX24</f>
        <v>0</v>
      </c>
      <c r="AG19" s="150">
        <f>Matériel_Sogto!IF24</f>
        <v>0</v>
      </c>
      <c r="AH19" s="150">
        <f>Matériel_Sogto!IN24</f>
        <v>0</v>
      </c>
      <c r="AI19" s="211">
        <f t="shared" si="0"/>
        <v>0</v>
      </c>
    </row>
    <row r="20" spans="1:35">
      <c r="A20" s="158" t="str">
        <f>Matériel_Sogto!A25</f>
        <v>GROUPE ELECROGENE</v>
      </c>
      <c r="B20" s="159">
        <f>Matériel_Sogto!B25</f>
        <v>0</v>
      </c>
      <c r="C20" s="301">
        <f>Matériel_Sogto!C25</f>
        <v>0</v>
      </c>
      <c r="D20" s="149">
        <f>Matériel_Sogto!H25</f>
        <v>0</v>
      </c>
      <c r="E20" s="150">
        <f>Matériel_Sogto!P25</f>
        <v>0</v>
      </c>
      <c r="F20" s="150">
        <f>Matériel_Sogto!X25</f>
        <v>0</v>
      </c>
      <c r="G20" s="150">
        <f>Matériel_Sogto!AF25</f>
        <v>0</v>
      </c>
      <c r="H20" s="150">
        <f>+Matériel_Sogto!AN25</f>
        <v>0</v>
      </c>
      <c r="I20" s="150">
        <f>Matériel_Sogto!AV25</f>
        <v>0</v>
      </c>
      <c r="J20" s="150">
        <f>Matériel_Sogto!BD25</f>
        <v>0</v>
      </c>
      <c r="K20" s="150">
        <f>Matériel_Sogto!BL25</f>
        <v>0</v>
      </c>
      <c r="L20" s="150">
        <f>Matériel_Sogto!BT25</f>
        <v>0</v>
      </c>
      <c r="M20" s="150">
        <f>+Matériel_Sogto!CB25</f>
        <v>0</v>
      </c>
      <c r="N20" s="150">
        <f>Matériel_Sogto!CJ25</f>
        <v>0</v>
      </c>
      <c r="O20" s="150">
        <f>Matériel_Sogto!CR25</f>
        <v>0</v>
      </c>
      <c r="P20" s="150">
        <f>Matériel_Sogto!CZ25</f>
        <v>0</v>
      </c>
      <c r="Q20" s="150">
        <f>Matériel_Sogto!DH25</f>
        <v>0</v>
      </c>
      <c r="R20" s="150">
        <f>Matériel_Sogto!DP25</f>
        <v>0</v>
      </c>
      <c r="S20" s="150">
        <f>Matériel_Sogto!DX25</f>
        <v>0</v>
      </c>
      <c r="T20" s="150">
        <f>Matériel_Sogto!EF25</f>
        <v>0</v>
      </c>
      <c r="U20" s="150">
        <f>Matériel_Sogto!EN25</f>
        <v>0</v>
      </c>
      <c r="V20" s="150">
        <f>Matériel_Sogto!EV25</f>
        <v>0</v>
      </c>
      <c r="W20" s="150">
        <f>Matériel_Sogto!FD25</f>
        <v>0</v>
      </c>
      <c r="X20" s="150">
        <f>Matériel_Sogto!FL25</f>
        <v>0</v>
      </c>
      <c r="Y20" s="150">
        <f>Matériel_Sogto!FT25</f>
        <v>0</v>
      </c>
      <c r="Z20" s="150">
        <f>Matériel_Sogto!GB25</f>
        <v>0</v>
      </c>
      <c r="AA20" s="150">
        <f>Matériel_Sogto!GJ25</f>
        <v>0</v>
      </c>
      <c r="AB20" s="150">
        <f>Matériel_Sogto!GR25</f>
        <v>0</v>
      </c>
      <c r="AC20" s="150">
        <f>Matériel_Sogto!GZ25</f>
        <v>0</v>
      </c>
      <c r="AD20" s="150">
        <f>Matériel_Sogto!HH25</f>
        <v>0</v>
      </c>
      <c r="AE20" s="150">
        <f>Matériel_Sogto!HP25</f>
        <v>0</v>
      </c>
      <c r="AF20" s="150">
        <f>Matériel_Sogto!HX25</f>
        <v>0</v>
      </c>
      <c r="AG20" s="150">
        <f>Matériel_Sogto!IF25</f>
        <v>0</v>
      </c>
      <c r="AH20" s="150">
        <f>Matériel_Sogto!IN25</f>
        <v>0</v>
      </c>
      <c r="AI20" s="211">
        <f t="shared" si="0"/>
        <v>0</v>
      </c>
    </row>
    <row r="21" spans="1:35">
      <c r="A21" s="158" t="str">
        <f>Matériel_Sogto!A26</f>
        <v>MOTEUR  D'EAU</v>
      </c>
      <c r="B21" s="159">
        <f>Matériel_Sogto!B26</f>
        <v>0</v>
      </c>
      <c r="C21" s="301">
        <f>Matériel_Sogto!C26</f>
        <v>0</v>
      </c>
      <c r="D21" s="149">
        <f>Matériel_Sogto!H26</f>
        <v>0</v>
      </c>
      <c r="E21" s="150">
        <f>Matériel_Sogto!P26</f>
        <v>0</v>
      </c>
      <c r="F21" s="150">
        <f>Matériel_Sogto!X26</f>
        <v>0</v>
      </c>
      <c r="G21" s="150">
        <f>Matériel_Sogto!AF26</f>
        <v>0</v>
      </c>
      <c r="H21" s="150">
        <f>+Matériel_Sogto!AN26</f>
        <v>0</v>
      </c>
      <c r="I21" s="150">
        <f>Matériel_Sogto!AV26</f>
        <v>0</v>
      </c>
      <c r="J21" s="150">
        <f>Matériel_Sogto!BD26</f>
        <v>0</v>
      </c>
      <c r="K21" s="150">
        <f>Matériel_Sogto!BL26</f>
        <v>0</v>
      </c>
      <c r="L21" s="150">
        <f>Matériel_Sogto!BT26</f>
        <v>0</v>
      </c>
      <c r="M21" s="150">
        <f>+Matériel_Sogto!CB26</f>
        <v>0</v>
      </c>
      <c r="N21" s="150">
        <f>Matériel_Sogto!CJ26</f>
        <v>0</v>
      </c>
      <c r="O21" s="150">
        <f>Matériel_Sogto!CR26</f>
        <v>0</v>
      </c>
      <c r="P21" s="150">
        <f>Matériel_Sogto!CZ26</f>
        <v>0</v>
      </c>
      <c r="Q21" s="150">
        <f>Matériel_Sogto!DH26</f>
        <v>0</v>
      </c>
      <c r="R21" s="150">
        <f>Matériel_Sogto!DP26</f>
        <v>0</v>
      </c>
      <c r="S21" s="150">
        <f>Matériel_Sogto!DX26</f>
        <v>0</v>
      </c>
      <c r="T21" s="150">
        <f>Matériel_Sogto!EF26</f>
        <v>0</v>
      </c>
      <c r="U21" s="150">
        <f>Matériel_Sogto!EN26</f>
        <v>0</v>
      </c>
      <c r="V21" s="150">
        <f>Matériel_Sogto!EV26</f>
        <v>0</v>
      </c>
      <c r="W21" s="150">
        <f>Matériel_Sogto!FD26</f>
        <v>0</v>
      </c>
      <c r="X21" s="150">
        <f>Matériel_Sogto!FL26</f>
        <v>0</v>
      </c>
      <c r="Y21" s="150">
        <f>Matériel_Sogto!FT26</f>
        <v>0</v>
      </c>
      <c r="Z21" s="150">
        <f>Matériel_Sogto!GB26</f>
        <v>0</v>
      </c>
      <c r="AA21" s="150">
        <f>Matériel_Sogto!GJ26</f>
        <v>0</v>
      </c>
      <c r="AB21" s="150">
        <f>Matériel_Sogto!GR26</f>
        <v>0</v>
      </c>
      <c r="AC21" s="150">
        <f>Matériel_Sogto!GZ26</f>
        <v>0</v>
      </c>
      <c r="AD21" s="150">
        <f>Matériel_Sogto!HH26</f>
        <v>0</v>
      </c>
      <c r="AE21" s="150">
        <f>Matériel_Sogto!HP26</f>
        <v>0</v>
      </c>
      <c r="AF21" s="150">
        <f>Matériel_Sogto!HX26</f>
        <v>0</v>
      </c>
      <c r="AG21" s="150">
        <f>Matériel_Sogto!IF26</f>
        <v>0</v>
      </c>
      <c r="AH21" s="150">
        <f>Matériel_Sogto!IN26</f>
        <v>0</v>
      </c>
      <c r="AI21" s="211">
        <f t="shared" si="0"/>
        <v>0</v>
      </c>
    </row>
    <row r="22" spans="1:35">
      <c r="A22" s="158" t="str">
        <f>Matériel_Sogto!A27</f>
        <v>KIA</v>
      </c>
      <c r="B22" s="159" t="str">
        <f>Matériel_Sogto!B27</f>
        <v>VL017</v>
      </c>
      <c r="C22" s="301" t="str">
        <f>Matériel_Sogto!C27</f>
        <v>Transport</v>
      </c>
      <c r="D22" s="149">
        <f>Matériel_Sogto!H27</f>
        <v>0</v>
      </c>
      <c r="E22" s="150">
        <f>Matériel_Sogto!P27</f>
        <v>0</v>
      </c>
      <c r="F22" s="150">
        <f>Matériel_Sogto!X27</f>
        <v>0</v>
      </c>
      <c r="G22" s="150">
        <f>Matériel_Sogto!AF27</f>
        <v>0</v>
      </c>
      <c r="H22" s="150">
        <f>+Matériel_Sogto!AN27</f>
        <v>0</v>
      </c>
      <c r="I22" s="150">
        <f>Matériel_Sogto!AV27</f>
        <v>0</v>
      </c>
      <c r="J22" s="150">
        <f>Matériel_Sogto!BD27</f>
        <v>0</v>
      </c>
      <c r="K22" s="150">
        <f>Matériel_Sogto!BL27</f>
        <v>0</v>
      </c>
      <c r="L22" s="150">
        <f>Matériel_Sogto!BT27</f>
        <v>0</v>
      </c>
      <c r="M22" s="150">
        <f>+Matériel_Sogto!CB27</f>
        <v>0</v>
      </c>
      <c r="N22" s="150">
        <f>Matériel_Sogto!CJ27</f>
        <v>0</v>
      </c>
      <c r="O22" s="150">
        <f>Matériel_Sogto!CR27</f>
        <v>0</v>
      </c>
      <c r="P22" s="150">
        <f>Matériel_Sogto!CZ27</f>
        <v>0</v>
      </c>
      <c r="Q22" s="150">
        <f>Matériel_Sogto!DH27</f>
        <v>0</v>
      </c>
      <c r="R22" s="150">
        <f>Matériel_Sogto!DP27</f>
        <v>0</v>
      </c>
      <c r="S22" s="150">
        <f>Matériel_Sogto!DX27</f>
        <v>0</v>
      </c>
      <c r="T22" s="150">
        <f>Matériel_Sogto!EF27</f>
        <v>0</v>
      </c>
      <c r="U22" s="150">
        <f>Matériel_Sogto!EN27</f>
        <v>0</v>
      </c>
      <c r="V22" s="150">
        <f>Matériel_Sogto!EV27</f>
        <v>0</v>
      </c>
      <c r="W22" s="150">
        <f>Matériel_Sogto!FD27</f>
        <v>0</v>
      </c>
      <c r="X22" s="150">
        <f>Matériel_Sogto!FL27</f>
        <v>0</v>
      </c>
      <c r="Y22" s="150">
        <f>Matériel_Sogto!FT27</f>
        <v>0</v>
      </c>
      <c r="Z22" s="150">
        <f>Matériel_Sogto!GB27</f>
        <v>0</v>
      </c>
      <c r="AA22" s="150">
        <f>Matériel_Sogto!GJ27</f>
        <v>0</v>
      </c>
      <c r="AB22" s="150">
        <f>Matériel_Sogto!GR27</f>
        <v>0</v>
      </c>
      <c r="AC22" s="150">
        <f>Matériel_Sogto!GZ27</f>
        <v>0</v>
      </c>
      <c r="AD22" s="150">
        <f>Matériel_Sogto!HH27</f>
        <v>0</v>
      </c>
      <c r="AE22" s="150">
        <f>Matériel_Sogto!HP27</f>
        <v>0</v>
      </c>
      <c r="AF22" s="150">
        <f>Matériel_Sogto!HX27</f>
        <v>0</v>
      </c>
      <c r="AG22" s="150">
        <f>Matériel_Sogto!IF27</f>
        <v>0</v>
      </c>
      <c r="AH22" s="150">
        <f>Matériel_Sogto!IN27</f>
        <v>0</v>
      </c>
      <c r="AI22" s="211">
        <f t="shared" si="0"/>
        <v>0</v>
      </c>
    </row>
    <row r="23" spans="1:35">
      <c r="A23" s="158" t="str">
        <f>Matériel_Sogto!A28</f>
        <v>FIAT</v>
      </c>
      <c r="B23" s="159" t="str">
        <f>Matériel_Sogto!B28</f>
        <v>ASSURANCE</v>
      </c>
      <c r="C23" s="301">
        <f>Matériel_Sogto!C28</f>
        <v>0</v>
      </c>
      <c r="D23" s="149">
        <f>Matériel_Sogto!H28</f>
        <v>0</v>
      </c>
      <c r="E23" s="150">
        <f>Matériel_Sogto!P28</f>
        <v>0</v>
      </c>
      <c r="F23" s="150">
        <f>Matériel_Sogto!X28</f>
        <v>0</v>
      </c>
      <c r="G23" s="150">
        <f>Matériel_Sogto!AF28</f>
        <v>0</v>
      </c>
      <c r="H23" s="150">
        <f>+Matériel_Sogto!AN28</f>
        <v>0</v>
      </c>
      <c r="I23" s="150">
        <f>Matériel_Sogto!AV28</f>
        <v>0</v>
      </c>
      <c r="J23" s="150">
        <f>Matériel_Sogto!BD28</f>
        <v>0</v>
      </c>
      <c r="K23" s="150">
        <f>Matériel_Sogto!BL28</f>
        <v>0</v>
      </c>
      <c r="L23" s="150">
        <f>Matériel_Sogto!BT28</f>
        <v>0</v>
      </c>
      <c r="M23" s="150">
        <f>+Matériel_Sogto!CB28</f>
        <v>0</v>
      </c>
      <c r="N23" s="150">
        <f>Matériel_Sogto!CJ28</f>
        <v>0</v>
      </c>
      <c r="O23" s="150">
        <f>Matériel_Sogto!CR28</f>
        <v>0</v>
      </c>
      <c r="P23" s="150">
        <f>Matériel_Sogto!CZ28</f>
        <v>0</v>
      </c>
      <c r="Q23" s="150">
        <f>Matériel_Sogto!DH28</f>
        <v>0</v>
      </c>
      <c r="R23" s="150">
        <f>Matériel_Sogto!DP28</f>
        <v>0</v>
      </c>
      <c r="S23" s="150">
        <f>Matériel_Sogto!DX28</f>
        <v>0</v>
      </c>
      <c r="T23" s="150">
        <f>Matériel_Sogto!EF28</f>
        <v>0</v>
      </c>
      <c r="U23" s="150">
        <f>Matériel_Sogto!EN28</f>
        <v>0</v>
      </c>
      <c r="V23" s="150">
        <f>Matériel_Sogto!EV28</f>
        <v>0</v>
      </c>
      <c r="W23" s="150">
        <f>Matériel_Sogto!FD28</f>
        <v>0</v>
      </c>
      <c r="X23" s="150">
        <f>Matériel_Sogto!FL28</f>
        <v>0</v>
      </c>
      <c r="Y23" s="150">
        <f>Matériel_Sogto!FT28</f>
        <v>0</v>
      </c>
      <c r="Z23" s="150">
        <f>Matériel_Sogto!GB28</f>
        <v>0</v>
      </c>
      <c r="AA23" s="150">
        <f>Matériel_Sogto!GJ28</f>
        <v>0</v>
      </c>
      <c r="AB23" s="150">
        <f>Matériel_Sogto!GR28</f>
        <v>0</v>
      </c>
      <c r="AC23" s="150">
        <f>Matériel_Sogto!GZ28</f>
        <v>0</v>
      </c>
      <c r="AD23" s="150">
        <f>Matériel_Sogto!HH28</f>
        <v>0</v>
      </c>
      <c r="AE23" s="150">
        <f>Matériel_Sogto!HP28</f>
        <v>0</v>
      </c>
      <c r="AF23" s="150">
        <f>Matériel_Sogto!HX28</f>
        <v>0</v>
      </c>
      <c r="AG23" s="150">
        <f>Matériel_Sogto!IF28</f>
        <v>0</v>
      </c>
      <c r="AH23" s="150">
        <f>Matériel_Sogto!IN28</f>
        <v>0</v>
      </c>
      <c r="AI23" s="211">
        <f t="shared" si="0"/>
        <v>0</v>
      </c>
    </row>
    <row r="24" spans="1:35">
      <c r="A24" s="158" t="str">
        <f>Matériel_Sogto!A29</f>
        <v>TRANSPORT PERSONNEL</v>
      </c>
      <c r="B24" s="159" t="str">
        <f>Matériel_Sogto!B29</f>
        <v>TPR003</v>
      </c>
      <c r="C24" s="301" t="str">
        <f>Matériel_Sogto!C29</f>
        <v>Transport</v>
      </c>
      <c r="D24" s="149">
        <f>Matériel_Sogto!H29</f>
        <v>0</v>
      </c>
      <c r="E24" s="150">
        <f>Matériel_Sogto!P29</f>
        <v>0</v>
      </c>
      <c r="F24" s="150">
        <f>Matériel_Sogto!X29</f>
        <v>0</v>
      </c>
      <c r="G24" s="150">
        <f>Matériel_Sogto!AF29</f>
        <v>0</v>
      </c>
      <c r="H24" s="150">
        <f>+Matériel_Sogto!AN29</f>
        <v>0</v>
      </c>
      <c r="I24" s="150">
        <f>Matériel_Sogto!AV29</f>
        <v>0</v>
      </c>
      <c r="J24" s="150">
        <f>Matériel_Sogto!BD29</f>
        <v>0</v>
      </c>
      <c r="K24" s="150">
        <f>Matériel_Sogto!BL29</f>
        <v>0</v>
      </c>
      <c r="L24" s="150">
        <f>Matériel_Sogto!BT29</f>
        <v>0</v>
      </c>
      <c r="M24" s="150">
        <f>+Matériel_Sogto!CB29</f>
        <v>0</v>
      </c>
      <c r="N24" s="150">
        <f>Matériel_Sogto!CJ29</f>
        <v>0</v>
      </c>
      <c r="O24" s="150">
        <f>Matériel_Sogto!CR29</f>
        <v>0</v>
      </c>
      <c r="P24" s="150">
        <f>Matériel_Sogto!CZ29</f>
        <v>0</v>
      </c>
      <c r="Q24" s="150">
        <f>Matériel_Sogto!DH29</f>
        <v>0</v>
      </c>
      <c r="R24" s="150">
        <f>Matériel_Sogto!DP29</f>
        <v>0</v>
      </c>
      <c r="S24" s="150">
        <f>Matériel_Sogto!DX29</f>
        <v>0</v>
      </c>
      <c r="T24" s="150">
        <f>Matériel_Sogto!EF29</f>
        <v>0</v>
      </c>
      <c r="U24" s="150">
        <f>Matériel_Sogto!EN29</f>
        <v>0</v>
      </c>
      <c r="V24" s="150">
        <f>Matériel_Sogto!EV29</f>
        <v>0</v>
      </c>
      <c r="W24" s="150">
        <f>Matériel_Sogto!FD29</f>
        <v>0</v>
      </c>
      <c r="X24" s="150">
        <f>Matériel_Sogto!FL29</f>
        <v>0</v>
      </c>
      <c r="Y24" s="150">
        <f>Matériel_Sogto!FT29</f>
        <v>0</v>
      </c>
      <c r="Z24" s="150">
        <f>Matériel_Sogto!GB29</f>
        <v>0</v>
      </c>
      <c r="AA24" s="150">
        <f>Matériel_Sogto!GJ29</f>
        <v>0</v>
      </c>
      <c r="AB24" s="150">
        <f>Matériel_Sogto!GR29</f>
        <v>0</v>
      </c>
      <c r="AC24" s="150">
        <f>Matériel_Sogto!GZ29</f>
        <v>0</v>
      </c>
      <c r="AD24" s="150">
        <f>Matériel_Sogto!HH29</f>
        <v>0</v>
      </c>
      <c r="AE24" s="150">
        <f>Matériel_Sogto!HP29</f>
        <v>0</v>
      </c>
      <c r="AF24" s="150">
        <f>Matériel_Sogto!HX29</f>
        <v>0</v>
      </c>
      <c r="AG24" s="150">
        <f>Matériel_Sogto!IF29</f>
        <v>0</v>
      </c>
      <c r="AH24" s="150">
        <f>Matériel_Sogto!IN29</f>
        <v>0</v>
      </c>
      <c r="AI24" s="211">
        <f t="shared" si="0"/>
        <v>0</v>
      </c>
    </row>
    <row r="25" spans="1:35">
      <c r="A25" s="158" t="str">
        <f>Matériel_Sogto!A30</f>
        <v>CHANTIER RASE TBOUDA</v>
      </c>
      <c r="B25" s="159">
        <f>Matériel_Sogto!B30</f>
        <v>0</v>
      </c>
      <c r="C25" s="301">
        <f>Matériel_Sogto!C30</f>
        <v>0</v>
      </c>
      <c r="D25" s="149">
        <f>Matériel_Sogto!H30</f>
        <v>0</v>
      </c>
      <c r="E25" s="150">
        <f>Matériel_Sogto!P30</f>
        <v>0</v>
      </c>
      <c r="F25" s="150">
        <f>Matériel_Sogto!X30</f>
        <v>0</v>
      </c>
      <c r="G25" s="150">
        <f>Matériel_Sogto!AF30</f>
        <v>0</v>
      </c>
      <c r="H25" s="150">
        <f>+Matériel_Sogto!AN30</f>
        <v>0</v>
      </c>
      <c r="I25" s="150">
        <f>Matériel_Sogto!AV30</f>
        <v>0</v>
      </c>
      <c r="J25" s="150">
        <f>Matériel_Sogto!BD30</f>
        <v>0</v>
      </c>
      <c r="K25" s="150">
        <f>Matériel_Sogto!BL30</f>
        <v>0</v>
      </c>
      <c r="L25" s="150">
        <f>Matériel_Sogto!BT30</f>
        <v>0</v>
      </c>
      <c r="M25" s="150">
        <f>+Matériel_Sogto!CB30</f>
        <v>0</v>
      </c>
      <c r="N25" s="150">
        <f>Matériel_Sogto!CJ30</f>
        <v>0</v>
      </c>
      <c r="O25" s="150">
        <f>Matériel_Sogto!CR30</f>
        <v>0</v>
      </c>
      <c r="P25" s="150">
        <f>Matériel_Sogto!CZ30</f>
        <v>0</v>
      </c>
      <c r="Q25" s="150">
        <f>Matériel_Sogto!DH30</f>
        <v>0</v>
      </c>
      <c r="R25" s="150">
        <f>Matériel_Sogto!DP30</f>
        <v>0</v>
      </c>
      <c r="S25" s="150">
        <f>Matériel_Sogto!DX30</f>
        <v>0</v>
      </c>
      <c r="T25" s="150">
        <f>Matériel_Sogto!EF30</f>
        <v>0</v>
      </c>
      <c r="U25" s="150">
        <f>Matériel_Sogto!EN30</f>
        <v>0</v>
      </c>
      <c r="V25" s="150">
        <f>Matériel_Sogto!EV30</f>
        <v>0</v>
      </c>
      <c r="W25" s="150">
        <f>Matériel_Sogto!FD30</f>
        <v>0</v>
      </c>
      <c r="X25" s="150">
        <f>Matériel_Sogto!FL30</f>
        <v>0</v>
      </c>
      <c r="Y25" s="150">
        <f>Matériel_Sogto!FT30</f>
        <v>0</v>
      </c>
      <c r="Z25" s="150">
        <f>Matériel_Sogto!GB30</f>
        <v>0</v>
      </c>
      <c r="AA25" s="150">
        <f>Matériel_Sogto!GJ30</f>
        <v>0</v>
      </c>
      <c r="AB25" s="150">
        <f>Matériel_Sogto!GR30</f>
        <v>0</v>
      </c>
      <c r="AC25" s="150">
        <f>Matériel_Sogto!GZ30</f>
        <v>0</v>
      </c>
      <c r="AD25" s="150">
        <f>Matériel_Sogto!HH30</f>
        <v>0</v>
      </c>
      <c r="AE25" s="150">
        <f>Matériel_Sogto!HP30</f>
        <v>0</v>
      </c>
      <c r="AF25" s="150">
        <f>Matériel_Sogto!HX30</f>
        <v>0</v>
      </c>
      <c r="AG25" s="150">
        <f>Matériel_Sogto!IF30</f>
        <v>0</v>
      </c>
      <c r="AH25" s="150">
        <f>Matériel_Sogto!IN30</f>
        <v>0</v>
      </c>
      <c r="AI25" s="211">
        <f t="shared" si="0"/>
        <v>0</v>
      </c>
    </row>
    <row r="26" spans="1:35">
      <c r="A26" s="158" t="str">
        <f>Matériel_Sogto!A31</f>
        <v>CAMION</v>
      </c>
      <c r="B26" s="159" t="str">
        <f>Matériel_Sogto!B31</f>
        <v>CA015</v>
      </c>
      <c r="C26" s="301">
        <f>Matériel_Sogto!C31</f>
        <v>0</v>
      </c>
      <c r="D26" s="149">
        <f>Matériel_Sogto!H31</f>
        <v>0</v>
      </c>
      <c r="E26" s="150">
        <f>Matériel_Sogto!P31</f>
        <v>0</v>
      </c>
      <c r="F26" s="150">
        <f>Matériel_Sogto!X31</f>
        <v>0</v>
      </c>
      <c r="G26" s="150">
        <f>Matériel_Sogto!AF31</f>
        <v>0</v>
      </c>
      <c r="H26" s="150">
        <f>+Matériel_Sogto!AN31</f>
        <v>0</v>
      </c>
      <c r="I26" s="150">
        <f>Matériel_Sogto!AV31</f>
        <v>0</v>
      </c>
      <c r="J26" s="150">
        <f>Matériel_Sogto!BD31</f>
        <v>0</v>
      </c>
      <c r="K26" s="150">
        <f>Matériel_Sogto!BL31</f>
        <v>0</v>
      </c>
      <c r="L26" s="150">
        <f>Matériel_Sogto!BT31</f>
        <v>0</v>
      </c>
      <c r="M26" s="150">
        <f>+Matériel_Sogto!CB31</f>
        <v>0</v>
      </c>
      <c r="N26" s="150">
        <f>Matériel_Sogto!CJ31</f>
        <v>0</v>
      </c>
      <c r="O26" s="150">
        <f>Matériel_Sogto!CR31</f>
        <v>0</v>
      </c>
      <c r="P26" s="150">
        <f>Matériel_Sogto!CZ31</f>
        <v>0</v>
      </c>
      <c r="Q26" s="150">
        <f>Matériel_Sogto!DH31</f>
        <v>0</v>
      </c>
      <c r="R26" s="150">
        <f>Matériel_Sogto!DP31</f>
        <v>0</v>
      </c>
      <c r="S26" s="150">
        <f>Matériel_Sogto!DX31</f>
        <v>0</v>
      </c>
      <c r="T26" s="150">
        <f>Matériel_Sogto!EF31</f>
        <v>0</v>
      </c>
      <c r="U26" s="150">
        <f>Matériel_Sogto!EN31</f>
        <v>0</v>
      </c>
      <c r="V26" s="150">
        <f>Matériel_Sogto!EV31</f>
        <v>0</v>
      </c>
      <c r="W26" s="150">
        <f>Matériel_Sogto!FD31</f>
        <v>0</v>
      </c>
      <c r="X26" s="150">
        <f>Matériel_Sogto!FL31</f>
        <v>0</v>
      </c>
      <c r="Y26" s="150">
        <f>Matériel_Sogto!FT31</f>
        <v>0</v>
      </c>
      <c r="Z26" s="150">
        <f>Matériel_Sogto!GB31</f>
        <v>0</v>
      </c>
      <c r="AA26" s="150">
        <f>Matériel_Sogto!GJ31</f>
        <v>0</v>
      </c>
      <c r="AB26" s="150">
        <f>Matériel_Sogto!GR31</f>
        <v>0</v>
      </c>
      <c r="AC26" s="150">
        <f>Matériel_Sogto!GZ31</f>
        <v>0</v>
      </c>
      <c r="AD26" s="150">
        <f>Matériel_Sogto!HH31</f>
        <v>0</v>
      </c>
      <c r="AE26" s="150">
        <f>Matériel_Sogto!HP31</f>
        <v>0</v>
      </c>
      <c r="AF26" s="150">
        <f>Matériel_Sogto!HX31</f>
        <v>0</v>
      </c>
      <c r="AG26" s="150">
        <f>Matériel_Sogto!IF31</f>
        <v>0</v>
      </c>
      <c r="AH26" s="150">
        <f>Matériel_Sogto!IN31</f>
        <v>0</v>
      </c>
      <c r="AI26" s="211">
        <f t="shared" si="0"/>
        <v>0</v>
      </c>
    </row>
    <row r="27" spans="1:35">
      <c r="A27" s="158" t="str">
        <f>Matériel_Sogto!A32</f>
        <v>CAMION 690A 7</v>
      </c>
      <c r="B27" s="159" t="str">
        <f>Matériel_Sogto!B32</f>
        <v>CR001</v>
      </c>
      <c r="C27" s="301">
        <f>Matériel_Sogto!C32</f>
        <v>0</v>
      </c>
      <c r="D27" s="149">
        <f>Matériel_Sogto!H32</f>
        <v>0</v>
      </c>
      <c r="E27" s="150">
        <f>Matériel_Sogto!P32</f>
        <v>0</v>
      </c>
      <c r="F27" s="150">
        <f>Matériel_Sogto!X32</f>
        <v>0</v>
      </c>
      <c r="G27" s="150">
        <f>Matériel_Sogto!AF32</f>
        <v>0</v>
      </c>
      <c r="H27" s="150">
        <f>+Matériel_Sogto!AN32</f>
        <v>0</v>
      </c>
      <c r="I27" s="150">
        <f>Matériel_Sogto!AV32</f>
        <v>0</v>
      </c>
      <c r="J27" s="150">
        <f>Matériel_Sogto!BD32</f>
        <v>0</v>
      </c>
      <c r="K27" s="150">
        <f>Matériel_Sogto!BL32</f>
        <v>0</v>
      </c>
      <c r="L27" s="150">
        <f>Matériel_Sogto!BT32</f>
        <v>0</v>
      </c>
      <c r="M27" s="150">
        <f>+Matériel_Sogto!CB32</f>
        <v>0</v>
      </c>
      <c r="N27" s="150">
        <f>Matériel_Sogto!CJ32</f>
        <v>0</v>
      </c>
      <c r="O27" s="150">
        <f>Matériel_Sogto!CR32</f>
        <v>0</v>
      </c>
      <c r="P27" s="150">
        <f>Matériel_Sogto!CZ32</f>
        <v>0</v>
      </c>
      <c r="Q27" s="150">
        <f>Matériel_Sogto!DH32</f>
        <v>0</v>
      </c>
      <c r="R27" s="150">
        <f>Matériel_Sogto!DP32</f>
        <v>0</v>
      </c>
      <c r="S27" s="150">
        <f>Matériel_Sogto!DX32</f>
        <v>0</v>
      </c>
      <c r="T27" s="150">
        <f>Matériel_Sogto!EF32</f>
        <v>0</v>
      </c>
      <c r="U27" s="150">
        <f>Matériel_Sogto!EN32</f>
        <v>0</v>
      </c>
      <c r="V27" s="150">
        <f>Matériel_Sogto!EV32</f>
        <v>0</v>
      </c>
      <c r="W27" s="150">
        <f>Matériel_Sogto!FD32</f>
        <v>0</v>
      </c>
      <c r="X27" s="150">
        <f>Matériel_Sogto!FL32</f>
        <v>0</v>
      </c>
      <c r="Y27" s="150">
        <f>Matériel_Sogto!FT32</f>
        <v>0</v>
      </c>
      <c r="Z27" s="150">
        <f>Matériel_Sogto!GB32</f>
        <v>0</v>
      </c>
      <c r="AA27" s="150">
        <f>Matériel_Sogto!GJ32</f>
        <v>0</v>
      </c>
      <c r="AB27" s="150">
        <f>Matériel_Sogto!GR32</f>
        <v>0</v>
      </c>
      <c r="AC27" s="150">
        <f>Matériel_Sogto!GZ32</f>
        <v>0</v>
      </c>
      <c r="AD27" s="150">
        <f>Matériel_Sogto!HH32</f>
        <v>0</v>
      </c>
      <c r="AE27" s="150">
        <f>Matériel_Sogto!HP32</f>
        <v>0</v>
      </c>
      <c r="AF27" s="150">
        <f>Matériel_Sogto!HX32</f>
        <v>0</v>
      </c>
      <c r="AG27" s="150">
        <f>Matériel_Sogto!IF32</f>
        <v>0</v>
      </c>
      <c r="AH27" s="150">
        <f>Matériel_Sogto!IN32</f>
        <v>0</v>
      </c>
      <c r="AI27" s="211">
        <f t="shared" si="0"/>
        <v>0</v>
      </c>
    </row>
    <row r="28" spans="1:35">
      <c r="A28" s="158" t="str">
        <f>Matériel_Sogto!A33</f>
        <v>CHAUDIERE</v>
      </c>
      <c r="B28" s="159" t="str">
        <f>Matériel_Sogto!B33</f>
        <v>CR001</v>
      </c>
      <c r="C28" s="301">
        <f>Matériel_Sogto!C33</f>
        <v>0</v>
      </c>
      <c r="D28" s="149">
        <f>Matériel_Sogto!H33</f>
        <v>0</v>
      </c>
      <c r="E28" s="150">
        <f>Matériel_Sogto!P33</f>
        <v>0</v>
      </c>
      <c r="F28" s="150">
        <f>Matériel_Sogto!X33</f>
        <v>0</v>
      </c>
      <c r="G28" s="150">
        <f>Matériel_Sogto!AF33</f>
        <v>0</v>
      </c>
      <c r="H28" s="150">
        <f>+Matériel_Sogto!AN33</f>
        <v>0</v>
      </c>
      <c r="I28" s="150">
        <f>Matériel_Sogto!AV33</f>
        <v>0</v>
      </c>
      <c r="J28" s="150">
        <f>Matériel_Sogto!BD33</f>
        <v>0</v>
      </c>
      <c r="K28" s="150">
        <f>Matériel_Sogto!BL33</f>
        <v>0</v>
      </c>
      <c r="L28" s="150">
        <f>Matériel_Sogto!BT33</f>
        <v>0</v>
      </c>
      <c r="M28" s="150">
        <f>+Matériel_Sogto!CB33</f>
        <v>0</v>
      </c>
      <c r="N28" s="150">
        <f>Matériel_Sogto!CJ33</f>
        <v>0</v>
      </c>
      <c r="O28" s="150">
        <f>Matériel_Sogto!CR33</f>
        <v>0</v>
      </c>
      <c r="P28" s="150">
        <f>Matériel_Sogto!CZ33</f>
        <v>0</v>
      </c>
      <c r="Q28" s="150">
        <f>Matériel_Sogto!DH33</f>
        <v>0</v>
      </c>
      <c r="R28" s="150">
        <f>Matériel_Sogto!DP33</f>
        <v>0</v>
      </c>
      <c r="S28" s="150">
        <f>Matériel_Sogto!DX33</f>
        <v>0</v>
      </c>
      <c r="T28" s="150">
        <f>Matériel_Sogto!EF33</f>
        <v>0</v>
      </c>
      <c r="U28" s="150">
        <f>Matériel_Sogto!EN33</f>
        <v>0</v>
      </c>
      <c r="V28" s="150">
        <f>Matériel_Sogto!EV33</f>
        <v>0</v>
      </c>
      <c r="W28" s="150">
        <f>Matériel_Sogto!FD33</f>
        <v>0</v>
      </c>
      <c r="X28" s="150">
        <f>Matériel_Sogto!FL33</f>
        <v>0</v>
      </c>
      <c r="Y28" s="150">
        <f>Matériel_Sogto!FT33</f>
        <v>0</v>
      </c>
      <c r="Z28" s="150">
        <f>Matériel_Sogto!GB33</f>
        <v>0</v>
      </c>
      <c r="AA28" s="150">
        <f>Matériel_Sogto!GJ33</f>
        <v>0</v>
      </c>
      <c r="AB28" s="150">
        <f>Matériel_Sogto!GR33</f>
        <v>0</v>
      </c>
      <c r="AC28" s="150">
        <f>Matériel_Sogto!GZ33</f>
        <v>0</v>
      </c>
      <c r="AD28" s="150">
        <f>Matériel_Sogto!HH33</f>
        <v>0</v>
      </c>
      <c r="AE28" s="150">
        <f>Matériel_Sogto!HP33</f>
        <v>0</v>
      </c>
      <c r="AF28" s="150">
        <f>Matériel_Sogto!HX33</f>
        <v>0</v>
      </c>
      <c r="AG28" s="150">
        <f>Matériel_Sogto!IF33</f>
        <v>0</v>
      </c>
      <c r="AH28" s="150">
        <f>Matériel_Sogto!IN33</f>
        <v>0</v>
      </c>
      <c r="AI28" s="211">
        <f t="shared" si="0"/>
        <v>0</v>
      </c>
    </row>
    <row r="29" spans="1:35">
      <c r="A29" s="158">
        <f>Matériel_Sogto!A34</f>
        <v>0</v>
      </c>
      <c r="B29" s="159">
        <f>Matériel_Sogto!B34</f>
        <v>0</v>
      </c>
      <c r="C29" s="301">
        <f>Matériel_Sogto!C34</f>
        <v>0</v>
      </c>
      <c r="D29" s="149">
        <f>Matériel_Sogto!H34</f>
        <v>0</v>
      </c>
      <c r="E29" s="150">
        <f>Matériel_Sogto!P34</f>
        <v>0</v>
      </c>
      <c r="F29" s="150">
        <f>Matériel_Sogto!X34</f>
        <v>0</v>
      </c>
      <c r="G29" s="150">
        <f>Matériel_Sogto!AF34</f>
        <v>0</v>
      </c>
      <c r="H29" s="150">
        <f>+Matériel_Sogto!AN34</f>
        <v>0</v>
      </c>
      <c r="I29" s="150">
        <f>Matériel_Sogto!AV34</f>
        <v>0</v>
      </c>
      <c r="J29" s="150">
        <f>Matériel_Sogto!BD34</f>
        <v>0</v>
      </c>
      <c r="K29" s="150">
        <f>Matériel_Sogto!BL34</f>
        <v>0</v>
      </c>
      <c r="L29" s="150">
        <f>Matériel_Sogto!BT34</f>
        <v>0</v>
      </c>
      <c r="M29" s="150">
        <f>+Matériel_Sogto!CB34</f>
        <v>0</v>
      </c>
      <c r="N29" s="150">
        <f>Matériel_Sogto!CJ34</f>
        <v>0</v>
      </c>
      <c r="O29" s="150">
        <f>Matériel_Sogto!CR34</f>
        <v>0</v>
      </c>
      <c r="P29" s="150">
        <f>Matériel_Sogto!CZ34</f>
        <v>0</v>
      </c>
      <c r="Q29" s="150">
        <f>Matériel_Sogto!DH34</f>
        <v>0</v>
      </c>
      <c r="R29" s="150">
        <f>Matériel_Sogto!DP34</f>
        <v>0</v>
      </c>
      <c r="S29" s="150">
        <f>Matériel_Sogto!DX34</f>
        <v>0</v>
      </c>
      <c r="T29" s="150">
        <f>Matériel_Sogto!EF34</f>
        <v>0</v>
      </c>
      <c r="U29" s="150">
        <f>Matériel_Sogto!EN34</f>
        <v>0</v>
      </c>
      <c r="V29" s="150">
        <f>Matériel_Sogto!EV34</f>
        <v>0</v>
      </c>
      <c r="W29" s="150">
        <f>Matériel_Sogto!FD34</f>
        <v>0</v>
      </c>
      <c r="X29" s="150">
        <f>Matériel_Sogto!FL34</f>
        <v>0</v>
      </c>
      <c r="Y29" s="150">
        <f>Matériel_Sogto!FT34</f>
        <v>0</v>
      </c>
      <c r="Z29" s="150">
        <f>Matériel_Sogto!GB34</f>
        <v>0</v>
      </c>
      <c r="AA29" s="150">
        <f>Matériel_Sogto!GJ34</f>
        <v>0</v>
      </c>
      <c r="AB29" s="150">
        <f>Matériel_Sogto!GR34</f>
        <v>0</v>
      </c>
      <c r="AC29" s="150">
        <f>Matériel_Sogto!GZ34</f>
        <v>0</v>
      </c>
      <c r="AD29" s="150">
        <f>Matériel_Sogto!HH34</f>
        <v>0</v>
      </c>
      <c r="AE29" s="150">
        <f>Matériel_Sogto!HP34</f>
        <v>0</v>
      </c>
      <c r="AF29" s="150">
        <f>Matériel_Sogto!HX34</f>
        <v>0</v>
      </c>
      <c r="AG29" s="150">
        <f>Matériel_Sogto!IF34</f>
        <v>0</v>
      </c>
      <c r="AH29" s="150">
        <f>Matériel_Sogto!IN34</f>
        <v>0</v>
      </c>
      <c r="AI29" s="211">
        <f t="shared" si="0"/>
        <v>0</v>
      </c>
    </row>
    <row r="30" spans="1:35">
      <c r="A30" s="158">
        <f>Matériel_Sogto!A35</f>
        <v>0</v>
      </c>
      <c r="B30" s="159">
        <f>Matériel_Sogto!B35</f>
        <v>0</v>
      </c>
      <c r="C30" s="301">
        <f>Matériel_Sogto!C35</f>
        <v>0</v>
      </c>
      <c r="D30" s="149">
        <f>Matériel_Sogto!H35</f>
        <v>0</v>
      </c>
      <c r="E30" s="150">
        <f>Matériel_Sogto!P35</f>
        <v>0</v>
      </c>
      <c r="F30" s="150">
        <f>Matériel_Sogto!X35</f>
        <v>0</v>
      </c>
      <c r="G30" s="150">
        <f>Matériel_Sogto!AF35</f>
        <v>0</v>
      </c>
      <c r="H30" s="150">
        <f>+Matériel_Sogto!AN35</f>
        <v>0</v>
      </c>
      <c r="I30" s="150">
        <f>Matériel_Sogto!AV35</f>
        <v>0</v>
      </c>
      <c r="J30" s="150">
        <f>Matériel_Sogto!BD35</f>
        <v>0</v>
      </c>
      <c r="K30" s="150">
        <f>Matériel_Sogto!BL35</f>
        <v>0</v>
      </c>
      <c r="L30" s="150">
        <f>Matériel_Sogto!BT35</f>
        <v>0</v>
      </c>
      <c r="M30" s="150">
        <f>+Matériel_Sogto!CB35</f>
        <v>0</v>
      </c>
      <c r="N30" s="150">
        <f>Matériel_Sogto!CJ35</f>
        <v>0</v>
      </c>
      <c r="O30" s="150">
        <f>Matériel_Sogto!CR35</f>
        <v>0</v>
      </c>
      <c r="P30" s="150">
        <f>Matériel_Sogto!CZ35</f>
        <v>0</v>
      </c>
      <c r="Q30" s="150">
        <f>Matériel_Sogto!DH35</f>
        <v>0</v>
      </c>
      <c r="R30" s="150">
        <f>Matériel_Sogto!DP35</f>
        <v>0</v>
      </c>
      <c r="S30" s="150">
        <f>Matériel_Sogto!DX35</f>
        <v>0</v>
      </c>
      <c r="T30" s="150">
        <f>Matériel_Sogto!EF35</f>
        <v>0</v>
      </c>
      <c r="U30" s="150">
        <f>Matériel_Sogto!EN35</f>
        <v>0</v>
      </c>
      <c r="V30" s="150">
        <f>Matériel_Sogto!EV35</f>
        <v>0</v>
      </c>
      <c r="W30" s="150">
        <f>Matériel_Sogto!FD35</f>
        <v>0</v>
      </c>
      <c r="X30" s="150">
        <f>Matériel_Sogto!FL35</f>
        <v>0</v>
      </c>
      <c r="Y30" s="150">
        <f>Matériel_Sogto!FT35</f>
        <v>0</v>
      </c>
      <c r="Z30" s="150">
        <f>Matériel_Sogto!GB35</f>
        <v>0</v>
      </c>
      <c r="AA30" s="150">
        <f>Matériel_Sogto!GJ35</f>
        <v>0</v>
      </c>
      <c r="AB30" s="150">
        <f>Matériel_Sogto!GR35</f>
        <v>0</v>
      </c>
      <c r="AC30" s="150">
        <f>Matériel_Sogto!GZ35</f>
        <v>0</v>
      </c>
      <c r="AD30" s="150">
        <f>Matériel_Sogto!HH35</f>
        <v>0</v>
      </c>
      <c r="AE30" s="150">
        <f>Matériel_Sogto!HP35</f>
        <v>0</v>
      </c>
      <c r="AF30" s="150">
        <f>Matériel_Sogto!HX35</f>
        <v>0</v>
      </c>
      <c r="AG30" s="150">
        <f>Matériel_Sogto!IF35</f>
        <v>0</v>
      </c>
      <c r="AH30" s="150">
        <f>Matériel_Sogto!IN35</f>
        <v>0</v>
      </c>
      <c r="AI30" s="211">
        <f t="shared" si="0"/>
        <v>0</v>
      </c>
    </row>
    <row r="31" spans="1:35">
      <c r="A31" s="158">
        <f>Matériel_Sogto!A36</f>
        <v>0</v>
      </c>
      <c r="B31" s="159">
        <f>Matériel_Sogto!B36</f>
        <v>0</v>
      </c>
      <c r="C31" s="301">
        <f>Matériel_Sogto!C36</f>
        <v>0</v>
      </c>
      <c r="D31" s="149">
        <f>Matériel_Sogto!H36</f>
        <v>0</v>
      </c>
      <c r="E31" s="150">
        <f>Matériel_Sogto!P36</f>
        <v>0</v>
      </c>
      <c r="F31" s="150">
        <f>Matériel_Sogto!X36</f>
        <v>0</v>
      </c>
      <c r="G31" s="150">
        <f>Matériel_Sogto!AF36</f>
        <v>0</v>
      </c>
      <c r="H31" s="150">
        <f>+Matériel_Sogto!AN36</f>
        <v>0</v>
      </c>
      <c r="I31" s="150">
        <f>Matériel_Sogto!AV36</f>
        <v>0</v>
      </c>
      <c r="J31" s="150">
        <f>Matériel_Sogto!BD36</f>
        <v>0</v>
      </c>
      <c r="K31" s="150">
        <f>Matériel_Sogto!BL36</f>
        <v>0</v>
      </c>
      <c r="L31" s="150">
        <f>Matériel_Sogto!BT36</f>
        <v>0</v>
      </c>
      <c r="M31" s="150">
        <f>+Matériel_Sogto!CB36</f>
        <v>0</v>
      </c>
      <c r="N31" s="150">
        <f>Matériel_Sogto!CJ36</f>
        <v>0</v>
      </c>
      <c r="O31" s="150">
        <f>Matériel_Sogto!CR36</f>
        <v>0</v>
      </c>
      <c r="P31" s="150">
        <f>Matériel_Sogto!CZ36</f>
        <v>0</v>
      </c>
      <c r="Q31" s="150">
        <f>Matériel_Sogto!DH36</f>
        <v>0</v>
      </c>
      <c r="R31" s="150">
        <f>Matériel_Sogto!DP36</f>
        <v>0</v>
      </c>
      <c r="S31" s="150">
        <f>Matériel_Sogto!DX36</f>
        <v>0</v>
      </c>
      <c r="T31" s="150">
        <f>Matériel_Sogto!EF36</f>
        <v>0</v>
      </c>
      <c r="U31" s="150">
        <f>Matériel_Sogto!EN36</f>
        <v>0</v>
      </c>
      <c r="V31" s="150">
        <f>Matériel_Sogto!EV36</f>
        <v>0</v>
      </c>
      <c r="W31" s="150">
        <f>Matériel_Sogto!FD36</f>
        <v>0</v>
      </c>
      <c r="X31" s="150">
        <f>Matériel_Sogto!FL36</f>
        <v>0</v>
      </c>
      <c r="Y31" s="150">
        <f>Matériel_Sogto!FT36</f>
        <v>0</v>
      </c>
      <c r="Z31" s="150">
        <f>Matériel_Sogto!GB36</f>
        <v>0</v>
      </c>
      <c r="AA31" s="150">
        <f>Matériel_Sogto!GJ36</f>
        <v>0</v>
      </c>
      <c r="AB31" s="150">
        <f>Matériel_Sogto!GR36</f>
        <v>0</v>
      </c>
      <c r="AC31" s="150">
        <f>Matériel_Sogto!GZ36</f>
        <v>0</v>
      </c>
      <c r="AD31" s="150">
        <f>Matériel_Sogto!HH36</f>
        <v>0</v>
      </c>
      <c r="AE31" s="150">
        <f>Matériel_Sogto!HP36</f>
        <v>0</v>
      </c>
      <c r="AF31" s="150">
        <f>Matériel_Sogto!HX36</f>
        <v>0</v>
      </c>
      <c r="AG31" s="150">
        <f>Matériel_Sogto!IF36</f>
        <v>0</v>
      </c>
      <c r="AH31" s="150">
        <f>Matériel_Sogto!IN36</f>
        <v>0</v>
      </c>
      <c r="AI31" s="211">
        <f t="shared" si="0"/>
        <v>0</v>
      </c>
    </row>
    <row r="32" spans="1:35">
      <c r="A32" s="158">
        <f>Matériel_Sogto!A37</f>
        <v>0</v>
      </c>
      <c r="B32" s="159">
        <f>Matériel_Sogto!B37</f>
        <v>0</v>
      </c>
      <c r="C32" s="301">
        <f>Matériel_Sogto!C37</f>
        <v>0</v>
      </c>
      <c r="D32" s="149">
        <f>Matériel_Sogto!H37</f>
        <v>0</v>
      </c>
      <c r="E32" s="150">
        <f>Matériel_Sogto!P37</f>
        <v>0</v>
      </c>
      <c r="F32" s="150">
        <f>Matériel_Sogto!X37</f>
        <v>0</v>
      </c>
      <c r="G32" s="150">
        <f>Matériel_Sogto!AF37</f>
        <v>0</v>
      </c>
      <c r="H32" s="150">
        <f>+Matériel_Sogto!AN37</f>
        <v>0</v>
      </c>
      <c r="I32" s="150">
        <f>Matériel_Sogto!AV37</f>
        <v>0</v>
      </c>
      <c r="J32" s="150">
        <f>Matériel_Sogto!BD37</f>
        <v>0</v>
      </c>
      <c r="K32" s="150">
        <f>Matériel_Sogto!BL37</f>
        <v>0</v>
      </c>
      <c r="L32" s="150">
        <f>Matériel_Sogto!BT37</f>
        <v>0</v>
      </c>
      <c r="M32" s="150">
        <f>+Matériel_Sogto!CB37</f>
        <v>0</v>
      </c>
      <c r="N32" s="150">
        <f>Matériel_Sogto!CJ37</f>
        <v>0</v>
      </c>
      <c r="O32" s="150">
        <f>Matériel_Sogto!CR37</f>
        <v>0</v>
      </c>
      <c r="P32" s="150">
        <f>Matériel_Sogto!CZ37</f>
        <v>0</v>
      </c>
      <c r="Q32" s="150">
        <f>Matériel_Sogto!DH37</f>
        <v>0</v>
      </c>
      <c r="R32" s="150">
        <f>Matériel_Sogto!DP37</f>
        <v>0</v>
      </c>
      <c r="S32" s="150">
        <f>Matériel_Sogto!DX37</f>
        <v>0</v>
      </c>
      <c r="T32" s="150">
        <f>Matériel_Sogto!EF37</f>
        <v>0</v>
      </c>
      <c r="U32" s="150">
        <f>Matériel_Sogto!EN37</f>
        <v>0</v>
      </c>
      <c r="V32" s="150">
        <f>Matériel_Sogto!EV37</f>
        <v>0</v>
      </c>
      <c r="W32" s="150">
        <f>Matériel_Sogto!FD37</f>
        <v>0</v>
      </c>
      <c r="X32" s="150">
        <f>Matériel_Sogto!FL37</f>
        <v>0</v>
      </c>
      <c r="Y32" s="150">
        <f>Matériel_Sogto!FT37</f>
        <v>0</v>
      </c>
      <c r="Z32" s="150">
        <f>Matériel_Sogto!GB37</f>
        <v>0</v>
      </c>
      <c r="AA32" s="150">
        <f>Matériel_Sogto!GJ37</f>
        <v>0</v>
      </c>
      <c r="AB32" s="150">
        <f>Matériel_Sogto!GR37</f>
        <v>0</v>
      </c>
      <c r="AC32" s="150">
        <f>Matériel_Sogto!GZ37</f>
        <v>0</v>
      </c>
      <c r="AD32" s="150">
        <f>Matériel_Sogto!HH37</f>
        <v>0</v>
      </c>
      <c r="AE32" s="150">
        <f>Matériel_Sogto!HP37</f>
        <v>0</v>
      </c>
      <c r="AF32" s="150">
        <f>Matériel_Sogto!HX37</f>
        <v>0</v>
      </c>
      <c r="AG32" s="150">
        <f>Matériel_Sogto!IF37</f>
        <v>0</v>
      </c>
      <c r="AH32" s="150">
        <f>Matériel_Sogto!IN37</f>
        <v>0</v>
      </c>
      <c r="AI32" s="211">
        <f t="shared" si="0"/>
        <v>0</v>
      </c>
    </row>
    <row r="33" spans="1:35">
      <c r="A33" s="158">
        <f>Matériel_Sogto!A38</f>
        <v>0</v>
      </c>
      <c r="B33" s="159">
        <f>Matériel_Sogto!B38</f>
        <v>0</v>
      </c>
      <c r="C33" s="301">
        <f>Matériel_Sogto!C38</f>
        <v>0</v>
      </c>
      <c r="D33" s="149">
        <f>Matériel_Sogto!H38</f>
        <v>0</v>
      </c>
      <c r="E33" s="150">
        <f>Matériel_Sogto!P38</f>
        <v>0</v>
      </c>
      <c r="F33" s="150">
        <f>Matériel_Sogto!X38</f>
        <v>0</v>
      </c>
      <c r="G33" s="150">
        <f>Matériel_Sogto!AF38</f>
        <v>0</v>
      </c>
      <c r="H33" s="150">
        <f>+Matériel_Sogto!AN38</f>
        <v>0</v>
      </c>
      <c r="I33" s="150">
        <f>Matériel_Sogto!AV38</f>
        <v>0</v>
      </c>
      <c r="J33" s="150">
        <f>Matériel_Sogto!BD38</f>
        <v>0</v>
      </c>
      <c r="K33" s="150">
        <f>Matériel_Sogto!BL38</f>
        <v>0</v>
      </c>
      <c r="L33" s="150">
        <f>Matériel_Sogto!BT38</f>
        <v>0</v>
      </c>
      <c r="M33" s="150">
        <f>+Matériel_Sogto!CB38</f>
        <v>0</v>
      </c>
      <c r="N33" s="150">
        <f>Matériel_Sogto!CJ38</f>
        <v>0</v>
      </c>
      <c r="O33" s="150">
        <f>Matériel_Sogto!CR38</f>
        <v>0</v>
      </c>
      <c r="P33" s="150">
        <f>Matériel_Sogto!CZ38</f>
        <v>0</v>
      </c>
      <c r="Q33" s="150">
        <f>Matériel_Sogto!DH38</f>
        <v>0</v>
      </c>
      <c r="R33" s="150">
        <f>Matériel_Sogto!DP38</f>
        <v>0</v>
      </c>
      <c r="S33" s="150">
        <f>Matériel_Sogto!DX38</f>
        <v>0</v>
      </c>
      <c r="T33" s="150">
        <f>Matériel_Sogto!EF38</f>
        <v>0</v>
      </c>
      <c r="U33" s="150">
        <f>Matériel_Sogto!EN38</f>
        <v>0</v>
      </c>
      <c r="V33" s="150">
        <f>Matériel_Sogto!EV38</f>
        <v>0</v>
      </c>
      <c r="W33" s="150">
        <f>Matériel_Sogto!FD38</f>
        <v>0</v>
      </c>
      <c r="X33" s="150">
        <f>Matériel_Sogto!FL38</f>
        <v>0</v>
      </c>
      <c r="Y33" s="150">
        <f>Matériel_Sogto!FT38</f>
        <v>0</v>
      </c>
      <c r="Z33" s="150">
        <f>Matériel_Sogto!GB38</f>
        <v>0</v>
      </c>
      <c r="AA33" s="150">
        <f>Matériel_Sogto!GJ38</f>
        <v>0</v>
      </c>
      <c r="AB33" s="150">
        <f>Matériel_Sogto!GR38</f>
        <v>0</v>
      </c>
      <c r="AC33" s="150">
        <f>Matériel_Sogto!GZ38</f>
        <v>0</v>
      </c>
      <c r="AD33" s="150">
        <f>Matériel_Sogto!HH38</f>
        <v>0</v>
      </c>
      <c r="AE33" s="150">
        <f>Matériel_Sogto!HP38</f>
        <v>0</v>
      </c>
      <c r="AF33" s="150">
        <f>Matériel_Sogto!HX38</f>
        <v>0</v>
      </c>
      <c r="AG33" s="150">
        <f>Matériel_Sogto!IF38</f>
        <v>0</v>
      </c>
      <c r="AH33" s="150">
        <f>Matériel_Sogto!IN38</f>
        <v>0</v>
      </c>
      <c r="AI33" s="211">
        <f t="shared" si="0"/>
        <v>0</v>
      </c>
    </row>
    <row r="34" spans="1:35">
      <c r="A34" s="158">
        <f>Matériel_Sogto!A39</f>
        <v>0</v>
      </c>
      <c r="B34" s="159">
        <f>Matériel_Sogto!B39</f>
        <v>0</v>
      </c>
      <c r="C34" s="301">
        <f>Matériel_Sogto!C39</f>
        <v>0</v>
      </c>
      <c r="D34" s="149">
        <f>Matériel_Sogto!H39</f>
        <v>0</v>
      </c>
      <c r="E34" s="150">
        <f>Matériel_Sogto!P39</f>
        <v>0</v>
      </c>
      <c r="F34" s="150">
        <f>Matériel_Sogto!X39</f>
        <v>0</v>
      </c>
      <c r="G34" s="150">
        <f>Matériel_Sogto!AF39</f>
        <v>0</v>
      </c>
      <c r="H34" s="150">
        <f>+Matériel_Sogto!AN39</f>
        <v>0</v>
      </c>
      <c r="I34" s="150">
        <f>Matériel_Sogto!AV39</f>
        <v>0</v>
      </c>
      <c r="J34" s="150">
        <f>Matériel_Sogto!BD39</f>
        <v>0</v>
      </c>
      <c r="K34" s="150">
        <f>Matériel_Sogto!BL39</f>
        <v>0</v>
      </c>
      <c r="L34" s="150">
        <f>Matériel_Sogto!BT39</f>
        <v>0</v>
      </c>
      <c r="M34" s="150">
        <f>+Matériel_Sogto!CB39</f>
        <v>0</v>
      </c>
      <c r="N34" s="150">
        <f>Matériel_Sogto!CJ39</f>
        <v>0</v>
      </c>
      <c r="O34" s="150">
        <f>Matériel_Sogto!CR39</f>
        <v>0</v>
      </c>
      <c r="P34" s="150">
        <f>Matériel_Sogto!CZ39</f>
        <v>0</v>
      </c>
      <c r="Q34" s="150">
        <f>Matériel_Sogto!DH39</f>
        <v>0</v>
      </c>
      <c r="R34" s="150">
        <f>Matériel_Sogto!DP39</f>
        <v>0</v>
      </c>
      <c r="S34" s="150">
        <f>Matériel_Sogto!DX39</f>
        <v>0</v>
      </c>
      <c r="T34" s="150">
        <f>Matériel_Sogto!EF39</f>
        <v>0</v>
      </c>
      <c r="U34" s="150">
        <f>Matériel_Sogto!EN39</f>
        <v>0</v>
      </c>
      <c r="V34" s="150">
        <f>Matériel_Sogto!EV39</f>
        <v>0</v>
      </c>
      <c r="W34" s="150">
        <f>Matériel_Sogto!FD39</f>
        <v>0</v>
      </c>
      <c r="X34" s="150">
        <f>Matériel_Sogto!FL39</f>
        <v>0</v>
      </c>
      <c r="Y34" s="150">
        <f>Matériel_Sogto!FT39</f>
        <v>0</v>
      </c>
      <c r="Z34" s="150">
        <f>Matériel_Sogto!GB39</f>
        <v>0</v>
      </c>
      <c r="AA34" s="150">
        <f>Matériel_Sogto!GJ39</f>
        <v>0</v>
      </c>
      <c r="AB34" s="150">
        <f>Matériel_Sogto!GR39</f>
        <v>0</v>
      </c>
      <c r="AC34" s="150">
        <f>Matériel_Sogto!GZ39</f>
        <v>0</v>
      </c>
      <c r="AD34" s="150">
        <f>Matériel_Sogto!HH39</f>
        <v>0</v>
      </c>
      <c r="AE34" s="150">
        <f>Matériel_Sogto!HP39</f>
        <v>0</v>
      </c>
      <c r="AF34" s="150">
        <f>Matériel_Sogto!HX39</f>
        <v>0</v>
      </c>
      <c r="AG34" s="150">
        <f>Matériel_Sogto!IF39</f>
        <v>0</v>
      </c>
      <c r="AH34" s="150">
        <f>Matériel_Sogto!IN39</f>
        <v>0</v>
      </c>
      <c r="AI34" s="211">
        <f t="shared" si="0"/>
        <v>0</v>
      </c>
    </row>
    <row r="35" spans="1:35">
      <c r="A35" s="158">
        <f>Matériel_Sogto!A40</f>
        <v>0</v>
      </c>
      <c r="B35" s="159">
        <f>Matériel_Sogto!B40</f>
        <v>0</v>
      </c>
      <c r="C35" s="301">
        <f>Matériel_Sogto!C40</f>
        <v>0</v>
      </c>
      <c r="D35" s="149">
        <f>Matériel_Sogto!H40</f>
        <v>0</v>
      </c>
      <c r="E35" s="150">
        <f>Matériel_Sogto!P40</f>
        <v>0</v>
      </c>
      <c r="F35" s="150">
        <f>Matériel_Sogto!X40</f>
        <v>0</v>
      </c>
      <c r="G35" s="150">
        <f>Matériel_Sogto!AF40</f>
        <v>0</v>
      </c>
      <c r="H35" s="150">
        <f>+Matériel_Sogto!AN40</f>
        <v>0</v>
      </c>
      <c r="I35" s="150">
        <f>Matériel_Sogto!AV40</f>
        <v>0</v>
      </c>
      <c r="J35" s="150">
        <f>Matériel_Sogto!BD40</f>
        <v>0</v>
      </c>
      <c r="K35" s="150">
        <f>Matériel_Sogto!BL40</f>
        <v>0</v>
      </c>
      <c r="L35" s="150">
        <f>Matériel_Sogto!BT40</f>
        <v>0</v>
      </c>
      <c r="M35" s="150">
        <f>+Matériel_Sogto!CB40</f>
        <v>0</v>
      </c>
      <c r="N35" s="150">
        <f>Matériel_Sogto!CJ40</f>
        <v>0</v>
      </c>
      <c r="O35" s="150">
        <f>Matériel_Sogto!CR40</f>
        <v>0</v>
      </c>
      <c r="P35" s="150">
        <f>Matériel_Sogto!CZ40</f>
        <v>0</v>
      </c>
      <c r="Q35" s="150">
        <f>Matériel_Sogto!DH40</f>
        <v>0</v>
      </c>
      <c r="R35" s="150">
        <f>Matériel_Sogto!DP40</f>
        <v>0</v>
      </c>
      <c r="S35" s="150">
        <f>Matériel_Sogto!DX40</f>
        <v>0</v>
      </c>
      <c r="T35" s="150">
        <f>Matériel_Sogto!EF40</f>
        <v>0</v>
      </c>
      <c r="U35" s="150">
        <f>Matériel_Sogto!EN40</f>
        <v>0</v>
      </c>
      <c r="V35" s="150">
        <f>Matériel_Sogto!EV40</f>
        <v>0</v>
      </c>
      <c r="W35" s="150">
        <f>Matériel_Sogto!FD40</f>
        <v>0</v>
      </c>
      <c r="X35" s="150">
        <f>Matériel_Sogto!FL40</f>
        <v>0</v>
      </c>
      <c r="Y35" s="150">
        <f>Matériel_Sogto!FT40</f>
        <v>0</v>
      </c>
      <c r="Z35" s="150">
        <f>Matériel_Sogto!GB40</f>
        <v>0</v>
      </c>
      <c r="AA35" s="150">
        <f>Matériel_Sogto!GJ40</f>
        <v>0</v>
      </c>
      <c r="AB35" s="150">
        <f>Matériel_Sogto!GR40</f>
        <v>0</v>
      </c>
      <c r="AC35" s="150">
        <f>Matériel_Sogto!GZ40</f>
        <v>0</v>
      </c>
      <c r="AD35" s="150">
        <f>Matériel_Sogto!HH40</f>
        <v>0</v>
      </c>
      <c r="AE35" s="150">
        <f>Matériel_Sogto!HP40</f>
        <v>0</v>
      </c>
      <c r="AF35" s="150">
        <f>Matériel_Sogto!HX40</f>
        <v>0</v>
      </c>
      <c r="AG35" s="150">
        <f>Matériel_Sogto!IF40</f>
        <v>0</v>
      </c>
      <c r="AH35" s="150">
        <f>Matériel_Sogto!IN40</f>
        <v>0</v>
      </c>
      <c r="AI35" s="211">
        <f t="shared" si="0"/>
        <v>0</v>
      </c>
    </row>
    <row r="36" spans="1:35">
      <c r="A36" s="158">
        <f>Matériel_Sogto!A41</f>
        <v>0</v>
      </c>
      <c r="B36" s="159">
        <f>Matériel_Sogto!B41</f>
        <v>0</v>
      </c>
      <c r="C36" s="301">
        <f>Matériel_Sogto!C41</f>
        <v>0</v>
      </c>
      <c r="D36" s="149">
        <f>Matériel_Sogto!H41</f>
        <v>0</v>
      </c>
      <c r="E36" s="150">
        <f>Matériel_Sogto!P41</f>
        <v>0</v>
      </c>
      <c r="F36" s="150">
        <f>Matériel_Sogto!X41</f>
        <v>0</v>
      </c>
      <c r="G36" s="150">
        <f>Matériel_Sogto!AF41</f>
        <v>0</v>
      </c>
      <c r="H36" s="150">
        <f>+Matériel_Sogto!AN41</f>
        <v>0</v>
      </c>
      <c r="I36" s="150">
        <f>Matériel_Sogto!AV41</f>
        <v>0</v>
      </c>
      <c r="J36" s="150">
        <f>Matériel_Sogto!BD41</f>
        <v>0</v>
      </c>
      <c r="K36" s="150">
        <f>Matériel_Sogto!BL41</f>
        <v>0</v>
      </c>
      <c r="L36" s="150">
        <f>Matériel_Sogto!BT41</f>
        <v>0</v>
      </c>
      <c r="M36" s="150">
        <f>+Matériel_Sogto!CB41</f>
        <v>0</v>
      </c>
      <c r="N36" s="150">
        <f>Matériel_Sogto!CJ41</f>
        <v>0</v>
      </c>
      <c r="O36" s="150">
        <f>Matériel_Sogto!CR41</f>
        <v>0</v>
      </c>
      <c r="P36" s="150">
        <f>Matériel_Sogto!CZ41</f>
        <v>0</v>
      </c>
      <c r="Q36" s="150">
        <f>Matériel_Sogto!DH41</f>
        <v>0</v>
      </c>
      <c r="R36" s="150">
        <f>Matériel_Sogto!DP41</f>
        <v>0</v>
      </c>
      <c r="S36" s="150">
        <f>Matériel_Sogto!DX41</f>
        <v>0</v>
      </c>
      <c r="T36" s="150">
        <f>Matériel_Sogto!EF41</f>
        <v>0</v>
      </c>
      <c r="U36" s="150">
        <f>Matériel_Sogto!EN41</f>
        <v>0</v>
      </c>
      <c r="V36" s="150">
        <f>Matériel_Sogto!EV41</f>
        <v>0</v>
      </c>
      <c r="W36" s="150">
        <f>Matériel_Sogto!FD41</f>
        <v>0</v>
      </c>
      <c r="X36" s="150">
        <f>Matériel_Sogto!FL41</f>
        <v>0</v>
      </c>
      <c r="Y36" s="150">
        <f>Matériel_Sogto!FT41</f>
        <v>0</v>
      </c>
      <c r="Z36" s="150">
        <f>Matériel_Sogto!GB41</f>
        <v>0</v>
      </c>
      <c r="AA36" s="150">
        <f>Matériel_Sogto!GJ41</f>
        <v>0</v>
      </c>
      <c r="AB36" s="150">
        <f>Matériel_Sogto!GR41</f>
        <v>0</v>
      </c>
      <c r="AC36" s="150">
        <f>Matériel_Sogto!GZ41</f>
        <v>0</v>
      </c>
      <c r="AD36" s="150">
        <f>Matériel_Sogto!HH41</f>
        <v>0</v>
      </c>
      <c r="AE36" s="150">
        <f>Matériel_Sogto!HP41</f>
        <v>0</v>
      </c>
      <c r="AF36" s="150">
        <f>Matériel_Sogto!HX41</f>
        <v>0</v>
      </c>
      <c r="AG36" s="150">
        <f>Matériel_Sogto!IF41</f>
        <v>0</v>
      </c>
      <c r="AH36" s="150">
        <f>Matériel_Sogto!IN41</f>
        <v>0</v>
      </c>
      <c r="AI36" s="211">
        <f t="shared" si="0"/>
        <v>0</v>
      </c>
    </row>
    <row r="37" spans="1:35">
      <c r="A37" s="158">
        <f>Matériel_Sogto!A42</f>
        <v>0</v>
      </c>
      <c r="B37" s="159">
        <f>Matériel_Sogto!B42</f>
        <v>0</v>
      </c>
      <c r="C37" s="301">
        <f>Matériel_Sogto!C42</f>
        <v>0</v>
      </c>
      <c r="D37" s="149">
        <f>Matériel_Sogto!H42</f>
        <v>0</v>
      </c>
      <c r="E37" s="150">
        <f>Matériel_Sogto!P42</f>
        <v>0</v>
      </c>
      <c r="F37" s="150">
        <f>Matériel_Sogto!X42</f>
        <v>0</v>
      </c>
      <c r="G37" s="150">
        <f>Matériel_Sogto!AF42</f>
        <v>0</v>
      </c>
      <c r="H37" s="150">
        <f>+Matériel_Sogto!AN42</f>
        <v>0</v>
      </c>
      <c r="I37" s="150">
        <f>Matériel_Sogto!AV42</f>
        <v>0</v>
      </c>
      <c r="J37" s="150">
        <f>Matériel_Sogto!BD42</f>
        <v>0</v>
      </c>
      <c r="K37" s="150">
        <f>Matériel_Sogto!BL42</f>
        <v>0</v>
      </c>
      <c r="L37" s="150">
        <f>Matériel_Sogto!BT42</f>
        <v>0</v>
      </c>
      <c r="M37" s="150">
        <f>+Matériel_Sogto!CB42</f>
        <v>0</v>
      </c>
      <c r="N37" s="150">
        <f>Matériel_Sogto!CJ42</f>
        <v>0</v>
      </c>
      <c r="O37" s="150">
        <f>Matériel_Sogto!CR42</f>
        <v>0</v>
      </c>
      <c r="P37" s="150">
        <f>Matériel_Sogto!CZ42</f>
        <v>0</v>
      </c>
      <c r="Q37" s="150">
        <f>Matériel_Sogto!DH42</f>
        <v>0</v>
      </c>
      <c r="R37" s="150">
        <f>Matériel_Sogto!DP42</f>
        <v>0</v>
      </c>
      <c r="S37" s="150">
        <f>Matériel_Sogto!DX42</f>
        <v>0</v>
      </c>
      <c r="T37" s="150">
        <f>Matériel_Sogto!EF42</f>
        <v>0</v>
      </c>
      <c r="U37" s="150">
        <f>Matériel_Sogto!EN42</f>
        <v>0</v>
      </c>
      <c r="V37" s="150">
        <f>Matériel_Sogto!EV42</f>
        <v>0</v>
      </c>
      <c r="W37" s="150">
        <f>Matériel_Sogto!FD42</f>
        <v>0</v>
      </c>
      <c r="X37" s="150">
        <f>Matériel_Sogto!FL42</f>
        <v>0</v>
      </c>
      <c r="Y37" s="150">
        <f>Matériel_Sogto!FT42</f>
        <v>0</v>
      </c>
      <c r="Z37" s="150">
        <f>Matériel_Sogto!GB42</f>
        <v>0</v>
      </c>
      <c r="AA37" s="150">
        <f>Matériel_Sogto!GJ42</f>
        <v>0</v>
      </c>
      <c r="AB37" s="150">
        <f>Matériel_Sogto!GR42</f>
        <v>0</v>
      </c>
      <c r="AC37" s="150">
        <f>Matériel_Sogto!GZ42</f>
        <v>0</v>
      </c>
      <c r="AD37" s="150">
        <f>Matériel_Sogto!HH42</f>
        <v>0</v>
      </c>
      <c r="AE37" s="150">
        <f>Matériel_Sogto!HP42</f>
        <v>0</v>
      </c>
      <c r="AF37" s="150">
        <f>Matériel_Sogto!HX42</f>
        <v>0</v>
      </c>
      <c r="AG37" s="150">
        <f>Matériel_Sogto!IF42</f>
        <v>0</v>
      </c>
      <c r="AH37" s="150">
        <f>Matériel_Sogto!IN42</f>
        <v>0</v>
      </c>
      <c r="AI37" s="211">
        <f t="shared" si="0"/>
        <v>0</v>
      </c>
    </row>
    <row r="38" spans="1:35">
      <c r="A38" s="158">
        <f>Matériel_Sogto!A43</f>
        <v>0</v>
      </c>
      <c r="B38" s="159">
        <f>Matériel_Sogto!B43</f>
        <v>0</v>
      </c>
      <c r="C38" s="301">
        <f>Matériel_Sogto!C43</f>
        <v>0</v>
      </c>
      <c r="D38" s="149">
        <f>Matériel_Sogto!H43</f>
        <v>0</v>
      </c>
      <c r="E38" s="150">
        <f>Matériel_Sogto!P43</f>
        <v>0</v>
      </c>
      <c r="F38" s="150">
        <f>Matériel_Sogto!X43</f>
        <v>0</v>
      </c>
      <c r="G38" s="150">
        <f>Matériel_Sogto!AF43</f>
        <v>0</v>
      </c>
      <c r="H38" s="150">
        <f>+Matériel_Sogto!AN43</f>
        <v>0</v>
      </c>
      <c r="I38" s="150">
        <f>Matériel_Sogto!AV43</f>
        <v>0</v>
      </c>
      <c r="J38" s="150">
        <f>Matériel_Sogto!BD43</f>
        <v>0</v>
      </c>
      <c r="K38" s="150">
        <f>Matériel_Sogto!BL43</f>
        <v>0</v>
      </c>
      <c r="L38" s="150">
        <f>Matériel_Sogto!BT43</f>
        <v>0</v>
      </c>
      <c r="M38" s="150">
        <f>+Matériel_Sogto!CB43</f>
        <v>0</v>
      </c>
      <c r="N38" s="150">
        <f>Matériel_Sogto!CJ43</f>
        <v>0</v>
      </c>
      <c r="O38" s="150">
        <f>Matériel_Sogto!CR43</f>
        <v>0</v>
      </c>
      <c r="P38" s="150">
        <f>Matériel_Sogto!CZ43</f>
        <v>0</v>
      </c>
      <c r="Q38" s="150">
        <f>Matériel_Sogto!DH43</f>
        <v>0</v>
      </c>
      <c r="R38" s="150">
        <f>Matériel_Sogto!DP43</f>
        <v>0</v>
      </c>
      <c r="S38" s="150">
        <f>Matériel_Sogto!DX43</f>
        <v>0</v>
      </c>
      <c r="T38" s="150">
        <f>Matériel_Sogto!EF43</f>
        <v>0</v>
      </c>
      <c r="U38" s="150">
        <f>Matériel_Sogto!EN43</f>
        <v>0</v>
      </c>
      <c r="V38" s="150">
        <f>Matériel_Sogto!EV43</f>
        <v>0</v>
      </c>
      <c r="W38" s="150">
        <f>Matériel_Sogto!FD43</f>
        <v>0</v>
      </c>
      <c r="X38" s="150">
        <f>Matériel_Sogto!FL43</f>
        <v>0</v>
      </c>
      <c r="Y38" s="150">
        <f>Matériel_Sogto!FT43</f>
        <v>0</v>
      </c>
      <c r="Z38" s="150">
        <f>Matériel_Sogto!GB43</f>
        <v>0</v>
      </c>
      <c r="AA38" s="150">
        <f>Matériel_Sogto!GJ43</f>
        <v>0</v>
      </c>
      <c r="AB38" s="150">
        <f>Matériel_Sogto!GR43</f>
        <v>0</v>
      </c>
      <c r="AC38" s="150">
        <f>Matériel_Sogto!GZ43</f>
        <v>0</v>
      </c>
      <c r="AD38" s="150">
        <f>Matériel_Sogto!HH43</f>
        <v>0</v>
      </c>
      <c r="AE38" s="150">
        <f>Matériel_Sogto!HP43</f>
        <v>0</v>
      </c>
      <c r="AF38" s="150">
        <f>Matériel_Sogto!HX43</f>
        <v>0</v>
      </c>
      <c r="AG38" s="150">
        <f>Matériel_Sogto!IF43</f>
        <v>0</v>
      </c>
      <c r="AH38" s="150">
        <f>Matériel_Sogto!IN43</f>
        <v>0</v>
      </c>
      <c r="AI38" s="211">
        <f t="shared" si="0"/>
        <v>0</v>
      </c>
    </row>
    <row r="39" spans="1:35">
      <c r="A39" s="158">
        <f>Matériel_Sogto!A44</f>
        <v>0</v>
      </c>
      <c r="B39" s="159">
        <f>Matériel_Sogto!B44</f>
        <v>0</v>
      </c>
      <c r="C39" s="301">
        <f>Matériel_Sogto!C44</f>
        <v>0</v>
      </c>
      <c r="D39" s="149">
        <f>Matériel_Sogto!H44</f>
        <v>0</v>
      </c>
      <c r="E39" s="150">
        <f>Matériel_Sogto!P44</f>
        <v>0</v>
      </c>
      <c r="F39" s="150">
        <f>Matériel_Sogto!X44</f>
        <v>0</v>
      </c>
      <c r="G39" s="150">
        <f>Matériel_Sogto!AF44</f>
        <v>0</v>
      </c>
      <c r="H39" s="150">
        <f>+Matériel_Sogto!AN44</f>
        <v>0</v>
      </c>
      <c r="I39" s="150">
        <f>Matériel_Sogto!AV44</f>
        <v>0</v>
      </c>
      <c r="J39" s="150">
        <f>Matériel_Sogto!BD44</f>
        <v>0</v>
      </c>
      <c r="K39" s="150">
        <f>Matériel_Sogto!BL44</f>
        <v>0</v>
      </c>
      <c r="L39" s="150">
        <f>Matériel_Sogto!BT44</f>
        <v>0</v>
      </c>
      <c r="M39" s="150">
        <f>+Matériel_Sogto!CB44</f>
        <v>0</v>
      </c>
      <c r="N39" s="150">
        <f>Matériel_Sogto!CJ44</f>
        <v>0</v>
      </c>
      <c r="O39" s="150">
        <f>Matériel_Sogto!CR44</f>
        <v>0</v>
      </c>
      <c r="P39" s="150">
        <f>Matériel_Sogto!CZ44</f>
        <v>0</v>
      </c>
      <c r="Q39" s="150">
        <f>Matériel_Sogto!DH44</f>
        <v>0</v>
      </c>
      <c r="R39" s="150">
        <f>Matériel_Sogto!DP44</f>
        <v>0</v>
      </c>
      <c r="S39" s="150">
        <f>Matériel_Sogto!DX44</f>
        <v>0</v>
      </c>
      <c r="T39" s="150">
        <f>Matériel_Sogto!EF44</f>
        <v>0</v>
      </c>
      <c r="U39" s="150">
        <f>Matériel_Sogto!EN44</f>
        <v>0</v>
      </c>
      <c r="V39" s="150">
        <f>Matériel_Sogto!EV44</f>
        <v>0</v>
      </c>
      <c r="W39" s="150">
        <f>Matériel_Sogto!FD44</f>
        <v>0</v>
      </c>
      <c r="X39" s="150">
        <f>Matériel_Sogto!FL44</f>
        <v>0</v>
      </c>
      <c r="Y39" s="150">
        <f>Matériel_Sogto!FT44</f>
        <v>0</v>
      </c>
      <c r="Z39" s="150">
        <f>Matériel_Sogto!GB44</f>
        <v>0</v>
      </c>
      <c r="AA39" s="150">
        <f>Matériel_Sogto!GJ44</f>
        <v>0</v>
      </c>
      <c r="AB39" s="150">
        <f>Matériel_Sogto!GR44</f>
        <v>0</v>
      </c>
      <c r="AC39" s="150">
        <f>Matériel_Sogto!GZ44</f>
        <v>0</v>
      </c>
      <c r="AD39" s="150">
        <f>Matériel_Sogto!HH44</f>
        <v>0</v>
      </c>
      <c r="AE39" s="150">
        <f>Matériel_Sogto!HP44</f>
        <v>0</v>
      </c>
      <c r="AF39" s="150">
        <f>Matériel_Sogto!HX44</f>
        <v>0</v>
      </c>
      <c r="AG39" s="150">
        <f>Matériel_Sogto!IF44</f>
        <v>0</v>
      </c>
      <c r="AH39" s="150">
        <f>Matériel_Sogto!IN44</f>
        <v>0</v>
      </c>
      <c r="AI39" s="211">
        <f t="shared" si="0"/>
        <v>0</v>
      </c>
    </row>
    <row r="40" spans="1:35">
      <c r="A40" s="158">
        <f>Matériel_Sogto!A45</f>
        <v>0</v>
      </c>
      <c r="B40" s="159">
        <f>Matériel_Sogto!B45</f>
        <v>0</v>
      </c>
      <c r="C40" s="301">
        <f>Matériel_Sogto!C45</f>
        <v>0</v>
      </c>
      <c r="D40" s="149">
        <f>Matériel_Sogto!H45</f>
        <v>0</v>
      </c>
      <c r="E40" s="150">
        <f>Matériel_Sogto!P45</f>
        <v>0</v>
      </c>
      <c r="F40" s="150">
        <f>Matériel_Sogto!X45</f>
        <v>0</v>
      </c>
      <c r="G40" s="150">
        <f>Matériel_Sogto!AF45</f>
        <v>0</v>
      </c>
      <c r="H40" s="150">
        <f>+Matériel_Sogto!AN45</f>
        <v>0</v>
      </c>
      <c r="I40" s="150">
        <f>Matériel_Sogto!AV45</f>
        <v>0</v>
      </c>
      <c r="J40" s="150">
        <f>Matériel_Sogto!BD45</f>
        <v>0</v>
      </c>
      <c r="K40" s="150">
        <f>Matériel_Sogto!BL45</f>
        <v>0</v>
      </c>
      <c r="L40" s="150">
        <f>Matériel_Sogto!BT45</f>
        <v>0</v>
      </c>
      <c r="M40" s="150">
        <f>+Matériel_Sogto!CB45</f>
        <v>0</v>
      </c>
      <c r="N40" s="150">
        <f>Matériel_Sogto!CJ45</f>
        <v>0</v>
      </c>
      <c r="O40" s="150">
        <f>Matériel_Sogto!CR45</f>
        <v>0</v>
      </c>
      <c r="P40" s="150">
        <f>Matériel_Sogto!CZ45</f>
        <v>0</v>
      </c>
      <c r="Q40" s="150">
        <f>Matériel_Sogto!DH45</f>
        <v>0</v>
      </c>
      <c r="R40" s="150">
        <f>Matériel_Sogto!DP45</f>
        <v>0</v>
      </c>
      <c r="S40" s="150">
        <f>Matériel_Sogto!DX45</f>
        <v>0</v>
      </c>
      <c r="T40" s="150">
        <f>Matériel_Sogto!EF45</f>
        <v>0</v>
      </c>
      <c r="U40" s="150">
        <f>Matériel_Sogto!EN45</f>
        <v>0</v>
      </c>
      <c r="V40" s="150">
        <f>Matériel_Sogto!EV45</f>
        <v>0</v>
      </c>
      <c r="W40" s="150">
        <f>Matériel_Sogto!FD45</f>
        <v>0</v>
      </c>
      <c r="X40" s="150">
        <f>Matériel_Sogto!FL45</f>
        <v>0</v>
      </c>
      <c r="Y40" s="150">
        <f>Matériel_Sogto!FT45</f>
        <v>0</v>
      </c>
      <c r="Z40" s="150">
        <f>Matériel_Sogto!GB45</f>
        <v>0</v>
      </c>
      <c r="AA40" s="150">
        <f>Matériel_Sogto!GJ45</f>
        <v>0</v>
      </c>
      <c r="AB40" s="150">
        <f>Matériel_Sogto!GR45</f>
        <v>0</v>
      </c>
      <c r="AC40" s="150">
        <f>Matériel_Sogto!GZ45</f>
        <v>0</v>
      </c>
      <c r="AD40" s="150">
        <f>Matériel_Sogto!HH45</f>
        <v>0</v>
      </c>
      <c r="AE40" s="150">
        <f>Matériel_Sogto!HP45</f>
        <v>0</v>
      </c>
      <c r="AF40" s="150">
        <f>Matériel_Sogto!HX45</f>
        <v>0</v>
      </c>
      <c r="AG40" s="150">
        <f>Matériel_Sogto!IF45</f>
        <v>0</v>
      </c>
      <c r="AH40" s="150">
        <f>Matériel_Sogto!IN45</f>
        <v>0</v>
      </c>
      <c r="AI40" s="211">
        <f t="shared" si="0"/>
        <v>0</v>
      </c>
    </row>
    <row r="41" spans="1:35">
      <c r="A41" s="158">
        <f>Matériel_Sogto!A46</f>
        <v>0</v>
      </c>
      <c r="B41" s="159">
        <f>Matériel_Sogto!B46</f>
        <v>0</v>
      </c>
      <c r="C41" s="301">
        <f>Matériel_Sogto!C46</f>
        <v>0</v>
      </c>
      <c r="D41" s="149">
        <f>Matériel_Sogto!H46</f>
        <v>0</v>
      </c>
      <c r="E41" s="150">
        <f>Matériel_Sogto!P46</f>
        <v>0</v>
      </c>
      <c r="F41" s="150">
        <f>Matériel_Sogto!X46</f>
        <v>0</v>
      </c>
      <c r="G41" s="150">
        <f>Matériel_Sogto!AF46</f>
        <v>0</v>
      </c>
      <c r="H41" s="150">
        <f>+Matériel_Sogto!AN46</f>
        <v>0</v>
      </c>
      <c r="I41" s="150">
        <f>Matériel_Sogto!AV46</f>
        <v>0</v>
      </c>
      <c r="J41" s="150">
        <f>Matériel_Sogto!BD46</f>
        <v>0</v>
      </c>
      <c r="K41" s="150">
        <f>Matériel_Sogto!BL46</f>
        <v>0</v>
      </c>
      <c r="L41" s="150">
        <f>Matériel_Sogto!BT46</f>
        <v>0</v>
      </c>
      <c r="M41" s="150">
        <f>+Matériel_Sogto!CB46</f>
        <v>0</v>
      </c>
      <c r="N41" s="150">
        <f>Matériel_Sogto!CJ46</f>
        <v>0</v>
      </c>
      <c r="O41" s="150">
        <f>Matériel_Sogto!CR46</f>
        <v>0</v>
      </c>
      <c r="P41" s="150">
        <f>Matériel_Sogto!CZ46</f>
        <v>0</v>
      </c>
      <c r="Q41" s="150">
        <f>Matériel_Sogto!DH46</f>
        <v>0</v>
      </c>
      <c r="R41" s="150">
        <f>Matériel_Sogto!DP46</f>
        <v>0</v>
      </c>
      <c r="S41" s="150">
        <f>Matériel_Sogto!DX46</f>
        <v>0</v>
      </c>
      <c r="T41" s="150">
        <f>Matériel_Sogto!EF46</f>
        <v>0</v>
      </c>
      <c r="U41" s="150">
        <f>Matériel_Sogto!EN46</f>
        <v>0</v>
      </c>
      <c r="V41" s="150">
        <f>Matériel_Sogto!EV46</f>
        <v>0</v>
      </c>
      <c r="W41" s="150">
        <f>Matériel_Sogto!FD46</f>
        <v>0</v>
      </c>
      <c r="X41" s="150">
        <f>Matériel_Sogto!FL46</f>
        <v>0</v>
      </c>
      <c r="Y41" s="150">
        <f>Matériel_Sogto!FT46</f>
        <v>0</v>
      </c>
      <c r="Z41" s="150">
        <f>Matériel_Sogto!GB46</f>
        <v>0</v>
      </c>
      <c r="AA41" s="150">
        <f>Matériel_Sogto!GJ46</f>
        <v>0</v>
      </c>
      <c r="AB41" s="150">
        <f>Matériel_Sogto!GR46</f>
        <v>0</v>
      </c>
      <c r="AC41" s="150">
        <f>Matériel_Sogto!GZ46</f>
        <v>0</v>
      </c>
      <c r="AD41" s="150">
        <f>Matériel_Sogto!HH46</f>
        <v>0</v>
      </c>
      <c r="AE41" s="150">
        <f>Matériel_Sogto!HP46</f>
        <v>0</v>
      </c>
      <c r="AF41" s="150">
        <f>Matériel_Sogto!HX46</f>
        <v>0</v>
      </c>
      <c r="AG41" s="150">
        <f>Matériel_Sogto!IF46</f>
        <v>0</v>
      </c>
      <c r="AH41" s="150">
        <f>Matériel_Sogto!IN46</f>
        <v>0</v>
      </c>
      <c r="AI41" s="211">
        <f t="shared" si="0"/>
        <v>0</v>
      </c>
    </row>
    <row r="42" spans="1:35">
      <c r="A42" s="158">
        <f>Matériel_Sogto!A47</f>
        <v>0</v>
      </c>
      <c r="B42" s="159">
        <f>Matériel_Sogto!B47</f>
        <v>0</v>
      </c>
      <c r="C42" s="301">
        <f>Matériel_Sogto!C47</f>
        <v>0</v>
      </c>
      <c r="D42" s="149">
        <f>Matériel_Sogto!H47</f>
        <v>0</v>
      </c>
      <c r="E42" s="150">
        <f>Matériel_Sogto!P47</f>
        <v>0</v>
      </c>
      <c r="F42" s="150">
        <f>Matériel_Sogto!X47</f>
        <v>0</v>
      </c>
      <c r="G42" s="150">
        <f>Matériel_Sogto!AF47</f>
        <v>0</v>
      </c>
      <c r="H42" s="150">
        <f>+Matériel_Sogto!AN47</f>
        <v>0</v>
      </c>
      <c r="I42" s="150">
        <f>Matériel_Sogto!AV47</f>
        <v>0</v>
      </c>
      <c r="J42" s="150">
        <f>Matériel_Sogto!BD47</f>
        <v>0</v>
      </c>
      <c r="K42" s="150">
        <f>Matériel_Sogto!BL47</f>
        <v>0</v>
      </c>
      <c r="L42" s="150">
        <f>Matériel_Sogto!BT47</f>
        <v>0</v>
      </c>
      <c r="M42" s="150">
        <f>+Matériel_Sogto!CB47</f>
        <v>0</v>
      </c>
      <c r="N42" s="150">
        <f>Matériel_Sogto!CJ47</f>
        <v>0</v>
      </c>
      <c r="O42" s="150">
        <f>Matériel_Sogto!CR47</f>
        <v>0</v>
      </c>
      <c r="P42" s="150">
        <f>Matériel_Sogto!CZ47</f>
        <v>0</v>
      </c>
      <c r="Q42" s="150">
        <f>Matériel_Sogto!DH47</f>
        <v>0</v>
      </c>
      <c r="R42" s="150">
        <f>Matériel_Sogto!DP47</f>
        <v>0</v>
      </c>
      <c r="S42" s="150">
        <f>Matériel_Sogto!DX47</f>
        <v>0</v>
      </c>
      <c r="T42" s="150">
        <f>Matériel_Sogto!EF47</f>
        <v>0</v>
      </c>
      <c r="U42" s="150">
        <f>Matériel_Sogto!EN47</f>
        <v>0</v>
      </c>
      <c r="V42" s="150">
        <f>Matériel_Sogto!EV47</f>
        <v>0</v>
      </c>
      <c r="W42" s="150">
        <f>Matériel_Sogto!FD47</f>
        <v>0</v>
      </c>
      <c r="X42" s="150">
        <f>Matériel_Sogto!FL47</f>
        <v>0</v>
      </c>
      <c r="Y42" s="150">
        <f>Matériel_Sogto!FT47</f>
        <v>0</v>
      </c>
      <c r="Z42" s="150">
        <f>Matériel_Sogto!GB47</f>
        <v>0</v>
      </c>
      <c r="AA42" s="150">
        <f>Matériel_Sogto!GJ47</f>
        <v>0</v>
      </c>
      <c r="AB42" s="150">
        <f>Matériel_Sogto!GR47</f>
        <v>0</v>
      </c>
      <c r="AC42" s="150">
        <f>Matériel_Sogto!GZ47</f>
        <v>0</v>
      </c>
      <c r="AD42" s="150">
        <f>Matériel_Sogto!HH47</f>
        <v>0</v>
      </c>
      <c r="AE42" s="150">
        <f>Matériel_Sogto!HP47</f>
        <v>0</v>
      </c>
      <c r="AF42" s="150">
        <f>Matériel_Sogto!HX47</f>
        <v>0</v>
      </c>
      <c r="AG42" s="150">
        <f>Matériel_Sogto!IF47</f>
        <v>0</v>
      </c>
      <c r="AH42" s="150">
        <f>Matériel_Sogto!IN47</f>
        <v>0</v>
      </c>
      <c r="AI42" s="211">
        <f t="shared" si="0"/>
        <v>0</v>
      </c>
    </row>
    <row r="43" spans="1:35">
      <c r="A43" s="158">
        <f>Matériel_Sogto!A48</f>
        <v>0</v>
      </c>
      <c r="B43" s="159">
        <f>Matériel_Sogto!B48</f>
        <v>0</v>
      </c>
      <c r="C43" s="301">
        <f>Matériel_Sogto!C48</f>
        <v>0</v>
      </c>
      <c r="D43" s="149">
        <f>Matériel_Sogto!H48</f>
        <v>0</v>
      </c>
      <c r="E43" s="150">
        <f>Matériel_Sogto!P48</f>
        <v>0</v>
      </c>
      <c r="F43" s="150">
        <f>Matériel_Sogto!X48</f>
        <v>0</v>
      </c>
      <c r="G43" s="150">
        <f>Matériel_Sogto!AF48</f>
        <v>0</v>
      </c>
      <c r="H43" s="150">
        <f>+Matériel_Sogto!AN48</f>
        <v>0</v>
      </c>
      <c r="I43" s="150">
        <f>Matériel_Sogto!AV48</f>
        <v>0</v>
      </c>
      <c r="J43" s="150">
        <f>Matériel_Sogto!BD48</f>
        <v>0</v>
      </c>
      <c r="K43" s="150">
        <f>Matériel_Sogto!BL48</f>
        <v>0</v>
      </c>
      <c r="L43" s="150">
        <f>Matériel_Sogto!BT48</f>
        <v>0</v>
      </c>
      <c r="M43" s="150">
        <f>+Matériel_Sogto!CB48</f>
        <v>0</v>
      </c>
      <c r="N43" s="150">
        <f>Matériel_Sogto!CJ48</f>
        <v>0</v>
      </c>
      <c r="O43" s="150">
        <f>Matériel_Sogto!CR48</f>
        <v>0</v>
      </c>
      <c r="P43" s="150">
        <f>Matériel_Sogto!CZ48</f>
        <v>0</v>
      </c>
      <c r="Q43" s="150">
        <f>Matériel_Sogto!DH48</f>
        <v>0</v>
      </c>
      <c r="R43" s="150">
        <f>Matériel_Sogto!DP48</f>
        <v>0</v>
      </c>
      <c r="S43" s="150">
        <f>Matériel_Sogto!DX48</f>
        <v>0</v>
      </c>
      <c r="T43" s="150">
        <f>Matériel_Sogto!EF48</f>
        <v>0</v>
      </c>
      <c r="U43" s="150">
        <f>Matériel_Sogto!EN48</f>
        <v>0</v>
      </c>
      <c r="V43" s="150">
        <f>Matériel_Sogto!EV48</f>
        <v>0</v>
      </c>
      <c r="W43" s="150">
        <f>Matériel_Sogto!FD48</f>
        <v>0</v>
      </c>
      <c r="X43" s="150">
        <f>Matériel_Sogto!FL48</f>
        <v>0</v>
      </c>
      <c r="Y43" s="150">
        <f>Matériel_Sogto!FT48</f>
        <v>0</v>
      </c>
      <c r="Z43" s="150">
        <f>Matériel_Sogto!GB48</f>
        <v>0</v>
      </c>
      <c r="AA43" s="150">
        <f>Matériel_Sogto!GJ48</f>
        <v>0</v>
      </c>
      <c r="AB43" s="150">
        <f>Matériel_Sogto!GR48</f>
        <v>0</v>
      </c>
      <c r="AC43" s="150">
        <f>Matériel_Sogto!GZ48</f>
        <v>0</v>
      </c>
      <c r="AD43" s="150">
        <f>Matériel_Sogto!HH48</f>
        <v>0</v>
      </c>
      <c r="AE43" s="150">
        <f>Matériel_Sogto!HP48</f>
        <v>0</v>
      </c>
      <c r="AF43" s="150">
        <f>Matériel_Sogto!HX48</f>
        <v>0</v>
      </c>
      <c r="AG43" s="150">
        <f>Matériel_Sogto!IF48</f>
        <v>0</v>
      </c>
      <c r="AH43" s="150">
        <f>Matériel_Sogto!IN48</f>
        <v>0</v>
      </c>
      <c r="AI43" s="211">
        <f t="shared" si="0"/>
        <v>0</v>
      </c>
    </row>
    <row r="44" spans="1:35">
      <c r="A44" s="158">
        <f>Matériel_Sogto!A49</f>
        <v>0</v>
      </c>
      <c r="B44" s="159">
        <f>Matériel_Sogto!B49</f>
        <v>0</v>
      </c>
      <c r="C44" s="301">
        <f>Matériel_Sogto!C49</f>
        <v>0</v>
      </c>
      <c r="D44" s="149">
        <f>Matériel_Sogto!H49</f>
        <v>0</v>
      </c>
      <c r="E44" s="150">
        <f>Matériel_Sogto!P49</f>
        <v>0</v>
      </c>
      <c r="F44" s="150">
        <f>Matériel_Sogto!X49</f>
        <v>0</v>
      </c>
      <c r="G44" s="150">
        <f>Matériel_Sogto!AF49</f>
        <v>0</v>
      </c>
      <c r="H44" s="150">
        <f>+Matériel_Sogto!AN49</f>
        <v>0</v>
      </c>
      <c r="I44" s="150">
        <f>Matériel_Sogto!AV49</f>
        <v>0</v>
      </c>
      <c r="J44" s="150">
        <f>Matériel_Sogto!BD49</f>
        <v>0</v>
      </c>
      <c r="K44" s="150">
        <f>Matériel_Sogto!BL49</f>
        <v>0</v>
      </c>
      <c r="L44" s="150">
        <f>Matériel_Sogto!BT49</f>
        <v>0</v>
      </c>
      <c r="M44" s="150">
        <f>+Matériel_Sogto!CB49</f>
        <v>0</v>
      </c>
      <c r="N44" s="150">
        <f>Matériel_Sogto!CJ49</f>
        <v>0</v>
      </c>
      <c r="O44" s="150">
        <f>Matériel_Sogto!CR49</f>
        <v>0</v>
      </c>
      <c r="P44" s="150">
        <f>Matériel_Sogto!CZ49</f>
        <v>0</v>
      </c>
      <c r="Q44" s="150">
        <f>Matériel_Sogto!DH49</f>
        <v>0</v>
      </c>
      <c r="R44" s="150">
        <f>Matériel_Sogto!DP49</f>
        <v>0</v>
      </c>
      <c r="S44" s="150">
        <f>Matériel_Sogto!DX49</f>
        <v>0</v>
      </c>
      <c r="T44" s="150">
        <f>Matériel_Sogto!EF49</f>
        <v>0</v>
      </c>
      <c r="U44" s="150">
        <f>Matériel_Sogto!EN49</f>
        <v>0</v>
      </c>
      <c r="V44" s="150">
        <f>Matériel_Sogto!EV49</f>
        <v>0</v>
      </c>
      <c r="W44" s="150">
        <f>Matériel_Sogto!FD49</f>
        <v>0</v>
      </c>
      <c r="X44" s="150">
        <f>Matériel_Sogto!FL49</f>
        <v>0</v>
      </c>
      <c r="Y44" s="150">
        <f>Matériel_Sogto!FT49</f>
        <v>0</v>
      </c>
      <c r="Z44" s="150">
        <f>Matériel_Sogto!GB49</f>
        <v>0</v>
      </c>
      <c r="AA44" s="150">
        <f>Matériel_Sogto!GJ49</f>
        <v>0</v>
      </c>
      <c r="AB44" s="150">
        <f>Matériel_Sogto!GR49</f>
        <v>0</v>
      </c>
      <c r="AC44" s="150">
        <f>Matériel_Sogto!GZ49</f>
        <v>0</v>
      </c>
      <c r="AD44" s="150">
        <f>Matériel_Sogto!HH49</f>
        <v>0</v>
      </c>
      <c r="AE44" s="150">
        <f>Matériel_Sogto!HP49</f>
        <v>0</v>
      </c>
      <c r="AF44" s="150">
        <f>Matériel_Sogto!HX49</f>
        <v>0</v>
      </c>
      <c r="AG44" s="150">
        <f>Matériel_Sogto!IF49</f>
        <v>0</v>
      </c>
      <c r="AH44" s="150">
        <f>Matériel_Sogto!IN49</f>
        <v>0</v>
      </c>
      <c r="AI44" s="211">
        <f t="shared" si="0"/>
        <v>0</v>
      </c>
    </row>
    <row r="45" spans="1:35">
      <c r="A45" s="158">
        <f>Matériel_Sogto!A50</f>
        <v>0</v>
      </c>
      <c r="B45" s="159">
        <f>Matériel_Sogto!B50</f>
        <v>0</v>
      </c>
      <c r="C45" s="301">
        <f>Matériel_Sogto!C50</f>
        <v>0</v>
      </c>
      <c r="D45" s="149">
        <f>Matériel_Sogto!H50</f>
        <v>0</v>
      </c>
      <c r="E45" s="150">
        <f>Matériel_Sogto!P50</f>
        <v>0</v>
      </c>
      <c r="F45" s="150">
        <f>Matériel_Sogto!X50</f>
        <v>0</v>
      </c>
      <c r="G45" s="150">
        <f>Matériel_Sogto!AF50</f>
        <v>0</v>
      </c>
      <c r="H45" s="150">
        <f>+Matériel_Sogto!AN50</f>
        <v>0</v>
      </c>
      <c r="I45" s="150">
        <f>Matériel_Sogto!AV50</f>
        <v>0</v>
      </c>
      <c r="J45" s="150">
        <f>Matériel_Sogto!BD50</f>
        <v>0</v>
      </c>
      <c r="K45" s="150">
        <f>Matériel_Sogto!BL50</f>
        <v>0</v>
      </c>
      <c r="L45" s="150">
        <f>Matériel_Sogto!BT50</f>
        <v>0</v>
      </c>
      <c r="M45" s="150">
        <f>+Matériel_Sogto!CB50</f>
        <v>0</v>
      </c>
      <c r="N45" s="150">
        <f>Matériel_Sogto!CJ50</f>
        <v>0</v>
      </c>
      <c r="O45" s="150">
        <f>Matériel_Sogto!CR50</f>
        <v>0</v>
      </c>
      <c r="P45" s="150">
        <f>Matériel_Sogto!CZ50</f>
        <v>0</v>
      </c>
      <c r="Q45" s="150">
        <f>Matériel_Sogto!DH50</f>
        <v>0</v>
      </c>
      <c r="R45" s="150">
        <f>Matériel_Sogto!DP50</f>
        <v>0</v>
      </c>
      <c r="S45" s="150">
        <f>Matériel_Sogto!DX50</f>
        <v>0</v>
      </c>
      <c r="T45" s="150">
        <f>Matériel_Sogto!EF50</f>
        <v>0</v>
      </c>
      <c r="U45" s="150">
        <f>Matériel_Sogto!EN50</f>
        <v>0</v>
      </c>
      <c r="V45" s="150">
        <f>Matériel_Sogto!EV50</f>
        <v>0</v>
      </c>
      <c r="W45" s="150">
        <f>Matériel_Sogto!FD50</f>
        <v>0</v>
      </c>
      <c r="X45" s="150">
        <f>Matériel_Sogto!FL50</f>
        <v>0</v>
      </c>
      <c r="Y45" s="150">
        <f>Matériel_Sogto!FT50</f>
        <v>0</v>
      </c>
      <c r="Z45" s="150">
        <f>Matériel_Sogto!GB50</f>
        <v>0</v>
      </c>
      <c r="AA45" s="150">
        <f>Matériel_Sogto!GJ50</f>
        <v>0</v>
      </c>
      <c r="AB45" s="150">
        <f>Matériel_Sogto!GR50</f>
        <v>0</v>
      </c>
      <c r="AC45" s="150">
        <f>Matériel_Sogto!GZ50</f>
        <v>0</v>
      </c>
      <c r="AD45" s="150">
        <f>Matériel_Sogto!HH50</f>
        <v>0</v>
      </c>
      <c r="AE45" s="150">
        <f>Matériel_Sogto!HP50</f>
        <v>0</v>
      </c>
      <c r="AF45" s="150">
        <f>Matériel_Sogto!HX50</f>
        <v>0</v>
      </c>
      <c r="AG45" s="150">
        <f>Matériel_Sogto!IF50</f>
        <v>0</v>
      </c>
      <c r="AH45" s="150">
        <f>Matériel_Sogto!IN50</f>
        <v>0</v>
      </c>
      <c r="AI45" s="211">
        <f t="shared" si="0"/>
        <v>0</v>
      </c>
    </row>
    <row r="46" spans="1:35">
      <c r="A46" s="158">
        <f>Matériel_Sogto!A51</f>
        <v>0</v>
      </c>
      <c r="B46" s="159">
        <f>Matériel_Sogto!B51</f>
        <v>0</v>
      </c>
      <c r="C46" s="301">
        <f>Matériel_Sogto!C51</f>
        <v>0</v>
      </c>
      <c r="D46" s="149">
        <f>Matériel_Sogto!H51</f>
        <v>0</v>
      </c>
      <c r="E46" s="150">
        <f>Matériel_Sogto!P51</f>
        <v>0</v>
      </c>
      <c r="F46" s="150">
        <f>Matériel_Sogto!X51</f>
        <v>0</v>
      </c>
      <c r="G46" s="150">
        <f>Matériel_Sogto!AF51</f>
        <v>0</v>
      </c>
      <c r="H46" s="150">
        <f>+Matériel_Sogto!AN51</f>
        <v>0</v>
      </c>
      <c r="I46" s="150">
        <f>Matériel_Sogto!AV51</f>
        <v>0</v>
      </c>
      <c r="J46" s="150">
        <f>Matériel_Sogto!BD51</f>
        <v>0</v>
      </c>
      <c r="K46" s="150">
        <f>Matériel_Sogto!BL51</f>
        <v>0</v>
      </c>
      <c r="L46" s="150">
        <f>Matériel_Sogto!BT51</f>
        <v>0</v>
      </c>
      <c r="M46" s="150">
        <f>+Matériel_Sogto!CB51</f>
        <v>0</v>
      </c>
      <c r="N46" s="150">
        <f>Matériel_Sogto!CJ51</f>
        <v>0</v>
      </c>
      <c r="O46" s="150">
        <f>Matériel_Sogto!CR51</f>
        <v>0</v>
      </c>
      <c r="P46" s="150">
        <f>Matériel_Sogto!CZ51</f>
        <v>0</v>
      </c>
      <c r="Q46" s="150">
        <f>Matériel_Sogto!DH51</f>
        <v>0</v>
      </c>
      <c r="R46" s="150">
        <f>Matériel_Sogto!DP51</f>
        <v>0</v>
      </c>
      <c r="S46" s="150">
        <f>Matériel_Sogto!DX51</f>
        <v>0</v>
      </c>
      <c r="T46" s="150">
        <f>Matériel_Sogto!EF51</f>
        <v>0</v>
      </c>
      <c r="U46" s="150">
        <f>Matériel_Sogto!EN51</f>
        <v>0</v>
      </c>
      <c r="V46" s="150">
        <f>Matériel_Sogto!EV51</f>
        <v>0</v>
      </c>
      <c r="W46" s="150">
        <f>Matériel_Sogto!FD51</f>
        <v>0</v>
      </c>
      <c r="X46" s="150">
        <f>Matériel_Sogto!FL51</f>
        <v>0</v>
      </c>
      <c r="Y46" s="150">
        <f>Matériel_Sogto!FT51</f>
        <v>0</v>
      </c>
      <c r="Z46" s="150">
        <f>Matériel_Sogto!GB51</f>
        <v>0</v>
      </c>
      <c r="AA46" s="150">
        <f>Matériel_Sogto!GJ51</f>
        <v>0</v>
      </c>
      <c r="AB46" s="150">
        <f>Matériel_Sogto!GR51</f>
        <v>0</v>
      </c>
      <c r="AC46" s="150">
        <f>Matériel_Sogto!GZ51</f>
        <v>0</v>
      </c>
      <c r="AD46" s="150">
        <f>Matériel_Sogto!HH51</f>
        <v>0</v>
      </c>
      <c r="AE46" s="150">
        <f>Matériel_Sogto!HP51</f>
        <v>0</v>
      </c>
      <c r="AF46" s="150">
        <f>Matériel_Sogto!HX51</f>
        <v>0</v>
      </c>
      <c r="AG46" s="150">
        <f>Matériel_Sogto!IF51</f>
        <v>0</v>
      </c>
      <c r="AH46" s="150">
        <f>Matériel_Sogto!IN51</f>
        <v>0</v>
      </c>
      <c r="AI46" s="211">
        <f t="shared" si="0"/>
        <v>0</v>
      </c>
    </row>
    <row r="47" spans="1:35">
      <c r="A47" s="300">
        <f>Matériel_Sogto!A52</f>
        <v>0</v>
      </c>
      <c r="B47" s="301">
        <f>Matériel_Sogto!B52</f>
        <v>0</v>
      </c>
      <c r="C47" s="301">
        <f>Matériel_Sogto!C52</f>
        <v>0</v>
      </c>
      <c r="D47" s="298">
        <f>Matériel_Sogto!H52</f>
        <v>0</v>
      </c>
      <c r="E47" s="299">
        <f>Matériel_Sogto!P52</f>
        <v>0</v>
      </c>
      <c r="F47" s="299">
        <f>Matériel_Sogto!X52</f>
        <v>0</v>
      </c>
      <c r="G47" s="299">
        <f>Matériel_Sogto!AF52</f>
        <v>0</v>
      </c>
      <c r="H47" s="299">
        <f>+Matériel_Sogto!AN52</f>
        <v>0</v>
      </c>
      <c r="I47" s="299">
        <f>Matériel_Sogto!AV52</f>
        <v>0</v>
      </c>
      <c r="J47" s="299">
        <f>Matériel_Sogto!BD52</f>
        <v>0</v>
      </c>
      <c r="K47" s="299">
        <f>Matériel_Sogto!BL52</f>
        <v>0</v>
      </c>
      <c r="L47" s="299">
        <f>Matériel_Sogto!BT52</f>
        <v>0</v>
      </c>
      <c r="M47" s="299">
        <f>+Matériel_Sogto!CB52</f>
        <v>0</v>
      </c>
      <c r="N47" s="299">
        <f>Matériel_Sogto!CJ52</f>
        <v>0</v>
      </c>
      <c r="O47" s="299">
        <f>Matériel_Sogto!CR52</f>
        <v>0</v>
      </c>
      <c r="P47" s="299">
        <f>Matériel_Sogto!CZ52</f>
        <v>0</v>
      </c>
      <c r="Q47" s="299">
        <f>Matériel_Sogto!DH52</f>
        <v>0</v>
      </c>
      <c r="R47" s="299">
        <f>Matériel_Sogto!DP52</f>
        <v>0</v>
      </c>
      <c r="S47" s="299">
        <f>Matériel_Sogto!DX52</f>
        <v>0</v>
      </c>
      <c r="T47" s="299">
        <f>Matériel_Sogto!EF52</f>
        <v>0</v>
      </c>
      <c r="U47" s="299">
        <f>Matériel_Sogto!EN52</f>
        <v>0</v>
      </c>
      <c r="V47" s="299">
        <f>Matériel_Sogto!EV52</f>
        <v>0</v>
      </c>
      <c r="W47" s="299">
        <f>Matériel_Sogto!FD52</f>
        <v>0</v>
      </c>
      <c r="X47" s="299">
        <f>Matériel_Sogto!FL52</f>
        <v>0</v>
      </c>
      <c r="Y47" s="299">
        <f>Matériel_Sogto!FT52</f>
        <v>0</v>
      </c>
      <c r="Z47" s="299">
        <f>Matériel_Sogto!GB52</f>
        <v>0</v>
      </c>
      <c r="AA47" s="299">
        <f>Matériel_Sogto!GJ52</f>
        <v>0</v>
      </c>
      <c r="AB47" s="299">
        <f>Matériel_Sogto!GR52</f>
        <v>0</v>
      </c>
      <c r="AC47" s="299">
        <f>Matériel_Sogto!GZ52</f>
        <v>0</v>
      </c>
      <c r="AD47" s="299">
        <f>Matériel_Sogto!HH52</f>
        <v>0</v>
      </c>
      <c r="AE47" s="299">
        <f>Matériel_Sogto!HP52</f>
        <v>0</v>
      </c>
      <c r="AF47" s="299">
        <f>Matériel_Sogto!HX52</f>
        <v>0</v>
      </c>
      <c r="AG47" s="299">
        <f>Matériel_Sogto!IF52</f>
        <v>0</v>
      </c>
      <c r="AH47" s="299">
        <f>Matériel_Sogto!IN52</f>
        <v>0</v>
      </c>
      <c r="AI47" s="302">
        <f t="shared" ref="AI47:AI57" si="1">SUM(D47:AH47)</f>
        <v>0</v>
      </c>
    </row>
    <row r="48" spans="1:35">
      <c r="A48" s="300">
        <f>Matériel_Sogto!A53</f>
        <v>0</v>
      </c>
      <c r="B48" s="301">
        <f>Matériel_Sogto!B53</f>
        <v>0</v>
      </c>
      <c r="C48" s="301">
        <f>Matériel_Sogto!C53</f>
        <v>0</v>
      </c>
      <c r="D48" s="298">
        <f>Matériel_Sogto!H53</f>
        <v>0</v>
      </c>
      <c r="E48" s="299">
        <f>Matériel_Sogto!P53</f>
        <v>0</v>
      </c>
      <c r="F48" s="299">
        <f>Matériel_Sogto!X53</f>
        <v>0</v>
      </c>
      <c r="G48" s="299">
        <f>Matériel_Sogto!AF53</f>
        <v>0</v>
      </c>
      <c r="H48" s="299">
        <f>+Matériel_Sogto!AN53</f>
        <v>0</v>
      </c>
      <c r="I48" s="299">
        <f>Matériel_Sogto!AV53</f>
        <v>0</v>
      </c>
      <c r="J48" s="299">
        <f>Matériel_Sogto!BD53</f>
        <v>0</v>
      </c>
      <c r="K48" s="299">
        <f>Matériel_Sogto!BL53</f>
        <v>0</v>
      </c>
      <c r="L48" s="299">
        <f>Matériel_Sogto!BT53</f>
        <v>0</v>
      </c>
      <c r="M48" s="299">
        <f>+Matériel_Sogto!CB53</f>
        <v>0</v>
      </c>
      <c r="N48" s="299">
        <f>Matériel_Sogto!CJ53</f>
        <v>0</v>
      </c>
      <c r="O48" s="299">
        <f>Matériel_Sogto!CR53</f>
        <v>0</v>
      </c>
      <c r="P48" s="299">
        <f>Matériel_Sogto!CZ53</f>
        <v>0</v>
      </c>
      <c r="Q48" s="299">
        <f>Matériel_Sogto!DH53</f>
        <v>0</v>
      </c>
      <c r="R48" s="299">
        <f>Matériel_Sogto!DP53</f>
        <v>0</v>
      </c>
      <c r="S48" s="299">
        <f>Matériel_Sogto!DX53</f>
        <v>0</v>
      </c>
      <c r="T48" s="299">
        <f>Matériel_Sogto!EF53</f>
        <v>0</v>
      </c>
      <c r="U48" s="299">
        <f>Matériel_Sogto!EN53</f>
        <v>0</v>
      </c>
      <c r="V48" s="299">
        <f>Matériel_Sogto!EV53</f>
        <v>0</v>
      </c>
      <c r="W48" s="299">
        <f>Matériel_Sogto!FD53</f>
        <v>0</v>
      </c>
      <c r="X48" s="299">
        <f>Matériel_Sogto!FL53</f>
        <v>0</v>
      </c>
      <c r="Y48" s="299">
        <f>Matériel_Sogto!FT53</f>
        <v>0</v>
      </c>
      <c r="Z48" s="299">
        <f>Matériel_Sogto!GB53</f>
        <v>0</v>
      </c>
      <c r="AA48" s="299">
        <f>Matériel_Sogto!GJ53</f>
        <v>0</v>
      </c>
      <c r="AB48" s="299">
        <f>Matériel_Sogto!GR53</f>
        <v>0</v>
      </c>
      <c r="AC48" s="299">
        <f>Matériel_Sogto!GZ53</f>
        <v>0</v>
      </c>
      <c r="AD48" s="299">
        <f>Matériel_Sogto!HH53</f>
        <v>0</v>
      </c>
      <c r="AE48" s="299">
        <f>Matériel_Sogto!HP53</f>
        <v>0</v>
      </c>
      <c r="AF48" s="299">
        <f>Matériel_Sogto!HX53</f>
        <v>0</v>
      </c>
      <c r="AG48" s="299">
        <f>Matériel_Sogto!IF53</f>
        <v>0</v>
      </c>
      <c r="AH48" s="299">
        <f>Matériel_Sogto!IN53</f>
        <v>0</v>
      </c>
      <c r="AI48" s="302">
        <f t="shared" si="1"/>
        <v>0</v>
      </c>
    </row>
    <row r="49" spans="1:35">
      <c r="A49" s="300">
        <f>Matériel_Sogto!A54</f>
        <v>0</v>
      </c>
      <c r="B49" s="301">
        <f>Matériel_Sogto!B54</f>
        <v>0</v>
      </c>
      <c r="C49" s="301">
        <f>Matériel_Sogto!C54</f>
        <v>0</v>
      </c>
      <c r="D49" s="298">
        <f>Matériel_Sogto!H54</f>
        <v>0</v>
      </c>
      <c r="E49" s="299">
        <f>Matériel_Sogto!P54</f>
        <v>0</v>
      </c>
      <c r="F49" s="299">
        <f>Matériel_Sogto!X54</f>
        <v>0</v>
      </c>
      <c r="G49" s="299">
        <f>Matériel_Sogto!AF54</f>
        <v>0</v>
      </c>
      <c r="H49" s="299">
        <f>+Matériel_Sogto!AN54</f>
        <v>0</v>
      </c>
      <c r="I49" s="299">
        <f>Matériel_Sogto!AV54</f>
        <v>0</v>
      </c>
      <c r="J49" s="299">
        <f>Matériel_Sogto!BD54</f>
        <v>0</v>
      </c>
      <c r="K49" s="299">
        <f>Matériel_Sogto!BL54</f>
        <v>0</v>
      </c>
      <c r="L49" s="299">
        <f>Matériel_Sogto!BT54</f>
        <v>0</v>
      </c>
      <c r="M49" s="299">
        <f>+Matériel_Sogto!CB54</f>
        <v>0</v>
      </c>
      <c r="N49" s="299">
        <f>Matériel_Sogto!CJ54</f>
        <v>0</v>
      </c>
      <c r="O49" s="299">
        <f>Matériel_Sogto!CR54</f>
        <v>0</v>
      </c>
      <c r="P49" s="299">
        <f>Matériel_Sogto!CZ54</f>
        <v>0</v>
      </c>
      <c r="Q49" s="299">
        <f>Matériel_Sogto!DH54</f>
        <v>0</v>
      </c>
      <c r="R49" s="299">
        <f>Matériel_Sogto!DP54</f>
        <v>0</v>
      </c>
      <c r="S49" s="299">
        <f>Matériel_Sogto!DX54</f>
        <v>0</v>
      </c>
      <c r="T49" s="299">
        <f>Matériel_Sogto!EF54</f>
        <v>0</v>
      </c>
      <c r="U49" s="299">
        <f>Matériel_Sogto!EN54</f>
        <v>0</v>
      </c>
      <c r="V49" s="299">
        <f>Matériel_Sogto!EV54</f>
        <v>0</v>
      </c>
      <c r="W49" s="299">
        <f>Matériel_Sogto!FD54</f>
        <v>0</v>
      </c>
      <c r="X49" s="299">
        <f>Matériel_Sogto!FL54</f>
        <v>0</v>
      </c>
      <c r="Y49" s="299">
        <f>Matériel_Sogto!FT54</f>
        <v>0</v>
      </c>
      <c r="Z49" s="299">
        <f>Matériel_Sogto!GB54</f>
        <v>0</v>
      </c>
      <c r="AA49" s="299">
        <f>Matériel_Sogto!GJ54</f>
        <v>0</v>
      </c>
      <c r="AB49" s="299">
        <f>Matériel_Sogto!GR54</f>
        <v>0</v>
      </c>
      <c r="AC49" s="299">
        <f>Matériel_Sogto!GZ54</f>
        <v>0</v>
      </c>
      <c r="AD49" s="299">
        <f>Matériel_Sogto!HH54</f>
        <v>0</v>
      </c>
      <c r="AE49" s="299">
        <f>Matériel_Sogto!HP54</f>
        <v>0</v>
      </c>
      <c r="AF49" s="299">
        <f>Matériel_Sogto!HX54</f>
        <v>0</v>
      </c>
      <c r="AG49" s="299">
        <f>Matériel_Sogto!IF54</f>
        <v>0</v>
      </c>
      <c r="AH49" s="299">
        <f>Matériel_Sogto!IN54</f>
        <v>0</v>
      </c>
      <c r="AI49" s="302">
        <f t="shared" si="1"/>
        <v>0</v>
      </c>
    </row>
    <row r="50" spans="1:35">
      <c r="A50" s="300">
        <f>Matériel_Sogto!A55</f>
        <v>0</v>
      </c>
      <c r="B50" s="301">
        <f>Matériel_Sogto!B55</f>
        <v>0</v>
      </c>
      <c r="C50" s="301">
        <f>Matériel_Sogto!C55</f>
        <v>0</v>
      </c>
      <c r="D50" s="298">
        <f>Matériel_Sogto!H55</f>
        <v>0</v>
      </c>
      <c r="E50" s="299">
        <f>Matériel_Sogto!P55</f>
        <v>0</v>
      </c>
      <c r="F50" s="299">
        <f>Matériel_Sogto!X55</f>
        <v>0</v>
      </c>
      <c r="G50" s="299">
        <f>Matériel_Sogto!AF55</f>
        <v>0</v>
      </c>
      <c r="H50" s="299">
        <f>+Matériel_Sogto!AN55</f>
        <v>0</v>
      </c>
      <c r="I50" s="299">
        <f>Matériel_Sogto!AV55</f>
        <v>0</v>
      </c>
      <c r="J50" s="299">
        <f>Matériel_Sogto!BD55</f>
        <v>0</v>
      </c>
      <c r="K50" s="299">
        <f>Matériel_Sogto!BL55</f>
        <v>0</v>
      </c>
      <c r="L50" s="299">
        <f>Matériel_Sogto!BT55</f>
        <v>0</v>
      </c>
      <c r="M50" s="299">
        <f>+Matériel_Sogto!CB55</f>
        <v>0</v>
      </c>
      <c r="N50" s="299">
        <f>Matériel_Sogto!CJ55</f>
        <v>0</v>
      </c>
      <c r="O50" s="299">
        <f>Matériel_Sogto!CR55</f>
        <v>0</v>
      </c>
      <c r="P50" s="299">
        <f>Matériel_Sogto!CZ55</f>
        <v>0</v>
      </c>
      <c r="Q50" s="299">
        <f>Matériel_Sogto!DH55</f>
        <v>0</v>
      </c>
      <c r="R50" s="299">
        <f>Matériel_Sogto!DP55</f>
        <v>0</v>
      </c>
      <c r="S50" s="299">
        <f>Matériel_Sogto!DX55</f>
        <v>0</v>
      </c>
      <c r="T50" s="299">
        <f>Matériel_Sogto!EF55</f>
        <v>0</v>
      </c>
      <c r="U50" s="299">
        <f>Matériel_Sogto!EN55</f>
        <v>0</v>
      </c>
      <c r="V50" s="299">
        <f>Matériel_Sogto!EV55</f>
        <v>0</v>
      </c>
      <c r="W50" s="299">
        <f>Matériel_Sogto!FD55</f>
        <v>0</v>
      </c>
      <c r="X50" s="299">
        <f>Matériel_Sogto!FL55</f>
        <v>0</v>
      </c>
      <c r="Y50" s="299">
        <f>Matériel_Sogto!FT55</f>
        <v>0</v>
      </c>
      <c r="Z50" s="299">
        <f>Matériel_Sogto!GB55</f>
        <v>0</v>
      </c>
      <c r="AA50" s="299">
        <f>Matériel_Sogto!GJ55</f>
        <v>0</v>
      </c>
      <c r="AB50" s="299">
        <f>Matériel_Sogto!GR55</f>
        <v>0</v>
      </c>
      <c r="AC50" s="299">
        <f>Matériel_Sogto!GZ55</f>
        <v>0</v>
      </c>
      <c r="AD50" s="299">
        <f>Matériel_Sogto!HH55</f>
        <v>0</v>
      </c>
      <c r="AE50" s="299">
        <f>Matériel_Sogto!HP55</f>
        <v>0</v>
      </c>
      <c r="AF50" s="299">
        <f>Matériel_Sogto!HX55</f>
        <v>0</v>
      </c>
      <c r="AG50" s="299">
        <f>Matériel_Sogto!IF55</f>
        <v>0</v>
      </c>
      <c r="AH50" s="299">
        <f>Matériel_Sogto!IN55</f>
        <v>0</v>
      </c>
      <c r="AI50" s="302">
        <f t="shared" si="1"/>
        <v>0</v>
      </c>
    </row>
    <row r="51" spans="1:35">
      <c r="A51" s="300">
        <f>Matériel_Sogto!A56</f>
        <v>0</v>
      </c>
      <c r="B51" s="301">
        <f>Matériel_Sogto!B56</f>
        <v>0</v>
      </c>
      <c r="C51" s="301">
        <f>Matériel_Sogto!C56</f>
        <v>0</v>
      </c>
      <c r="D51" s="298">
        <f>Matériel_Sogto!H56</f>
        <v>0</v>
      </c>
      <c r="E51" s="299">
        <f>Matériel_Sogto!P56</f>
        <v>0</v>
      </c>
      <c r="F51" s="299">
        <f>Matériel_Sogto!X56</f>
        <v>0</v>
      </c>
      <c r="G51" s="299">
        <f>Matériel_Sogto!AF56</f>
        <v>0</v>
      </c>
      <c r="H51" s="299">
        <f>+Matériel_Sogto!AN56</f>
        <v>0</v>
      </c>
      <c r="I51" s="299">
        <f>Matériel_Sogto!AV56</f>
        <v>0</v>
      </c>
      <c r="J51" s="299">
        <f>Matériel_Sogto!BD56</f>
        <v>0</v>
      </c>
      <c r="K51" s="299">
        <f>Matériel_Sogto!BL56</f>
        <v>0</v>
      </c>
      <c r="L51" s="299">
        <f>Matériel_Sogto!BT56</f>
        <v>0</v>
      </c>
      <c r="M51" s="299">
        <f>+Matériel_Sogto!CB56</f>
        <v>0</v>
      </c>
      <c r="N51" s="299">
        <f>Matériel_Sogto!CJ56</f>
        <v>0</v>
      </c>
      <c r="O51" s="299">
        <f>Matériel_Sogto!CR56</f>
        <v>0</v>
      </c>
      <c r="P51" s="299">
        <f>Matériel_Sogto!CZ56</f>
        <v>0</v>
      </c>
      <c r="Q51" s="299">
        <f>Matériel_Sogto!DH56</f>
        <v>0</v>
      </c>
      <c r="R51" s="299">
        <f>Matériel_Sogto!DP56</f>
        <v>0</v>
      </c>
      <c r="S51" s="299">
        <f>Matériel_Sogto!DX56</f>
        <v>0</v>
      </c>
      <c r="T51" s="299">
        <f>Matériel_Sogto!EF56</f>
        <v>0</v>
      </c>
      <c r="U51" s="299">
        <f>Matériel_Sogto!EN56</f>
        <v>0</v>
      </c>
      <c r="V51" s="299">
        <f>Matériel_Sogto!EV56</f>
        <v>0</v>
      </c>
      <c r="W51" s="299">
        <f>Matériel_Sogto!FD56</f>
        <v>0</v>
      </c>
      <c r="X51" s="299">
        <f>Matériel_Sogto!FL56</f>
        <v>0</v>
      </c>
      <c r="Y51" s="299">
        <f>Matériel_Sogto!FT56</f>
        <v>0</v>
      </c>
      <c r="Z51" s="299">
        <f>Matériel_Sogto!GB56</f>
        <v>0</v>
      </c>
      <c r="AA51" s="299">
        <f>Matériel_Sogto!GJ56</f>
        <v>0</v>
      </c>
      <c r="AB51" s="299">
        <f>Matériel_Sogto!GR56</f>
        <v>0</v>
      </c>
      <c r="AC51" s="299">
        <f>Matériel_Sogto!GZ56</f>
        <v>0</v>
      </c>
      <c r="AD51" s="299">
        <f>Matériel_Sogto!HH56</f>
        <v>0</v>
      </c>
      <c r="AE51" s="299">
        <f>Matériel_Sogto!HP56</f>
        <v>0</v>
      </c>
      <c r="AF51" s="299">
        <f>Matériel_Sogto!HX56</f>
        <v>0</v>
      </c>
      <c r="AG51" s="299">
        <f>Matériel_Sogto!IF56</f>
        <v>0</v>
      </c>
      <c r="AH51" s="299">
        <f>Matériel_Sogto!IN56</f>
        <v>0</v>
      </c>
      <c r="AI51" s="302">
        <f t="shared" si="1"/>
        <v>0</v>
      </c>
    </row>
    <row r="52" spans="1:35">
      <c r="A52" s="300">
        <f>Matériel_Sogto!A57</f>
        <v>0</v>
      </c>
      <c r="B52" s="301">
        <f>Matériel_Sogto!B57</f>
        <v>0</v>
      </c>
      <c r="C52" s="301">
        <f>Matériel_Sogto!C57</f>
        <v>0</v>
      </c>
      <c r="D52" s="298">
        <f>Matériel_Sogto!H57</f>
        <v>0</v>
      </c>
      <c r="E52" s="299">
        <f>Matériel_Sogto!P57</f>
        <v>0</v>
      </c>
      <c r="F52" s="299">
        <f>Matériel_Sogto!X57</f>
        <v>0</v>
      </c>
      <c r="G52" s="299">
        <f>Matériel_Sogto!AF57</f>
        <v>0</v>
      </c>
      <c r="H52" s="299">
        <f>+Matériel_Sogto!AN57</f>
        <v>0</v>
      </c>
      <c r="I52" s="299">
        <f>Matériel_Sogto!AV57</f>
        <v>0</v>
      </c>
      <c r="J52" s="299">
        <f>Matériel_Sogto!BD57</f>
        <v>0</v>
      </c>
      <c r="K52" s="299">
        <f>Matériel_Sogto!BL57</f>
        <v>0</v>
      </c>
      <c r="L52" s="299">
        <f>Matériel_Sogto!BT57</f>
        <v>0</v>
      </c>
      <c r="M52" s="299">
        <f>+Matériel_Sogto!CB57</f>
        <v>0</v>
      </c>
      <c r="N52" s="299">
        <f>Matériel_Sogto!CJ57</f>
        <v>0</v>
      </c>
      <c r="O52" s="299">
        <f>Matériel_Sogto!CR57</f>
        <v>0</v>
      </c>
      <c r="P52" s="299">
        <f>Matériel_Sogto!CZ57</f>
        <v>0</v>
      </c>
      <c r="Q52" s="299">
        <f>Matériel_Sogto!DH57</f>
        <v>0</v>
      </c>
      <c r="R52" s="299">
        <f>Matériel_Sogto!DP57</f>
        <v>0</v>
      </c>
      <c r="S52" s="299">
        <f>Matériel_Sogto!DX57</f>
        <v>0</v>
      </c>
      <c r="T52" s="299">
        <f>Matériel_Sogto!EF57</f>
        <v>0</v>
      </c>
      <c r="U52" s="299">
        <f>Matériel_Sogto!EN57</f>
        <v>0</v>
      </c>
      <c r="V52" s="299">
        <f>Matériel_Sogto!EV57</f>
        <v>0</v>
      </c>
      <c r="W52" s="299">
        <f>Matériel_Sogto!FD57</f>
        <v>0</v>
      </c>
      <c r="X52" s="299">
        <f>Matériel_Sogto!FL57</f>
        <v>0</v>
      </c>
      <c r="Y52" s="299">
        <f>Matériel_Sogto!FT57</f>
        <v>0</v>
      </c>
      <c r="Z52" s="299">
        <f>Matériel_Sogto!GB57</f>
        <v>0</v>
      </c>
      <c r="AA52" s="299">
        <f>Matériel_Sogto!GJ57</f>
        <v>0</v>
      </c>
      <c r="AB52" s="299">
        <f>Matériel_Sogto!GR57</f>
        <v>0</v>
      </c>
      <c r="AC52" s="299">
        <f>Matériel_Sogto!GZ57</f>
        <v>0</v>
      </c>
      <c r="AD52" s="299">
        <f>Matériel_Sogto!HH57</f>
        <v>0</v>
      </c>
      <c r="AE52" s="299">
        <f>Matériel_Sogto!HP57</f>
        <v>0</v>
      </c>
      <c r="AF52" s="299">
        <f>Matériel_Sogto!HX57</f>
        <v>0</v>
      </c>
      <c r="AG52" s="299">
        <f>Matériel_Sogto!IF57</f>
        <v>0</v>
      </c>
      <c r="AH52" s="299">
        <f>Matériel_Sogto!IN57</f>
        <v>0</v>
      </c>
      <c r="AI52" s="302">
        <f t="shared" si="1"/>
        <v>0</v>
      </c>
    </row>
    <row r="53" spans="1:35">
      <c r="A53" s="300">
        <f>Matériel_Sogto!A58</f>
        <v>0</v>
      </c>
      <c r="B53" s="301">
        <f>Matériel_Sogto!B58</f>
        <v>0</v>
      </c>
      <c r="C53" s="301">
        <f>Matériel_Sogto!C58</f>
        <v>0</v>
      </c>
      <c r="D53" s="298">
        <f>Matériel_Sogto!H58</f>
        <v>0</v>
      </c>
      <c r="E53" s="299">
        <f>Matériel_Sogto!P58</f>
        <v>0</v>
      </c>
      <c r="F53" s="299">
        <f>Matériel_Sogto!X58</f>
        <v>0</v>
      </c>
      <c r="G53" s="299">
        <f>Matériel_Sogto!AF58</f>
        <v>0</v>
      </c>
      <c r="H53" s="299">
        <f>+Matériel_Sogto!AN58</f>
        <v>0</v>
      </c>
      <c r="I53" s="299">
        <f>Matériel_Sogto!AV58</f>
        <v>0</v>
      </c>
      <c r="J53" s="299">
        <f>Matériel_Sogto!BD58</f>
        <v>0</v>
      </c>
      <c r="K53" s="299">
        <f>Matériel_Sogto!BL58</f>
        <v>0</v>
      </c>
      <c r="L53" s="299">
        <f>Matériel_Sogto!BT58</f>
        <v>0</v>
      </c>
      <c r="M53" s="299">
        <f>+Matériel_Sogto!CB58</f>
        <v>0</v>
      </c>
      <c r="N53" s="299">
        <f>Matériel_Sogto!CJ58</f>
        <v>0</v>
      </c>
      <c r="O53" s="299">
        <f>Matériel_Sogto!CR58</f>
        <v>0</v>
      </c>
      <c r="P53" s="299">
        <f>Matériel_Sogto!CZ58</f>
        <v>0</v>
      </c>
      <c r="Q53" s="299">
        <f>Matériel_Sogto!DH58</f>
        <v>0</v>
      </c>
      <c r="R53" s="299">
        <f>Matériel_Sogto!DP58</f>
        <v>0</v>
      </c>
      <c r="S53" s="299">
        <f>Matériel_Sogto!DX58</f>
        <v>0</v>
      </c>
      <c r="T53" s="299">
        <f>Matériel_Sogto!EF58</f>
        <v>0</v>
      </c>
      <c r="U53" s="299">
        <f>Matériel_Sogto!EN58</f>
        <v>0</v>
      </c>
      <c r="V53" s="299">
        <f>Matériel_Sogto!EV58</f>
        <v>0</v>
      </c>
      <c r="W53" s="299">
        <f>Matériel_Sogto!FD58</f>
        <v>0</v>
      </c>
      <c r="X53" s="299">
        <f>Matériel_Sogto!FL58</f>
        <v>0</v>
      </c>
      <c r="Y53" s="299">
        <f>Matériel_Sogto!FT58</f>
        <v>0</v>
      </c>
      <c r="Z53" s="299">
        <f>Matériel_Sogto!GB58</f>
        <v>0</v>
      </c>
      <c r="AA53" s="299">
        <f>Matériel_Sogto!GJ58</f>
        <v>0</v>
      </c>
      <c r="AB53" s="299">
        <f>Matériel_Sogto!GR58</f>
        <v>0</v>
      </c>
      <c r="AC53" s="299">
        <f>Matériel_Sogto!GZ58</f>
        <v>0</v>
      </c>
      <c r="AD53" s="299">
        <f>Matériel_Sogto!HH58</f>
        <v>0</v>
      </c>
      <c r="AE53" s="299">
        <f>Matériel_Sogto!HP58</f>
        <v>0</v>
      </c>
      <c r="AF53" s="299">
        <f>Matériel_Sogto!HX58</f>
        <v>0</v>
      </c>
      <c r="AG53" s="299">
        <f>Matériel_Sogto!IF58</f>
        <v>0</v>
      </c>
      <c r="AH53" s="299">
        <f>Matériel_Sogto!IN58</f>
        <v>0</v>
      </c>
      <c r="AI53" s="302">
        <f t="shared" si="1"/>
        <v>0</v>
      </c>
    </row>
    <row r="54" spans="1:35">
      <c r="A54" s="300">
        <f>Matériel_Sogto!A59</f>
        <v>0</v>
      </c>
      <c r="B54" s="301">
        <f>Matériel_Sogto!B59</f>
        <v>0</v>
      </c>
      <c r="C54" s="301">
        <f>Matériel_Sogto!C59</f>
        <v>0</v>
      </c>
      <c r="D54" s="298">
        <f>Matériel_Sogto!H59</f>
        <v>0</v>
      </c>
      <c r="E54" s="299">
        <f>Matériel_Sogto!P59</f>
        <v>0</v>
      </c>
      <c r="F54" s="299">
        <f>Matériel_Sogto!X59</f>
        <v>0</v>
      </c>
      <c r="G54" s="299">
        <f>Matériel_Sogto!AF59</f>
        <v>0</v>
      </c>
      <c r="H54" s="299">
        <f>+Matériel_Sogto!AN59</f>
        <v>0</v>
      </c>
      <c r="I54" s="299">
        <f>Matériel_Sogto!AV59</f>
        <v>0</v>
      </c>
      <c r="J54" s="299">
        <f>Matériel_Sogto!BD59</f>
        <v>0</v>
      </c>
      <c r="K54" s="299">
        <f>Matériel_Sogto!BL59</f>
        <v>0</v>
      </c>
      <c r="L54" s="299">
        <f>Matériel_Sogto!BT59</f>
        <v>0</v>
      </c>
      <c r="M54" s="299">
        <f>+Matériel_Sogto!CB59</f>
        <v>0</v>
      </c>
      <c r="N54" s="299">
        <f>Matériel_Sogto!CJ59</f>
        <v>0</v>
      </c>
      <c r="O54" s="299">
        <f>Matériel_Sogto!CR59</f>
        <v>0</v>
      </c>
      <c r="P54" s="299">
        <f>Matériel_Sogto!CZ59</f>
        <v>0</v>
      </c>
      <c r="Q54" s="299">
        <f>Matériel_Sogto!DH59</f>
        <v>0</v>
      </c>
      <c r="R54" s="299">
        <f>Matériel_Sogto!DP59</f>
        <v>0</v>
      </c>
      <c r="S54" s="299">
        <f>Matériel_Sogto!DX59</f>
        <v>0</v>
      </c>
      <c r="T54" s="299">
        <f>Matériel_Sogto!EF59</f>
        <v>0</v>
      </c>
      <c r="U54" s="299">
        <f>Matériel_Sogto!EN59</f>
        <v>0</v>
      </c>
      <c r="V54" s="299">
        <f>Matériel_Sogto!EV59</f>
        <v>0</v>
      </c>
      <c r="W54" s="299">
        <f>Matériel_Sogto!FD59</f>
        <v>0</v>
      </c>
      <c r="X54" s="299">
        <f>Matériel_Sogto!FL59</f>
        <v>0</v>
      </c>
      <c r="Y54" s="299">
        <f>Matériel_Sogto!FT59</f>
        <v>0</v>
      </c>
      <c r="Z54" s="299">
        <f>Matériel_Sogto!GB59</f>
        <v>0</v>
      </c>
      <c r="AA54" s="299">
        <f>Matériel_Sogto!GJ59</f>
        <v>0</v>
      </c>
      <c r="AB54" s="299">
        <f>Matériel_Sogto!GR59</f>
        <v>0</v>
      </c>
      <c r="AC54" s="299">
        <f>Matériel_Sogto!GZ59</f>
        <v>0</v>
      </c>
      <c r="AD54" s="299">
        <f>Matériel_Sogto!HH59</f>
        <v>0</v>
      </c>
      <c r="AE54" s="299">
        <f>Matériel_Sogto!HP59</f>
        <v>0</v>
      </c>
      <c r="AF54" s="299">
        <f>Matériel_Sogto!HX59</f>
        <v>0</v>
      </c>
      <c r="AG54" s="299">
        <f>Matériel_Sogto!IF59</f>
        <v>0</v>
      </c>
      <c r="AH54" s="299">
        <f>Matériel_Sogto!IN59</f>
        <v>0</v>
      </c>
      <c r="AI54" s="302">
        <f t="shared" si="1"/>
        <v>0</v>
      </c>
    </row>
    <row r="55" spans="1:35">
      <c r="A55" s="300">
        <f>Matériel_Sogto!A60</f>
        <v>0</v>
      </c>
      <c r="B55" s="301">
        <f>Matériel_Sogto!B60</f>
        <v>0</v>
      </c>
      <c r="C55" s="301">
        <f>Matériel_Sogto!C60</f>
        <v>0</v>
      </c>
      <c r="D55" s="298">
        <f>Matériel_Sogto!H60</f>
        <v>0</v>
      </c>
      <c r="E55" s="299">
        <f>Matériel_Sogto!P60</f>
        <v>0</v>
      </c>
      <c r="F55" s="299">
        <f>Matériel_Sogto!X60</f>
        <v>0</v>
      </c>
      <c r="G55" s="299">
        <f>Matériel_Sogto!AF60</f>
        <v>0</v>
      </c>
      <c r="H55" s="299">
        <f>+Matériel_Sogto!AN60</f>
        <v>0</v>
      </c>
      <c r="I55" s="299">
        <f>Matériel_Sogto!AV60</f>
        <v>0</v>
      </c>
      <c r="J55" s="299">
        <f>Matériel_Sogto!BD60</f>
        <v>0</v>
      </c>
      <c r="K55" s="299">
        <f>Matériel_Sogto!BL60</f>
        <v>0</v>
      </c>
      <c r="L55" s="299">
        <f>Matériel_Sogto!BT60</f>
        <v>0</v>
      </c>
      <c r="M55" s="299">
        <f>+Matériel_Sogto!CB60</f>
        <v>0</v>
      </c>
      <c r="N55" s="299">
        <f>Matériel_Sogto!CJ60</f>
        <v>0</v>
      </c>
      <c r="O55" s="299">
        <f>Matériel_Sogto!CR60</f>
        <v>0</v>
      </c>
      <c r="P55" s="299">
        <f>Matériel_Sogto!CZ60</f>
        <v>0</v>
      </c>
      <c r="Q55" s="299">
        <f>Matériel_Sogto!DH60</f>
        <v>0</v>
      </c>
      <c r="R55" s="299">
        <f>Matériel_Sogto!DP60</f>
        <v>0</v>
      </c>
      <c r="S55" s="299">
        <f>Matériel_Sogto!DX60</f>
        <v>0</v>
      </c>
      <c r="T55" s="299">
        <f>Matériel_Sogto!EF60</f>
        <v>0</v>
      </c>
      <c r="U55" s="299">
        <f>Matériel_Sogto!EN60</f>
        <v>0</v>
      </c>
      <c r="V55" s="299">
        <f>Matériel_Sogto!EV60</f>
        <v>0</v>
      </c>
      <c r="W55" s="299">
        <f>Matériel_Sogto!FD60</f>
        <v>0</v>
      </c>
      <c r="X55" s="299">
        <f>Matériel_Sogto!FL60</f>
        <v>0</v>
      </c>
      <c r="Y55" s="299">
        <f>Matériel_Sogto!FT60</f>
        <v>0</v>
      </c>
      <c r="Z55" s="299">
        <f>Matériel_Sogto!GB60</f>
        <v>0</v>
      </c>
      <c r="AA55" s="299">
        <f>Matériel_Sogto!GJ60</f>
        <v>0</v>
      </c>
      <c r="AB55" s="299">
        <f>Matériel_Sogto!GR60</f>
        <v>0</v>
      </c>
      <c r="AC55" s="299">
        <f>Matériel_Sogto!GZ60</f>
        <v>0</v>
      </c>
      <c r="AD55" s="299">
        <f>Matériel_Sogto!HH60</f>
        <v>0</v>
      </c>
      <c r="AE55" s="299">
        <f>Matériel_Sogto!HP60</f>
        <v>0</v>
      </c>
      <c r="AF55" s="299">
        <f>Matériel_Sogto!HX60</f>
        <v>0</v>
      </c>
      <c r="AG55" s="299">
        <f>Matériel_Sogto!IF60</f>
        <v>0</v>
      </c>
      <c r="AH55" s="299">
        <f>Matériel_Sogto!IN60</f>
        <v>0</v>
      </c>
      <c r="AI55" s="302">
        <f t="shared" si="1"/>
        <v>0</v>
      </c>
    </row>
    <row r="56" spans="1:35">
      <c r="A56" s="300">
        <f>Matériel_Sogto!A61</f>
        <v>0</v>
      </c>
      <c r="B56" s="301">
        <f>Matériel_Sogto!B61</f>
        <v>0</v>
      </c>
      <c r="C56" s="301">
        <f>Matériel_Sogto!C61</f>
        <v>0</v>
      </c>
      <c r="D56" s="298">
        <f>Matériel_Sogto!H61</f>
        <v>0</v>
      </c>
      <c r="E56" s="299">
        <f>Matériel_Sogto!P61</f>
        <v>0</v>
      </c>
      <c r="F56" s="299">
        <f>Matériel_Sogto!X61</f>
        <v>0</v>
      </c>
      <c r="G56" s="299">
        <f>Matériel_Sogto!AF61</f>
        <v>0</v>
      </c>
      <c r="H56" s="299">
        <f>+Matériel_Sogto!AN61</f>
        <v>0</v>
      </c>
      <c r="I56" s="299">
        <f>Matériel_Sogto!AV61</f>
        <v>0</v>
      </c>
      <c r="J56" s="299">
        <f>Matériel_Sogto!BD61</f>
        <v>0</v>
      </c>
      <c r="K56" s="299">
        <f>Matériel_Sogto!BL61</f>
        <v>0</v>
      </c>
      <c r="L56" s="299">
        <f>Matériel_Sogto!BT61</f>
        <v>0</v>
      </c>
      <c r="M56" s="299">
        <f>+Matériel_Sogto!CB61</f>
        <v>0</v>
      </c>
      <c r="N56" s="299">
        <f>Matériel_Sogto!CJ61</f>
        <v>0</v>
      </c>
      <c r="O56" s="299">
        <f>Matériel_Sogto!CR61</f>
        <v>0</v>
      </c>
      <c r="P56" s="299">
        <f>Matériel_Sogto!CZ61</f>
        <v>0</v>
      </c>
      <c r="Q56" s="299">
        <f>Matériel_Sogto!DH61</f>
        <v>0</v>
      </c>
      <c r="R56" s="299">
        <f>Matériel_Sogto!DP61</f>
        <v>0</v>
      </c>
      <c r="S56" s="299">
        <f>Matériel_Sogto!DX61</f>
        <v>0</v>
      </c>
      <c r="T56" s="299">
        <f>Matériel_Sogto!EF61</f>
        <v>0</v>
      </c>
      <c r="U56" s="299">
        <f>Matériel_Sogto!EN61</f>
        <v>0</v>
      </c>
      <c r="V56" s="299">
        <f>Matériel_Sogto!EV61</f>
        <v>0</v>
      </c>
      <c r="W56" s="299">
        <f>Matériel_Sogto!FD61</f>
        <v>0</v>
      </c>
      <c r="X56" s="299">
        <f>Matériel_Sogto!FL61</f>
        <v>0</v>
      </c>
      <c r="Y56" s="299">
        <f>Matériel_Sogto!FT61</f>
        <v>0</v>
      </c>
      <c r="Z56" s="299">
        <f>Matériel_Sogto!GB61</f>
        <v>0</v>
      </c>
      <c r="AA56" s="299">
        <f>Matériel_Sogto!GJ61</f>
        <v>0</v>
      </c>
      <c r="AB56" s="299">
        <f>Matériel_Sogto!GR61</f>
        <v>0</v>
      </c>
      <c r="AC56" s="299">
        <f>Matériel_Sogto!GZ61</f>
        <v>0</v>
      </c>
      <c r="AD56" s="299">
        <f>Matériel_Sogto!HH61</f>
        <v>0</v>
      </c>
      <c r="AE56" s="299">
        <f>Matériel_Sogto!HP61</f>
        <v>0</v>
      </c>
      <c r="AF56" s="299">
        <f>Matériel_Sogto!HX61</f>
        <v>0</v>
      </c>
      <c r="AG56" s="299">
        <f>Matériel_Sogto!IF61</f>
        <v>0</v>
      </c>
      <c r="AH56" s="299">
        <f>Matériel_Sogto!IN61</f>
        <v>0</v>
      </c>
      <c r="AI56" s="302">
        <f t="shared" si="1"/>
        <v>0</v>
      </c>
    </row>
    <row r="57" spans="1:35">
      <c r="A57" s="300">
        <f>Matériel_Sogto!A62</f>
        <v>0</v>
      </c>
      <c r="B57" s="301">
        <f>Matériel_Sogto!B62</f>
        <v>0</v>
      </c>
      <c r="C57" s="301">
        <f>Matériel_Sogto!C62</f>
        <v>0</v>
      </c>
      <c r="D57" s="298">
        <f>Matériel_Sogto!H62</f>
        <v>0</v>
      </c>
      <c r="E57" s="299">
        <f>Matériel_Sogto!P62</f>
        <v>0</v>
      </c>
      <c r="F57" s="299">
        <f>Matériel_Sogto!X62</f>
        <v>0</v>
      </c>
      <c r="G57" s="299">
        <f>Matériel_Sogto!AF62</f>
        <v>0</v>
      </c>
      <c r="H57" s="299">
        <f>+Matériel_Sogto!AN62</f>
        <v>0</v>
      </c>
      <c r="I57" s="299">
        <f>Matériel_Sogto!AV62</f>
        <v>0</v>
      </c>
      <c r="J57" s="299">
        <f>Matériel_Sogto!BD62</f>
        <v>0</v>
      </c>
      <c r="K57" s="299">
        <f>Matériel_Sogto!BL62</f>
        <v>0</v>
      </c>
      <c r="L57" s="299">
        <f>Matériel_Sogto!BT62</f>
        <v>0</v>
      </c>
      <c r="M57" s="299">
        <f>+Matériel_Sogto!CB62</f>
        <v>0</v>
      </c>
      <c r="N57" s="299">
        <f>Matériel_Sogto!CJ62</f>
        <v>0</v>
      </c>
      <c r="O57" s="299">
        <f>Matériel_Sogto!CR62</f>
        <v>0</v>
      </c>
      <c r="P57" s="299">
        <f>Matériel_Sogto!CZ62</f>
        <v>0</v>
      </c>
      <c r="Q57" s="299">
        <f>Matériel_Sogto!DH62</f>
        <v>0</v>
      </c>
      <c r="R57" s="299">
        <f>Matériel_Sogto!DP62</f>
        <v>0</v>
      </c>
      <c r="S57" s="299">
        <f>Matériel_Sogto!DX62</f>
        <v>0</v>
      </c>
      <c r="T57" s="299">
        <f>Matériel_Sogto!EF62</f>
        <v>0</v>
      </c>
      <c r="U57" s="299">
        <f>Matériel_Sogto!EN62</f>
        <v>0</v>
      </c>
      <c r="V57" s="299">
        <f>Matériel_Sogto!EV62</f>
        <v>0</v>
      </c>
      <c r="W57" s="299">
        <f>Matériel_Sogto!FD62</f>
        <v>0</v>
      </c>
      <c r="X57" s="299">
        <f>Matériel_Sogto!FL62</f>
        <v>0</v>
      </c>
      <c r="Y57" s="299">
        <f>Matériel_Sogto!FT62</f>
        <v>0</v>
      </c>
      <c r="Z57" s="299">
        <f>Matériel_Sogto!GB62</f>
        <v>0</v>
      </c>
      <c r="AA57" s="299">
        <f>Matériel_Sogto!GJ62</f>
        <v>0</v>
      </c>
      <c r="AB57" s="299">
        <f>Matériel_Sogto!GR62</f>
        <v>0</v>
      </c>
      <c r="AC57" s="299">
        <f>Matériel_Sogto!GZ62</f>
        <v>0</v>
      </c>
      <c r="AD57" s="299">
        <f>Matériel_Sogto!HH62</f>
        <v>0</v>
      </c>
      <c r="AE57" s="299">
        <f>Matériel_Sogto!HP62</f>
        <v>0</v>
      </c>
      <c r="AF57" s="299">
        <f>Matériel_Sogto!HX62</f>
        <v>0</v>
      </c>
      <c r="AG57" s="299">
        <f>Matériel_Sogto!IF62</f>
        <v>0</v>
      </c>
      <c r="AH57" s="299">
        <f>Matériel_Sogto!IN62</f>
        <v>0</v>
      </c>
      <c r="AI57" s="302">
        <f t="shared" si="1"/>
        <v>0</v>
      </c>
    </row>
    <row r="58" spans="1:35">
      <c r="A58" s="300">
        <f>Matériel_Sogto!A63</f>
        <v>0</v>
      </c>
      <c r="B58" s="301">
        <f>Matériel_Sogto!B63</f>
        <v>0</v>
      </c>
      <c r="C58" s="301">
        <f>Matériel_Sogto!C63</f>
        <v>0</v>
      </c>
      <c r="D58" s="298">
        <f>Matériel_Sogto!H63</f>
        <v>0</v>
      </c>
      <c r="E58" s="299">
        <f>Matériel_Sogto!P63</f>
        <v>0</v>
      </c>
      <c r="F58" s="299">
        <f>Matériel_Sogto!X63</f>
        <v>0</v>
      </c>
      <c r="G58" s="299">
        <f>Matériel_Sogto!AF63</f>
        <v>0</v>
      </c>
      <c r="H58" s="299">
        <f>+Matériel_Sogto!AN63</f>
        <v>0</v>
      </c>
      <c r="I58" s="299">
        <f>Matériel_Sogto!AV63</f>
        <v>0</v>
      </c>
      <c r="J58" s="299">
        <f>Matériel_Sogto!BD63</f>
        <v>0</v>
      </c>
      <c r="K58" s="299">
        <f>Matériel_Sogto!BL63</f>
        <v>0</v>
      </c>
      <c r="L58" s="299">
        <f>Matériel_Sogto!BT63</f>
        <v>0</v>
      </c>
      <c r="M58" s="299">
        <f>+Matériel_Sogto!CB63</f>
        <v>0</v>
      </c>
      <c r="N58" s="299">
        <f>Matériel_Sogto!CJ63</f>
        <v>0</v>
      </c>
      <c r="O58" s="299">
        <f>Matériel_Sogto!CR63</f>
        <v>0</v>
      </c>
      <c r="P58" s="299">
        <f>Matériel_Sogto!CZ63</f>
        <v>0</v>
      </c>
      <c r="Q58" s="299">
        <f>Matériel_Sogto!DH63</f>
        <v>0</v>
      </c>
      <c r="R58" s="299">
        <f>Matériel_Sogto!DP63</f>
        <v>0</v>
      </c>
      <c r="S58" s="299">
        <f>Matériel_Sogto!DX63</f>
        <v>0</v>
      </c>
      <c r="T58" s="299">
        <f>Matériel_Sogto!EF63</f>
        <v>0</v>
      </c>
      <c r="U58" s="299">
        <f>Matériel_Sogto!EN63</f>
        <v>0</v>
      </c>
      <c r="V58" s="299">
        <f>Matériel_Sogto!EV63</f>
        <v>0</v>
      </c>
      <c r="W58" s="299">
        <f>Matériel_Sogto!FD63</f>
        <v>0</v>
      </c>
      <c r="X58" s="299">
        <f>Matériel_Sogto!FL63</f>
        <v>0</v>
      </c>
      <c r="Y58" s="299">
        <f>Matériel_Sogto!FT63</f>
        <v>0</v>
      </c>
      <c r="Z58" s="299">
        <f>Matériel_Sogto!GB63</f>
        <v>0</v>
      </c>
      <c r="AA58" s="299">
        <f>Matériel_Sogto!GJ63</f>
        <v>0</v>
      </c>
      <c r="AB58" s="299">
        <f>Matériel_Sogto!GR63</f>
        <v>0</v>
      </c>
      <c r="AC58" s="299">
        <f>Matériel_Sogto!GZ63</f>
        <v>0</v>
      </c>
      <c r="AD58" s="299">
        <f>Matériel_Sogto!HH63</f>
        <v>0</v>
      </c>
      <c r="AE58" s="299">
        <f>Matériel_Sogto!HP63</f>
        <v>0</v>
      </c>
      <c r="AF58" s="299">
        <f>Matériel_Sogto!HX63</f>
        <v>0</v>
      </c>
      <c r="AG58" s="299">
        <f>Matériel_Sogto!IF63</f>
        <v>0</v>
      </c>
      <c r="AH58" s="299">
        <f>Matériel_Sogto!IN63</f>
        <v>0</v>
      </c>
      <c r="AI58" s="302">
        <f t="shared" ref="AI58:AI62" si="2">SUM(D58:AH58)</f>
        <v>0</v>
      </c>
    </row>
    <row r="59" spans="1:35">
      <c r="A59" s="300">
        <f>Matériel_Sogto!A64</f>
        <v>0</v>
      </c>
      <c r="B59" s="301">
        <f>Matériel_Sogto!B64</f>
        <v>0</v>
      </c>
      <c r="C59" s="301">
        <f>Matériel_Sogto!C64</f>
        <v>0</v>
      </c>
      <c r="D59" s="298">
        <f>Matériel_Sogto!H64</f>
        <v>0</v>
      </c>
      <c r="E59" s="299">
        <f>Matériel_Sogto!P64</f>
        <v>0</v>
      </c>
      <c r="F59" s="299">
        <f>Matériel_Sogto!X64</f>
        <v>0</v>
      </c>
      <c r="G59" s="299">
        <f>Matériel_Sogto!AF64</f>
        <v>0</v>
      </c>
      <c r="H59" s="299">
        <f>+Matériel_Sogto!AN64</f>
        <v>0</v>
      </c>
      <c r="I59" s="299">
        <f>Matériel_Sogto!AV64</f>
        <v>0</v>
      </c>
      <c r="J59" s="299">
        <f>Matériel_Sogto!BD64</f>
        <v>0</v>
      </c>
      <c r="K59" s="299">
        <f>Matériel_Sogto!BL64</f>
        <v>0</v>
      </c>
      <c r="L59" s="299">
        <f>Matériel_Sogto!BT64</f>
        <v>0</v>
      </c>
      <c r="M59" s="299">
        <f>+Matériel_Sogto!CB64</f>
        <v>0</v>
      </c>
      <c r="N59" s="299">
        <f>Matériel_Sogto!CJ64</f>
        <v>0</v>
      </c>
      <c r="O59" s="299">
        <f>Matériel_Sogto!CR64</f>
        <v>0</v>
      </c>
      <c r="P59" s="299">
        <f>Matériel_Sogto!CZ64</f>
        <v>0</v>
      </c>
      <c r="Q59" s="299">
        <f>Matériel_Sogto!DH64</f>
        <v>0</v>
      </c>
      <c r="R59" s="299">
        <f>Matériel_Sogto!DP64</f>
        <v>0</v>
      </c>
      <c r="S59" s="299">
        <f>Matériel_Sogto!DX64</f>
        <v>0</v>
      </c>
      <c r="T59" s="299">
        <f>Matériel_Sogto!EF64</f>
        <v>0</v>
      </c>
      <c r="U59" s="299">
        <f>Matériel_Sogto!EN64</f>
        <v>0</v>
      </c>
      <c r="V59" s="299">
        <f>Matériel_Sogto!EV64</f>
        <v>0</v>
      </c>
      <c r="W59" s="299">
        <f>Matériel_Sogto!FD64</f>
        <v>0</v>
      </c>
      <c r="X59" s="299">
        <f>Matériel_Sogto!FL64</f>
        <v>0</v>
      </c>
      <c r="Y59" s="299">
        <f>Matériel_Sogto!FT64</f>
        <v>0</v>
      </c>
      <c r="Z59" s="299">
        <f>Matériel_Sogto!GB64</f>
        <v>0</v>
      </c>
      <c r="AA59" s="299">
        <f>Matériel_Sogto!GJ64</f>
        <v>0</v>
      </c>
      <c r="AB59" s="299">
        <f>Matériel_Sogto!GR64</f>
        <v>0</v>
      </c>
      <c r="AC59" s="299">
        <f>Matériel_Sogto!GZ64</f>
        <v>0</v>
      </c>
      <c r="AD59" s="299">
        <f>Matériel_Sogto!HH64</f>
        <v>0</v>
      </c>
      <c r="AE59" s="299">
        <f>Matériel_Sogto!HP64</f>
        <v>0</v>
      </c>
      <c r="AF59" s="299">
        <f>Matériel_Sogto!HX64</f>
        <v>0</v>
      </c>
      <c r="AG59" s="299">
        <f>Matériel_Sogto!IF64</f>
        <v>0</v>
      </c>
      <c r="AH59" s="299">
        <f>Matériel_Sogto!IN64</f>
        <v>0</v>
      </c>
      <c r="AI59" s="302">
        <f t="shared" si="2"/>
        <v>0</v>
      </c>
    </row>
    <row r="60" spans="1:35">
      <c r="A60" s="300">
        <f>Matériel_Sogto!A65</f>
        <v>0</v>
      </c>
      <c r="B60" s="301">
        <f>Matériel_Sogto!B65</f>
        <v>0</v>
      </c>
      <c r="C60" s="301">
        <f>Matériel_Sogto!C65</f>
        <v>0</v>
      </c>
      <c r="D60" s="298">
        <f>Matériel_Sogto!H65</f>
        <v>0</v>
      </c>
      <c r="E60" s="299">
        <f>Matériel_Sogto!P65</f>
        <v>0</v>
      </c>
      <c r="F60" s="299">
        <f>Matériel_Sogto!X65</f>
        <v>0</v>
      </c>
      <c r="G60" s="299">
        <f>Matériel_Sogto!AF65</f>
        <v>0</v>
      </c>
      <c r="H60" s="299">
        <f>+Matériel_Sogto!AN65</f>
        <v>0</v>
      </c>
      <c r="I60" s="299">
        <f>Matériel_Sogto!AV65</f>
        <v>0</v>
      </c>
      <c r="J60" s="299">
        <f>Matériel_Sogto!BD65</f>
        <v>0</v>
      </c>
      <c r="K60" s="299">
        <f>Matériel_Sogto!BL65</f>
        <v>0</v>
      </c>
      <c r="L60" s="299">
        <f>Matériel_Sogto!BT65</f>
        <v>0</v>
      </c>
      <c r="M60" s="299">
        <f>+Matériel_Sogto!CB65</f>
        <v>0</v>
      </c>
      <c r="N60" s="299">
        <f>Matériel_Sogto!CJ65</f>
        <v>0</v>
      </c>
      <c r="O60" s="299">
        <f>Matériel_Sogto!CR65</f>
        <v>0</v>
      </c>
      <c r="P60" s="299">
        <f>Matériel_Sogto!CZ65</f>
        <v>0</v>
      </c>
      <c r="Q60" s="299">
        <f>Matériel_Sogto!DH65</f>
        <v>0</v>
      </c>
      <c r="R60" s="299">
        <f>Matériel_Sogto!DP65</f>
        <v>0</v>
      </c>
      <c r="S60" s="299">
        <f>Matériel_Sogto!DX65</f>
        <v>0</v>
      </c>
      <c r="T60" s="299">
        <f>Matériel_Sogto!EF65</f>
        <v>0</v>
      </c>
      <c r="U60" s="299">
        <f>Matériel_Sogto!EN65</f>
        <v>0</v>
      </c>
      <c r="V60" s="299">
        <f>Matériel_Sogto!EV65</f>
        <v>0</v>
      </c>
      <c r="W60" s="299">
        <f>Matériel_Sogto!FD65</f>
        <v>0</v>
      </c>
      <c r="X60" s="299">
        <f>Matériel_Sogto!FL65</f>
        <v>0</v>
      </c>
      <c r="Y60" s="299">
        <f>Matériel_Sogto!FT65</f>
        <v>0</v>
      </c>
      <c r="Z60" s="299">
        <f>Matériel_Sogto!GB65</f>
        <v>0</v>
      </c>
      <c r="AA60" s="299">
        <f>Matériel_Sogto!GJ65</f>
        <v>0</v>
      </c>
      <c r="AB60" s="299">
        <f>Matériel_Sogto!GR65</f>
        <v>0</v>
      </c>
      <c r="AC60" s="299">
        <f>Matériel_Sogto!GZ65</f>
        <v>0</v>
      </c>
      <c r="AD60" s="299">
        <f>Matériel_Sogto!HH65</f>
        <v>0</v>
      </c>
      <c r="AE60" s="299">
        <f>Matériel_Sogto!HP65</f>
        <v>0</v>
      </c>
      <c r="AF60" s="299">
        <f>Matériel_Sogto!HX65</f>
        <v>0</v>
      </c>
      <c r="AG60" s="299">
        <f>Matériel_Sogto!IF65</f>
        <v>0</v>
      </c>
      <c r="AH60" s="299">
        <f>Matériel_Sogto!IN65</f>
        <v>0</v>
      </c>
      <c r="AI60" s="302">
        <f t="shared" si="2"/>
        <v>0</v>
      </c>
    </row>
    <row r="61" spans="1:35">
      <c r="A61" s="300">
        <f>Matériel_Sogto!A66</f>
        <v>0</v>
      </c>
      <c r="B61" s="301">
        <f>Matériel_Sogto!B66</f>
        <v>0</v>
      </c>
      <c r="C61" s="301">
        <f>Matériel_Sogto!C66</f>
        <v>0</v>
      </c>
      <c r="D61" s="298">
        <f>Matériel_Sogto!H66</f>
        <v>0</v>
      </c>
      <c r="E61" s="299">
        <f>Matériel_Sogto!P66</f>
        <v>0</v>
      </c>
      <c r="F61" s="299">
        <f>Matériel_Sogto!X66</f>
        <v>0</v>
      </c>
      <c r="G61" s="299">
        <f>Matériel_Sogto!AF66</f>
        <v>0</v>
      </c>
      <c r="H61" s="299">
        <f>+Matériel_Sogto!AN66</f>
        <v>0</v>
      </c>
      <c r="I61" s="299">
        <f>Matériel_Sogto!AV66</f>
        <v>0</v>
      </c>
      <c r="J61" s="299">
        <f>Matériel_Sogto!BD66</f>
        <v>0</v>
      </c>
      <c r="K61" s="299">
        <f>Matériel_Sogto!BL66</f>
        <v>0</v>
      </c>
      <c r="L61" s="299">
        <f>Matériel_Sogto!BT66</f>
        <v>0</v>
      </c>
      <c r="M61" s="299">
        <f>+Matériel_Sogto!CB66</f>
        <v>0</v>
      </c>
      <c r="N61" s="299">
        <f>Matériel_Sogto!CJ66</f>
        <v>0</v>
      </c>
      <c r="O61" s="299">
        <f>Matériel_Sogto!CR66</f>
        <v>0</v>
      </c>
      <c r="P61" s="299">
        <f>Matériel_Sogto!CZ66</f>
        <v>0</v>
      </c>
      <c r="Q61" s="299">
        <f>Matériel_Sogto!DH66</f>
        <v>0</v>
      </c>
      <c r="R61" s="299">
        <f>Matériel_Sogto!DP66</f>
        <v>0</v>
      </c>
      <c r="S61" s="299">
        <f>Matériel_Sogto!DX66</f>
        <v>0</v>
      </c>
      <c r="T61" s="299">
        <f>Matériel_Sogto!EF66</f>
        <v>0</v>
      </c>
      <c r="U61" s="299">
        <f>Matériel_Sogto!EN66</f>
        <v>0</v>
      </c>
      <c r="V61" s="299">
        <f>Matériel_Sogto!EV66</f>
        <v>0</v>
      </c>
      <c r="W61" s="299">
        <f>Matériel_Sogto!FD66</f>
        <v>0</v>
      </c>
      <c r="X61" s="299">
        <f>Matériel_Sogto!FL66</f>
        <v>0</v>
      </c>
      <c r="Y61" s="299">
        <f>Matériel_Sogto!FT66</f>
        <v>0</v>
      </c>
      <c r="Z61" s="299">
        <f>Matériel_Sogto!GB66</f>
        <v>0</v>
      </c>
      <c r="AA61" s="299">
        <f>Matériel_Sogto!GJ66</f>
        <v>0</v>
      </c>
      <c r="AB61" s="299">
        <f>Matériel_Sogto!GR66</f>
        <v>0</v>
      </c>
      <c r="AC61" s="299">
        <f>Matériel_Sogto!GZ66</f>
        <v>0</v>
      </c>
      <c r="AD61" s="299">
        <f>Matériel_Sogto!HH66</f>
        <v>0</v>
      </c>
      <c r="AE61" s="299">
        <f>Matériel_Sogto!HP66</f>
        <v>0</v>
      </c>
      <c r="AF61" s="299">
        <f>Matériel_Sogto!HX66</f>
        <v>0</v>
      </c>
      <c r="AG61" s="299">
        <f>Matériel_Sogto!IF66</f>
        <v>0</v>
      </c>
      <c r="AH61" s="299">
        <f>Matériel_Sogto!IN66</f>
        <v>0</v>
      </c>
      <c r="AI61" s="302">
        <f t="shared" si="2"/>
        <v>0</v>
      </c>
    </row>
    <row r="62" spans="1:35">
      <c r="A62" s="300">
        <f>Matériel_Sogto!A67</f>
        <v>0</v>
      </c>
      <c r="B62" s="301">
        <f>Matériel_Sogto!B67</f>
        <v>0</v>
      </c>
      <c r="C62" s="301">
        <f>Matériel_Sogto!C67</f>
        <v>0</v>
      </c>
      <c r="D62" s="298">
        <f>Matériel_Sogto!H67</f>
        <v>0</v>
      </c>
      <c r="E62" s="299">
        <f>Matériel_Sogto!P67</f>
        <v>0</v>
      </c>
      <c r="F62" s="299">
        <f>Matériel_Sogto!X67</f>
        <v>0</v>
      </c>
      <c r="G62" s="299">
        <f>Matériel_Sogto!AF67</f>
        <v>0</v>
      </c>
      <c r="H62" s="299">
        <f>+Matériel_Sogto!AN67</f>
        <v>0</v>
      </c>
      <c r="I62" s="299">
        <f>Matériel_Sogto!AV67</f>
        <v>0</v>
      </c>
      <c r="J62" s="299">
        <f>Matériel_Sogto!BD67</f>
        <v>0</v>
      </c>
      <c r="K62" s="299">
        <f>Matériel_Sogto!BL67</f>
        <v>0</v>
      </c>
      <c r="L62" s="299">
        <f>Matériel_Sogto!BT67</f>
        <v>0</v>
      </c>
      <c r="M62" s="299">
        <f>+Matériel_Sogto!CB67</f>
        <v>0</v>
      </c>
      <c r="N62" s="299">
        <f>Matériel_Sogto!CJ67</f>
        <v>0</v>
      </c>
      <c r="O62" s="299">
        <f>Matériel_Sogto!CR67</f>
        <v>0</v>
      </c>
      <c r="P62" s="299">
        <f>Matériel_Sogto!CZ67</f>
        <v>0</v>
      </c>
      <c r="Q62" s="299">
        <f>Matériel_Sogto!DH67</f>
        <v>0</v>
      </c>
      <c r="R62" s="299">
        <f>Matériel_Sogto!DP67</f>
        <v>0</v>
      </c>
      <c r="S62" s="299">
        <f>Matériel_Sogto!DX67</f>
        <v>0</v>
      </c>
      <c r="T62" s="299">
        <f>Matériel_Sogto!EF67</f>
        <v>0</v>
      </c>
      <c r="U62" s="299">
        <f>Matériel_Sogto!EN67</f>
        <v>0</v>
      </c>
      <c r="V62" s="299">
        <f>Matériel_Sogto!EV67</f>
        <v>0</v>
      </c>
      <c r="W62" s="299">
        <f>Matériel_Sogto!FD67</f>
        <v>0</v>
      </c>
      <c r="X62" s="299">
        <f>Matériel_Sogto!FL67</f>
        <v>0</v>
      </c>
      <c r="Y62" s="299">
        <f>Matériel_Sogto!FT67</f>
        <v>0</v>
      </c>
      <c r="Z62" s="299">
        <f>Matériel_Sogto!GB67</f>
        <v>0</v>
      </c>
      <c r="AA62" s="299">
        <f>Matériel_Sogto!GJ67</f>
        <v>0</v>
      </c>
      <c r="AB62" s="299">
        <f>Matériel_Sogto!GR67</f>
        <v>0</v>
      </c>
      <c r="AC62" s="299">
        <f>Matériel_Sogto!GZ67</f>
        <v>0</v>
      </c>
      <c r="AD62" s="299">
        <f>Matériel_Sogto!HH67</f>
        <v>0</v>
      </c>
      <c r="AE62" s="299">
        <f>Matériel_Sogto!HP67</f>
        <v>0</v>
      </c>
      <c r="AF62" s="299">
        <f>Matériel_Sogto!HX67</f>
        <v>0</v>
      </c>
      <c r="AG62" s="299">
        <f>Matériel_Sogto!IF67</f>
        <v>0</v>
      </c>
      <c r="AH62" s="299">
        <f>Matériel_Sogto!IN67</f>
        <v>0</v>
      </c>
      <c r="AI62" s="302">
        <f t="shared" si="2"/>
        <v>0</v>
      </c>
    </row>
    <row r="63" spans="1:35">
      <c r="A63" s="300">
        <f>Matériel_Sogto!A68</f>
        <v>0</v>
      </c>
      <c r="B63" s="301">
        <f>Matériel_Sogto!B68</f>
        <v>0</v>
      </c>
      <c r="C63" s="301">
        <f>Matériel_Sogto!C68</f>
        <v>0</v>
      </c>
      <c r="D63" s="298">
        <f>Matériel_Sogto!H68</f>
        <v>0</v>
      </c>
      <c r="E63" s="299">
        <f>Matériel_Sogto!P68</f>
        <v>0</v>
      </c>
      <c r="F63" s="299">
        <f>Matériel_Sogto!X68</f>
        <v>0</v>
      </c>
      <c r="G63" s="299">
        <f>Matériel_Sogto!AF68</f>
        <v>0</v>
      </c>
      <c r="H63" s="299">
        <f>+Matériel_Sogto!AN68</f>
        <v>0</v>
      </c>
      <c r="I63" s="299">
        <f>Matériel_Sogto!AV68</f>
        <v>0</v>
      </c>
      <c r="J63" s="299">
        <f>Matériel_Sogto!BD68</f>
        <v>0</v>
      </c>
      <c r="K63" s="299">
        <f>Matériel_Sogto!BL68</f>
        <v>0</v>
      </c>
      <c r="L63" s="299">
        <f>Matériel_Sogto!BT68</f>
        <v>0</v>
      </c>
      <c r="M63" s="299">
        <f>+Matériel_Sogto!CB68</f>
        <v>0</v>
      </c>
      <c r="N63" s="299">
        <f>Matériel_Sogto!CJ68</f>
        <v>0</v>
      </c>
      <c r="O63" s="299">
        <f>Matériel_Sogto!CR68</f>
        <v>0</v>
      </c>
      <c r="P63" s="299">
        <f>Matériel_Sogto!CZ68</f>
        <v>0</v>
      </c>
      <c r="Q63" s="299">
        <f>Matériel_Sogto!DH68</f>
        <v>0</v>
      </c>
      <c r="R63" s="299">
        <f>Matériel_Sogto!DP68</f>
        <v>0</v>
      </c>
      <c r="S63" s="299">
        <f>Matériel_Sogto!DX68</f>
        <v>0</v>
      </c>
      <c r="T63" s="299">
        <f>Matériel_Sogto!EF68</f>
        <v>0</v>
      </c>
      <c r="U63" s="299">
        <f>Matériel_Sogto!EN68</f>
        <v>0</v>
      </c>
      <c r="V63" s="299">
        <f>Matériel_Sogto!EV68</f>
        <v>0</v>
      </c>
      <c r="W63" s="299">
        <f>Matériel_Sogto!FD68</f>
        <v>0</v>
      </c>
      <c r="X63" s="299">
        <f>Matériel_Sogto!FL68</f>
        <v>0</v>
      </c>
      <c r="Y63" s="299">
        <f>Matériel_Sogto!FT68</f>
        <v>0</v>
      </c>
      <c r="Z63" s="299">
        <f>Matériel_Sogto!GB68</f>
        <v>0</v>
      </c>
      <c r="AA63" s="299">
        <f>Matériel_Sogto!GJ68</f>
        <v>0</v>
      </c>
      <c r="AB63" s="299">
        <f>Matériel_Sogto!GR68</f>
        <v>0</v>
      </c>
      <c r="AC63" s="299">
        <f>Matériel_Sogto!GZ68</f>
        <v>0</v>
      </c>
      <c r="AD63" s="299">
        <f>Matériel_Sogto!HH68</f>
        <v>0</v>
      </c>
      <c r="AE63" s="299">
        <f>Matériel_Sogto!HP68</f>
        <v>0</v>
      </c>
      <c r="AF63" s="299">
        <f>Matériel_Sogto!HX68</f>
        <v>0</v>
      </c>
      <c r="AG63" s="299">
        <f>Matériel_Sogto!IF68</f>
        <v>0</v>
      </c>
      <c r="AH63" s="299">
        <f>Matériel_Sogto!IN68</f>
        <v>0</v>
      </c>
      <c r="AI63" s="302">
        <f t="shared" ref="AI63:AI67" si="3">SUM(D63:AH63)</f>
        <v>0</v>
      </c>
    </row>
    <row r="64" spans="1:35">
      <c r="A64" s="300">
        <f>Matériel_Sogto!A69</f>
        <v>0</v>
      </c>
      <c r="B64" s="301">
        <f>Matériel_Sogto!B69</f>
        <v>0</v>
      </c>
      <c r="C64" s="301">
        <f>Matériel_Sogto!C69</f>
        <v>0</v>
      </c>
      <c r="D64" s="298">
        <f>Matériel_Sogto!H69</f>
        <v>0</v>
      </c>
      <c r="E64" s="299">
        <f>Matériel_Sogto!P69</f>
        <v>0</v>
      </c>
      <c r="F64" s="299">
        <f>Matériel_Sogto!X69</f>
        <v>0</v>
      </c>
      <c r="G64" s="299">
        <f>Matériel_Sogto!AF69</f>
        <v>0</v>
      </c>
      <c r="H64" s="299">
        <f>+Matériel_Sogto!AN69</f>
        <v>0</v>
      </c>
      <c r="I64" s="299">
        <f>Matériel_Sogto!AV69</f>
        <v>0</v>
      </c>
      <c r="J64" s="299">
        <f>Matériel_Sogto!BD69</f>
        <v>0</v>
      </c>
      <c r="K64" s="299">
        <f>Matériel_Sogto!BL69</f>
        <v>0</v>
      </c>
      <c r="L64" s="299">
        <f>Matériel_Sogto!BT69</f>
        <v>0</v>
      </c>
      <c r="M64" s="299">
        <f>+Matériel_Sogto!CB69</f>
        <v>0</v>
      </c>
      <c r="N64" s="299">
        <f>Matériel_Sogto!CJ69</f>
        <v>0</v>
      </c>
      <c r="O64" s="299">
        <f>Matériel_Sogto!CR69</f>
        <v>0</v>
      </c>
      <c r="P64" s="299">
        <f>Matériel_Sogto!CZ69</f>
        <v>0</v>
      </c>
      <c r="Q64" s="299">
        <f>Matériel_Sogto!DH69</f>
        <v>0</v>
      </c>
      <c r="R64" s="299">
        <f>Matériel_Sogto!DP69</f>
        <v>0</v>
      </c>
      <c r="S64" s="299">
        <f>Matériel_Sogto!DX69</f>
        <v>0</v>
      </c>
      <c r="T64" s="299">
        <f>Matériel_Sogto!EF69</f>
        <v>0</v>
      </c>
      <c r="U64" s="299">
        <f>Matériel_Sogto!EN69</f>
        <v>0</v>
      </c>
      <c r="V64" s="299">
        <f>Matériel_Sogto!EV69</f>
        <v>0</v>
      </c>
      <c r="W64" s="299">
        <f>Matériel_Sogto!FD69</f>
        <v>0</v>
      </c>
      <c r="X64" s="299">
        <f>Matériel_Sogto!FL69</f>
        <v>0</v>
      </c>
      <c r="Y64" s="299">
        <f>Matériel_Sogto!FT69</f>
        <v>0</v>
      </c>
      <c r="Z64" s="299">
        <f>Matériel_Sogto!GB69</f>
        <v>0</v>
      </c>
      <c r="AA64" s="299">
        <f>Matériel_Sogto!GJ69</f>
        <v>0</v>
      </c>
      <c r="AB64" s="299">
        <f>Matériel_Sogto!GR69</f>
        <v>0</v>
      </c>
      <c r="AC64" s="299">
        <f>Matériel_Sogto!GZ69</f>
        <v>0</v>
      </c>
      <c r="AD64" s="299">
        <f>Matériel_Sogto!HH69</f>
        <v>0</v>
      </c>
      <c r="AE64" s="299">
        <f>Matériel_Sogto!HP69</f>
        <v>0</v>
      </c>
      <c r="AF64" s="299">
        <f>Matériel_Sogto!HX69</f>
        <v>0</v>
      </c>
      <c r="AG64" s="299">
        <f>Matériel_Sogto!IF69</f>
        <v>0</v>
      </c>
      <c r="AH64" s="299">
        <f>Matériel_Sogto!IN69</f>
        <v>0</v>
      </c>
      <c r="AI64" s="302">
        <f t="shared" si="3"/>
        <v>0</v>
      </c>
    </row>
    <row r="65" spans="1:35">
      <c r="A65" s="300">
        <f>Matériel_Sogto!A70</f>
        <v>0</v>
      </c>
      <c r="B65" s="301">
        <f>Matériel_Sogto!B70</f>
        <v>0</v>
      </c>
      <c r="C65" s="301">
        <f>Matériel_Sogto!C70</f>
        <v>0</v>
      </c>
      <c r="D65" s="298">
        <f>Matériel_Sogto!H70</f>
        <v>0</v>
      </c>
      <c r="E65" s="299">
        <f>Matériel_Sogto!P70</f>
        <v>0</v>
      </c>
      <c r="F65" s="299">
        <f>Matériel_Sogto!X70</f>
        <v>0</v>
      </c>
      <c r="G65" s="299">
        <f>Matériel_Sogto!AF70</f>
        <v>0</v>
      </c>
      <c r="H65" s="299">
        <f>+Matériel_Sogto!AN70</f>
        <v>0</v>
      </c>
      <c r="I65" s="299">
        <f>Matériel_Sogto!AV70</f>
        <v>0</v>
      </c>
      <c r="J65" s="299">
        <f>Matériel_Sogto!BD70</f>
        <v>0</v>
      </c>
      <c r="K65" s="299">
        <f>Matériel_Sogto!BL70</f>
        <v>0</v>
      </c>
      <c r="L65" s="299">
        <f>Matériel_Sogto!BT70</f>
        <v>0</v>
      </c>
      <c r="M65" s="299">
        <f>+Matériel_Sogto!CB70</f>
        <v>0</v>
      </c>
      <c r="N65" s="299">
        <f>Matériel_Sogto!CJ70</f>
        <v>0</v>
      </c>
      <c r="O65" s="299">
        <f>Matériel_Sogto!CR70</f>
        <v>0</v>
      </c>
      <c r="P65" s="299">
        <f>Matériel_Sogto!CZ70</f>
        <v>0</v>
      </c>
      <c r="Q65" s="299">
        <f>Matériel_Sogto!DH70</f>
        <v>0</v>
      </c>
      <c r="R65" s="299">
        <f>Matériel_Sogto!DP70</f>
        <v>0</v>
      </c>
      <c r="S65" s="299">
        <f>Matériel_Sogto!DX70</f>
        <v>0</v>
      </c>
      <c r="T65" s="299">
        <f>Matériel_Sogto!EF70</f>
        <v>0</v>
      </c>
      <c r="U65" s="299">
        <f>Matériel_Sogto!EN70</f>
        <v>0</v>
      </c>
      <c r="V65" s="299">
        <f>Matériel_Sogto!EV70</f>
        <v>0</v>
      </c>
      <c r="W65" s="299">
        <f>Matériel_Sogto!FD70</f>
        <v>0</v>
      </c>
      <c r="X65" s="299">
        <f>Matériel_Sogto!FL70</f>
        <v>0</v>
      </c>
      <c r="Y65" s="299">
        <f>Matériel_Sogto!FT70</f>
        <v>0</v>
      </c>
      <c r="Z65" s="299">
        <f>Matériel_Sogto!GB70</f>
        <v>0</v>
      </c>
      <c r="AA65" s="299">
        <f>Matériel_Sogto!GJ70</f>
        <v>0</v>
      </c>
      <c r="AB65" s="299">
        <f>Matériel_Sogto!GR70</f>
        <v>0</v>
      </c>
      <c r="AC65" s="299">
        <f>Matériel_Sogto!GZ70</f>
        <v>0</v>
      </c>
      <c r="AD65" s="299">
        <f>Matériel_Sogto!HH70</f>
        <v>0</v>
      </c>
      <c r="AE65" s="299">
        <f>Matériel_Sogto!HP70</f>
        <v>0</v>
      </c>
      <c r="AF65" s="299">
        <f>Matériel_Sogto!HX70</f>
        <v>0</v>
      </c>
      <c r="AG65" s="299">
        <f>Matériel_Sogto!IF70</f>
        <v>0</v>
      </c>
      <c r="AH65" s="299">
        <f>Matériel_Sogto!IN70</f>
        <v>0</v>
      </c>
      <c r="AI65" s="302">
        <f t="shared" si="3"/>
        <v>0</v>
      </c>
    </row>
    <row r="66" spans="1:35">
      <c r="A66" s="300">
        <f>Matériel_Sogto!A71</f>
        <v>0</v>
      </c>
      <c r="B66" s="301">
        <f>Matériel_Sogto!B71</f>
        <v>0</v>
      </c>
      <c r="C66" s="301">
        <f>Matériel_Sogto!C71</f>
        <v>0</v>
      </c>
      <c r="D66" s="298">
        <f>Matériel_Sogto!H71</f>
        <v>0</v>
      </c>
      <c r="E66" s="299">
        <f>Matériel_Sogto!P71</f>
        <v>0</v>
      </c>
      <c r="F66" s="299">
        <f>Matériel_Sogto!X71</f>
        <v>0</v>
      </c>
      <c r="G66" s="299">
        <f>Matériel_Sogto!AF71</f>
        <v>0</v>
      </c>
      <c r="H66" s="299">
        <f>+Matériel_Sogto!AN71</f>
        <v>0</v>
      </c>
      <c r="I66" s="299">
        <f>Matériel_Sogto!AV71</f>
        <v>0</v>
      </c>
      <c r="J66" s="299">
        <f>Matériel_Sogto!BD71</f>
        <v>0</v>
      </c>
      <c r="K66" s="299">
        <f>Matériel_Sogto!BL71</f>
        <v>0</v>
      </c>
      <c r="L66" s="299">
        <f>Matériel_Sogto!BT71</f>
        <v>0</v>
      </c>
      <c r="M66" s="299">
        <f>+Matériel_Sogto!CB71</f>
        <v>0</v>
      </c>
      <c r="N66" s="299">
        <f>Matériel_Sogto!CJ71</f>
        <v>0</v>
      </c>
      <c r="O66" s="299">
        <f>Matériel_Sogto!CR71</f>
        <v>0</v>
      </c>
      <c r="P66" s="299">
        <f>Matériel_Sogto!CZ71</f>
        <v>0</v>
      </c>
      <c r="Q66" s="299">
        <f>Matériel_Sogto!DH71</f>
        <v>0</v>
      </c>
      <c r="R66" s="299">
        <f>Matériel_Sogto!DP71</f>
        <v>0</v>
      </c>
      <c r="S66" s="299">
        <f>Matériel_Sogto!DX71</f>
        <v>0</v>
      </c>
      <c r="T66" s="299">
        <f>Matériel_Sogto!EF71</f>
        <v>0</v>
      </c>
      <c r="U66" s="299">
        <f>Matériel_Sogto!EN71</f>
        <v>0</v>
      </c>
      <c r="V66" s="299">
        <f>Matériel_Sogto!EV71</f>
        <v>0</v>
      </c>
      <c r="W66" s="299">
        <f>Matériel_Sogto!FD71</f>
        <v>0</v>
      </c>
      <c r="X66" s="299">
        <f>Matériel_Sogto!FL71</f>
        <v>0</v>
      </c>
      <c r="Y66" s="299">
        <f>Matériel_Sogto!FT71</f>
        <v>0</v>
      </c>
      <c r="Z66" s="299">
        <f>Matériel_Sogto!GB71</f>
        <v>0</v>
      </c>
      <c r="AA66" s="299">
        <f>Matériel_Sogto!GJ71</f>
        <v>0</v>
      </c>
      <c r="AB66" s="299">
        <f>Matériel_Sogto!GR71</f>
        <v>0</v>
      </c>
      <c r="AC66" s="299">
        <f>Matériel_Sogto!GZ71</f>
        <v>0</v>
      </c>
      <c r="AD66" s="299">
        <f>Matériel_Sogto!HH71</f>
        <v>0</v>
      </c>
      <c r="AE66" s="299">
        <f>Matériel_Sogto!HP71</f>
        <v>0</v>
      </c>
      <c r="AF66" s="299">
        <f>Matériel_Sogto!HX71</f>
        <v>0</v>
      </c>
      <c r="AG66" s="299">
        <f>Matériel_Sogto!IF71</f>
        <v>0</v>
      </c>
      <c r="AH66" s="299">
        <f>Matériel_Sogto!IN71</f>
        <v>0</v>
      </c>
      <c r="AI66" s="302">
        <f t="shared" si="3"/>
        <v>0</v>
      </c>
    </row>
    <row r="67" spans="1:35" ht="15" thickBot="1">
      <c r="A67" s="300">
        <f>Matériel_Sogto!A72</f>
        <v>0</v>
      </c>
      <c r="B67" s="301">
        <f>Matériel_Sogto!B72</f>
        <v>0</v>
      </c>
      <c r="C67" s="301">
        <f>Matériel_Sogto!C72</f>
        <v>0</v>
      </c>
      <c r="D67" s="298">
        <f>Matériel_Sogto!H72</f>
        <v>0</v>
      </c>
      <c r="E67" s="299">
        <f>Matériel_Sogto!P72</f>
        <v>0</v>
      </c>
      <c r="F67" s="299">
        <f>Matériel_Sogto!X72</f>
        <v>0</v>
      </c>
      <c r="G67" s="299">
        <f>Matériel_Sogto!AF72</f>
        <v>0</v>
      </c>
      <c r="H67" s="299">
        <f>+Matériel_Sogto!AN72</f>
        <v>0</v>
      </c>
      <c r="I67" s="299">
        <f>Matériel_Sogto!AV72</f>
        <v>0</v>
      </c>
      <c r="J67" s="299">
        <f>Matériel_Sogto!BD72</f>
        <v>0</v>
      </c>
      <c r="K67" s="299">
        <f>Matériel_Sogto!BL72</f>
        <v>0</v>
      </c>
      <c r="L67" s="299">
        <f>Matériel_Sogto!BT72</f>
        <v>0</v>
      </c>
      <c r="M67" s="299">
        <f>+Matériel_Sogto!CB72</f>
        <v>0</v>
      </c>
      <c r="N67" s="299">
        <f>Matériel_Sogto!CJ72</f>
        <v>0</v>
      </c>
      <c r="O67" s="299">
        <f>Matériel_Sogto!CR72</f>
        <v>0</v>
      </c>
      <c r="P67" s="299">
        <f>Matériel_Sogto!CZ72</f>
        <v>0</v>
      </c>
      <c r="Q67" s="299">
        <f>Matériel_Sogto!DH72</f>
        <v>0</v>
      </c>
      <c r="R67" s="299">
        <f>Matériel_Sogto!DP72</f>
        <v>0</v>
      </c>
      <c r="S67" s="299">
        <f>Matériel_Sogto!DX72</f>
        <v>0</v>
      </c>
      <c r="T67" s="299">
        <f>Matériel_Sogto!EF72</f>
        <v>0</v>
      </c>
      <c r="U67" s="299">
        <f>Matériel_Sogto!EN72</f>
        <v>0</v>
      </c>
      <c r="V67" s="299">
        <f>Matériel_Sogto!EV72</f>
        <v>0</v>
      </c>
      <c r="W67" s="299">
        <f>Matériel_Sogto!FD72</f>
        <v>0</v>
      </c>
      <c r="X67" s="299">
        <f>Matériel_Sogto!FL72</f>
        <v>0</v>
      </c>
      <c r="Y67" s="299">
        <f>Matériel_Sogto!FT72</f>
        <v>0</v>
      </c>
      <c r="Z67" s="299">
        <f>Matériel_Sogto!GB72</f>
        <v>0</v>
      </c>
      <c r="AA67" s="299">
        <f>Matériel_Sogto!GJ72</f>
        <v>0</v>
      </c>
      <c r="AB67" s="299">
        <f>Matériel_Sogto!GR72</f>
        <v>0</v>
      </c>
      <c r="AC67" s="299">
        <f>Matériel_Sogto!GZ72</f>
        <v>0</v>
      </c>
      <c r="AD67" s="299">
        <f>Matériel_Sogto!HH72</f>
        <v>0</v>
      </c>
      <c r="AE67" s="299">
        <f>Matériel_Sogto!HP72</f>
        <v>0</v>
      </c>
      <c r="AF67" s="299">
        <f>Matériel_Sogto!HX72</f>
        <v>0</v>
      </c>
      <c r="AG67" s="299">
        <f>Matériel_Sogto!IF72</f>
        <v>0</v>
      </c>
      <c r="AH67" s="299">
        <f>Matériel_Sogto!IN72</f>
        <v>0</v>
      </c>
      <c r="AI67" s="302">
        <f t="shared" si="3"/>
        <v>0</v>
      </c>
    </row>
    <row r="68" spans="1:35" s="499" customFormat="1" ht="18.600000000000001" thickBot="1">
      <c r="A68" s="561" t="s">
        <v>210</v>
      </c>
      <c r="B68" s="562"/>
      <c r="C68" s="562"/>
      <c r="D68" s="562"/>
      <c r="E68" s="562"/>
      <c r="F68" s="562"/>
      <c r="G68" s="562"/>
      <c r="H68" s="562"/>
      <c r="I68" s="562"/>
      <c r="J68" s="562"/>
      <c r="K68" s="562"/>
      <c r="L68" s="562"/>
      <c r="M68" s="562"/>
      <c r="N68" s="562"/>
      <c r="O68" s="562"/>
      <c r="P68" s="562"/>
      <c r="Q68" s="562"/>
      <c r="R68" s="562"/>
      <c r="S68" s="562"/>
      <c r="T68" s="562"/>
      <c r="U68" s="562"/>
      <c r="V68" s="562"/>
      <c r="W68" s="562"/>
      <c r="X68" s="562"/>
      <c r="Y68" s="562"/>
      <c r="Z68" s="562"/>
      <c r="AA68" s="562"/>
      <c r="AB68" s="562"/>
      <c r="AC68" s="562"/>
      <c r="AD68" s="562"/>
      <c r="AE68" s="562"/>
      <c r="AF68" s="562"/>
      <c r="AG68" s="562"/>
      <c r="AH68" s="562"/>
      <c r="AI68" s="563"/>
    </row>
    <row r="69" spans="1:35">
      <c r="A69" s="528" t="str">
        <f>Matériel_Location!A12</f>
        <v>LES ENGINS</v>
      </c>
      <c r="B69" s="301" t="str">
        <f>Matériel_Location!B12</f>
        <v>CHAF TRAVEAU</v>
      </c>
      <c r="C69" s="301">
        <f>Matériel_Location!C12</f>
        <v>0</v>
      </c>
      <c r="D69" s="298">
        <f>Matériel_Location!H12</f>
        <v>0</v>
      </c>
      <c r="E69" s="299">
        <f>Matériel_Location!P12</f>
        <v>0</v>
      </c>
      <c r="F69" s="299">
        <f>Matériel_Location!X12</f>
        <v>0</v>
      </c>
      <c r="G69" s="299">
        <f>Matériel_Location!AF12</f>
        <v>0</v>
      </c>
      <c r="H69" s="299">
        <f>+Matériel_Location!AN12</f>
        <v>0</v>
      </c>
      <c r="I69" s="299">
        <f>Matériel_Location!AV12</f>
        <v>0</v>
      </c>
      <c r="J69" s="299">
        <f>Matériel_Location!BD12</f>
        <v>0</v>
      </c>
      <c r="K69" s="299">
        <f>Matériel_Location!BL12</f>
        <v>0</v>
      </c>
      <c r="L69" s="299">
        <f>Matériel_Location!BT12</f>
        <v>0</v>
      </c>
      <c r="M69" s="299">
        <f>+Matériel_Location!CB12</f>
        <v>0</v>
      </c>
      <c r="N69" s="299">
        <f>Matériel_Location!CJ12</f>
        <v>0</v>
      </c>
      <c r="O69" s="299">
        <f>Matériel_Location!CR12</f>
        <v>0</v>
      </c>
      <c r="P69" s="299">
        <f>Matériel_Location!CZ12</f>
        <v>0</v>
      </c>
      <c r="Q69" s="299">
        <f>Matériel_Location!DH12</f>
        <v>0</v>
      </c>
      <c r="R69" s="299">
        <f>Matériel_Location!DP12</f>
        <v>0</v>
      </c>
      <c r="S69" s="299">
        <f>Matériel_Location!DX12</f>
        <v>0</v>
      </c>
      <c r="T69" s="299">
        <f>Matériel_Location!EF12</f>
        <v>0</v>
      </c>
      <c r="U69" s="299">
        <f>Matériel_Location!EN12</f>
        <v>0</v>
      </c>
      <c r="V69" s="299">
        <f>Matériel_Location!EV12</f>
        <v>0</v>
      </c>
      <c r="W69" s="299">
        <f>Matériel_Location!FD12</f>
        <v>0</v>
      </c>
      <c r="X69" s="299">
        <f>Matériel_Location!FL12</f>
        <v>0</v>
      </c>
      <c r="Y69" s="299">
        <f>Matériel_Location!FT12</f>
        <v>0</v>
      </c>
      <c r="Z69" s="299">
        <f>Matériel_Location!GB12</f>
        <v>0</v>
      </c>
      <c r="AA69" s="299">
        <f>Matériel_Location!GJ12</f>
        <v>0</v>
      </c>
      <c r="AB69" s="299">
        <f>Matériel_Location!GR12</f>
        <v>0</v>
      </c>
      <c r="AC69" s="299">
        <f>Matériel_Location!GZ12</f>
        <v>0</v>
      </c>
      <c r="AD69" s="299">
        <f>Matériel_Location!HH12</f>
        <v>0</v>
      </c>
      <c r="AE69" s="299">
        <f>Matériel_Location!HP12</f>
        <v>0</v>
      </c>
      <c r="AF69" s="299">
        <f>Matériel_Location!HX12</f>
        <v>0</v>
      </c>
      <c r="AG69" s="299">
        <f>Matériel_Location!IF12</f>
        <v>0</v>
      </c>
      <c r="AH69" s="299">
        <f>Matériel_Location!IN12</f>
        <v>0</v>
      </c>
      <c r="AI69" s="533">
        <f t="shared" ref="AI69" si="4">SUM(D69:AH69)</f>
        <v>0</v>
      </c>
    </row>
    <row r="70" spans="1:35">
      <c r="A70" s="528" t="str">
        <f>Matériel_Location!A13</f>
        <v>CB002</v>
      </c>
      <c r="B70" s="301">
        <f>Matériel_Location!B13</f>
        <v>0</v>
      </c>
      <c r="C70" s="301">
        <f>Matériel_Location!C13</f>
        <v>0</v>
      </c>
      <c r="D70" s="298">
        <f>Matériel_Location!H13</f>
        <v>0</v>
      </c>
      <c r="E70" s="299">
        <f>Matériel_Location!P13</f>
        <v>0</v>
      </c>
      <c r="F70" s="299">
        <f>Matériel_Location!X13</f>
        <v>0</v>
      </c>
      <c r="G70" s="299">
        <f>Matériel_Location!AF13</f>
        <v>0</v>
      </c>
      <c r="H70" s="299">
        <f>+Matériel_Location!AN13</f>
        <v>0</v>
      </c>
      <c r="I70" s="299">
        <f>Matériel_Location!AV13</f>
        <v>0</v>
      </c>
      <c r="J70" s="299">
        <f>Matériel_Location!BD13</f>
        <v>0</v>
      </c>
      <c r="K70" s="299">
        <f>Matériel_Location!BL13</f>
        <v>0</v>
      </c>
      <c r="L70" s="299">
        <f>Matériel_Location!BT13</f>
        <v>0</v>
      </c>
      <c r="M70" s="299">
        <f>+Matériel_Location!CB13</f>
        <v>0</v>
      </c>
      <c r="N70" s="299">
        <f>Matériel_Location!CJ13</f>
        <v>0</v>
      </c>
      <c r="O70" s="299">
        <f>Matériel_Location!CR13</f>
        <v>0</v>
      </c>
      <c r="P70" s="299">
        <f>Matériel_Location!CZ13</f>
        <v>0</v>
      </c>
      <c r="Q70" s="299">
        <f>Matériel_Location!DH13</f>
        <v>0</v>
      </c>
      <c r="R70" s="299">
        <f>Matériel_Location!DP13</f>
        <v>0</v>
      </c>
      <c r="S70" s="299">
        <f>Matériel_Location!DX13</f>
        <v>0</v>
      </c>
      <c r="T70" s="299">
        <f>Matériel_Location!EF13</f>
        <v>0</v>
      </c>
      <c r="U70" s="299">
        <f>Matériel_Location!EN13</f>
        <v>0</v>
      </c>
      <c r="V70" s="299">
        <f>Matériel_Location!EV13</f>
        <v>0</v>
      </c>
      <c r="W70" s="299">
        <f>Matériel_Location!FD13</f>
        <v>0</v>
      </c>
      <c r="X70" s="299">
        <f>Matériel_Location!FL13</f>
        <v>0</v>
      </c>
      <c r="Y70" s="299">
        <f>Matériel_Location!FT13</f>
        <v>0</v>
      </c>
      <c r="Z70" s="299">
        <f>Matériel_Location!GB13</f>
        <v>0</v>
      </c>
      <c r="AA70" s="299">
        <f>Matériel_Location!GJ13</f>
        <v>0</v>
      </c>
      <c r="AB70" s="299">
        <f>Matériel_Location!GR13</f>
        <v>0</v>
      </c>
      <c r="AC70" s="299">
        <f>Matériel_Location!GZ13</f>
        <v>0</v>
      </c>
      <c r="AD70" s="299">
        <f>Matériel_Location!HH13</f>
        <v>0</v>
      </c>
      <c r="AE70" s="299">
        <f>Matériel_Location!HP13</f>
        <v>0</v>
      </c>
      <c r="AF70" s="299">
        <f>Matériel_Location!HX13</f>
        <v>0</v>
      </c>
      <c r="AG70" s="299">
        <f>Matériel_Location!IF13</f>
        <v>0</v>
      </c>
      <c r="AH70" s="299">
        <f>Matériel_Location!IN13</f>
        <v>0</v>
      </c>
      <c r="AI70" s="533">
        <f t="shared" ref="AI70:AI130" si="5">SUM(D70:AH70)</f>
        <v>0</v>
      </c>
    </row>
    <row r="71" spans="1:35">
      <c r="A71" s="528" t="str">
        <f>Matériel_Location!A14</f>
        <v>TR001</v>
      </c>
      <c r="B71" s="301">
        <f>Matériel_Location!B14</f>
        <v>0</v>
      </c>
      <c r="C71" s="301">
        <f>Matériel_Location!C14</f>
        <v>0</v>
      </c>
      <c r="D71" s="298">
        <f>Matériel_Location!H14</f>
        <v>0</v>
      </c>
      <c r="E71" s="299">
        <f>Matériel_Location!P14</f>
        <v>0</v>
      </c>
      <c r="F71" s="299">
        <f>Matériel_Location!X14</f>
        <v>0</v>
      </c>
      <c r="G71" s="299">
        <f>Matériel_Location!AF14</f>
        <v>0</v>
      </c>
      <c r="H71" s="299">
        <f>+Matériel_Location!AN14</f>
        <v>0</v>
      </c>
      <c r="I71" s="299">
        <f>Matériel_Location!AV14</f>
        <v>0</v>
      </c>
      <c r="J71" s="299">
        <f>Matériel_Location!BD14</f>
        <v>0</v>
      </c>
      <c r="K71" s="299">
        <f>Matériel_Location!BL14</f>
        <v>0</v>
      </c>
      <c r="L71" s="299">
        <f>Matériel_Location!BT14</f>
        <v>0</v>
      </c>
      <c r="M71" s="299">
        <f>+Matériel_Location!CB14</f>
        <v>0</v>
      </c>
      <c r="N71" s="299">
        <f>Matériel_Location!CJ14</f>
        <v>0</v>
      </c>
      <c r="O71" s="299">
        <f>Matériel_Location!CR14</f>
        <v>0</v>
      </c>
      <c r="P71" s="299">
        <f>Matériel_Location!CZ14</f>
        <v>0</v>
      </c>
      <c r="Q71" s="299">
        <f>Matériel_Location!DH14</f>
        <v>0</v>
      </c>
      <c r="R71" s="299">
        <f>Matériel_Location!DP14</f>
        <v>0</v>
      </c>
      <c r="S71" s="299">
        <f>Matériel_Location!DX14</f>
        <v>0</v>
      </c>
      <c r="T71" s="299">
        <f>Matériel_Location!EF14</f>
        <v>0</v>
      </c>
      <c r="U71" s="299">
        <f>Matériel_Location!EN14</f>
        <v>0</v>
      </c>
      <c r="V71" s="299">
        <f>Matériel_Location!EV14</f>
        <v>0</v>
      </c>
      <c r="W71" s="299">
        <f>Matériel_Location!FD14</f>
        <v>0</v>
      </c>
      <c r="X71" s="299">
        <f>Matériel_Location!FL14</f>
        <v>0</v>
      </c>
      <c r="Y71" s="299">
        <f>Matériel_Location!FT14</f>
        <v>0</v>
      </c>
      <c r="Z71" s="299">
        <f>Matériel_Location!GB14</f>
        <v>0</v>
      </c>
      <c r="AA71" s="299">
        <f>Matériel_Location!GJ14</f>
        <v>0</v>
      </c>
      <c r="AB71" s="299">
        <f>Matériel_Location!GR14</f>
        <v>0</v>
      </c>
      <c r="AC71" s="299">
        <f>Matériel_Location!GZ14</f>
        <v>0</v>
      </c>
      <c r="AD71" s="299">
        <f>Matériel_Location!HH14</f>
        <v>0</v>
      </c>
      <c r="AE71" s="299">
        <f>Matériel_Location!HP14</f>
        <v>0</v>
      </c>
      <c r="AF71" s="299">
        <f>Matériel_Location!HX14</f>
        <v>0</v>
      </c>
      <c r="AG71" s="299">
        <f>Matériel_Location!IF14</f>
        <v>0</v>
      </c>
      <c r="AH71" s="299">
        <f>Matériel_Location!IN14</f>
        <v>0</v>
      </c>
      <c r="AI71" s="533">
        <f t="shared" si="5"/>
        <v>0</v>
      </c>
    </row>
    <row r="72" spans="1:35">
      <c r="A72" s="528" t="str">
        <f>Matériel_Location!A15</f>
        <v>P012</v>
      </c>
      <c r="B72" s="301">
        <f>Matériel_Location!B15</f>
        <v>0</v>
      </c>
      <c r="C72" s="301">
        <f>Matériel_Location!C15</f>
        <v>0</v>
      </c>
      <c r="D72" s="298">
        <f>Matériel_Location!H15</f>
        <v>0</v>
      </c>
      <c r="E72" s="299">
        <f>Matériel_Location!P15</f>
        <v>0</v>
      </c>
      <c r="F72" s="299">
        <f>Matériel_Location!X15</f>
        <v>0</v>
      </c>
      <c r="G72" s="299">
        <f>Matériel_Location!AF15</f>
        <v>0</v>
      </c>
      <c r="H72" s="299">
        <f>+Matériel_Location!AN15</f>
        <v>0</v>
      </c>
      <c r="I72" s="299">
        <f>Matériel_Location!AV15</f>
        <v>0</v>
      </c>
      <c r="J72" s="299">
        <f>Matériel_Location!BD15</f>
        <v>0</v>
      </c>
      <c r="K72" s="299">
        <f>Matériel_Location!BL15</f>
        <v>0</v>
      </c>
      <c r="L72" s="299">
        <f>Matériel_Location!BT15</f>
        <v>0</v>
      </c>
      <c r="M72" s="299">
        <f>+Matériel_Location!CB15</f>
        <v>0</v>
      </c>
      <c r="N72" s="299">
        <f>Matériel_Location!CJ15</f>
        <v>0</v>
      </c>
      <c r="O72" s="299">
        <f>Matériel_Location!CR15</f>
        <v>0</v>
      </c>
      <c r="P72" s="299">
        <f>Matériel_Location!CZ15</f>
        <v>0</v>
      </c>
      <c r="Q72" s="299">
        <f>Matériel_Location!DH15</f>
        <v>0</v>
      </c>
      <c r="R72" s="299">
        <f>Matériel_Location!DP15</f>
        <v>0</v>
      </c>
      <c r="S72" s="299">
        <f>Matériel_Location!DX15</f>
        <v>0</v>
      </c>
      <c r="T72" s="299">
        <f>Matériel_Location!EF15</f>
        <v>0</v>
      </c>
      <c r="U72" s="299">
        <f>Matériel_Location!EN15</f>
        <v>0</v>
      </c>
      <c r="V72" s="299">
        <f>Matériel_Location!EV15</f>
        <v>0</v>
      </c>
      <c r="W72" s="299">
        <f>Matériel_Location!FD15</f>
        <v>0</v>
      </c>
      <c r="X72" s="299">
        <f>Matériel_Location!FL15</f>
        <v>0</v>
      </c>
      <c r="Y72" s="299">
        <f>Matériel_Location!FT15</f>
        <v>0</v>
      </c>
      <c r="Z72" s="299">
        <f>Matériel_Location!GB15</f>
        <v>0</v>
      </c>
      <c r="AA72" s="299">
        <f>Matériel_Location!GJ15</f>
        <v>0</v>
      </c>
      <c r="AB72" s="299">
        <f>Matériel_Location!GR15</f>
        <v>0</v>
      </c>
      <c r="AC72" s="299">
        <f>Matériel_Location!GZ15</f>
        <v>0</v>
      </c>
      <c r="AD72" s="299">
        <f>Matériel_Location!HH15</f>
        <v>0</v>
      </c>
      <c r="AE72" s="299">
        <f>Matériel_Location!HP15</f>
        <v>0</v>
      </c>
      <c r="AF72" s="299">
        <f>Matériel_Location!HX15</f>
        <v>0</v>
      </c>
      <c r="AG72" s="299">
        <f>Matériel_Location!IF15</f>
        <v>0</v>
      </c>
      <c r="AH72" s="299">
        <f>Matériel_Location!IN15</f>
        <v>0</v>
      </c>
      <c r="AI72" s="533">
        <f t="shared" si="5"/>
        <v>0</v>
      </c>
    </row>
    <row r="73" spans="1:35">
      <c r="A73" s="528" t="str">
        <f>Matériel_Location!A16</f>
        <v>CA012</v>
      </c>
      <c r="B73" s="301">
        <f>Matériel_Location!B16</f>
        <v>0</v>
      </c>
      <c r="C73" s="301">
        <f>Matériel_Location!C16</f>
        <v>0</v>
      </c>
      <c r="D73" s="298">
        <f>Matériel_Location!H16</f>
        <v>0</v>
      </c>
      <c r="E73" s="299">
        <f>Matériel_Location!P16</f>
        <v>0</v>
      </c>
      <c r="F73" s="299">
        <f>Matériel_Location!X16</f>
        <v>0</v>
      </c>
      <c r="G73" s="299">
        <f>Matériel_Location!AF16</f>
        <v>0</v>
      </c>
      <c r="H73" s="299">
        <f>+Matériel_Location!AN16</f>
        <v>0</v>
      </c>
      <c r="I73" s="299">
        <f>Matériel_Location!AV16</f>
        <v>0</v>
      </c>
      <c r="J73" s="299">
        <f>Matériel_Location!BD16</f>
        <v>0</v>
      </c>
      <c r="K73" s="299">
        <f>Matériel_Location!BL16</f>
        <v>0</v>
      </c>
      <c r="L73" s="299">
        <f>Matériel_Location!BT16</f>
        <v>0</v>
      </c>
      <c r="M73" s="299">
        <f>+Matériel_Location!CB16</f>
        <v>0</v>
      </c>
      <c r="N73" s="299">
        <f>Matériel_Location!CJ16</f>
        <v>0</v>
      </c>
      <c r="O73" s="299">
        <f>Matériel_Location!CR16</f>
        <v>0</v>
      </c>
      <c r="P73" s="299">
        <f>Matériel_Location!CZ16</f>
        <v>0</v>
      </c>
      <c r="Q73" s="299">
        <f>Matériel_Location!DH16</f>
        <v>0</v>
      </c>
      <c r="R73" s="299">
        <f>Matériel_Location!DP16</f>
        <v>0</v>
      </c>
      <c r="S73" s="299">
        <f>Matériel_Location!DX16</f>
        <v>0</v>
      </c>
      <c r="T73" s="299">
        <f>Matériel_Location!EF16</f>
        <v>0</v>
      </c>
      <c r="U73" s="299">
        <f>Matériel_Location!EN16</f>
        <v>0</v>
      </c>
      <c r="V73" s="299">
        <f>Matériel_Location!EV16</f>
        <v>0</v>
      </c>
      <c r="W73" s="299">
        <f>Matériel_Location!FD16</f>
        <v>0</v>
      </c>
      <c r="X73" s="299">
        <f>Matériel_Location!FL16</f>
        <v>0</v>
      </c>
      <c r="Y73" s="299">
        <f>Matériel_Location!FT16</f>
        <v>0</v>
      </c>
      <c r="Z73" s="299">
        <f>Matériel_Location!GB16</f>
        <v>0</v>
      </c>
      <c r="AA73" s="299">
        <f>Matériel_Location!GJ16</f>
        <v>0</v>
      </c>
      <c r="AB73" s="299">
        <f>Matériel_Location!GR16</f>
        <v>0</v>
      </c>
      <c r="AC73" s="299">
        <f>Matériel_Location!GZ16</f>
        <v>0</v>
      </c>
      <c r="AD73" s="299">
        <f>Matériel_Location!HH16</f>
        <v>0</v>
      </c>
      <c r="AE73" s="299">
        <f>Matériel_Location!HP16</f>
        <v>0</v>
      </c>
      <c r="AF73" s="299">
        <f>Matériel_Location!HX16</f>
        <v>0</v>
      </c>
      <c r="AG73" s="299">
        <f>Matériel_Location!IF16</f>
        <v>0</v>
      </c>
      <c r="AH73" s="299">
        <f>Matériel_Location!IN16</f>
        <v>0</v>
      </c>
      <c r="AI73" s="533">
        <f t="shared" si="5"/>
        <v>0</v>
      </c>
    </row>
    <row r="74" spans="1:35">
      <c r="A74" s="528" t="str">
        <f>Matériel_Location!A17</f>
        <v>CB001</v>
      </c>
      <c r="B74" s="301">
        <f>Matériel_Location!B17</f>
        <v>0</v>
      </c>
      <c r="C74" s="301">
        <f>Matériel_Location!C17</f>
        <v>0</v>
      </c>
      <c r="D74" s="298">
        <f>Matériel_Location!H17</f>
        <v>0</v>
      </c>
      <c r="E74" s="299">
        <f>Matériel_Location!P17</f>
        <v>0</v>
      </c>
      <c r="F74" s="299">
        <f>Matériel_Location!X17</f>
        <v>0</v>
      </c>
      <c r="G74" s="299">
        <f>Matériel_Location!AF17</f>
        <v>0</v>
      </c>
      <c r="H74" s="299">
        <f>+Matériel_Location!AN17</f>
        <v>0</v>
      </c>
      <c r="I74" s="299">
        <f>Matériel_Location!AV17</f>
        <v>0</v>
      </c>
      <c r="J74" s="299">
        <f>Matériel_Location!BD17</f>
        <v>0</v>
      </c>
      <c r="K74" s="299">
        <f>Matériel_Location!BL17</f>
        <v>0</v>
      </c>
      <c r="L74" s="299">
        <f>Matériel_Location!BT17</f>
        <v>0</v>
      </c>
      <c r="M74" s="299">
        <f>+Matériel_Location!CB17</f>
        <v>0</v>
      </c>
      <c r="N74" s="299">
        <f>Matériel_Location!CJ17</f>
        <v>0</v>
      </c>
      <c r="O74" s="299">
        <f>Matériel_Location!CR17</f>
        <v>0</v>
      </c>
      <c r="P74" s="299">
        <f>Matériel_Location!CZ17</f>
        <v>0</v>
      </c>
      <c r="Q74" s="299">
        <f>Matériel_Location!DH17</f>
        <v>0</v>
      </c>
      <c r="R74" s="299">
        <f>Matériel_Location!DP17</f>
        <v>0</v>
      </c>
      <c r="S74" s="299">
        <f>Matériel_Location!DX17</f>
        <v>0</v>
      </c>
      <c r="T74" s="299">
        <f>Matériel_Location!EF17</f>
        <v>0</v>
      </c>
      <c r="U74" s="299">
        <f>Matériel_Location!EN17</f>
        <v>0</v>
      </c>
      <c r="V74" s="299">
        <f>Matériel_Location!EV17</f>
        <v>0</v>
      </c>
      <c r="W74" s="299">
        <f>Matériel_Location!FD17</f>
        <v>0</v>
      </c>
      <c r="X74" s="299">
        <f>Matériel_Location!FL17</f>
        <v>0</v>
      </c>
      <c r="Y74" s="299">
        <f>Matériel_Location!FT17</f>
        <v>0</v>
      </c>
      <c r="Z74" s="299">
        <f>Matériel_Location!GB17</f>
        <v>0</v>
      </c>
      <c r="AA74" s="299">
        <f>Matériel_Location!GJ17</f>
        <v>0</v>
      </c>
      <c r="AB74" s="299">
        <f>Matériel_Location!GR17</f>
        <v>0</v>
      </c>
      <c r="AC74" s="299">
        <f>Matériel_Location!GZ17</f>
        <v>0</v>
      </c>
      <c r="AD74" s="299">
        <f>Matériel_Location!HH17</f>
        <v>0</v>
      </c>
      <c r="AE74" s="299">
        <f>Matériel_Location!HP17</f>
        <v>0</v>
      </c>
      <c r="AF74" s="299">
        <f>Matériel_Location!HX17</f>
        <v>0</v>
      </c>
      <c r="AG74" s="299">
        <f>Matériel_Location!IF17</f>
        <v>0</v>
      </c>
      <c r="AH74" s="299">
        <f>Matériel_Location!IN17</f>
        <v>0</v>
      </c>
      <c r="AI74" s="533">
        <f t="shared" si="5"/>
        <v>0</v>
      </c>
    </row>
    <row r="75" spans="1:35">
      <c r="A75" s="528" t="str">
        <f>Matériel_Location!A18</f>
        <v>CA006</v>
      </c>
      <c r="B75" s="301">
        <f>Matériel_Location!B18</f>
        <v>0</v>
      </c>
      <c r="C75" s="301">
        <f>Matériel_Location!C18</f>
        <v>0</v>
      </c>
      <c r="D75" s="298">
        <f>Matériel_Location!H18</f>
        <v>0</v>
      </c>
      <c r="E75" s="299">
        <f>Matériel_Location!P18</f>
        <v>0</v>
      </c>
      <c r="F75" s="299">
        <f>Matériel_Location!X18</f>
        <v>0</v>
      </c>
      <c r="G75" s="299">
        <f>Matériel_Location!AF18</f>
        <v>0</v>
      </c>
      <c r="H75" s="299">
        <f>+Matériel_Location!AN18</f>
        <v>0</v>
      </c>
      <c r="I75" s="299">
        <f>Matériel_Location!AV18</f>
        <v>0</v>
      </c>
      <c r="J75" s="299">
        <f>Matériel_Location!BD18</f>
        <v>0</v>
      </c>
      <c r="K75" s="299">
        <f>Matériel_Location!BL18</f>
        <v>0</v>
      </c>
      <c r="L75" s="299">
        <f>Matériel_Location!BT18</f>
        <v>0</v>
      </c>
      <c r="M75" s="299">
        <f>+Matériel_Location!CB18</f>
        <v>0</v>
      </c>
      <c r="N75" s="299">
        <f>Matériel_Location!CJ18</f>
        <v>0</v>
      </c>
      <c r="O75" s="299">
        <f>Matériel_Location!CR18</f>
        <v>0</v>
      </c>
      <c r="P75" s="299">
        <f>Matériel_Location!CZ18</f>
        <v>0</v>
      </c>
      <c r="Q75" s="299">
        <f>Matériel_Location!DH18</f>
        <v>0</v>
      </c>
      <c r="R75" s="299">
        <f>Matériel_Location!DP18</f>
        <v>0</v>
      </c>
      <c r="S75" s="299">
        <f>Matériel_Location!DX18</f>
        <v>0</v>
      </c>
      <c r="T75" s="299">
        <f>Matériel_Location!EF18</f>
        <v>0</v>
      </c>
      <c r="U75" s="299">
        <f>Matériel_Location!EN18</f>
        <v>0</v>
      </c>
      <c r="V75" s="299">
        <f>Matériel_Location!EV18</f>
        <v>0</v>
      </c>
      <c r="W75" s="299">
        <f>Matériel_Location!FD18</f>
        <v>0</v>
      </c>
      <c r="X75" s="299">
        <f>Matériel_Location!FL18</f>
        <v>0</v>
      </c>
      <c r="Y75" s="299">
        <f>Matériel_Location!FT18</f>
        <v>0</v>
      </c>
      <c r="Z75" s="299">
        <f>Matériel_Location!GB18</f>
        <v>0</v>
      </c>
      <c r="AA75" s="299">
        <f>Matériel_Location!GJ18</f>
        <v>0</v>
      </c>
      <c r="AB75" s="299">
        <f>Matériel_Location!GR18</f>
        <v>0</v>
      </c>
      <c r="AC75" s="299">
        <f>Matériel_Location!GZ18</f>
        <v>0</v>
      </c>
      <c r="AD75" s="299">
        <f>Matériel_Location!HH18</f>
        <v>0</v>
      </c>
      <c r="AE75" s="299">
        <f>Matériel_Location!HP18</f>
        <v>0</v>
      </c>
      <c r="AF75" s="299">
        <f>Matériel_Location!HX18</f>
        <v>0</v>
      </c>
      <c r="AG75" s="299">
        <f>Matériel_Location!IF18</f>
        <v>0</v>
      </c>
      <c r="AH75" s="299">
        <f>Matériel_Location!IN18</f>
        <v>0</v>
      </c>
      <c r="AI75" s="533">
        <f t="shared" si="5"/>
        <v>0</v>
      </c>
    </row>
    <row r="76" spans="1:35">
      <c r="A76" s="528" t="str">
        <f>Matériel_Location!A20</f>
        <v>PICK UP</v>
      </c>
      <c r="B76" s="301" t="str">
        <f>Matériel_Location!B20</f>
        <v>BIBAMO</v>
      </c>
      <c r="C76" s="301">
        <f>Matériel_Location!C20</f>
        <v>0</v>
      </c>
      <c r="D76" s="298">
        <f>Matériel_Location!H20</f>
        <v>0</v>
      </c>
      <c r="E76" s="299">
        <f>Matériel_Location!P20</f>
        <v>0</v>
      </c>
      <c r="F76" s="299">
        <f>Matériel_Location!X20</f>
        <v>0</v>
      </c>
      <c r="G76" s="299">
        <f>Matériel_Location!AF20</f>
        <v>0</v>
      </c>
      <c r="H76" s="299">
        <f>+Matériel_Location!AN20</f>
        <v>0</v>
      </c>
      <c r="I76" s="299">
        <f>Matériel_Location!AV20</f>
        <v>0</v>
      </c>
      <c r="J76" s="299">
        <f>Matériel_Location!BD20</f>
        <v>0</v>
      </c>
      <c r="K76" s="299">
        <f>Matériel_Location!BL20</f>
        <v>0</v>
      </c>
      <c r="L76" s="299">
        <f>Matériel_Location!BT20</f>
        <v>0</v>
      </c>
      <c r="M76" s="299">
        <f>+Matériel_Location!CB20</f>
        <v>0</v>
      </c>
      <c r="N76" s="299">
        <f>Matériel_Location!CJ20</f>
        <v>0</v>
      </c>
      <c r="O76" s="299">
        <f>Matériel_Location!CR20</f>
        <v>0</v>
      </c>
      <c r="P76" s="299">
        <f>Matériel_Location!CZ20</f>
        <v>0</v>
      </c>
      <c r="Q76" s="299">
        <f>Matériel_Location!DH20</f>
        <v>0</v>
      </c>
      <c r="R76" s="299">
        <f>Matériel_Location!DP20</f>
        <v>0</v>
      </c>
      <c r="S76" s="299">
        <f>Matériel_Location!DX20</f>
        <v>0</v>
      </c>
      <c r="T76" s="299">
        <f>Matériel_Location!EF20</f>
        <v>0</v>
      </c>
      <c r="U76" s="299">
        <f>Matériel_Location!EN20</f>
        <v>0</v>
      </c>
      <c r="V76" s="299">
        <f>Matériel_Location!EV20</f>
        <v>0</v>
      </c>
      <c r="W76" s="299">
        <f>Matériel_Location!FD20</f>
        <v>0</v>
      </c>
      <c r="X76" s="299">
        <f>Matériel_Location!FL20</f>
        <v>0</v>
      </c>
      <c r="Y76" s="299">
        <f>Matériel_Location!FT20</f>
        <v>0</v>
      </c>
      <c r="Z76" s="299">
        <f>Matériel_Location!GB20</f>
        <v>0</v>
      </c>
      <c r="AA76" s="299">
        <f>Matériel_Location!GJ20</f>
        <v>0</v>
      </c>
      <c r="AB76" s="299">
        <f>Matériel_Location!GR20</f>
        <v>0</v>
      </c>
      <c r="AC76" s="299">
        <f>Matériel_Location!GZ20</f>
        <v>0</v>
      </c>
      <c r="AD76" s="299">
        <f>Matériel_Location!HH20</f>
        <v>0</v>
      </c>
      <c r="AE76" s="299">
        <f>Matériel_Location!HP20</f>
        <v>0</v>
      </c>
      <c r="AF76" s="299">
        <f>Matériel_Location!HX20</f>
        <v>0</v>
      </c>
      <c r="AG76" s="299">
        <f>Matériel_Location!IF20</f>
        <v>0</v>
      </c>
      <c r="AH76" s="299">
        <f>Matériel_Location!IN20</f>
        <v>0</v>
      </c>
      <c r="AI76" s="533">
        <f t="shared" si="5"/>
        <v>0</v>
      </c>
    </row>
    <row r="77" spans="1:35">
      <c r="A77" s="528" t="str">
        <f>Matériel_Location!A21</f>
        <v>TR001</v>
      </c>
      <c r="B77" s="301">
        <f>Matériel_Location!B21</f>
        <v>0</v>
      </c>
      <c r="C77" s="301">
        <f>Matériel_Location!C21</f>
        <v>0</v>
      </c>
      <c r="D77" s="298">
        <f>Matériel_Location!H21</f>
        <v>0</v>
      </c>
      <c r="E77" s="299">
        <f>Matériel_Location!P21</f>
        <v>0</v>
      </c>
      <c r="F77" s="299">
        <f>Matériel_Location!X21</f>
        <v>0</v>
      </c>
      <c r="G77" s="299">
        <f>Matériel_Location!AF21</f>
        <v>0</v>
      </c>
      <c r="H77" s="299">
        <f>+Matériel_Location!AN21</f>
        <v>0</v>
      </c>
      <c r="I77" s="299">
        <f>Matériel_Location!AV21</f>
        <v>0</v>
      </c>
      <c r="J77" s="299">
        <f>Matériel_Location!BD21</f>
        <v>0</v>
      </c>
      <c r="K77" s="299">
        <f>Matériel_Location!BL21</f>
        <v>0</v>
      </c>
      <c r="L77" s="299">
        <f>Matériel_Location!BT21</f>
        <v>0</v>
      </c>
      <c r="M77" s="299">
        <f>+Matériel_Location!CB21</f>
        <v>0</v>
      </c>
      <c r="N77" s="299">
        <f>Matériel_Location!CJ21</f>
        <v>0</v>
      </c>
      <c r="O77" s="299">
        <f>Matériel_Location!CR21</f>
        <v>0</v>
      </c>
      <c r="P77" s="299">
        <f>Matériel_Location!CZ21</f>
        <v>0</v>
      </c>
      <c r="Q77" s="299">
        <f>Matériel_Location!DH21</f>
        <v>0</v>
      </c>
      <c r="R77" s="299">
        <f>Matériel_Location!DP21</f>
        <v>0</v>
      </c>
      <c r="S77" s="299">
        <f>Matériel_Location!DX21</f>
        <v>0</v>
      </c>
      <c r="T77" s="299">
        <f>Matériel_Location!EF21</f>
        <v>0</v>
      </c>
      <c r="U77" s="299">
        <f>Matériel_Location!EN21</f>
        <v>0</v>
      </c>
      <c r="V77" s="299">
        <f>Matériel_Location!EV21</f>
        <v>0</v>
      </c>
      <c r="W77" s="299">
        <f>Matériel_Location!FD21</f>
        <v>0</v>
      </c>
      <c r="X77" s="299">
        <f>Matériel_Location!FL21</f>
        <v>0</v>
      </c>
      <c r="Y77" s="299">
        <f>Matériel_Location!FT21</f>
        <v>0</v>
      </c>
      <c r="Z77" s="299">
        <f>Matériel_Location!GB21</f>
        <v>0</v>
      </c>
      <c r="AA77" s="299">
        <f>Matériel_Location!GJ21</f>
        <v>0</v>
      </c>
      <c r="AB77" s="299">
        <f>Matériel_Location!GR21</f>
        <v>0</v>
      </c>
      <c r="AC77" s="299">
        <f>Matériel_Location!GZ21</f>
        <v>0</v>
      </c>
      <c r="AD77" s="299">
        <f>Matériel_Location!HH21</f>
        <v>0</v>
      </c>
      <c r="AE77" s="299">
        <f>Matériel_Location!HP21</f>
        <v>0</v>
      </c>
      <c r="AF77" s="299">
        <f>Matériel_Location!HX21</f>
        <v>0</v>
      </c>
      <c r="AG77" s="299">
        <f>Matériel_Location!IF21</f>
        <v>0</v>
      </c>
      <c r="AH77" s="299">
        <f>Matériel_Location!IN21</f>
        <v>0</v>
      </c>
      <c r="AI77" s="533">
        <f t="shared" si="5"/>
        <v>0</v>
      </c>
    </row>
    <row r="78" spans="1:35">
      <c r="A78" s="528" t="str">
        <f>Matériel_Location!A22</f>
        <v>CB001</v>
      </c>
      <c r="B78" s="301">
        <f>Matériel_Location!B22</f>
        <v>0</v>
      </c>
      <c r="C78" s="301">
        <f>Matériel_Location!C22</f>
        <v>0</v>
      </c>
      <c r="D78" s="298">
        <f>Matériel_Location!H22</f>
        <v>0</v>
      </c>
      <c r="E78" s="299">
        <f>Matériel_Location!P22</f>
        <v>0</v>
      </c>
      <c r="F78" s="299">
        <f>Matériel_Location!X22</f>
        <v>0</v>
      </c>
      <c r="G78" s="299">
        <f>Matériel_Location!AF22</f>
        <v>0</v>
      </c>
      <c r="H78" s="299">
        <f>+Matériel_Location!AN22</f>
        <v>0</v>
      </c>
      <c r="I78" s="299">
        <f>Matériel_Location!AV22</f>
        <v>0</v>
      </c>
      <c r="J78" s="299">
        <f>Matériel_Location!BD22</f>
        <v>0</v>
      </c>
      <c r="K78" s="299">
        <f>Matériel_Location!BL22</f>
        <v>0</v>
      </c>
      <c r="L78" s="299">
        <f>Matériel_Location!BT22</f>
        <v>0</v>
      </c>
      <c r="M78" s="299">
        <f>+Matériel_Location!CB22</f>
        <v>0</v>
      </c>
      <c r="N78" s="299">
        <f>Matériel_Location!CJ22</f>
        <v>0</v>
      </c>
      <c r="O78" s="299">
        <f>Matériel_Location!CR22</f>
        <v>0</v>
      </c>
      <c r="P78" s="299">
        <f>Matériel_Location!CZ22</f>
        <v>0</v>
      </c>
      <c r="Q78" s="299">
        <f>Matériel_Location!DH22</f>
        <v>0</v>
      </c>
      <c r="R78" s="299">
        <f>Matériel_Location!DP22</f>
        <v>0</v>
      </c>
      <c r="S78" s="299">
        <f>Matériel_Location!DX22</f>
        <v>0</v>
      </c>
      <c r="T78" s="299">
        <f>Matériel_Location!EF22</f>
        <v>0</v>
      </c>
      <c r="U78" s="299">
        <f>Matériel_Location!EN22</f>
        <v>0</v>
      </c>
      <c r="V78" s="299">
        <f>Matériel_Location!EV22</f>
        <v>0</v>
      </c>
      <c r="W78" s="299">
        <f>Matériel_Location!FD22</f>
        <v>0</v>
      </c>
      <c r="X78" s="299">
        <f>Matériel_Location!FL22</f>
        <v>0</v>
      </c>
      <c r="Y78" s="299">
        <f>Matériel_Location!FT22</f>
        <v>0</v>
      </c>
      <c r="Z78" s="299">
        <f>Matériel_Location!GB22</f>
        <v>0</v>
      </c>
      <c r="AA78" s="299">
        <f>Matériel_Location!GJ22</f>
        <v>0</v>
      </c>
      <c r="AB78" s="299">
        <f>Matériel_Location!GR22</f>
        <v>0</v>
      </c>
      <c r="AC78" s="299">
        <f>Matériel_Location!GZ22</f>
        <v>0</v>
      </c>
      <c r="AD78" s="299">
        <f>Matériel_Location!HH22</f>
        <v>0</v>
      </c>
      <c r="AE78" s="299">
        <f>Matériel_Location!HP22</f>
        <v>0</v>
      </c>
      <c r="AF78" s="299">
        <f>Matériel_Location!HX22</f>
        <v>0</v>
      </c>
      <c r="AG78" s="299">
        <f>Matériel_Location!IF22</f>
        <v>0</v>
      </c>
      <c r="AH78" s="299">
        <f>Matériel_Location!IN22</f>
        <v>0</v>
      </c>
      <c r="AI78" s="533">
        <f t="shared" si="5"/>
        <v>0</v>
      </c>
    </row>
    <row r="79" spans="1:35">
      <c r="A79" s="528" t="str">
        <f>Matériel_Location!A23</f>
        <v>P012</v>
      </c>
      <c r="B79" s="301">
        <f>Matériel_Location!B23</f>
        <v>0</v>
      </c>
      <c r="C79" s="301">
        <f>Matériel_Location!C23</f>
        <v>0</v>
      </c>
      <c r="D79" s="298">
        <f>Matériel_Location!H23</f>
        <v>0</v>
      </c>
      <c r="E79" s="299">
        <f>Matériel_Location!P23</f>
        <v>0</v>
      </c>
      <c r="F79" s="299">
        <f>Matériel_Location!X23</f>
        <v>0</v>
      </c>
      <c r="G79" s="299">
        <f>Matériel_Location!AF23</f>
        <v>0</v>
      </c>
      <c r="H79" s="299">
        <f>+Matériel_Location!AN23</f>
        <v>0</v>
      </c>
      <c r="I79" s="299">
        <f>Matériel_Location!AV23</f>
        <v>0</v>
      </c>
      <c r="J79" s="299">
        <f>Matériel_Location!BD23</f>
        <v>0</v>
      </c>
      <c r="K79" s="299">
        <f>Matériel_Location!BL23</f>
        <v>0</v>
      </c>
      <c r="L79" s="299">
        <f>Matériel_Location!BT23</f>
        <v>0</v>
      </c>
      <c r="M79" s="299">
        <f>+Matériel_Location!CB23</f>
        <v>0</v>
      </c>
      <c r="N79" s="299">
        <f>Matériel_Location!CJ23</f>
        <v>0</v>
      </c>
      <c r="O79" s="299">
        <f>Matériel_Location!CR23</f>
        <v>0</v>
      </c>
      <c r="P79" s="299">
        <f>Matériel_Location!CZ23</f>
        <v>0</v>
      </c>
      <c r="Q79" s="299">
        <f>Matériel_Location!DH23</f>
        <v>0</v>
      </c>
      <c r="R79" s="299">
        <f>Matériel_Location!DP23</f>
        <v>0</v>
      </c>
      <c r="S79" s="299">
        <f>Matériel_Location!DX23</f>
        <v>0</v>
      </c>
      <c r="T79" s="299">
        <f>Matériel_Location!EF23</f>
        <v>0</v>
      </c>
      <c r="U79" s="299">
        <f>Matériel_Location!EN23</f>
        <v>0</v>
      </c>
      <c r="V79" s="299">
        <f>Matériel_Location!EV23</f>
        <v>0</v>
      </c>
      <c r="W79" s="299">
        <f>Matériel_Location!FD23</f>
        <v>0</v>
      </c>
      <c r="X79" s="299">
        <f>Matériel_Location!FL23</f>
        <v>0</v>
      </c>
      <c r="Y79" s="299">
        <f>Matériel_Location!FT23</f>
        <v>0</v>
      </c>
      <c r="Z79" s="299">
        <f>Matériel_Location!GB23</f>
        <v>0</v>
      </c>
      <c r="AA79" s="299">
        <f>Matériel_Location!GJ23</f>
        <v>0</v>
      </c>
      <c r="AB79" s="299">
        <f>Matériel_Location!GR23</f>
        <v>0</v>
      </c>
      <c r="AC79" s="299">
        <f>Matériel_Location!GZ23</f>
        <v>0</v>
      </c>
      <c r="AD79" s="299">
        <f>Matériel_Location!HH23</f>
        <v>0</v>
      </c>
      <c r="AE79" s="299">
        <f>Matériel_Location!HP23</f>
        <v>0</v>
      </c>
      <c r="AF79" s="299">
        <f>Matériel_Location!HX23</f>
        <v>0</v>
      </c>
      <c r="AG79" s="299">
        <f>Matériel_Location!IF23</f>
        <v>0</v>
      </c>
      <c r="AH79" s="299">
        <f>Matériel_Location!IN23</f>
        <v>0</v>
      </c>
      <c r="AI79" s="533">
        <f t="shared" si="5"/>
        <v>0</v>
      </c>
    </row>
    <row r="80" spans="1:35">
      <c r="A80" s="528" t="str">
        <f>Matériel_Location!A24</f>
        <v>CA012</v>
      </c>
      <c r="B80" s="301">
        <f>Matériel_Location!B24</f>
        <v>0</v>
      </c>
      <c r="C80" s="301">
        <f>Matériel_Location!C24</f>
        <v>0</v>
      </c>
      <c r="D80" s="298">
        <f>Matériel_Location!H24</f>
        <v>0</v>
      </c>
      <c r="E80" s="299">
        <f>Matériel_Location!P24</f>
        <v>0</v>
      </c>
      <c r="F80" s="299">
        <f>Matériel_Location!X24</f>
        <v>0</v>
      </c>
      <c r="G80" s="299">
        <f>Matériel_Location!AF24</f>
        <v>0</v>
      </c>
      <c r="H80" s="299">
        <f>+Matériel_Location!AN24</f>
        <v>0</v>
      </c>
      <c r="I80" s="299">
        <f>Matériel_Location!AV24</f>
        <v>0</v>
      </c>
      <c r="J80" s="299">
        <f>Matériel_Location!BD24</f>
        <v>0</v>
      </c>
      <c r="K80" s="299">
        <f>Matériel_Location!BL24</f>
        <v>0</v>
      </c>
      <c r="L80" s="299">
        <f>Matériel_Location!BT24</f>
        <v>0</v>
      </c>
      <c r="M80" s="299">
        <f>+Matériel_Location!CB24</f>
        <v>0</v>
      </c>
      <c r="N80" s="299">
        <f>Matériel_Location!CJ24</f>
        <v>0</v>
      </c>
      <c r="O80" s="299">
        <f>Matériel_Location!CR24</f>
        <v>0</v>
      </c>
      <c r="P80" s="299">
        <f>Matériel_Location!CZ24</f>
        <v>0</v>
      </c>
      <c r="Q80" s="299">
        <f>Matériel_Location!DH24</f>
        <v>0</v>
      </c>
      <c r="R80" s="299">
        <f>Matériel_Location!DP24</f>
        <v>0</v>
      </c>
      <c r="S80" s="299">
        <f>Matériel_Location!DX24</f>
        <v>0</v>
      </c>
      <c r="T80" s="299">
        <f>Matériel_Location!EF24</f>
        <v>0</v>
      </c>
      <c r="U80" s="299">
        <f>Matériel_Location!EN24</f>
        <v>0</v>
      </c>
      <c r="V80" s="299">
        <f>Matériel_Location!EV24</f>
        <v>0</v>
      </c>
      <c r="W80" s="299">
        <f>Matériel_Location!FD24</f>
        <v>0</v>
      </c>
      <c r="X80" s="299">
        <f>Matériel_Location!FL24</f>
        <v>0</v>
      </c>
      <c r="Y80" s="299">
        <f>Matériel_Location!FT24</f>
        <v>0</v>
      </c>
      <c r="Z80" s="299">
        <f>Matériel_Location!GB24</f>
        <v>0</v>
      </c>
      <c r="AA80" s="299">
        <f>Matériel_Location!GJ24</f>
        <v>0</v>
      </c>
      <c r="AB80" s="299">
        <f>Matériel_Location!GR24</f>
        <v>0</v>
      </c>
      <c r="AC80" s="299">
        <f>Matériel_Location!GZ24</f>
        <v>0</v>
      </c>
      <c r="AD80" s="299">
        <f>Matériel_Location!HH24</f>
        <v>0</v>
      </c>
      <c r="AE80" s="299">
        <f>Matériel_Location!HP24</f>
        <v>0</v>
      </c>
      <c r="AF80" s="299">
        <f>Matériel_Location!HX24</f>
        <v>0</v>
      </c>
      <c r="AG80" s="299">
        <f>Matériel_Location!IF24</f>
        <v>0</v>
      </c>
      <c r="AH80" s="299">
        <f>Matériel_Location!IN24</f>
        <v>0</v>
      </c>
      <c r="AI80" s="533">
        <f t="shared" si="5"/>
        <v>0</v>
      </c>
    </row>
    <row r="81" spans="1:35">
      <c r="A81" s="528" t="str">
        <f>Matériel_Location!A25</f>
        <v>TR002</v>
      </c>
      <c r="B81" s="301">
        <f>Matériel_Location!B25</f>
        <v>0</v>
      </c>
      <c r="C81" s="301">
        <f>Matériel_Location!C25</f>
        <v>0</v>
      </c>
      <c r="D81" s="298">
        <f>Matériel_Location!H25</f>
        <v>0</v>
      </c>
      <c r="E81" s="299">
        <f>Matériel_Location!P25</f>
        <v>0</v>
      </c>
      <c r="F81" s="299">
        <f>Matériel_Location!X25</f>
        <v>0</v>
      </c>
      <c r="G81" s="299">
        <f>Matériel_Location!AF25</f>
        <v>0</v>
      </c>
      <c r="H81" s="299">
        <f>+Matériel_Location!AN25</f>
        <v>0</v>
      </c>
      <c r="I81" s="299">
        <f>Matériel_Location!AV25</f>
        <v>0</v>
      </c>
      <c r="J81" s="299">
        <f>Matériel_Location!BD25</f>
        <v>0</v>
      </c>
      <c r="K81" s="299">
        <f>Matériel_Location!BL25</f>
        <v>0</v>
      </c>
      <c r="L81" s="299">
        <f>Matériel_Location!BT25</f>
        <v>0</v>
      </c>
      <c r="M81" s="299">
        <f>+Matériel_Location!CB25</f>
        <v>0</v>
      </c>
      <c r="N81" s="299">
        <f>Matériel_Location!CJ25</f>
        <v>0</v>
      </c>
      <c r="O81" s="299">
        <f>Matériel_Location!CR25</f>
        <v>0</v>
      </c>
      <c r="P81" s="299">
        <f>Matériel_Location!CZ25</f>
        <v>0</v>
      </c>
      <c r="Q81" s="299">
        <f>Matériel_Location!DH25</f>
        <v>0</v>
      </c>
      <c r="R81" s="299">
        <f>Matériel_Location!DP25</f>
        <v>0</v>
      </c>
      <c r="S81" s="299">
        <f>Matériel_Location!DX25</f>
        <v>0</v>
      </c>
      <c r="T81" s="299">
        <f>Matériel_Location!EF25</f>
        <v>0</v>
      </c>
      <c r="U81" s="299">
        <f>Matériel_Location!EN25</f>
        <v>0</v>
      </c>
      <c r="V81" s="299">
        <f>Matériel_Location!EV25</f>
        <v>0</v>
      </c>
      <c r="W81" s="299">
        <f>Matériel_Location!FD25</f>
        <v>0</v>
      </c>
      <c r="X81" s="299">
        <f>Matériel_Location!FL25</f>
        <v>0</v>
      </c>
      <c r="Y81" s="299">
        <f>Matériel_Location!FT25</f>
        <v>0</v>
      </c>
      <c r="Z81" s="299">
        <f>Matériel_Location!GB25</f>
        <v>0</v>
      </c>
      <c r="AA81" s="299">
        <f>Matériel_Location!GJ25</f>
        <v>0</v>
      </c>
      <c r="AB81" s="299">
        <f>Matériel_Location!GR25</f>
        <v>0</v>
      </c>
      <c r="AC81" s="299">
        <f>Matériel_Location!GZ25</f>
        <v>0</v>
      </c>
      <c r="AD81" s="299">
        <f>Matériel_Location!HH25</f>
        <v>0</v>
      </c>
      <c r="AE81" s="299">
        <f>Matériel_Location!HP25</f>
        <v>0</v>
      </c>
      <c r="AF81" s="299">
        <f>Matériel_Location!HX25</f>
        <v>0</v>
      </c>
      <c r="AG81" s="299">
        <f>Matériel_Location!IF25</f>
        <v>0</v>
      </c>
      <c r="AH81" s="299">
        <f>Matériel_Location!IN25</f>
        <v>0</v>
      </c>
      <c r="AI81" s="533">
        <f t="shared" si="5"/>
        <v>0</v>
      </c>
    </row>
    <row r="82" spans="1:35">
      <c r="A82" s="528" t="str">
        <f>Matériel_Location!A26</f>
        <v>CB002</v>
      </c>
      <c r="B82" s="301">
        <f>Matériel_Location!B26</f>
        <v>0</v>
      </c>
      <c r="C82" s="301">
        <f>Matériel_Location!C26</f>
        <v>0</v>
      </c>
      <c r="D82" s="298">
        <f>Matériel_Location!H26</f>
        <v>0</v>
      </c>
      <c r="E82" s="299">
        <f>Matériel_Location!P26</f>
        <v>0</v>
      </c>
      <c r="F82" s="299">
        <f>Matériel_Location!X26</f>
        <v>0</v>
      </c>
      <c r="G82" s="299">
        <f>Matériel_Location!AF26</f>
        <v>0</v>
      </c>
      <c r="H82" s="299">
        <f>+Matériel_Location!AN26</f>
        <v>0</v>
      </c>
      <c r="I82" s="299">
        <f>Matériel_Location!AV26</f>
        <v>0</v>
      </c>
      <c r="J82" s="299">
        <f>Matériel_Location!BD26</f>
        <v>0</v>
      </c>
      <c r="K82" s="299">
        <f>Matériel_Location!BL26</f>
        <v>0</v>
      </c>
      <c r="L82" s="299">
        <f>Matériel_Location!BT26</f>
        <v>0</v>
      </c>
      <c r="M82" s="299">
        <f>+Matériel_Location!CB26</f>
        <v>0</v>
      </c>
      <c r="N82" s="299">
        <f>Matériel_Location!CJ26</f>
        <v>0</v>
      </c>
      <c r="O82" s="299">
        <f>Matériel_Location!CR26</f>
        <v>0</v>
      </c>
      <c r="P82" s="299">
        <f>Matériel_Location!CZ26</f>
        <v>0</v>
      </c>
      <c r="Q82" s="299">
        <f>Matériel_Location!DH26</f>
        <v>0</v>
      </c>
      <c r="R82" s="299">
        <f>Matériel_Location!DP26</f>
        <v>0</v>
      </c>
      <c r="S82" s="299">
        <f>Matériel_Location!DX26</f>
        <v>0</v>
      </c>
      <c r="T82" s="299">
        <f>Matériel_Location!EF26</f>
        <v>0</v>
      </c>
      <c r="U82" s="299">
        <f>Matériel_Location!EN26</f>
        <v>0</v>
      </c>
      <c r="V82" s="299">
        <f>Matériel_Location!EV26</f>
        <v>0</v>
      </c>
      <c r="W82" s="299">
        <f>Matériel_Location!FD26</f>
        <v>0</v>
      </c>
      <c r="X82" s="299">
        <f>Matériel_Location!FL26</f>
        <v>0</v>
      </c>
      <c r="Y82" s="299">
        <f>Matériel_Location!FT26</f>
        <v>0</v>
      </c>
      <c r="Z82" s="299">
        <f>Matériel_Location!GB26</f>
        <v>0</v>
      </c>
      <c r="AA82" s="299">
        <f>Matériel_Location!GJ26</f>
        <v>0</v>
      </c>
      <c r="AB82" s="299">
        <f>Matériel_Location!GR26</f>
        <v>0</v>
      </c>
      <c r="AC82" s="299">
        <f>Matériel_Location!GZ26</f>
        <v>0</v>
      </c>
      <c r="AD82" s="299">
        <f>Matériel_Location!HH26</f>
        <v>0</v>
      </c>
      <c r="AE82" s="299">
        <f>Matériel_Location!HP26</f>
        <v>0</v>
      </c>
      <c r="AF82" s="299">
        <f>Matériel_Location!HX26</f>
        <v>0</v>
      </c>
      <c r="AG82" s="299">
        <f>Matériel_Location!IF26</f>
        <v>0</v>
      </c>
      <c r="AH82" s="299">
        <f>Matériel_Location!IN26</f>
        <v>0</v>
      </c>
      <c r="AI82" s="533">
        <f t="shared" si="5"/>
        <v>0</v>
      </c>
    </row>
    <row r="83" spans="1:35">
      <c r="A83" s="528" t="str">
        <f>Matériel_Location!A27</f>
        <v>CA006</v>
      </c>
      <c r="B83" s="301">
        <f>Matériel_Location!B27</f>
        <v>0</v>
      </c>
      <c r="C83" s="301">
        <f>Matériel_Location!C27</f>
        <v>0</v>
      </c>
      <c r="D83" s="298">
        <f>Matériel_Location!H27</f>
        <v>0</v>
      </c>
      <c r="E83" s="299">
        <f>Matériel_Location!P27</f>
        <v>0</v>
      </c>
      <c r="F83" s="299">
        <f>Matériel_Location!X27</f>
        <v>0</v>
      </c>
      <c r="G83" s="299">
        <f>Matériel_Location!AF27</f>
        <v>0</v>
      </c>
      <c r="H83" s="299">
        <f>+Matériel_Location!AN27</f>
        <v>0</v>
      </c>
      <c r="I83" s="299">
        <f>Matériel_Location!AV27</f>
        <v>0</v>
      </c>
      <c r="J83" s="299">
        <f>Matériel_Location!BD27</f>
        <v>0</v>
      </c>
      <c r="K83" s="299">
        <f>Matériel_Location!BL27</f>
        <v>0</v>
      </c>
      <c r="L83" s="299">
        <f>Matériel_Location!BT27</f>
        <v>0</v>
      </c>
      <c r="M83" s="299">
        <f>+Matériel_Location!CB27</f>
        <v>0</v>
      </c>
      <c r="N83" s="299">
        <f>Matériel_Location!CJ27</f>
        <v>0</v>
      </c>
      <c r="O83" s="299">
        <f>Matériel_Location!CR27</f>
        <v>0</v>
      </c>
      <c r="P83" s="299">
        <f>Matériel_Location!CZ27</f>
        <v>0</v>
      </c>
      <c r="Q83" s="299">
        <f>Matériel_Location!DH27</f>
        <v>0</v>
      </c>
      <c r="R83" s="299">
        <f>Matériel_Location!DP27</f>
        <v>0</v>
      </c>
      <c r="S83" s="299">
        <f>Matériel_Location!DX27</f>
        <v>0</v>
      </c>
      <c r="T83" s="299">
        <f>Matériel_Location!EF27</f>
        <v>0</v>
      </c>
      <c r="U83" s="299">
        <f>Matériel_Location!EN27</f>
        <v>0</v>
      </c>
      <c r="V83" s="299">
        <f>Matériel_Location!EV27</f>
        <v>0</v>
      </c>
      <c r="W83" s="299">
        <f>Matériel_Location!FD27</f>
        <v>0</v>
      </c>
      <c r="X83" s="299">
        <f>Matériel_Location!FL27</f>
        <v>0</v>
      </c>
      <c r="Y83" s="299">
        <f>Matériel_Location!FT27</f>
        <v>0</v>
      </c>
      <c r="Z83" s="299">
        <f>Matériel_Location!GB27</f>
        <v>0</v>
      </c>
      <c r="AA83" s="299">
        <f>Matériel_Location!GJ27</f>
        <v>0</v>
      </c>
      <c r="AB83" s="299">
        <f>Matériel_Location!GR27</f>
        <v>0</v>
      </c>
      <c r="AC83" s="299">
        <f>Matériel_Location!GZ27</f>
        <v>0</v>
      </c>
      <c r="AD83" s="299">
        <f>Matériel_Location!HH27</f>
        <v>0</v>
      </c>
      <c r="AE83" s="299">
        <f>Matériel_Location!HP27</f>
        <v>0</v>
      </c>
      <c r="AF83" s="299">
        <f>Matériel_Location!HX27</f>
        <v>0</v>
      </c>
      <c r="AG83" s="299">
        <f>Matériel_Location!IF27</f>
        <v>0</v>
      </c>
      <c r="AH83" s="299">
        <f>Matériel_Location!IN27</f>
        <v>0</v>
      </c>
      <c r="AI83" s="533">
        <f t="shared" si="5"/>
        <v>0</v>
      </c>
    </row>
    <row r="84" spans="1:35">
      <c r="A84" s="528" t="str">
        <f>Matériel_Location!A28</f>
        <v>CAMION 6</v>
      </c>
      <c r="B84" s="301" t="str">
        <f>Matériel_Location!B28</f>
        <v>CHAF TRAVEAU</v>
      </c>
      <c r="C84" s="301">
        <f>Matériel_Location!C28</f>
        <v>0</v>
      </c>
      <c r="D84" s="298">
        <f>Matériel_Location!H28</f>
        <v>0</v>
      </c>
      <c r="E84" s="299">
        <f>Matériel_Location!P28</f>
        <v>0</v>
      </c>
      <c r="F84" s="299">
        <f>Matériel_Location!X28</f>
        <v>0</v>
      </c>
      <c r="G84" s="299">
        <f>Matériel_Location!AF28</f>
        <v>0</v>
      </c>
      <c r="H84" s="299">
        <f>+Matériel_Location!AN28</f>
        <v>0</v>
      </c>
      <c r="I84" s="299">
        <f>Matériel_Location!AV28</f>
        <v>0</v>
      </c>
      <c r="J84" s="299">
        <f>Matériel_Location!BD28</f>
        <v>0</v>
      </c>
      <c r="K84" s="299">
        <f>Matériel_Location!BL28</f>
        <v>0</v>
      </c>
      <c r="L84" s="299">
        <f>Matériel_Location!BT28</f>
        <v>0</v>
      </c>
      <c r="M84" s="299">
        <f>+Matériel_Location!CB28</f>
        <v>0</v>
      </c>
      <c r="N84" s="299">
        <f>Matériel_Location!CJ28</f>
        <v>0</v>
      </c>
      <c r="O84" s="299">
        <f>Matériel_Location!CR28</f>
        <v>0</v>
      </c>
      <c r="P84" s="299">
        <f>Matériel_Location!CZ28</f>
        <v>0</v>
      </c>
      <c r="Q84" s="299">
        <f>Matériel_Location!DH28</f>
        <v>0</v>
      </c>
      <c r="R84" s="299">
        <f>Matériel_Location!DP28</f>
        <v>0</v>
      </c>
      <c r="S84" s="299">
        <f>Matériel_Location!DX28</f>
        <v>0</v>
      </c>
      <c r="T84" s="299">
        <f>Matériel_Location!EF28</f>
        <v>0</v>
      </c>
      <c r="U84" s="299">
        <f>Matériel_Location!EN28</f>
        <v>0</v>
      </c>
      <c r="V84" s="299">
        <f>Matériel_Location!EV28</f>
        <v>0</v>
      </c>
      <c r="W84" s="299">
        <f>Matériel_Location!FD28</f>
        <v>0</v>
      </c>
      <c r="X84" s="299">
        <f>Matériel_Location!FL28</f>
        <v>0</v>
      </c>
      <c r="Y84" s="299">
        <f>Matériel_Location!FT28</f>
        <v>0</v>
      </c>
      <c r="Z84" s="299">
        <f>Matériel_Location!GB28</f>
        <v>0</v>
      </c>
      <c r="AA84" s="299">
        <f>Matériel_Location!GJ28</f>
        <v>0</v>
      </c>
      <c r="AB84" s="299">
        <f>Matériel_Location!GR28</f>
        <v>0</v>
      </c>
      <c r="AC84" s="299">
        <f>Matériel_Location!GZ28</f>
        <v>0</v>
      </c>
      <c r="AD84" s="299">
        <f>Matériel_Location!HH28</f>
        <v>0</v>
      </c>
      <c r="AE84" s="299">
        <f>Matériel_Location!HP28</f>
        <v>0</v>
      </c>
      <c r="AF84" s="299">
        <f>Matériel_Location!HX28</f>
        <v>0</v>
      </c>
      <c r="AG84" s="299">
        <f>Matériel_Location!IF28</f>
        <v>0</v>
      </c>
      <c r="AH84" s="299">
        <f>Matériel_Location!IN28</f>
        <v>0</v>
      </c>
      <c r="AI84" s="533">
        <f t="shared" si="5"/>
        <v>0</v>
      </c>
    </row>
    <row r="85" spans="1:35">
      <c r="A85" s="528" t="str">
        <f>Matériel_Location!A29</f>
        <v>CAMION 8+4</v>
      </c>
      <c r="B85" s="301" t="str">
        <f>Matériel_Location!B29</f>
        <v>CHAF TRAVEAU</v>
      </c>
      <c r="C85" s="301">
        <f>Matériel_Location!C29</f>
        <v>0</v>
      </c>
      <c r="D85" s="298">
        <f>Matériel_Location!H29</f>
        <v>0</v>
      </c>
      <c r="E85" s="299">
        <f>Matériel_Location!P29</f>
        <v>0</v>
      </c>
      <c r="F85" s="299">
        <f>Matériel_Location!X29</f>
        <v>0</v>
      </c>
      <c r="G85" s="299">
        <f>Matériel_Location!AF29</f>
        <v>0</v>
      </c>
      <c r="H85" s="299">
        <f>+Matériel_Location!AN29</f>
        <v>0</v>
      </c>
      <c r="I85" s="299">
        <f>Matériel_Location!AV29</f>
        <v>0</v>
      </c>
      <c r="J85" s="299">
        <f>Matériel_Location!BD29</f>
        <v>0</v>
      </c>
      <c r="K85" s="299">
        <f>Matériel_Location!BL29</f>
        <v>0</v>
      </c>
      <c r="L85" s="299">
        <f>Matériel_Location!BT29</f>
        <v>0</v>
      </c>
      <c r="M85" s="299">
        <f>+Matériel_Location!CB29</f>
        <v>0</v>
      </c>
      <c r="N85" s="299">
        <f>Matériel_Location!CJ29</f>
        <v>0</v>
      </c>
      <c r="O85" s="299">
        <f>Matériel_Location!CR29</f>
        <v>0</v>
      </c>
      <c r="P85" s="299">
        <f>Matériel_Location!CZ29</f>
        <v>0</v>
      </c>
      <c r="Q85" s="299">
        <f>Matériel_Location!DH29</f>
        <v>0</v>
      </c>
      <c r="R85" s="299">
        <f>Matériel_Location!DP29</f>
        <v>0</v>
      </c>
      <c r="S85" s="299">
        <f>Matériel_Location!DX29</f>
        <v>0</v>
      </c>
      <c r="T85" s="299">
        <f>Matériel_Location!EF29</f>
        <v>0</v>
      </c>
      <c r="U85" s="299">
        <f>Matériel_Location!EN29</f>
        <v>0</v>
      </c>
      <c r="V85" s="299">
        <f>Matériel_Location!EV29</f>
        <v>0</v>
      </c>
      <c r="W85" s="299">
        <f>Matériel_Location!FD29</f>
        <v>0</v>
      </c>
      <c r="X85" s="299">
        <f>Matériel_Location!FL29</f>
        <v>0</v>
      </c>
      <c r="Y85" s="299">
        <f>Matériel_Location!FT29</f>
        <v>0</v>
      </c>
      <c r="Z85" s="299">
        <f>Matériel_Location!GB29</f>
        <v>0</v>
      </c>
      <c r="AA85" s="299">
        <f>Matériel_Location!GJ29</f>
        <v>0</v>
      </c>
      <c r="AB85" s="299">
        <f>Matériel_Location!GR29</f>
        <v>0</v>
      </c>
      <c r="AC85" s="299">
        <f>Matériel_Location!GZ29</f>
        <v>0</v>
      </c>
      <c r="AD85" s="299">
        <f>Matériel_Location!HH29</f>
        <v>0</v>
      </c>
      <c r="AE85" s="299">
        <f>Matériel_Location!HP29</f>
        <v>0</v>
      </c>
      <c r="AF85" s="299">
        <f>Matériel_Location!HX29</f>
        <v>0</v>
      </c>
      <c r="AG85" s="299">
        <f>Matériel_Location!IF29</f>
        <v>0</v>
      </c>
      <c r="AH85" s="299">
        <f>Matériel_Location!IN29</f>
        <v>0</v>
      </c>
      <c r="AI85" s="533">
        <f t="shared" si="5"/>
        <v>0</v>
      </c>
    </row>
    <row r="86" spans="1:35">
      <c r="A86" s="528" t="str">
        <f>Matériel_Location!A30</f>
        <v>PICK UP</v>
      </c>
      <c r="B86" s="301" t="str">
        <f>Matériel_Location!B30</f>
        <v>CHAF TRAVEAU</v>
      </c>
      <c r="C86" s="301">
        <f>Matériel_Location!C30</f>
        <v>0</v>
      </c>
      <c r="D86" s="298">
        <f>Matériel_Location!H30</f>
        <v>0</v>
      </c>
      <c r="E86" s="299">
        <f>Matériel_Location!P30</f>
        <v>0</v>
      </c>
      <c r="F86" s="299">
        <f>Matériel_Location!X30</f>
        <v>0</v>
      </c>
      <c r="G86" s="299">
        <f>Matériel_Location!AF30</f>
        <v>0</v>
      </c>
      <c r="H86" s="299">
        <f>+Matériel_Location!AN30</f>
        <v>0</v>
      </c>
      <c r="I86" s="299">
        <f>Matériel_Location!AV30</f>
        <v>0</v>
      </c>
      <c r="J86" s="299">
        <f>Matériel_Location!BD30</f>
        <v>0</v>
      </c>
      <c r="K86" s="299">
        <f>Matériel_Location!BL30</f>
        <v>0</v>
      </c>
      <c r="L86" s="299">
        <f>Matériel_Location!BT30</f>
        <v>0</v>
      </c>
      <c r="M86" s="299">
        <f>+Matériel_Location!CB30</f>
        <v>0</v>
      </c>
      <c r="N86" s="299">
        <f>Matériel_Location!CJ30</f>
        <v>0</v>
      </c>
      <c r="O86" s="299">
        <f>Matériel_Location!CR30</f>
        <v>0</v>
      </c>
      <c r="P86" s="299">
        <f>Matériel_Location!CZ30</f>
        <v>0</v>
      </c>
      <c r="Q86" s="299">
        <f>Matériel_Location!DH30</f>
        <v>0</v>
      </c>
      <c r="R86" s="299">
        <f>Matériel_Location!DP30</f>
        <v>0</v>
      </c>
      <c r="S86" s="299">
        <f>Matériel_Location!DX30</f>
        <v>0</v>
      </c>
      <c r="T86" s="299">
        <f>Matériel_Location!EF30</f>
        <v>0</v>
      </c>
      <c r="U86" s="299">
        <f>Matériel_Location!EN30</f>
        <v>0</v>
      </c>
      <c r="V86" s="299">
        <f>Matériel_Location!EV30</f>
        <v>0</v>
      </c>
      <c r="W86" s="299">
        <f>Matériel_Location!FD30</f>
        <v>0</v>
      </c>
      <c r="X86" s="299">
        <f>Matériel_Location!FL30</f>
        <v>0</v>
      </c>
      <c r="Y86" s="299">
        <f>Matériel_Location!FT30</f>
        <v>0</v>
      </c>
      <c r="Z86" s="299">
        <f>Matériel_Location!GB30</f>
        <v>0</v>
      </c>
      <c r="AA86" s="299">
        <f>Matériel_Location!GJ30</f>
        <v>0</v>
      </c>
      <c r="AB86" s="299">
        <f>Matériel_Location!GR30</f>
        <v>0</v>
      </c>
      <c r="AC86" s="299">
        <f>Matériel_Location!GZ30</f>
        <v>0</v>
      </c>
      <c r="AD86" s="299">
        <f>Matériel_Location!HH30</f>
        <v>0</v>
      </c>
      <c r="AE86" s="299">
        <f>Matériel_Location!HP30</f>
        <v>0</v>
      </c>
      <c r="AF86" s="299">
        <f>Matériel_Location!HX30</f>
        <v>0</v>
      </c>
      <c r="AG86" s="299">
        <f>Matériel_Location!IF30</f>
        <v>0</v>
      </c>
      <c r="AH86" s="299">
        <f>Matériel_Location!IN30</f>
        <v>0</v>
      </c>
      <c r="AI86" s="533">
        <f t="shared" si="5"/>
        <v>0</v>
      </c>
    </row>
    <row r="87" spans="1:35">
      <c r="A87" s="528" t="str">
        <f>Matériel_Location!A31</f>
        <v>CAMION CANADY</v>
      </c>
      <c r="B87" s="301" t="str">
        <f>Matériel_Location!B31</f>
        <v>CHAF TRAVEAU</v>
      </c>
      <c r="C87" s="301">
        <f>Matériel_Location!C31</f>
        <v>0</v>
      </c>
      <c r="D87" s="298">
        <f>Matériel_Location!H31</f>
        <v>0</v>
      </c>
      <c r="E87" s="299">
        <f>Matériel_Location!P31</f>
        <v>0</v>
      </c>
      <c r="F87" s="299">
        <f>Matériel_Location!X31</f>
        <v>0</v>
      </c>
      <c r="G87" s="299">
        <f>Matériel_Location!AF31</f>
        <v>0</v>
      </c>
      <c r="H87" s="299">
        <f>+Matériel_Location!AN31</f>
        <v>0</v>
      </c>
      <c r="I87" s="299">
        <f>Matériel_Location!AV31</f>
        <v>0</v>
      </c>
      <c r="J87" s="299">
        <f>Matériel_Location!BD31</f>
        <v>0</v>
      </c>
      <c r="K87" s="299">
        <f>Matériel_Location!BL31</f>
        <v>0</v>
      </c>
      <c r="L87" s="299">
        <f>Matériel_Location!BT31</f>
        <v>0</v>
      </c>
      <c r="M87" s="299">
        <f>+Matériel_Location!CB31</f>
        <v>0</v>
      </c>
      <c r="N87" s="299">
        <f>Matériel_Location!CJ31</f>
        <v>0</v>
      </c>
      <c r="O87" s="299">
        <f>Matériel_Location!CR31</f>
        <v>0</v>
      </c>
      <c r="P87" s="299">
        <f>Matériel_Location!CZ31</f>
        <v>0</v>
      </c>
      <c r="Q87" s="299">
        <f>Matériel_Location!DH31</f>
        <v>0</v>
      </c>
      <c r="R87" s="299">
        <f>Matériel_Location!DP31</f>
        <v>0</v>
      </c>
      <c r="S87" s="299">
        <f>Matériel_Location!DX31</f>
        <v>0</v>
      </c>
      <c r="T87" s="299">
        <f>Matériel_Location!EF31</f>
        <v>0</v>
      </c>
      <c r="U87" s="299">
        <f>Matériel_Location!EN31</f>
        <v>0</v>
      </c>
      <c r="V87" s="299">
        <f>Matériel_Location!EV31</f>
        <v>0</v>
      </c>
      <c r="W87" s="299">
        <f>Matériel_Location!FD31</f>
        <v>0</v>
      </c>
      <c r="X87" s="299">
        <f>Matériel_Location!FL31</f>
        <v>0</v>
      </c>
      <c r="Y87" s="299">
        <f>Matériel_Location!FT31</f>
        <v>0</v>
      </c>
      <c r="Z87" s="299">
        <f>Matériel_Location!GB31</f>
        <v>0</v>
      </c>
      <c r="AA87" s="299">
        <f>Matériel_Location!GJ31</f>
        <v>0</v>
      </c>
      <c r="AB87" s="299">
        <f>Matériel_Location!GR31</f>
        <v>0</v>
      </c>
      <c r="AC87" s="299">
        <f>Matériel_Location!GZ31</f>
        <v>0</v>
      </c>
      <c r="AD87" s="299">
        <f>Matériel_Location!HH31</f>
        <v>0</v>
      </c>
      <c r="AE87" s="299">
        <f>Matériel_Location!HP31</f>
        <v>0</v>
      </c>
      <c r="AF87" s="299">
        <f>Matériel_Location!HX31</f>
        <v>0</v>
      </c>
      <c r="AG87" s="299">
        <f>Matériel_Location!IF31</f>
        <v>0</v>
      </c>
      <c r="AH87" s="299">
        <f>Matériel_Location!IN31</f>
        <v>0</v>
      </c>
      <c r="AI87" s="533">
        <f t="shared" si="5"/>
        <v>0</v>
      </c>
    </row>
    <row r="88" spans="1:35">
      <c r="A88" s="528" t="str">
        <f>Matériel_Location!A32</f>
        <v>CAMION FATAH</v>
      </c>
      <c r="B88" s="301" t="str">
        <f>Matériel_Location!B32</f>
        <v>CHAF TRAVEAU</v>
      </c>
      <c r="C88" s="301">
        <f>Matériel_Location!C32</f>
        <v>0</v>
      </c>
      <c r="D88" s="298">
        <f>Matériel_Location!H32</f>
        <v>0</v>
      </c>
      <c r="E88" s="299">
        <f>Matériel_Location!P32</f>
        <v>0</v>
      </c>
      <c r="F88" s="299">
        <f>Matériel_Location!X32</f>
        <v>0</v>
      </c>
      <c r="G88" s="299">
        <f>Matériel_Location!AF32</f>
        <v>0</v>
      </c>
      <c r="H88" s="299">
        <f>+Matériel_Location!AN32</f>
        <v>0</v>
      </c>
      <c r="I88" s="299">
        <f>Matériel_Location!AV32</f>
        <v>0</v>
      </c>
      <c r="J88" s="299">
        <f>Matériel_Location!BD32</f>
        <v>0</v>
      </c>
      <c r="K88" s="299">
        <f>Matériel_Location!BL32</f>
        <v>0</v>
      </c>
      <c r="L88" s="299">
        <f>Matériel_Location!BT32</f>
        <v>0</v>
      </c>
      <c r="M88" s="299">
        <f>+Matériel_Location!CB32</f>
        <v>0</v>
      </c>
      <c r="N88" s="299">
        <f>Matériel_Location!CJ32</f>
        <v>0</v>
      </c>
      <c r="O88" s="299">
        <f>Matériel_Location!CR32</f>
        <v>0</v>
      </c>
      <c r="P88" s="299">
        <f>Matériel_Location!CZ32</f>
        <v>0</v>
      </c>
      <c r="Q88" s="299">
        <f>Matériel_Location!DH32</f>
        <v>0</v>
      </c>
      <c r="R88" s="299">
        <f>Matériel_Location!DP32</f>
        <v>0</v>
      </c>
      <c r="S88" s="299">
        <f>Matériel_Location!DX32</f>
        <v>0</v>
      </c>
      <c r="T88" s="299">
        <f>Matériel_Location!EF32</f>
        <v>0</v>
      </c>
      <c r="U88" s="299">
        <f>Matériel_Location!EN32</f>
        <v>0</v>
      </c>
      <c r="V88" s="299">
        <f>Matériel_Location!EV32</f>
        <v>0</v>
      </c>
      <c r="W88" s="299">
        <f>Matériel_Location!FD32</f>
        <v>0</v>
      </c>
      <c r="X88" s="299">
        <f>Matériel_Location!FL32</f>
        <v>0</v>
      </c>
      <c r="Y88" s="299">
        <f>Matériel_Location!FT32</f>
        <v>0</v>
      </c>
      <c r="Z88" s="299">
        <f>Matériel_Location!GB32</f>
        <v>0</v>
      </c>
      <c r="AA88" s="299">
        <f>Matériel_Location!GJ32</f>
        <v>0</v>
      </c>
      <c r="AB88" s="299">
        <f>Matériel_Location!GR32</f>
        <v>0</v>
      </c>
      <c r="AC88" s="299">
        <f>Matériel_Location!GZ32</f>
        <v>0</v>
      </c>
      <c r="AD88" s="299">
        <f>Matériel_Location!HH32</f>
        <v>0</v>
      </c>
      <c r="AE88" s="299">
        <f>Matériel_Location!HP32</f>
        <v>0</v>
      </c>
      <c r="AF88" s="299">
        <f>Matériel_Location!HX32</f>
        <v>0</v>
      </c>
      <c r="AG88" s="299">
        <f>Matériel_Location!IF32</f>
        <v>0</v>
      </c>
      <c r="AH88" s="299">
        <f>Matériel_Location!IN32</f>
        <v>0</v>
      </c>
      <c r="AI88" s="533">
        <f t="shared" si="5"/>
        <v>0</v>
      </c>
    </row>
    <row r="89" spans="1:35">
      <c r="A89" s="528" t="str">
        <f>Matériel_Location!A33</f>
        <v>TIGUAN</v>
      </c>
      <c r="B89" s="301" t="str">
        <f>Matériel_Location!B33</f>
        <v>CHAF TRAVEAU</v>
      </c>
      <c r="C89" s="301">
        <f>Matériel_Location!C33</f>
        <v>0</v>
      </c>
      <c r="D89" s="298">
        <f>Matériel_Location!H33</f>
        <v>0</v>
      </c>
      <c r="E89" s="299">
        <f>Matériel_Location!P33</f>
        <v>0</v>
      </c>
      <c r="F89" s="299">
        <f>Matériel_Location!X33</f>
        <v>0</v>
      </c>
      <c r="G89" s="299">
        <f>Matériel_Location!AF33</f>
        <v>0</v>
      </c>
      <c r="H89" s="299">
        <f>+Matériel_Location!AN33</f>
        <v>0</v>
      </c>
      <c r="I89" s="299">
        <f>Matériel_Location!AV33</f>
        <v>0</v>
      </c>
      <c r="J89" s="299">
        <f>Matériel_Location!BD33</f>
        <v>0</v>
      </c>
      <c r="K89" s="299">
        <f>Matériel_Location!BL33</f>
        <v>0</v>
      </c>
      <c r="L89" s="299">
        <f>Matériel_Location!BT33</f>
        <v>0</v>
      </c>
      <c r="M89" s="299">
        <f>+Matériel_Location!CB33</f>
        <v>0</v>
      </c>
      <c r="N89" s="299">
        <f>Matériel_Location!CJ33</f>
        <v>0</v>
      </c>
      <c r="O89" s="299">
        <f>Matériel_Location!CR33</f>
        <v>0</v>
      </c>
      <c r="P89" s="299">
        <f>Matériel_Location!CZ33</f>
        <v>0</v>
      </c>
      <c r="Q89" s="299">
        <f>Matériel_Location!DH33</f>
        <v>0</v>
      </c>
      <c r="R89" s="299">
        <f>Matériel_Location!DP33</f>
        <v>0</v>
      </c>
      <c r="S89" s="299">
        <f>Matériel_Location!DX33</f>
        <v>0</v>
      </c>
      <c r="T89" s="299">
        <f>Matériel_Location!EF33</f>
        <v>0</v>
      </c>
      <c r="U89" s="299">
        <f>Matériel_Location!EN33</f>
        <v>0</v>
      </c>
      <c r="V89" s="299">
        <f>Matériel_Location!EV33</f>
        <v>0</v>
      </c>
      <c r="W89" s="299">
        <f>Matériel_Location!FD33</f>
        <v>0</v>
      </c>
      <c r="X89" s="299">
        <f>Matériel_Location!FL33</f>
        <v>0</v>
      </c>
      <c r="Y89" s="299">
        <f>Matériel_Location!FT33</f>
        <v>0</v>
      </c>
      <c r="Z89" s="299">
        <f>Matériel_Location!GB33</f>
        <v>0</v>
      </c>
      <c r="AA89" s="299">
        <f>Matériel_Location!GJ33</f>
        <v>0</v>
      </c>
      <c r="AB89" s="299">
        <f>Matériel_Location!GR33</f>
        <v>0</v>
      </c>
      <c r="AC89" s="299">
        <f>Matériel_Location!GZ33</f>
        <v>0</v>
      </c>
      <c r="AD89" s="299">
        <f>Matériel_Location!HH33</f>
        <v>0</v>
      </c>
      <c r="AE89" s="299">
        <f>Matériel_Location!HP33</f>
        <v>0</v>
      </c>
      <c r="AF89" s="299">
        <f>Matériel_Location!HX33</f>
        <v>0</v>
      </c>
      <c r="AG89" s="299">
        <f>Matériel_Location!IF33</f>
        <v>0</v>
      </c>
      <c r="AH89" s="299">
        <f>Matériel_Location!IN33</f>
        <v>0</v>
      </c>
      <c r="AI89" s="533">
        <f t="shared" si="5"/>
        <v>0</v>
      </c>
    </row>
    <row r="90" spans="1:35">
      <c r="A90" s="528" t="str">
        <f>Matériel_Location!A34</f>
        <v>PELLE</v>
      </c>
      <c r="B90" s="301" t="str">
        <f>Matériel_Location!B34</f>
        <v>CHAF TRAVEAU</v>
      </c>
      <c r="C90" s="301">
        <f>Matériel_Location!C34</f>
        <v>0</v>
      </c>
      <c r="D90" s="298">
        <f>Matériel_Location!H34</f>
        <v>0</v>
      </c>
      <c r="E90" s="299">
        <f>Matériel_Location!P34</f>
        <v>0</v>
      </c>
      <c r="F90" s="299">
        <f>Matériel_Location!X34</f>
        <v>0</v>
      </c>
      <c r="G90" s="299">
        <f>Matériel_Location!AF34</f>
        <v>0</v>
      </c>
      <c r="H90" s="299">
        <f>+Matériel_Location!AN34</f>
        <v>0</v>
      </c>
      <c r="I90" s="299">
        <f>Matériel_Location!AV34</f>
        <v>0</v>
      </c>
      <c r="J90" s="299">
        <f>Matériel_Location!BD34</f>
        <v>0</v>
      </c>
      <c r="K90" s="299">
        <f>Matériel_Location!BL34</f>
        <v>0</v>
      </c>
      <c r="L90" s="299">
        <f>Matériel_Location!BT34</f>
        <v>0</v>
      </c>
      <c r="M90" s="299">
        <f>+Matériel_Location!CB34</f>
        <v>0</v>
      </c>
      <c r="N90" s="299">
        <f>Matériel_Location!CJ34</f>
        <v>0</v>
      </c>
      <c r="O90" s="299">
        <f>Matériel_Location!CR34</f>
        <v>0</v>
      </c>
      <c r="P90" s="299">
        <f>Matériel_Location!CZ34</f>
        <v>0</v>
      </c>
      <c r="Q90" s="299">
        <f>Matériel_Location!DH34</f>
        <v>0</v>
      </c>
      <c r="R90" s="299">
        <f>Matériel_Location!DP34</f>
        <v>0</v>
      </c>
      <c r="S90" s="299">
        <f>Matériel_Location!DX34</f>
        <v>0</v>
      </c>
      <c r="T90" s="299">
        <f>Matériel_Location!EF34</f>
        <v>0</v>
      </c>
      <c r="U90" s="299">
        <f>Matériel_Location!EN34</f>
        <v>0</v>
      </c>
      <c r="V90" s="299">
        <f>Matériel_Location!EV34</f>
        <v>0</v>
      </c>
      <c r="W90" s="299">
        <f>Matériel_Location!FD34</f>
        <v>0</v>
      </c>
      <c r="X90" s="299">
        <f>Matériel_Location!FL34</f>
        <v>0</v>
      </c>
      <c r="Y90" s="299">
        <f>Matériel_Location!FT34</f>
        <v>0</v>
      </c>
      <c r="Z90" s="299">
        <f>Matériel_Location!GB34</f>
        <v>0</v>
      </c>
      <c r="AA90" s="299">
        <f>Matériel_Location!GJ34</f>
        <v>0</v>
      </c>
      <c r="AB90" s="299">
        <f>Matériel_Location!GR34</f>
        <v>0</v>
      </c>
      <c r="AC90" s="299">
        <f>Matériel_Location!GZ34</f>
        <v>0</v>
      </c>
      <c r="AD90" s="299">
        <f>Matériel_Location!HH34</f>
        <v>0</v>
      </c>
      <c r="AE90" s="299">
        <f>Matériel_Location!HP34</f>
        <v>0</v>
      </c>
      <c r="AF90" s="299">
        <f>Matériel_Location!HX34</f>
        <v>0</v>
      </c>
      <c r="AG90" s="299">
        <f>Matériel_Location!IF34</f>
        <v>0</v>
      </c>
      <c r="AH90" s="299">
        <f>Matériel_Location!IN34</f>
        <v>0</v>
      </c>
      <c r="AI90" s="533">
        <f t="shared" si="5"/>
        <v>0</v>
      </c>
    </row>
    <row r="91" spans="1:35">
      <c r="A91" s="528" t="str">
        <f>Matériel_Location!A35</f>
        <v>CITROEN</v>
      </c>
      <c r="B91" s="301" t="str">
        <f>Matériel_Location!B35</f>
        <v>CHAF TRAVEAU</v>
      </c>
      <c r="C91" s="301">
        <f>Matériel_Location!C35</f>
        <v>0</v>
      </c>
      <c r="D91" s="298">
        <f>Matériel_Location!H35</f>
        <v>0</v>
      </c>
      <c r="E91" s="299">
        <f>Matériel_Location!P35</f>
        <v>0</v>
      </c>
      <c r="F91" s="299">
        <f>Matériel_Location!X35</f>
        <v>0</v>
      </c>
      <c r="G91" s="299">
        <f>Matériel_Location!AF35</f>
        <v>0</v>
      </c>
      <c r="H91" s="299">
        <f>+Matériel_Location!AN35</f>
        <v>0</v>
      </c>
      <c r="I91" s="299">
        <f>Matériel_Location!AV35</f>
        <v>0</v>
      </c>
      <c r="J91" s="299">
        <f>Matériel_Location!BD35</f>
        <v>0</v>
      </c>
      <c r="K91" s="299">
        <f>Matériel_Location!BL35</f>
        <v>0</v>
      </c>
      <c r="L91" s="299">
        <f>Matériel_Location!BT35</f>
        <v>0</v>
      </c>
      <c r="M91" s="299">
        <f>+Matériel_Location!CB35</f>
        <v>0</v>
      </c>
      <c r="N91" s="299">
        <f>Matériel_Location!CJ35</f>
        <v>0</v>
      </c>
      <c r="O91" s="299">
        <f>Matériel_Location!CR35</f>
        <v>0</v>
      </c>
      <c r="P91" s="299">
        <f>Matériel_Location!CZ35</f>
        <v>0</v>
      </c>
      <c r="Q91" s="299">
        <f>Matériel_Location!DH35</f>
        <v>0</v>
      </c>
      <c r="R91" s="299">
        <f>Matériel_Location!DP35</f>
        <v>0</v>
      </c>
      <c r="S91" s="299">
        <f>Matériel_Location!DX35</f>
        <v>0</v>
      </c>
      <c r="T91" s="299">
        <f>Matériel_Location!EF35</f>
        <v>0</v>
      </c>
      <c r="U91" s="299">
        <f>Matériel_Location!EN35</f>
        <v>0</v>
      </c>
      <c r="V91" s="299">
        <f>Matériel_Location!EV35</f>
        <v>0</v>
      </c>
      <c r="W91" s="299">
        <f>Matériel_Location!FD35</f>
        <v>0</v>
      </c>
      <c r="X91" s="299">
        <f>Matériel_Location!FL35</f>
        <v>0</v>
      </c>
      <c r="Y91" s="299">
        <f>Matériel_Location!FT35</f>
        <v>0</v>
      </c>
      <c r="Z91" s="299">
        <f>Matériel_Location!GB35</f>
        <v>0</v>
      </c>
      <c r="AA91" s="299">
        <f>Matériel_Location!GJ35</f>
        <v>0</v>
      </c>
      <c r="AB91" s="299">
        <f>Matériel_Location!GR35</f>
        <v>0</v>
      </c>
      <c r="AC91" s="299">
        <f>Matériel_Location!GZ35</f>
        <v>0</v>
      </c>
      <c r="AD91" s="299">
        <f>Matériel_Location!HH35</f>
        <v>0</v>
      </c>
      <c r="AE91" s="299">
        <f>Matériel_Location!HP35</f>
        <v>0</v>
      </c>
      <c r="AF91" s="299">
        <f>Matériel_Location!HX35</f>
        <v>0</v>
      </c>
      <c r="AG91" s="299">
        <f>Matériel_Location!IF35</f>
        <v>0</v>
      </c>
      <c r="AH91" s="299">
        <f>Matériel_Location!IN35</f>
        <v>0</v>
      </c>
      <c r="AI91" s="533">
        <f t="shared" si="5"/>
        <v>0</v>
      </c>
    </row>
    <row r="92" spans="1:35">
      <c r="A92" s="528" t="str">
        <f>Matériel_Location!A36</f>
        <v>MALAXEUR</v>
      </c>
      <c r="B92" s="301" t="str">
        <f>Matériel_Location!B36</f>
        <v>CHAF TRAVEAU</v>
      </c>
      <c r="C92" s="301">
        <f>Matériel_Location!C36</f>
        <v>0</v>
      </c>
      <c r="D92" s="298">
        <f>Matériel_Location!H36</f>
        <v>0</v>
      </c>
      <c r="E92" s="299">
        <f>Matériel_Location!P36</f>
        <v>0</v>
      </c>
      <c r="F92" s="299">
        <f>Matériel_Location!X36</f>
        <v>0</v>
      </c>
      <c r="G92" s="299">
        <f>Matériel_Location!AF36</f>
        <v>0</v>
      </c>
      <c r="H92" s="299">
        <f>+Matériel_Location!AN36</f>
        <v>0</v>
      </c>
      <c r="I92" s="299">
        <f>Matériel_Location!AV36</f>
        <v>0</v>
      </c>
      <c r="J92" s="299">
        <f>Matériel_Location!BD36</f>
        <v>0</v>
      </c>
      <c r="K92" s="299">
        <f>Matériel_Location!BL36</f>
        <v>0</v>
      </c>
      <c r="L92" s="299">
        <f>Matériel_Location!BT36</f>
        <v>0</v>
      </c>
      <c r="M92" s="299">
        <f>+Matériel_Location!CB36</f>
        <v>0</v>
      </c>
      <c r="N92" s="299">
        <f>Matériel_Location!CJ36</f>
        <v>0</v>
      </c>
      <c r="O92" s="299">
        <f>Matériel_Location!CR36</f>
        <v>0</v>
      </c>
      <c r="P92" s="299">
        <f>Matériel_Location!CZ36</f>
        <v>0</v>
      </c>
      <c r="Q92" s="299">
        <f>Matériel_Location!DH36</f>
        <v>0</v>
      </c>
      <c r="R92" s="299">
        <f>Matériel_Location!DP36</f>
        <v>0</v>
      </c>
      <c r="S92" s="299">
        <f>Matériel_Location!DX36</f>
        <v>0</v>
      </c>
      <c r="T92" s="299">
        <f>Matériel_Location!EF36</f>
        <v>0</v>
      </c>
      <c r="U92" s="299">
        <f>Matériel_Location!EN36</f>
        <v>0</v>
      </c>
      <c r="V92" s="299">
        <f>Matériel_Location!EV36</f>
        <v>0</v>
      </c>
      <c r="W92" s="299">
        <f>Matériel_Location!FD36</f>
        <v>0</v>
      </c>
      <c r="X92" s="299">
        <f>Matériel_Location!FL36</f>
        <v>0</v>
      </c>
      <c r="Y92" s="299">
        <f>Matériel_Location!FT36</f>
        <v>0</v>
      </c>
      <c r="Z92" s="299">
        <f>Matériel_Location!GB36</f>
        <v>0</v>
      </c>
      <c r="AA92" s="299">
        <f>Matériel_Location!GJ36</f>
        <v>0</v>
      </c>
      <c r="AB92" s="299">
        <f>Matériel_Location!GR36</f>
        <v>0</v>
      </c>
      <c r="AC92" s="299">
        <f>Matériel_Location!GZ36</f>
        <v>0</v>
      </c>
      <c r="AD92" s="299">
        <f>Matériel_Location!HH36</f>
        <v>0</v>
      </c>
      <c r="AE92" s="299">
        <f>Matériel_Location!HP36</f>
        <v>0</v>
      </c>
      <c r="AF92" s="299">
        <f>Matériel_Location!HX36</f>
        <v>0</v>
      </c>
      <c r="AG92" s="299">
        <f>Matériel_Location!IF36</f>
        <v>0</v>
      </c>
      <c r="AH92" s="299">
        <f>Matériel_Location!IN36</f>
        <v>0</v>
      </c>
      <c r="AI92" s="533">
        <f t="shared" si="5"/>
        <v>0</v>
      </c>
    </row>
    <row r="93" spans="1:35">
      <c r="A93" s="528" t="str">
        <f>Matériel_Location!A37</f>
        <v>JCB</v>
      </c>
      <c r="B93" s="301" t="str">
        <f>Matériel_Location!B37</f>
        <v>CHAF TRAVEAU</v>
      </c>
      <c r="C93" s="301">
        <f>Matériel_Location!C37</f>
        <v>0</v>
      </c>
      <c r="D93" s="298">
        <f>Matériel_Location!H37</f>
        <v>0</v>
      </c>
      <c r="E93" s="299">
        <f>Matériel_Location!P37</f>
        <v>0</v>
      </c>
      <c r="F93" s="299">
        <f>Matériel_Location!X37</f>
        <v>0</v>
      </c>
      <c r="G93" s="299">
        <f>Matériel_Location!AF37</f>
        <v>0</v>
      </c>
      <c r="H93" s="299">
        <f>+Matériel_Location!AN37</f>
        <v>0</v>
      </c>
      <c r="I93" s="299">
        <f>Matériel_Location!AV37</f>
        <v>0</v>
      </c>
      <c r="J93" s="299">
        <f>Matériel_Location!BD37</f>
        <v>0</v>
      </c>
      <c r="K93" s="299">
        <f>Matériel_Location!BL37</f>
        <v>0</v>
      </c>
      <c r="L93" s="299">
        <f>Matériel_Location!BT37</f>
        <v>0</v>
      </c>
      <c r="M93" s="299">
        <f>+Matériel_Location!CB37</f>
        <v>0</v>
      </c>
      <c r="N93" s="299">
        <f>Matériel_Location!CJ37</f>
        <v>0</v>
      </c>
      <c r="O93" s="299">
        <f>Matériel_Location!CR37</f>
        <v>0</v>
      </c>
      <c r="P93" s="299">
        <f>Matériel_Location!CZ37</f>
        <v>0</v>
      </c>
      <c r="Q93" s="299">
        <f>Matériel_Location!DH37</f>
        <v>0</v>
      </c>
      <c r="R93" s="299">
        <f>Matériel_Location!DP37</f>
        <v>0</v>
      </c>
      <c r="S93" s="299">
        <f>Matériel_Location!DX37</f>
        <v>0</v>
      </c>
      <c r="T93" s="299">
        <f>Matériel_Location!EF37</f>
        <v>0</v>
      </c>
      <c r="U93" s="299">
        <f>Matériel_Location!EN37</f>
        <v>0</v>
      </c>
      <c r="V93" s="299">
        <f>Matériel_Location!EV37</f>
        <v>0</v>
      </c>
      <c r="W93" s="299">
        <f>Matériel_Location!FD37</f>
        <v>0</v>
      </c>
      <c r="X93" s="299">
        <f>Matériel_Location!FL37</f>
        <v>0</v>
      </c>
      <c r="Y93" s="299">
        <f>Matériel_Location!FT37</f>
        <v>0</v>
      </c>
      <c r="Z93" s="299">
        <f>Matériel_Location!GB37</f>
        <v>0</v>
      </c>
      <c r="AA93" s="299">
        <f>Matériel_Location!GJ37</f>
        <v>0</v>
      </c>
      <c r="AB93" s="299">
        <f>Matériel_Location!GR37</f>
        <v>0</v>
      </c>
      <c r="AC93" s="299">
        <f>Matériel_Location!GZ37</f>
        <v>0</v>
      </c>
      <c r="AD93" s="299">
        <f>Matériel_Location!HH37</f>
        <v>0</v>
      </c>
      <c r="AE93" s="299">
        <f>Matériel_Location!HP37</f>
        <v>0</v>
      </c>
      <c r="AF93" s="299">
        <f>Matériel_Location!HX37</f>
        <v>0</v>
      </c>
      <c r="AG93" s="299">
        <f>Matériel_Location!IF37</f>
        <v>0</v>
      </c>
      <c r="AH93" s="299">
        <f>Matériel_Location!IN37</f>
        <v>0</v>
      </c>
      <c r="AI93" s="533">
        <f t="shared" si="5"/>
        <v>0</v>
      </c>
    </row>
    <row r="94" spans="1:35">
      <c r="A94" s="528">
        <f>Matériel_Location!A38</f>
        <v>0</v>
      </c>
      <c r="B94" s="301">
        <f>Matériel_Location!B38</f>
        <v>0</v>
      </c>
      <c r="C94" s="301">
        <f>Matériel_Location!C38</f>
        <v>0</v>
      </c>
      <c r="D94" s="298">
        <f>Matériel_Location!H38</f>
        <v>0</v>
      </c>
      <c r="E94" s="299">
        <f>Matériel_Location!P38</f>
        <v>0</v>
      </c>
      <c r="F94" s="299">
        <f>Matériel_Location!X38</f>
        <v>0</v>
      </c>
      <c r="G94" s="299">
        <f>Matériel_Location!AF38</f>
        <v>0</v>
      </c>
      <c r="H94" s="299">
        <f>+Matériel_Location!AN38</f>
        <v>0</v>
      </c>
      <c r="I94" s="299">
        <f>Matériel_Location!AV38</f>
        <v>0</v>
      </c>
      <c r="J94" s="299">
        <f>Matériel_Location!BD38</f>
        <v>0</v>
      </c>
      <c r="K94" s="299">
        <f>Matériel_Location!BL38</f>
        <v>0</v>
      </c>
      <c r="L94" s="299">
        <f>Matériel_Location!BT38</f>
        <v>0</v>
      </c>
      <c r="M94" s="299">
        <f>+Matériel_Location!CB38</f>
        <v>0</v>
      </c>
      <c r="N94" s="299">
        <f>Matériel_Location!CJ38</f>
        <v>0</v>
      </c>
      <c r="O94" s="299">
        <f>Matériel_Location!CR38</f>
        <v>0</v>
      </c>
      <c r="P94" s="299">
        <f>Matériel_Location!CZ38</f>
        <v>0</v>
      </c>
      <c r="Q94" s="299">
        <f>Matériel_Location!DH38</f>
        <v>0</v>
      </c>
      <c r="R94" s="299">
        <f>Matériel_Location!DP38</f>
        <v>0</v>
      </c>
      <c r="S94" s="299">
        <f>Matériel_Location!DX38</f>
        <v>0</v>
      </c>
      <c r="T94" s="299">
        <f>Matériel_Location!EF38</f>
        <v>0</v>
      </c>
      <c r="U94" s="299">
        <f>Matériel_Location!EN38</f>
        <v>0</v>
      </c>
      <c r="V94" s="299">
        <f>Matériel_Location!EV38</f>
        <v>0</v>
      </c>
      <c r="W94" s="299">
        <f>Matériel_Location!FD38</f>
        <v>0</v>
      </c>
      <c r="X94" s="299">
        <f>Matériel_Location!FL38</f>
        <v>0</v>
      </c>
      <c r="Y94" s="299">
        <f>Matériel_Location!FT38</f>
        <v>0</v>
      </c>
      <c r="Z94" s="299">
        <f>Matériel_Location!GB38</f>
        <v>0</v>
      </c>
      <c r="AA94" s="299">
        <f>Matériel_Location!GJ38</f>
        <v>0</v>
      </c>
      <c r="AB94" s="299">
        <f>Matériel_Location!GR38</f>
        <v>0</v>
      </c>
      <c r="AC94" s="299">
        <f>Matériel_Location!GZ38</f>
        <v>0</v>
      </c>
      <c r="AD94" s="299">
        <f>Matériel_Location!HH38</f>
        <v>0</v>
      </c>
      <c r="AE94" s="299">
        <f>Matériel_Location!HP38</f>
        <v>0</v>
      </c>
      <c r="AF94" s="299">
        <f>Matériel_Location!HX38</f>
        <v>0</v>
      </c>
      <c r="AG94" s="299">
        <f>Matériel_Location!IF38</f>
        <v>0</v>
      </c>
      <c r="AH94" s="299">
        <f>Matériel_Location!IN38</f>
        <v>0</v>
      </c>
      <c r="AI94" s="533">
        <f t="shared" si="5"/>
        <v>0</v>
      </c>
    </row>
    <row r="95" spans="1:35">
      <c r="A95" s="528">
        <f>Matériel_Location!A39</f>
        <v>0</v>
      </c>
      <c r="B95" s="301">
        <f>Matériel_Location!B39</f>
        <v>0</v>
      </c>
      <c r="C95" s="301">
        <f>Matériel_Location!C39</f>
        <v>0</v>
      </c>
      <c r="D95" s="298">
        <f>Matériel_Location!H39</f>
        <v>0</v>
      </c>
      <c r="E95" s="299">
        <f>Matériel_Location!P39</f>
        <v>0</v>
      </c>
      <c r="F95" s="299">
        <f>Matériel_Location!X39</f>
        <v>0</v>
      </c>
      <c r="G95" s="299">
        <f>Matériel_Location!AF39</f>
        <v>0</v>
      </c>
      <c r="H95" s="299">
        <f>+Matériel_Location!AN39</f>
        <v>0</v>
      </c>
      <c r="I95" s="299">
        <f>Matériel_Location!AV39</f>
        <v>0</v>
      </c>
      <c r="J95" s="299">
        <f>Matériel_Location!BD39</f>
        <v>0</v>
      </c>
      <c r="K95" s="299">
        <f>Matériel_Location!BL39</f>
        <v>0</v>
      </c>
      <c r="L95" s="299">
        <f>Matériel_Location!BT39</f>
        <v>0</v>
      </c>
      <c r="M95" s="299">
        <f>+Matériel_Location!CB39</f>
        <v>0</v>
      </c>
      <c r="N95" s="299">
        <f>Matériel_Location!CJ39</f>
        <v>0</v>
      </c>
      <c r="O95" s="299">
        <f>Matériel_Location!CR39</f>
        <v>0</v>
      </c>
      <c r="P95" s="299">
        <f>Matériel_Location!CZ39</f>
        <v>0</v>
      </c>
      <c r="Q95" s="299">
        <f>Matériel_Location!DH39</f>
        <v>0</v>
      </c>
      <c r="R95" s="299">
        <f>Matériel_Location!DP39</f>
        <v>0</v>
      </c>
      <c r="S95" s="299">
        <f>Matériel_Location!DX39</f>
        <v>0</v>
      </c>
      <c r="T95" s="299">
        <f>Matériel_Location!EF39</f>
        <v>0</v>
      </c>
      <c r="U95" s="299">
        <f>Matériel_Location!EN39</f>
        <v>0</v>
      </c>
      <c r="V95" s="299">
        <f>Matériel_Location!EV39</f>
        <v>0</v>
      </c>
      <c r="W95" s="299">
        <f>Matériel_Location!FD39</f>
        <v>0</v>
      </c>
      <c r="X95" s="299">
        <f>Matériel_Location!FL39</f>
        <v>0</v>
      </c>
      <c r="Y95" s="299">
        <f>Matériel_Location!FT39</f>
        <v>0</v>
      </c>
      <c r="Z95" s="299">
        <f>Matériel_Location!GB39</f>
        <v>0</v>
      </c>
      <c r="AA95" s="299">
        <f>Matériel_Location!GJ39</f>
        <v>0</v>
      </c>
      <c r="AB95" s="299">
        <f>Matériel_Location!GR39</f>
        <v>0</v>
      </c>
      <c r="AC95" s="299">
        <f>Matériel_Location!GZ39</f>
        <v>0</v>
      </c>
      <c r="AD95" s="299">
        <f>Matériel_Location!HH39</f>
        <v>0</v>
      </c>
      <c r="AE95" s="299">
        <f>Matériel_Location!HP39</f>
        <v>0</v>
      </c>
      <c r="AF95" s="299">
        <f>Matériel_Location!HX39</f>
        <v>0</v>
      </c>
      <c r="AG95" s="299">
        <f>Matériel_Location!IF39</f>
        <v>0</v>
      </c>
      <c r="AH95" s="299">
        <f>Matériel_Location!IN39</f>
        <v>0</v>
      </c>
      <c r="AI95" s="533">
        <f t="shared" si="5"/>
        <v>0</v>
      </c>
    </row>
    <row r="96" spans="1:35">
      <c r="A96" s="528">
        <f>Matériel_Location!A40</f>
        <v>0</v>
      </c>
      <c r="B96" s="301">
        <f>Matériel_Location!B40</f>
        <v>0</v>
      </c>
      <c r="C96" s="301">
        <f>Matériel_Location!C40</f>
        <v>0</v>
      </c>
      <c r="D96" s="298">
        <f>Matériel_Location!H40</f>
        <v>0</v>
      </c>
      <c r="E96" s="299">
        <f>Matériel_Location!P40</f>
        <v>0</v>
      </c>
      <c r="F96" s="299">
        <f>Matériel_Location!X40</f>
        <v>0</v>
      </c>
      <c r="G96" s="299">
        <f>Matériel_Location!AF40</f>
        <v>0</v>
      </c>
      <c r="H96" s="299">
        <f>+Matériel_Location!AN40</f>
        <v>0</v>
      </c>
      <c r="I96" s="299">
        <f>Matériel_Location!AV40</f>
        <v>0</v>
      </c>
      <c r="J96" s="299">
        <f>Matériel_Location!BD40</f>
        <v>0</v>
      </c>
      <c r="K96" s="299">
        <f>Matériel_Location!BL40</f>
        <v>0</v>
      </c>
      <c r="L96" s="299">
        <f>Matériel_Location!BT40</f>
        <v>0</v>
      </c>
      <c r="M96" s="299">
        <f>+Matériel_Location!CB40</f>
        <v>0</v>
      </c>
      <c r="N96" s="299">
        <f>Matériel_Location!CJ40</f>
        <v>0</v>
      </c>
      <c r="O96" s="299">
        <f>Matériel_Location!CR40</f>
        <v>0</v>
      </c>
      <c r="P96" s="299">
        <f>Matériel_Location!CZ40</f>
        <v>0</v>
      </c>
      <c r="Q96" s="299">
        <f>Matériel_Location!DH40</f>
        <v>0</v>
      </c>
      <c r="R96" s="299">
        <f>Matériel_Location!DP40</f>
        <v>0</v>
      </c>
      <c r="S96" s="299">
        <f>Matériel_Location!DX40</f>
        <v>0</v>
      </c>
      <c r="T96" s="299">
        <f>Matériel_Location!EF40</f>
        <v>0</v>
      </c>
      <c r="U96" s="299">
        <f>Matériel_Location!EN40</f>
        <v>0</v>
      </c>
      <c r="V96" s="299">
        <f>Matériel_Location!EV40</f>
        <v>0</v>
      </c>
      <c r="W96" s="299">
        <f>Matériel_Location!FD40</f>
        <v>0</v>
      </c>
      <c r="X96" s="299">
        <f>Matériel_Location!FL40</f>
        <v>0</v>
      </c>
      <c r="Y96" s="299">
        <f>Matériel_Location!FT40</f>
        <v>0</v>
      </c>
      <c r="Z96" s="299">
        <f>Matériel_Location!GB40</f>
        <v>0</v>
      </c>
      <c r="AA96" s="299">
        <f>Matériel_Location!GJ40</f>
        <v>0</v>
      </c>
      <c r="AB96" s="299">
        <f>Matériel_Location!GR40</f>
        <v>0</v>
      </c>
      <c r="AC96" s="299">
        <f>Matériel_Location!GZ40</f>
        <v>0</v>
      </c>
      <c r="AD96" s="299">
        <f>Matériel_Location!HH40</f>
        <v>0</v>
      </c>
      <c r="AE96" s="299">
        <f>Matériel_Location!HP40</f>
        <v>0</v>
      </c>
      <c r="AF96" s="299">
        <f>Matériel_Location!HX40</f>
        <v>0</v>
      </c>
      <c r="AG96" s="299">
        <f>Matériel_Location!IF40</f>
        <v>0</v>
      </c>
      <c r="AH96" s="299">
        <f>Matériel_Location!IN40</f>
        <v>0</v>
      </c>
      <c r="AI96" s="533">
        <f t="shared" si="5"/>
        <v>0</v>
      </c>
    </row>
    <row r="97" spans="1:35">
      <c r="A97" s="528">
        <f>Matériel_Location!A41</f>
        <v>0</v>
      </c>
      <c r="B97" s="301">
        <f>Matériel_Location!B41</f>
        <v>0</v>
      </c>
      <c r="C97" s="301">
        <f>Matériel_Location!C41</f>
        <v>0</v>
      </c>
      <c r="D97" s="298">
        <f>Matériel_Location!H41</f>
        <v>0</v>
      </c>
      <c r="E97" s="299">
        <f>Matériel_Location!P41</f>
        <v>0</v>
      </c>
      <c r="F97" s="299">
        <f>Matériel_Location!X41</f>
        <v>0</v>
      </c>
      <c r="G97" s="299">
        <f>Matériel_Location!AF41</f>
        <v>0</v>
      </c>
      <c r="H97" s="299">
        <f>+Matériel_Location!AN41</f>
        <v>0</v>
      </c>
      <c r="I97" s="299">
        <f>Matériel_Location!AV41</f>
        <v>0</v>
      </c>
      <c r="J97" s="299">
        <f>Matériel_Location!BD41</f>
        <v>0</v>
      </c>
      <c r="K97" s="299">
        <f>Matériel_Location!BL41</f>
        <v>0</v>
      </c>
      <c r="L97" s="299">
        <f>Matériel_Location!BT41</f>
        <v>0</v>
      </c>
      <c r="M97" s="299">
        <f>+Matériel_Location!CB41</f>
        <v>0</v>
      </c>
      <c r="N97" s="299">
        <f>Matériel_Location!CJ41</f>
        <v>0</v>
      </c>
      <c r="O97" s="299">
        <f>Matériel_Location!CR41</f>
        <v>0</v>
      </c>
      <c r="P97" s="299">
        <f>Matériel_Location!CZ41</f>
        <v>0</v>
      </c>
      <c r="Q97" s="299">
        <f>Matériel_Location!DH41</f>
        <v>0</v>
      </c>
      <c r="R97" s="299">
        <f>Matériel_Location!DP41</f>
        <v>0</v>
      </c>
      <c r="S97" s="299">
        <f>Matériel_Location!DX41</f>
        <v>0</v>
      </c>
      <c r="T97" s="299">
        <f>Matériel_Location!EF41</f>
        <v>0</v>
      </c>
      <c r="U97" s="299">
        <f>Matériel_Location!EN41</f>
        <v>0</v>
      </c>
      <c r="V97" s="299">
        <f>Matériel_Location!EV41</f>
        <v>0</v>
      </c>
      <c r="W97" s="299">
        <f>Matériel_Location!FD41</f>
        <v>0</v>
      </c>
      <c r="X97" s="299">
        <f>Matériel_Location!FL41</f>
        <v>0</v>
      </c>
      <c r="Y97" s="299">
        <f>Matériel_Location!FT41</f>
        <v>0</v>
      </c>
      <c r="Z97" s="299">
        <f>Matériel_Location!GB41</f>
        <v>0</v>
      </c>
      <c r="AA97" s="299">
        <f>Matériel_Location!GJ41</f>
        <v>0</v>
      </c>
      <c r="AB97" s="299">
        <f>Matériel_Location!GR41</f>
        <v>0</v>
      </c>
      <c r="AC97" s="299">
        <f>Matériel_Location!GZ41</f>
        <v>0</v>
      </c>
      <c r="AD97" s="299">
        <f>Matériel_Location!HH41</f>
        <v>0</v>
      </c>
      <c r="AE97" s="299">
        <f>Matériel_Location!HP41</f>
        <v>0</v>
      </c>
      <c r="AF97" s="299">
        <f>Matériel_Location!HX41</f>
        <v>0</v>
      </c>
      <c r="AG97" s="299">
        <f>Matériel_Location!IF41</f>
        <v>0</v>
      </c>
      <c r="AH97" s="299">
        <f>Matériel_Location!IN41</f>
        <v>0</v>
      </c>
      <c r="AI97" s="533">
        <f t="shared" si="5"/>
        <v>0</v>
      </c>
    </row>
    <row r="98" spans="1:35">
      <c r="A98" s="528">
        <f>Matériel_Location!A42</f>
        <v>0</v>
      </c>
      <c r="B98" s="301">
        <f>Matériel_Location!B42</f>
        <v>0</v>
      </c>
      <c r="C98" s="301">
        <f>Matériel_Location!C42</f>
        <v>0</v>
      </c>
      <c r="D98" s="298">
        <f>Matériel_Location!H42</f>
        <v>0</v>
      </c>
      <c r="E98" s="299">
        <f>Matériel_Location!P42</f>
        <v>0</v>
      </c>
      <c r="F98" s="299">
        <f>Matériel_Location!X42</f>
        <v>0</v>
      </c>
      <c r="G98" s="299">
        <f>Matériel_Location!AF42</f>
        <v>0</v>
      </c>
      <c r="H98" s="299">
        <f>+Matériel_Location!AN42</f>
        <v>0</v>
      </c>
      <c r="I98" s="299">
        <f>Matériel_Location!AV42</f>
        <v>0</v>
      </c>
      <c r="J98" s="299">
        <f>Matériel_Location!BD42</f>
        <v>0</v>
      </c>
      <c r="K98" s="299">
        <f>Matériel_Location!BL42</f>
        <v>0</v>
      </c>
      <c r="L98" s="299">
        <f>Matériel_Location!BT42</f>
        <v>0</v>
      </c>
      <c r="M98" s="299">
        <f>+Matériel_Location!CB42</f>
        <v>0</v>
      </c>
      <c r="N98" s="299">
        <f>Matériel_Location!CJ42</f>
        <v>0</v>
      </c>
      <c r="O98" s="299">
        <f>Matériel_Location!CR42</f>
        <v>0</v>
      </c>
      <c r="P98" s="299">
        <f>Matériel_Location!CZ42</f>
        <v>0</v>
      </c>
      <c r="Q98" s="299">
        <f>Matériel_Location!DH42</f>
        <v>0</v>
      </c>
      <c r="R98" s="299">
        <f>Matériel_Location!DP42</f>
        <v>0</v>
      </c>
      <c r="S98" s="299">
        <f>Matériel_Location!DX42</f>
        <v>0</v>
      </c>
      <c r="T98" s="299">
        <f>Matériel_Location!EF42</f>
        <v>0</v>
      </c>
      <c r="U98" s="299">
        <f>Matériel_Location!EN42</f>
        <v>0</v>
      </c>
      <c r="V98" s="299">
        <f>Matériel_Location!EV42</f>
        <v>0</v>
      </c>
      <c r="W98" s="299">
        <f>Matériel_Location!FD42</f>
        <v>0</v>
      </c>
      <c r="X98" s="299">
        <f>Matériel_Location!FL42</f>
        <v>0</v>
      </c>
      <c r="Y98" s="299">
        <f>Matériel_Location!FT42</f>
        <v>0</v>
      </c>
      <c r="Z98" s="299">
        <f>Matériel_Location!GB42</f>
        <v>0</v>
      </c>
      <c r="AA98" s="299">
        <f>Matériel_Location!GJ42</f>
        <v>0</v>
      </c>
      <c r="AB98" s="299">
        <f>Matériel_Location!GR42</f>
        <v>0</v>
      </c>
      <c r="AC98" s="299">
        <f>Matériel_Location!GZ42</f>
        <v>0</v>
      </c>
      <c r="AD98" s="299">
        <f>Matériel_Location!HH42</f>
        <v>0</v>
      </c>
      <c r="AE98" s="299">
        <f>Matériel_Location!HP42</f>
        <v>0</v>
      </c>
      <c r="AF98" s="299">
        <f>Matériel_Location!HX42</f>
        <v>0</v>
      </c>
      <c r="AG98" s="299">
        <f>Matériel_Location!IF42</f>
        <v>0</v>
      </c>
      <c r="AH98" s="299">
        <f>Matériel_Location!IN42</f>
        <v>0</v>
      </c>
      <c r="AI98" s="533">
        <f t="shared" si="5"/>
        <v>0</v>
      </c>
    </row>
    <row r="99" spans="1:35">
      <c r="A99" s="528">
        <f>Matériel_Location!A43</f>
        <v>0</v>
      </c>
      <c r="B99" s="301">
        <f>Matériel_Location!B43</f>
        <v>0</v>
      </c>
      <c r="C99" s="301">
        <f>Matériel_Location!C43</f>
        <v>0</v>
      </c>
      <c r="D99" s="298">
        <f>Matériel_Location!H43</f>
        <v>0</v>
      </c>
      <c r="E99" s="299">
        <f>Matériel_Location!P43</f>
        <v>0</v>
      </c>
      <c r="F99" s="299">
        <f>Matériel_Location!X43</f>
        <v>0</v>
      </c>
      <c r="G99" s="299">
        <f>Matériel_Location!AF43</f>
        <v>0</v>
      </c>
      <c r="H99" s="299">
        <f>+Matériel_Location!AN43</f>
        <v>0</v>
      </c>
      <c r="I99" s="299">
        <f>Matériel_Location!AV43</f>
        <v>0</v>
      </c>
      <c r="J99" s="299">
        <f>Matériel_Location!BD43</f>
        <v>0</v>
      </c>
      <c r="K99" s="299">
        <f>Matériel_Location!BL43</f>
        <v>0</v>
      </c>
      <c r="L99" s="299">
        <f>Matériel_Location!BT43</f>
        <v>0</v>
      </c>
      <c r="M99" s="299">
        <f>+Matériel_Location!CB43</f>
        <v>0</v>
      </c>
      <c r="N99" s="299">
        <f>Matériel_Location!CJ43</f>
        <v>0</v>
      </c>
      <c r="O99" s="299">
        <f>Matériel_Location!CR43</f>
        <v>0</v>
      </c>
      <c r="P99" s="299">
        <f>Matériel_Location!CZ43</f>
        <v>0</v>
      </c>
      <c r="Q99" s="299">
        <f>Matériel_Location!DH43</f>
        <v>0</v>
      </c>
      <c r="R99" s="299">
        <f>Matériel_Location!DP43</f>
        <v>0</v>
      </c>
      <c r="S99" s="299">
        <f>Matériel_Location!DX43</f>
        <v>0</v>
      </c>
      <c r="T99" s="299">
        <f>Matériel_Location!EF43</f>
        <v>0</v>
      </c>
      <c r="U99" s="299">
        <f>Matériel_Location!EN43</f>
        <v>0</v>
      </c>
      <c r="V99" s="299">
        <f>Matériel_Location!EV43</f>
        <v>0</v>
      </c>
      <c r="W99" s="299">
        <f>Matériel_Location!FD43</f>
        <v>0</v>
      </c>
      <c r="X99" s="299">
        <f>Matériel_Location!FL43</f>
        <v>0</v>
      </c>
      <c r="Y99" s="299">
        <f>Matériel_Location!FT43</f>
        <v>0</v>
      </c>
      <c r="Z99" s="299">
        <f>Matériel_Location!GB43</f>
        <v>0</v>
      </c>
      <c r="AA99" s="299">
        <f>Matériel_Location!GJ43</f>
        <v>0</v>
      </c>
      <c r="AB99" s="299">
        <f>Matériel_Location!GR43</f>
        <v>0</v>
      </c>
      <c r="AC99" s="299">
        <f>Matériel_Location!GZ43</f>
        <v>0</v>
      </c>
      <c r="AD99" s="299">
        <f>Matériel_Location!HH43</f>
        <v>0</v>
      </c>
      <c r="AE99" s="299">
        <f>Matériel_Location!HP43</f>
        <v>0</v>
      </c>
      <c r="AF99" s="299">
        <f>Matériel_Location!HX43</f>
        <v>0</v>
      </c>
      <c r="AG99" s="299">
        <f>Matériel_Location!IF43</f>
        <v>0</v>
      </c>
      <c r="AH99" s="299">
        <f>Matériel_Location!IN43</f>
        <v>0</v>
      </c>
      <c r="AI99" s="533">
        <f t="shared" si="5"/>
        <v>0</v>
      </c>
    </row>
    <row r="100" spans="1:35">
      <c r="A100" s="528">
        <f>Matériel_Location!A44</f>
        <v>0</v>
      </c>
      <c r="B100" s="301">
        <f>Matériel_Location!B44</f>
        <v>0</v>
      </c>
      <c r="C100" s="301">
        <f>Matériel_Location!C44</f>
        <v>0</v>
      </c>
      <c r="D100" s="298">
        <f>Matériel_Location!H44</f>
        <v>0</v>
      </c>
      <c r="E100" s="299">
        <f>Matériel_Location!P44</f>
        <v>0</v>
      </c>
      <c r="F100" s="299">
        <f>Matériel_Location!X44</f>
        <v>0</v>
      </c>
      <c r="G100" s="299">
        <f>Matériel_Location!AF44</f>
        <v>0</v>
      </c>
      <c r="H100" s="299">
        <f>+Matériel_Location!AN44</f>
        <v>0</v>
      </c>
      <c r="I100" s="299">
        <f>Matériel_Location!AV44</f>
        <v>0</v>
      </c>
      <c r="J100" s="299">
        <f>Matériel_Location!BD44</f>
        <v>0</v>
      </c>
      <c r="K100" s="299">
        <f>Matériel_Location!BL44</f>
        <v>0</v>
      </c>
      <c r="L100" s="299">
        <f>Matériel_Location!BT44</f>
        <v>0</v>
      </c>
      <c r="M100" s="299">
        <f>+Matériel_Location!CB44</f>
        <v>0</v>
      </c>
      <c r="N100" s="299">
        <f>Matériel_Location!CJ44</f>
        <v>0</v>
      </c>
      <c r="O100" s="299">
        <f>Matériel_Location!CR44</f>
        <v>0</v>
      </c>
      <c r="P100" s="299">
        <f>Matériel_Location!CZ44</f>
        <v>0</v>
      </c>
      <c r="Q100" s="299">
        <f>Matériel_Location!DH44</f>
        <v>0</v>
      </c>
      <c r="R100" s="299">
        <f>Matériel_Location!DP44</f>
        <v>0</v>
      </c>
      <c r="S100" s="299">
        <f>Matériel_Location!DX44</f>
        <v>0</v>
      </c>
      <c r="T100" s="299">
        <f>Matériel_Location!EF44</f>
        <v>0</v>
      </c>
      <c r="U100" s="299">
        <f>Matériel_Location!EN44</f>
        <v>0</v>
      </c>
      <c r="V100" s="299">
        <f>Matériel_Location!EV44</f>
        <v>0</v>
      </c>
      <c r="W100" s="299">
        <f>Matériel_Location!FD44</f>
        <v>0</v>
      </c>
      <c r="X100" s="299">
        <f>Matériel_Location!FL44</f>
        <v>0</v>
      </c>
      <c r="Y100" s="299">
        <f>Matériel_Location!FT44</f>
        <v>0</v>
      </c>
      <c r="Z100" s="299">
        <f>Matériel_Location!GB44</f>
        <v>0</v>
      </c>
      <c r="AA100" s="299">
        <f>Matériel_Location!GJ44</f>
        <v>0</v>
      </c>
      <c r="AB100" s="299">
        <f>Matériel_Location!GR44</f>
        <v>0</v>
      </c>
      <c r="AC100" s="299">
        <f>Matériel_Location!GZ44</f>
        <v>0</v>
      </c>
      <c r="AD100" s="299">
        <f>Matériel_Location!HH44</f>
        <v>0</v>
      </c>
      <c r="AE100" s="299">
        <f>Matériel_Location!HP44</f>
        <v>0</v>
      </c>
      <c r="AF100" s="299">
        <f>Matériel_Location!HX44</f>
        <v>0</v>
      </c>
      <c r="AG100" s="299">
        <f>Matériel_Location!IF44</f>
        <v>0</v>
      </c>
      <c r="AH100" s="299">
        <f>Matériel_Location!IN44</f>
        <v>0</v>
      </c>
      <c r="AI100" s="533">
        <f t="shared" si="5"/>
        <v>0</v>
      </c>
    </row>
    <row r="101" spans="1:35">
      <c r="A101" s="528">
        <f>Matériel_Location!A45</f>
        <v>0</v>
      </c>
      <c r="B101" s="301">
        <f>Matériel_Location!B45</f>
        <v>0</v>
      </c>
      <c r="C101" s="301">
        <f>Matériel_Location!C45</f>
        <v>0</v>
      </c>
      <c r="D101" s="298">
        <f>Matériel_Location!H45</f>
        <v>0</v>
      </c>
      <c r="E101" s="299">
        <f>Matériel_Location!P45</f>
        <v>0</v>
      </c>
      <c r="F101" s="299">
        <f>Matériel_Location!X45</f>
        <v>0</v>
      </c>
      <c r="G101" s="299">
        <f>Matériel_Location!AF45</f>
        <v>0</v>
      </c>
      <c r="H101" s="299">
        <f>+Matériel_Location!AN45</f>
        <v>0</v>
      </c>
      <c r="I101" s="299">
        <f>Matériel_Location!AV45</f>
        <v>0</v>
      </c>
      <c r="J101" s="299">
        <f>Matériel_Location!BD45</f>
        <v>0</v>
      </c>
      <c r="K101" s="299">
        <f>Matériel_Location!BL45</f>
        <v>0</v>
      </c>
      <c r="L101" s="299">
        <f>Matériel_Location!BT45</f>
        <v>0</v>
      </c>
      <c r="M101" s="299">
        <f>+Matériel_Location!CB45</f>
        <v>0</v>
      </c>
      <c r="N101" s="299">
        <f>Matériel_Location!CJ45</f>
        <v>0</v>
      </c>
      <c r="O101" s="299">
        <f>Matériel_Location!CR45</f>
        <v>0</v>
      </c>
      <c r="P101" s="299">
        <f>Matériel_Location!CZ45</f>
        <v>0</v>
      </c>
      <c r="Q101" s="299">
        <f>Matériel_Location!DH45</f>
        <v>0</v>
      </c>
      <c r="R101" s="299">
        <f>Matériel_Location!DP45</f>
        <v>0</v>
      </c>
      <c r="S101" s="299">
        <f>Matériel_Location!DX45</f>
        <v>0</v>
      </c>
      <c r="T101" s="299">
        <f>Matériel_Location!EF45</f>
        <v>0</v>
      </c>
      <c r="U101" s="299">
        <f>Matériel_Location!EN45</f>
        <v>0</v>
      </c>
      <c r="V101" s="299">
        <f>Matériel_Location!EV45</f>
        <v>0</v>
      </c>
      <c r="W101" s="299">
        <f>Matériel_Location!FD45</f>
        <v>0</v>
      </c>
      <c r="X101" s="299">
        <f>Matériel_Location!FL45</f>
        <v>0</v>
      </c>
      <c r="Y101" s="299">
        <f>Matériel_Location!FT45</f>
        <v>0</v>
      </c>
      <c r="Z101" s="299">
        <f>Matériel_Location!GB45</f>
        <v>0</v>
      </c>
      <c r="AA101" s="299">
        <f>Matériel_Location!GJ45</f>
        <v>0</v>
      </c>
      <c r="AB101" s="299">
        <f>Matériel_Location!GR45</f>
        <v>0</v>
      </c>
      <c r="AC101" s="299">
        <f>Matériel_Location!GZ45</f>
        <v>0</v>
      </c>
      <c r="AD101" s="299">
        <f>Matériel_Location!HH45</f>
        <v>0</v>
      </c>
      <c r="AE101" s="299">
        <f>Matériel_Location!HP45</f>
        <v>0</v>
      </c>
      <c r="AF101" s="299">
        <f>Matériel_Location!HX45</f>
        <v>0</v>
      </c>
      <c r="AG101" s="299">
        <f>Matériel_Location!IF45</f>
        <v>0</v>
      </c>
      <c r="AH101" s="299">
        <f>Matériel_Location!IN45</f>
        <v>0</v>
      </c>
      <c r="AI101" s="533">
        <f t="shared" si="5"/>
        <v>0</v>
      </c>
    </row>
    <row r="102" spans="1:35">
      <c r="A102" s="528">
        <f>Matériel_Location!A46</f>
        <v>0</v>
      </c>
      <c r="B102" s="301">
        <f>Matériel_Location!B46</f>
        <v>0</v>
      </c>
      <c r="C102" s="301">
        <f>Matériel_Location!C46</f>
        <v>0</v>
      </c>
      <c r="D102" s="298">
        <f>Matériel_Location!H46</f>
        <v>0</v>
      </c>
      <c r="E102" s="299">
        <f>Matériel_Location!P46</f>
        <v>0</v>
      </c>
      <c r="F102" s="299">
        <f>Matériel_Location!X46</f>
        <v>0</v>
      </c>
      <c r="G102" s="299">
        <f>Matériel_Location!AF46</f>
        <v>0</v>
      </c>
      <c r="H102" s="299">
        <f>+Matériel_Location!AN46</f>
        <v>0</v>
      </c>
      <c r="I102" s="299">
        <f>Matériel_Location!AV46</f>
        <v>0</v>
      </c>
      <c r="J102" s="299">
        <f>Matériel_Location!BD46</f>
        <v>0</v>
      </c>
      <c r="K102" s="299">
        <f>Matériel_Location!BL46</f>
        <v>0</v>
      </c>
      <c r="L102" s="299">
        <f>Matériel_Location!BT46</f>
        <v>0</v>
      </c>
      <c r="M102" s="299">
        <f>+Matériel_Location!CB46</f>
        <v>0</v>
      </c>
      <c r="N102" s="299">
        <f>Matériel_Location!CJ46</f>
        <v>0</v>
      </c>
      <c r="O102" s="299">
        <f>Matériel_Location!CR46</f>
        <v>0</v>
      </c>
      <c r="P102" s="299">
        <f>Matériel_Location!CZ46</f>
        <v>0</v>
      </c>
      <c r="Q102" s="299">
        <f>Matériel_Location!DH46</f>
        <v>0</v>
      </c>
      <c r="R102" s="299">
        <f>Matériel_Location!DP46</f>
        <v>0</v>
      </c>
      <c r="S102" s="299">
        <f>Matériel_Location!DX46</f>
        <v>0</v>
      </c>
      <c r="T102" s="299">
        <f>Matériel_Location!EF46</f>
        <v>0</v>
      </c>
      <c r="U102" s="299">
        <f>Matériel_Location!EN46</f>
        <v>0</v>
      </c>
      <c r="V102" s="299">
        <f>Matériel_Location!EV46</f>
        <v>0</v>
      </c>
      <c r="W102" s="299">
        <f>Matériel_Location!FD46</f>
        <v>0</v>
      </c>
      <c r="X102" s="299">
        <f>Matériel_Location!FL46</f>
        <v>0</v>
      </c>
      <c r="Y102" s="299">
        <f>Matériel_Location!FT46</f>
        <v>0</v>
      </c>
      <c r="Z102" s="299">
        <f>Matériel_Location!GB46</f>
        <v>0</v>
      </c>
      <c r="AA102" s="299">
        <f>Matériel_Location!GJ46</f>
        <v>0</v>
      </c>
      <c r="AB102" s="299">
        <f>Matériel_Location!GR46</f>
        <v>0</v>
      </c>
      <c r="AC102" s="299">
        <f>Matériel_Location!GZ46</f>
        <v>0</v>
      </c>
      <c r="AD102" s="299">
        <f>Matériel_Location!HH46</f>
        <v>0</v>
      </c>
      <c r="AE102" s="299">
        <f>Matériel_Location!HP46</f>
        <v>0</v>
      </c>
      <c r="AF102" s="299">
        <f>Matériel_Location!HX46</f>
        <v>0</v>
      </c>
      <c r="AG102" s="299">
        <f>Matériel_Location!IF46</f>
        <v>0</v>
      </c>
      <c r="AH102" s="299">
        <f>Matériel_Location!IN46</f>
        <v>0</v>
      </c>
      <c r="AI102" s="533">
        <f t="shared" si="5"/>
        <v>0</v>
      </c>
    </row>
    <row r="103" spans="1:35">
      <c r="A103" s="528">
        <f>Matériel_Location!A47</f>
        <v>0</v>
      </c>
      <c r="B103" s="301">
        <f>Matériel_Location!B47</f>
        <v>0</v>
      </c>
      <c r="C103" s="301">
        <f>Matériel_Location!C47</f>
        <v>0</v>
      </c>
      <c r="D103" s="298">
        <f>Matériel_Location!H47</f>
        <v>0</v>
      </c>
      <c r="E103" s="299">
        <f>Matériel_Location!P47</f>
        <v>0</v>
      </c>
      <c r="F103" s="299">
        <f>Matériel_Location!X47</f>
        <v>0</v>
      </c>
      <c r="G103" s="299">
        <f>Matériel_Location!AF47</f>
        <v>0</v>
      </c>
      <c r="H103" s="299">
        <f>+Matériel_Location!AN47</f>
        <v>0</v>
      </c>
      <c r="I103" s="299">
        <f>Matériel_Location!AV47</f>
        <v>0</v>
      </c>
      <c r="J103" s="299">
        <f>Matériel_Location!BD47</f>
        <v>0</v>
      </c>
      <c r="K103" s="299">
        <f>Matériel_Location!BL47</f>
        <v>0</v>
      </c>
      <c r="L103" s="299">
        <f>Matériel_Location!BT47</f>
        <v>0</v>
      </c>
      <c r="M103" s="299">
        <f>+Matériel_Location!CB47</f>
        <v>0</v>
      </c>
      <c r="N103" s="299">
        <f>Matériel_Location!CJ47</f>
        <v>0</v>
      </c>
      <c r="O103" s="299">
        <f>Matériel_Location!CR47</f>
        <v>0</v>
      </c>
      <c r="P103" s="299">
        <f>Matériel_Location!CZ47</f>
        <v>0</v>
      </c>
      <c r="Q103" s="299">
        <f>Matériel_Location!DH47</f>
        <v>0</v>
      </c>
      <c r="R103" s="299">
        <f>Matériel_Location!DP47</f>
        <v>0</v>
      </c>
      <c r="S103" s="299">
        <f>Matériel_Location!DX47</f>
        <v>0</v>
      </c>
      <c r="T103" s="299">
        <f>Matériel_Location!EF47</f>
        <v>0</v>
      </c>
      <c r="U103" s="299">
        <f>Matériel_Location!EN47</f>
        <v>0</v>
      </c>
      <c r="V103" s="299">
        <f>Matériel_Location!EV47</f>
        <v>0</v>
      </c>
      <c r="W103" s="299">
        <f>Matériel_Location!FD47</f>
        <v>0</v>
      </c>
      <c r="X103" s="299">
        <f>Matériel_Location!FL47</f>
        <v>0</v>
      </c>
      <c r="Y103" s="299">
        <f>Matériel_Location!FT47</f>
        <v>0</v>
      </c>
      <c r="Z103" s="299">
        <f>Matériel_Location!GB47</f>
        <v>0</v>
      </c>
      <c r="AA103" s="299">
        <f>Matériel_Location!GJ47</f>
        <v>0</v>
      </c>
      <c r="AB103" s="299">
        <f>Matériel_Location!GR47</f>
        <v>0</v>
      </c>
      <c r="AC103" s="299">
        <f>Matériel_Location!GZ47</f>
        <v>0</v>
      </c>
      <c r="AD103" s="299">
        <f>Matériel_Location!HH47</f>
        <v>0</v>
      </c>
      <c r="AE103" s="299">
        <f>Matériel_Location!HP47</f>
        <v>0</v>
      </c>
      <c r="AF103" s="299">
        <f>Matériel_Location!HX47</f>
        <v>0</v>
      </c>
      <c r="AG103" s="299">
        <f>Matériel_Location!IF47</f>
        <v>0</v>
      </c>
      <c r="AH103" s="299">
        <f>Matériel_Location!IN47</f>
        <v>0</v>
      </c>
      <c r="AI103" s="533">
        <f t="shared" si="5"/>
        <v>0</v>
      </c>
    </row>
    <row r="104" spans="1:35">
      <c r="A104" s="528">
        <f>Matériel_Location!A48</f>
        <v>0</v>
      </c>
      <c r="B104" s="301">
        <f>Matériel_Location!B48</f>
        <v>0</v>
      </c>
      <c r="C104" s="301">
        <f>Matériel_Location!C48</f>
        <v>0</v>
      </c>
      <c r="D104" s="298">
        <f>Matériel_Location!H48</f>
        <v>0</v>
      </c>
      <c r="E104" s="299">
        <f>Matériel_Location!P48</f>
        <v>0</v>
      </c>
      <c r="F104" s="299">
        <f>Matériel_Location!X48</f>
        <v>0</v>
      </c>
      <c r="G104" s="299">
        <f>Matériel_Location!AF48</f>
        <v>0</v>
      </c>
      <c r="H104" s="299">
        <f>+Matériel_Location!AN48</f>
        <v>0</v>
      </c>
      <c r="I104" s="299">
        <f>Matériel_Location!AV48</f>
        <v>0</v>
      </c>
      <c r="J104" s="299">
        <f>Matériel_Location!BD48</f>
        <v>0</v>
      </c>
      <c r="K104" s="299">
        <f>Matériel_Location!BL48</f>
        <v>0</v>
      </c>
      <c r="L104" s="299">
        <f>Matériel_Location!BT48</f>
        <v>0</v>
      </c>
      <c r="M104" s="299">
        <f>+Matériel_Location!CB48</f>
        <v>0</v>
      </c>
      <c r="N104" s="299">
        <f>Matériel_Location!CJ48</f>
        <v>0</v>
      </c>
      <c r="O104" s="299">
        <f>Matériel_Location!CR48</f>
        <v>0</v>
      </c>
      <c r="P104" s="299">
        <f>Matériel_Location!CZ48</f>
        <v>0</v>
      </c>
      <c r="Q104" s="299">
        <f>Matériel_Location!DH48</f>
        <v>0</v>
      </c>
      <c r="R104" s="299">
        <f>Matériel_Location!DP48</f>
        <v>0</v>
      </c>
      <c r="S104" s="299">
        <f>Matériel_Location!DX48</f>
        <v>0</v>
      </c>
      <c r="T104" s="299">
        <f>Matériel_Location!EF48</f>
        <v>0</v>
      </c>
      <c r="U104" s="299">
        <f>Matériel_Location!EN48</f>
        <v>0</v>
      </c>
      <c r="V104" s="299">
        <f>Matériel_Location!EV48</f>
        <v>0</v>
      </c>
      <c r="W104" s="299">
        <f>Matériel_Location!FD48</f>
        <v>0</v>
      </c>
      <c r="X104" s="299">
        <f>Matériel_Location!FL48</f>
        <v>0</v>
      </c>
      <c r="Y104" s="299">
        <f>Matériel_Location!FT48</f>
        <v>0</v>
      </c>
      <c r="Z104" s="299">
        <f>Matériel_Location!GB48</f>
        <v>0</v>
      </c>
      <c r="AA104" s="299">
        <f>Matériel_Location!GJ48</f>
        <v>0</v>
      </c>
      <c r="AB104" s="299">
        <f>Matériel_Location!GR48</f>
        <v>0</v>
      </c>
      <c r="AC104" s="299">
        <f>Matériel_Location!GZ48</f>
        <v>0</v>
      </c>
      <c r="AD104" s="299">
        <f>Matériel_Location!HH48</f>
        <v>0</v>
      </c>
      <c r="AE104" s="299">
        <f>Matériel_Location!HP48</f>
        <v>0</v>
      </c>
      <c r="AF104" s="299">
        <f>Matériel_Location!HX48</f>
        <v>0</v>
      </c>
      <c r="AG104" s="299">
        <f>Matériel_Location!IF48</f>
        <v>0</v>
      </c>
      <c r="AH104" s="299">
        <f>Matériel_Location!IN48</f>
        <v>0</v>
      </c>
      <c r="AI104" s="533">
        <f t="shared" si="5"/>
        <v>0</v>
      </c>
    </row>
    <row r="105" spans="1:35">
      <c r="A105" s="528">
        <f>Matériel_Location!A49</f>
        <v>0</v>
      </c>
      <c r="B105" s="301">
        <f>Matériel_Location!B49</f>
        <v>0</v>
      </c>
      <c r="C105" s="301">
        <f>Matériel_Location!C49</f>
        <v>0</v>
      </c>
      <c r="D105" s="298">
        <f>Matériel_Location!H49</f>
        <v>0</v>
      </c>
      <c r="E105" s="299">
        <f>Matériel_Location!P49</f>
        <v>0</v>
      </c>
      <c r="F105" s="299">
        <f>Matériel_Location!X49</f>
        <v>0</v>
      </c>
      <c r="G105" s="299">
        <f>Matériel_Location!AF49</f>
        <v>0</v>
      </c>
      <c r="H105" s="299">
        <f>+Matériel_Location!AN49</f>
        <v>0</v>
      </c>
      <c r="I105" s="299">
        <f>Matériel_Location!AV49</f>
        <v>0</v>
      </c>
      <c r="J105" s="299">
        <f>Matériel_Location!BD49</f>
        <v>0</v>
      </c>
      <c r="K105" s="299">
        <f>Matériel_Location!BL49</f>
        <v>0</v>
      </c>
      <c r="L105" s="299">
        <f>Matériel_Location!BT49</f>
        <v>0</v>
      </c>
      <c r="M105" s="299">
        <f>+Matériel_Location!CB49</f>
        <v>0</v>
      </c>
      <c r="N105" s="299">
        <f>Matériel_Location!CJ49</f>
        <v>0</v>
      </c>
      <c r="O105" s="299">
        <f>Matériel_Location!CR49</f>
        <v>0</v>
      </c>
      <c r="P105" s="299">
        <f>Matériel_Location!CZ49</f>
        <v>0</v>
      </c>
      <c r="Q105" s="299">
        <f>Matériel_Location!DH49</f>
        <v>0</v>
      </c>
      <c r="R105" s="299">
        <f>Matériel_Location!DP49</f>
        <v>0</v>
      </c>
      <c r="S105" s="299">
        <f>Matériel_Location!DX49</f>
        <v>0</v>
      </c>
      <c r="T105" s="299">
        <f>Matériel_Location!EF49</f>
        <v>0</v>
      </c>
      <c r="U105" s="299">
        <f>Matériel_Location!EN49</f>
        <v>0</v>
      </c>
      <c r="V105" s="299">
        <f>Matériel_Location!EV49</f>
        <v>0</v>
      </c>
      <c r="W105" s="299">
        <f>Matériel_Location!FD49</f>
        <v>0</v>
      </c>
      <c r="X105" s="299">
        <f>Matériel_Location!FL49</f>
        <v>0</v>
      </c>
      <c r="Y105" s="299">
        <f>Matériel_Location!FT49</f>
        <v>0</v>
      </c>
      <c r="Z105" s="299">
        <f>Matériel_Location!GB49</f>
        <v>0</v>
      </c>
      <c r="AA105" s="299">
        <f>Matériel_Location!GJ49</f>
        <v>0</v>
      </c>
      <c r="AB105" s="299">
        <f>Matériel_Location!GR49</f>
        <v>0</v>
      </c>
      <c r="AC105" s="299">
        <f>Matériel_Location!GZ49</f>
        <v>0</v>
      </c>
      <c r="AD105" s="299">
        <f>Matériel_Location!HH49</f>
        <v>0</v>
      </c>
      <c r="AE105" s="299">
        <f>Matériel_Location!HP49</f>
        <v>0</v>
      </c>
      <c r="AF105" s="299">
        <f>Matériel_Location!HX49</f>
        <v>0</v>
      </c>
      <c r="AG105" s="299">
        <f>Matériel_Location!IF49</f>
        <v>0</v>
      </c>
      <c r="AH105" s="299">
        <f>Matériel_Location!IN49</f>
        <v>0</v>
      </c>
      <c r="AI105" s="533">
        <f t="shared" si="5"/>
        <v>0</v>
      </c>
    </row>
    <row r="106" spans="1:35">
      <c r="A106" s="528">
        <f>Matériel_Location!A50</f>
        <v>0</v>
      </c>
      <c r="B106" s="301">
        <f>Matériel_Location!B50</f>
        <v>0</v>
      </c>
      <c r="C106" s="301">
        <f>Matériel_Location!C50</f>
        <v>0</v>
      </c>
      <c r="D106" s="298">
        <f>Matériel_Location!H50</f>
        <v>0</v>
      </c>
      <c r="E106" s="299">
        <f>Matériel_Location!P50</f>
        <v>0</v>
      </c>
      <c r="F106" s="299">
        <f>Matériel_Location!X50</f>
        <v>0</v>
      </c>
      <c r="G106" s="299">
        <f>Matériel_Location!AF50</f>
        <v>0</v>
      </c>
      <c r="H106" s="299">
        <f>+Matériel_Location!AN50</f>
        <v>0</v>
      </c>
      <c r="I106" s="299">
        <f>Matériel_Location!AV50</f>
        <v>0</v>
      </c>
      <c r="J106" s="299">
        <f>Matériel_Location!BD50</f>
        <v>0</v>
      </c>
      <c r="K106" s="299">
        <f>Matériel_Location!BL50</f>
        <v>0</v>
      </c>
      <c r="L106" s="299">
        <f>Matériel_Location!BT50</f>
        <v>0</v>
      </c>
      <c r="M106" s="299">
        <f>+Matériel_Location!CB50</f>
        <v>0</v>
      </c>
      <c r="N106" s="299">
        <f>Matériel_Location!CJ50</f>
        <v>0</v>
      </c>
      <c r="O106" s="299">
        <f>Matériel_Location!CR50</f>
        <v>0</v>
      </c>
      <c r="P106" s="299">
        <f>Matériel_Location!CZ50</f>
        <v>0</v>
      </c>
      <c r="Q106" s="299">
        <f>Matériel_Location!DH50</f>
        <v>0</v>
      </c>
      <c r="R106" s="299">
        <f>Matériel_Location!DP50</f>
        <v>0</v>
      </c>
      <c r="S106" s="299">
        <f>Matériel_Location!DX50</f>
        <v>0</v>
      </c>
      <c r="T106" s="299">
        <f>Matériel_Location!EF50</f>
        <v>0</v>
      </c>
      <c r="U106" s="299">
        <f>Matériel_Location!EN50</f>
        <v>0</v>
      </c>
      <c r="V106" s="299">
        <f>Matériel_Location!EV50</f>
        <v>0</v>
      </c>
      <c r="W106" s="299">
        <f>Matériel_Location!FD50</f>
        <v>0</v>
      </c>
      <c r="X106" s="299">
        <f>Matériel_Location!FL50</f>
        <v>0</v>
      </c>
      <c r="Y106" s="299">
        <f>Matériel_Location!FT50</f>
        <v>0</v>
      </c>
      <c r="Z106" s="299">
        <f>Matériel_Location!GB50</f>
        <v>0</v>
      </c>
      <c r="AA106" s="299">
        <f>Matériel_Location!GJ50</f>
        <v>0</v>
      </c>
      <c r="AB106" s="299">
        <f>Matériel_Location!GR50</f>
        <v>0</v>
      </c>
      <c r="AC106" s="299">
        <f>Matériel_Location!GZ50</f>
        <v>0</v>
      </c>
      <c r="AD106" s="299">
        <f>Matériel_Location!HH50</f>
        <v>0</v>
      </c>
      <c r="AE106" s="299">
        <f>Matériel_Location!HP50</f>
        <v>0</v>
      </c>
      <c r="AF106" s="299">
        <f>Matériel_Location!HX50</f>
        <v>0</v>
      </c>
      <c r="AG106" s="299">
        <f>Matériel_Location!IF50</f>
        <v>0</v>
      </c>
      <c r="AH106" s="299">
        <f>Matériel_Location!IN50</f>
        <v>0</v>
      </c>
      <c r="AI106" s="533">
        <f t="shared" si="5"/>
        <v>0</v>
      </c>
    </row>
    <row r="107" spans="1:35">
      <c r="A107" s="528">
        <f>Matériel_Location!A51</f>
        <v>0</v>
      </c>
      <c r="B107" s="301">
        <f>Matériel_Location!B51</f>
        <v>0</v>
      </c>
      <c r="C107" s="301">
        <f>Matériel_Location!C51</f>
        <v>0</v>
      </c>
      <c r="D107" s="298">
        <f>Matériel_Location!H51</f>
        <v>0</v>
      </c>
      <c r="E107" s="299">
        <f>Matériel_Location!P51</f>
        <v>0</v>
      </c>
      <c r="F107" s="299">
        <f>Matériel_Location!X51</f>
        <v>0</v>
      </c>
      <c r="G107" s="299">
        <f>Matériel_Location!AF51</f>
        <v>0</v>
      </c>
      <c r="H107" s="299">
        <f>+Matériel_Location!AN51</f>
        <v>0</v>
      </c>
      <c r="I107" s="299">
        <f>Matériel_Location!AV51</f>
        <v>0</v>
      </c>
      <c r="J107" s="299">
        <f>Matériel_Location!BD51</f>
        <v>0</v>
      </c>
      <c r="K107" s="299">
        <f>Matériel_Location!BL51</f>
        <v>0</v>
      </c>
      <c r="L107" s="299">
        <f>Matériel_Location!BT51</f>
        <v>0</v>
      </c>
      <c r="M107" s="299">
        <f>+Matériel_Location!CB51</f>
        <v>0</v>
      </c>
      <c r="N107" s="299">
        <f>Matériel_Location!CJ51</f>
        <v>0</v>
      </c>
      <c r="O107" s="299">
        <f>Matériel_Location!CR51</f>
        <v>0</v>
      </c>
      <c r="P107" s="299">
        <f>Matériel_Location!CZ51</f>
        <v>0</v>
      </c>
      <c r="Q107" s="299">
        <f>Matériel_Location!DH51</f>
        <v>0</v>
      </c>
      <c r="R107" s="299">
        <f>Matériel_Location!DP51</f>
        <v>0</v>
      </c>
      <c r="S107" s="299">
        <f>Matériel_Location!DX51</f>
        <v>0</v>
      </c>
      <c r="T107" s="299">
        <f>Matériel_Location!EF51</f>
        <v>0</v>
      </c>
      <c r="U107" s="299">
        <f>Matériel_Location!EN51</f>
        <v>0</v>
      </c>
      <c r="V107" s="299">
        <f>Matériel_Location!EV51</f>
        <v>0</v>
      </c>
      <c r="W107" s="299">
        <f>Matériel_Location!FD51</f>
        <v>0</v>
      </c>
      <c r="X107" s="299">
        <f>Matériel_Location!FL51</f>
        <v>0</v>
      </c>
      <c r="Y107" s="299">
        <f>Matériel_Location!FT51</f>
        <v>0</v>
      </c>
      <c r="Z107" s="299">
        <f>Matériel_Location!GB51</f>
        <v>0</v>
      </c>
      <c r="AA107" s="299">
        <f>Matériel_Location!GJ51</f>
        <v>0</v>
      </c>
      <c r="AB107" s="299">
        <f>Matériel_Location!GR51</f>
        <v>0</v>
      </c>
      <c r="AC107" s="299">
        <f>Matériel_Location!GZ51</f>
        <v>0</v>
      </c>
      <c r="AD107" s="299">
        <f>Matériel_Location!HH51</f>
        <v>0</v>
      </c>
      <c r="AE107" s="299">
        <f>Matériel_Location!HP51</f>
        <v>0</v>
      </c>
      <c r="AF107" s="299">
        <f>Matériel_Location!HX51</f>
        <v>0</v>
      </c>
      <c r="AG107" s="299">
        <f>Matériel_Location!IF51</f>
        <v>0</v>
      </c>
      <c r="AH107" s="299">
        <f>Matériel_Location!IN51</f>
        <v>0</v>
      </c>
      <c r="AI107" s="533">
        <f t="shared" si="5"/>
        <v>0</v>
      </c>
    </row>
    <row r="108" spans="1:35">
      <c r="A108" s="528">
        <f>Matériel_Location!A52</f>
        <v>0</v>
      </c>
      <c r="B108" s="301">
        <f>Matériel_Location!B52</f>
        <v>0</v>
      </c>
      <c r="C108" s="301">
        <f>Matériel_Location!C52</f>
        <v>0</v>
      </c>
      <c r="D108" s="298">
        <f>Matériel_Location!H52</f>
        <v>0</v>
      </c>
      <c r="E108" s="299">
        <f>Matériel_Location!P52</f>
        <v>0</v>
      </c>
      <c r="F108" s="299">
        <f>Matériel_Location!X52</f>
        <v>0</v>
      </c>
      <c r="G108" s="299">
        <f>Matériel_Location!AF52</f>
        <v>0</v>
      </c>
      <c r="H108" s="299">
        <f>+Matériel_Location!AN52</f>
        <v>0</v>
      </c>
      <c r="I108" s="299">
        <f>Matériel_Location!AV52</f>
        <v>0</v>
      </c>
      <c r="J108" s="299">
        <f>Matériel_Location!BD52</f>
        <v>0</v>
      </c>
      <c r="K108" s="299">
        <f>Matériel_Location!BL52</f>
        <v>0</v>
      </c>
      <c r="L108" s="299">
        <f>Matériel_Location!BT52</f>
        <v>0</v>
      </c>
      <c r="M108" s="299">
        <f>+Matériel_Location!CB52</f>
        <v>0</v>
      </c>
      <c r="N108" s="299">
        <f>Matériel_Location!CJ52</f>
        <v>0</v>
      </c>
      <c r="O108" s="299">
        <f>Matériel_Location!CR52</f>
        <v>0</v>
      </c>
      <c r="P108" s="299">
        <f>Matériel_Location!CZ52</f>
        <v>0</v>
      </c>
      <c r="Q108" s="299">
        <f>Matériel_Location!DH52</f>
        <v>0</v>
      </c>
      <c r="R108" s="299">
        <f>Matériel_Location!DP52</f>
        <v>0</v>
      </c>
      <c r="S108" s="299">
        <f>Matériel_Location!DX52</f>
        <v>0</v>
      </c>
      <c r="T108" s="299">
        <f>Matériel_Location!EF52</f>
        <v>0</v>
      </c>
      <c r="U108" s="299">
        <f>Matériel_Location!EN52</f>
        <v>0</v>
      </c>
      <c r="V108" s="299">
        <f>Matériel_Location!EV52</f>
        <v>0</v>
      </c>
      <c r="W108" s="299">
        <f>Matériel_Location!FD52</f>
        <v>0</v>
      </c>
      <c r="X108" s="299">
        <f>Matériel_Location!FL52</f>
        <v>0</v>
      </c>
      <c r="Y108" s="299">
        <f>Matériel_Location!FT52</f>
        <v>0</v>
      </c>
      <c r="Z108" s="299">
        <f>Matériel_Location!GB52</f>
        <v>0</v>
      </c>
      <c r="AA108" s="299">
        <f>Matériel_Location!GJ52</f>
        <v>0</v>
      </c>
      <c r="AB108" s="299">
        <f>Matériel_Location!GR52</f>
        <v>0</v>
      </c>
      <c r="AC108" s="299">
        <f>Matériel_Location!GZ52</f>
        <v>0</v>
      </c>
      <c r="AD108" s="299">
        <f>Matériel_Location!HH52</f>
        <v>0</v>
      </c>
      <c r="AE108" s="299">
        <f>Matériel_Location!HP52</f>
        <v>0</v>
      </c>
      <c r="AF108" s="299">
        <f>Matériel_Location!HX52</f>
        <v>0</v>
      </c>
      <c r="AG108" s="299">
        <f>Matériel_Location!IF52</f>
        <v>0</v>
      </c>
      <c r="AH108" s="299">
        <f>Matériel_Location!IN52</f>
        <v>0</v>
      </c>
      <c r="AI108" s="533">
        <f t="shared" si="5"/>
        <v>0</v>
      </c>
    </row>
    <row r="109" spans="1:35">
      <c r="A109" s="528">
        <f>Matériel_Location!A53</f>
        <v>0</v>
      </c>
      <c r="B109" s="301">
        <f>Matériel_Location!B53</f>
        <v>0</v>
      </c>
      <c r="C109" s="301">
        <f>Matériel_Location!C53</f>
        <v>0</v>
      </c>
      <c r="D109" s="298">
        <f>Matériel_Location!H53</f>
        <v>0</v>
      </c>
      <c r="E109" s="299">
        <f>Matériel_Location!P53</f>
        <v>0</v>
      </c>
      <c r="F109" s="299">
        <f>Matériel_Location!X53</f>
        <v>0</v>
      </c>
      <c r="G109" s="299">
        <f>Matériel_Location!AF53</f>
        <v>0</v>
      </c>
      <c r="H109" s="299">
        <f>+Matériel_Location!AN53</f>
        <v>0</v>
      </c>
      <c r="I109" s="299">
        <f>Matériel_Location!AV53</f>
        <v>0</v>
      </c>
      <c r="J109" s="299">
        <f>Matériel_Location!BD53</f>
        <v>0</v>
      </c>
      <c r="K109" s="299">
        <f>Matériel_Location!BL53</f>
        <v>0</v>
      </c>
      <c r="L109" s="299">
        <f>Matériel_Location!BT53</f>
        <v>0</v>
      </c>
      <c r="M109" s="299">
        <f>+Matériel_Location!CB53</f>
        <v>0</v>
      </c>
      <c r="N109" s="299">
        <f>Matériel_Location!CJ53</f>
        <v>0</v>
      </c>
      <c r="O109" s="299">
        <f>Matériel_Location!CR53</f>
        <v>0</v>
      </c>
      <c r="P109" s="299">
        <f>Matériel_Location!CZ53</f>
        <v>0</v>
      </c>
      <c r="Q109" s="299">
        <f>Matériel_Location!DH53</f>
        <v>0</v>
      </c>
      <c r="R109" s="299">
        <f>Matériel_Location!DP53</f>
        <v>0</v>
      </c>
      <c r="S109" s="299">
        <f>Matériel_Location!DX53</f>
        <v>0</v>
      </c>
      <c r="T109" s="299">
        <f>Matériel_Location!EF53</f>
        <v>0</v>
      </c>
      <c r="U109" s="299">
        <f>Matériel_Location!EN53</f>
        <v>0</v>
      </c>
      <c r="V109" s="299">
        <f>Matériel_Location!EV53</f>
        <v>0</v>
      </c>
      <c r="W109" s="299">
        <f>Matériel_Location!FD53</f>
        <v>0</v>
      </c>
      <c r="X109" s="299">
        <f>Matériel_Location!FL53</f>
        <v>0</v>
      </c>
      <c r="Y109" s="299">
        <f>Matériel_Location!FT53</f>
        <v>0</v>
      </c>
      <c r="Z109" s="299">
        <f>Matériel_Location!GB53</f>
        <v>0</v>
      </c>
      <c r="AA109" s="299">
        <f>Matériel_Location!GJ53</f>
        <v>0</v>
      </c>
      <c r="AB109" s="299">
        <f>Matériel_Location!GR53</f>
        <v>0</v>
      </c>
      <c r="AC109" s="299">
        <f>Matériel_Location!GZ53</f>
        <v>0</v>
      </c>
      <c r="AD109" s="299">
        <f>Matériel_Location!HH53</f>
        <v>0</v>
      </c>
      <c r="AE109" s="299">
        <f>Matériel_Location!HP53</f>
        <v>0</v>
      </c>
      <c r="AF109" s="299">
        <f>Matériel_Location!HX53</f>
        <v>0</v>
      </c>
      <c r="AG109" s="299">
        <f>Matériel_Location!IF53</f>
        <v>0</v>
      </c>
      <c r="AH109" s="299">
        <f>Matériel_Location!IN53</f>
        <v>0</v>
      </c>
      <c r="AI109" s="533">
        <f t="shared" si="5"/>
        <v>0</v>
      </c>
    </row>
    <row r="110" spans="1:35">
      <c r="A110" s="528">
        <f>Matériel_Location!A54</f>
        <v>0</v>
      </c>
      <c r="B110" s="301">
        <f>Matériel_Location!B54</f>
        <v>0</v>
      </c>
      <c r="C110" s="301">
        <f>Matériel_Location!C54</f>
        <v>0</v>
      </c>
      <c r="D110" s="298">
        <f>Matériel_Location!H54</f>
        <v>0</v>
      </c>
      <c r="E110" s="299">
        <f>Matériel_Location!P54</f>
        <v>0</v>
      </c>
      <c r="F110" s="299">
        <f>Matériel_Location!X54</f>
        <v>0</v>
      </c>
      <c r="G110" s="299">
        <f>Matériel_Location!AF54</f>
        <v>0</v>
      </c>
      <c r="H110" s="299">
        <f>+Matériel_Location!AN54</f>
        <v>0</v>
      </c>
      <c r="I110" s="299">
        <f>Matériel_Location!AV54</f>
        <v>0</v>
      </c>
      <c r="J110" s="299">
        <f>Matériel_Location!BD54</f>
        <v>0</v>
      </c>
      <c r="K110" s="299">
        <f>Matériel_Location!BL54</f>
        <v>0</v>
      </c>
      <c r="L110" s="299">
        <f>Matériel_Location!BT54</f>
        <v>0</v>
      </c>
      <c r="M110" s="299">
        <f>+Matériel_Location!CB54</f>
        <v>0</v>
      </c>
      <c r="N110" s="299">
        <f>Matériel_Location!CJ54</f>
        <v>0</v>
      </c>
      <c r="O110" s="299">
        <f>Matériel_Location!CR54</f>
        <v>0</v>
      </c>
      <c r="P110" s="299">
        <f>Matériel_Location!CZ54</f>
        <v>0</v>
      </c>
      <c r="Q110" s="299">
        <f>Matériel_Location!DH54</f>
        <v>0</v>
      </c>
      <c r="R110" s="299">
        <f>Matériel_Location!DP54</f>
        <v>0</v>
      </c>
      <c r="S110" s="299">
        <f>Matériel_Location!DX54</f>
        <v>0</v>
      </c>
      <c r="T110" s="299">
        <f>Matériel_Location!EF54</f>
        <v>0</v>
      </c>
      <c r="U110" s="299">
        <f>Matériel_Location!EN54</f>
        <v>0</v>
      </c>
      <c r="V110" s="299">
        <f>Matériel_Location!EV54</f>
        <v>0</v>
      </c>
      <c r="W110" s="299">
        <f>Matériel_Location!FD54</f>
        <v>0</v>
      </c>
      <c r="X110" s="299">
        <f>Matériel_Location!FL54</f>
        <v>0</v>
      </c>
      <c r="Y110" s="299">
        <f>Matériel_Location!FT54</f>
        <v>0</v>
      </c>
      <c r="Z110" s="299">
        <f>Matériel_Location!GB54</f>
        <v>0</v>
      </c>
      <c r="AA110" s="299">
        <f>Matériel_Location!GJ54</f>
        <v>0</v>
      </c>
      <c r="AB110" s="299">
        <f>Matériel_Location!GR54</f>
        <v>0</v>
      </c>
      <c r="AC110" s="299">
        <f>Matériel_Location!GZ54</f>
        <v>0</v>
      </c>
      <c r="AD110" s="299">
        <f>Matériel_Location!HH54</f>
        <v>0</v>
      </c>
      <c r="AE110" s="299">
        <f>Matériel_Location!HP54</f>
        <v>0</v>
      </c>
      <c r="AF110" s="299">
        <f>Matériel_Location!HX54</f>
        <v>0</v>
      </c>
      <c r="AG110" s="299">
        <f>Matériel_Location!IF54</f>
        <v>0</v>
      </c>
      <c r="AH110" s="299">
        <f>Matériel_Location!IN54</f>
        <v>0</v>
      </c>
      <c r="AI110" s="533">
        <f t="shared" si="5"/>
        <v>0</v>
      </c>
    </row>
    <row r="111" spans="1:35">
      <c r="A111" s="528">
        <f>Matériel_Location!A55</f>
        <v>0</v>
      </c>
      <c r="B111" s="301">
        <f>Matériel_Location!B55</f>
        <v>0</v>
      </c>
      <c r="C111" s="301">
        <f>Matériel_Location!C55</f>
        <v>0</v>
      </c>
      <c r="D111" s="298">
        <f>Matériel_Location!H55</f>
        <v>0</v>
      </c>
      <c r="E111" s="299">
        <f>Matériel_Location!P55</f>
        <v>0</v>
      </c>
      <c r="F111" s="299">
        <f>Matériel_Location!X55</f>
        <v>0</v>
      </c>
      <c r="G111" s="299">
        <f>Matériel_Location!AF55</f>
        <v>0</v>
      </c>
      <c r="H111" s="299">
        <f>+Matériel_Location!AN55</f>
        <v>0</v>
      </c>
      <c r="I111" s="299">
        <f>Matériel_Location!AV55</f>
        <v>0</v>
      </c>
      <c r="J111" s="299">
        <f>Matériel_Location!BD55</f>
        <v>0</v>
      </c>
      <c r="K111" s="299">
        <f>Matériel_Location!BL55</f>
        <v>0</v>
      </c>
      <c r="L111" s="299">
        <f>Matériel_Location!BT55</f>
        <v>0</v>
      </c>
      <c r="M111" s="299">
        <f>+Matériel_Location!CB55</f>
        <v>0</v>
      </c>
      <c r="N111" s="299">
        <f>Matériel_Location!CJ55</f>
        <v>0</v>
      </c>
      <c r="O111" s="299">
        <f>Matériel_Location!CR55</f>
        <v>0</v>
      </c>
      <c r="P111" s="299">
        <f>Matériel_Location!CZ55</f>
        <v>0</v>
      </c>
      <c r="Q111" s="299">
        <f>Matériel_Location!DH55</f>
        <v>0</v>
      </c>
      <c r="R111" s="299">
        <f>Matériel_Location!DP55</f>
        <v>0</v>
      </c>
      <c r="S111" s="299">
        <f>Matériel_Location!DX55</f>
        <v>0</v>
      </c>
      <c r="T111" s="299">
        <f>Matériel_Location!EF55</f>
        <v>0</v>
      </c>
      <c r="U111" s="299">
        <f>Matériel_Location!EN55</f>
        <v>0</v>
      </c>
      <c r="V111" s="299">
        <f>Matériel_Location!EV55</f>
        <v>0</v>
      </c>
      <c r="W111" s="299">
        <f>Matériel_Location!FD55</f>
        <v>0</v>
      </c>
      <c r="X111" s="299">
        <f>Matériel_Location!FL55</f>
        <v>0</v>
      </c>
      <c r="Y111" s="299">
        <f>Matériel_Location!FT55</f>
        <v>0</v>
      </c>
      <c r="Z111" s="299">
        <f>Matériel_Location!GB55</f>
        <v>0</v>
      </c>
      <c r="AA111" s="299">
        <f>Matériel_Location!GJ55</f>
        <v>0</v>
      </c>
      <c r="AB111" s="299">
        <f>Matériel_Location!GR55</f>
        <v>0</v>
      </c>
      <c r="AC111" s="299">
        <f>Matériel_Location!GZ55</f>
        <v>0</v>
      </c>
      <c r="AD111" s="299">
        <f>Matériel_Location!HH55</f>
        <v>0</v>
      </c>
      <c r="AE111" s="299">
        <f>Matériel_Location!HP55</f>
        <v>0</v>
      </c>
      <c r="AF111" s="299">
        <f>Matériel_Location!HX55</f>
        <v>0</v>
      </c>
      <c r="AG111" s="299">
        <f>Matériel_Location!IF55</f>
        <v>0</v>
      </c>
      <c r="AH111" s="299">
        <f>Matériel_Location!IN55</f>
        <v>0</v>
      </c>
      <c r="AI111" s="533">
        <f t="shared" si="5"/>
        <v>0</v>
      </c>
    </row>
    <row r="112" spans="1:35">
      <c r="A112" s="528">
        <f>Matériel_Location!A56</f>
        <v>0</v>
      </c>
      <c r="B112" s="301">
        <f>Matériel_Location!B56</f>
        <v>0</v>
      </c>
      <c r="C112" s="301">
        <f>Matériel_Location!C56</f>
        <v>0</v>
      </c>
      <c r="D112" s="298">
        <f>Matériel_Location!H56</f>
        <v>0</v>
      </c>
      <c r="E112" s="299">
        <f>Matériel_Location!P56</f>
        <v>0</v>
      </c>
      <c r="F112" s="299">
        <f>Matériel_Location!X56</f>
        <v>0</v>
      </c>
      <c r="G112" s="299">
        <f>Matériel_Location!AF56</f>
        <v>0</v>
      </c>
      <c r="H112" s="299">
        <f>+Matériel_Location!AN56</f>
        <v>0</v>
      </c>
      <c r="I112" s="299">
        <f>Matériel_Location!AV56</f>
        <v>0</v>
      </c>
      <c r="J112" s="299">
        <f>Matériel_Location!BD56</f>
        <v>0</v>
      </c>
      <c r="K112" s="299">
        <f>Matériel_Location!BL56</f>
        <v>0</v>
      </c>
      <c r="L112" s="299">
        <f>Matériel_Location!BT56</f>
        <v>0</v>
      </c>
      <c r="M112" s="299">
        <f>+Matériel_Location!CB56</f>
        <v>0</v>
      </c>
      <c r="N112" s="299">
        <f>Matériel_Location!CJ56</f>
        <v>0</v>
      </c>
      <c r="O112" s="299">
        <f>Matériel_Location!CR56</f>
        <v>0</v>
      </c>
      <c r="P112" s="299">
        <f>Matériel_Location!CZ56</f>
        <v>0</v>
      </c>
      <c r="Q112" s="299">
        <f>Matériel_Location!DH56</f>
        <v>0</v>
      </c>
      <c r="R112" s="299">
        <f>Matériel_Location!DP56</f>
        <v>0</v>
      </c>
      <c r="S112" s="299">
        <f>Matériel_Location!DX56</f>
        <v>0</v>
      </c>
      <c r="T112" s="299">
        <f>Matériel_Location!EF56</f>
        <v>0</v>
      </c>
      <c r="U112" s="299">
        <f>Matériel_Location!EN56</f>
        <v>0</v>
      </c>
      <c r="V112" s="299">
        <f>Matériel_Location!EV56</f>
        <v>0</v>
      </c>
      <c r="W112" s="299">
        <f>Matériel_Location!FD56</f>
        <v>0</v>
      </c>
      <c r="X112" s="299">
        <f>Matériel_Location!FL56</f>
        <v>0</v>
      </c>
      <c r="Y112" s="299">
        <f>Matériel_Location!FT56</f>
        <v>0</v>
      </c>
      <c r="Z112" s="299">
        <f>Matériel_Location!GB56</f>
        <v>0</v>
      </c>
      <c r="AA112" s="299">
        <f>Matériel_Location!GJ56</f>
        <v>0</v>
      </c>
      <c r="AB112" s="299">
        <f>Matériel_Location!GR56</f>
        <v>0</v>
      </c>
      <c r="AC112" s="299">
        <f>Matériel_Location!GZ56</f>
        <v>0</v>
      </c>
      <c r="AD112" s="299">
        <f>Matériel_Location!HH56</f>
        <v>0</v>
      </c>
      <c r="AE112" s="299">
        <f>Matériel_Location!HP56</f>
        <v>0</v>
      </c>
      <c r="AF112" s="299">
        <f>Matériel_Location!HX56</f>
        <v>0</v>
      </c>
      <c r="AG112" s="299">
        <f>Matériel_Location!IF56</f>
        <v>0</v>
      </c>
      <c r="AH112" s="299">
        <f>Matériel_Location!IN56</f>
        <v>0</v>
      </c>
      <c r="AI112" s="533">
        <f t="shared" si="5"/>
        <v>0</v>
      </c>
    </row>
    <row r="113" spans="1:35">
      <c r="A113" s="528">
        <f>Matériel_Location!A57</f>
        <v>0</v>
      </c>
      <c r="B113" s="301">
        <f>Matériel_Location!B57</f>
        <v>0</v>
      </c>
      <c r="C113" s="301">
        <f>Matériel_Location!C57</f>
        <v>0</v>
      </c>
      <c r="D113" s="298">
        <f>Matériel_Location!H57</f>
        <v>0</v>
      </c>
      <c r="E113" s="299">
        <f>Matériel_Location!P57</f>
        <v>0</v>
      </c>
      <c r="F113" s="299">
        <f>Matériel_Location!X57</f>
        <v>0</v>
      </c>
      <c r="G113" s="299">
        <f>Matériel_Location!AF57</f>
        <v>0</v>
      </c>
      <c r="H113" s="299">
        <f>+Matériel_Location!AN57</f>
        <v>0</v>
      </c>
      <c r="I113" s="299">
        <f>Matériel_Location!AV57</f>
        <v>0</v>
      </c>
      <c r="J113" s="299">
        <f>Matériel_Location!BD57</f>
        <v>0</v>
      </c>
      <c r="K113" s="299">
        <f>Matériel_Location!BL57</f>
        <v>0</v>
      </c>
      <c r="L113" s="299">
        <f>Matériel_Location!BT57</f>
        <v>0</v>
      </c>
      <c r="M113" s="299">
        <f>+Matériel_Location!CB57</f>
        <v>0</v>
      </c>
      <c r="N113" s="299">
        <f>Matériel_Location!CJ57</f>
        <v>0</v>
      </c>
      <c r="O113" s="299">
        <f>Matériel_Location!CR57</f>
        <v>0</v>
      </c>
      <c r="P113" s="299">
        <f>Matériel_Location!CZ57</f>
        <v>0</v>
      </c>
      <c r="Q113" s="299">
        <f>Matériel_Location!DH57</f>
        <v>0</v>
      </c>
      <c r="R113" s="299">
        <f>Matériel_Location!DP57</f>
        <v>0</v>
      </c>
      <c r="S113" s="299">
        <f>Matériel_Location!DX57</f>
        <v>0</v>
      </c>
      <c r="T113" s="299">
        <f>Matériel_Location!EF57</f>
        <v>0</v>
      </c>
      <c r="U113" s="299">
        <f>Matériel_Location!EN57</f>
        <v>0</v>
      </c>
      <c r="V113" s="299">
        <f>Matériel_Location!EV57</f>
        <v>0</v>
      </c>
      <c r="W113" s="299">
        <f>Matériel_Location!FD57</f>
        <v>0</v>
      </c>
      <c r="X113" s="299">
        <f>Matériel_Location!FL57</f>
        <v>0</v>
      </c>
      <c r="Y113" s="299">
        <f>Matériel_Location!FT57</f>
        <v>0</v>
      </c>
      <c r="Z113" s="299">
        <f>Matériel_Location!GB57</f>
        <v>0</v>
      </c>
      <c r="AA113" s="299">
        <f>Matériel_Location!GJ57</f>
        <v>0</v>
      </c>
      <c r="AB113" s="299">
        <f>Matériel_Location!GR57</f>
        <v>0</v>
      </c>
      <c r="AC113" s="299">
        <f>Matériel_Location!GZ57</f>
        <v>0</v>
      </c>
      <c r="AD113" s="299">
        <f>Matériel_Location!HH57</f>
        <v>0</v>
      </c>
      <c r="AE113" s="299">
        <f>Matériel_Location!HP57</f>
        <v>0</v>
      </c>
      <c r="AF113" s="299">
        <f>Matériel_Location!HX57</f>
        <v>0</v>
      </c>
      <c r="AG113" s="299">
        <f>Matériel_Location!IF57</f>
        <v>0</v>
      </c>
      <c r="AH113" s="299">
        <f>Matériel_Location!IN57</f>
        <v>0</v>
      </c>
      <c r="AI113" s="533">
        <f t="shared" si="5"/>
        <v>0</v>
      </c>
    </row>
    <row r="114" spans="1:35">
      <c r="A114" s="528">
        <f>Matériel_Location!A58</f>
        <v>0</v>
      </c>
      <c r="B114" s="301">
        <f>Matériel_Location!B58</f>
        <v>0</v>
      </c>
      <c r="C114" s="301">
        <f>Matériel_Location!C58</f>
        <v>0</v>
      </c>
      <c r="D114" s="298">
        <f>Matériel_Location!H58</f>
        <v>0</v>
      </c>
      <c r="E114" s="299">
        <f>Matériel_Location!P58</f>
        <v>0</v>
      </c>
      <c r="F114" s="299">
        <f>Matériel_Location!X58</f>
        <v>0</v>
      </c>
      <c r="G114" s="299">
        <f>Matériel_Location!AF58</f>
        <v>0</v>
      </c>
      <c r="H114" s="299">
        <f>+Matériel_Location!AN58</f>
        <v>0</v>
      </c>
      <c r="I114" s="299">
        <f>Matériel_Location!AV58</f>
        <v>0</v>
      </c>
      <c r="J114" s="299">
        <f>Matériel_Location!BD58</f>
        <v>0</v>
      </c>
      <c r="K114" s="299">
        <f>Matériel_Location!BL58</f>
        <v>0</v>
      </c>
      <c r="L114" s="299">
        <f>Matériel_Location!BT58</f>
        <v>0</v>
      </c>
      <c r="M114" s="299">
        <f>+Matériel_Location!CB58</f>
        <v>0</v>
      </c>
      <c r="N114" s="299">
        <f>Matériel_Location!CJ58</f>
        <v>0</v>
      </c>
      <c r="O114" s="299">
        <f>Matériel_Location!CR58</f>
        <v>0</v>
      </c>
      <c r="P114" s="299">
        <f>Matériel_Location!CZ58</f>
        <v>0</v>
      </c>
      <c r="Q114" s="299">
        <f>Matériel_Location!DH58</f>
        <v>0</v>
      </c>
      <c r="R114" s="299">
        <f>Matériel_Location!DP58</f>
        <v>0</v>
      </c>
      <c r="S114" s="299">
        <f>Matériel_Location!DX58</f>
        <v>0</v>
      </c>
      <c r="T114" s="299">
        <f>Matériel_Location!EF58</f>
        <v>0</v>
      </c>
      <c r="U114" s="299">
        <f>Matériel_Location!EN58</f>
        <v>0</v>
      </c>
      <c r="V114" s="299">
        <f>Matériel_Location!EV58</f>
        <v>0</v>
      </c>
      <c r="W114" s="299">
        <f>Matériel_Location!FD58</f>
        <v>0</v>
      </c>
      <c r="X114" s="299">
        <f>Matériel_Location!FL58</f>
        <v>0</v>
      </c>
      <c r="Y114" s="299">
        <f>Matériel_Location!FT58</f>
        <v>0</v>
      </c>
      <c r="Z114" s="299">
        <f>Matériel_Location!GB58</f>
        <v>0</v>
      </c>
      <c r="AA114" s="299">
        <f>Matériel_Location!GJ58</f>
        <v>0</v>
      </c>
      <c r="AB114" s="299">
        <f>Matériel_Location!GR58</f>
        <v>0</v>
      </c>
      <c r="AC114" s="299">
        <f>Matériel_Location!GZ58</f>
        <v>0</v>
      </c>
      <c r="AD114" s="299">
        <f>Matériel_Location!HH58</f>
        <v>0</v>
      </c>
      <c r="AE114" s="299">
        <f>Matériel_Location!HP58</f>
        <v>0</v>
      </c>
      <c r="AF114" s="299">
        <f>Matériel_Location!HX58</f>
        <v>0</v>
      </c>
      <c r="AG114" s="299">
        <f>Matériel_Location!IF58</f>
        <v>0</v>
      </c>
      <c r="AH114" s="299">
        <f>Matériel_Location!IN58</f>
        <v>0</v>
      </c>
      <c r="AI114" s="533">
        <f t="shared" si="5"/>
        <v>0</v>
      </c>
    </row>
    <row r="115" spans="1:35">
      <c r="A115" s="528">
        <f>Matériel_Location!A59</f>
        <v>0</v>
      </c>
      <c r="B115" s="301">
        <f>Matériel_Location!B59</f>
        <v>0</v>
      </c>
      <c r="C115" s="301">
        <f>Matériel_Location!C59</f>
        <v>0</v>
      </c>
      <c r="D115" s="298">
        <f>Matériel_Location!H59</f>
        <v>0</v>
      </c>
      <c r="E115" s="299">
        <f>Matériel_Location!P59</f>
        <v>0</v>
      </c>
      <c r="F115" s="299">
        <f>Matériel_Location!X59</f>
        <v>0</v>
      </c>
      <c r="G115" s="299">
        <f>Matériel_Location!AF59</f>
        <v>0</v>
      </c>
      <c r="H115" s="299">
        <f>+Matériel_Location!AN59</f>
        <v>0</v>
      </c>
      <c r="I115" s="299">
        <f>Matériel_Location!AV59</f>
        <v>0</v>
      </c>
      <c r="J115" s="299">
        <f>Matériel_Location!BD59</f>
        <v>0</v>
      </c>
      <c r="K115" s="299">
        <f>Matériel_Location!BL59</f>
        <v>0</v>
      </c>
      <c r="L115" s="299">
        <f>Matériel_Location!BT59</f>
        <v>0</v>
      </c>
      <c r="M115" s="299">
        <f>+Matériel_Location!CB59</f>
        <v>0</v>
      </c>
      <c r="N115" s="299">
        <f>Matériel_Location!CJ59</f>
        <v>0</v>
      </c>
      <c r="O115" s="299">
        <f>Matériel_Location!CR59</f>
        <v>0</v>
      </c>
      <c r="P115" s="299">
        <f>Matériel_Location!CZ59</f>
        <v>0</v>
      </c>
      <c r="Q115" s="299">
        <f>Matériel_Location!DH59</f>
        <v>0</v>
      </c>
      <c r="R115" s="299">
        <f>Matériel_Location!DP59</f>
        <v>0</v>
      </c>
      <c r="S115" s="299">
        <f>Matériel_Location!DX59</f>
        <v>0</v>
      </c>
      <c r="T115" s="299">
        <f>Matériel_Location!EF59</f>
        <v>0</v>
      </c>
      <c r="U115" s="299">
        <f>Matériel_Location!EN59</f>
        <v>0</v>
      </c>
      <c r="V115" s="299">
        <f>Matériel_Location!EV59</f>
        <v>0</v>
      </c>
      <c r="W115" s="299">
        <f>Matériel_Location!FD59</f>
        <v>0</v>
      </c>
      <c r="X115" s="299">
        <f>Matériel_Location!FL59</f>
        <v>0</v>
      </c>
      <c r="Y115" s="299">
        <f>Matériel_Location!FT59</f>
        <v>0</v>
      </c>
      <c r="Z115" s="299">
        <f>Matériel_Location!GB59</f>
        <v>0</v>
      </c>
      <c r="AA115" s="299">
        <f>Matériel_Location!GJ59</f>
        <v>0</v>
      </c>
      <c r="AB115" s="299">
        <f>Matériel_Location!GR59</f>
        <v>0</v>
      </c>
      <c r="AC115" s="299">
        <f>Matériel_Location!GZ59</f>
        <v>0</v>
      </c>
      <c r="AD115" s="299">
        <f>Matériel_Location!HH59</f>
        <v>0</v>
      </c>
      <c r="AE115" s="299">
        <f>Matériel_Location!HP59</f>
        <v>0</v>
      </c>
      <c r="AF115" s="299">
        <f>Matériel_Location!HX59</f>
        <v>0</v>
      </c>
      <c r="AG115" s="299">
        <f>Matériel_Location!IF59</f>
        <v>0</v>
      </c>
      <c r="AH115" s="299">
        <f>Matériel_Location!IN59</f>
        <v>0</v>
      </c>
      <c r="AI115" s="533">
        <f t="shared" si="5"/>
        <v>0</v>
      </c>
    </row>
    <row r="116" spans="1:35">
      <c r="A116" s="528">
        <f>Matériel_Location!A60</f>
        <v>0</v>
      </c>
      <c r="B116" s="301">
        <f>Matériel_Location!B60</f>
        <v>0</v>
      </c>
      <c r="C116" s="301">
        <f>Matériel_Location!C60</f>
        <v>0</v>
      </c>
      <c r="D116" s="298">
        <f>Matériel_Location!H60</f>
        <v>0</v>
      </c>
      <c r="E116" s="299">
        <f>Matériel_Location!P60</f>
        <v>0</v>
      </c>
      <c r="F116" s="299">
        <f>Matériel_Location!X60</f>
        <v>0</v>
      </c>
      <c r="G116" s="299">
        <f>Matériel_Location!AF60</f>
        <v>0</v>
      </c>
      <c r="H116" s="299">
        <f>+Matériel_Location!AN60</f>
        <v>0</v>
      </c>
      <c r="I116" s="299">
        <f>Matériel_Location!AV60</f>
        <v>0</v>
      </c>
      <c r="J116" s="299">
        <f>Matériel_Location!BD60</f>
        <v>0</v>
      </c>
      <c r="K116" s="299">
        <f>Matériel_Location!BL60</f>
        <v>0</v>
      </c>
      <c r="L116" s="299">
        <f>Matériel_Location!BT60</f>
        <v>0</v>
      </c>
      <c r="M116" s="299">
        <f>+Matériel_Location!CB60</f>
        <v>0</v>
      </c>
      <c r="N116" s="299">
        <f>Matériel_Location!CJ60</f>
        <v>0</v>
      </c>
      <c r="O116" s="299">
        <f>Matériel_Location!CR60</f>
        <v>0</v>
      </c>
      <c r="P116" s="299">
        <f>Matériel_Location!CZ60</f>
        <v>0</v>
      </c>
      <c r="Q116" s="299">
        <f>Matériel_Location!DH60</f>
        <v>0</v>
      </c>
      <c r="R116" s="299">
        <f>Matériel_Location!DP60</f>
        <v>0</v>
      </c>
      <c r="S116" s="299">
        <f>Matériel_Location!DX60</f>
        <v>0</v>
      </c>
      <c r="T116" s="299">
        <f>Matériel_Location!EF60</f>
        <v>0</v>
      </c>
      <c r="U116" s="299">
        <f>Matériel_Location!EN60</f>
        <v>0</v>
      </c>
      <c r="V116" s="299">
        <f>Matériel_Location!EV60</f>
        <v>0</v>
      </c>
      <c r="W116" s="299">
        <f>Matériel_Location!FD60</f>
        <v>0</v>
      </c>
      <c r="X116" s="299">
        <f>Matériel_Location!FL60</f>
        <v>0</v>
      </c>
      <c r="Y116" s="299">
        <f>Matériel_Location!FT60</f>
        <v>0</v>
      </c>
      <c r="Z116" s="299">
        <f>Matériel_Location!GB60</f>
        <v>0</v>
      </c>
      <c r="AA116" s="299">
        <f>Matériel_Location!GJ60</f>
        <v>0</v>
      </c>
      <c r="AB116" s="299">
        <f>Matériel_Location!GR60</f>
        <v>0</v>
      </c>
      <c r="AC116" s="299">
        <f>Matériel_Location!GZ60</f>
        <v>0</v>
      </c>
      <c r="AD116" s="299">
        <f>Matériel_Location!HH60</f>
        <v>0</v>
      </c>
      <c r="AE116" s="299">
        <f>Matériel_Location!HP60</f>
        <v>0</v>
      </c>
      <c r="AF116" s="299">
        <f>Matériel_Location!HX60</f>
        <v>0</v>
      </c>
      <c r="AG116" s="299">
        <f>Matériel_Location!IF60</f>
        <v>0</v>
      </c>
      <c r="AH116" s="299">
        <f>Matériel_Location!IN60</f>
        <v>0</v>
      </c>
      <c r="AI116" s="533">
        <f t="shared" si="5"/>
        <v>0</v>
      </c>
    </row>
    <row r="117" spans="1:35">
      <c r="A117" s="528">
        <f>Matériel_Location!A61</f>
        <v>0</v>
      </c>
      <c r="B117" s="301">
        <f>Matériel_Location!B61</f>
        <v>0</v>
      </c>
      <c r="C117" s="301">
        <f>Matériel_Location!C61</f>
        <v>0</v>
      </c>
      <c r="D117" s="298">
        <f>Matériel_Location!H61</f>
        <v>0</v>
      </c>
      <c r="E117" s="299">
        <f>Matériel_Location!P61</f>
        <v>0</v>
      </c>
      <c r="F117" s="299">
        <f>Matériel_Location!X61</f>
        <v>0</v>
      </c>
      <c r="G117" s="299">
        <f>Matériel_Location!AF61</f>
        <v>0</v>
      </c>
      <c r="H117" s="299">
        <f>+Matériel_Location!AN61</f>
        <v>0</v>
      </c>
      <c r="I117" s="299">
        <f>Matériel_Location!AV61</f>
        <v>0</v>
      </c>
      <c r="J117" s="299">
        <f>Matériel_Location!BD61</f>
        <v>0</v>
      </c>
      <c r="K117" s="299">
        <f>Matériel_Location!BL61</f>
        <v>0</v>
      </c>
      <c r="L117" s="299">
        <f>Matériel_Location!BT61</f>
        <v>0</v>
      </c>
      <c r="M117" s="299">
        <f>+Matériel_Location!CB61</f>
        <v>0</v>
      </c>
      <c r="N117" s="299">
        <f>Matériel_Location!CJ61</f>
        <v>0</v>
      </c>
      <c r="O117" s="299">
        <f>Matériel_Location!CR61</f>
        <v>0</v>
      </c>
      <c r="P117" s="299">
        <f>Matériel_Location!CZ61</f>
        <v>0</v>
      </c>
      <c r="Q117" s="299">
        <f>Matériel_Location!DH61</f>
        <v>0</v>
      </c>
      <c r="R117" s="299">
        <f>Matériel_Location!DP61</f>
        <v>0</v>
      </c>
      <c r="S117" s="299">
        <f>Matériel_Location!DX61</f>
        <v>0</v>
      </c>
      <c r="T117" s="299">
        <f>Matériel_Location!EF61</f>
        <v>0</v>
      </c>
      <c r="U117" s="299">
        <f>Matériel_Location!EN61</f>
        <v>0</v>
      </c>
      <c r="V117" s="299">
        <f>Matériel_Location!EV61</f>
        <v>0</v>
      </c>
      <c r="W117" s="299">
        <f>Matériel_Location!FD61</f>
        <v>0</v>
      </c>
      <c r="X117" s="299">
        <f>Matériel_Location!FL61</f>
        <v>0</v>
      </c>
      <c r="Y117" s="299">
        <f>Matériel_Location!FT61</f>
        <v>0</v>
      </c>
      <c r="Z117" s="299">
        <f>Matériel_Location!GB61</f>
        <v>0</v>
      </c>
      <c r="AA117" s="299">
        <f>Matériel_Location!GJ61</f>
        <v>0</v>
      </c>
      <c r="AB117" s="299">
        <f>Matériel_Location!GR61</f>
        <v>0</v>
      </c>
      <c r="AC117" s="299">
        <f>Matériel_Location!GZ61</f>
        <v>0</v>
      </c>
      <c r="AD117" s="299">
        <f>Matériel_Location!HH61</f>
        <v>0</v>
      </c>
      <c r="AE117" s="299">
        <f>Matériel_Location!HP61</f>
        <v>0</v>
      </c>
      <c r="AF117" s="299">
        <f>Matériel_Location!HX61</f>
        <v>0</v>
      </c>
      <c r="AG117" s="299">
        <f>Matériel_Location!IF61</f>
        <v>0</v>
      </c>
      <c r="AH117" s="299">
        <f>Matériel_Location!IN61</f>
        <v>0</v>
      </c>
      <c r="AI117" s="533">
        <f t="shared" si="5"/>
        <v>0</v>
      </c>
    </row>
    <row r="118" spans="1:35">
      <c r="A118" s="528">
        <f>Matériel_Location!A62</f>
        <v>0</v>
      </c>
      <c r="B118" s="301">
        <f>Matériel_Location!B62</f>
        <v>0</v>
      </c>
      <c r="C118" s="301">
        <f>Matériel_Location!C62</f>
        <v>0</v>
      </c>
      <c r="D118" s="298">
        <f>Matériel_Location!H62</f>
        <v>0</v>
      </c>
      <c r="E118" s="299">
        <f>Matériel_Location!P62</f>
        <v>0</v>
      </c>
      <c r="F118" s="299">
        <f>Matériel_Location!X62</f>
        <v>0</v>
      </c>
      <c r="G118" s="299">
        <f>Matériel_Location!AF62</f>
        <v>0</v>
      </c>
      <c r="H118" s="299">
        <f>+Matériel_Location!AN62</f>
        <v>0</v>
      </c>
      <c r="I118" s="299">
        <f>Matériel_Location!AV62</f>
        <v>0</v>
      </c>
      <c r="J118" s="299">
        <f>Matériel_Location!BD62</f>
        <v>0</v>
      </c>
      <c r="K118" s="299">
        <f>Matériel_Location!BL62</f>
        <v>0</v>
      </c>
      <c r="L118" s="299">
        <f>Matériel_Location!BT62</f>
        <v>0</v>
      </c>
      <c r="M118" s="299">
        <f>+Matériel_Location!CB62</f>
        <v>0</v>
      </c>
      <c r="N118" s="299">
        <f>Matériel_Location!CJ62</f>
        <v>0</v>
      </c>
      <c r="O118" s="299">
        <f>Matériel_Location!CR62</f>
        <v>0</v>
      </c>
      <c r="P118" s="299">
        <f>Matériel_Location!CZ62</f>
        <v>0</v>
      </c>
      <c r="Q118" s="299">
        <f>Matériel_Location!DH62</f>
        <v>0</v>
      </c>
      <c r="R118" s="299">
        <f>Matériel_Location!DP62</f>
        <v>0</v>
      </c>
      <c r="S118" s="299">
        <f>Matériel_Location!DX62</f>
        <v>0</v>
      </c>
      <c r="T118" s="299">
        <f>Matériel_Location!EF62</f>
        <v>0</v>
      </c>
      <c r="U118" s="299">
        <f>Matériel_Location!EN62</f>
        <v>0</v>
      </c>
      <c r="V118" s="299">
        <f>Matériel_Location!EV62</f>
        <v>0</v>
      </c>
      <c r="W118" s="299">
        <f>Matériel_Location!FD62</f>
        <v>0</v>
      </c>
      <c r="X118" s="299">
        <f>Matériel_Location!FL62</f>
        <v>0</v>
      </c>
      <c r="Y118" s="299">
        <f>Matériel_Location!FT62</f>
        <v>0</v>
      </c>
      <c r="Z118" s="299">
        <f>Matériel_Location!GB62</f>
        <v>0</v>
      </c>
      <c r="AA118" s="299">
        <f>Matériel_Location!GJ62</f>
        <v>0</v>
      </c>
      <c r="AB118" s="299">
        <f>Matériel_Location!GR62</f>
        <v>0</v>
      </c>
      <c r="AC118" s="299">
        <f>Matériel_Location!GZ62</f>
        <v>0</v>
      </c>
      <c r="AD118" s="299">
        <f>Matériel_Location!HH62</f>
        <v>0</v>
      </c>
      <c r="AE118" s="299">
        <f>Matériel_Location!HP62</f>
        <v>0</v>
      </c>
      <c r="AF118" s="299">
        <f>Matériel_Location!HX62</f>
        <v>0</v>
      </c>
      <c r="AG118" s="299">
        <f>Matériel_Location!IF62</f>
        <v>0</v>
      </c>
      <c r="AH118" s="299">
        <f>Matériel_Location!IN62</f>
        <v>0</v>
      </c>
      <c r="AI118" s="533">
        <f t="shared" si="5"/>
        <v>0</v>
      </c>
    </row>
    <row r="119" spans="1:35">
      <c r="A119" s="528">
        <f>Matériel_Location!A63</f>
        <v>0</v>
      </c>
      <c r="B119" s="301">
        <f>Matériel_Location!B63</f>
        <v>0</v>
      </c>
      <c r="C119" s="301">
        <f>Matériel_Location!C63</f>
        <v>0</v>
      </c>
      <c r="D119" s="298">
        <f>Matériel_Location!H63</f>
        <v>0</v>
      </c>
      <c r="E119" s="299">
        <f>Matériel_Location!P63</f>
        <v>0</v>
      </c>
      <c r="F119" s="299">
        <f>Matériel_Location!X63</f>
        <v>0</v>
      </c>
      <c r="G119" s="299">
        <f>Matériel_Location!AF63</f>
        <v>0</v>
      </c>
      <c r="H119" s="299">
        <f>+Matériel_Location!AN63</f>
        <v>0</v>
      </c>
      <c r="I119" s="299">
        <f>Matériel_Location!AV63</f>
        <v>0</v>
      </c>
      <c r="J119" s="299">
        <f>Matériel_Location!BD63</f>
        <v>0</v>
      </c>
      <c r="K119" s="299">
        <f>Matériel_Location!BL63</f>
        <v>0</v>
      </c>
      <c r="L119" s="299">
        <f>Matériel_Location!BT63</f>
        <v>0</v>
      </c>
      <c r="M119" s="299">
        <f>+Matériel_Location!CB63</f>
        <v>0</v>
      </c>
      <c r="N119" s="299">
        <f>Matériel_Location!CJ63</f>
        <v>0</v>
      </c>
      <c r="O119" s="299">
        <f>Matériel_Location!CR63</f>
        <v>0</v>
      </c>
      <c r="P119" s="299">
        <f>Matériel_Location!CZ63</f>
        <v>0</v>
      </c>
      <c r="Q119" s="299">
        <f>Matériel_Location!DH63</f>
        <v>0</v>
      </c>
      <c r="R119" s="299">
        <f>Matériel_Location!DP63</f>
        <v>0</v>
      </c>
      <c r="S119" s="299">
        <f>Matériel_Location!DX63</f>
        <v>0</v>
      </c>
      <c r="T119" s="299">
        <f>Matériel_Location!EF63</f>
        <v>0</v>
      </c>
      <c r="U119" s="299">
        <f>Matériel_Location!EN63</f>
        <v>0</v>
      </c>
      <c r="V119" s="299">
        <f>Matériel_Location!EV63</f>
        <v>0</v>
      </c>
      <c r="W119" s="299">
        <f>Matériel_Location!FD63</f>
        <v>0</v>
      </c>
      <c r="X119" s="299">
        <f>Matériel_Location!FL63</f>
        <v>0</v>
      </c>
      <c r="Y119" s="299">
        <f>Matériel_Location!FT63</f>
        <v>0</v>
      </c>
      <c r="Z119" s="299">
        <f>Matériel_Location!GB63</f>
        <v>0</v>
      </c>
      <c r="AA119" s="299">
        <f>Matériel_Location!GJ63</f>
        <v>0</v>
      </c>
      <c r="AB119" s="299">
        <f>Matériel_Location!GR63</f>
        <v>0</v>
      </c>
      <c r="AC119" s="299">
        <f>Matériel_Location!GZ63</f>
        <v>0</v>
      </c>
      <c r="AD119" s="299">
        <f>Matériel_Location!HH63</f>
        <v>0</v>
      </c>
      <c r="AE119" s="299">
        <f>Matériel_Location!HP63</f>
        <v>0</v>
      </c>
      <c r="AF119" s="299">
        <f>Matériel_Location!HX63</f>
        <v>0</v>
      </c>
      <c r="AG119" s="299">
        <f>Matériel_Location!IF63</f>
        <v>0</v>
      </c>
      <c r="AH119" s="299">
        <f>Matériel_Location!IN63</f>
        <v>0</v>
      </c>
      <c r="AI119" s="533">
        <f t="shared" si="5"/>
        <v>0</v>
      </c>
    </row>
    <row r="120" spans="1:35">
      <c r="A120" s="528">
        <f>Matériel_Location!A64</f>
        <v>0</v>
      </c>
      <c r="B120" s="301">
        <f>Matériel_Location!B64</f>
        <v>0</v>
      </c>
      <c r="C120" s="301">
        <f>Matériel_Location!C64</f>
        <v>0</v>
      </c>
      <c r="D120" s="298">
        <f>Matériel_Location!H64</f>
        <v>0</v>
      </c>
      <c r="E120" s="299">
        <f>Matériel_Location!P64</f>
        <v>0</v>
      </c>
      <c r="F120" s="299">
        <f>Matériel_Location!X64</f>
        <v>0</v>
      </c>
      <c r="G120" s="299">
        <f>Matériel_Location!AF64</f>
        <v>0</v>
      </c>
      <c r="H120" s="299">
        <f>+Matériel_Location!AN64</f>
        <v>0</v>
      </c>
      <c r="I120" s="299">
        <f>Matériel_Location!AV64</f>
        <v>0</v>
      </c>
      <c r="J120" s="299">
        <f>Matériel_Location!BD64</f>
        <v>0</v>
      </c>
      <c r="K120" s="299">
        <f>Matériel_Location!BL64</f>
        <v>0</v>
      </c>
      <c r="L120" s="299">
        <f>Matériel_Location!BT64</f>
        <v>0</v>
      </c>
      <c r="M120" s="299">
        <f>+Matériel_Location!CB64</f>
        <v>0</v>
      </c>
      <c r="N120" s="299">
        <f>Matériel_Location!CJ64</f>
        <v>0</v>
      </c>
      <c r="O120" s="299">
        <f>Matériel_Location!CR64</f>
        <v>0</v>
      </c>
      <c r="P120" s="299">
        <f>Matériel_Location!CZ64</f>
        <v>0</v>
      </c>
      <c r="Q120" s="299">
        <f>Matériel_Location!DH64</f>
        <v>0</v>
      </c>
      <c r="R120" s="299">
        <f>Matériel_Location!DP64</f>
        <v>0</v>
      </c>
      <c r="S120" s="299">
        <f>Matériel_Location!DX64</f>
        <v>0</v>
      </c>
      <c r="T120" s="299">
        <f>Matériel_Location!EF64</f>
        <v>0</v>
      </c>
      <c r="U120" s="299">
        <f>Matériel_Location!EN64</f>
        <v>0</v>
      </c>
      <c r="V120" s="299">
        <f>Matériel_Location!EV64</f>
        <v>0</v>
      </c>
      <c r="W120" s="299">
        <f>Matériel_Location!FD64</f>
        <v>0</v>
      </c>
      <c r="X120" s="299">
        <f>Matériel_Location!FL64</f>
        <v>0</v>
      </c>
      <c r="Y120" s="299">
        <f>Matériel_Location!FT64</f>
        <v>0</v>
      </c>
      <c r="Z120" s="299">
        <f>Matériel_Location!GB64</f>
        <v>0</v>
      </c>
      <c r="AA120" s="299">
        <f>Matériel_Location!GJ64</f>
        <v>0</v>
      </c>
      <c r="AB120" s="299">
        <f>Matériel_Location!GR64</f>
        <v>0</v>
      </c>
      <c r="AC120" s="299">
        <f>Matériel_Location!GZ64</f>
        <v>0</v>
      </c>
      <c r="AD120" s="299">
        <f>Matériel_Location!HH64</f>
        <v>0</v>
      </c>
      <c r="AE120" s="299">
        <f>Matériel_Location!HP64</f>
        <v>0</v>
      </c>
      <c r="AF120" s="299">
        <f>Matériel_Location!HX64</f>
        <v>0</v>
      </c>
      <c r="AG120" s="299">
        <f>Matériel_Location!IF64</f>
        <v>0</v>
      </c>
      <c r="AH120" s="299">
        <f>Matériel_Location!IN64</f>
        <v>0</v>
      </c>
      <c r="AI120" s="533">
        <f t="shared" si="5"/>
        <v>0</v>
      </c>
    </row>
    <row r="121" spans="1:35">
      <c r="A121" s="528">
        <f>Matériel_Location!A65</f>
        <v>0</v>
      </c>
      <c r="B121" s="301">
        <f>Matériel_Location!B65</f>
        <v>0</v>
      </c>
      <c r="C121" s="301">
        <f>Matériel_Location!C65</f>
        <v>0</v>
      </c>
      <c r="D121" s="298">
        <f>Matériel_Location!H65</f>
        <v>0</v>
      </c>
      <c r="E121" s="299">
        <f>Matériel_Location!P65</f>
        <v>0</v>
      </c>
      <c r="F121" s="299">
        <f>Matériel_Location!X65</f>
        <v>0</v>
      </c>
      <c r="G121" s="299">
        <f>Matériel_Location!AF65</f>
        <v>0</v>
      </c>
      <c r="H121" s="299">
        <f>+Matériel_Location!AN65</f>
        <v>0</v>
      </c>
      <c r="I121" s="299">
        <f>Matériel_Location!AV65</f>
        <v>0</v>
      </c>
      <c r="J121" s="299">
        <f>Matériel_Location!BD65</f>
        <v>0</v>
      </c>
      <c r="K121" s="299">
        <f>Matériel_Location!BL65</f>
        <v>0</v>
      </c>
      <c r="L121" s="299">
        <f>Matériel_Location!BT65</f>
        <v>0</v>
      </c>
      <c r="M121" s="299">
        <f>+Matériel_Location!CB65</f>
        <v>0</v>
      </c>
      <c r="N121" s="299">
        <f>Matériel_Location!CJ65</f>
        <v>0</v>
      </c>
      <c r="O121" s="299">
        <f>Matériel_Location!CR65</f>
        <v>0</v>
      </c>
      <c r="P121" s="299">
        <f>Matériel_Location!CZ65</f>
        <v>0</v>
      </c>
      <c r="Q121" s="299">
        <f>Matériel_Location!DH65</f>
        <v>0</v>
      </c>
      <c r="R121" s="299">
        <f>Matériel_Location!DP65</f>
        <v>0</v>
      </c>
      <c r="S121" s="299">
        <f>Matériel_Location!DX65</f>
        <v>0</v>
      </c>
      <c r="T121" s="299">
        <f>Matériel_Location!EF65</f>
        <v>0</v>
      </c>
      <c r="U121" s="299">
        <f>Matériel_Location!EN65</f>
        <v>0</v>
      </c>
      <c r="V121" s="299">
        <f>Matériel_Location!EV65</f>
        <v>0</v>
      </c>
      <c r="W121" s="299">
        <f>Matériel_Location!FD65</f>
        <v>0</v>
      </c>
      <c r="X121" s="299">
        <f>Matériel_Location!FL65</f>
        <v>0</v>
      </c>
      <c r="Y121" s="299">
        <f>Matériel_Location!FT65</f>
        <v>0</v>
      </c>
      <c r="Z121" s="299">
        <f>Matériel_Location!GB65</f>
        <v>0</v>
      </c>
      <c r="AA121" s="299">
        <f>Matériel_Location!GJ65</f>
        <v>0</v>
      </c>
      <c r="AB121" s="299">
        <f>Matériel_Location!GR65</f>
        <v>0</v>
      </c>
      <c r="AC121" s="299">
        <f>Matériel_Location!GZ65</f>
        <v>0</v>
      </c>
      <c r="AD121" s="299">
        <f>Matériel_Location!HH65</f>
        <v>0</v>
      </c>
      <c r="AE121" s="299">
        <f>Matériel_Location!HP65</f>
        <v>0</v>
      </c>
      <c r="AF121" s="299">
        <f>Matériel_Location!HX65</f>
        <v>0</v>
      </c>
      <c r="AG121" s="299">
        <f>Matériel_Location!IF65</f>
        <v>0</v>
      </c>
      <c r="AH121" s="299">
        <f>Matériel_Location!IN65</f>
        <v>0</v>
      </c>
      <c r="AI121" s="533">
        <f t="shared" si="5"/>
        <v>0</v>
      </c>
    </row>
    <row r="122" spans="1:35">
      <c r="A122" s="528">
        <f>Matériel_Location!A66</f>
        <v>0</v>
      </c>
      <c r="B122" s="301">
        <f>Matériel_Location!B66</f>
        <v>0</v>
      </c>
      <c r="C122" s="301">
        <f>Matériel_Location!C66</f>
        <v>0</v>
      </c>
      <c r="D122" s="298">
        <f>Matériel_Location!H66</f>
        <v>0</v>
      </c>
      <c r="E122" s="299">
        <f>Matériel_Location!P66</f>
        <v>0</v>
      </c>
      <c r="F122" s="299">
        <f>Matériel_Location!X66</f>
        <v>0</v>
      </c>
      <c r="G122" s="299">
        <f>Matériel_Location!AF66</f>
        <v>0</v>
      </c>
      <c r="H122" s="299">
        <f>+Matériel_Location!AN66</f>
        <v>0</v>
      </c>
      <c r="I122" s="299">
        <f>Matériel_Location!AV66</f>
        <v>0</v>
      </c>
      <c r="J122" s="299">
        <f>Matériel_Location!BD66</f>
        <v>0</v>
      </c>
      <c r="K122" s="299">
        <f>Matériel_Location!BL66</f>
        <v>0</v>
      </c>
      <c r="L122" s="299">
        <f>Matériel_Location!BT66</f>
        <v>0</v>
      </c>
      <c r="M122" s="299">
        <f>+Matériel_Location!CB66</f>
        <v>0</v>
      </c>
      <c r="N122" s="299">
        <f>Matériel_Location!CJ66</f>
        <v>0</v>
      </c>
      <c r="O122" s="299">
        <f>Matériel_Location!CR66</f>
        <v>0</v>
      </c>
      <c r="P122" s="299">
        <f>Matériel_Location!CZ66</f>
        <v>0</v>
      </c>
      <c r="Q122" s="299">
        <f>Matériel_Location!DH66</f>
        <v>0</v>
      </c>
      <c r="R122" s="299">
        <f>Matériel_Location!DP66</f>
        <v>0</v>
      </c>
      <c r="S122" s="299">
        <f>Matériel_Location!DX66</f>
        <v>0</v>
      </c>
      <c r="T122" s="299">
        <f>Matériel_Location!EF66</f>
        <v>0</v>
      </c>
      <c r="U122" s="299">
        <f>Matériel_Location!EN66</f>
        <v>0</v>
      </c>
      <c r="V122" s="299">
        <f>Matériel_Location!EV66</f>
        <v>0</v>
      </c>
      <c r="W122" s="299">
        <f>Matériel_Location!FD66</f>
        <v>0</v>
      </c>
      <c r="X122" s="299">
        <f>Matériel_Location!FL66</f>
        <v>0</v>
      </c>
      <c r="Y122" s="299">
        <f>Matériel_Location!FT66</f>
        <v>0</v>
      </c>
      <c r="Z122" s="299">
        <f>Matériel_Location!GB66</f>
        <v>0</v>
      </c>
      <c r="AA122" s="299">
        <f>Matériel_Location!GJ66</f>
        <v>0</v>
      </c>
      <c r="AB122" s="299">
        <f>Matériel_Location!GR66</f>
        <v>0</v>
      </c>
      <c r="AC122" s="299">
        <f>Matériel_Location!GZ66</f>
        <v>0</v>
      </c>
      <c r="AD122" s="299">
        <f>Matériel_Location!HH66</f>
        <v>0</v>
      </c>
      <c r="AE122" s="299">
        <f>Matériel_Location!HP66</f>
        <v>0</v>
      </c>
      <c r="AF122" s="299">
        <f>Matériel_Location!HX66</f>
        <v>0</v>
      </c>
      <c r="AG122" s="299">
        <f>Matériel_Location!IF66</f>
        <v>0</v>
      </c>
      <c r="AH122" s="299">
        <f>Matériel_Location!IN66</f>
        <v>0</v>
      </c>
      <c r="AI122" s="533">
        <f t="shared" si="5"/>
        <v>0</v>
      </c>
    </row>
    <row r="123" spans="1:35">
      <c r="A123" s="528">
        <f>Matériel_Location!A67</f>
        <v>0</v>
      </c>
      <c r="B123" s="301">
        <f>Matériel_Location!B67</f>
        <v>0</v>
      </c>
      <c r="C123" s="301">
        <f>Matériel_Location!C67</f>
        <v>0</v>
      </c>
      <c r="D123" s="298">
        <f>Matériel_Location!H67</f>
        <v>0</v>
      </c>
      <c r="E123" s="299">
        <f>Matériel_Location!P67</f>
        <v>0</v>
      </c>
      <c r="F123" s="299">
        <f>Matériel_Location!X67</f>
        <v>0</v>
      </c>
      <c r="G123" s="299">
        <f>Matériel_Location!AF67</f>
        <v>0</v>
      </c>
      <c r="H123" s="299">
        <f>+Matériel_Location!AN67</f>
        <v>0</v>
      </c>
      <c r="I123" s="299">
        <f>Matériel_Location!AV67</f>
        <v>0</v>
      </c>
      <c r="J123" s="299">
        <f>Matériel_Location!BD67</f>
        <v>0</v>
      </c>
      <c r="K123" s="299">
        <f>Matériel_Location!BL67</f>
        <v>0</v>
      </c>
      <c r="L123" s="299">
        <f>Matériel_Location!BT67</f>
        <v>0</v>
      </c>
      <c r="M123" s="299">
        <f>+Matériel_Location!CB67</f>
        <v>0</v>
      </c>
      <c r="N123" s="299">
        <f>Matériel_Location!CJ67</f>
        <v>0</v>
      </c>
      <c r="O123" s="299">
        <f>Matériel_Location!CR67</f>
        <v>0</v>
      </c>
      <c r="P123" s="299">
        <f>Matériel_Location!CZ67</f>
        <v>0</v>
      </c>
      <c r="Q123" s="299">
        <f>Matériel_Location!DH67</f>
        <v>0</v>
      </c>
      <c r="R123" s="299">
        <f>Matériel_Location!DP67</f>
        <v>0</v>
      </c>
      <c r="S123" s="299">
        <f>Matériel_Location!DX67</f>
        <v>0</v>
      </c>
      <c r="T123" s="299">
        <f>Matériel_Location!EF67</f>
        <v>0</v>
      </c>
      <c r="U123" s="299">
        <f>Matériel_Location!EN67</f>
        <v>0</v>
      </c>
      <c r="V123" s="299">
        <f>Matériel_Location!EV67</f>
        <v>0</v>
      </c>
      <c r="W123" s="299">
        <f>Matériel_Location!FD67</f>
        <v>0</v>
      </c>
      <c r="X123" s="299">
        <f>Matériel_Location!FL67</f>
        <v>0</v>
      </c>
      <c r="Y123" s="299">
        <f>Matériel_Location!FT67</f>
        <v>0</v>
      </c>
      <c r="Z123" s="299">
        <f>Matériel_Location!GB67</f>
        <v>0</v>
      </c>
      <c r="AA123" s="299">
        <f>Matériel_Location!GJ67</f>
        <v>0</v>
      </c>
      <c r="AB123" s="299">
        <f>Matériel_Location!GR67</f>
        <v>0</v>
      </c>
      <c r="AC123" s="299">
        <f>Matériel_Location!GZ67</f>
        <v>0</v>
      </c>
      <c r="AD123" s="299">
        <f>Matériel_Location!HH67</f>
        <v>0</v>
      </c>
      <c r="AE123" s="299">
        <f>Matériel_Location!HP67</f>
        <v>0</v>
      </c>
      <c r="AF123" s="299">
        <f>Matériel_Location!HX67</f>
        <v>0</v>
      </c>
      <c r="AG123" s="299">
        <f>Matériel_Location!IF67</f>
        <v>0</v>
      </c>
      <c r="AH123" s="299">
        <f>Matériel_Location!IN67</f>
        <v>0</v>
      </c>
      <c r="AI123" s="533">
        <f t="shared" si="5"/>
        <v>0</v>
      </c>
    </row>
    <row r="124" spans="1:35">
      <c r="A124" s="528">
        <f>Matériel_Location!A68</f>
        <v>0</v>
      </c>
      <c r="B124" s="301">
        <f>Matériel_Location!B68</f>
        <v>0</v>
      </c>
      <c r="C124" s="301">
        <f>Matériel_Location!C68</f>
        <v>0</v>
      </c>
      <c r="D124" s="298">
        <f>Matériel_Location!H68</f>
        <v>0</v>
      </c>
      <c r="E124" s="299">
        <f>Matériel_Location!P68</f>
        <v>0</v>
      </c>
      <c r="F124" s="299">
        <f>Matériel_Location!X68</f>
        <v>0</v>
      </c>
      <c r="G124" s="299">
        <f>Matériel_Location!AF68</f>
        <v>0</v>
      </c>
      <c r="H124" s="299">
        <f>+Matériel_Location!AN68</f>
        <v>0</v>
      </c>
      <c r="I124" s="299">
        <f>Matériel_Location!AV68</f>
        <v>0</v>
      </c>
      <c r="J124" s="299">
        <f>Matériel_Location!BD68</f>
        <v>0</v>
      </c>
      <c r="K124" s="299">
        <f>Matériel_Location!BL68</f>
        <v>0</v>
      </c>
      <c r="L124" s="299">
        <f>Matériel_Location!BT68</f>
        <v>0</v>
      </c>
      <c r="M124" s="299">
        <f>+Matériel_Location!CB68</f>
        <v>0</v>
      </c>
      <c r="N124" s="299">
        <f>Matériel_Location!CJ68</f>
        <v>0</v>
      </c>
      <c r="O124" s="299">
        <f>Matériel_Location!CR68</f>
        <v>0</v>
      </c>
      <c r="P124" s="299">
        <f>Matériel_Location!CZ68</f>
        <v>0</v>
      </c>
      <c r="Q124" s="299">
        <f>Matériel_Location!DH68</f>
        <v>0</v>
      </c>
      <c r="R124" s="299">
        <f>Matériel_Location!DP68</f>
        <v>0</v>
      </c>
      <c r="S124" s="299">
        <f>Matériel_Location!DX68</f>
        <v>0</v>
      </c>
      <c r="T124" s="299">
        <f>Matériel_Location!EF68</f>
        <v>0</v>
      </c>
      <c r="U124" s="299">
        <f>Matériel_Location!EN68</f>
        <v>0</v>
      </c>
      <c r="V124" s="299">
        <f>Matériel_Location!EV68</f>
        <v>0</v>
      </c>
      <c r="W124" s="299">
        <f>Matériel_Location!FD68</f>
        <v>0</v>
      </c>
      <c r="X124" s="299">
        <f>Matériel_Location!FL68</f>
        <v>0</v>
      </c>
      <c r="Y124" s="299">
        <f>Matériel_Location!FT68</f>
        <v>0</v>
      </c>
      <c r="Z124" s="299">
        <f>Matériel_Location!GB68</f>
        <v>0</v>
      </c>
      <c r="AA124" s="299">
        <f>Matériel_Location!GJ68</f>
        <v>0</v>
      </c>
      <c r="AB124" s="299">
        <f>Matériel_Location!GR68</f>
        <v>0</v>
      </c>
      <c r="AC124" s="299">
        <f>Matériel_Location!GZ68</f>
        <v>0</v>
      </c>
      <c r="AD124" s="299">
        <f>Matériel_Location!HH68</f>
        <v>0</v>
      </c>
      <c r="AE124" s="299">
        <f>Matériel_Location!HP68</f>
        <v>0</v>
      </c>
      <c r="AF124" s="299">
        <f>Matériel_Location!HX68</f>
        <v>0</v>
      </c>
      <c r="AG124" s="299">
        <f>Matériel_Location!IF68</f>
        <v>0</v>
      </c>
      <c r="AH124" s="299">
        <f>Matériel_Location!IN68</f>
        <v>0</v>
      </c>
      <c r="AI124" s="533">
        <f t="shared" si="5"/>
        <v>0</v>
      </c>
    </row>
    <row r="125" spans="1:35">
      <c r="A125" s="528">
        <f>Matériel_Location!A69</f>
        <v>0</v>
      </c>
      <c r="B125" s="301">
        <f>Matériel_Location!B69</f>
        <v>0</v>
      </c>
      <c r="C125" s="301">
        <f>Matériel_Location!C69</f>
        <v>0</v>
      </c>
      <c r="D125" s="298">
        <f>Matériel_Location!H69</f>
        <v>0</v>
      </c>
      <c r="E125" s="299">
        <f>Matériel_Location!P69</f>
        <v>0</v>
      </c>
      <c r="F125" s="299">
        <f>Matériel_Location!X69</f>
        <v>0</v>
      </c>
      <c r="G125" s="299">
        <f>Matériel_Location!AF69</f>
        <v>0</v>
      </c>
      <c r="H125" s="299">
        <f>+Matériel_Location!AN69</f>
        <v>0</v>
      </c>
      <c r="I125" s="299">
        <f>Matériel_Location!AV69</f>
        <v>0</v>
      </c>
      <c r="J125" s="299">
        <f>Matériel_Location!BD69</f>
        <v>0</v>
      </c>
      <c r="K125" s="299">
        <f>Matériel_Location!BL69</f>
        <v>0</v>
      </c>
      <c r="L125" s="299">
        <f>Matériel_Location!BT69</f>
        <v>0</v>
      </c>
      <c r="M125" s="299">
        <f>+Matériel_Location!CB69</f>
        <v>0</v>
      </c>
      <c r="N125" s="299">
        <f>Matériel_Location!CJ69</f>
        <v>0</v>
      </c>
      <c r="O125" s="299">
        <f>Matériel_Location!CR69</f>
        <v>0</v>
      </c>
      <c r="P125" s="299">
        <f>Matériel_Location!CZ69</f>
        <v>0</v>
      </c>
      <c r="Q125" s="299">
        <f>Matériel_Location!DH69</f>
        <v>0</v>
      </c>
      <c r="R125" s="299">
        <f>Matériel_Location!DP69</f>
        <v>0</v>
      </c>
      <c r="S125" s="299">
        <f>Matériel_Location!DX69</f>
        <v>0</v>
      </c>
      <c r="T125" s="299">
        <f>Matériel_Location!EF69</f>
        <v>0</v>
      </c>
      <c r="U125" s="299">
        <f>Matériel_Location!EN69</f>
        <v>0</v>
      </c>
      <c r="V125" s="299">
        <f>Matériel_Location!EV69</f>
        <v>0</v>
      </c>
      <c r="W125" s="299">
        <f>Matériel_Location!FD69</f>
        <v>0</v>
      </c>
      <c r="X125" s="299">
        <f>Matériel_Location!FL69</f>
        <v>0</v>
      </c>
      <c r="Y125" s="299">
        <f>Matériel_Location!FT69</f>
        <v>0</v>
      </c>
      <c r="Z125" s="299">
        <f>Matériel_Location!GB69</f>
        <v>0</v>
      </c>
      <c r="AA125" s="299">
        <f>Matériel_Location!GJ69</f>
        <v>0</v>
      </c>
      <c r="AB125" s="299">
        <f>Matériel_Location!GR69</f>
        <v>0</v>
      </c>
      <c r="AC125" s="299">
        <f>Matériel_Location!GZ69</f>
        <v>0</v>
      </c>
      <c r="AD125" s="299">
        <f>Matériel_Location!HH69</f>
        <v>0</v>
      </c>
      <c r="AE125" s="299">
        <f>Matériel_Location!HP69</f>
        <v>0</v>
      </c>
      <c r="AF125" s="299">
        <f>Matériel_Location!HX69</f>
        <v>0</v>
      </c>
      <c r="AG125" s="299">
        <f>Matériel_Location!IF69</f>
        <v>0</v>
      </c>
      <c r="AH125" s="299">
        <f>Matériel_Location!IN69</f>
        <v>0</v>
      </c>
      <c r="AI125" s="533">
        <f t="shared" si="5"/>
        <v>0</v>
      </c>
    </row>
    <row r="126" spans="1:35">
      <c r="A126" s="528">
        <f>Matériel_Location!A70</f>
        <v>0</v>
      </c>
      <c r="B126" s="301">
        <f>Matériel_Location!B70</f>
        <v>0</v>
      </c>
      <c r="C126" s="301">
        <f>Matériel_Location!C70</f>
        <v>0</v>
      </c>
      <c r="D126" s="298">
        <f>Matériel_Location!H70</f>
        <v>0</v>
      </c>
      <c r="E126" s="299">
        <f>Matériel_Location!P70</f>
        <v>0</v>
      </c>
      <c r="F126" s="299">
        <f>Matériel_Location!X70</f>
        <v>0</v>
      </c>
      <c r="G126" s="299">
        <f>Matériel_Location!AF70</f>
        <v>0</v>
      </c>
      <c r="H126" s="299">
        <f>+Matériel_Location!AN70</f>
        <v>0</v>
      </c>
      <c r="I126" s="299">
        <f>Matériel_Location!AV70</f>
        <v>0</v>
      </c>
      <c r="J126" s="299">
        <f>Matériel_Location!BD70</f>
        <v>0</v>
      </c>
      <c r="K126" s="299">
        <f>Matériel_Location!BL70</f>
        <v>0</v>
      </c>
      <c r="L126" s="299">
        <f>Matériel_Location!BT70</f>
        <v>0</v>
      </c>
      <c r="M126" s="299">
        <f>+Matériel_Location!CB70</f>
        <v>0</v>
      </c>
      <c r="N126" s="299">
        <f>Matériel_Location!CJ70</f>
        <v>0</v>
      </c>
      <c r="O126" s="299">
        <f>Matériel_Location!CR70</f>
        <v>0</v>
      </c>
      <c r="P126" s="299">
        <f>Matériel_Location!CZ70</f>
        <v>0</v>
      </c>
      <c r="Q126" s="299">
        <f>Matériel_Location!DH70</f>
        <v>0</v>
      </c>
      <c r="R126" s="299">
        <f>Matériel_Location!DP70</f>
        <v>0</v>
      </c>
      <c r="S126" s="299">
        <f>Matériel_Location!DX70</f>
        <v>0</v>
      </c>
      <c r="T126" s="299">
        <f>Matériel_Location!EF70</f>
        <v>0</v>
      </c>
      <c r="U126" s="299">
        <f>Matériel_Location!EN70</f>
        <v>0</v>
      </c>
      <c r="V126" s="299">
        <f>Matériel_Location!EV70</f>
        <v>0</v>
      </c>
      <c r="W126" s="299">
        <f>Matériel_Location!FD70</f>
        <v>0</v>
      </c>
      <c r="X126" s="299">
        <f>Matériel_Location!FL70</f>
        <v>0</v>
      </c>
      <c r="Y126" s="299">
        <f>Matériel_Location!FT70</f>
        <v>0</v>
      </c>
      <c r="Z126" s="299">
        <f>Matériel_Location!GB70</f>
        <v>0</v>
      </c>
      <c r="AA126" s="299">
        <f>Matériel_Location!GJ70</f>
        <v>0</v>
      </c>
      <c r="AB126" s="299">
        <f>Matériel_Location!GR70</f>
        <v>0</v>
      </c>
      <c r="AC126" s="299">
        <f>Matériel_Location!GZ70</f>
        <v>0</v>
      </c>
      <c r="AD126" s="299">
        <f>Matériel_Location!HH70</f>
        <v>0</v>
      </c>
      <c r="AE126" s="299">
        <f>Matériel_Location!HP70</f>
        <v>0</v>
      </c>
      <c r="AF126" s="299">
        <f>Matériel_Location!HX70</f>
        <v>0</v>
      </c>
      <c r="AG126" s="299">
        <f>Matériel_Location!IF70</f>
        <v>0</v>
      </c>
      <c r="AH126" s="299">
        <f>Matériel_Location!IN70</f>
        <v>0</v>
      </c>
      <c r="AI126" s="533">
        <f t="shared" si="5"/>
        <v>0</v>
      </c>
    </row>
    <row r="127" spans="1:35">
      <c r="A127" s="528">
        <f>Matériel_Location!A71</f>
        <v>0</v>
      </c>
      <c r="B127" s="301">
        <f>Matériel_Location!B71</f>
        <v>0</v>
      </c>
      <c r="C127" s="301">
        <f>Matériel_Location!C71</f>
        <v>0</v>
      </c>
      <c r="D127" s="298">
        <f>Matériel_Location!H71</f>
        <v>0</v>
      </c>
      <c r="E127" s="299">
        <f>Matériel_Location!P71</f>
        <v>0</v>
      </c>
      <c r="F127" s="299">
        <f>Matériel_Location!X71</f>
        <v>0</v>
      </c>
      <c r="G127" s="299">
        <f>Matériel_Location!AF71</f>
        <v>0</v>
      </c>
      <c r="H127" s="299">
        <f>+Matériel_Location!AN71</f>
        <v>0</v>
      </c>
      <c r="I127" s="299">
        <f>Matériel_Location!AV71</f>
        <v>0</v>
      </c>
      <c r="J127" s="299">
        <f>Matériel_Location!BD71</f>
        <v>0</v>
      </c>
      <c r="K127" s="299">
        <f>Matériel_Location!BL71</f>
        <v>0</v>
      </c>
      <c r="L127" s="299">
        <f>Matériel_Location!BT71</f>
        <v>0</v>
      </c>
      <c r="M127" s="299">
        <f>+Matériel_Location!CB71</f>
        <v>0</v>
      </c>
      <c r="N127" s="299">
        <f>Matériel_Location!CJ71</f>
        <v>0</v>
      </c>
      <c r="O127" s="299">
        <f>Matériel_Location!CR71</f>
        <v>0</v>
      </c>
      <c r="P127" s="299">
        <f>Matériel_Location!CZ71</f>
        <v>0</v>
      </c>
      <c r="Q127" s="299">
        <f>Matériel_Location!DH71</f>
        <v>0</v>
      </c>
      <c r="R127" s="299">
        <f>Matériel_Location!DP71</f>
        <v>0</v>
      </c>
      <c r="S127" s="299">
        <f>Matériel_Location!DX71</f>
        <v>0</v>
      </c>
      <c r="T127" s="299">
        <f>Matériel_Location!EF71</f>
        <v>0</v>
      </c>
      <c r="U127" s="299">
        <f>Matériel_Location!EN71</f>
        <v>0</v>
      </c>
      <c r="V127" s="299">
        <f>Matériel_Location!EV71</f>
        <v>0</v>
      </c>
      <c r="W127" s="299">
        <f>Matériel_Location!FD71</f>
        <v>0</v>
      </c>
      <c r="X127" s="299">
        <f>Matériel_Location!FL71</f>
        <v>0</v>
      </c>
      <c r="Y127" s="299">
        <f>Matériel_Location!FT71</f>
        <v>0</v>
      </c>
      <c r="Z127" s="299">
        <f>Matériel_Location!GB71</f>
        <v>0</v>
      </c>
      <c r="AA127" s="299">
        <f>Matériel_Location!GJ71</f>
        <v>0</v>
      </c>
      <c r="AB127" s="299">
        <f>Matériel_Location!GR71</f>
        <v>0</v>
      </c>
      <c r="AC127" s="299">
        <f>Matériel_Location!GZ71</f>
        <v>0</v>
      </c>
      <c r="AD127" s="299">
        <f>Matériel_Location!HH71</f>
        <v>0</v>
      </c>
      <c r="AE127" s="299">
        <f>Matériel_Location!HP71</f>
        <v>0</v>
      </c>
      <c r="AF127" s="299">
        <f>Matériel_Location!HX71</f>
        <v>0</v>
      </c>
      <c r="AG127" s="299">
        <f>Matériel_Location!IF71</f>
        <v>0</v>
      </c>
      <c r="AH127" s="299">
        <f>Matériel_Location!IN71</f>
        <v>0</v>
      </c>
      <c r="AI127" s="533">
        <f t="shared" si="5"/>
        <v>0</v>
      </c>
    </row>
    <row r="128" spans="1:35">
      <c r="A128" s="528">
        <f>Matériel_Location!A72</f>
        <v>0</v>
      </c>
      <c r="B128" s="301">
        <f>Matériel_Location!B72</f>
        <v>0</v>
      </c>
      <c r="C128" s="301">
        <f>Matériel_Location!C72</f>
        <v>0</v>
      </c>
      <c r="D128" s="298">
        <f>Matériel_Location!H72</f>
        <v>0</v>
      </c>
      <c r="E128" s="299">
        <f>Matériel_Location!P72</f>
        <v>0</v>
      </c>
      <c r="F128" s="299">
        <f>Matériel_Location!X72</f>
        <v>0</v>
      </c>
      <c r="G128" s="299">
        <f>Matériel_Location!AF72</f>
        <v>0</v>
      </c>
      <c r="H128" s="299">
        <f>+Matériel_Location!AN72</f>
        <v>0</v>
      </c>
      <c r="I128" s="299">
        <f>Matériel_Location!AV72</f>
        <v>0</v>
      </c>
      <c r="J128" s="299">
        <f>Matériel_Location!BD72</f>
        <v>0</v>
      </c>
      <c r="K128" s="299">
        <f>Matériel_Location!BL72</f>
        <v>0</v>
      </c>
      <c r="L128" s="299">
        <f>Matériel_Location!BT72</f>
        <v>0</v>
      </c>
      <c r="M128" s="299">
        <f>+Matériel_Location!CB72</f>
        <v>0</v>
      </c>
      <c r="N128" s="299">
        <f>Matériel_Location!CJ72</f>
        <v>0</v>
      </c>
      <c r="O128" s="299">
        <f>Matériel_Location!CR72</f>
        <v>0</v>
      </c>
      <c r="P128" s="299">
        <f>Matériel_Location!CZ72</f>
        <v>0</v>
      </c>
      <c r="Q128" s="299">
        <f>Matériel_Location!DH72</f>
        <v>0</v>
      </c>
      <c r="R128" s="299">
        <f>Matériel_Location!DP72</f>
        <v>0</v>
      </c>
      <c r="S128" s="299">
        <f>Matériel_Location!DX72</f>
        <v>0</v>
      </c>
      <c r="T128" s="299">
        <f>Matériel_Location!EF72</f>
        <v>0</v>
      </c>
      <c r="U128" s="299">
        <f>Matériel_Location!EN72</f>
        <v>0</v>
      </c>
      <c r="V128" s="299">
        <f>Matériel_Location!EV72</f>
        <v>0</v>
      </c>
      <c r="W128" s="299">
        <f>Matériel_Location!FD72</f>
        <v>0</v>
      </c>
      <c r="X128" s="299">
        <f>Matériel_Location!FL72</f>
        <v>0</v>
      </c>
      <c r="Y128" s="299">
        <f>Matériel_Location!FT72</f>
        <v>0</v>
      </c>
      <c r="Z128" s="299">
        <f>Matériel_Location!GB72</f>
        <v>0</v>
      </c>
      <c r="AA128" s="299">
        <f>Matériel_Location!GJ72</f>
        <v>0</v>
      </c>
      <c r="AB128" s="299">
        <f>Matériel_Location!GR72</f>
        <v>0</v>
      </c>
      <c r="AC128" s="299">
        <f>Matériel_Location!GZ72</f>
        <v>0</v>
      </c>
      <c r="AD128" s="299">
        <f>Matériel_Location!HH72</f>
        <v>0</v>
      </c>
      <c r="AE128" s="299">
        <f>Matériel_Location!HP72</f>
        <v>0</v>
      </c>
      <c r="AF128" s="299">
        <f>Matériel_Location!HX72</f>
        <v>0</v>
      </c>
      <c r="AG128" s="299">
        <f>Matériel_Location!IF72</f>
        <v>0</v>
      </c>
      <c r="AH128" s="299">
        <f>Matériel_Location!IN72</f>
        <v>0</v>
      </c>
      <c r="AI128" s="533">
        <f t="shared" si="5"/>
        <v>0</v>
      </c>
    </row>
    <row r="129" spans="1:35">
      <c r="A129" s="528">
        <f>Matériel_Location!A73</f>
        <v>0</v>
      </c>
      <c r="B129" s="301">
        <f>Matériel_Location!B73</f>
        <v>0</v>
      </c>
      <c r="C129" s="301">
        <f>Matériel_Location!C73</f>
        <v>0</v>
      </c>
      <c r="D129" s="298">
        <f>Matériel_Location!H73</f>
        <v>0</v>
      </c>
      <c r="E129" s="299">
        <f>Matériel_Location!P73</f>
        <v>0</v>
      </c>
      <c r="F129" s="299">
        <f>Matériel_Location!X73</f>
        <v>0</v>
      </c>
      <c r="G129" s="299">
        <f>Matériel_Location!AF73</f>
        <v>0</v>
      </c>
      <c r="H129" s="299">
        <f>+Matériel_Location!AN73</f>
        <v>0</v>
      </c>
      <c r="I129" s="299">
        <f>Matériel_Location!AV73</f>
        <v>0</v>
      </c>
      <c r="J129" s="299">
        <f>Matériel_Location!BD73</f>
        <v>0</v>
      </c>
      <c r="K129" s="299">
        <f>Matériel_Location!BL73</f>
        <v>0</v>
      </c>
      <c r="L129" s="299">
        <f>Matériel_Location!BT73</f>
        <v>0</v>
      </c>
      <c r="M129" s="299">
        <f>+Matériel_Location!CB73</f>
        <v>0</v>
      </c>
      <c r="N129" s="299">
        <f>Matériel_Location!CJ73</f>
        <v>0</v>
      </c>
      <c r="O129" s="299">
        <f>Matériel_Location!CR73</f>
        <v>0</v>
      </c>
      <c r="P129" s="299">
        <f>Matériel_Location!CZ73</f>
        <v>0</v>
      </c>
      <c r="Q129" s="299">
        <f>Matériel_Location!DH73</f>
        <v>0</v>
      </c>
      <c r="R129" s="299">
        <f>Matériel_Location!DP73</f>
        <v>0</v>
      </c>
      <c r="S129" s="299">
        <f>Matériel_Location!DX73</f>
        <v>0</v>
      </c>
      <c r="T129" s="299">
        <f>Matériel_Location!EF73</f>
        <v>0</v>
      </c>
      <c r="U129" s="299">
        <f>Matériel_Location!EN73</f>
        <v>0</v>
      </c>
      <c r="V129" s="299">
        <f>Matériel_Location!EV73</f>
        <v>0</v>
      </c>
      <c r="W129" s="299">
        <f>Matériel_Location!FD73</f>
        <v>0</v>
      </c>
      <c r="X129" s="299">
        <f>Matériel_Location!FL73</f>
        <v>0</v>
      </c>
      <c r="Y129" s="299">
        <f>Matériel_Location!FT73</f>
        <v>0</v>
      </c>
      <c r="Z129" s="299">
        <f>Matériel_Location!GB73</f>
        <v>0</v>
      </c>
      <c r="AA129" s="299">
        <f>Matériel_Location!GJ73</f>
        <v>0</v>
      </c>
      <c r="AB129" s="299">
        <f>Matériel_Location!GR73</f>
        <v>0</v>
      </c>
      <c r="AC129" s="299">
        <f>Matériel_Location!GZ73</f>
        <v>0</v>
      </c>
      <c r="AD129" s="299">
        <f>Matériel_Location!HH73</f>
        <v>0</v>
      </c>
      <c r="AE129" s="299">
        <f>Matériel_Location!HP73</f>
        <v>0</v>
      </c>
      <c r="AF129" s="299">
        <f>Matériel_Location!HX73</f>
        <v>0</v>
      </c>
      <c r="AG129" s="299">
        <f>Matériel_Location!IF73</f>
        <v>0</v>
      </c>
      <c r="AH129" s="299">
        <f>Matériel_Location!IN73</f>
        <v>0</v>
      </c>
      <c r="AI129" s="533">
        <f t="shared" si="5"/>
        <v>0</v>
      </c>
    </row>
    <row r="130" spans="1:35" ht="15" thickBot="1">
      <c r="A130" s="528">
        <f>Matériel_Location!A74</f>
        <v>0</v>
      </c>
      <c r="B130" s="301">
        <f>Matériel_Location!B74</f>
        <v>0</v>
      </c>
      <c r="C130" s="301">
        <f>Matériel_Location!C74</f>
        <v>0</v>
      </c>
      <c r="D130" s="298">
        <f>Matériel_Location!H74</f>
        <v>0</v>
      </c>
      <c r="E130" s="299">
        <f>Matériel_Location!P74</f>
        <v>0</v>
      </c>
      <c r="F130" s="299">
        <f>Matériel_Location!X74</f>
        <v>0</v>
      </c>
      <c r="G130" s="299">
        <f>Matériel_Location!AF74</f>
        <v>0</v>
      </c>
      <c r="H130" s="299">
        <f>+Matériel_Location!AN74</f>
        <v>0</v>
      </c>
      <c r="I130" s="299">
        <f>Matériel_Location!AV74</f>
        <v>0</v>
      </c>
      <c r="J130" s="299">
        <f>Matériel_Location!BD74</f>
        <v>0</v>
      </c>
      <c r="K130" s="299">
        <f>Matériel_Location!BL74</f>
        <v>0</v>
      </c>
      <c r="L130" s="299">
        <f>Matériel_Location!BT74</f>
        <v>0</v>
      </c>
      <c r="M130" s="299">
        <f>+Matériel_Location!CB74</f>
        <v>0</v>
      </c>
      <c r="N130" s="299">
        <f>Matériel_Location!CJ74</f>
        <v>0</v>
      </c>
      <c r="O130" s="299">
        <f>Matériel_Location!CR74</f>
        <v>0</v>
      </c>
      <c r="P130" s="299">
        <f>Matériel_Location!CZ74</f>
        <v>0</v>
      </c>
      <c r="Q130" s="299">
        <f>Matériel_Location!DH74</f>
        <v>0</v>
      </c>
      <c r="R130" s="299">
        <f>Matériel_Location!DP74</f>
        <v>0</v>
      </c>
      <c r="S130" s="299">
        <f>Matériel_Location!DX74</f>
        <v>0</v>
      </c>
      <c r="T130" s="299">
        <f>Matériel_Location!EF74</f>
        <v>0</v>
      </c>
      <c r="U130" s="299">
        <f>Matériel_Location!EN74</f>
        <v>0</v>
      </c>
      <c r="V130" s="299">
        <f>Matériel_Location!EV74</f>
        <v>0</v>
      </c>
      <c r="W130" s="299">
        <f>Matériel_Location!FD74</f>
        <v>0</v>
      </c>
      <c r="X130" s="299">
        <f>Matériel_Location!FL74</f>
        <v>0</v>
      </c>
      <c r="Y130" s="299">
        <f>Matériel_Location!FT74</f>
        <v>0</v>
      </c>
      <c r="Z130" s="299">
        <f>Matériel_Location!GB74</f>
        <v>0</v>
      </c>
      <c r="AA130" s="299">
        <f>Matériel_Location!GJ74</f>
        <v>0</v>
      </c>
      <c r="AB130" s="299">
        <f>Matériel_Location!GR74</f>
        <v>0</v>
      </c>
      <c r="AC130" s="299">
        <f>Matériel_Location!GZ74</f>
        <v>0</v>
      </c>
      <c r="AD130" s="299">
        <f>Matériel_Location!HH74</f>
        <v>0</v>
      </c>
      <c r="AE130" s="299">
        <f>Matériel_Location!HP74</f>
        <v>0</v>
      </c>
      <c r="AF130" s="299">
        <f>Matériel_Location!HX74</f>
        <v>0</v>
      </c>
      <c r="AG130" s="299">
        <f>Matériel_Location!IF74</f>
        <v>0</v>
      </c>
      <c r="AH130" s="299">
        <f>Matériel_Location!IN74</f>
        <v>0</v>
      </c>
      <c r="AI130" s="533">
        <f t="shared" si="5"/>
        <v>0</v>
      </c>
    </row>
    <row r="131" spans="1:35" ht="16.2" thickBot="1">
      <c r="B131" s="192" t="s">
        <v>1</v>
      </c>
      <c r="C131" s="192"/>
      <c r="D131" s="193">
        <f t="shared" ref="D131:AH131" si="6">SUM(D7:D130)</f>
        <v>0</v>
      </c>
      <c r="E131" s="193">
        <f t="shared" si="6"/>
        <v>0</v>
      </c>
      <c r="F131" s="193">
        <f t="shared" si="6"/>
        <v>0</v>
      </c>
      <c r="G131" s="193">
        <f t="shared" si="6"/>
        <v>0</v>
      </c>
      <c r="H131" s="193">
        <f t="shared" si="6"/>
        <v>0</v>
      </c>
      <c r="I131" s="193">
        <f t="shared" si="6"/>
        <v>0</v>
      </c>
      <c r="J131" s="193">
        <f t="shared" si="6"/>
        <v>0</v>
      </c>
      <c r="K131" s="193">
        <f t="shared" si="6"/>
        <v>0</v>
      </c>
      <c r="L131" s="193">
        <f t="shared" si="6"/>
        <v>0</v>
      </c>
      <c r="M131" s="193">
        <f t="shared" si="6"/>
        <v>0</v>
      </c>
      <c r="N131" s="193">
        <f t="shared" si="6"/>
        <v>0</v>
      </c>
      <c r="O131" s="193">
        <f t="shared" si="6"/>
        <v>0</v>
      </c>
      <c r="P131" s="193">
        <f t="shared" si="6"/>
        <v>0</v>
      </c>
      <c r="Q131" s="193">
        <f t="shared" si="6"/>
        <v>0</v>
      </c>
      <c r="R131" s="193">
        <f t="shared" si="6"/>
        <v>0</v>
      </c>
      <c r="S131" s="193">
        <f t="shared" si="6"/>
        <v>0</v>
      </c>
      <c r="T131" s="193">
        <f t="shared" si="6"/>
        <v>0</v>
      </c>
      <c r="U131" s="193">
        <f t="shared" si="6"/>
        <v>0</v>
      </c>
      <c r="V131" s="193">
        <f t="shared" si="6"/>
        <v>0</v>
      </c>
      <c r="W131" s="193">
        <f t="shared" si="6"/>
        <v>0</v>
      </c>
      <c r="X131" s="193">
        <f t="shared" si="6"/>
        <v>0</v>
      </c>
      <c r="Y131" s="193">
        <f t="shared" si="6"/>
        <v>0</v>
      </c>
      <c r="Z131" s="193">
        <f t="shared" si="6"/>
        <v>0</v>
      </c>
      <c r="AA131" s="193">
        <f t="shared" si="6"/>
        <v>0</v>
      </c>
      <c r="AB131" s="193">
        <f t="shared" si="6"/>
        <v>0</v>
      </c>
      <c r="AC131" s="193">
        <f t="shared" si="6"/>
        <v>0</v>
      </c>
      <c r="AD131" s="193">
        <f t="shared" si="6"/>
        <v>0</v>
      </c>
      <c r="AE131" s="193">
        <f t="shared" si="6"/>
        <v>0</v>
      </c>
      <c r="AF131" s="193">
        <f t="shared" si="6"/>
        <v>0</v>
      </c>
      <c r="AG131" s="193">
        <f t="shared" si="6"/>
        <v>0</v>
      </c>
      <c r="AH131" s="193">
        <f t="shared" si="6"/>
        <v>0</v>
      </c>
    </row>
  </sheetData>
  <sheetProtection sheet="1" formatCells="0" formatColumns="0" formatRows="0" insertColumns="0" insertRows="0" insertHyperlinks="0" deleteColumns="0" deleteRows="0" sort="0" autoFilter="0" pivotTables="0"/>
  <mergeCells count="2">
    <mergeCell ref="E5:AH5"/>
    <mergeCell ref="A5:B5"/>
  </mergeCells>
  <conditionalFormatting sqref="D7:AH67">
    <cfRule type="cellIs" dxfId="47" priority="8" operator="equal">
      <formula>0</formula>
    </cfRule>
    <cfRule type="colorScale" priority="9">
      <colorScale>
        <cfvo type="num" val="0"/>
        <cfvo type="num" val="1"/>
        <color theme="0"/>
        <color theme="4" tint="0.39997558519241921"/>
      </colorScale>
    </cfRule>
  </conditionalFormatting>
  <conditionalFormatting sqref="A132:B137 A131 A68 A7:B67">
    <cfRule type="cellIs" dxfId="46" priority="6" operator="greaterThan">
      <formula>0</formula>
    </cfRule>
  </conditionalFormatting>
  <conditionalFormatting sqref="C132:C137 C7:C67">
    <cfRule type="cellIs" dxfId="45" priority="5" operator="greaterThan">
      <formula>0</formula>
    </cfRule>
  </conditionalFormatting>
  <conditionalFormatting sqref="D69:AH130">
    <cfRule type="cellIs" dxfId="44" priority="3" operator="equal">
      <formula>0</formula>
    </cfRule>
    <cfRule type="colorScale" priority="4">
      <colorScale>
        <cfvo type="num" val="0"/>
        <cfvo type="num" val="1"/>
        <color theme="0"/>
        <color theme="4" tint="0.39997558519241921"/>
      </colorScale>
    </cfRule>
  </conditionalFormatting>
  <conditionalFormatting sqref="A69:B130">
    <cfRule type="cellIs" dxfId="43" priority="2" operator="greaterThan">
      <formula>0</formula>
    </cfRule>
  </conditionalFormatting>
  <conditionalFormatting sqref="C69:C130">
    <cfRule type="cellIs" dxfId="42" priority="1" operator="greaterThan">
      <formula>0</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0000"/>
  </sheetPr>
  <dimension ref="A5:AI130"/>
  <sheetViews>
    <sheetView showGridLines="0" workbookViewId="0">
      <pane xSplit="3" ySplit="6" topLeftCell="D49" activePane="bottomRight" state="frozen"/>
      <selection pane="topRight" activeCell="D1" sqref="D1"/>
      <selection pane="bottomLeft" activeCell="A7" sqref="A7"/>
      <selection pane="bottomRight" activeCell="A68" sqref="A68:AI68"/>
    </sheetView>
  </sheetViews>
  <sheetFormatPr baseColWidth="10" defaultColWidth="10.6640625" defaultRowHeight="14.4"/>
  <cols>
    <col min="1" max="1" width="25" style="156" customWidth="1"/>
    <col min="2" max="2" width="14.33203125" style="145" customWidth="1"/>
    <col min="3" max="3" width="12.44140625" style="145" customWidth="1"/>
    <col min="4" max="4" width="5.5546875" style="144" bestFit="1" customWidth="1"/>
    <col min="5" max="34" width="4.5546875" style="144" customWidth="1"/>
    <col min="35" max="35" width="17.44140625" customWidth="1"/>
  </cols>
  <sheetData>
    <row r="5" spans="1:35" ht="27" customHeight="1" thickBot="1">
      <c r="A5" s="896" t="str">
        <f>Chantier</f>
        <v>CHR012</v>
      </c>
      <c r="B5" s="896"/>
      <c r="D5"/>
      <c r="E5" s="893" t="s">
        <v>24</v>
      </c>
      <c r="F5" s="894"/>
      <c r="G5" s="894"/>
      <c r="H5" s="894"/>
      <c r="I5" s="894"/>
      <c r="J5" s="894"/>
      <c r="K5" s="894"/>
      <c r="L5" s="894"/>
      <c r="M5" s="894"/>
      <c r="N5" s="894"/>
      <c r="O5" s="894"/>
      <c r="P5" s="894"/>
      <c r="Q5" s="894"/>
      <c r="R5" s="894"/>
      <c r="S5" s="894"/>
      <c r="T5" s="894"/>
      <c r="U5" s="894"/>
      <c r="V5" s="894"/>
      <c r="W5" s="894"/>
      <c r="X5" s="894"/>
      <c r="Y5" s="894"/>
      <c r="Z5" s="894"/>
      <c r="AA5" s="894"/>
      <c r="AB5" s="894"/>
      <c r="AC5" s="894"/>
      <c r="AD5" s="894"/>
      <c r="AE5" s="894"/>
      <c r="AF5" s="894"/>
      <c r="AG5" s="894"/>
      <c r="AH5" s="895"/>
    </row>
    <row r="6" spans="1:35" ht="15.6">
      <c r="A6" s="157" t="s">
        <v>74</v>
      </c>
      <c r="B6" s="146" t="s">
        <v>73</v>
      </c>
      <c r="C6" s="147" t="s">
        <v>109</v>
      </c>
      <c r="D6" s="147">
        <v>1</v>
      </c>
      <c r="E6" s="148">
        <v>2</v>
      </c>
      <c r="F6" s="148">
        <v>3</v>
      </c>
      <c r="G6" s="148">
        <v>4</v>
      </c>
      <c r="H6" s="148">
        <v>5</v>
      </c>
      <c r="I6" s="148">
        <v>6</v>
      </c>
      <c r="J6" s="148">
        <v>7</v>
      </c>
      <c r="K6" s="148">
        <v>8</v>
      </c>
      <c r="L6" s="148">
        <v>9</v>
      </c>
      <c r="M6" s="148">
        <v>10</v>
      </c>
      <c r="N6" s="148">
        <v>11</v>
      </c>
      <c r="O6" s="148">
        <v>12</v>
      </c>
      <c r="P6" s="148">
        <v>13</v>
      </c>
      <c r="Q6" s="148">
        <v>14</v>
      </c>
      <c r="R6" s="148">
        <v>15</v>
      </c>
      <c r="S6" s="148">
        <v>16</v>
      </c>
      <c r="T6" s="148">
        <v>17</v>
      </c>
      <c r="U6" s="148">
        <v>18</v>
      </c>
      <c r="V6" s="148">
        <v>19</v>
      </c>
      <c r="W6" s="148">
        <v>20</v>
      </c>
      <c r="X6" s="148">
        <v>21</v>
      </c>
      <c r="Y6" s="148">
        <v>22</v>
      </c>
      <c r="Z6" s="148">
        <v>23</v>
      </c>
      <c r="AA6" s="148">
        <v>24</v>
      </c>
      <c r="AB6" s="148">
        <v>25</v>
      </c>
      <c r="AC6" s="148">
        <v>26</v>
      </c>
      <c r="AD6" s="148">
        <v>27</v>
      </c>
      <c r="AE6" s="148">
        <v>28</v>
      </c>
      <c r="AF6" s="148">
        <v>29</v>
      </c>
      <c r="AG6" s="148">
        <v>30</v>
      </c>
      <c r="AH6" s="148">
        <v>31</v>
      </c>
      <c r="AI6" s="212" t="s">
        <v>84</v>
      </c>
    </row>
    <row r="7" spans="1:35">
      <c r="A7" s="158" t="str">
        <f>Matériel_Sogto!A12</f>
        <v>NIVLEUSE</v>
      </c>
      <c r="B7" s="159" t="str">
        <f>Matériel_Sogto!B12</f>
        <v>NIV001</v>
      </c>
      <c r="C7" s="301" t="str">
        <f>Matériel_Sogto!C12</f>
        <v>Cpt Panne</v>
      </c>
      <c r="D7" s="149">
        <f>Matériel_Sogto!I12</f>
        <v>0</v>
      </c>
      <c r="E7" s="150">
        <f>Matériel_Sogto!Q12</f>
        <v>0</v>
      </c>
      <c r="F7" s="150">
        <f>Matériel_Sogto!Y12</f>
        <v>0</v>
      </c>
      <c r="G7" s="150">
        <f>Matériel_Sogto!AG12</f>
        <v>0</v>
      </c>
      <c r="H7" s="150">
        <f>+Matériel_Sogto!AO12</f>
        <v>0</v>
      </c>
      <c r="I7" s="150">
        <f>Matériel_Sogto!AW12</f>
        <v>0</v>
      </c>
      <c r="J7" s="150">
        <f>Matériel_Sogto!BE12</f>
        <v>0</v>
      </c>
      <c r="K7" s="150">
        <f>Matériel_Sogto!BM12</f>
        <v>0</v>
      </c>
      <c r="L7" s="150">
        <f>Matériel_Sogto!BU12</f>
        <v>0</v>
      </c>
      <c r="M7" s="150">
        <f>+Matériel_Sogto!CC12</f>
        <v>0</v>
      </c>
      <c r="N7" s="150">
        <f>Matériel_Sogto!CK12</f>
        <v>0</v>
      </c>
      <c r="O7" s="150">
        <f>Matériel_Sogto!CS12</f>
        <v>0</v>
      </c>
      <c r="P7" s="150">
        <f>Matériel_Sogto!DA12</f>
        <v>0</v>
      </c>
      <c r="Q7" s="150">
        <f>Matériel_Sogto!DI12</f>
        <v>0</v>
      </c>
      <c r="R7" s="150">
        <f>Matériel_Sogto!DQ12</f>
        <v>0</v>
      </c>
      <c r="S7" s="150">
        <f>Matériel_Sogto!DY12</f>
        <v>0</v>
      </c>
      <c r="T7" s="150">
        <f>Matériel_Sogto!EG12</f>
        <v>0</v>
      </c>
      <c r="U7" s="150">
        <f>Matériel_Sogto!EO12</f>
        <v>0</v>
      </c>
      <c r="V7" s="150">
        <f>Matériel_Sogto!EW12</f>
        <v>0</v>
      </c>
      <c r="W7" s="150">
        <f>Matériel_Sogto!FE12</f>
        <v>0</v>
      </c>
      <c r="X7" s="150">
        <f>Matériel_Sogto!FM12</f>
        <v>0</v>
      </c>
      <c r="Y7" s="150">
        <f>Matériel_Sogto!FU12</f>
        <v>0</v>
      </c>
      <c r="Z7" s="150">
        <f>Matériel_Sogto!GC12</f>
        <v>0</v>
      </c>
      <c r="AA7" s="150">
        <f>Matériel_Sogto!GK12</f>
        <v>0</v>
      </c>
      <c r="AB7" s="150">
        <f>Matériel_Sogto!GS12</f>
        <v>0</v>
      </c>
      <c r="AC7" s="150">
        <f>Matériel_Sogto!HA12</f>
        <v>0</v>
      </c>
      <c r="AD7" s="150">
        <f>Matériel_Sogto!HI12</f>
        <v>0</v>
      </c>
      <c r="AE7" s="150">
        <f>Matériel_Sogto!HQ12</f>
        <v>0</v>
      </c>
      <c r="AF7" s="150">
        <f>Matériel_Sogto!HY12</f>
        <v>0</v>
      </c>
      <c r="AG7" s="150">
        <f>Matériel_Sogto!IG12</f>
        <v>0</v>
      </c>
      <c r="AH7" s="150">
        <f>Matériel_Sogto!IO12</f>
        <v>0</v>
      </c>
      <c r="AI7" s="211">
        <f>SUM(D7:AH7)</f>
        <v>0</v>
      </c>
    </row>
    <row r="8" spans="1:35">
      <c r="A8" s="158" t="str">
        <f>Matériel_Sogto!A13</f>
        <v>NIVLEUSE</v>
      </c>
      <c r="B8" s="159" t="str">
        <f>Matériel_Sogto!B13</f>
        <v>NIV004</v>
      </c>
      <c r="C8" s="301" t="str">
        <f>Matériel_Sogto!C13</f>
        <v>Engin</v>
      </c>
      <c r="D8" s="149">
        <f>Matériel_Sogto!I13</f>
        <v>0</v>
      </c>
      <c r="E8" s="150">
        <f>Matériel_Sogto!Q13</f>
        <v>0</v>
      </c>
      <c r="F8" s="150">
        <f>Matériel_Sogto!Y13</f>
        <v>0</v>
      </c>
      <c r="G8" s="150">
        <f>Matériel_Sogto!AG13</f>
        <v>10</v>
      </c>
      <c r="H8" s="150">
        <f>+Matériel_Sogto!AO13</f>
        <v>30</v>
      </c>
      <c r="I8" s="150">
        <f>Matériel_Sogto!AW13</f>
        <v>0</v>
      </c>
      <c r="J8" s="150">
        <f>Matériel_Sogto!BE13</f>
        <v>0</v>
      </c>
      <c r="K8" s="150">
        <f>Matériel_Sogto!BM13</f>
        <v>0</v>
      </c>
      <c r="L8" s="150">
        <f>Matériel_Sogto!BU13</f>
        <v>0</v>
      </c>
      <c r="M8" s="150">
        <f>+Matériel_Sogto!CC13</f>
        <v>0</v>
      </c>
      <c r="N8" s="150">
        <f>Matériel_Sogto!CK13</f>
        <v>0</v>
      </c>
      <c r="O8" s="150">
        <f>Matériel_Sogto!CS13</f>
        <v>0</v>
      </c>
      <c r="P8" s="150">
        <f>Matériel_Sogto!DA13</f>
        <v>0</v>
      </c>
      <c r="Q8" s="150">
        <f>Matériel_Sogto!DI13</f>
        <v>0</v>
      </c>
      <c r="R8" s="150">
        <f>Matériel_Sogto!DQ13</f>
        <v>0</v>
      </c>
      <c r="S8" s="150">
        <f>Matériel_Sogto!DY13</f>
        <v>0</v>
      </c>
      <c r="T8" s="150">
        <f>Matériel_Sogto!EG13</f>
        <v>0</v>
      </c>
      <c r="U8" s="150">
        <f>Matériel_Sogto!EO13</f>
        <v>0</v>
      </c>
      <c r="V8" s="150">
        <f>Matériel_Sogto!EW13</f>
        <v>0</v>
      </c>
      <c r="W8" s="150">
        <f>Matériel_Sogto!FE13</f>
        <v>0</v>
      </c>
      <c r="X8" s="150">
        <f>Matériel_Sogto!FM13</f>
        <v>0</v>
      </c>
      <c r="Y8" s="150">
        <f>Matériel_Sogto!FU13</f>
        <v>0</v>
      </c>
      <c r="Z8" s="150">
        <f>Matériel_Sogto!GC13</f>
        <v>0</v>
      </c>
      <c r="AA8" s="150">
        <f>Matériel_Sogto!GK13</f>
        <v>0</v>
      </c>
      <c r="AB8" s="150">
        <f>Matériel_Sogto!GS13</f>
        <v>0</v>
      </c>
      <c r="AC8" s="150">
        <f>Matériel_Sogto!HA13</f>
        <v>0</v>
      </c>
      <c r="AD8" s="150">
        <f>Matériel_Sogto!HI13</f>
        <v>0</v>
      </c>
      <c r="AE8" s="150">
        <f>Matériel_Sogto!HQ13</f>
        <v>0</v>
      </c>
      <c r="AF8" s="150">
        <f>Matériel_Sogto!HY13</f>
        <v>0</v>
      </c>
      <c r="AG8" s="150">
        <f>Matériel_Sogto!IG13</f>
        <v>0</v>
      </c>
      <c r="AH8" s="150">
        <f>Matériel_Sogto!IO13</f>
        <v>0</v>
      </c>
      <c r="AI8" s="211">
        <f t="shared" ref="AI8:AI41" si="0">SUM(D8:AH8)</f>
        <v>40</v>
      </c>
    </row>
    <row r="9" spans="1:35">
      <c r="A9" s="158" t="str">
        <f>Matériel_Sogto!A14</f>
        <v>TRACTOPELLE</v>
      </c>
      <c r="B9" s="159" t="str">
        <f>Matériel_Sogto!B14</f>
        <v>TR001</v>
      </c>
      <c r="C9" s="301" t="str">
        <f>Matériel_Sogto!C14</f>
        <v>Engin</v>
      </c>
      <c r="D9" s="149">
        <f>Matériel_Sogto!I14</f>
        <v>0</v>
      </c>
      <c r="E9" s="150">
        <f>Matériel_Sogto!Q14</f>
        <v>0</v>
      </c>
      <c r="F9" s="150">
        <f>Matériel_Sogto!Y14</f>
        <v>0</v>
      </c>
      <c r="G9" s="150">
        <f>Matériel_Sogto!AG14</f>
        <v>0</v>
      </c>
      <c r="H9" s="150">
        <f>+Matériel_Sogto!AO14</f>
        <v>0</v>
      </c>
      <c r="I9" s="150">
        <f>Matériel_Sogto!AW14</f>
        <v>0</v>
      </c>
      <c r="J9" s="150">
        <f>Matériel_Sogto!BE14</f>
        <v>0</v>
      </c>
      <c r="K9" s="150">
        <f>Matériel_Sogto!BM14</f>
        <v>0</v>
      </c>
      <c r="L9" s="150">
        <f>Matériel_Sogto!BU14</f>
        <v>0</v>
      </c>
      <c r="M9" s="150">
        <f>+Matériel_Sogto!CC14</f>
        <v>0</v>
      </c>
      <c r="N9" s="150">
        <f>Matériel_Sogto!CK14</f>
        <v>0</v>
      </c>
      <c r="O9" s="150">
        <f>Matériel_Sogto!CS14</f>
        <v>0</v>
      </c>
      <c r="P9" s="150">
        <f>Matériel_Sogto!DA14</f>
        <v>0</v>
      </c>
      <c r="Q9" s="150">
        <f>Matériel_Sogto!DI14</f>
        <v>0</v>
      </c>
      <c r="R9" s="150">
        <f>Matériel_Sogto!DQ14</f>
        <v>0</v>
      </c>
      <c r="S9" s="150">
        <f>Matériel_Sogto!DY14</f>
        <v>0</v>
      </c>
      <c r="T9" s="150">
        <f>Matériel_Sogto!EG14</f>
        <v>0</v>
      </c>
      <c r="U9" s="150">
        <f>Matériel_Sogto!EO14</f>
        <v>0</v>
      </c>
      <c r="V9" s="150">
        <f>Matériel_Sogto!EW14</f>
        <v>0</v>
      </c>
      <c r="W9" s="150">
        <f>Matériel_Sogto!FE14</f>
        <v>0</v>
      </c>
      <c r="X9" s="150">
        <f>Matériel_Sogto!FM14</f>
        <v>0</v>
      </c>
      <c r="Y9" s="150">
        <f>Matériel_Sogto!FU14</f>
        <v>0</v>
      </c>
      <c r="Z9" s="150">
        <f>Matériel_Sogto!GC14</f>
        <v>0</v>
      </c>
      <c r="AA9" s="150">
        <f>Matériel_Sogto!GK14</f>
        <v>0</v>
      </c>
      <c r="AB9" s="150">
        <f>Matériel_Sogto!GS14</f>
        <v>0</v>
      </c>
      <c r="AC9" s="150">
        <f>Matériel_Sogto!HA14</f>
        <v>0</v>
      </c>
      <c r="AD9" s="150">
        <f>Matériel_Sogto!HI14</f>
        <v>0</v>
      </c>
      <c r="AE9" s="150">
        <f>Matériel_Sogto!HQ14</f>
        <v>0</v>
      </c>
      <c r="AF9" s="150">
        <f>Matériel_Sogto!HY14</f>
        <v>0</v>
      </c>
      <c r="AG9" s="150">
        <f>Matériel_Sogto!IG14</f>
        <v>0</v>
      </c>
      <c r="AH9" s="150">
        <f>Matériel_Sogto!IO14</f>
        <v>0</v>
      </c>
      <c r="AI9" s="211">
        <f t="shared" si="0"/>
        <v>0</v>
      </c>
    </row>
    <row r="10" spans="1:35">
      <c r="A10" s="158" t="str">
        <f>Matériel_Sogto!A15</f>
        <v>TRACTOPELLE</v>
      </c>
      <c r="B10" s="159" t="str">
        <f>Matériel_Sogto!B15</f>
        <v>TR002</v>
      </c>
      <c r="C10" s="301" t="str">
        <f>Matériel_Sogto!C15</f>
        <v>Engin</v>
      </c>
      <c r="D10" s="149">
        <f>Matériel_Sogto!I15</f>
        <v>0</v>
      </c>
      <c r="E10" s="150">
        <f>Matériel_Sogto!Q15</f>
        <v>0</v>
      </c>
      <c r="F10" s="150">
        <f>Matériel_Sogto!Y15</f>
        <v>0</v>
      </c>
      <c r="G10" s="150">
        <f>Matériel_Sogto!AG15</f>
        <v>0</v>
      </c>
      <c r="H10" s="150">
        <f>+Matériel_Sogto!AO15</f>
        <v>0</v>
      </c>
      <c r="I10" s="150">
        <f>Matériel_Sogto!AW15</f>
        <v>0</v>
      </c>
      <c r="J10" s="150">
        <f>Matériel_Sogto!BE15</f>
        <v>0</v>
      </c>
      <c r="K10" s="150">
        <f>Matériel_Sogto!BM15</f>
        <v>0</v>
      </c>
      <c r="L10" s="150">
        <f>Matériel_Sogto!BU15</f>
        <v>0</v>
      </c>
      <c r="M10" s="150">
        <f>+Matériel_Sogto!CC15</f>
        <v>0</v>
      </c>
      <c r="N10" s="150">
        <f>Matériel_Sogto!CK15</f>
        <v>0</v>
      </c>
      <c r="O10" s="150">
        <f>Matériel_Sogto!CS15</f>
        <v>0</v>
      </c>
      <c r="P10" s="150">
        <f>Matériel_Sogto!DA15</f>
        <v>0</v>
      </c>
      <c r="Q10" s="150">
        <f>Matériel_Sogto!DI15</f>
        <v>0</v>
      </c>
      <c r="R10" s="150">
        <f>Matériel_Sogto!DQ15</f>
        <v>0</v>
      </c>
      <c r="S10" s="150">
        <f>Matériel_Sogto!DY15</f>
        <v>0</v>
      </c>
      <c r="T10" s="150">
        <f>Matériel_Sogto!EG15</f>
        <v>0</v>
      </c>
      <c r="U10" s="150">
        <f>Matériel_Sogto!EO15</f>
        <v>10</v>
      </c>
      <c r="V10" s="150">
        <f>Matériel_Sogto!EW15</f>
        <v>0</v>
      </c>
      <c r="W10" s="150">
        <f>Matériel_Sogto!FE15</f>
        <v>0</v>
      </c>
      <c r="X10" s="150">
        <f>Matériel_Sogto!FM15</f>
        <v>0</v>
      </c>
      <c r="Y10" s="150">
        <f>Matériel_Sogto!FU15</f>
        <v>0</v>
      </c>
      <c r="Z10" s="150">
        <f>Matériel_Sogto!GC15</f>
        <v>0</v>
      </c>
      <c r="AA10" s="150">
        <f>Matériel_Sogto!GK15</f>
        <v>0</v>
      </c>
      <c r="AB10" s="150">
        <f>Matériel_Sogto!GS15</f>
        <v>0</v>
      </c>
      <c r="AC10" s="150">
        <f>Matériel_Sogto!HA15</f>
        <v>0</v>
      </c>
      <c r="AD10" s="150">
        <f>Matériel_Sogto!HI15</f>
        <v>0</v>
      </c>
      <c r="AE10" s="150">
        <f>Matériel_Sogto!HQ15</f>
        <v>0</v>
      </c>
      <c r="AF10" s="150">
        <f>Matériel_Sogto!HY15</f>
        <v>0</v>
      </c>
      <c r="AG10" s="150">
        <f>Matériel_Sogto!IG15</f>
        <v>0</v>
      </c>
      <c r="AH10" s="150">
        <f>Matériel_Sogto!IO15</f>
        <v>0</v>
      </c>
      <c r="AI10" s="211">
        <f t="shared" si="0"/>
        <v>10</v>
      </c>
    </row>
    <row r="11" spans="1:35">
      <c r="A11" s="158" t="str">
        <f>Matériel_Sogto!A16</f>
        <v>COMPACTEUR</v>
      </c>
      <c r="B11" s="159" t="str">
        <f>Matériel_Sogto!B16</f>
        <v>C006</v>
      </c>
      <c r="C11" s="301" t="str">
        <f>Matériel_Sogto!C16</f>
        <v>Engin</v>
      </c>
      <c r="D11" s="149">
        <f>Matériel_Sogto!I16</f>
        <v>0</v>
      </c>
      <c r="E11" s="150">
        <f>Matériel_Sogto!Q16</f>
        <v>0</v>
      </c>
      <c r="F11" s="150">
        <f>Matériel_Sogto!Y16</f>
        <v>0</v>
      </c>
      <c r="G11" s="150">
        <f>Matériel_Sogto!AG16</f>
        <v>10</v>
      </c>
      <c r="H11" s="150">
        <f>+Matériel_Sogto!AO16</f>
        <v>0</v>
      </c>
      <c r="I11" s="150">
        <f>Matériel_Sogto!AW16</f>
        <v>0</v>
      </c>
      <c r="J11" s="150">
        <f>Matériel_Sogto!BE16</f>
        <v>0</v>
      </c>
      <c r="K11" s="150">
        <f>Matériel_Sogto!BM16</f>
        <v>0</v>
      </c>
      <c r="L11" s="150">
        <f>Matériel_Sogto!BU16</f>
        <v>0</v>
      </c>
      <c r="M11" s="150">
        <f>+Matériel_Sogto!CC16</f>
        <v>0</v>
      </c>
      <c r="N11" s="150">
        <f>Matériel_Sogto!CK16</f>
        <v>0</v>
      </c>
      <c r="O11" s="150">
        <f>Matériel_Sogto!CS16</f>
        <v>0</v>
      </c>
      <c r="P11" s="150">
        <f>Matériel_Sogto!DA16</f>
        <v>0</v>
      </c>
      <c r="Q11" s="150">
        <f>Matériel_Sogto!DI16</f>
        <v>0</v>
      </c>
      <c r="R11" s="150">
        <f>Matériel_Sogto!DQ16</f>
        <v>0</v>
      </c>
      <c r="S11" s="150">
        <f>Matériel_Sogto!DY16</f>
        <v>0</v>
      </c>
      <c r="T11" s="150">
        <f>Matériel_Sogto!EG16</f>
        <v>0</v>
      </c>
      <c r="U11" s="150">
        <f>Matériel_Sogto!EO16</f>
        <v>0</v>
      </c>
      <c r="V11" s="150">
        <f>Matériel_Sogto!EW16</f>
        <v>0</v>
      </c>
      <c r="W11" s="150">
        <f>Matériel_Sogto!FE16</f>
        <v>0</v>
      </c>
      <c r="X11" s="150">
        <f>Matériel_Sogto!FM16</f>
        <v>0</v>
      </c>
      <c r="Y11" s="150">
        <f>Matériel_Sogto!FU16</f>
        <v>0</v>
      </c>
      <c r="Z11" s="150">
        <f>Matériel_Sogto!GC16</f>
        <v>0</v>
      </c>
      <c r="AA11" s="150">
        <f>Matériel_Sogto!GK16</f>
        <v>0</v>
      </c>
      <c r="AB11" s="150">
        <f>Matériel_Sogto!GS16</f>
        <v>0</v>
      </c>
      <c r="AC11" s="150">
        <f>Matériel_Sogto!HA16</f>
        <v>0</v>
      </c>
      <c r="AD11" s="150">
        <f>Matériel_Sogto!HI16</f>
        <v>0</v>
      </c>
      <c r="AE11" s="150">
        <f>Matériel_Sogto!HQ16</f>
        <v>0</v>
      </c>
      <c r="AF11" s="150">
        <f>Matériel_Sogto!HY16</f>
        <v>0</v>
      </c>
      <c r="AG11" s="150">
        <f>Matériel_Sogto!IG16</f>
        <v>0</v>
      </c>
      <c r="AH11" s="150">
        <f>Matériel_Sogto!IO16</f>
        <v>0</v>
      </c>
      <c r="AI11" s="211">
        <f t="shared" si="0"/>
        <v>10</v>
      </c>
    </row>
    <row r="12" spans="1:35">
      <c r="A12" s="158" t="str">
        <f>Matériel_Sogto!A17</f>
        <v>COMPACTEUR</v>
      </c>
      <c r="B12" s="159" t="str">
        <f>Matériel_Sogto!B17</f>
        <v>C003</v>
      </c>
      <c r="C12" s="301" t="str">
        <f>Matériel_Sogto!C17</f>
        <v>Engin</v>
      </c>
      <c r="D12" s="149">
        <f>Matériel_Sogto!I17</f>
        <v>0</v>
      </c>
      <c r="E12" s="150">
        <f>Matériel_Sogto!Q17</f>
        <v>0</v>
      </c>
      <c r="F12" s="150">
        <f>Matériel_Sogto!Y17</f>
        <v>0</v>
      </c>
      <c r="G12" s="150">
        <f>Matériel_Sogto!AG17</f>
        <v>0</v>
      </c>
      <c r="H12" s="150">
        <f>+Matériel_Sogto!AO17</f>
        <v>0</v>
      </c>
      <c r="I12" s="150">
        <f>Matériel_Sogto!AW17</f>
        <v>0</v>
      </c>
      <c r="J12" s="150">
        <f>Matériel_Sogto!BE17</f>
        <v>0</v>
      </c>
      <c r="K12" s="150">
        <f>Matériel_Sogto!BM17</f>
        <v>0</v>
      </c>
      <c r="L12" s="150">
        <f>Matériel_Sogto!BU17</f>
        <v>0</v>
      </c>
      <c r="M12" s="150">
        <f>+Matériel_Sogto!CC17</f>
        <v>0</v>
      </c>
      <c r="N12" s="150">
        <f>Matériel_Sogto!CK17</f>
        <v>0</v>
      </c>
      <c r="O12" s="150">
        <f>Matériel_Sogto!CS17</f>
        <v>0</v>
      </c>
      <c r="P12" s="150">
        <f>Matériel_Sogto!DA17</f>
        <v>0</v>
      </c>
      <c r="Q12" s="150">
        <f>Matériel_Sogto!DI17</f>
        <v>0</v>
      </c>
      <c r="R12" s="150">
        <f>Matériel_Sogto!DQ17</f>
        <v>0</v>
      </c>
      <c r="S12" s="150">
        <f>Matériel_Sogto!DY17</f>
        <v>0</v>
      </c>
      <c r="T12" s="150">
        <f>Matériel_Sogto!EG17</f>
        <v>0</v>
      </c>
      <c r="U12" s="150">
        <f>Matériel_Sogto!EO17</f>
        <v>0</v>
      </c>
      <c r="V12" s="150">
        <f>Matériel_Sogto!EW17</f>
        <v>0</v>
      </c>
      <c r="W12" s="150">
        <f>Matériel_Sogto!FE17</f>
        <v>0</v>
      </c>
      <c r="X12" s="150">
        <f>Matériel_Sogto!FM17</f>
        <v>0</v>
      </c>
      <c r="Y12" s="150">
        <f>Matériel_Sogto!FU17</f>
        <v>0</v>
      </c>
      <c r="Z12" s="150">
        <f>Matériel_Sogto!GC17</f>
        <v>0</v>
      </c>
      <c r="AA12" s="150">
        <f>Matériel_Sogto!GK17</f>
        <v>0</v>
      </c>
      <c r="AB12" s="150">
        <f>Matériel_Sogto!GS17</f>
        <v>0</v>
      </c>
      <c r="AC12" s="150">
        <f>Matériel_Sogto!HA17</f>
        <v>0</v>
      </c>
      <c r="AD12" s="150">
        <f>Matériel_Sogto!HI17</f>
        <v>0</v>
      </c>
      <c r="AE12" s="150">
        <f>Matériel_Sogto!HQ17</f>
        <v>0</v>
      </c>
      <c r="AF12" s="150">
        <f>Matériel_Sogto!HY17</f>
        <v>0</v>
      </c>
      <c r="AG12" s="150">
        <f>Matériel_Sogto!IG17</f>
        <v>0</v>
      </c>
      <c r="AH12" s="150">
        <f>Matériel_Sogto!IO17</f>
        <v>0</v>
      </c>
      <c r="AI12" s="211">
        <f t="shared" si="0"/>
        <v>0</v>
      </c>
    </row>
    <row r="13" spans="1:35">
      <c r="A13" s="158" t="str">
        <f>Matériel_Sogto!A18</f>
        <v>PELLE</v>
      </c>
      <c r="B13" s="159" t="str">
        <f>Matériel_Sogto!B18</f>
        <v>P0012</v>
      </c>
      <c r="C13" s="301" t="str">
        <f>Matériel_Sogto!C18</f>
        <v>Engin</v>
      </c>
      <c r="D13" s="149">
        <f>Matériel_Sogto!I18</f>
        <v>0</v>
      </c>
      <c r="E13" s="150">
        <f>Matériel_Sogto!Q18</f>
        <v>0</v>
      </c>
      <c r="F13" s="150">
        <f>Matériel_Sogto!Y18</f>
        <v>0</v>
      </c>
      <c r="G13" s="150">
        <f>Matériel_Sogto!AG18</f>
        <v>0</v>
      </c>
      <c r="H13" s="150">
        <f>+Matériel_Sogto!AO18</f>
        <v>0</v>
      </c>
      <c r="I13" s="150">
        <f>Matériel_Sogto!AW18</f>
        <v>0</v>
      </c>
      <c r="J13" s="150">
        <f>Matériel_Sogto!BE18</f>
        <v>0</v>
      </c>
      <c r="K13" s="150">
        <f>Matériel_Sogto!BM18</f>
        <v>0</v>
      </c>
      <c r="L13" s="150">
        <f>Matériel_Sogto!BU18</f>
        <v>0</v>
      </c>
      <c r="M13" s="150">
        <f>+Matériel_Sogto!CC18</f>
        <v>0</v>
      </c>
      <c r="N13" s="150">
        <f>Matériel_Sogto!CK18</f>
        <v>0</v>
      </c>
      <c r="O13" s="150">
        <f>Matériel_Sogto!CS18</f>
        <v>0</v>
      </c>
      <c r="P13" s="150">
        <f>Matériel_Sogto!DA18</f>
        <v>0</v>
      </c>
      <c r="Q13" s="150">
        <f>Matériel_Sogto!DI18</f>
        <v>0</v>
      </c>
      <c r="R13" s="150">
        <f>Matériel_Sogto!DQ18</f>
        <v>0</v>
      </c>
      <c r="S13" s="150">
        <f>Matériel_Sogto!DY18</f>
        <v>0</v>
      </c>
      <c r="T13" s="150">
        <f>Matériel_Sogto!EG18</f>
        <v>0</v>
      </c>
      <c r="U13" s="150">
        <f>Matériel_Sogto!EO18</f>
        <v>0</v>
      </c>
      <c r="V13" s="150">
        <f>Matériel_Sogto!EW18</f>
        <v>0</v>
      </c>
      <c r="W13" s="150">
        <f>Matériel_Sogto!FE18</f>
        <v>0</v>
      </c>
      <c r="X13" s="150">
        <f>Matériel_Sogto!FM18</f>
        <v>0</v>
      </c>
      <c r="Y13" s="150">
        <f>Matériel_Sogto!FU18</f>
        <v>0</v>
      </c>
      <c r="Z13" s="150">
        <f>Matériel_Sogto!GC18</f>
        <v>0</v>
      </c>
      <c r="AA13" s="150">
        <f>Matériel_Sogto!GK18</f>
        <v>0</v>
      </c>
      <c r="AB13" s="150">
        <f>Matériel_Sogto!GS18</f>
        <v>0</v>
      </c>
      <c r="AC13" s="150">
        <f>Matériel_Sogto!HA18</f>
        <v>0</v>
      </c>
      <c r="AD13" s="150">
        <f>Matériel_Sogto!HI18</f>
        <v>0</v>
      </c>
      <c r="AE13" s="150">
        <f>Matériel_Sogto!HQ18</f>
        <v>0</v>
      </c>
      <c r="AF13" s="150">
        <f>Matériel_Sogto!HY18</f>
        <v>0</v>
      </c>
      <c r="AG13" s="150">
        <f>Matériel_Sogto!IG18</f>
        <v>0</v>
      </c>
      <c r="AH13" s="150">
        <f>Matériel_Sogto!IO18</f>
        <v>0</v>
      </c>
      <c r="AI13" s="211">
        <f t="shared" si="0"/>
        <v>0</v>
      </c>
    </row>
    <row r="14" spans="1:35">
      <c r="A14" s="158" t="str">
        <f>Matériel_Sogto!A19</f>
        <v>CAMION</v>
      </c>
      <c r="B14" s="159" t="str">
        <f>Matériel_Sogto!B19</f>
        <v>CB001</v>
      </c>
      <c r="C14" s="301" t="str">
        <f>Matériel_Sogto!C19</f>
        <v>Transport</v>
      </c>
      <c r="D14" s="149">
        <f>Matériel_Sogto!I19</f>
        <v>0</v>
      </c>
      <c r="E14" s="150">
        <f>Matériel_Sogto!Q19</f>
        <v>0</v>
      </c>
      <c r="F14" s="150">
        <f>Matériel_Sogto!Y19</f>
        <v>0</v>
      </c>
      <c r="G14" s="150">
        <f>Matériel_Sogto!AG19</f>
        <v>0</v>
      </c>
      <c r="H14" s="150">
        <f>+Matériel_Sogto!AO19</f>
        <v>0</v>
      </c>
      <c r="I14" s="150">
        <f>Matériel_Sogto!AW19</f>
        <v>0</v>
      </c>
      <c r="J14" s="150">
        <f>Matériel_Sogto!BE19</f>
        <v>0</v>
      </c>
      <c r="K14" s="150">
        <f>Matériel_Sogto!BM19</f>
        <v>0</v>
      </c>
      <c r="L14" s="150">
        <f>Matériel_Sogto!BU19</f>
        <v>0</v>
      </c>
      <c r="M14" s="150">
        <f>+Matériel_Sogto!CC19</f>
        <v>0</v>
      </c>
      <c r="N14" s="150">
        <f>Matériel_Sogto!CK19</f>
        <v>0</v>
      </c>
      <c r="O14" s="150">
        <f>Matériel_Sogto!CS19</f>
        <v>0</v>
      </c>
      <c r="P14" s="150">
        <f>Matériel_Sogto!DA19</f>
        <v>0</v>
      </c>
      <c r="Q14" s="150">
        <f>Matériel_Sogto!DI19</f>
        <v>0</v>
      </c>
      <c r="R14" s="150">
        <f>Matériel_Sogto!DQ19</f>
        <v>0</v>
      </c>
      <c r="S14" s="150">
        <f>Matériel_Sogto!DY19</f>
        <v>0</v>
      </c>
      <c r="T14" s="150">
        <f>Matériel_Sogto!EG19</f>
        <v>0</v>
      </c>
      <c r="U14" s="150">
        <f>Matériel_Sogto!EO19</f>
        <v>0</v>
      </c>
      <c r="V14" s="150">
        <f>Matériel_Sogto!EW19</f>
        <v>0</v>
      </c>
      <c r="W14" s="150">
        <f>Matériel_Sogto!FE19</f>
        <v>0</v>
      </c>
      <c r="X14" s="150">
        <f>Matériel_Sogto!FM19</f>
        <v>0</v>
      </c>
      <c r="Y14" s="150">
        <f>Matériel_Sogto!FU19</f>
        <v>0</v>
      </c>
      <c r="Z14" s="150">
        <f>Matériel_Sogto!GC19</f>
        <v>0</v>
      </c>
      <c r="AA14" s="150">
        <f>Matériel_Sogto!GK19</f>
        <v>0</v>
      </c>
      <c r="AB14" s="150">
        <f>Matériel_Sogto!GS19</f>
        <v>0</v>
      </c>
      <c r="AC14" s="150">
        <f>Matériel_Sogto!HA19</f>
        <v>0</v>
      </c>
      <c r="AD14" s="150">
        <f>Matériel_Sogto!HI19</f>
        <v>0</v>
      </c>
      <c r="AE14" s="150">
        <f>Matériel_Sogto!HQ19</f>
        <v>0</v>
      </c>
      <c r="AF14" s="150">
        <f>Matériel_Sogto!HY19</f>
        <v>0</v>
      </c>
      <c r="AG14" s="150">
        <f>Matériel_Sogto!IG19</f>
        <v>0</v>
      </c>
      <c r="AH14" s="150">
        <f>Matériel_Sogto!IO19</f>
        <v>0</v>
      </c>
      <c r="AI14" s="211">
        <f t="shared" si="0"/>
        <v>0</v>
      </c>
    </row>
    <row r="15" spans="1:35">
      <c r="A15" s="158" t="str">
        <f>Matériel_Sogto!A20</f>
        <v>CAMION</v>
      </c>
      <c r="B15" s="159" t="str">
        <f>Matériel_Sogto!B20</f>
        <v>CB002</v>
      </c>
      <c r="C15" s="301" t="str">
        <f>Matériel_Sogto!C20</f>
        <v>Transport</v>
      </c>
      <c r="D15" s="149">
        <f>Matériel_Sogto!I20</f>
        <v>0</v>
      </c>
      <c r="E15" s="150">
        <f>Matériel_Sogto!Q20</f>
        <v>0</v>
      </c>
      <c r="F15" s="150">
        <f>Matériel_Sogto!Y20</f>
        <v>0</v>
      </c>
      <c r="G15" s="150">
        <f>Matériel_Sogto!AG20</f>
        <v>0</v>
      </c>
      <c r="H15" s="150">
        <f>+Matériel_Sogto!AO20</f>
        <v>0</v>
      </c>
      <c r="I15" s="150">
        <f>Matériel_Sogto!AW20</f>
        <v>0</v>
      </c>
      <c r="J15" s="150">
        <f>Matériel_Sogto!BE20</f>
        <v>0</v>
      </c>
      <c r="K15" s="150">
        <f>Matériel_Sogto!BM20</f>
        <v>0</v>
      </c>
      <c r="L15" s="150">
        <f>Matériel_Sogto!BU20</f>
        <v>0</v>
      </c>
      <c r="M15" s="150">
        <f>+Matériel_Sogto!CC20</f>
        <v>0</v>
      </c>
      <c r="N15" s="150">
        <f>Matériel_Sogto!CK20</f>
        <v>0</v>
      </c>
      <c r="O15" s="150">
        <f>Matériel_Sogto!CS20</f>
        <v>0</v>
      </c>
      <c r="P15" s="150">
        <f>Matériel_Sogto!DA20</f>
        <v>0</v>
      </c>
      <c r="Q15" s="150">
        <f>Matériel_Sogto!DI20</f>
        <v>0</v>
      </c>
      <c r="R15" s="150">
        <f>Matériel_Sogto!DQ20</f>
        <v>0</v>
      </c>
      <c r="S15" s="150">
        <f>Matériel_Sogto!DY20</f>
        <v>0</v>
      </c>
      <c r="T15" s="150">
        <f>Matériel_Sogto!EG20</f>
        <v>0</v>
      </c>
      <c r="U15" s="150">
        <f>Matériel_Sogto!EO20</f>
        <v>0</v>
      </c>
      <c r="V15" s="150">
        <f>Matériel_Sogto!EW20</f>
        <v>0</v>
      </c>
      <c r="W15" s="150">
        <f>Matériel_Sogto!FE20</f>
        <v>0</v>
      </c>
      <c r="X15" s="150">
        <f>Matériel_Sogto!FM20</f>
        <v>0</v>
      </c>
      <c r="Y15" s="150">
        <f>Matériel_Sogto!FU20</f>
        <v>0</v>
      </c>
      <c r="Z15" s="150">
        <f>Matériel_Sogto!GC20</f>
        <v>0</v>
      </c>
      <c r="AA15" s="150">
        <f>Matériel_Sogto!GK20</f>
        <v>0</v>
      </c>
      <c r="AB15" s="150">
        <f>Matériel_Sogto!GS20</f>
        <v>0</v>
      </c>
      <c r="AC15" s="150">
        <f>Matériel_Sogto!HA20</f>
        <v>0</v>
      </c>
      <c r="AD15" s="150">
        <f>Matériel_Sogto!HI20</f>
        <v>0</v>
      </c>
      <c r="AE15" s="150">
        <f>Matériel_Sogto!HQ20</f>
        <v>0</v>
      </c>
      <c r="AF15" s="150">
        <f>Matériel_Sogto!HY20</f>
        <v>0</v>
      </c>
      <c r="AG15" s="150">
        <f>Matériel_Sogto!IG20</f>
        <v>0</v>
      </c>
      <c r="AH15" s="150">
        <f>Matériel_Sogto!IO20</f>
        <v>0</v>
      </c>
      <c r="AI15" s="211">
        <f t="shared" si="0"/>
        <v>0</v>
      </c>
    </row>
    <row r="16" spans="1:35">
      <c r="A16" s="158" t="str">
        <f>Matériel_Sogto!A21</f>
        <v>CAMION</v>
      </c>
      <c r="B16" s="159" t="str">
        <f>Matériel_Sogto!B21</f>
        <v>CA006</v>
      </c>
      <c r="C16" s="301" t="str">
        <f>Matériel_Sogto!C21</f>
        <v>Transport</v>
      </c>
      <c r="D16" s="149">
        <f>Matériel_Sogto!I21</f>
        <v>0</v>
      </c>
      <c r="E16" s="150">
        <f>Matériel_Sogto!Q21</f>
        <v>0</v>
      </c>
      <c r="F16" s="150">
        <f>Matériel_Sogto!Y21</f>
        <v>0</v>
      </c>
      <c r="G16" s="150">
        <f>Matériel_Sogto!AG21</f>
        <v>0</v>
      </c>
      <c r="H16" s="150">
        <f>+Matériel_Sogto!AO21</f>
        <v>0</v>
      </c>
      <c r="I16" s="150">
        <f>Matériel_Sogto!AW21</f>
        <v>0</v>
      </c>
      <c r="J16" s="150">
        <f>Matériel_Sogto!BE21</f>
        <v>0</v>
      </c>
      <c r="K16" s="150">
        <f>Matériel_Sogto!BM21</f>
        <v>0</v>
      </c>
      <c r="L16" s="150">
        <f>Matériel_Sogto!BU21</f>
        <v>0</v>
      </c>
      <c r="M16" s="150">
        <f>+Matériel_Sogto!CC21</f>
        <v>0</v>
      </c>
      <c r="N16" s="150">
        <f>Matériel_Sogto!CK21</f>
        <v>0</v>
      </c>
      <c r="O16" s="150">
        <f>Matériel_Sogto!CS21</f>
        <v>0</v>
      </c>
      <c r="P16" s="150">
        <f>Matériel_Sogto!DA21</f>
        <v>0</v>
      </c>
      <c r="Q16" s="150">
        <f>Matériel_Sogto!DI21</f>
        <v>0</v>
      </c>
      <c r="R16" s="150">
        <f>Matériel_Sogto!DQ21</f>
        <v>0</v>
      </c>
      <c r="S16" s="150">
        <f>Matériel_Sogto!DY21</f>
        <v>0</v>
      </c>
      <c r="T16" s="150">
        <f>Matériel_Sogto!EG21</f>
        <v>0</v>
      </c>
      <c r="U16" s="150">
        <f>Matériel_Sogto!EO21</f>
        <v>0</v>
      </c>
      <c r="V16" s="150">
        <f>Matériel_Sogto!EW21</f>
        <v>0</v>
      </c>
      <c r="W16" s="150">
        <f>Matériel_Sogto!FE21</f>
        <v>0</v>
      </c>
      <c r="X16" s="150">
        <f>Matériel_Sogto!FM21</f>
        <v>0</v>
      </c>
      <c r="Y16" s="150">
        <f>Matériel_Sogto!FU21</f>
        <v>0</v>
      </c>
      <c r="Z16" s="150">
        <f>Matériel_Sogto!GC21</f>
        <v>0</v>
      </c>
      <c r="AA16" s="150">
        <f>Matériel_Sogto!GK21</f>
        <v>0</v>
      </c>
      <c r="AB16" s="150">
        <f>Matériel_Sogto!GS21</f>
        <v>0</v>
      </c>
      <c r="AC16" s="150">
        <f>Matériel_Sogto!HA21</f>
        <v>0</v>
      </c>
      <c r="AD16" s="150">
        <f>Matériel_Sogto!HI21</f>
        <v>0</v>
      </c>
      <c r="AE16" s="150">
        <f>Matériel_Sogto!HQ21</f>
        <v>0</v>
      </c>
      <c r="AF16" s="150">
        <f>Matériel_Sogto!HY21</f>
        <v>0</v>
      </c>
      <c r="AG16" s="150">
        <f>Matériel_Sogto!IG21</f>
        <v>0</v>
      </c>
      <c r="AH16" s="150">
        <f>Matériel_Sogto!IO21</f>
        <v>0</v>
      </c>
      <c r="AI16" s="211">
        <f t="shared" si="0"/>
        <v>0</v>
      </c>
    </row>
    <row r="17" spans="1:35">
      <c r="A17" s="158" t="str">
        <f>Matériel_Sogto!A22</f>
        <v>CAMION</v>
      </c>
      <c r="B17" s="159" t="str">
        <f>Matériel_Sogto!B22</f>
        <v>CA012</v>
      </c>
      <c r="C17" s="301" t="str">
        <f>Matériel_Sogto!C22</f>
        <v>Transport</v>
      </c>
      <c r="D17" s="149">
        <f>Matériel_Sogto!I22</f>
        <v>0</v>
      </c>
      <c r="E17" s="150">
        <f>Matériel_Sogto!Q22</f>
        <v>0</v>
      </c>
      <c r="F17" s="150">
        <f>Matériel_Sogto!Y22</f>
        <v>0</v>
      </c>
      <c r="G17" s="150">
        <f>Matériel_Sogto!AG22</f>
        <v>0</v>
      </c>
      <c r="H17" s="150">
        <f>+Matériel_Sogto!AO22</f>
        <v>0</v>
      </c>
      <c r="I17" s="150">
        <f>Matériel_Sogto!AW22</f>
        <v>0</v>
      </c>
      <c r="J17" s="150">
        <f>Matériel_Sogto!BE22</f>
        <v>0</v>
      </c>
      <c r="K17" s="150">
        <f>Matériel_Sogto!BM22</f>
        <v>0</v>
      </c>
      <c r="L17" s="150">
        <f>Matériel_Sogto!BU22</f>
        <v>0</v>
      </c>
      <c r="M17" s="150">
        <f>+Matériel_Sogto!CC22</f>
        <v>0</v>
      </c>
      <c r="N17" s="150">
        <f>Matériel_Sogto!CK22</f>
        <v>0</v>
      </c>
      <c r="O17" s="150">
        <f>Matériel_Sogto!CS22</f>
        <v>0</v>
      </c>
      <c r="P17" s="150">
        <f>Matériel_Sogto!DA22</f>
        <v>0</v>
      </c>
      <c r="Q17" s="150">
        <f>Matériel_Sogto!DI22</f>
        <v>0</v>
      </c>
      <c r="R17" s="150">
        <f>Matériel_Sogto!DQ22</f>
        <v>0</v>
      </c>
      <c r="S17" s="150">
        <f>Matériel_Sogto!DY22</f>
        <v>0</v>
      </c>
      <c r="T17" s="150">
        <f>Matériel_Sogto!EG22</f>
        <v>0</v>
      </c>
      <c r="U17" s="150">
        <f>Matériel_Sogto!EO22</f>
        <v>0</v>
      </c>
      <c r="V17" s="150">
        <f>Matériel_Sogto!EW22</f>
        <v>0</v>
      </c>
      <c r="W17" s="150">
        <f>Matériel_Sogto!FE22</f>
        <v>0</v>
      </c>
      <c r="X17" s="150">
        <f>Matériel_Sogto!FM22</f>
        <v>0</v>
      </c>
      <c r="Y17" s="150">
        <f>Matériel_Sogto!FU22</f>
        <v>0</v>
      </c>
      <c r="Z17" s="150">
        <f>Matériel_Sogto!GC22</f>
        <v>0</v>
      </c>
      <c r="AA17" s="150">
        <f>Matériel_Sogto!GK22</f>
        <v>0</v>
      </c>
      <c r="AB17" s="150">
        <f>Matériel_Sogto!GS22</f>
        <v>0</v>
      </c>
      <c r="AC17" s="150">
        <f>Matériel_Sogto!HA22</f>
        <v>0</v>
      </c>
      <c r="AD17" s="150">
        <f>Matériel_Sogto!HI22</f>
        <v>0</v>
      </c>
      <c r="AE17" s="150">
        <f>Matériel_Sogto!HQ22</f>
        <v>0</v>
      </c>
      <c r="AF17" s="150">
        <f>Matériel_Sogto!HY22</f>
        <v>0</v>
      </c>
      <c r="AG17" s="150">
        <f>Matériel_Sogto!IG22</f>
        <v>0</v>
      </c>
      <c r="AH17" s="150">
        <f>Matériel_Sogto!IO22</f>
        <v>0</v>
      </c>
      <c r="AI17" s="211">
        <f t="shared" si="0"/>
        <v>0</v>
      </c>
    </row>
    <row r="18" spans="1:35">
      <c r="A18" s="158" t="str">
        <f>Matériel_Sogto!A23</f>
        <v>PICK UP</v>
      </c>
      <c r="B18" s="159" t="str">
        <f>Matériel_Sogto!B23</f>
        <v>PICK003</v>
      </c>
      <c r="C18" s="301" t="str">
        <f>Matériel_Sogto!C23</f>
        <v>Transport</v>
      </c>
      <c r="D18" s="149">
        <f>Matériel_Sogto!I23</f>
        <v>0</v>
      </c>
      <c r="E18" s="150">
        <f>Matériel_Sogto!Q23</f>
        <v>0</v>
      </c>
      <c r="F18" s="150">
        <f>Matériel_Sogto!Y23</f>
        <v>0</v>
      </c>
      <c r="G18" s="150">
        <f>Matériel_Sogto!AG23</f>
        <v>0</v>
      </c>
      <c r="H18" s="150">
        <f>+Matériel_Sogto!AO23</f>
        <v>0</v>
      </c>
      <c r="I18" s="150">
        <f>Matériel_Sogto!AW23</f>
        <v>0</v>
      </c>
      <c r="J18" s="150">
        <f>Matériel_Sogto!BE23</f>
        <v>0</v>
      </c>
      <c r="K18" s="150">
        <f>Matériel_Sogto!BM23</f>
        <v>0</v>
      </c>
      <c r="L18" s="150">
        <f>Matériel_Sogto!BU23</f>
        <v>0</v>
      </c>
      <c r="M18" s="150">
        <f>+Matériel_Sogto!CC23</f>
        <v>0</v>
      </c>
      <c r="N18" s="150">
        <f>Matériel_Sogto!CK23</f>
        <v>0</v>
      </c>
      <c r="O18" s="150">
        <f>Matériel_Sogto!CS23</f>
        <v>0</v>
      </c>
      <c r="P18" s="150">
        <f>Matériel_Sogto!DA23</f>
        <v>0</v>
      </c>
      <c r="Q18" s="150">
        <f>Matériel_Sogto!DI23</f>
        <v>0</v>
      </c>
      <c r="R18" s="150">
        <f>Matériel_Sogto!DQ23</f>
        <v>0</v>
      </c>
      <c r="S18" s="150">
        <f>Matériel_Sogto!DY23</f>
        <v>0</v>
      </c>
      <c r="T18" s="150">
        <f>Matériel_Sogto!EG23</f>
        <v>0</v>
      </c>
      <c r="U18" s="150">
        <f>Matériel_Sogto!EO23</f>
        <v>0</v>
      </c>
      <c r="V18" s="150">
        <f>Matériel_Sogto!EW23</f>
        <v>0</v>
      </c>
      <c r="W18" s="150">
        <f>Matériel_Sogto!FE23</f>
        <v>0</v>
      </c>
      <c r="X18" s="150">
        <f>Matériel_Sogto!FM23</f>
        <v>0</v>
      </c>
      <c r="Y18" s="150">
        <f>Matériel_Sogto!FU23</f>
        <v>0</v>
      </c>
      <c r="Z18" s="150">
        <f>Matériel_Sogto!GC23</f>
        <v>0</v>
      </c>
      <c r="AA18" s="150">
        <f>Matériel_Sogto!GK23</f>
        <v>0</v>
      </c>
      <c r="AB18" s="150">
        <f>Matériel_Sogto!GS23</f>
        <v>0</v>
      </c>
      <c r="AC18" s="150">
        <f>Matériel_Sogto!HA23</f>
        <v>0</v>
      </c>
      <c r="AD18" s="150">
        <f>Matériel_Sogto!HI23</f>
        <v>0</v>
      </c>
      <c r="AE18" s="150">
        <f>Matériel_Sogto!HQ23</f>
        <v>0</v>
      </c>
      <c r="AF18" s="150">
        <f>Matériel_Sogto!HY23</f>
        <v>0</v>
      </c>
      <c r="AG18" s="150">
        <f>Matériel_Sogto!IG23</f>
        <v>0</v>
      </c>
      <c r="AH18" s="150">
        <f>Matériel_Sogto!IO23</f>
        <v>0</v>
      </c>
      <c r="AI18" s="211">
        <f t="shared" si="0"/>
        <v>0</v>
      </c>
    </row>
    <row r="19" spans="1:35">
      <c r="A19" s="158" t="str">
        <f>Matériel_Sogto!A24</f>
        <v>FIAT</v>
      </c>
      <c r="B19" s="159" t="str">
        <f>Matériel_Sogto!B24</f>
        <v>VL004</v>
      </c>
      <c r="C19" s="301" t="str">
        <f>Matériel_Sogto!C24</f>
        <v>Transport</v>
      </c>
      <c r="D19" s="149">
        <f>Matériel_Sogto!I24</f>
        <v>0</v>
      </c>
      <c r="E19" s="150">
        <f>Matériel_Sogto!Q24</f>
        <v>0</v>
      </c>
      <c r="F19" s="150">
        <f>Matériel_Sogto!Y24</f>
        <v>0</v>
      </c>
      <c r="G19" s="150">
        <f>Matériel_Sogto!AG24</f>
        <v>0</v>
      </c>
      <c r="H19" s="150">
        <f>+Matériel_Sogto!AO24</f>
        <v>0</v>
      </c>
      <c r="I19" s="150">
        <f>Matériel_Sogto!AW24</f>
        <v>0</v>
      </c>
      <c r="J19" s="150">
        <f>Matériel_Sogto!BE24</f>
        <v>0</v>
      </c>
      <c r="K19" s="150">
        <f>Matériel_Sogto!BM24</f>
        <v>0</v>
      </c>
      <c r="L19" s="150">
        <f>Matériel_Sogto!BU24</f>
        <v>0</v>
      </c>
      <c r="M19" s="150">
        <f>+Matériel_Sogto!CC24</f>
        <v>0</v>
      </c>
      <c r="N19" s="150">
        <f>Matériel_Sogto!CK24</f>
        <v>0</v>
      </c>
      <c r="O19" s="150">
        <f>Matériel_Sogto!CS24</f>
        <v>0</v>
      </c>
      <c r="P19" s="150">
        <f>Matériel_Sogto!DA24</f>
        <v>0</v>
      </c>
      <c r="Q19" s="150">
        <f>Matériel_Sogto!DI24</f>
        <v>0</v>
      </c>
      <c r="R19" s="150">
        <f>Matériel_Sogto!DQ24</f>
        <v>0</v>
      </c>
      <c r="S19" s="150">
        <f>Matériel_Sogto!DY24</f>
        <v>0</v>
      </c>
      <c r="T19" s="150">
        <f>Matériel_Sogto!EG24</f>
        <v>0</v>
      </c>
      <c r="U19" s="150">
        <f>Matériel_Sogto!EO24</f>
        <v>0</v>
      </c>
      <c r="V19" s="150">
        <f>Matériel_Sogto!EW24</f>
        <v>0</v>
      </c>
      <c r="W19" s="150">
        <f>Matériel_Sogto!FE24</f>
        <v>0</v>
      </c>
      <c r="X19" s="150">
        <f>Matériel_Sogto!FM24</f>
        <v>0</v>
      </c>
      <c r="Y19" s="150">
        <f>Matériel_Sogto!FU24</f>
        <v>0</v>
      </c>
      <c r="Z19" s="150">
        <f>Matériel_Sogto!GC24</f>
        <v>0</v>
      </c>
      <c r="AA19" s="150">
        <f>Matériel_Sogto!GK24</f>
        <v>0</v>
      </c>
      <c r="AB19" s="150">
        <f>Matériel_Sogto!GS24</f>
        <v>0</v>
      </c>
      <c r="AC19" s="150">
        <f>Matériel_Sogto!HA24</f>
        <v>0</v>
      </c>
      <c r="AD19" s="150">
        <f>Matériel_Sogto!HI24</f>
        <v>0</v>
      </c>
      <c r="AE19" s="150">
        <f>Matériel_Sogto!HQ24</f>
        <v>0</v>
      </c>
      <c r="AF19" s="150">
        <f>Matériel_Sogto!HY24</f>
        <v>0</v>
      </c>
      <c r="AG19" s="150">
        <f>Matériel_Sogto!IG24</f>
        <v>0</v>
      </c>
      <c r="AH19" s="150">
        <f>Matériel_Sogto!IO24</f>
        <v>0</v>
      </c>
      <c r="AI19" s="211">
        <f t="shared" si="0"/>
        <v>0</v>
      </c>
    </row>
    <row r="20" spans="1:35">
      <c r="A20" s="158" t="str">
        <f>Matériel_Sogto!A25</f>
        <v>GROUPE ELECROGENE</v>
      </c>
      <c r="B20" s="159">
        <f>Matériel_Sogto!B25</f>
        <v>0</v>
      </c>
      <c r="C20" s="301">
        <f>Matériel_Sogto!C25</f>
        <v>0</v>
      </c>
      <c r="D20" s="149">
        <f>Matériel_Sogto!I25</f>
        <v>0</v>
      </c>
      <c r="E20" s="150">
        <f>Matériel_Sogto!Q25</f>
        <v>0</v>
      </c>
      <c r="F20" s="150">
        <f>Matériel_Sogto!Y25</f>
        <v>0</v>
      </c>
      <c r="G20" s="150">
        <f>Matériel_Sogto!AG25</f>
        <v>0</v>
      </c>
      <c r="H20" s="150">
        <f>+Matériel_Sogto!AO25</f>
        <v>0</v>
      </c>
      <c r="I20" s="150">
        <f>Matériel_Sogto!AW25</f>
        <v>0</v>
      </c>
      <c r="J20" s="150">
        <f>Matériel_Sogto!BE25</f>
        <v>0</v>
      </c>
      <c r="K20" s="150">
        <f>Matériel_Sogto!BM25</f>
        <v>0</v>
      </c>
      <c r="L20" s="150">
        <f>Matériel_Sogto!BU25</f>
        <v>0</v>
      </c>
      <c r="M20" s="150">
        <f>+Matériel_Sogto!CC25</f>
        <v>0</v>
      </c>
      <c r="N20" s="150">
        <f>Matériel_Sogto!CK25</f>
        <v>0</v>
      </c>
      <c r="O20" s="150">
        <f>Matériel_Sogto!CS25</f>
        <v>0</v>
      </c>
      <c r="P20" s="150">
        <f>Matériel_Sogto!DA25</f>
        <v>0</v>
      </c>
      <c r="Q20" s="150">
        <f>Matériel_Sogto!DI25</f>
        <v>0</v>
      </c>
      <c r="R20" s="150">
        <f>Matériel_Sogto!DQ25</f>
        <v>0</v>
      </c>
      <c r="S20" s="150">
        <f>Matériel_Sogto!DY25</f>
        <v>0</v>
      </c>
      <c r="T20" s="150">
        <f>Matériel_Sogto!EG25</f>
        <v>0</v>
      </c>
      <c r="U20" s="150">
        <f>Matériel_Sogto!EO25</f>
        <v>0</v>
      </c>
      <c r="V20" s="150">
        <f>Matériel_Sogto!EW25</f>
        <v>0</v>
      </c>
      <c r="W20" s="150">
        <f>Matériel_Sogto!FE25</f>
        <v>0</v>
      </c>
      <c r="X20" s="150">
        <f>Matériel_Sogto!FM25</f>
        <v>0</v>
      </c>
      <c r="Y20" s="150">
        <f>Matériel_Sogto!FU25</f>
        <v>0</v>
      </c>
      <c r="Z20" s="150">
        <f>Matériel_Sogto!GC25</f>
        <v>0</v>
      </c>
      <c r="AA20" s="150">
        <f>Matériel_Sogto!GK25</f>
        <v>0</v>
      </c>
      <c r="AB20" s="150">
        <f>Matériel_Sogto!GS25</f>
        <v>0</v>
      </c>
      <c r="AC20" s="150">
        <f>Matériel_Sogto!HA25</f>
        <v>0</v>
      </c>
      <c r="AD20" s="150">
        <f>Matériel_Sogto!HI25</f>
        <v>0</v>
      </c>
      <c r="AE20" s="150">
        <f>Matériel_Sogto!HQ25</f>
        <v>0</v>
      </c>
      <c r="AF20" s="150">
        <f>Matériel_Sogto!HY25</f>
        <v>0</v>
      </c>
      <c r="AG20" s="150">
        <f>Matériel_Sogto!IG25</f>
        <v>0</v>
      </c>
      <c r="AH20" s="150">
        <f>Matériel_Sogto!IO25</f>
        <v>0</v>
      </c>
      <c r="AI20" s="211">
        <f t="shared" si="0"/>
        <v>0</v>
      </c>
    </row>
    <row r="21" spans="1:35">
      <c r="A21" s="158" t="str">
        <f>Matériel_Sogto!A26</f>
        <v>MOTEUR  D'EAU</v>
      </c>
      <c r="B21" s="159">
        <f>Matériel_Sogto!B26</f>
        <v>0</v>
      </c>
      <c r="C21" s="301">
        <f>Matériel_Sogto!C26</f>
        <v>0</v>
      </c>
      <c r="D21" s="149">
        <f>Matériel_Sogto!I26</f>
        <v>0</v>
      </c>
      <c r="E21" s="150">
        <f>Matériel_Sogto!Q26</f>
        <v>0</v>
      </c>
      <c r="F21" s="150">
        <f>Matériel_Sogto!Y26</f>
        <v>0</v>
      </c>
      <c r="G21" s="150">
        <f>Matériel_Sogto!AG26</f>
        <v>0</v>
      </c>
      <c r="H21" s="150">
        <f>+Matériel_Sogto!AO26</f>
        <v>0</v>
      </c>
      <c r="I21" s="150">
        <f>Matériel_Sogto!AW26</f>
        <v>0</v>
      </c>
      <c r="J21" s="150">
        <f>Matériel_Sogto!BE26</f>
        <v>0</v>
      </c>
      <c r="K21" s="150">
        <f>Matériel_Sogto!BM26</f>
        <v>0</v>
      </c>
      <c r="L21" s="150">
        <f>Matériel_Sogto!BU26</f>
        <v>0</v>
      </c>
      <c r="M21" s="150">
        <f>+Matériel_Sogto!CC26</f>
        <v>0</v>
      </c>
      <c r="N21" s="150">
        <f>Matériel_Sogto!CK26</f>
        <v>0</v>
      </c>
      <c r="O21" s="150">
        <f>Matériel_Sogto!CS26</f>
        <v>0</v>
      </c>
      <c r="P21" s="150">
        <f>Matériel_Sogto!DA26</f>
        <v>0</v>
      </c>
      <c r="Q21" s="150">
        <f>Matériel_Sogto!DI26</f>
        <v>0</v>
      </c>
      <c r="R21" s="150">
        <f>Matériel_Sogto!DQ26</f>
        <v>0</v>
      </c>
      <c r="S21" s="150">
        <f>Matériel_Sogto!DY26</f>
        <v>0</v>
      </c>
      <c r="T21" s="150">
        <f>Matériel_Sogto!EG26</f>
        <v>0</v>
      </c>
      <c r="U21" s="150">
        <f>Matériel_Sogto!EO26</f>
        <v>0</v>
      </c>
      <c r="V21" s="150">
        <f>Matériel_Sogto!EW26</f>
        <v>0</v>
      </c>
      <c r="W21" s="150">
        <f>Matériel_Sogto!FE26</f>
        <v>0</v>
      </c>
      <c r="X21" s="150">
        <f>Matériel_Sogto!FM26</f>
        <v>0</v>
      </c>
      <c r="Y21" s="150">
        <f>Matériel_Sogto!FU26</f>
        <v>0</v>
      </c>
      <c r="Z21" s="150">
        <f>Matériel_Sogto!GC26</f>
        <v>0</v>
      </c>
      <c r="AA21" s="150">
        <f>Matériel_Sogto!GK26</f>
        <v>0</v>
      </c>
      <c r="AB21" s="150">
        <f>Matériel_Sogto!GS26</f>
        <v>0</v>
      </c>
      <c r="AC21" s="150">
        <f>Matériel_Sogto!HA26</f>
        <v>0</v>
      </c>
      <c r="AD21" s="150">
        <f>Matériel_Sogto!HI26</f>
        <v>0</v>
      </c>
      <c r="AE21" s="150">
        <f>Matériel_Sogto!HQ26</f>
        <v>0</v>
      </c>
      <c r="AF21" s="150">
        <f>Matériel_Sogto!HY26</f>
        <v>0</v>
      </c>
      <c r="AG21" s="150">
        <f>Matériel_Sogto!IG26</f>
        <v>0</v>
      </c>
      <c r="AH21" s="150">
        <f>Matériel_Sogto!IO26</f>
        <v>0</v>
      </c>
      <c r="AI21" s="211">
        <f t="shared" si="0"/>
        <v>0</v>
      </c>
    </row>
    <row r="22" spans="1:35">
      <c r="A22" s="158" t="str">
        <f>Matériel_Sogto!A27</f>
        <v>KIA</v>
      </c>
      <c r="B22" s="159" t="str">
        <f>Matériel_Sogto!B27</f>
        <v>VL017</v>
      </c>
      <c r="C22" s="301" t="str">
        <f>Matériel_Sogto!C27</f>
        <v>Transport</v>
      </c>
      <c r="D22" s="149">
        <f>Matériel_Sogto!I27</f>
        <v>0</v>
      </c>
      <c r="E22" s="150">
        <f>Matériel_Sogto!Q27</f>
        <v>0</v>
      </c>
      <c r="F22" s="150">
        <f>Matériel_Sogto!Y27</f>
        <v>0</v>
      </c>
      <c r="G22" s="150">
        <f>Matériel_Sogto!AG27</f>
        <v>0</v>
      </c>
      <c r="H22" s="150">
        <f>+Matériel_Sogto!AO27</f>
        <v>0</v>
      </c>
      <c r="I22" s="150">
        <f>Matériel_Sogto!AW27</f>
        <v>0</v>
      </c>
      <c r="J22" s="150">
        <f>Matériel_Sogto!BE27</f>
        <v>0</v>
      </c>
      <c r="K22" s="150">
        <f>Matériel_Sogto!BM27</f>
        <v>0</v>
      </c>
      <c r="L22" s="150">
        <f>Matériel_Sogto!BU27</f>
        <v>0</v>
      </c>
      <c r="M22" s="150">
        <f>+Matériel_Sogto!CC27</f>
        <v>0</v>
      </c>
      <c r="N22" s="150">
        <f>Matériel_Sogto!CK27</f>
        <v>0</v>
      </c>
      <c r="O22" s="150">
        <f>Matériel_Sogto!CS27</f>
        <v>0</v>
      </c>
      <c r="P22" s="150">
        <f>Matériel_Sogto!DA27</f>
        <v>0</v>
      </c>
      <c r="Q22" s="150">
        <f>Matériel_Sogto!DI27</f>
        <v>0</v>
      </c>
      <c r="R22" s="150">
        <f>Matériel_Sogto!DQ27</f>
        <v>0</v>
      </c>
      <c r="S22" s="150">
        <f>Matériel_Sogto!DY27</f>
        <v>0</v>
      </c>
      <c r="T22" s="150">
        <f>Matériel_Sogto!EG27</f>
        <v>0</v>
      </c>
      <c r="U22" s="150">
        <f>Matériel_Sogto!EO27</f>
        <v>0</v>
      </c>
      <c r="V22" s="150">
        <f>Matériel_Sogto!EW27</f>
        <v>0</v>
      </c>
      <c r="W22" s="150">
        <f>Matériel_Sogto!FE27</f>
        <v>0</v>
      </c>
      <c r="X22" s="150">
        <f>Matériel_Sogto!FM27</f>
        <v>0</v>
      </c>
      <c r="Y22" s="150">
        <f>Matériel_Sogto!FU27</f>
        <v>0</v>
      </c>
      <c r="Z22" s="150">
        <f>Matériel_Sogto!GC27</f>
        <v>0</v>
      </c>
      <c r="AA22" s="150">
        <f>Matériel_Sogto!GK27</f>
        <v>0</v>
      </c>
      <c r="AB22" s="150">
        <f>Matériel_Sogto!GS27</f>
        <v>0</v>
      </c>
      <c r="AC22" s="150">
        <f>Matériel_Sogto!HA27</f>
        <v>0</v>
      </c>
      <c r="AD22" s="150">
        <f>Matériel_Sogto!HI27</f>
        <v>0</v>
      </c>
      <c r="AE22" s="150">
        <f>Matériel_Sogto!HQ27</f>
        <v>0</v>
      </c>
      <c r="AF22" s="150">
        <f>Matériel_Sogto!HY27</f>
        <v>0</v>
      </c>
      <c r="AG22" s="150">
        <f>Matériel_Sogto!IG27</f>
        <v>0</v>
      </c>
      <c r="AH22" s="150">
        <f>Matériel_Sogto!IO27</f>
        <v>0</v>
      </c>
      <c r="AI22" s="211">
        <f t="shared" si="0"/>
        <v>0</v>
      </c>
    </row>
    <row r="23" spans="1:35">
      <c r="A23" s="158" t="str">
        <f>Matériel_Sogto!A28</f>
        <v>FIAT</v>
      </c>
      <c r="B23" s="159" t="str">
        <f>Matériel_Sogto!B28</f>
        <v>ASSURANCE</v>
      </c>
      <c r="C23" s="301">
        <f>Matériel_Sogto!C28</f>
        <v>0</v>
      </c>
      <c r="D23" s="149">
        <f>Matériel_Sogto!I28</f>
        <v>0</v>
      </c>
      <c r="E23" s="150">
        <f>Matériel_Sogto!Q28</f>
        <v>0</v>
      </c>
      <c r="F23" s="150">
        <f>Matériel_Sogto!Y28</f>
        <v>0</v>
      </c>
      <c r="G23" s="150">
        <f>Matériel_Sogto!AG28</f>
        <v>0</v>
      </c>
      <c r="H23" s="150">
        <f>+Matériel_Sogto!AO28</f>
        <v>0</v>
      </c>
      <c r="I23" s="150">
        <f>Matériel_Sogto!AW28</f>
        <v>0</v>
      </c>
      <c r="J23" s="150">
        <f>Matériel_Sogto!BE28</f>
        <v>0</v>
      </c>
      <c r="K23" s="150">
        <f>Matériel_Sogto!BM28</f>
        <v>0</v>
      </c>
      <c r="L23" s="150">
        <f>Matériel_Sogto!BU28</f>
        <v>0</v>
      </c>
      <c r="M23" s="150">
        <f>+Matériel_Sogto!CC28</f>
        <v>0</v>
      </c>
      <c r="N23" s="150">
        <f>Matériel_Sogto!CK28</f>
        <v>0</v>
      </c>
      <c r="O23" s="150">
        <f>Matériel_Sogto!CS28</f>
        <v>0</v>
      </c>
      <c r="P23" s="150">
        <f>Matériel_Sogto!DA28</f>
        <v>0</v>
      </c>
      <c r="Q23" s="150">
        <f>Matériel_Sogto!DI28</f>
        <v>0</v>
      </c>
      <c r="R23" s="150">
        <f>Matériel_Sogto!DQ28</f>
        <v>0</v>
      </c>
      <c r="S23" s="150">
        <f>Matériel_Sogto!DY28</f>
        <v>0</v>
      </c>
      <c r="T23" s="150">
        <f>Matériel_Sogto!EG28</f>
        <v>0</v>
      </c>
      <c r="U23" s="150">
        <f>Matériel_Sogto!EO28</f>
        <v>0</v>
      </c>
      <c r="V23" s="150">
        <f>Matériel_Sogto!EW28</f>
        <v>0</v>
      </c>
      <c r="W23" s="150">
        <f>Matériel_Sogto!FE28</f>
        <v>0</v>
      </c>
      <c r="X23" s="150">
        <f>Matériel_Sogto!FM28</f>
        <v>0</v>
      </c>
      <c r="Y23" s="150">
        <f>Matériel_Sogto!FU28</f>
        <v>0</v>
      </c>
      <c r="Z23" s="150">
        <f>Matériel_Sogto!GC28</f>
        <v>0</v>
      </c>
      <c r="AA23" s="150">
        <f>Matériel_Sogto!GK28</f>
        <v>0</v>
      </c>
      <c r="AB23" s="150">
        <f>Matériel_Sogto!GS28</f>
        <v>0</v>
      </c>
      <c r="AC23" s="150">
        <f>Matériel_Sogto!HA28</f>
        <v>0</v>
      </c>
      <c r="AD23" s="150">
        <f>Matériel_Sogto!HI28</f>
        <v>0</v>
      </c>
      <c r="AE23" s="150">
        <f>Matériel_Sogto!HQ28</f>
        <v>0</v>
      </c>
      <c r="AF23" s="150">
        <f>Matériel_Sogto!HY28</f>
        <v>0</v>
      </c>
      <c r="AG23" s="150">
        <f>Matériel_Sogto!IG28</f>
        <v>0</v>
      </c>
      <c r="AH23" s="150">
        <f>Matériel_Sogto!IO28</f>
        <v>0</v>
      </c>
      <c r="AI23" s="211">
        <f t="shared" si="0"/>
        <v>0</v>
      </c>
    </row>
    <row r="24" spans="1:35">
      <c r="A24" s="158" t="str">
        <f>Matériel_Sogto!A29</f>
        <v>TRANSPORT PERSONNEL</v>
      </c>
      <c r="B24" s="159" t="str">
        <f>Matériel_Sogto!B29</f>
        <v>TPR003</v>
      </c>
      <c r="C24" s="301" t="str">
        <f>Matériel_Sogto!C29</f>
        <v>Transport</v>
      </c>
      <c r="D24" s="149">
        <f>Matériel_Sogto!I29</f>
        <v>0</v>
      </c>
      <c r="E24" s="150">
        <f>Matériel_Sogto!Q29</f>
        <v>0</v>
      </c>
      <c r="F24" s="150">
        <f>Matériel_Sogto!Y29</f>
        <v>0</v>
      </c>
      <c r="G24" s="150">
        <f>Matériel_Sogto!AG29</f>
        <v>0</v>
      </c>
      <c r="H24" s="150">
        <f>+Matériel_Sogto!AO29</f>
        <v>0</v>
      </c>
      <c r="I24" s="150">
        <f>Matériel_Sogto!AW29</f>
        <v>0</v>
      </c>
      <c r="J24" s="150">
        <f>Matériel_Sogto!BE29</f>
        <v>0</v>
      </c>
      <c r="K24" s="150">
        <f>Matériel_Sogto!BM29</f>
        <v>0</v>
      </c>
      <c r="L24" s="150">
        <f>Matériel_Sogto!BU29</f>
        <v>0</v>
      </c>
      <c r="M24" s="150">
        <f>+Matériel_Sogto!CC29</f>
        <v>0</v>
      </c>
      <c r="N24" s="150">
        <f>Matériel_Sogto!CK29</f>
        <v>0</v>
      </c>
      <c r="O24" s="150">
        <f>Matériel_Sogto!CS29</f>
        <v>0</v>
      </c>
      <c r="P24" s="150">
        <f>Matériel_Sogto!DA29</f>
        <v>0</v>
      </c>
      <c r="Q24" s="150">
        <f>Matériel_Sogto!DI29</f>
        <v>0</v>
      </c>
      <c r="R24" s="150">
        <f>Matériel_Sogto!DQ29</f>
        <v>0</v>
      </c>
      <c r="S24" s="150">
        <f>Matériel_Sogto!DY29</f>
        <v>0</v>
      </c>
      <c r="T24" s="150">
        <f>Matériel_Sogto!EG29</f>
        <v>0</v>
      </c>
      <c r="U24" s="150">
        <f>Matériel_Sogto!EO29</f>
        <v>0</v>
      </c>
      <c r="V24" s="150">
        <f>Matériel_Sogto!EW29</f>
        <v>0</v>
      </c>
      <c r="W24" s="150">
        <f>Matériel_Sogto!FE29</f>
        <v>0</v>
      </c>
      <c r="X24" s="150">
        <f>Matériel_Sogto!FM29</f>
        <v>0</v>
      </c>
      <c r="Y24" s="150">
        <f>Matériel_Sogto!FU29</f>
        <v>0</v>
      </c>
      <c r="Z24" s="150">
        <f>Matériel_Sogto!GC29</f>
        <v>0</v>
      </c>
      <c r="AA24" s="150">
        <f>Matériel_Sogto!GK29</f>
        <v>0</v>
      </c>
      <c r="AB24" s="150">
        <f>Matériel_Sogto!GS29</f>
        <v>0</v>
      </c>
      <c r="AC24" s="150">
        <f>Matériel_Sogto!HA29</f>
        <v>0</v>
      </c>
      <c r="AD24" s="150">
        <f>Matériel_Sogto!HI29</f>
        <v>0</v>
      </c>
      <c r="AE24" s="150">
        <f>Matériel_Sogto!HQ29</f>
        <v>0</v>
      </c>
      <c r="AF24" s="150">
        <f>Matériel_Sogto!HY29</f>
        <v>0</v>
      </c>
      <c r="AG24" s="150">
        <f>Matériel_Sogto!IG29</f>
        <v>0</v>
      </c>
      <c r="AH24" s="150">
        <f>Matériel_Sogto!IO29</f>
        <v>0</v>
      </c>
      <c r="AI24" s="211">
        <f t="shared" si="0"/>
        <v>0</v>
      </c>
    </row>
    <row r="25" spans="1:35">
      <c r="A25" s="158" t="str">
        <f>Matériel_Sogto!A30</f>
        <v>CHANTIER RASE TBOUDA</v>
      </c>
      <c r="B25" s="159">
        <f>Matériel_Sogto!B30</f>
        <v>0</v>
      </c>
      <c r="C25" s="301">
        <f>Matériel_Sogto!C30</f>
        <v>0</v>
      </c>
      <c r="D25" s="149">
        <f>Matériel_Sogto!I30</f>
        <v>0</v>
      </c>
      <c r="E25" s="150">
        <f>Matériel_Sogto!Q30</f>
        <v>0</v>
      </c>
      <c r="F25" s="150">
        <f>Matériel_Sogto!Y30</f>
        <v>0</v>
      </c>
      <c r="G25" s="150">
        <f>Matériel_Sogto!AG30</f>
        <v>0</v>
      </c>
      <c r="H25" s="150">
        <f>+Matériel_Sogto!AO30</f>
        <v>0</v>
      </c>
      <c r="I25" s="150">
        <f>Matériel_Sogto!AW30</f>
        <v>0</v>
      </c>
      <c r="J25" s="150">
        <f>Matériel_Sogto!BE30</f>
        <v>0</v>
      </c>
      <c r="K25" s="150">
        <f>Matériel_Sogto!BM30</f>
        <v>0</v>
      </c>
      <c r="L25" s="150">
        <f>Matériel_Sogto!BU30</f>
        <v>0</v>
      </c>
      <c r="M25" s="150">
        <f>+Matériel_Sogto!CC30</f>
        <v>0</v>
      </c>
      <c r="N25" s="150">
        <f>Matériel_Sogto!CK30</f>
        <v>0</v>
      </c>
      <c r="O25" s="150">
        <f>Matériel_Sogto!CS30</f>
        <v>0</v>
      </c>
      <c r="P25" s="150">
        <f>Matériel_Sogto!DA30</f>
        <v>0</v>
      </c>
      <c r="Q25" s="150">
        <f>Matériel_Sogto!DI30</f>
        <v>0</v>
      </c>
      <c r="R25" s="150">
        <f>Matériel_Sogto!DQ30</f>
        <v>0</v>
      </c>
      <c r="S25" s="150">
        <f>Matériel_Sogto!DY30</f>
        <v>0</v>
      </c>
      <c r="T25" s="150">
        <f>Matériel_Sogto!EG30</f>
        <v>0</v>
      </c>
      <c r="U25" s="150">
        <f>Matériel_Sogto!EO30</f>
        <v>0</v>
      </c>
      <c r="V25" s="150">
        <f>Matériel_Sogto!EW30</f>
        <v>0</v>
      </c>
      <c r="W25" s="150">
        <f>Matériel_Sogto!FE30</f>
        <v>0</v>
      </c>
      <c r="X25" s="150">
        <f>Matériel_Sogto!FM30</f>
        <v>0</v>
      </c>
      <c r="Y25" s="150">
        <f>Matériel_Sogto!FU30</f>
        <v>0</v>
      </c>
      <c r="Z25" s="150">
        <f>Matériel_Sogto!GC30</f>
        <v>0</v>
      </c>
      <c r="AA25" s="150">
        <f>Matériel_Sogto!GK30</f>
        <v>0</v>
      </c>
      <c r="AB25" s="150">
        <f>Matériel_Sogto!GS30</f>
        <v>0</v>
      </c>
      <c r="AC25" s="150">
        <f>Matériel_Sogto!HA30</f>
        <v>0</v>
      </c>
      <c r="AD25" s="150">
        <f>Matériel_Sogto!HI30</f>
        <v>0</v>
      </c>
      <c r="AE25" s="150">
        <f>Matériel_Sogto!HQ30</f>
        <v>0</v>
      </c>
      <c r="AF25" s="150">
        <f>Matériel_Sogto!HY30</f>
        <v>0</v>
      </c>
      <c r="AG25" s="150">
        <f>Matériel_Sogto!IG30</f>
        <v>0</v>
      </c>
      <c r="AH25" s="150">
        <f>Matériel_Sogto!IO30</f>
        <v>0</v>
      </c>
      <c r="AI25" s="211">
        <f t="shared" si="0"/>
        <v>0</v>
      </c>
    </row>
    <row r="26" spans="1:35">
      <c r="A26" s="158" t="str">
        <f>Matériel_Sogto!A31</f>
        <v>CAMION</v>
      </c>
      <c r="B26" s="159" t="str">
        <f>Matériel_Sogto!B31</f>
        <v>CA015</v>
      </c>
      <c r="C26" s="301">
        <f>Matériel_Sogto!C31</f>
        <v>0</v>
      </c>
      <c r="D26" s="149">
        <f>Matériel_Sogto!I31</f>
        <v>0</v>
      </c>
      <c r="E26" s="150">
        <f>Matériel_Sogto!Q31</f>
        <v>0</v>
      </c>
      <c r="F26" s="150">
        <f>Matériel_Sogto!Y31</f>
        <v>0</v>
      </c>
      <c r="G26" s="150">
        <f>Matériel_Sogto!AG31</f>
        <v>0</v>
      </c>
      <c r="H26" s="150">
        <f>+Matériel_Sogto!AO31</f>
        <v>0</v>
      </c>
      <c r="I26" s="150">
        <f>Matériel_Sogto!AW31</f>
        <v>0</v>
      </c>
      <c r="J26" s="150">
        <f>Matériel_Sogto!BE31</f>
        <v>0</v>
      </c>
      <c r="K26" s="150">
        <f>Matériel_Sogto!BM31</f>
        <v>0</v>
      </c>
      <c r="L26" s="150">
        <f>Matériel_Sogto!BU31</f>
        <v>0</v>
      </c>
      <c r="M26" s="150">
        <f>+Matériel_Sogto!CC31</f>
        <v>0</v>
      </c>
      <c r="N26" s="150">
        <f>Matériel_Sogto!CK31</f>
        <v>0</v>
      </c>
      <c r="O26" s="150">
        <f>Matériel_Sogto!CS31</f>
        <v>0</v>
      </c>
      <c r="P26" s="150">
        <f>Matériel_Sogto!DA31</f>
        <v>0</v>
      </c>
      <c r="Q26" s="150">
        <f>Matériel_Sogto!DI31</f>
        <v>0</v>
      </c>
      <c r="R26" s="150">
        <f>Matériel_Sogto!DQ31</f>
        <v>0</v>
      </c>
      <c r="S26" s="150">
        <f>Matériel_Sogto!DY31</f>
        <v>0</v>
      </c>
      <c r="T26" s="150">
        <f>Matériel_Sogto!EG31</f>
        <v>0</v>
      </c>
      <c r="U26" s="150">
        <f>Matériel_Sogto!EO31</f>
        <v>0</v>
      </c>
      <c r="V26" s="150">
        <f>Matériel_Sogto!EW31</f>
        <v>0</v>
      </c>
      <c r="W26" s="150">
        <f>Matériel_Sogto!FE31</f>
        <v>0</v>
      </c>
      <c r="X26" s="150">
        <f>Matériel_Sogto!FM31</f>
        <v>0</v>
      </c>
      <c r="Y26" s="150">
        <f>Matériel_Sogto!FU31</f>
        <v>0</v>
      </c>
      <c r="Z26" s="150">
        <f>Matériel_Sogto!GC31</f>
        <v>0</v>
      </c>
      <c r="AA26" s="150">
        <f>Matériel_Sogto!GK31</f>
        <v>0</v>
      </c>
      <c r="AB26" s="150">
        <f>Matériel_Sogto!GS31</f>
        <v>0</v>
      </c>
      <c r="AC26" s="150">
        <f>Matériel_Sogto!HA31</f>
        <v>0</v>
      </c>
      <c r="AD26" s="150">
        <f>Matériel_Sogto!HI31</f>
        <v>0</v>
      </c>
      <c r="AE26" s="150">
        <f>Matériel_Sogto!HQ31</f>
        <v>0</v>
      </c>
      <c r="AF26" s="150">
        <f>Matériel_Sogto!HY31</f>
        <v>0</v>
      </c>
      <c r="AG26" s="150">
        <f>Matériel_Sogto!IG31</f>
        <v>0</v>
      </c>
      <c r="AH26" s="150">
        <f>Matériel_Sogto!IO31</f>
        <v>0</v>
      </c>
      <c r="AI26" s="211">
        <f t="shared" si="0"/>
        <v>0</v>
      </c>
    </row>
    <row r="27" spans="1:35">
      <c r="A27" s="158" t="str">
        <f>Matériel_Sogto!A32</f>
        <v>CAMION 690A 7</v>
      </c>
      <c r="B27" s="159" t="str">
        <f>Matériel_Sogto!B32</f>
        <v>CR001</v>
      </c>
      <c r="C27" s="301">
        <f>Matériel_Sogto!C32</f>
        <v>0</v>
      </c>
      <c r="D27" s="149">
        <f>Matériel_Sogto!I32</f>
        <v>0</v>
      </c>
      <c r="E27" s="150">
        <f>Matériel_Sogto!Q32</f>
        <v>0</v>
      </c>
      <c r="F27" s="150">
        <f>Matériel_Sogto!Y32</f>
        <v>0</v>
      </c>
      <c r="G27" s="150">
        <f>Matériel_Sogto!AG32</f>
        <v>0</v>
      </c>
      <c r="H27" s="150">
        <f>+Matériel_Sogto!AO32</f>
        <v>0</v>
      </c>
      <c r="I27" s="150">
        <f>Matériel_Sogto!AW32</f>
        <v>0</v>
      </c>
      <c r="J27" s="150">
        <f>Matériel_Sogto!BE32</f>
        <v>0</v>
      </c>
      <c r="K27" s="150">
        <f>Matériel_Sogto!BM32</f>
        <v>0</v>
      </c>
      <c r="L27" s="150">
        <f>Matériel_Sogto!BU32</f>
        <v>0</v>
      </c>
      <c r="M27" s="150">
        <f>+Matériel_Sogto!CC32</f>
        <v>0</v>
      </c>
      <c r="N27" s="150">
        <f>Matériel_Sogto!CK32</f>
        <v>0</v>
      </c>
      <c r="O27" s="150">
        <f>Matériel_Sogto!CS32</f>
        <v>0</v>
      </c>
      <c r="P27" s="150">
        <f>Matériel_Sogto!DA32</f>
        <v>0</v>
      </c>
      <c r="Q27" s="150">
        <f>Matériel_Sogto!DI32</f>
        <v>0</v>
      </c>
      <c r="R27" s="150">
        <f>Matériel_Sogto!DQ32</f>
        <v>0</v>
      </c>
      <c r="S27" s="150">
        <f>Matériel_Sogto!DY32</f>
        <v>0</v>
      </c>
      <c r="T27" s="150">
        <f>Matériel_Sogto!EG32</f>
        <v>0</v>
      </c>
      <c r="U27" s="150">
        <f>Matériel_Sogto!EO32</f>
        <v>0</v>
      </c>
      <c r="V27" s="150">
        <f>Matériel_Sogto!EW32</f>
        <v>0</v>
      </c>
      <c r="W27" s="150">
        <f>Matériel_Sogto!FE32</f>
        <v>0</v>
      </c>
      <c r="X27" s="150">
        <f>Matériel_Sogto!FM32</f>
        <v>0</v>
      </c>
      <c r="Y27" s="150">
        <f>Matériel_Sogto!FU32</f>
        <v>0</v>
      </c>
      <c r="Z27" s="150">
        <f>Matériel_Sogto!GC32</f>
        <v>0</v>
      </c>
      <c r="AA27" s="150">
        <f>Matériel_Sogto!GK32</f>
        <v>0</v>
      </c>
      <c r="AB27" s="150">
        <f>Matériel_Sogto!GS32</f>
        <v>0</v>
      </c>
      <c r="AC27" s="150">
        <f>Matériel_Sogto!HA32</f>
        <v>0</v>
      </c>
      <c r="AD27" s="150">
        <f>Matériel_Sogto!HI32</f>
        <v>0</v>
      </c>
      <c r="AE27" s="150">
        <f>Matériel_Sogto!HQ32</f>
        <v>0</v>
      </c>
      <c r="AF27" s="150">
        <f>Matériel_Sogto!HY32</f>
        <v>0</v>
      </c>
      <c r="AG27" s="150">
        <f>Matériel_Sogto!IG32</f>
        <v>0</v>
      </c>
      <c r="AH27" s="150">
        <f>Matériel_Sogto!IO32</f>
        <v>0</v>
      </c>
      <c r="AI27" s="211">
        <f t="shared" si="0"/>
        <v>0</v>
      </c>
    </row>
    <row r="28" spans="1:35">
      <c r="A28" s="158" t="str">
        <f>Matériel_Sogto!A33</f>
        <v>CHAUDIERE</v>
      </c>
      <c r="B28" s="159" t="str">
        <f>Matériel_Sogto!B33</f>
        <v>CR001</v>
      </c>
      <c r="C28" s="301">
        <f>Matériel_Sogto!C33</f>
        <v>0</v>
      </c>
      <c r="D28" s="149">
        <f>Matériel_Sogto!I33</f>
        <v>0</v>
      </c>
      <c r="E28" s="150">
        <f>Matériel_Sogto!Q33</f>
        <v>0</v>
      </c>
      <c r="F28" s="150">
        <f>Matériel_Sogto!Y33</f>
        <v>0</v>
      </c>
      <c r="G28" s="150">
        <f>Matériel_Sogto!AG33</f>
        <v>0</v>
      </c>
      <c r="H28" s="150">
        <f>+Matériel_Sogto!AO33</f>
        <v>0</v>
      </c>
      <c r="I28" s="150">
        <f>Matériel_Sogto!AW33</f>
        <v>0</v>
      </c>
      <c r="J28" s="150">
        <f>Matériel_Sogto!BE33</f>
        <v>0</v>
      </c>
      <c r="K28" s="150">
        <f>Matériel_Sogto!BM33</f>
        <v>0</v>
      </c>
      <c r="L28" s="150">
        <f>Matériel_Sogto!BU33</f>
        <v>0</v>
      </c>
      <c r="M28" s="150">
        <f>+Matériel_Sogto!CC33</f>
        <v>0</v>
      </c>
      <c r="N28" s="150">
        <f>Matériel_Sogto!CK33</f>
        <v>0</v>
      </c>
      <c r="O28" s="150">
        <f>Matériel_Sogto!CS33</f>
        <v>0</v>
      </c>
      <c r="P28" s="150">
        <f>Matériel_Sogto!DA33</f>
        <v>0</v>
      </c>
      <c r="Q28" s="150">
        <f>Matériel_Sogto!DI33</f>
        <v>0</v>
      </c>
      <c r="R28" s="150">
        <f>Matériel_Sogto!DQ33</f>
        <v>0</v>
      </c>
      <c r="S28" s="150">
        <f>Matériel_Sogto!DY33</f>
        <v>0</v>
      </c>
      <c r="T28" s="150">
        <f>Matériel_Sogto!EG33</f>
        <v>0</v>
      </c>
      <c r="U28" s="150">
        <f>Matériel_Sogto!EO33</f>
        <v>0</v>
      </c>
      <c r="V28" s="150">
        <f>Matériel_Sogto!EW33</f>
        <v>0</v>
      </c>
      <c r="W28" s="150">
        <f>Matériel_Sogto!FE33</f>
        <v>0</v>
      </c>
      <c r="X28" s="150">
        <f>Matériel_Sogto!FM33</f>
        <v>0</v>
      </c>
      <c r="Y28" s="150">
        <f>Matériel_Sogto!FU33</f>
        <v>0</v>
      </c>
      <c r="Z28" s="150">
        <f>Matériel_Sogto!GC33</f>
        <v>0</v>
      </c>
      <c r="AA28" s="150">
        <f>Matériel_Sogto!GK33</f>
        <v>0</v>
      </c>
      <c r="AB28" s="150">
        <f>Matériel_Sogto!GS33</f>
        <v>0</v>
      </c>
      <c r="AC28" s="150">
        <f>Matériel_Sogto!HA33</f>
        <v>0</v>
      </c>
      <c r="AD28" s="150">
        <f>Matériel_Sogto!HI33</f>
        <v>0</v>
      </c>
      <c r="AE28" s="150">
        <f>Matériel_Sogto!HQ33</f>
        <v>0</v>
      </c>
      <c r="AF28" s="150">
        <f>Matériel_Sogto!HY33</f>
        <v>0</v>
      </c>
      <c r="AG28" s="150">
        <f>Matériel_Sogto!IG33</f>
        <v>0</v>
      </c>
      <c r="AH28" s="150">
        <f>Matériel_Sogto!IO33</f>
        <v>0</v>
      </c>
      <c r="AI28" s="211">
        <f t="shared" si="0"/>
        <v>0</v>
      </c>
    </row>
    <row r="29" spans="1:35">
      <c r="A29" s="158">
        <f>Matériel_Sogto!A34</f>
        <v>0</v>
      </c>
      <c r="B29" s="159">
        <f>Matériel_Sogto!B34</f>
        <v>0</v>
      </c>
      <c r="C29" s="301">
        <f>Matériel_Sogto!C34</f>
        <v>0</v>
      </c>
      <c r="D29" s="149">
        <f>Matériel_Sogto!I34</f>
        <v>0</v>
      </c>
      <c r="E29" s="150">
        <f>Matériel_Sogto!Q34</f>
        <v>0</v>
      </c>
      <c r="F29" s="150">
        <f>Matériel_Sogto!Y34</f>
        <v>0</v>
      </c>
      <c r="G29" s="150">
        <f>Matériel_Sogto!AG34</f>
        <v>0</v>
      </c>
      <c r="H29" s="150">
        <f>+Matériel_Sogto!AO34</f>
        <v>0</v>
      </c>
      <c r="I29" s="150">
        <f>Matériel_Sogto!AW34</f>
        <v>0</v>
      </c>
      <c r="J29" s="150">
        <f>Matériel_Sogto!BE34</f>
        <v>0</v>
      </c>
      <c r="K29" s="150">
        <f>Matériel_Sogto!BM34</f>
        <v>0</v>
      </c>
      <c r="L29" s="150">
        <f>Matériel_Sogto!BU34</f>
        <v>0</v>
      </c>
      <c r="M29" s="150">
        <f>+Matériel_Sogto!CC34</f>
        <v>0</v>
      </c>
      <c r="N29" s="150">
        <f>Matériel_Sogto!CK34</f>
        <v>0</v>
      </c>
      <c r="O29" s="150">
        <f>Matériel_Sogto!CS34</f>
        <v>0</v>
      </c>
      <c r="P29" s="150">
        <f>Matériel_Sogto!DA34</f>
        <v>0</v>
      </c>
      <c r="Q29" s="150">
        <f>Matériel_Sogto!DI34</f>
        <v>0</v>
      </c>
      <c r="R29" s="150">
        <f>Matériel_Sogto!DQ34</f>
        <v>0</v>
      </c>
      <c r="S29" s="150">
        <f>Matériel_Sogto!DY34</f>
        <v>0</v>
      </c>
      <c r="T29" s="150">
        <f>Matériel_Sogto!EG34</f>
        <v>0</v>
      </c>
      <c r="U29" s="150">
        <f>Matériel_Sogto!EO34</f>
        <v>0</v>
      </c>
      <c r="V29" s="150">
        <f>Matériel_Sogto!EW34</f>
        <v>0</v>
      </c>
      <c r="W29" s="150">
        <f>Matériel_Sogto!FE34</f>
        <v>0</v>
      </c>
      <c r="X29" s="150">
        <f>Matériel_Sogto!FM34</f>
        <v>0</v>
      </c>
      <c r="Y29" s="150">
        <f>Matériel_Sogto!FU34</f>
        <v>0</v>
      </c>
      <c r="Z29" s="150">
        <f>Matériel_Sogto!GC34</f>
        <v>0</v>
      </c>
      <c r="AA29" s="150">
        <f>Matériel_Sogto!GK34</f>
        <v>0</v>
      </c>
      <c r="AB29" s="150">
        <f>Matériel_Sogto!GS34</f>
        <v>0</v>
      </c>
      <c r="AC29" s="150">
        <f>Matériel_Sogto!HA34</f>
        <v>0</v>
      </c>
      <c r="AD29" s="150">
        <f>Matériel_Sogto!HI34</f>
        <v>0</v>
      </c>
      <c r="AE29" s="150">
        <f>Matériel_Sogto!HQ34</f>
        <v>0</v>
      </c>
      <c r="AF29" s="150">
        <f>Matériel_Sogto!HY34</f>
        <v>0</v>
      </c>
      <c r="AG29" s="150">
        <f>Matériel_Sogto!IG34</f>
        <v>0</v>
      </c>
      <c r="AH29" s="150">
        <f>Matériel_Sogto!IO34</f>
        <v>0</v>
      </c>
      <c r="AI29" s="211">
        <f t="shared" si="0"/>
        <v>0</v>
      </c>
    </row>
    <row r="30" spans="1:35">
      <c r="A30" s="158">
        <f>Matériel_Sogto!A35</f>
        <v>0</v>
      </c>
      <c r="B30" s="159">
        <f>Matériel_Sogto!B35</f>
        <v>0</v>
      </c>
      <c r="C30" s="301">
        <f>Matériel_Sogto!C35</f>
        <v>0</v>
      </c>
      <c r="D30" s="149">
        <f>Matériel_Sogto!I35</f>
        <v>0</v>
      </c>
      <c r="E30" s="150">
        <f>Matériel_Sogto!Q35</f>
        <v>0</v>
      </c>
      <c r="F30" s="150">
        <f>Matériel_Sogto!Y35</f>
        <v>0</v>
      </c>
      <c r="G30" s="150">
        <f>Matériel_Sogto!AG35</f>
        <v>0</v>
      </c>
      <c r="H30" s="150">
        <f>+Matériel_Sogto!AO35</f>
        <v>0</v>
      </c>
      <c r="I30" s="150">
        <f>Matériel_Sogto!AW35</f>
        <v>0</v>
      </c>
      <c r="J30" s="150">
        <f>Matériel_Sogto!BE35</f>
        <v>0</v>
      </c>
      <c r="K30" s="150">
        <f>Matériel_Sogto!BM35</f>
        <v>0</v>
      </c>
      <c r="L30" s="150">
        <f>Matériel_Sogto!BU35</f>
        <v>0</v>
      </c>
      <c r="M30" s="150">
        <f>+Matériel_Sogto!CC35</f>
        <v>0</v>
      </c>
      <c r="N30" s="150">
        <f>Matériel_Sogto!CK35</f>
        <v>0</v>
      </c>
      <c r="O30" s="150">
        <f>Matériel_Sogto!CS35</f>
        <v>0</v>
      </c>
      <c r="P30" s="150">
        <f>Matériel_Sogto!DA35</f>
        <v>0</v>
      </c>
      <c r="Q30" s="150">
        <f>Matériel_Sogto!DI35</f>
        <v>0</v>
      </c>
      <c r="R30" s="150">
        <f>Matériel_Sogto!DQ35</f>
        <v>0</v>
      </c>
      <c r="S30" s="150">
        <f>Matériel_Sogto!DY35</f>
        <v>0</v>
      </c>
      <c r="T30" s="150">
        <f>Matériel_Sogto!EG35</f>
        <v>0</v>
      </c>
      <c r="U30" s="150">
        <f>Matériel_Sogto!EO35</f>
        <v>0</v>
      </c>
      <c r="V30" s="150">
        <f>Matériel_Sogto!EW35</f>
        <v>0</v>
      </c>
      <c r="W30" s="150">
        <f>Matériel_Sogto!FE35</f>
        <v>0</v>
      </c>
      <c r="X30" s="150">
        <f>Matériel_Sogto!FM35</f>
        <v>0</v>
      </c>
      <c r="Y30" s="150">
        <f>Matériel_Sogto!FU35</f>
        <v>0</v>
      </c>
      <c r="Z30" s="150">
        <f>Matériel_Sogto!GC35</f>
        <v>0</v>
      </c>
      <c r="AA30" s="150">
        <f>Matériel_Sogto!GK35</f>
        <v>0</v>
      </c>
      <c r="AB30" s="150">
        <f>Matériel_Sogto!GS35</f>
        <v>0</v>
      </c>
      <c r="AC30" s="150">
        <f>Matériel_Sogto!HA35</f>
        <v>0</v>
      </c>
      <c r="AD30" s="150">
        <f>Matériel_Sogto!HI35</f>
        <v>0</v>
      </c>
      <c r="AE30" s="150">
        <f>Matériel_Sogto!HQ35</f>
        <v>0</v>
      </c>
      <c r="AF30" s="150">
        <f>Matériel_Sogto!HY35</f>
        <v>0</v>
      </c>
      <c r="AG30" s="150">
        <f>Matériel_Sogto!IG35</f>
        <v>0</v>
      </c>
      <c r="AH30" s="150">
        <f>Matériel_Sogto!IO35</f>
        <v>0</v>
      </c>
      <c r="AI30" s="211">
        <f t="shared" si="0"/>
        <v>0</v>
      </c>
    </row>
    <row r="31" spans="1:35">
      <c r="A31" s="158">
        <f>Matériel_Sogto!A36</f>
        <v>0</v>
      </c>
      <c r="B31" s="159">
        <f>Matériel_Sogto!B36</f>
        <v>0</v>
      </c>
      <c r="C31" s="301">
        <f>Matériel_Sogto!C36</f>
        <v>0</v>
      </c>
      <c r="D31" s="149">
        <f>Matériel_Sogto!I36</f>
        <v>0</v>
      </c>
      <c r="E31" s="150">
        <f>Matériel_Sogto!Q36</f>
        <v>0</v>
      </c>
      <c r="F31" s="150">
        <f>Matériel_Sogto!Y36</f>
        <v>0</v>
      </c>
      <c r="G31" s="150">
        <f>Matériel_Sogto!AG36</f>
        <v>0</v>
      </c>
      <c r="H31" s="150">
        <f>+Matériel_Sogto!AO36</f>
        <v>0</v>
      </c>
      <c r="I31" s="150">
        <f>Matériel_Sogto!AW36</f>
        <v>0</v>
      </c>
      <c r="J31" s="150">
        <f>Matériel_Sogto!BE36</f>
        <v>0</v>
      </c>
      <c r="K31" s="150">
        <f>Matériel_Sogto!BM36</f>
        <v>0</v>
      </c>
      <c r="L31" s="150">
        <f>Matériel_Sogto!BU36</f>
        <v>0</v>
      </c>
      <c r="M31" s="150">
        <f>+Matériel_Sogto!CC36</f>
        <v>0</v>
      </c>
      <c r="N31" s="150">
        <f>Matériel_Sogto!CK36</f>
        <v>0</v>
      </c>
      <c r="O31" s="150">
        <f>Matériel_Sogto!CS36</f>
        <v>0</v>
      </c>
      <c r="P31" s="150">
        <f>Matériel_Sogto!DA36</f>
        <v>0</v>
      </c>
      <c r="Q31" s="150">
        <f>Matériel_Sogto!DI36</f>
        <v>0</v>
      </c>
      <c r="R31" s="150">
        <f>Matériel_Sogto!DQ36</f>
        <v>0</v>
      </c>
      <c r="S31" s="150">
        <f>Matériel_Sogto!DY36</f>
        <v>0</v>
      </c>
      <c r="T31" s="150">
        <f>Matériel_Sogto!EG36</f>
        <v>0</v>
      </c>
      <c r="U31" s="150">
        <f>Matériel_Sogto!EO36</f>
        <v>0</v>
      </c>
      <c r="V31" s="150">
        <f>Matériel_Sogto!EW36</f>
        <v>0</v>
      </c>
      <c r="W31" s="150">
        <f>Matériel_Sogto!FE36</f>
        <v>0</v>
      </c>
      <c r="X31" s="150">
        <f>Matériel_Sogto!FM36</f>
        <v>0</v>
      </c>
      <c r="Y31" s="150">
        <f>Matériel_Sogto!FU36</f>
        <v>0</v>
      </c>
      <c r="Z31" s="150">
        <f>Matériel_Sogto!GC36</f>
        <v>0</v>
      </c>
      <c r="AA31" s="150">
        <f>Matériel_Sogto!GK36</f>
        <v>0</v>
      </c>
      <c r="AB31" s="150">
        <f>Matériel_Sogto!GS36</f>
        <v>0</v>
      </c>
      <c r="AC31" s="150">
        <f>Matériel_Sogto!HA36</f>
        <v>0</v>
      </c>
      <c r="AD31" s="150">
        <f>Matériel_Sogto!HI36</f>
        <v>0</v>
      </c>
      <c r="AE31" s="150">
        <f>Matériel_Sogto!HQ36</f>
        <v>0</v>
      </c>
      <c r="AF31" s="150">
        <f>Matériel_Sogto!HY36</f>
        <v>0</v>
      </c>
      <c r="AG31" s="150">
        <f>Matériel_Sogto!IG36</f>
        <v>0</v>
      </c>
      <c r="AH31" s="150">
        <f>Matériel_Sogto!IO36</f>
        <v>0</v>
      </c>
      <c r="AI31" s="211">
        <f t="shared" si="0"/>
        <v>0</v>
      </c>
    </row>
    <row r="32" spans="1:35">
      <c r="A32" s="158">
        <f>Matériel_Sogto!A37</f>
        <v>0</v>
      </c>
      <c r="B32" s="159">
        <f>Matériel_Sogto!B37</f>
        <v>0</v>
      </c>
      <c r="C32" s="301">
        <f>Matériel_Sogto!C37</f>
        <v>0</v>
      </c>
      <c r="D32" s="149">
        <f>Matériel_Sogto!I37</f>
        <v>0</v>
      </c>
      <c r="E32" s="150">
        <f>Matériel_Sogto!Q37</f>
        <v>0</v>
      </c>
      <c r="F32" s="150">
        <f>Matériel_Sogto!Y37</f>
        <v>0</v>
      </c>
      <c r="G32" s="150">
        <f>Matériel_Sogto!AG37</f>
        <v>0</v>
      </c>
      <c r="H32" s="150">
        <f>+Matériel_Sogto!AO37</f>
        <v>0</v>
      </c>
      <c r="I32" s="150">
        <f>Matériel_Sogto!AW37</f>
        <v>0</v>
      </c>
      <c r="J32" s="150">
        <f>Matériel_Sogto!BE37</f>
        <v>0</v>
      </c>
      <c r="K32" s="150">
        <f>Matériel_Sogto!BM37</f>
        <v>0</v>
      </c>
      <c r="L32" s="150">
        <f>Matériel_Sogto!BU37</f>
        <v>0</v>
      </c>
      <c r="M32" s="150">
        <f>+Matériel_Sogto!CC37</f>
        <v>0</v>
      </c>
      <c r="N32" s="150">
        <f>Matériel_Sogto!CK37</f>
        <v>0</v>
      </c>
      <c r="O32" s="150">
        <f>Matériel_Sogto!CS37</f>
        <v>0</v>
      </c>
      <c r="P32" s="150">
        <f>Matériel_Sogto!DA37</f>
        <v>0</v>
      </c>
      <c r="Q32" s="150">
        <f>Matériel_Sogto!DI37</f>
        <v>0</v>
      </c>
      <c r="R32" s="150">
        <f>Matériel_Sogto!DQ37</f>
        <v>0</v>
      </c>
      <c r="S32" s="150">
        <f>Matériel_Sogto!DY37</f>
        <v>0</v>
      </c>
      <c r="T32" s="150">
        <f>Matériel_Sogto!EG37</f>
        <v>0</v>
      </c>
      <c r="U32" s="150">
        <f>Matériel_Sogto!EO37</f>
        <v>0</v>
      </c>
      <c r="V32" s="150">
        <f>Matériel_Sogto!EW37</f>
        <v>0</v>
      </c>
      <c r="W32" s="150">
        <f>Matériel_Sogto!FE37</f>
        <v>0</v>
      </c>
      <c r="X32" s="150">
        <f>Matériel_Sogto!FM37</f>
        <v>0</v>
      </c>
      <c r="Y32" s="150">
        <f>Matériel_Sogto!FU37</f>
        <v>0</v>
      </c>
      <c r="Z32" s="150">
        <f>Matériel_Sogto!GC37</f>
        <v>0</v>
      </c>
      <c r="AA32" s="150">
        <f>Matériel_Sogto!GK37</f>
        <v>0</v>
      </c>
      <c r="AB32" s="150">
        <f>Matériel_Sogto!GS37</f>
        <v>0</v>
      </c>
      <c r="AC32" s="150">
        <f>Matériel_Sogto!HA37</f>
        <v>0</v>
      </c>
      <c r="AD32" s="150">
        <f>Matériel_Sogto!HI37</f>
        <v>0</v>
      </c>
      <c r="AE32" s="150">
        <f>Matériel_Sogto!HQ37</f>
        <v>0</v>
      </c>
      <c r="AF32" s="150">
        <f>Matériel_Sogto!HY37</f>
        <v>0</v>
      </c>
      <c r="AG32" s="150">
        <f>Matériel_Sogto!IG37</f>
        <v>0</v>
      </c>
      <c r="AH32" s="150">
        <f>Matériel_Sogto!IO37</f>
        <v>0</v>
      </c>
      <c r="AI32" s="211">
        <f t="shared" si="0"/>
        <v>0</v>
      </c>
    </row>
    <row r="33" spans="1:35">
      <c r="A33" s="158">
        <f>Matériel_Sogto!A38</f>
        <v>0</v>
      </c>
      <c r="B33" s="159">
        <f>Matériel_Sogto!B38</f>
        <v>0</v>
      </c>
      <c r="C33" s="301">
        <f>Matériel_Sogto!C38</f>
        <v>0</v>
      </c>
      <c r="D33" s="149">
        <f>Matériel_Sogto!I38</f>
        <v>0</v>
      </c>
      <c r="E33" s="150">
        <f>Matériel_Sogto!Q38</f>
        <v>0</v>
      </c>
      <c r="F33" s="150">
        <f>Matériel_Sogto!Y38</f>
        <v>0</v>
      </c>
      <c r="G33" s="150">
        <f>Matériel_Sogto!AG38</f>
        <v>0</v>
      </c>
      <c r="H33" s="150">
        <f>+Matériel_Sogto!AO38</f>
        <v>0</v>
      </c>
      <c r="I33" s="150">
        <f>Matériel_Sogto!AW38</f>
        <v>0</v>
      </c>
      <c r="J33" s="150">
        <f>Matériel_Sogto!BE38</f>
        <v>0</v>
      </c>
      <c r="K33" s="150">
        <f>Matériel_Sogto!BM38</f>
        <v>0</v>
      </c>
      <c r="L33" s="150">
        <f>Matériel_Sogto!BU38</f>
        <v>0</v>
      </c>
      <c r="M33" s="150">
        <f>+Matériel_Sogto!CC38</f>
        <v>0</v>
      </c>
      <c r="N33" s="150">
        <f>Matériel_Sogto!CK38</f>
        <v>0</v>
      </c>
      <c r="O33" s="150">
        <f>Matériel_Sogto!CS38</f>
        <v>0</v>
      </c>
      <c r="P33" s="150">
        <f>Matériel_Sogto!DA38</f>
        <v>0</v>
      </c>
      <c r="Q33" s="150">
        <f>Matériel_Sogto!DI38</f>
        <v>0</v>
      </c>
      <c r="R33" s="150">
        <f>Matériel_Sogto!DQ38</f>
        <v>0</v>
      </c>
      <c r="S33" s="150">
        <f>Matériel_Sogto!DY38</f>
        <v>0</v>
      </c>
      <c r="T33" s="150">
        <f>Matériel_Sogto!EG38</f>
        <v>0</v>
      </c>
      <c r="U33" s="150">
        <f>Matériel_Sogto!EO38</f>
        <v>0</v>
      </c>
      <c r="V33" s="150">
        <f>Matériel_Sogto!EW38</f>
        <v>0</v>
      </c>
      <c r="W33" s="150">
        <f>Matériel_Sogto!FE38</f>
        <v>0</v>
      </c>
      <c r="X33" s="150">
        <f>Matériel_Sogto!FM38</f>
        <v>0</v>
      </c>
      <c r="Y33" s="150">
        <f>Matériel_Sogto!FU38</f>
        <v>0</v>
      </c>
      <c r="Z33" s="150">
        <f>Matériel_Sogto!GC38</f>
        <v>0</v>
      </c>
      <c r="AA33" s="150">
        <f>Matériel_Sogto!GK38</f>
        <v>0</v>
      </c>
      <c r="AB33" s="150">
        <f>Matériel_Sogto!GS38</f>
        <v>0</v>
      </c>
      <c r="AC33" s="150">
        <f>Matériel_Sogto!HA38</f>
        <v>0</v>
      </c>
      <c r="AD33" s="150">
        <f>Matériel_Sogto!HI38</f>
        <v>0</v>
      </c>
      <c r="AE33" s="150">
        <f>Matériel_Sogto!HQ38</f>
        <v>0</v>
      </c>
      <c r="AF33" s="150">
        <f>Matériel_Sogto!HY38</f>
        <v>0</v>
      </c>
      <c r="AG33" s="150">
        <f>Matériel_Sogto!IG38</f>
        <v>0</v>
      </c>
      <c r="AH33" s="150">
        <f>Matériel_Sogto!IO38</f>
        <v>0</v>
      </c>
      <c r="AI33" s="211">
        <f t="shared" si="0"/>
        <v>0</v>
      </c>
    </row>
    <row r="34" spans="1:35">
      <c r="A34" s="158">
        <f>Matériel_Sogto!A39</f>
        <v>0</v>
      </c>
      <c r="B34" s="159">
        <f>Matériel_Sogto!B39</f>
        <v>0</v>
      </c>
      <c r="C34" s="301">
        <f>Matériel_Sogto!C39</f>
        <v>0</v>
      </c>
      <c r="D34" s="149">
        <f>Matériel_Sogto!I39</f>
        <v>0</v>
      </c>
      <c r="E34" s="150">
        <f>Matériel_Sogto!Q39</f>
        <v>0</v>
      </c>
      <c r="F34" s="150">
        <f>Matériel_Sogto!Y39</f>
        <v>0</v>
      </c>
      <c r="G34" s="150">
        <f>Matériel_Sogto!AG39</f>
        <v>0</v>
      </c>
      <c r="H34" s="150">
        <f>+Matériel_Sogto!AO39</f>
        <v>0</v>
      </c>
      <c r="I34" s="150">
        <f>Matériel_Sogto!AW39</f>
        <v>0</v>
      </c>
      <c r="J34" s="150">
        <f>Matériel_Sogto!BE39</f>
        <v>0</v>
      </c>
      <c r="K34" s="150">
        <f>Matériel_Sogto!BM39</f>
        <v>0</v>
      </c>
      <c r="L34" s="150">
        <f>Matériel_Sogto!BU39</f>
        <v>0</v>
      </c>
      <c r="M34" s="150">
        <f>+Matériel_Sogto!CC39</f>
        <v>0</v>
      </c>
      <c r="N34" s="150">
        <f>Matériel_Sogto!CK39</f>
        <v>0</v>
      </c>
      <c r="O34" s="150">
        <f>Matériel_Sogto!CS39</f>
        <v>0</v>
      </c>
      <c r="P34" s="150">
        <f>Matériel_Sogto!DA39</f>
        <v>0</v>
      </c>
      <c r="Q34" s="150">
        <f>Matériel_Sogto!DI39</f>
        <v>0</v>
      </c>
      <c r="R34" s="150">
        <f>Matériel_Sogto!DQ39</f>
        <v>0</v>
      </c>
      <c r="S34" s="150">
        <f>Matériel_Sogto!DY39</f>
        <v>0</v>
      </c>
      <c r="T34" s="150">
        <f>Matériel_Sogto!EG39</f>
        <v>0</v>
      </c>
      <c r="U34" s="150">
        <f>Matériel_Sogto!EO39</f>
        <v>0</v>
      </c>
      <c r="V34" s="150">
        <f>Matériel_Sogto!EW39</f>
        <v>0</v>
      </c>
      <c r="W34" s="150">
        <f>Matériel_Sogto!FE39</f>
        <v>0</v>
      </c>
      <c r="X34" s="150">
        <f>Matériel_Sogto!FM39</f>
        <v>0</v>
      </c>
      <c r="Y34" s="150">
        <f>Matériel_Sogto!FU39</f>
        <v>0</v>
      </c>
      <c r="Z34" s="150">
        <f>Matériel_Sogto!GC39</f>
        <v>0</v>
      </c>
      <c r="AA34" s="150">
        <f>Matériel_Sogto!GK39</f>
        <v>0</v>
      </c>
      <c r="AB34" s="150">
        <f>Matériel_Sogto!GS39</f>
        <v>0</v>
      </c>
      <c r="AC34" s="150">
        <f>Matériel_Sogto!HA39</f>
        <v>0</v>
      </c>
      <c r="AD34" s="150">
        <f>Matériel_Sogto!HI39</f>
        <v>0</v>
      </c>
      <c r="AE34" s="150">
        <f>Matériel_Sogto!HQ39</f>
        <v>0</v>
      </c>
      <c r="AF34" s="150">
        <f>Matériel_Sogto!HY39</f>
        <v>0</v>
      </c>
      <c r="AG34" s="150">
        <f>Matériel_Sogto!IG39</f>
        <v>0</v>
      </c>
      <c r="AH34" s="150">
        <f>Matériel_Sogto!IO39</f>
        <v>0</v>
      </c>
      <c r="AI34" s="211">
        <f t="shared" si="0"/>
        <v>0</v>
      </c>
    </row>
    <row r="35" spans="1:35">
      <c r="A35" s="158">
        <f>Matériel_Sogto!A40</f>
        <v>0</v>
      </c>
      <c r="B35" s="159">
        <f>Matériel_Sogto!B40</f>
        <v>0</v>
      </c>
      <c r="C35" s="301">
        <f>Matériel_Sogto!C40</f>
        <v>0</v>
      </c>
      <c r="D35" s="149">
        <f>Matériel_Sogto!I40</f>
        <v>0</v>
      </c>
      <c r="E35" s="150">
        <f>Matériel_Sogto!Q40</f>
        <v>0</v>
      </c>
      <c r="F35" s="150">
        <f>Matériel_Sogto!Y40</f>
        <v>0</v>
      </c>
      <c r="G35" s="150">
        <f>Matériel_Sogto!AG40</f>
        <v>0</v>
      </c>
      <c r="H35" s="150">
        <f>+Matériel_Sogto!AO40</f>
        <v>0</v>
      </c>
      <c r="I35" s="150">
        <f>Matériel_Sogto!AW40</f>
        <v>0</v>
      </c>
      <c r="J35" s="150">
        <f>Matériel_Sogto!BE40</f>
        <v>0</v>
      </c>
      <c r="K35" s="150">
        <f>Matériel_Sogto!BM40</f>
        <v>0</v>
      </c>
      <c r="L35" s="150">
        <f>Matériel_Sogto!BU40</f>
        <v>0</v>
      </c>
      <c r="M35" s="150">
        <f>+Matériel_Sogto!CC40</f>
        <v>0</v>
      </c>
      <c r="N35" s="150">
        <f>Matériel_Sogto!CK40</f>
        <v>0</v>
      </c>
      <c r="O35" s="150">
        <f>Matériel_Sogto!CS40</f>
        <v>0</v>
      </c>
      <c r="P35" s="150">
        <f>Matériel_Sogto!DA40</f>
        <v>0</v>
      </c>
      <c r="Q35" s="150">
        <f>Matériel_Sogto!DI40</f>
        <v>0</v>
      </c>
      <c r="R35" s="150">
        <f>Matériel_Sogto!DQ40</f>
        <v>0</v>
      </c>
      <c r="S35" s="150">
        <f>Matériel_Sogto!DY40</f>
        <v>0</v>
      </c>
      <c r="T35" s="150">
        <f>Matériel_Sogto!EG40</f>
        <v>0</v>
      </c>
      <c r="U35" s="150">
        <f>Matériel_Sogto!EO40</f>
        <v>0</v>
      </c>
      <c r="V35" s="150">
        <f>Matériel_Sogto!EW40</f>
        <v>0</v>
      </c>
      <c r="W35" s="150">
        <f>Matériel_Sogto!FE40</f>
        <v>0</v>
      </c>
      <c r="X35" s="150">
        <f>Matériel_Sogto!FM40</f>
        <v>0</v>
      </c>
      <c r="Y35" s="150">
        <f>Matériel_Sogto!FU40</f>
        <v>0</v>
      </c>
      <c r="Z35" s="150">
        <f>Matériel_Sogto!GC40</f>
        <v>0</v>
      </c>
      <c r="AA35" s="150">
        <f>Matériel_Sogto!GK40</f>
        <v>0</v>
      </c>
      <c r="AB35" s="150">
        <f>Matériel_Sogto!GS40</f>
        <v>0</v>
      </c>
      <c r="AC35" s="150">
        <f>Matériel_Sogto!HA40</f>
        <v>0</v>
      </c>
      <c r="AD35" s="150">
        <f>Matériel_Sogto!HI40</f>
        <v>0</v>
      </c>
      <c r="AE35" s="150">
        <f>Matériel_Sogto!HQ40</f>
        <v>0</v>
      </c>
      <c r="AF35" s="150">
        <f>Matériel_Sogto!HY40</f>
        <v>0</v>
      </c>
      <c r="AG35" s="150">
        <f>Matériel_Sogto!IG40</f>
        <v>0</v>
      </c>
      <c r="AH35" s="150">
        <f>Matériel_Sogto!IO40</f>
        <v>0</v>
      </c>
      <c r="AI35" s="211">
        <f t="shared" si="0"/>
        <v>0</v>
      </c>
    </row>
    <row r="36" spans="1:35">
      <c r="A36" s="158">
        <f>Matériel_Sogto!A41</f>
        <v>0</v>
      </c>
      <c r="B36" s="159">
        <f>Matériel_Sogto!B41</f>
        <v>0</v>
      </c>
      <c r="C36" s="301">
        <f>Matériel_Sogto!C41</f>
        <v>0</v>
      </c>
      <c r="D36" s="149">
        <f>Matériel_Sogto!I41</f>
        <v>0</v>
      </c>
      <c r="E36" s="150">
        <f>Matériel_Sogto!Q41</f>
        <v>0</v>
      </c>
      <c r="F36" s="150">
        <f>Matériel_Sogto!Y41</f>
        <v>0</v>
      </c>
      <c r="G36" s="150">
        <f>Matériel_Sogto!AG41</f>
        <v>0</v>
      </c>
      <c r="H36" s="150">
        <f>+Matériel_Sogto!AO41</f>
        <v>0</v>
      </c>
      <c r="I36" s="150">
        <f>Matériel_Sogto!AW41</f>
        <v>0</v>
      </c>
      <c r="J36" s="150">
        <f>Matériel_Sogto!BE41</f>
        <v>0</v>
      </c>
      <c r="K36" s="150">
        <f>Matériel_Sogto!BM41</f>
        <v>0</v>
      </c>
      <c r="L36" s="150">
        <f>Matériel_Sogto!BU41</f>
        <v>0</v>
      </c>
      <c r="M36" s="150">
        <f>+Matériel_Sogto!CC41</f>
        <v>0</v>
      </c>
      <c r="N36" s="150">
        <f>Matériel_Sogto!CK41</f>
        <v>0</v>
      </c>
      <c r="O36" s="150">
        <f>Matériel_Sogto!CS41</f>
        <v>0</v>
      </c>
      <c r="P36" s="150">
        <f>Matériel_Sogto!DA41</f>
        <v>0</v>
      </c>
      <c r="Q36" s="150">
        <f>Matériel_Sogto!DI41</f>
        <v>0</v>
      </c>
      <c r="R36" s="150">
        <f>Matériel_Sogto!DQ41</f>
        <v>0</v>
      </c>
      <c r="S36" s="150">
        <f>Matériel_Sogto!DY41</f>
        <v>0</v>
      </c>
      <c r="T36" s="150">
        <f>Matériel_Sogto!EG41</f>
        <v>0</v>
      </c>
      <c r="U36" s="150">
        <f>Matériel_Sogto!EO41</f>
        <v>0</v>
      </c>
      <c r="V36" s="150">
        <f>Matériel_Sogto!EW41</f>
        <v>0</v>
      </c>
      <c r="W36" s="150">
        <f>Matériel_Sogto!FE41</f>
        <v>0</v>
      </c>
      <c r="X36" s="150">
        <f>Matériel_Sogto!FM41</f>
        <v>0</v>
      </c>
      <c r="Y36" s="150">
        <f>Matériel_Sogto!FU41</f>
        <v>0</v>
      </c>
      <c r="Z36" s="150">
        <f>Matériel_Sogto!GC41</f>
        <v>0</v>
      </c>
      <c r="AA36" s="150">
        <f>Matériel_Sogto!GK41</f>
        <v>0</v>
      </c>
      <c r="AB36" s="150">
        <f>Matériel_Sogto!GS41</f>
        <v>0</v>
      </c>
      <c r="AC36" s="150">
        <f>Matériel_Sogto!HA41</f>
        <v>0</v>
      </c>
      <c r="AD36" s="150">
        <f>Matériel_Sogto!HI41</f>
        <v>0</v>
      </c>
      <c r="AE36" s="150">
        <f>Matériel_Sogto!HQ41</f>
        <v>0</v>
      </c>
      <c r="AF36" s="150">
        <f>Matériel_Sogto!HY41</f>
        <v>0</v>
      </c>
      <c r="AG36" s="150">
        <f>Matériel_Sogto!IG41</f>
        <v>0</v>
      </c>
      <c r="AH36" s="150">
        <f>Matériel_Sogto!IO41</f>
        <v>0</v>
      </c>
      <c r="AI36" s="211">
        <f t="shared" si="0"/>
        <v>0</v>
      </c>
    </row>
    <row r="37" spans="1:35">
      <c r="A37" s="158">
        <f>Matériel_Sogto!A42</f>
        <v>0</v>
      </c>
      <c r="B37" s="159">
        <f>Matériel_Sogto!B42</f>
        <v>0</v>
      </c>
      <c r="C37" s="301">
        <f>Matériel_Sogto!C42</f>
        <v>0</v>
      </c>
      <c r="D37" s="149">
        <f>Matériel_Sogto!I42</f>
        <v>0</v>
      </c>
      <c r="E37" s="150">
        <f>Matériel_Sogto!Q42</f>
        <v>0</v>
      </c>
      <c r="F37" s="150">
        <f>Matériel_Sogto!Y42</f>
        <v>0</v>
      </c>
      <c r="G37" s="150">
        <f>Matériel_Sogto!AG42</f>
        <v>0</v>
      </c>
      <c r="H37" s="150">
        <f>+Matériel_Sogto!AO42</f>
        <v>0</v>
      </c>
      <c r="I37" s="150">
        <f>Matériel_Sogto!AW42</f>
        <v>0</v>
      </c>
      <c r="J37" s="150">
        <f>Matériel_Sogto!BE42</f>
        <v>0</v>
      </c>
      <c r="K37" s="150">
        <f>Matériel_Sogto!BM42</f>
        <v>0</v>
      </c>
      <c r="L37" s="150">
        <f>Matériel_Sogto!BU42</f>
        <v>0</v>
      </c>
      <c r="M37" s="150">
        <f>+Matériel_Sogto!CC42</f>
        <v>0</v>
      </c>
      <c r="N37" s="150">
        <f>Matériel_Sogto!CK42</f>
        <v>0</v>
      </c>
      <c r="O37" s="150">
        <f>Matériel_Sogto!CS42</f>
        <v>0</v>
      </c>
      <c r="P37" s="150">
        <f>Matériel_Sogto!DA42</f>
        <v>0</v>
      </c>
      <c r="Q37" s="150">
        <f>Matériel_Sogto!DI42</f>
        <v>0</v>
      </c>
      <c r="R37" s="150">
        <f>Matériel_Sogto!DQ42</f>
        <v>0</v>
      </c>
      <c r="S37" s="150">
        <f>Matériel_Sogto!DY42</f>
        <v>0</v>
      </c>
      <c r="T37" s="150">
        <f>Matériel_Sogto!EG42</f>
        <v>0</v>
      </c>
      <c r="U37" s="150">
        <f>Matériel_Sogto!EO42</f>
        <v>0</v>
      </c>
      <c r="V37" s="150">
        <f>Matériel_Sogto!EW42</f>
        <v>0</v>
      </c>
      <c r="W37" s="150">
        <f>Matériel_Sogto!FE42</f>
        <v>0</v>
      </c>
      <c r="X37" s="150">
        <f>Matériel_Sogto!FM42</f>
        <v>0</v>
      </c>
      <c r="Y37" s="150">
        <f>Matériel_Sogto!FU42</f>
        <v>0</v>
      </c>
      <c r="Z37" s="150">
        <f>Matériel_Sogto!GC42</f>
        <v>0</v>
      </c>
      <c r="AA37" s="150">
        <f>Matériel_Sogto!GK42</f>
        <v>0</v>
      </c>
      <c r="AB37" s="150">
        <f>Matériel_Sogto!GS42</f>
        <v>0</v>
      </c>
      <c r="AC37" s="150">
        <f>Matériel_Sogto!HA42</f>
        <v>0</v>
      </c>
      <c r="AD37" s="150">
        <f>Matériel_Sogto!HI42</f>
        <v>0</v>
      </c>
      <c r="AE37" s="150">
        <f>Matériel_Sogto!HQ42</f>
        <v>0</v>
      </c>
      <c r="AF37" s="150">
        <f>Matériel_Sogto!HY42</f>
        <v>0</v>
      </c>
      <c r="AG37" s="150">
        <f>Matériel_Sogto!IG42</f>
        <v>0</v>
      </c>
      <c r="AH37" s="150">
        <f>Matériel_Sogto!IO42</f>
        <v>0</v>
      </c>
      <c r="AI37" s="211">
        <f t="shared" si="0"/>
        <v>0</v>
      </c>
    </row>
    <row r="38" spans="1:35">
      <c r="A38" s="158">
        <f>Matériel_Sogto!A43</f>
        <v>0</v>
      </c>
      <c r="B38" s="159">
        <f>Matériel_Sogto!B43</f>
        <v>0</v>
      </c>
      <c r="C38" s="301">
        <f>Matériel_Sogto!C43</f>
        <v>0</v>
      </c>
      <c r="D38" s="149">
        <f>Matériel_Sogto!I43</f>
        <v>0</v>
      </c>
      <c r="E38" s="150">
        <f>Matériel_Sogto!Q43</f>
        <v>0</v>
      </c>
      <c r="F38" s="150">
        <f>Matériel_Sogto!Y43</f>
        <v>0</v>
      </c>
      <c r="G38" s="150">
        <f>Matériel_Sogto!AG43</f>
        <v>0</v>
      </c>
      <c r="H38" s="150">
        <f>+Matériel_Sogto!AO43</f>
        <v>0</v>
      </c>
      <c r="I38" s="150">
        <f>Matériel_Sogto!AW43</f>
        <v>0</v>
      </c>
      <c r="J38" s="150">
        <f>Matériel_Sogto!BE43</f>
        <v>0</v>
      </c>
      <c r="K38" s="150">
        <f>Matériel_Sogto!BM43</f>
        <v>0</v>
      </c>
      <c r="L38" s="150">
        <f>Matériel_Sogto!BU43</f>
        <v>0</v>
      </c>
      <c r="M38" s="150">
        <f>+Matériel_Sogto!CC43</f>
        <v>0</v>
      </c>
      <c r="N38" s="150">
        <f>Matériel_Sogto!CK43</f>
        <v>0</v>
      </c>
      <c r="O38" s="150">
        <f>Matériel_Sogto!CS43</f>
        <v>0</v>
      </c>
      <c r="P38" s="150">
        <f>Matériel_Sogto!DA43</f>
        <v>0</v>
      </c>
      <c r="Q38" s="150">
        <f>Matériel_Sogto!DI43</f>
        <v>0</v>
      </c>
      <c r="R38" s="150">
        <f>Matériel_Sogto!DQ43</f>
        <v>0</v>
      </c>
      <c r="S38" s="150">
        <f>Matériel_Sogto!DY43</f>
        <v>0</v>
      </c>
      <c r="T38" s="150">
        <f>Matériel_Sogto!EG43</f>
        <v>0</v>
      </c>
      <c r="U38" s="150">
        <f>Matériel_Sogto!EO43</f>
        <v>0</v>
      </c>
      <c r="V38" s="150">
        <f>Matériel_Sogto!EW43</f>
        <v>0</v>
      </c>
      <c r="W38" s="150">
        <f>Matériel_Sogto!FE43</f>
        <v>0</v>
      </c>
      <c r="X38" s="150">
        <f>Matériel_Sogto!FM43</f>
        <v>0</v>
      </c>
      <c r="Y38" s="150">
        <f>Matériel_Sogto!FU43</f>
        <v>0</v>
      </c>
      <c r="Z38" s="150">
        <f>Matériel_Sogto!GC43</f>
        <v>0</v>
      </c>
      <c r="AA38" s="150">
        <f>Matériel_Sogto!GK43</f>
        <v>0</v>
      </c>
      <c r="AB38" s="150">
        <f>Matériel_Sogto!GS43</f>
        <v>0</v>
      </c>
      <c r="AC38" s="150">
        <f>Matériel_Sogto!HA43</f>
        <v>0</v>
      </c>
      <c r="AD38" s="150">
        <f>Matériel_Sogto!HI43</f>
        <v>0</v>
      </c>
      <c r="AE38" s="150">
        <f>Matériel_Sogto!HQ43</f>
        <v>0</v>
      </c>
      <c r="AF38" s="150">
        <f>Matériel_Sogto!HY43</f>
        <v>0</v>
      </c>
      <c r="AG38" s="150">
        <f>Matériel_Sogto!IG43</f>
        <v>0</v>
      </c>
      <c r="AH38" s="150">
        <f>Matériel_Sogto!IO43</f>
        <v>0</v>
      </c>
      <c r="AI38" s="211">
        <f t="shared" si="0"/>
        <v>0</v>
      </c>
    </row>
    <row r="39" spans="1:35">
      <c r="A39" s="158">
        <f>Matériel_Sogto!A44</f>
        <v>0</v>
      </c>
      <c r="B39" s="159">
        <f>Matériel_Sogto!B44</f>
        <v>0</v>
      </c>
      <c r="C39" s="301">
        <f>Matériel_Sogto!C44</f>
        <v>0</v>
      </c>
      <c r="D39" s="149">
        <f>Matériel_Sogto!I44</f>
        <v>0</v>
      </c>
      <c r="E39" s="150">
        <f>Matériel_Sogto!Q44</f>
        <v>0</v>
      </c>
      <c r="F39" s="150">
        <f>Matériel_Sogto!Y44</f>
        <v>0</v>
      </c>
      <c r="G39" s="150">
        <f>Matériel_Sogto!AG44</f>
        <v>0</v>
      </c>
      <c r="H39" s="150">
        <f>+Matériel_Sogto!AO44</f>
        <v>0</v>
      </c>
      <c r="I39" s="150">
        <f>Matériel_Sogto!AW44</f>
        <v>0</v>
      </c>
      <c r="J39" s="150">
        <f>Matériel_Sogto!BE44</f>
        <v>0</v>
      </c>
      <c r="K39" s="150">
        <f>Matériel_Sogto!BM44</f>
        <v>0</v>
      </c>
      <c r="L39" s="150">
        <f>Matériel_Sogto!BU44</f>
        <v>0</v>
      </c>
      <c r="M39" s="150">
        <f>+Matériel_Sogto!CC44</f>
        <v>0</v>
      </c>
      <c r="N39" s="150">
        <f>Matériel_Sogto!CK44</f>
        <v>0</v>
      </c>
      <c r="O39" s="150">
        <f>Matériel_Sogto!CS44</f>
        <v>0</v>
      </c>
      <c r="P39" s="150">
        <f>Matériel_Sogto!DA44</f>
        <v>0</v>
      </c>
      <c r="Q39" s="150">
        <f>Matériel_Sogto!DI44</f>
        <v>0</v>
      </c>
      <c r="R39" s="150">
        <f>Matériel_Sogto!DQ44</f>
        <v>0</v>
      </c>
      <c r="S39" s="150">
        <f>Matériel_Sogto!DY44</f>
        <v>0</v>
      </c>
      <c r="T39" s="150">
        <f>Matériel_Sogto!EG44</f>
        <v>0</v>
      </c>
      <c r="U39" s="150">
        <f>Matériel_Sogto!EO44</f>
        <v>0</v>
      </c>
      <c r="V39" s="150">
        <f>Matériel_Sogto!EW44</f>
        <v>0</v>
      </c>
      <c r="W39" s="150">
        <f>Matériel_Sogto!FE44</f>
        <v>0</v>
      </c>
      <c r="X39" s="150">
        <f>Matériel_Sogto!FM44</f>
        <v>0</v>
      </c>
      <c r="Y39" s="150">
        <f>Matériel_Sogto!FU44</f>
        <v>0</v>
      </c>
      <c r="Z39" s="150">
        <f>Matériel_Sogto!GC44</f>
        <v>0</v>
      </c>
      <c r="AA39" s="150">
        <f>Matériel_Sogto!GK44</f>
        <v>0</v>
      </c>
      <c r="AB39" s="150">
        <f>Matériel_Sogto!GS44</f>
        <v>0</v>
      </c>
      <c r="AC39" s="150">
        <f>Matériel_Sogto!HA44</f>
        <v>0</v>
      </c>
      <c r="AD39" s="150">
        <f>Matériel_Sogto!HI44</f>
        <v>0</v>
      </c>
      <c r="AE39" s="150">
        <f>Matériel_Sogto!HQ44</f>
        <v>0</v>
      </c>
      <c r="AF39" s="150">
        <f>Matériel_Sogto!HY44</f>
        <v>0</v>
      </c>
      <c r="AG39" s="150">
        <f>Matériel_Sogto!IG44</f>
        <v>0</v>
      </c>
      <c r="AH39" s="150">
        <f>Matériel_Sogto!IO44</f>
        <v>0</v>
      </c>
      <c r="AI39" s="211">
        <f t="shared" si="0"/>
        <v>0</v>
      </c>
    </row>
    <row r="40" spans="1:35">
      <c r="A40" s="158">
        <f>Matériel_Sogto!A45</f>
        <v>0</v>
      </c>
      <c r="B40" s="159">
        <f>Matériel_Sogto!B45</f>
        <v>0</v>
      </c>
      <c r="C40" s="301">
        <f>Matériel_Sogto!C45</f>
        <v>0</v>
      </c>
      <c r="D40" s="149">
        <f>Matériel_Sogto!I45</f>
        <v>0</v>
      </c>
      <c r="E40" s="150">
        <f>Matériel_Sogto!Q45</f>
        <v>0</v>
      </c>
      <c r="F40" s="150">
        <f>Matériel_Sogto!Y45</f>
        <v>0</v>
      </c>
      <c r="G40" s="150">
        <f>Matériel_Sogto!AG45</f>
        <v>0</v>
      </c>
      <c r="H40" s="150">
        <f>+Matériel_Sogto!AO45</f>
        <v>0</v>
      </c>
      <c r="I40" s="150">
        <f>Matériel_Sogto!AW45</f>
        <v>0</v>
      </c>
      <c r="J40" s="150">
        <f>Matériel_Sogto!BE45</f>
        <v>0</v>
      </c>
      <c r="K40" s="150">
        <f>Matériel_Sogto!BM45</f>
        <v>0</v>
      </c>
      <c r="L40" s="150">
        <f>Matériel_Sogto!BU45</f>
        <v>0</v>
      </c>
      <c r="M40" s="150">
        <f>+Matériel_Sogto!CC45</f>
        <v>0</v>
      </c>
      <c r="N40" s="150">
        <f>Matériel_Sogto!CK45</f>
        <v>0</v>
      </c>
      <c r="O40" s="150">
        <f>Matériel_Sogto!CS45</f>
        <v>0</v>
      </c>
      <c r="P40" s="150">
        <f>Matériel_Sogto!DA45</f>
        <v>0</v>
      </c>
      <c r="Q40" s="150">
        <f>Matériel_Sogto!DI45</f>
        <v>0</v>
      </c>
      <c r="R40" s="150">
        <f>Matériel_Sogto!DQ45</f>
        <v>0</v>
      </c>
      <c r="S40" s="150">
        <f>Matériel_Sogto!DY45</f>
        <v>0</v>
      </c>
      <c r="T40" s="150">
        <f>Matériel_Sogto!EG45</f>
        <v>0</v>
      </c>
      <c r="U40" s="150">
        <f>Matériel_Sogto!EO45</f>
        <v>0</v>
      </c>
      <c r="V40" s="150">
        <f>Matériel_Sogto!EW45</f>
        <v>0</v>
      </c>
      <c r="W40" s="150">
        <f>Matériel_Sogto!FE45</f>
        <v>0</v>
      </c>
      <c r="X40" s="150">
        <f>Matériel_Sogto!FM45</f>
        <v>0</v>
      </c>
      <c r="Y40" s="150">
        <f>Matériel_Sogto!FU45</f>
        <v>0</v>
      </c>
      <c r="Z40" s="150">
        <f>Matériel_Sogto!GC45</f>
        <v>0</v>
      </c>
      <c r="AA40" s="150">
        <f>Matériel_Sogto!GK45</f>
        <v>0</v>
      </c>
      <c r="AB40" s="150">
        <f>Matériel_Sogto!GS45</f>
        <v>0</v>
      </c>
      <c r="AC40" s="150">
        <f>Matériel_Sogto!HA45</f>
        <v>0</v>
      </c>
      <c r="AD40" s="150">
        <f>Matériel_Sogto!HI45</f>
        <v>0</v>
      </c>
      <c r="AE40" s="150">
        <f>Matériel_Sogto!HQ45</f>
        <v>0</v>
      </c>
      <c r="AF40" s="150">
        <f>Matériel_Sogto!HY45</f>
        <v>0</v>
      </c>
      <c r="AG40" s="150">
        <f>Matériel_Sogto!IG45</f>
        <v>0</v>
      </c>
      <c r="AH40" s="150">
        <f>Matériel_Sogto!IO45</f>
        <v>0</v>
      </c>
      <c r="AI40" s="211">
        <f t="shared" si="0"/>
        <v>0</v>
      </c>
    </row>
    <row r="41" spans="1:35">
      <c r="A41" s="158">
        <f>Matériel_Sogto!A46</f>
        <v>0</v>
      </c>
      <c r="B41" s="159">
        <f>Matériel_Sogto!B46</f>
        <v>0</v>
      </c>
      <c r="C41" s="301">
        <f>Matériel_Sogto!C46</f>
        <v>0</v>
      </c>
      <c r="D41" s="149">
        <f>Matériel_Sogto!I46</f>
        <v>0</v>
      </c>
      <c r="E41" s="150">
        <f>Matériel_Sogto!Q46</f>
        <v>0</v>
      </c>
      <c r="F41" s="150">
        <f>Matériel_Sogto!Y46</f>
        <v>0</v>
      </c>
      <c r="G41" s="150">
        <f>Matériel_Sogto!AG46</f>
        <v>0</v>
      </c>
      <c r="H41" s="150">
        <f>+Matériel_Sogto!AO46</f>
        <v>0</v>
      </c>
      <c r="I41" s="150">
        <f>Matériel_Sogto!AW46</f>
        <v>0</v>
      </c>
      <c r="J41" s="150">
        <f>Matériel_Sogto!BE46</f>
        <v>0</v>
      </c>
      <c r="K41" s="150">
        <f>Matériel_Sogto!BM46</f>
        <v>0</v>
      </c>
      <c r="L41" s="150">
        <f>Matériel_Sogto!BU46</f>
        <v>0</v>
      </c>
      <c r="M41" s="150">
        <f>+Matériel_Sogto!CC46</f>
        <v>0</v>
      </c>
      <c r="N41" s="150">
        <f>Matériel_Sogto!CK46</f>
        <v>0</v>
      </c>
      <c r="O41" s="150">
        <f>Matériel_Sogto!CS46</f>
        <v>0</v>
      </c>
      <c r="P41" s="150">
        <f>Matériel_Sogto!DA46</f>
        <v>0</v>
      </c>
      <c r="Q41" s="150">
        <f>Matériel_Sogto!DI46</f>
        <v>0</v>
      </c>
      <c r="R41" s="150">
        <f>Matériel_Sogto!DQ46</f>
        <v>0</v>
      </c>
      <c r="S41" s="150">
        <f>Matériel_Sogto!DY46</f>
        <v>0</v>
      </c>
      <c r="T41" s="150">
        <f>Matériel_Sogto!EG46</f>
        <v>0</v>
      </c>
      <c r="U41" s="150">
        <f>Matériel_Sogto!EO46</f>
        <v>0</v>
      </c>
      <c r="V41" s="150">
        <f>Matériel_Sogto!EW46</f>
        <v>0</v>
      </c>
      <c r="W41" s="150">
        <f>Matériel_Sogto!FE46</f>
        <v>0</v>
      </c>
      <c r="X41" s="150">
        <f>Matériel_Sogto!FM46</f>
        <v>0</v>
      </c>
      <c r="Y41" s="150">
        <f>Matériel_Sogto!FU46</f>
        <v>0</v>
      </c>
      <c r="Z41" s="150">
        <f>Matériel_Sogto!GC46</f>
        <v>0</v>
      </c>
      <c r="AA41" s="150">
        <f>Matériel_Sogto!GK46</f>
        <v>0</v>
      </c>
      <c r="AB41" s="150">
        <f>Matériel_Sogto!GS46</f>
        <v>0</v>
      </c>
      <c r="AC41" s="150">
        <f>Matériel_Sogto!HA46</f>
        <v>0</v>
      </c>
      <c r="AD41" s="150">
        <f>Matériel_Sogto!HI46</f>
        <v>0</v>
      </c>
      <c r="AE41" s="150">
        <f>Matériel_Sogto!HQ46</f>
        <v>0</v>
      </c>
      <c r="AF41" s="150">
        <f>Matériel_Sogto!HY46</f>
        <v>0</v>
      </c>
      <c r="AG41" s="150">
        <f>Matériel_Sogto!IG46</f>
        <v>0</v>
      </c>
      <c r="AH41" s="150">
        <f>Matériel_Sogto!IO46</f>
        <v>0</v>
      </c>
      <c r="AI41" s="211">
        <f t="shared" si="0"/>
        <v>0</v>
      </c>
    </row>
    <row r="42" spans="1:35">
      <c r="A42" s="300">
        <f>Matériel_Sogto!A47</f>
        <v>0</v>
      </c>
      <c r="B42" s="301">
        <f>Matériel_Sogto!B47</f>
        <v>0</v>
      </c>
      <c r="C42" s="301">
        <f>Matériel_Sogto!C47</f>
        <v>0</v>
      </c>
      <c r="D42" s="298">
        <f>Matériel_Sogto!I47</f>
        <v>0</v>
      </c>
      <c r="E42" s="299">
        <f>Matériel_Sogto!Q47</f>
        <v>0</v>
      </c>
      <c r="F42" s="299">
        <f>Matériel_Sogto!Y47</f>
        <v>0</v>
      </c>
      <c r="G42" s="299">
        <f>Matériel_Sogto!AG47</f>
        <v>0</v>
      </c>
      <c r="H42" s="299">
        <f>+Matériel_Sogto!AO47</f>
        <v>0</v>
      </c>
      <c r="I42" s="299">
        <f>Matériel_Sogto!AW47</f>
        <v>0</v>
      </c>
      <c r="J42" s="299">
        <f>Matériel_Sogto!BE47</f>
        <v>0</v>
      </c>
      <c r="K42" s="299">
        <f>Matériel_Sogto!BM47</f>
        <v>0</v>
      </c>
      <c r="L42" s="299">
        <f>Matériel_Sogto!BU47</f>
        <v>0</v>
      </c>
      <c r="M42" s="299">
        <f>+Matériel_Sogto!CC47</f>
        <v>0</v>
      </c>
      <c r="N42" s="299">
        <f>Matériel_Sogto!CK47</f>
        <v>0</v>
      </c>
      <c r="O42" s="299">
        <f>Matériel_Sogto!CS47</f>
        <v>0</v>
      </c>
      <c r="P42" s="299">
        <f>Matériel_Sogto!DA47</f>
        <v>0</v>
      </c>
      <c r="Q42" s="299">
        <f>Matériel_Sogto!DI47</f>
        <v>0</v>
      </c>
      <c r="R42" s="299">
        <f>Matériel_Sogto!DQ47</f>
        <v>0</v>
      </c>
      <c r="S42" s="299">
        <f>Matériel_Sogto!DY47</f>
        <v>0</v>
      </c>
      <c r="T42" s="299">
        <f>Matériel_Sogto!EG47</f>
        <v>0</v>
      </c>
      <c r="U42" s="299">
        <f>Matériel_Sogto!EO47</f>
        <v>0</v>
      </c>
      <c r="V42" s="299">
        <f>Matériel_Sogto!EW47</f>
        <v>0</v>
      </c>
      <c r="W42" s="299">
        <f>Matériel_Sogto!FE47</f>
        <v>0</v>
      </c>
      <c r="X42" s="299">
        <f>Matériel_Sogto!FM47</f>
        <v>0</v>
      </c>
      <c r="Y42" s="299">
        <f>Matériel_Sogto!FU47</f>
        <v>0</v>
      </c>
      <c r="Z42" s="299">
        <f>Matériel_Sogto!GC47</f>
        <v>0</v>
      </c>
      <c r="AA42" s="299">
        <f>Matériel_Sogto!GK47</f>
        <v>0</v>
      </c>
      <c r="AB42" s="299">
        <f>Matériel_Sogto!GS47</f>
        <v>0</v>
      </c>
      <c r="AC42" s="299">
        <f>Matériel_Sogto!HA47</f>
        <v>0</v>
      </c>
      <c r="AD42" s="299">
        <f>Matériel_Sogto!HI47</f>
        <v>0</v>
      </c>
      <c r="AE42" s="299">
        <f>Matériel_Sogto!HQ47</f>
        <v>0</v>
      </c>
      <c r="AF42" s="299">
        <f>Matériel_Sogto!HY47</f>
        <v>0</v>
      </c>
      <c r="AG42" s="299">
        <f>Matériel_Sogto!IG47</f>
        <v>0</v>
      </c>
      <c r="AH42" s="299">
        <f>Matériel_Sogto!IO47</f>
        <v>0</v>
      </c>
      <c r="AI42" s="302">
        <f t="shared" ref="AI42:AI64" si="1">SUM(D42:AH42)</f>
        <v>0</v>
      </c>
    </row>
    <row r="43" spans="1:35">
      <c r="A43" s="300">
        <f>Matériel_Sogto!A48</f>
        <v>0</v>
      </c>
      <c r="B43" s="301">
        <f>Matériel_Sogto!B48</f>
        <v>0</v>
      </c>
      <c r="C43" s="301">
        <f>Matériel_Sogto!C48</f>
        <v>0</v>
      </c>
      <c r="D43" s="298">
        <f>Matériel_Sogto!I48</f>
        <v>0</v>
      </c>
      <c r="E43" s="299">
        <f>Matériel_Sogto!Q48</f>
        <v>0</v>
      </c>
      <c r="F43" s="299">
        <f>Matériel_Sogto!Y48</f>
        <v>0</v>
      </c>
      <c r="G43" s="299">
        <f>Matériel_Sogto!AG48</f>
        <v>0</v>
      </c>
      <c r="H43" s="299">
        <f>+Matériel_Sogto!AO48</f>
        <v>0</v>
      </c>
      <c r="I43" s="299">
        <f>Matériel_Sogto!AW48</f>
        <v>0</v>
      </c>
      <c r="J43" s="299">
        <f>Matériel_Sogto!BE48</f>
        <v>0</v>
      </c>
      <c r="K43" s="299">
        <f>Matériel_Sogto!BM48</f>
        <v>0</v>
      </c>
      <c r="L43" s="299">
        <f>Matériel_Sogto!BU48</f>
        <v>0</v>
      </c>
      <c r="M43" s="299">
        <f>+Matériel_Sogto!CC48</f>
        <v>0</v>
      </c>
      <c r="N43" s="299">
        <f>Matériel_Sogto!CK48</f>
        <v>0</v>
      </c>
      <c r="O43" s="299">
        <f>Matériel_Sogto!CS48</f>
        <v>0</v>
      </c>
      <c r="P43" s="299">
        <f>Matériel_Sogto!DA48</f>
        <v>0</v>
      </c>
      <c r="Q43" s="299">
        <f>Matériel_Sogto!DI48</f>
        <v>0</v>
      </c>
      <c r="R43" s="299">
        <f>Matériel_Sogto!DQ48</f>
        <v>0</v>
      </c>
      <c r="S43" s="299">
        <f>Matériel_Sogto!DY48</f>
        <v>0</v>
      </c>
      <c r="T43" s="299">
        <f>Matériel_Sogto!EG48</f>
        <v>0</v>
      </c>
      <c r="U43" s="299">
        <f>Matériel_Sogto!EO48</f>
        <v>0</v>
      </c>
      <c r="V43" s="299">
        <f>Matériel_Sogto!EW48</f>
        <v>0</v>
      </c>
      <c r="W43" s="299">
        <f>Matériel_Sogto!FE48</f>
        <v>0</v>
      </c>
      <c r="X43" s="299">
        <f>Matériel_Sogto!FM48</f>
        <v>0</v>
      </c>
      <c r="Y43" s="299">
        <f>Matériel_Sogto!FU48</f>
        <v>0</v>
      </c>
      <c r="Z43" s="299">
        <f>Matériel_Sogto!GC48</f>
        <v>0</v>
      </c>
      <c r="AA43" s="299">
        <f>Matériel_Sogto!GK48</f>
        <v>0</v>
      </c>
      <c r="AB43" s="299">
        <f>Matériel_Sogto!GS48</f>
        <v>0</v>
      </c>
      <c r="AC43" s="299">
        <f>Matériel_Sogto!HA48</f>
        <v>0</v>
      </c>
      <c r="AD43" s="299">
        <f>Matériel_Sogto!HI48</f>
        <v>0</v>
      </c>
      <c r="AE43" s="299">
        <f>Matériel_Sogto!HQ48</f>
        <v>0</v>
      </c>
      <c r="AF43" s="299">
        <f>Matériel_Sogto!HY48</f>
        <v>0</v>
      </c>
      <c r="AG43" s="299">
        <f>Matériel_Sogto!IG48</f>
        <v>0</v>
      </c>
      <c r="AH43" s="299">
        <f>Matériel_Sogto!IO48</f>
        <v>0</v>
      </c>
      <c r="AI43" s="302">
        <f t="shared" si="1"/>
        <v>0</v>
      </c>
    </row>
    <row r="44" spans="1:35">
      <c r="A44" s="300">
        <f>Matériel_Sogto!A49</f>
        <v>0</v>
      </c>
      <c r="B44" s="301">
        <f>Matériel_Sogto!B49</f>
        <v>0</v>
      </c>
      <c r="C44" s="301">
        <f>Matériel_Sogto!C49</f>
        <v>0</v>
      </c>
      <c r="D44" s="298">
        <f>Matériel_Sogto!I49</f>
        <v>0</v>
      </c>
      <c r="E44" s="299">
        <f>Matériel_Sogto!Q49</f>
        <v>0</v>
      </c>
      <c r="F44" s="299">
        <f>Matériel_Sogto!Y49</f>
        <v>0</v>
      </c>
      <c r="G44" s="299">
        <f>Matériel_Sogto!AG49</f>
        <v>0</v>
      </c>
      <c r="H44" s="299">
        <f>+Matériel_Sogto!AO49</f>
        <v>0</v>
      </c>
      <c r="I44" s="299">
        <f>Matériel_Sogto!AW49</f>
        <v>0</v>
      </c>
      <c r="J44" s="299">
        <f>Matériel_Sogto!BE49</f>
        <v>0</v>
      </c>
      <c r="K44" s="299">
        <f>Matériel_Sogto!BM49</f>
        <v>0</v>
      </c>
      <c r="L44" s="299">
        <f>Matériel_Sogto!BU49</f>
        <v>0</v>
      </c>
      <c r="M44" s="299">
        <f>+Matériel_Sogto!CC49</f>
        <v>0</v>
      </c>
      <c r="N44" s="299">
        <f>Matériel_Sogto!CK49</f>
        <v>0</v>
      </c>
      <c r="O44" s="299">
        <f>Matériel_Sogto!CS49</f>
        <v>0</v>
      </c>
      <c r="P44" s="299">
        <f>Matériel_Sogto!DA49</f>
        <v>0</v>
      </c>
      <c r="Q44" s="299">
        <f>Matériel_Sogto!DI49</f>
        <v>0</v>
      </c>
      <c r="R44" s="299">
        <f>Matériel_Sogto!DQ49</f>
        <v>0</v>
      </c>
      <c r="S44" s="299">
        <f>Matériel_Sogto!DY49</f>
        <v>0</v>
      </c>
      <c r="T44" s="299">
        <f>Matériel_Sogto!EG49</f>
        <v>0</v>
      </c>
      <c r="U44" s="299">
        <f>Matériel_Sogto!EO49</f>
        <v>0</v>
      </c>
      <c r="V44" s="299">
        <f>Matériel_Sogto!EW49</f>
        <v>0</v>
      </c>
      <c r="W44" s="299">
        <f>Matériel_Sogto!FE49</f>
        <v>0</v>
      </c>
      <c r="X44" s="299">
        <f>Matériel_Sogto!FM49</f>
        <v>0</v>
      </c>
      <c r="Y44" s="299">
        <f>Matériel_Sogto!FU49</f>
        <v>0</v>
      </c>
      <c r="Z44" s="299">
        <f>Matériel_Sogto!GC49</f>
        <v>0</v>
      </c>
      <c r="AA44" s="299">
        <f>Matériel_Sogto!GK49</f>
        <v>0</v>
      </c>
      <c r="AB44" s="299">
        <f>Matériel_Sogto!GS49</f>
        <v>0</v>
      </c>
      <c r="AC44" s="299">
        <f>Matériel_Sogto!HA49</f>
        <v>0</v>
      </c>
      <c r="AD44" s="299">
        <f>Matériel_Sogto!HI49</f>
        <v>0</v>
      </c>
      <c r="AE44" s="299">
        <f>Matériel_Sogto!HQ49</f>
        <v>0</v>
      </c>
      <c r="AF44" s="299">
        <f>Matériel_Sogto!HY49</f>
        <v>0</v>
      </c>
      <c r="AG44" s="299">
        <f>Matériel_Sogto!IG49</f>
        <v>0</v>
      </c>
      <c r="AH44" s="299">
        <f>Matériel_Sogto!IO49</f>
        <v>0</v>
      </c>
      <c r="AI44" s="302">
        <f t="shared" si="1"/>
        <v>0</v>
      </c>
    </row>
    <row r="45" spans="1:35">
      <c r="A45" s="300">
        <f>Matériel_Sogto!A50</f>
        <v>0</v>
      </c>
      <c r="B45" s="301">
        <f>Matériel_Sogto!B50</f>
        <v>0</v>
      </c>
      <c r="C45" s="301">
        <f>Matériel_Sogto!C50</f>
        <v>0</v>
      </c>
      <c r="D45" s="298">
        <f>Matériel_Sogto!I50</f>
        <v>0</v>
      </c>
      <c r="E45" s="299">
        <f>Matériel_Sogto!Q50</f>
        <v>0</v>
      </c>
      <c r="F45" s="299">
        <f>Matériel_Sogto!Y50</f>
        <v>0</v>
      </c>
      <c r="G45" s="299">
        <f>Matériel_Sogto!AG50</f>
        <v>0</v>
      </c>
      <c r="H45" s="299">
        <f>+Matériel_Sogto!AO50</f>
        <v>0</v>
      </c>
      <c r="I45" s="299">
        <f>Matériel_Sogto!AW50</f>
        <v>0</v>
      </c>
      <c r="J45" s="299">
        <f>Matériel_Sogto!BE50</f>
        <v>0</v>
      </c>
      <c r="K45" s="299">
        <f>Matériel_Sogto!BM50</f>
        <v>0</v>
      </c>
      <c r="L45" s="299">
        <f>Matériel_Sogto!BU50</f>
        <v>0</v>
      </c>
      <c r="M45" s="299">
        <f>+Matériel_Sogto!CC50</f>
        <v>0</v>
      </c>
      <c r="N45" s="299">
        <f>Matériel_Sogto!CK50</f>
        <v>0</v>
      </c>
      <c r="O45" s="299">
        <f>Matériel_Sogto!CS50</f>
        <v>0</v>
      </c>
      <c r="P45" s="299">
        <f>Matériel_Sogto!DA50</f>
        <v>0</v>
      </c>
      <c r="Q45" s="299">
        <f>Matériel_Sogto!DI50</f>
        <v>0</v>
      </c>
      <c r="R45" s="299">
        <f>Matériel_Sogto!DQ50</f>
        <v>0</v>
      </c>
      <c r="S45" s="299">
        <f>Matériel_Sogto!DY50</f>
        <v>0</v>
      </c>
      <c r="T45" s="299">
        <f>Matériel_Sogto!EG50</f>
        <v>0</v>
      </c>
      <c r="U45" s="299">
        <f>Matériel_Sogto!EO50</f>
        <v>0</v>
      </c>
      <c r="V45" s="299">
        <f>Matériel_Sogto!EW50</f>
        <v>0</v>
      </c>
      <c r="W45" s="299">
        <f>Matériel_Sogto!FE50</f>
        <v>0</v>
      </c>
      <c r="X45" s="299">
        <f>Matériel_Sogto!FM50</f>
        <v>0</v>
      </c>
      <c r="Y45" s="299">
        <f>Matériel_Sogto!FU50</f>
        <v>0</v>
      </c>
      <c r="Z45" s="299">
        <f>Matériel_Sogto!GC50</f>
        <v>0</v>
      </c>
      <c r="AA45" s="299">
        <f>Matériel_Sogto!GK50</f>
        <v>0</v>
      </c>
      <c r="AB45" s="299">
        <f>Matériel_Sogto!GS50</f>
        <v>0</v>
      </c>
      <c r="AC45" s="299">
        <f>Matériel_Sogto!HA50</f>
        <v>0</v>
      </c>
      <c r="AD45" s="299">
        <f>Matériel_Sogto!HI50</f>
        <v>0</v>
      </c>
      <c r="AE45" s="299">
        <f>Matériel_Sogto!HQ50</f>
        <v>0</v>
      </c>
      <c r="AF45" s="299">
        <f>Matériel_Sogto!HY50</f>
        <v>0</v>
      </c>
      <c r="AG45" s="299">
        <f>Matériel_Sogto!IG50</f>
        <v>0</v>
      </c>
      <c r="AH45" s="299">
        <f>Matériel_Sogto!IO50</f>
        <v>0</v>
      </c>
      <c r="AI45" s="302">
        <f t="shared" si="1"/>
        <v>0</v>
      </c>
    </row>
    <row r="46" spans="1:35">
      <c r="A46" s="300">
        <f>Matériel_Sogto!A51</f>
        <v>0</v>
      </c>
      <c r="B46" s="301">
        <f>Matériel_Sogto!B51</f>
        <v>0</v>
      </c>
      <c r="C46" s="301">
        <f>Matériel_Sogto!C51</f>
        <v>0</v>
      </c>
      <c r="D46" s="298">
        <f>Matériel_Sogto!I51</f>
        <v>0</v>
      </c>
      <c r="E46" s="299">
        <f>Matériel_Sogto!Q51</f>
        <v>0</v>
      </c>
      <c r="F46" s="299">
        <f>Matériel_Sogto!Y51</f>
        <v>0</v>
      </c>
      <c r="G46" s="299">
        <f>Matériel_Sogto!AG51</f>
        <v>0</v>
      </c>
      <c r="H46" s="299">
        <f>+Matériel_Sogto!AO51</f>
        <v>0</v>
      </c>
      <c r="I46" s="299">
        <f>Matériel_Sogto!AW51</f>
        <v>0</v>
      </c>
      <c r="J46" s="299">
        <f>Matériel_Sogto!BE51</f>
        <v>0</v>
      </c>
      <c r="K46" s="299">
        <f>Matériel_Sogto!BM51</f>
        <v>0</v>
      </c>
      <c r="L46" s="299">
        <f>Matériel_Sogto!BU51</f>
        <v>0</v>
      </c>
      <c r="M46" s="299">
        <f>+Matériel_Sogto!CC51</f>
        <v>0</v>
      </c>
      <c r="N46" s="299">
        <f>Matériel_Sogto!CK51</f>
        <v>0</v>
      </c>
      <c r="O46" s="299">
        <f>Matériel_Sogto!CS51</f>
        <v>0</v>
      </c>
      <c r="P46" s="299">
        <f>Matériel_Sogto!DA51</f>
        <v>0</v>
      </c>
      <c r="Q46" s="299">
        <f>Matériel_Sogto!DI51</f>
        <v>0</v>
      </c>
      <c r="R46" s="299">
        <f>Matériel_Sogto!DQ51</f>
        <v>0</v>
      </c>
      <c r="S46" s="299">
        <f>Matériel_Sogto!DY51</f>
        <v>0</v>
      </c>
      <c r="T46" s="299">
        <f>Matériel_Sogto!EG51</f>
        <v>0</v>
      </c>
      <c r="U46" s="299">
        <f>Matériel_Sogto!EO51</f>
        <v>0</v>
      </c>
      <c r="V46" s="299">
        <f>Matériel_Sogto!EW51</f>
        <v>0</v>
      </c>
      <c r="W46" s="299">
        <f>Matériel_Sogto!FE51</f>
        <v>0</v>
      </c>
      <c r="X46" s="299">
        <f>Matériel_Sogto!FM51</f>
        <v>0</v>
      </c>
      <c r="Y46" s="299">
        <f>Matériel_Sogto!FU51</f>
        <v>0</v>
      </c>
      <c r="Z46" s="299">
        <f>Matériel_Sogto!GC51</f>
        <v>0</v>
      </c>
      <c r="AA46" s="299">
        <f>Matériel_Sogto!GK51</f>
        <v>0</v>
      </c>
      <c r="AB46" s="299">
        <f>Matériel_Sogto!GS51</f>
        <v>0</v>
      </c>
      <c r="AC46" s="299">
        <f>Matériel_Sogto!HA51</f>
        <v>0</v>
      </c>
      <c r="AD46" s="299">
        <f>Matériel_Sogto!HI51</f>
        <v>0</v>
      </c>
      <c r="AE46" s="299">
        <f>Matériel_Sogto!HQ51</f>
        <v>0</v>
      </c>
      <c r="AF46" s="299">
        <f>Matériel_Sogto!HY51</f>
        <v>0</v>
      </c>
      <c r="AG46" s="299">
        <f>Matériel_Sogto!IG51</f>
        <v>0</v>
      </c>
      <c r="AH46" s="299">
        <f>Matériel_Sogto!IO51</f>
        <v>0</v>
      </c>
      <c r="AI46" s="302">
        <f t="shared" si="1"/>
        <v>0</v>
      </c>
    </row>
    <row r="47" spans="1:35">
      <c r="A47" s="300">
        <f>Matériel_Sogto!A52</f>
        <v>0</v>
      </c>
      <c r="B47" s="301">
        <f>Matériel_Sogto!B52</f>
        <v>0</v>
      </c>
      <c r="C47" s="301">
        <f>Matériel_Sogto!C52</f>
        <v>0</v>
      </c>
      <c r="D47" s="298">
        <f>Matériel_Sogto!I52</f>
        <v>0</v>
      </c>
      <c r="E47" s="299">
        <f>Matériel_Sogto!Q52</f>
        <v>0</v>
      </c>
      <c r="F47" s="299">
        <f>Matériel_Sogto!Y52</f>
        <v>0</v>
      </c>
      <c r="G47" s="299">
        <f>Matériel_Sogto!AG52</f>
        <v>0</v>
      </c>
      <c r="H47" s="299">
        <f>+Matériel_Sogto!AO52</f>
        <v>0</v>
      </c>
      <c r="I47" s="299">
        <f>Matériel_Sogto!AW52</f>
        <v>0</v>
      </c>
      <c r="J47" s="299">
        <f>Matériel_Sogto!BE52</f>
        <v>0</v>
      </c>
      <c r="K47" s="299">
        <f>Matériel_Sogto!BM52</f>
        <v>0</v>
      </c>
      <c r="L47" s="299">
        <f>Matériel_Sogto!BU52</f>
        <v>0</v>
      </c>
      <c r="M47" s="299">
        <f>+Matériel_Sogto!CC52</f>
        <v>0</v>
      </c>
      <c r="N47" s="299">
        <f>Matériel_Sogto!CK52</f>
        <v>0</v>
      </c>
      <c r="O47" s="299">
        <f>Matériel_Sogto!CS52</f>
        <v>0</v>
      </c>
      <c r="P47" s="299">
        <f>Matériel_Sogto!DA52</f>
        <v>0</v>
      </c>
      <c r="Q47" s="299">
        <f>Matériel_Sogto!DI52</f>
        <v>0</v>
      </c>
      <c r="R47" s="299">
        <f>Matériel_Sogto!DQ52</f>
        <v>0</v>
      </c>
      <c r="S47" s="299">
        <f>Matériel_Sogto!DY52</f>
        <v>0</v>
      </c>
      <c r="T47" s="299">
        <f>Matériel_Sogto!EG52</f>
        <v>0</v>
      </c>
      <c r="U47" s="299">
        <f>Matériel_Sogto!EO52</f>
        <v>0</v>
      </c>
      <c r="V47" s="299">
        <f>Matériel_Sogto!EW52</f>
        <v>0</v>
      </c>
      <c r="W47" s="299">
        <f>Matériel_Sogto!FE52</f>
        <v>0</v>
      </c>
      <c r="X47" s="299">
        <f>Matériel_Sogto!FM52</f>
        <v>0</v>
      </c>
      <c r="Y47" s="299">
        <f>Matériel_Sogto!FU52</f>
        <v>0</v>
      </c>
      <c r="Z47" s="299">
        <f>Matériel_Sogto!GC52</f>
        <v>0</v>
      </c>
      <c r="AA47" s="299">
        <f>Matériel_Sogto!GK52</f>
        <v>0</v>
      </c>
      <c r="AB47" s="299">
        <f>Matériel_Sogto!GS52</f>
        <v>0</v>
      </c>
      <c r="AC47" s="299">
        <f>Matériel_Sogto!HA52</f>
        <v>0</v>
      </c>
      <c r="AD47" s="299">
        <f>Matériel_Sogto!HI52</f>
        <v>0</v>
      </c>
      <c r="AE47" s="299">
        <f>Matériel_Sogto!HQ52</f>
        <v>0</v>
      </c>
      <c r="AF47" s="299">
        <f>Matériel_Sogto!HY52</f>
        <v>0</v>
      </c>
      <c r="AG47" s="299">
        <f>Matériel_Sogto!IG52</f>
        <v>0</v>
      </c>
      <c r="AH47" s="299">
        <f>Matériel_Sogto!IO52</f>
        <v>0</v>
      </c>
      <c r="AI47" s="302">
        <f t="shared" si="1"/>
        <v>0</v>
      </c>
    </row>
    <row r="48" spans="1:35">
      <c r="A48" s="300">
        <f>Matériel_Sogto!A53</f>
        <v>0</v>
      </c>
      <c r="B48" s="301">
        <f>Matériel_Sogto!B53</f>
        <v>0</v>
      </c>
      <c r="C48" s="301">
        <f>Matériel_Sogto!C53</f>
        <v>0</v>
      </c>
      <c r="D48" s="298">
        <f>Matériel_Sogto!I53</f>
        <v>0</v>
      </c>
      <c r="E48" s="299">
        <f>Matériel_Sogto!Q53</f>
        <v>0</v>
      </c>
      <c r="F48" s="299">
        <f>Matériel_Sogto!Y53</f>
        <v>0</v>
      </c>
      <c r="G48" s="299">
        <f>Matériel_Sogto!AG53</f>
        <v>0</v>
      </c>
      <c r="H48" s="299">
        <f>+Matériel_Sogto!AO53</f>
        <v>0</v>
      </c>
      <c r="I48" s="299">
        <f>Matériel_Sogto!AW53</f>
        <v>0</v>
      </c>
      <c r="J48" s="299">
        <f>Matériel_Sogto!BE53</f>
        <v>0</v>
      </c>
      <c r="K48" s="299">
        <f>Matériel_Sogto!BM53</f>
        <v>0</v>
      </c>
      <c r="L48" s="299">
        <f>Matériel_Sogto!BU53</f>
        <v>0</v>
      </c>
      <c r="M48" s="299">
        <f>+Matériel_Sogto!CC53</f>
        <v>0</v>
      </c>
      <c r="N48" s="299">
        <f>Matériel_Sogto!CK53</f>
        <v>0</v>
      </c>
      <c r="O48" s="299">
        <f>Matériel_Sogto!CS53</f>
        <v>0</v>
      </c>
      <c r="P48" s="299">
        <f>Matériel_Sogto!DA53</f>
        <v>0</v>
      </c>
      <c r="Q48" s="299">
        <f>Matériel_Sogto!DI53</f>
        <v>0</v>
      </c>
      <c r="R48" s="299">
        <f>Matériel_Sogto!DQ53</f>
        <v>0</v>
      </c>
      <c r="S48" s="299">
        <f>Matériel_Sogto!DY53</f>
        <v>0</v>
      </c>
      <c r="T48" s="299">
        <f>Matériel_Sogto!EG53</f>
        <v>0</v>
      </c>
      <c r="U48" s="299">
        <f>Matériel_Sogto!EO53</f>
        <v>0</v>
      </c>
      <c r="V48" s="299">
        <f>Matériel_Sogto!EW53</f>
        <v>0</v>
      </c>
      <c r="W48" s="299">
        <f>Matériel_Sogto!FE53</f>
        <v>0</v>
      </c>
      <c r="X48" s="299">
        <f>Matériel_Sogto!FM53</f>
        <v>0</v>
      </c>
      <c r="Y48" s="299">
        <f>Matériel_Sogto!FU53</f>
        <v>0</v>
      </c>
      <c r="Z48" s="299">
        <f>Matériel_Sogto!GC53</f>
        <v>0</v>
      </c>
      <c r="AA48" s="299">
        <f>Matériel_Sogto!GK53</f>
        <v>0</v>
      </c>
      <c r="AB48" s="299">
        <f>Matériel_Sogto!GS53</f>
        <v>0</v>
      </c>
      <c r="AC48" s="299">
        <f>Matériel_Sogto!HA53</f>
        <v>0</v>
      </c>
      <c r="AD48" s="299">
        <f>Matériel_Sogto!HI53</f>
        <v>0</v>
      </c>
      <c r="AE48" s="299">
        <f>Matériel_Sogto!HQ53</f>
        <v>0</v>
      </c>
      <c r="AF48" s="299">
        <f>Matériel_Sogto!HY53</f>
        <v>0</v>
      </c>
      <c r="AG48" s="299">
        <f>Matériel_Sogto!IG53</f>
        <v>0</v>
      </c>
      <c r="AH48" s="299">
        <f>Matériel_Sogto!IO53</f>
        <v>0</v>
      </c>
      <c r="AI48" s="302">
        <f t="shared" si="1"/>
        <v>0</v>
      </c>
    </row>
    <row r="49" spans="1:35">
      <c r="A49" s="300">
        <f>Matériel_Sogto!A54</f>
        <v>0</v>
      </c>
      <c r="B49" s="301">
        <f>Matériel_Sogto!B54</f>
        <v>0</v>
      </c>
      <c r="C49" s="301">
        <f>Matériel_Sogto!C54</f>
        <v>0</v>
      </c>
      <c r="D49" s="298">
        <f>Matériel_Sogto!I54</f>
        <v>0</v>
      </c>
      <c r="E49" s="299">
        <f>Matériel_Sogto!Q54</f>
        <v>0</v>
      </c>
      <c r="F49" s="299">
        <f>Matériel_Sogto!Y54</f>
        <v>0</v>
      </c>
      <c r="G49" s="299">
        <f>Matériel_Sogto!AG54</f>
        <v>0</v>
      </c>
      <c r="H49" s="299">
        <f>+Matériel_Sogto!AO54</f>
        <v>0</v>
      </c>
      <c r="I49" s="299">
        <f>Matériel_Sogto!AW54</f>
        <v>0</v>
      </c>
      <c r="J49" s="299">
        <f>Matériel_Sogto!BE54</f>
        <v>0</v>
      </c>
      <c r="K49" s="299">
        <f>Matériel_Sogto!BM54</f>
        <v>0</v>
      </c>
      <c r="L49" s="299">
        <f>Matériel_Sogto!BU54</f>
        <v>0</v>
      </c>
      <c r="M49" s="299">
        <f>+Matériel_Sogto!CC54</f>
        <v>0</v>
      </c>
      <c r="N49" s="299">
        <f>Matériel_Sogto!CK54</f>
        <v>0</v>
      </c>
      <c r="O49" s="299">
        <f>Matériel_Sogto!CS54</f>
        <v>0</v>
      </c>
      <c r="P49" s="299">
        <f>Matériel_Sogto!DA54</f>
        <v>0</v>
      </c>
      <c r="Q49" s="299">
        <f>Matériel_Sogto!DI54</f>
        <v>0</v>
      </c>
      <c r="R49" s="299">
        <f>Matériel_Sogto!DQ54</f>
        <v>0</v>
      </c>
      <c r="S49" s="299">
        <f>Matériel_Sogto!DY54</f>
        <v>0</v>
      </c>
      <c r="T49" s="299">
        <f>Matériel_Sogto!EG54</f>
        <v>0</v>
      </c>
      <c r="U49" s="299">
        <f>Matériel_Sogto!EO54</f>
        <v>0</v>
      </c>
      <c r="V49" s="299">
        <f>Matériel_Sogto!EW54</f>
        <v>0</v>
      </c>
      <c r="W49" s="299">
        <f>Matériel_Sogto!FE54</f>
        <v>0</v>
      </c>
      <c r="X49" s="299">
        <f>Matériel_Sogto!FM54</f>
        <v>0</v>
      </c>
      <c r="Y49" s="299">
        <f>Matériel_Sogto!FU54</f>
        <v>0</v>
      </c>
      <c r="Z49" s="299">
        <f>Matériel_Sogto!GC54</f>
        <v>0</v>
      </c>
      <c r="AA49" s="299">
        <f>Matériel_Sogto!GK54</f>
        <v>0</v>
      </c>
      <c r="AB49" s="299">
        <f>Matériel_Sogto!GS54</f>
        <v>0</v>
      </c>
      <c r="AC49" s="299">
        <f>Matériel_Sogto!HA54</f>
        <v>0</v>
      </c>
      <c r="AD49" s="299">
        <f>Matériel_Sogto!HI54</f>
        <v>0</v>
      </c>
      <c r="AE49" s="299">
        <f>Matériel_Sogto!HQ54</f>
        <v>0</v>
      </c>
      <c r="AF49" s="299">
        <f>Matériel_Sogto!HY54</f>
        <v>0</v>
      </c>
      <c r="AG49" s="299">
        <f>Matériel_Sogto!IG54</f>
        <v>0</v>
      </c>
      <c r="AH49" s="299">
        <f>Matériel_Sogto!IO54</f>
        <v>0</v>
      </c>
      <c r="AI49" s="302">
        <f t="shared" si="1"/>
        <v>0</v>
      </c>
    </row>
    <row r="50" spans="1:35">
      <c r="A50" s="300">
        <f>Matériel_Sogto!A55</f>
        <v>0</v>
      </c>
      <c r="B50" s="301">
        <f>Matériel_Sogto!B55</f>
        <v>0</v>
      </c>
      <c r="C50" s="301">
        <f>Matériel_Sogto!C55</f>
        <v>0</v>
      </c>
      <c r="D50" s="298">
        <f>Matériel_Sogto!I55</f>
        <v>0</v>
      </c>
      <c r="E50" s="299">
        <f>Matériel_Sogto!Q55</f>
        <v>0</v>
      </c>
      <c r="F50" s="299">
        <f>Matériel_Sogto!Y55</f>
        <v>0</v>
      </c>
      <c r="G50" s="299">
        <f>Matériel_Sogto!AG55</f>
        <v>0</v>
      </c>
      <c r="H50" s="299">
        <f>+Matériel_Sogto!AO55</f>
        <v>0</v>
      </c>
      <c r="I50" s="299">
        <f>Matériel_Sogto!AW55</f>
        <v>0</v>
      </c>
      <c r="J50" s="299">
        <f>Matériel_Sogto!BE55</f>
        <v>0</v>
      </c>
      <c r="K50" s="299">
        <f>Matériel_Sogto!BM55</f>
        <v>0</v>
      </c>
      <c r="L50" s="299">
        <f>Matériel_Sogto!BU55</f>
        <v>0</v>
      </c>
      <c r="M50" s="299">
        <f>+Matériel_Sogto!CC55</f>
        <v>0</v>
      </c>
      <c r="N50" s="299">
        <f>Matériel_Sogto!CK55</f>
        <v>0</v>
      </c>
      <c r="O50" s="299">
        <f>Matériel_Sogto!CS55</f>
        <v>0</v>
      </c>
      <c r="P50" s="299">
        <f>Matériel_Sogto!DA55</f>
        <v>0</v>
      </c>
      <c r="Q50" s="299">
        <f>Matériel_Sogto!DI55</f>
        <v>0</v>
      </c>
      <c r="R50" s="299">
        <f>Matériel_Sogto!DQ55</f>
        <v>0</v>
      </c>
      <c r="S50" s="299">
        <f>Matériel_Sogto!DY55</f>
        <v>0</v>
      </c>
      <c r="T50" s="299">
        <f>Matériel_Sogto!EG55</f>
        <v>0</v>
      </c>
      <c r="U50" s="299">
        <f>Matériel_Sogto!EO55</f>
        <v>0</v>
      </c>
      <c r="V50" s="299">
        <f>Matériel_Sogto!EW55</f>
        <v>0</v>
      </c>
      <c r="W50" s="299">
        <f>Matériel_Sogto!FE55</f>
        <v>0</v>
      </c>
      <c r="X50" s="299">
        <f>Matériel_Sogto!FM55</f>
        <v>0</v>
      </c>
      <c r="Y50" s="299">
        <f>Matériel_Sogto!FU55</f>
        <v>0</v>
      </c>
      <c r="Z50" s="299">
        <f>Matériel_Sogto!GC55</f>
        <v>0</v>
      </c>
      <c r="AA50" s="299">
        <f>Matériel_Sogto!GK55</f>
        <v>0</v>
      </c>
      <c r="AB50" s="299">
        <f>Matériel_Sogto!GS55</f>
        <v>0</v>
      </c>
      <c r="AC50" s="299">
        <f>Matériel_Sogto!HA55</f>
        <v>0</v>
      </c>
      <c r="AD50" s="299">
        <f>Matériel_Sogto!HI55</f>
        <v>0</v>
      </c>
      <c r="AE50" s="299">
        <f>Matériel_Sogto!HQ55</f>
        <v>0</v>
      </c>
      <c r="AF50" s="299">
        <f>Matériel_Sogto!HY55</f>
        <v>0</v>
      </c>
      <c r="AG50" s="299">
        <f>Matériel_Sogto!IG55</f>
        <v>0</v>
      </c>
      <c r="AH50" s="299">
        <f>Matériel_Sogto!IO55</f>
        <v>0</v>
      </c>
      <c r="AI50" s="302">
        <f t="shared" si="1"/>
        <v>0</v>
      </c>
    </row>
    <row r="51" spans="1:35">
      <c r="A51" s="300">
        <f>Matériel_Sogto!A56</f>
        <v>0</v>
      </c>
      <c r="B51" s="301">
        <f>Matériel_Sogto!B56</f>
        <v>0</v>
      </c>
      <c r="C51" s="301">
        <f>Matériel_Sogto!C56</f>
        <v>0</v>
      </c>
      <c r="D51" s="298">
        <f>Matériel_Sogto!I56</f>
        <v>0</v>
      </c>
      <c r="E51" s="299">
        <f>Matériel_Sogto!Q56</f>
        <v>0</v>
      </c>
      <c r="F51" s="299">
        <f>Matériel_Sogto!Y56</f>
        <v>0</v>
      </c>
      <c r="G51" s="299">
        <f>Matériel_Sogto!AG56</f>
        <v>0</v>
      </c>
      <c r="H51" s="299">
        <f>+Matériel_Sogto!AO56</f>
        <v>0</v>
      </c>
      <c r="I51" s="299">
        <f>Matériel_Sogto!AW56</f>
        <v>0</v>
      </c>
      <c r="J51" s="299">
        <f>Matériel_Sogto!BE56</f>
        <v>0</v>
      </c>
      <c r="K51" s="299">
        <f>Matériel_Sogto!BM56</f>
        <v>0</v>
      </c>
      <c r="L51" s="299">
        <f>Matériel_Sogto!BU56</f>
        <v>0</v>
      </c>
      <c r="M51" s="299">
        <f>+Matériel_Sogto!CC56</f>
        <v>0</v>
      </c>
      <c r="N51" s="299">
        <f>Matériel_Sogto!CK56</f>
        <v>0</v>
      </c>
      <c r="O51" s="299">
        <f>Matériel_Sogto!CS56</f>
        <v>0</v>
      </c>
      <c r="P51" s="299">
        <f>Matériel_Sogto!DA56</f>
        <v>0</v>
      </c>
      <c r="Q51" s="299">
        <f>Matériel_Sogto!DI56</f>
        <v>0</v>
      </c>
      <c r="R51" s="299">
        <f>Matériel_Sogto!DQ56</f>
        <v>0</v>
      </c>
      <c r="S51" s="299">
        <f>Matériel_Sogto!DY56</f>
        <v>0</v>
      </c>
      <c r="T51" s="299">
        <f>Matériel_Sogto!EG56</f>
        <v>0</v>
      </c>
      <c r="U51" s="299">
        <f>Matériel_Sogto!EO56</f>
        <v>0</v>
      </c>
      <c r="V51" s="299">
        <f>Matériel_Sogto!EW56</f>
        <v>0</v>
      </c>
      <c r="W51" s="299">
        <f>Matériel_Sogto!FE56</f>
        <v>0</v>
      </c>
      <c r="X51" s="299">
        <f>Matériel_Sogto!FM56</f>
        <v>0</v>
      </c>
      <c r="Y51" s="299">
        <f>Matériel_Sogto!FU56</f>
        <v>0</v>
      </c>
      <c r="Z51" s="299">
        <f>Matériel_Sogto!GC56</f>
        <v>0</v>
      </c>
      <c r="AA51" s="299">
        <f>Matériel_Sogto!GK56</f>
        <v>0</v>
      </c>
      <c r="AB51" s="299">
        <f>Matériel_Sogto!GS56</f>
        <v>0</v>
      </c>
      <c r="AC51" s="299">
        <f>Matériel_Sogto!HA56</f>
        <v>0</v>
      </c>
      <c r="AD51" s="299">
        <f>Matériel_Sogto!HI56</f>
        <v>0</v>
      </c>
      <c r="AE51" s="299">
        <f>Matériel_Sogto!HQ56</f>
        <v>0</v>
      </c>
      <c r="AF51" s="299">
        <f>Matériel_Sogto!HY56</f>
        <v>0</v>
      </c>
      <c r="AG51" s="299">
        <f>Matériel_Sogto!IG56</f>
        <v>0</v>
      </c>
      <c r="AH51" s="299">
        <f>Matériel_Sogto!IO56</f>
        <v>0</v>
      </c>
      <c r="AI51" s="302">
        <f t="shared" si="1"/>
        <v>0</v>
      </c>
    </row>
    <row r="52" spans="1:35">
      <c r="A52" s="300">
        <f>Matériel_Sogto!A57</f>
        <v>0</v>
      </c>
      <c r="B52" s="301">
        <f>Matériel_Sogto!B57</f>
        <v>0</v>
      </c>
      <c r="C52" s="301">
        <f>Matériel_Sogto!C57</f>
        <v>0</v>
      </c>
      <c r="D52" s="298">
        <f>Matériel_Sogto!I57</f>
        <v>0</v>
      </c>
      <c r="E52" s="299">
        <f>Matériel_Sogto!Q57</f>
        <v>0</v>
      </c>
      <c r="F52" s="299">
        <f>Matériel_Sogto!Y57</f>
        <v>0</v>
      </c>
      <c r="G52" s="299">
        <f>Matériel_Sogto!AG57</f>
        <v>0</v>
      </c>
      <c r="H52" s="299">
        <f>+Matériel_Sogto!AO57</f>
        <v>0</v>
      </c>
      <c r="I52" s="299">
        <f>Matériel_Sogto!AW57</f>
        <v>0</v>
      </c>
      <c r="J52" s="299">
        <f>Matériel_Sogto!BE57</f>
        <v>0</v>
      </c>
      <c r="K52" s="299">
        <f>Matériel_Sogto!BM57</f>
        <v>0</v>
      </c>
      <c r="L52" s="299">
        <f>Matériel_Sogto!BU57</f>
        <v>0</v>
      </c>
      <c r="M52" s="299">
        <f>+Matériel_Sogto!CC57</f>
        <v>0</v>
      </c>
      <c r="N52" s="299">
        <f>Matériel_Sogto!CK57</f>
        <v>0</v>
      </c>
      <c r="O52" s="299">
        <f>Matériel_Sogto!CS57</f>
        <v>0</v>
      </c>
      <c r="P52" s="299">
        <f>Matériel_Sogto!DA57</f>
        <v>0</v>
      </c>
      <c r="Q52" s="299">
        <f>Matériel_Sogto!DI57</f>
        <v>0</v>
      </c>
      <c r="R52" s="299">
        <f>Matériel_Sogto!DQ57</f>
        <v>0</v>
      </c>
      <c r="S52" s="299">
        <f>Matériel_Sogto!DY57</f>
        <v>0</v>
      </c>
      <c r="T52" s="299">
        <f>Matériel_Sogto!EG57</f>
        <v>0</v>
      </c>
      <c r="U52" s="299">
        <f>Matériel_Sogto!EO57</f>
        <v>0</v>
      </c>
      <c r="V52" s="299">
        <f>Matériel_Sogto!EW57</f>
        <v>0</v>
      </c>
      <c r="W52" s="299">
        <f>Matériel_Sogto!FE57</f>
        <v>0</v>
      </c>
      <c r="X52" s="299">
        <f>Matériel_Sogto!FM57</f>
        <v>0</v>
      </c>
      <c r="Y52" s="299">
        <f>Matériel_Sogto!FU57</f>
        <v>0</v>
      </c>
      <c r="Z52" s="299">
        <f>Matériel_Sogto!GC57</f>
        <v>0</v>
      </c>
      <c r="AA52" s="299">
        <f>Matériel_Sogto!GK57</f>
        <v>0</v>
      </c>
      <c r="AB52" s="299">
        <f>Matériel_Sogto!GS57</f>
        <v>0</v>
      </c>
      <c r="AC52" s="299">
        <f>Matériel_Sogto!HA57</f>
        <v>0</v>
      </c>
      <c r="AD52" s="299">
        <f>Matériel_Sogto!HI57</f>
        <v>0</v>
      </c>
      <c r="AE52" s="299">
        <f>Matériel_Sogto!HQ57</f>
        <v>0</v>
      </c>
      <c r="AF52" s="299">
        <f>Matériel_Sogto!HY57</f>
        <v>0</v>
      </c>
      <c r="AG52" s="299">
        <f>Matériel_Sogto!IG57</f>
        <v>0</v>
      </c>
      <c r="AH52" s="299">
        <f>Matériel_Sogto!IO57</f>
        <v>0</v>
      </c>
      <c r="AI52" s="302">
        <f t="shared" si="1"/>
        <v>0</v>
      </c>
    </row>
    <row r="53" spans="1:35">
      <c r="A53" s="300">
        <f>Matériel_Sogto!A58</f>
        <v>0</v>
      </c>
      <c r="B53" s="301">
        <f>Matériel_Sogto!B58</f>
        <v>0</v>
      </c>
      <c r="C53" s="301">
        <f>Matériel_Sogto!C58</f>
        <v>0</v>
      </c>
      <c r="D53" s="298">
        <f>Matériel_Sogto!I58</f>
        <v>0</v>
      </c>
      <c r="E53" s="299">
        <f>Matériel_Sogto!Q58</f>
        <v>0</v>
      </c>
      <c r="F53" s="299">
        <f>Matériel_Sogto!Y58</f>
        <v>0</v>
      </c>
      <c r="G53" s="299">
        <f>Matériel_Sogto!AG58</f>
        <v>0</v>
      </c>
      <c r="H53" s="299">
        <f>+Matériel_Sogto!AO58</f>
        <v>0</v>
      </c>
      <c r="I53" s="299">
        <f>Matériel_Sogto!AW58</f>
        <v>0</v>
      </c>
      <c r="J53" s="299">
        <f>Matériel_Sogto!BE58</f>
        <v>0</v>
      </c>
      <c r="K53" s="299">
        <f>Matériel_Sogto!BM58</f>
        <v>0</v>
      </c>
      <c r="L53" s="299">
        <f>Matériel_Sogto!BU58</f>
        <v>0</v>
      </c>
      <c r="M53" s="299">
        <f>+Matériel_Sogto!CC58</f>
        <v>0</v>
      </c>
      <c r="N53" s="299">
        <f>Matériel_Sogto!CK58</f>
        <v>0</v>
      </c>
      <c r="O53" s="299">
        <f>Matériel_Sogto!CS58</f>
        <v>0</v>
      </c>
      <c r="P53" s="299">
        <f>Matériel_Sogto!DA58</f>
        <v>0</v>
      </c>
      <c r="Q53" s="299">
        <f>Matériel_Sogto!DI58</f>
        <v>0</v>
      </c>
      <c r="R53" s="299">
        <f>Matériel_Sogto!DQ58</f>
        <v>0</v>
      </c>
      <c r="S53" s="299">
        <f>Matériel_Sogto!DY58</f>
        <v>0</v>
      </c>
      <c r="T53" s="299">
        <f>Matériel_Sogto!EG58</f>
        <v>0</v>
      </c>
      <c r="U53" s="299">
        <f>Matériel_Sogto!EO58</f>
        <v>0</v>
      </c>
      <c r="V53" s="299">
        <f>Matériel_Sogto!EW58</f>
        <v>0</v>
      </c>
      <c r="W53" s="299">
        <f>Matériel_Sogto!FE58</f>
        <v>0</v>
      </c>
      <c r="X53" s="299">
        <f>Matériel_Sogto!FM58</f>
        <v>0</v>
      </c>
      <c r="Y53" s="299">
        <f>Matériel_Sogto!FU58</f>
        <v>0</v>
      </c>
      <c r="Z53" s="299">
        <f>Matériel_Sogto!GC58</f>
        <v>0</v>
      </c>
      <c r="AA53" s="299">
        <f>Matériel_Sogto!GK58</f>
        <v>0</v>
      </c>
      <c r="AB53" s="299">
        <f>Matériel_Sogto!GS58</f>
        <v>0</v>
      </c>
      <c r="AC53" s="299">
        <f>Matériel_Sogto!HA58</f>
        <v>0</v>
      </c>
      <c r="AD53" s="299">
        <f>Matériel_Sogto!HI58</f>
        <v>0</v>
      </c>
      <c r="AE53" s="299">
        <f>Matériel_Sogto!HQ58</f>
        <v>0</v>
      </c>
      <c r="AF53" s="299">
        <f>Matériel_Sogto!HY58</f>
        <v>0</v>
      </c>
      <c r="AG53" s="299">
        <f>Matériel_Sogto!IG58</f>
        <v>0</v>
      </c>
      <c r="AH53" s="299">
        <f>Matériel_Sogto!IO58</f>
        <v>0</v>
      </c>
      <c r="AI53" s="302">
        <f t="shared" si="1"/>
        <v>0</v>
      </c>
    </row>
    <row r="54" spans="1:35">
      <c r="A54" s="300">
        <f>Matériel_Sogto!A59</f>
        <v>0</v>
      </c>
      <c r="B54" s="301">
        <f>Matériel_Sogto!B59</f>
        <v>0</v>
      </c>
      <c r="C54" s="301">
        <f>Matériel_Sogto!C59</f>
        <v>0</v>
      </c>
      <c r="D54" s="298">
        <f>Matériel_Sogto!I59</f>
        <v>0</v>
      </c>
      <c r="E54" s="299">
        <f>Matériel_Sogto!Q59</f>
        <v>0</v>
      </c>
      <c r="F54" s="299">
        <f>Matériel_Sogto!Y59</f>
        <v>0</v>
      </c>
      <c r="G54" s="299">
        <f>Matériel_Sogto!AG59</f>
        <v>0</v>
      </c>
      <c r="H54" s="299">
        <f>+Matériel_Sogto!AO59</f>
        <v>0</v>
      </c>
      <c r="I54" s="299">
        <f>Matériel_Sogto!AW59</f>
        <v>0</v>
      </c>
      <c r="J54" s="299">
        <f>Matériel_Sogto!BE59</f>
        <v>0</v>
      </c>
      <c r="K54" s="299">
        <f>Matériel_Sogto!BM59</f>
        <v>0</v>
      </c>
      <c r="L54" s="299">
        <f>Matériel_Sogto!BU59</f>
        <v>0</v>
      </c>
      <c r="M54" s="299">
        <f>+Matériel_Sogto!CC59</f>
        <v>0</v>
      </c>
      <c r="N54" s="299">
        <f>Matériel_Sogto!CK59</f>
        <v>0</v>
      </c>
      <c r="O54" s="299">
        <f>Matériel_Sogto!CS59</f>
        <v>0</v>
      </c>
      <c r="P54" s="299">
        <f>Matériel_Sogto!DA59</f>
        <v>0</v>
      </c>
      <c r="Q54" s="299">
        <f>Matériel_Sogto!DI59</f>
        <v>0</v>
      </c>
      <c r="R54" s="299">
        <f>Matériel_Sogto!DQ59</f>
        <v>0</v>
      </c>
      <c r="S54" s="299">
        <f>Matériel_Sogto!DY59</f>
        <v>0</v>
      </c>
      <c r="T54" s="299">
        <f>Matériel_Sogto!EG59</f>
        <v>0</v>
      </c>
      <c r="U54" s="299">
        <f>Matériel_Sogto!EO59</f>
        <v>0</v>
      </c>
      <c r="V54" s="299">
        <f>Matériel_Sogto!EW59</f>
        <v>0</v>
      </c>
      <c r="W54" s="299">
        <f>Matériel_Sogto!FE59</f>
        <v>0</v>
      </c>
      <c r="X54" s="299">
        <f>Matériel_Sogto!FM59</f>
        <v>0</v>
      </c>
      <c r="Y54" s="299">
        <f>Matériel_Sogto!FU59</f>
        <v>0</v>
      </c>
      <c r="Z54" s="299">
        <f>Matériel_Sogto!GC59</f>
        <v>0</v>
      </c>
      <c r="AA54" s="299">
        <f>Matériel_Sogto!GK59</f>
        <v>0</v>
      </c>
      <c r="AB54" s="299">
        <f>Matériel_Sogto!GS59</f>
        <v>0</v>
      </c>
      <c r="AC54" s="299">
        <f>Matériel_Sogto!HA59</f>
        <v>0</v>
      </c>
      <c r="AD54" s="299">
        <f>Matériel_Sogto!HI59</f>
        <v>0</v>
      </c>
      <c r="AE54" s="299">
        <f>Matériel_Sogto!HQ59</f>
        <v>0</v>
      </c>
      <c r="AF54" s="299">
        <f>Matériel_Sogto!HY59</f>
        <v>0</v>
      </c>
      <c r="AG54" s="299">
        <f>Matériel_Sogto!IG59</f>
        <v>0</v>
      </c>
      <c r="AH54" s="299">
        <f>Matériel_Sogto!IO59</f>
        <v>0</v>
      </c>
      <c r="AI54" s="302">
        <f t="shared" si="1"/>
        <v>0</v>
      </c>
    </row>
    <row r="55" spans="1:35">
      <c r="A55" s="300">
        <f>Matériel_Sogto!A60</f>
        <v>0</v>
      </c>
      <c r="B55" s="301">
        <f>Matériel_Sogto!B60</f>
        <v>0</v>
      </c>
      <c r="C55" s="301">
        <f>Matériel_Sogto!C60</f>
        <v>0</v>
      </c>
      <c r="D55" s="298">
        <f>Matériel_Sogto!I60</f>
        <v>0</v>
      </c>
      <c r="E55" s="299">
        <f>Matériel_Sogto!Q60</f>
        <v>0</v>
      </c>
      <c r="F55" s="299">
        <f>Matériel_Sogto!Y60</f>
        <v>0</v>
      </c>
      <c r="G55" s="299">
        <f>Matériel_Sogto!AG60</f>
        <v>0</v>
      </c>
      <c r="H55" s="299">
        <f>+Matériel_Sogto!AO60</f>
        <v>0</v>
      </c>
      <c r="I55" s="299">
        <f>Matériel_Sogto!AW60</f>
        <v>0</v>
      </c>
      <c r="J55" s="299">
        <f>Matériel_Sogto!BE60</f>
        <v>0</v>
      </c>
      <c r="K55" s="299">
        <f>Matériel_Sogto!BM60</f>
        <v>0</v>
      </c>
      <c r="L55" s="299">
        <f>Matériel_Sogto!BU60</f>
        <v>0</v>
      </c>
      <c r="M55" s="299">
        <f>+Matériel_Sogto!CC60</f>
        <v>0</v>
      </c>
      <c r="N55" s="299">
        <f>Matériel_Sogto!CK60</f>
        <v>0</v>
      </c>
      <c r="O55" s="299">
        <f>Matériel_Sogto!CS60</f>
        <v>0</v>
      </c>
      <c r="P55" s="299">
        <f>Matériel_Sogto!DA60</f>
        <v>0</v>
      </c>
      <c r="Q55" s="299">
        <f>Matériel_Sogto!DI60</f>
        <v>0</v>
      </c>
      <c r="R55" s="299">
        <f>Matériel_Sogto!DQ60</f>
        <v>0</v>
      </c>
      <c r="S55" s="299">
        <f>Matériel_Sogto!DY60</f>
        <v>0</v>
      </c>
      <c r="T55" s="299">
        <f>Matériel_Sogto!EG60</f>
        <v>0</v>
      </c>
      <c r="U55" s="299">
        <f>Matériel_Sogto!EO60</f>
        <v>0</v>
      </c>
      <c r="V55" s="299">
        <f>Matériel_Sogto!EW60</f>
        <v>0</v>
      </c>
      <c r="W55" s="299">
        <f>Matériel_Sogto!FE60</f>
        <v>0</v>
      </c>
      <c r="X55" s="299">
        <f>Matériel_Sogto!FM60</f>
        <v>0</v>
      </c>
      <c r="Y55" s="299">
        <f>Matériel_Sogto!FU60</f>
        <v>0</v>
      </c>
      <c r="Z55" s="299">
        <f>Matériel_Sogto!GC60</f>
        <v>0</v>
      </c>
      <c r="AA55" s="299">
        <f>Matériel_Sogto!GK60</f>
        <v>0</v>
      </c>
      <c r="AB55" s="299">
        <f>Matériel_Sogto!GS60</f>
        <v>0</v>
      </c>
      <c r="AC55" s="299">
        <f>Matériel_Sogto!HA60</f>
        <v>0</v>
      </c>
      <c r="AD55" s="299">
        <f>Matériel_Sogto!HI60</f>
        <v>0</v>
      </c>
      <c r="AE55" s="299">
        <f>Matériel_Sogto!HQ60</f>
        <v>0</v>
      </c>
      <c r="AF55" s="299">
        <f>Matériel_Sogto!HY60</f>
        <v>0</v>
      </c>
      <c r="AG55" s="299">
        <f>Matériel_Sogto!IG60</f>
        <v>0</v>
      </c>
      <c r="AH55" s="299">
        <f>Matériel_Sogto!IO60</f>
        <v>0</v>
      </c>
      <c r="AI55" s="302">
        <f t="shared" si="1"/>
        <v>0</v>
      </c>
    </row>
    <row r="56" spans="1:35">
      <c r="A56" s="300">
        <f>Matériel_Sogto!A61</f>
        <v>0</v>
      </c>
      <c r="B56" s="301">
        <f>Matériel_Sogto!B61</f>
        <v>0</v>
      </c>
      <c r="C56" s="301">
        <f>Matériel_Sogto!C61</f>
        <v>0</v>
      </c>
      <c r="D56" s="298">
        <f>Matériel_Sogto!I61</f>
        <v>0</v>
      </c>
      <c r="E56" s="299">
        <f>Matériel_Sogto!Q61</f>
        <v>0</v>
      </c>
      <c r="F56" s="299">
        <f>Matériel_Sogto!Y61</f>
        <v>0</v>
      </c>
      <c r="G56" s="299">
        <f>Matériel_Sogto!AG61</f>
        <v>0</v>
      </c>
      <c r="H56" s="299">
        <f>+Matériel_Sogto!AO61</f>
        <v>0</v>
      </c>
      <c r="I56" s="299">
        <f>Matériel_Sogto!AW61</f>
        <v>0</v>
      </c>
      <c r="J56" s="299">
        <f>Matériel_Sogto!BE61</f>
        <v>0</v>
      </c>
      <c r="K56" s="299">
        <f>Matériel_Sogto!BM61</f>
        <v>0</v>
      </c>
      <c r="L56" s="299">
        <f>Matériel_Sogto!BU61</f>
        <v>0</v>
      </c>
      <c r="M56" s="299">
        <f>+Matériel_Sogto!CC61</f>
        <v>0</v>
      </c>
      <c r="N56" s="299">
        <f>Matériel_Sogto!CK61</f>
        <v>0</v>
      </c>
      <c r="O56" s="299">
        <f>Matériel_Sogto!CS61</f>
        <v>0</v>
      </c>
      <c r="P56" s="299">
        <f>Matériel_Sogto!DA61</f>
        <v>0</v>
      </c>
      <c r="Q56" s="299">
        <f>Matériel_Sogto!DI61</f>
        <v>0</v>
      </c>
      <c r="R56" s="299">
        <f>Matériel_Sogto!DQ61</f>
        <v>0</v>
      </c>
      <c r="S56" s="299">
        <f>Matériel_Sogto!DY61</f>
        <v>0</v>
      </c>
      <c r="T56" s="299">
        <f>Matériel_Sogto!EG61</f>
        <v>0</v>
      </c>
      <c r="U56" s="299">
        <f>Matériel_Sogto!EO61</f>
        <v>0</v>
      </c>
      <c r="V56" s="299">
        <f>Matériel_Sogto!EW61</f>
        <v>0</v>
      </c>
      <c r="W56" s="299">
        <f>Matériel_Sogto!FE61</f>
        <v>0</v>
      </c>
      <c r="X56" s="299">
        <f>Matériel_Sogto!FM61</f>
        <v>0</v>
      </c>
      <c r="Y56" s="299">
        <f>Matériel_Sogto!FU61</f>
        <v>0</v>
      </c>
      <c r="Z56" s="299">
        <f>Matériel_Sogto!GC61</f>
        <v>0</v>
      </c>
      <c r="AA56" s="299">
        <f>Matériel_Sogto!GK61</f>
        <v>0</v>
      </c>
      <c r="AB56" s="299">
        <f>Matériel_Sogto!GS61</f>
        <v>0</v>
      </c>
      <c r="AC56" s="299">
        <f>Matériel_Sogto!HA61</f>
        <v>0</v>
      </c>
      <c r="AD56" s="299">
        <f>Matériel_Sogto!HI61</f>
        <v>0</v>
      </c>
      <c r="AE56" s="299">
        <f>Matériel_Sogto!HQ61</f>
        <v>0</v>
      </c>
      <c r="AF56" s="299">
        <f>Matériel_Sogto!HY61</f>
        <v>0</v>
      </c>
      <c r="AG56" s="299">
        <f>Matériel_Sogto!IG61</f>
        <v>0</v>
      </c>
      <c r="AH56" s="299">
        <f>Matériel_Sogto!IO61</f>
        <v>0</v>
      </c>
      <c r="AI56" s="302">
        <f t="shared" si="1"/>
        <v>0</v>
      </c>
    </row>
    <row r="57" spans="1:35">
      <c r="A57" s="300">
        <f>Matériel_Sogto!A62</f>
        <v>0</v>
      </c>
      <c r="B57" s="301">
        <f>Matériel_Sogto!B62</f>
        <v>0</v>
      </c>
      <c r="C57" s="301">
        <f>Matériel_Sogto!C62</f>
        <v>0</v>
      </c>
      <c r="D57" s="298">
        <f>Matériel_Sogto!I62</f>
        <v>0</v>
      </c>
      <c r="E57" s="299">
        <f>Matériel_Sogto!Q62</f>
        <v>0</v>
      </c>
      <c r="F57" s="299">
        <f>Matériel_Sogto!Y62</f>
        <v>0</v>
      </c>
      <c r="G57" s="299">
        <f>Matériel_Sogto!AG62</f>
        <v>0</v>
      </c>
      <c r="H57" s="299">
        <f>+Matériel_Sogto!AO62</f>
        <v>0</v>
      </c>
      <c r="I57" s="299">
        <f>Matériel_Sogto!AW62</f>
        <v>0</v>
      </c>
      <c r="J57" s="299">
        <f>Matériel_Sogto!BE62</f>
        <v>0</v>
      </c>
      <c r="K57" s="299">
        <f>Matériel_Sogto!BM62</f>
        <v>0</v>
      </c>
      <c r="L57" s="299">
        <f>Matériel_Sogto!BU62</f>
        <v>0</v>
      </c>
      <c r="M57" s="299">
        <f>+Matériel_Sogto!CC62</f>
        <v>0</v>
      </c>
      <c r="N57" s="299">
        <f>Matériel_Sogto!CK62</f>
        <v>0</v>
      </c>
      <c r="O57" s="299">
        <f>Matériel_Sogto!CS62</f>
        <v>0</v>
      </c>
      <c r="P57" s="299">
        <f>Matériel_Sogto!DA62</f>
        <v>0</v>
      </c>
      <c r="Q57" s="299">
        <f>Matériel_Sogto!DI62</f>
        <v>0</v>
      </c>
      <c r="R57" s="299">
        <f>Matériel_Sogto!DQ62</f>
        <v>0</v>
      </c>
      <c r="S57" s="299">
        <f>Matériel_Sogto!DY62</f>
        <v>0</v>
      </c>
      <c r="T57" s="299">
        <f>Matériel_Sogto!EG62</f>
        <v>0</v>
      </c>
      <c r="U57" s="299">
        <f>Matériel_Sogto!EO62</f>
        <v>0</v>
      </c>
      <c r="V57" s="299">
        <f>Matériel_Sogto!EW62</f>
        <v>0</v>
      </c>
      <c r="W57" s="299">
        <f>Matériel_Sogto!FE62</f>
        <v>0</v>
      </c>
      <c r="X57" s="299">
        <f>Matériel_Sogto!FM62</f>
        <v>0</v>
      </c>
      <c r="Y57" s="299">
        <f>Matériel_Sogto!FU62</f>
        <v>0</v>
      </c>
      <c r="Z57" s="299">
        <f>Matériel_Sogto!GC62</f>
        <v>0</v>
      </c>
      <c r="AA57" s="299">
        <f>Matériel_Sogto!GK62</f>
        <v>0</v>
      </c>
      <c r="AB57" s="299">
        <f>Matériel_Sogto!GS62</f>
        <v>0</v>
      </c>
      <c r="AC57" s="299">
        <f>Matériel_Sogto!HA62</f>
        <v>0</v>
      </c>
      <c r="AD57" s="299">
        <f>Matériel_Sogto!HI62</f>
        <v>0</v>
      </c>
      <c r="AE57" s="299">
        <f>Matériel_Sogto!HQ62</f>
        <v>0</v>
      </c>
      <c r="AF57" s="299">
        <f>Matériel_Sogto!HY62</f>
        <v>0</v>
      </c>
      <c r="AG57" s="299">
        <f>Matériel_Sogto!IG62</f>
        <v>0</v>
      </c>
      <c r="AH57" s="299">
        <f>Matériel_Sogto!IO62</f>
        <v>0</v>
      </c>
      <c r="AI57" s="302">
        <f t="shared" si="1"/>
        <v>0</v>
      </c>
    </row>
    <row r="58" spans="1:35">
      <c r="A58" s="300">
        <f>Matériel_Sogto!A63</f>
        <v>0</v>
      </c>
      <c r="B58" s="301">
        <f>Matériel_Sogto!B63</f>
        <v>0</v>
      </c>
      <c r="C58" s="301">
        <f>Matériel_Sogto!C63</f>
        <v>0</v>
      </c>
      <c r="D58" s="298">
        <f>Matériel_Sogto!I63</f>
        <v>0</v>
      </c>
      <c r="E58" s="299">
        <f>Matériel_Sogto!Q63</f>
        <v>0</v>
      </c>
      <c r="F58" s="299">
        <f>Matériel_Sogto!Y63</f>
        <v>0</v>
      </c>
      <c r="G58" s="299">
        <f>Matériel_Sogto!AG63</f>
        <v>0</v>
      </c>
      <c r="H58" s="299">
        <f>+Matériel_Sogto!AO63</f>
        <v>0</v>
      </c>
      <c r="I58" s="299">
        <f>Matériel_Sogto!AW63</f>
        <v>0</v>
      </c>
      <c r="J58" s="299">
        <f>Matériel_Sogto!BE63</f>
        <v>0</v>
      </c>
      <c r="K58" s="299">
        <f>Matériel_Sogto!BM63</f>
        <v>0</v>
      </c>
      <c r="L58" s="299">
        <f>Matériel_Sogto!BU63</f>
        <v>0</v>
      </c>
      <c r="M58" s="299">
        <f>+Matériel_Sogto!CC63</f>
        <v>0</v>
      </c>
      <c r="N58" s="299">
        <f>Matériel_Sogto!CK63</f>
        <v>0</v>
      </c>
      <c r="O58" s="299">
        <f>Matériel_Sogto!CS63</f>
        <v>0</v>
      </c>
      <c r="P58" s="299">
        <f>Matériel_Sogto!DA63</f>
        <v>0</v>
      </c>
      <c r="Q58" s="299">
        <f>Matériel_Sogto!DI63</f>
        <v>0</v>
      </c>
      <c r="R58" s="299">
        <f>Matériel_Sogto!DQ63</f>
        <v>0</v>
      </c>
      <c r="S58" s="299">
        <f>Matériel_Sogto!DY63</f>
        <v>0</v>
      </c>
      <c r="T58" s="299">
        <f>Matériel_Sogto!EG63</f>
        <v>0</v>
      </c>
      <c r="U58" s="299">
        <f>Matériel_Sogto!EO63</f>
        <v>0</v>
      </c>
      <c r="V58" s="299">
        <f>Matériel_Sogto!EW63</f>
        <v>0</v>
      </c>
      <c r="W58" s="299">
        <f>Matériel_Sogto!FE63</f>
        <v>0</v>
      </c>
      <c r="X58" s="299">
        <f>Matériel_Sogto!FM63</f>
        <v>0</v>
      </c>
      <c r="Y58" s="299">
        <f>Matériel_Sogto!FU63</f>
        <v>0</v>
      </c>
      <c r="Z58" s="299">
        <f>Matériel_Sogto!GC63</f>
        <v>0</v>
      </c>
      <c r="AA58" s="299">
        <f>Matériel_Sogto!GK63</f>
        <v>0</v>
      </c>
      <c r="AB58" s="299">
        <f>Matériel_Sogto!GS63</f>
        <v>0</v>
      </c>
      <c r="AC58" s="299">
        <f>Matériel_Sogto!HA63</f>
        <v>0</v>
      </c>
      <c r="AD58" s="299">
        <f>Matériel_Sogto!HI63</f>
        <v>0</v>
      </c>
      <c r="AE58" s="299">
        <f>Matériel_Sogto!HQ63</f>
        <v>0</v>
      </c>
      <c r="AF58" s="299">
        <f>Matériel_Sogto!HY63</f>
        <v>0</v>
      </c>
      <c r="AG58" s="299">
        <f>Matériel_Sogto!IG63</f>
        <v>0</v>
      </c>
      <c r="AH58" s="299">
        <f>Matériel_Sogto!IO63</f>
        <v>0</v>
      </c>
      <c r="AI58" s="302">
        <f t="shared" si="1"/>
        <v>0</v>
      </c>
    </row>
    <row r="59" spans="1:35">
      <c r="A59" s="300">
        <f>Matériel_Sogto!A64</f>
        <v>0</v>
      </c>
      <c r="B59" s="301">
        <f>Matériel_Sogto!B64</f>
        <v>0</v>
      </c>
      <c r="C59" s="301">
        <f>Matériel_Sogto!C64</f>
        <v>0</v>
      </c>
      <c r="D59" s="298">
        <f>Matériel_Sogto!I64</f>
        <v>0</v>
      </c>
      <c r="E59" s="299">
        <f>Matériel_Sogto!Q64</f>
        <v>0</v>
      </c>
      <c r="F59" s="299">
        <f>Matériel_Sogto!Y64</f>
        <v>0</v>
      </c>
      <c r="G59" s="299">
        <f>Matériel_Sogto!AG64</f>
        <v>0</v>
      </c>
      <c r="H59" s="299">
        <f>+Matériel_Sogto!AO64</f>
        <v>0</v>
      </c>
      <c r="I59" s="299">
        <f>Matériel_Sogto!AW64</f>
        <v>0</v>
      </c>
      <c r="J59" s="299">
        <f>Matériel_Sogto!BE64</f>
        <v>0</v>
      </c>
      <c r="K59" s="299">
        <f>Matériel_Sogto!BM64</f>
        <v>0</v>
      </c>
      <c r="L59" s="299">
        <f>Matériel_Sogto!BU64</f>
        <v>0</v>
      </c>
      <c r="M59" s="299">
        <f>+Matériel_Sogto!CC64</f>
        <v>0</v>
      </c>
      <c r="N59" s="299">
        <f>Matériel_Sogto!CK64</f>
        <v>0</v>
      </c>
      <c r="O59" s="299">
        <f>Matériel_Sogto!CS64</f>
        <v>0</v>
      </c>
      <c r="P59" s="299">
        <f>Matériel_Sogto!DA64</f>
        <v>0</v>
      </c>
      <c r="Q59" s="299">
        <f>Matériel_Sogto!DI64</f>
        <v>0</v>
      </c>
      <c r="R59" s="299">
        <f>Matériel_Sogto!DQ64</f>
        <v>0</v>
      </c>
      <c r="S59" s="299">
        <f>Matériel_Sogto!DY64</f>
        <v>0</v>
      </c>
      <c r="T59" s="299">
        <f>Matériel_Sogto!EG64</f>
        <v>0</v>
      </c>
      <c r="U59" s="299">
        <f>Matériel_Sogto!EO64</f>
        <v>0</v>
      </c>
      <c r="V59" s="299">
        <f>Matériel_Sogto!EW64</f>
        <v>0</v>
      </c>
      <c r="W59" s="299">
        <f>Matériel_Sogto!FE64</f>
        <v>0</v>
      </c>
      <c r="X59" s="299">
        <f>Matériel_Sogto!FM64</f>
        <v>0</v>
      </c>
      <c r="Y59" s="299">
        <f>Matériel_Sogto!FU64</f>
        <v>0</v>
      </c>
      <c r="Z59" s="299">
        <f>Matériel_Sogto!GC64</f>
        <v>0</v>
      </c>
      <c r="AA59" s="299">
        <f>Matériel_Sogto!GK64</f>
        <v>0</v>
      </c>
      <c r="AB59" s="299">
        <f>Matériel_Sogto!GS64</f>
        <v>0</v>
      </c>
      <c r="AC59" s="299">
        <f>Matériel_Sogto!HA64</f>
        <v>0</v>
      </c>
      <c r="AD59" s="299">
        <f>Matériel_Sogto!HI64</f>
        <v>0</v>
      </c>
      <c r="AE59" s="299">
        <f>Matériel_Sogto!HQ64</f>
        <v>0</v>
      </c>
      <c r="AF59" s="299">
        <f>Matériel_Sogto!HY64</f>
        <v>0</v>
      </c>
      <c r="AG59" s="299">
        <f>Matériel_Sogto!IG64</f>
        <v>0</v>
      </c>
      <c r="AH59" s="299">
        <f>Matériel_Sogto!IO64</f>
        <v>0</v>
      </c>
      <c r="AI59" s="302">
        <f t="shared" si="1"/>
        <v>0</v>
      </c>
    </row>
    <row r="60" spans="1:35">
      <c r="A60" s="300">
        <f>Matériel_Sogto!A65</f>
        <v>0</v>
      </c>
      <c r="B60" s="301">
        <f>Matériel_Sogto!B65</f>
        <v>0</v>
      </c>
      <c r="C60" s="301">
        <f>Matériel_Sogto!C65</f>
        <v>0</v>
      </c>
      <c r="D60" s="298">
        <f>Matériel_Sogto!I65</f>
        <v>0</v>
      </c>
      <c r="E60" s="299">
        <f>Matériel_Sogto!Q65</f>
        <v>0</v>
      </c>
      <c r="F60" s="299">
        <f>Matériel_Sogto!Y65</f>
        <v>0</v>
      </c>
      <c r="G60" s="299">
        <f>Matériel_Sogto!AG65</f>
        <v>0</v>
      </c>
      <c r="H60" s="299">
        <f>+Matériel_Sogto!AO65</f>
        <v>0</v>
      </c>
      <c r="I60" s="299">
        <f>Matériel_Sogto!AW65</f>
        <v>0</v>
      </c>
      <c r="J60" s="299">
        <f>Matériel_Sogto!BE65</f>
        <v>0</v>
      </c>
      <c r="K60" s="299">
        <f>Matériel_Sogto!BM65</f>
        <v>0</v>
      </c>
      <c r="L60" s="299">
        <f>Matériel_Sogto!BU65</f>
        <v>0</v>
      </c>
      <c r="M60" s="299">
        <f>+Matériel_Sogto!CC65</f>
        <v>0</v>
      </c>
      <c r="N60" s="299">
        <f>Matériel_Sogto!CK65</f>
        <v>0</v>
      </c>
      <c r="O60" s="299">
        <f>Matériel_Sogto!CS65</f>
        <v>0</v>
      </c>
      <c r="P60" s="299">
        <f>Matériel_Sogto!DA65</f>
        <v>0</v>
      </c>
      <c r="Q60" s="299">
        <f>Matériel_Sogto!DI65</f>
        <v>0</v>
      </c>
      <c r="R60" s="299">
        <f>Matériel_Sogto!DQ65</f>
        <v>0</v>
      </c>
      <c r="S60" s="299">
        <f>Matériel_Sogto!DY65</f>
        <v>0</v>
      </c>
      <c r="T60" s="299">
        <f>Matériel_Sogto!EG65</f>
        <v>0</v>
      </c>
      <c r="U60" s="299">
        <f>Matériel_Sogto!EO65</f>
        <v>0</v>
      </c>
      <c r="V60" s="299">
        <f>Matériel_Sogto!EW65</f>
        <v>0</v>
      </c>
      <c r="W60" s="299">
        <f>Matériel_Sogto!FE65</f>
        <v>0</v>
      </c>
      <c r="X60" s="299">
        <f>Matériel_Sogto!FM65</f>
        <v>0</v>
      </c>
      <c r="Y60" s="299">
        <f>Matériel_Sogto!FU65</f>
        <v>0</v>
      </c>
      <c r="Z60" s="299">
        <f>Matériel_Sogto!GC65</f>
        <v>0</v>
      </c>
      <c r="AA60" s="299">
        <f>Matériel_Sogto!GK65</f>
        <v>0</v>
      </c>
      <c r="AB60" s="299">
        <f>Matériel_Sogto!GS65</f>
        <v>0</v>
      </c>
      <c r="AC60" s="299">
        <f>Matériel_Sogto!HA65</f>
        <v>0</v>
      </c>
      <c r="AD60" s="299">
        <f>Matériel_Sogto!HI65</f>
        <v>0</v>
      </c>
      <c r="AE60" s="299">
        <f>Matériel_Sogto!HQ65</f>
        <v>0</v>
      </c>
      <c r="AF60" s="299">
        <f>Matériel_Sogto!HY65</f>
        <v>0</v>
      </c>
      <c r="AG60" s="299">
        <f>Matériel_Sogto!IG65</f>
        <v>0</v>
      </c>
      <c r="AH60" s="299">
        <f>Matériel_Sogto!IO65</f>
        <v>0</v>
      </c>
      <c r="AI60" s="302">
        <f t="shared" si="1"/>
        <v>0</v>
      </c>
    </row>
    <row r="61" spans="1:35">
      <c r="A61" s="300">
        <f>Matériel_Sogto!A66</f>
        <v>0</v>
      </c>
      <c r="B61" s="301">
        <f>Matériel_Sogto!B66</f>
        <v>0</v>
      </c>
      <c r="C61" s="301">
        <f>Matériel_Sogto!C66</f>
        <v>0</v>
      </c>
      <c r="D61" s="298">
        <f>Matériel_Sogto!I66</f>
        <v>0</v>
      </c>
      <c r="E61" s="299">
        <f>Matériel_Sogto!Q66</f>
        <v>0</v>
      </c>
      <c r="F61" s="299">
        <f>Matériel_Sogto!Y66</f>
        <v>0</v>
      </c>
      <c r="G61" s="299">
        <f>Matériel_Sogto!AG66</f>
        <v>0</v>
      </c>
      <c r="H61" s="299">
        <f>+Matériel_Sogto!AO66</f>
        <v>0</v>
      </c>
      <c r="I61" s="299">
        <f>Matériel_Sogto!AW66</f>
        <v>0</v>
      </c>
      <c r="J61" s="299">
        <f>Matériel_Sogto!BE66</f>
        <v>0</v>
      </c>
      <c r="K61" s="299">
        <f>Matériel_Sogto!BM66</f>
        <v>0</v>
      </c>
      <c r="L61" s="299">
        <f>Matériel_Sogto!BU66</f>
        <v>0</v>
      </c>
      <c r="M61" s="299">
        <f>+Matériel_Sogto!CC66</f>
        <v>0</v>
      </c>
      <c r="N61" s="299">
        <f>Matériel_Sogto!CK66</f>
        <v>0</v>
      </c>
      <c r="O61" s="299">
        <f>Matériel_Sogto!CS66</f>
        <v>0</v>
      </c>
      <c r="P61" s="299">
        <f>Matériel_Sogto!DA66</f>
        <v>0</v>
      </c>
      <c r="Q61" s="299">
        <f>Matériel_Sogto!DI66</f>
        <v>0</v>
      </c>
      <c r="R61" s="299">
        <f>Matériel_Sogto!DQ66</f>
        <v>0</v>
      </c>
      <c r="S61" s="299">
        <f>Matériel_Sogto!DY66</f>
        <v>0</v>
      </c>
      <c r="T61" s="299">
        <f>Matériel_Sogto!EG66</f>
        <v>0</v>
      </c>
      <c r="U61" s="299">
        <f>Matériel_Sogto!EO66</f>
        <v>0</v>
      </c>
      <c r="V61" s="299">
        <f>Matériel_Sogto!EW66</f>
        <v>0</v>
      </c>
      <c r="W61" s="299">
        <f>Matériel_Sogto!FE66</f>
        <v>0</v>
      </c>
      <c r="X61" s="299">
        <f>Matériel_Sogto!FM66</f>
        <v>0</v>
      </c>
      <c r="Y61" s="299">
        <f>Matériel_Sogto!FU66</f>
        <v>0</v>
      </c>
      <c r="Z61" s="299">
        <f>Matériel_Sogto!GC66</f>
        <v>0</v>
      </c>
      <c r="AA61" s="299">
        <f>Matériel_Sogto!GK66</f>
        <v>0</v>
      </c>
      <c r="AB61" s="299">
        <f>Matériel_Sogto!GS66</f>
        <v>0</v>
      </c>
      <c r="AC61" s="299">
        <f>Matériel_Sogto!HA66</f>
        <v>0</v>
      </c>
      <c r="AD61" s="299">
        <f>Matériel_Sogto!HI66</f>
        <v>0</v>
      </c>
      <c r="AE61" s="299">
        <f>Matériel_Sogto!HQ66</f>
        <v>0</v>
      </c>
      <c r="AF61" s="299">
        <f>Matériel_Sogto!HY66</f>
        <v>0</v>
      </c>
      <c r="AG61" s="299">
        <f>Matériel_Sogto!IG66</f>
        <v>0</v>
      </c>
      <c r="AH61" s="299">
        <f>Matériel_Sogto!IO66</f>
        <v>0</v>
      </c>
      <c r="AI61" s="302">
        <f t="shared" si="1"/>
        <v>0</v>
      </c>
    </row>
    <row r="62" spans="1:35">
      <c r="A62" s="300">
        <f>Matériel_Sogto!A67</f>
        <v>0</v>
      </c>
      <c r="B62" s="301">
        <f>Matériel_Sogto!B67</f>
        <v>0</v>
      </c>
      <c r="C62" s="301">
        <f>Matériel_Sogto!C67</f>
        <v>0</v>
      </c>
      <c r="D62" s="298">
        <f>Matériel_Sogto!I67</f>
        <v>0</v>
      </c>
      <c r="E62" s="299">
        <f>Matériel_Sogto!Q67</f>
        <v>0</v>
      </c>
      <c r="F62" s="299">
        <f>Matériel_Sogto!Y67</f>
        <v>0</v>
      </c>
      <c r="G62" s="299">
        <f>Matériel_Sogto!AG67</f>
        <v>0</v>
      </c>
      <c r="H62" s="299">
        <f>+Matériel_Sogto!AO67</f>
        <v>0</v>
      </c>
      <c r="I62" s="299">
        <f>Matériel_Sogto!AW67</f>
        <v>0</v>
      </c>
      <c r="J62" s="299">
        <f>Matériel_Sogto!BE67</f>
        <v>0</v>
      </c>
      <c r="K62" s="299">
        <f>Matériel_Sogto!BM67</f>
        <v>0</v>
      </c>
      <c r="L62" s="299">
        <f>Matériel_Sogto!BU67</f>
        <v>0</v>
      </c>
      <c r="M62" s="299">
        <f>+Matériel_Sogto!CC67</f>
        <v>0</v>
      </c>
      <c r="N62" s="299">
        <f>Matériel_Sogto!CK67</f>
        <v>0</v>
      </c>
      <c r="O62" s="299">
        <f>Matériel_Sogto!CS67</f>
        <v>0</v>
      </c>
      <c r="P62" s="299">
        <f>Matériel_Sogto!DA67</f>
        <v>0</v>
      </c>
      <c r="Q62" s="299">
        <f>Matériel_Sogto!DI67</f>
        <v>0</v>
      </c>
      <c r="R62" s="299">
        <f>Matériel_Sogto!DQ67</f>
        <v>0</v>
      </c>
      <c r="S62" s="299">
        <f>Matériel_Sogto!DY67</f>
        <v>0</v>
      </c>
      <c r="T62" s="299">
        <f>Matériel_Sogto!EG67</f>
        <v>0</v>
      </c>
      <c r="U62" s="299">
        <f>Matériel_Sogto!EO67</f>
        <v>0</v>
      </c>
      <c r="V62" s="299">
        <f>Matériel_Sogto!EW67</f>
        <v>0</v>
      </c>
      <c r="W62" s="299">
        <f>Matériel_Sogto!FE67</f>
        <v>0</v>
      </c>
      <c r="X62" s="299">
        <f>Matériel_Sogto!FM67</f>
        <v>0</v>
      </c>
      <c r="Y62" s="299">
        <f>Matériel_Sogto!FU67</f>
        <v>0</v>
      </c>
      <c r="Z62" s="299">
        <f>Matériel_Sogto!GC67</f>
        <v>0</v>
      </c>
      <c r="AA62" s="299">
        <f>Matériel_Sogto!GK67</f>
        <v>0</v>
      </c>
      <c r="AB62" s="299">
        <f>Matériel_Sogto!GS67</f>
        <v>0</v>
      </c>
      <c r="AC62" s="299">
        <f>Matériel_Sogto!HA67</f>
        <v>0</v>
      </c>
      <c r="AD62" s="299">
        <f>Matériel_Sogto!HI67</f>
        <v>0</v>
      </c>
      <c r="AE62" s="299">
        <f>Matériel_Sogto!HQ67</f>
        <v>0</v>
      </c>
      <c r="AF62" s="299">
        <f>Matériel_Sogto!HY67</f>
        <v>0</v>
      </c>
      <c r="AG62" s="299">
        <f>Matériel_Sogto!IG67</f>
        <v>0</v>
      </c>
      <c r="AH62" s="299">
        <f>Matériel_Sogto!IO67</f>
        <v>0</v>
      </c>
      <c r="AI62" s="302">
        <f t="shared" si="1"/>
        <v>0</v>
      </c>
    </row>
    <row r="63" spans="1:35">
      <c r="A63" s="300">
        <f>Matériel_Sogto!A68</f>
        <v>0</v>
      </c>
      <c r="B63" s="301">
        <f>Matériel_Sogto!B68</f>
        <v>0</v>
      </c>
      <c r="C63" s="301">
        <f>Matériel_Sogto!C68</f>
        <v>0</v>
      </c>
      <c r="D63" s="298">
        <f>Matériel_Sogto!I68</f>
        <v>0</v>
      </c>
      <c r="E63" s="299">
        <f>Matériel_Sogto!Q68</f>
        <v>0</v>
      </c>
      <c r="F63" s="299">
        <f>Matériel_Sogto!Y68</f>
        <v>0</v>
      </c>
      <c r="G63" s="299">
        <f>Matériel_Sogto!AG68</f>
        <v>0</v>
      </c>
      <c r="H63" s="299">
        <f>+Matériel_Sogto!AO68</f>
        <v>0</v>
      </c>
      <c r="I63" s="299">
        <f>Matériel_Sogto!AW68</f>
        <v>0</v>
      </c>
      <c r="J63" s="299">
        <f>Matériel_Sogto!BE68</f>
        <v>0</v>
      </c>
      <c r="K63" s="299">
        <f>Matériel_Sogto!BM68</f>
        <v>0</v>
      </c>
      <c r="L63" s="299">
        <f>Matériel_Sogto!BU68</f>
        <v>0</v>
      </c>
      <c r="M63" s="299">
        <f>+Matériel_Sogto!CC68</f>
        <v>0</v>
      </c>
      <c r="N63" s="299">
        <f>Matériel_Sogto!CK68</f>
        <v>0</v>
      </c>
      <c r="O63" s="299">
        <f>Matériel_Sogto!CS68</f>
        <v>0</v>
      </c>
      <c r="P63" s="299">
        <f>Matériel_Sogto!DA68</f>
        <v>0</v>
      </c>
      <c r="Q63" s="299">
        <f>Matériel_Sogto!DI68</f>
        <v>0</v>
      </c>
      <c r="R63" s="299">
        <f>Matériel_Sogto!DQ68</f>
        <v>0</v>
      </c>
      <c r="S63" s="299">
        <f>Matériel_Sogto!DY68</f>
        <v>0</v>
      </c>
      <c r="T63" s="299">
        <f>Matériel_Sogto!EG68</f>
        <v>0</v>
      </c>
      <c r="U63" s="299">
        <f>Matériel_Sogto!EO68</f>
        <v>0</v>
      </c>
      <c r="V63" s="299">
        <f>Matériel_Sogto!EW68</f>
        <v>0</v>
      </c>
      <c r="W63" s="299">
        <f>Matériel_Sogto!FE68</f>
        <v>0</v>
      </c>
      <c r="X63" s="299">
        <f>Matériel_Sogto!FM68</f>
        <v>0</v>
      </c>
      <c r="Y63" s="299">
        <f>Matériel_Sogto!FU68</f>
        <v>0</v>
      </c>
      <c r="Z63" s="299">
        <f>Matériel_Sogto!GC68</f>
        <v>0</v>
      </c>
      <c r="AA63" s="299">
        <f>Matériel_Sogto!GK68</f>
        <v>0</v>
      </c>
      <c r="AB63" s="299">
        <f>Matériel_Sogto!GS68</f>
        <v>0</v>
      </c>
      <c r="AC63" s="299">
        <f>Matériel_Sogto!HA68</f>
        <v>0</v>
      </c>
      <c r="AD63" s="299">
        <f>Matériel_Sogto!HI68</f>
        <v>0</v>
      </c>
      <c r="AE63" s="299">
        <f>Matériel_Sogto!HQ68</f>
        <v>0</v>
      </c>
      <c r="AF63" s="299">
        <f>Matériel_Sogto!HY68</f>
        <v>0</v>
      </c>
      <c r="AG63" s="299">
        <f>Matériel_Sogto!IG68</f>
        <v>0</v>
      </c>
      <c r="AH63" s="299">
        <f>Matériel_Sogto!IO68</f>
        <v>0</v>
      </c>
      <c r="AI63" s="302">
        <f t="shared" si="1"/>
        <v>0</v>
      </c>
    </row>
    <row r="64" spans="1:35">
      <c r="A64" s="300">
        <f>Matériel_Sogto!A69</f>
        <v>0</v>
      </c>
      <c r="B64" s="301">
        <f>Matériel_Sogto!B69</f>
        <v>0</v>
      </c>
      <c r="C64" s="301">
        <f>Matériel_Sogto!C69</f>
        <v>0</v>
      </c>
      <c r="D64" s="298">
        <f>Matériel_Sogto!I69</f>
        <v>0</v>
      </c>
      <c r="E64" s="299">
        <f>Matériel_Sogto!Q69</f>
        <v>0</v>
      </c>
      <c r="F64" s="299">
        <f>Matériel_Sogto!Y69</f>
        <v>0</v>
      </c>
      <c r="G64" s="299">
        <f>Matériel_Sogto!AG69</f>
        <v>0</v>
      </c>
      <c r="H64" s="299">
        <f>+Matériel_Sogto!AO69</f>
        <v>0</v>
      </c>
      <c r="I64" s="299">
        <f>Matériel_Sogto!AW69</f>
        <v>0</v>
      </c>
      <c r="J64" s="299">
        <f>Matériel_Sogto!BE69</f>
        <v>0</v>
      </c>
      <c r="K64" s="299">
        <f>Matériel_Sogto!BM69</f>
        <v>0</v>
      </c>
      <c r="L64" s="299">
        <f>Matériel_Sogto!BU69</f>
        <v>0</v>
      </c>
      <c r="M64" s="299">
        <f>+Matériel_Sogto!CC69</f>
        <v>0</v>
      </c>
      <c r="N64" s="299">
        <f>Matériel_Sogto!CK69</f>
        <v>0</v>
      </c>
      <c r="O64" s="299">
        <f>Matériel_Sogto!CS69</f>
        <v>0</v>
      </c>
      <c r="P64" s="299">
        <f>Matériel_Sogto!DA69</f>
        <v>0</v>
      </c>
      <c r="Q64" s="299">
        <f>Matériel_Sogto!DI69</f>
        <v>0</v>
      </c>
      <c r="R64" s="299">
        <f>Matériel_Sogto!DQ69</f>
        <v>0</v>
      </c>
      <c r="S64" s="299">
        <f>Matériel_Sogto!DY69</f>
        <v>0</v>
      </c>
      <c r="T64" s="299">
        <f>Matériel_Sogto!EG69</f>
        <v>0</v>
      </c>
      <c r="U64" s="299">
        <f>Matériel_Sogto!EO69</f>
        <v>0</v>
      </c>
      <c r="V64" s="299">
        <f>Matériel_Sogto!EW69</f>
        <v>0</v>
      </c>
      <c r="W64" s="299">
        <f>Matériel_Sogto!FE69</f>
        <v>0</v>
      </c>
      <c r="X64" s="299">
        <f>Matériel_Sogto!FM69</f>
        <v>0</v>
      </c>
      <c r="Y64" s="299">
        <f>Matériel_Sogto!FU69</f>
        <v>0</v>
      </c>
      <c r="Z64" s="299">
        <f>Matériel_Sogto!GC69</f>
        <v>0</v>
      </c>
      <c r="AA64" s="299">
        <f>Matériel_Sogto!GK69</f>
        <v>0</v>
      </c>
      <c r="AB64" s="299">
        <f>Matériel_Sogto!GS69</f>
        <v>0</v>
      </c>
      <c r="AC64" s="299">
        <f>Matériel_Sogto!HA69</f>
        <v>0</v>
      </c>
      <c r="AD64" s="299">
        <f>Matériel_Sogto!HI69</f>
        <v>0</v>
      </c>
      <c r="AE64" s="299">
        <f>Matériel_Sogto!HQ69</f>
        <v>0</v>
      </c>
      <c r="AF64" s="299">
        <f>Matériel_Sogto!HY69</f>
        <v>0</v>
      </c>
      <c r="AG64" s="299">
        <f>Matériel_Sogto!IG69</f>
        <v>0</v>
      </c>
      <c r="AH64" s="299">
        <f>Matériel_Sogto!IO69</f>
        <v>0</v>
      </c>
      <c r="AI64" s="302">
        <f t="shared" si="1"/>
        <v>0</v>
      </c>
    </row>
    <row r="65" spans="1:35">
      <c r="A65" s="300">
        <f>Matériel_Sogto!A70</f>
        <v>0</v>
      </c>
      <c r="B65" s="301">
        <f>Matériel_Sogto!B70</f>
        <v>0</v>
      </c>
      <c r="C65" s="301">
        <f>Matériel_Sogto!C70</f>
        <v>0</v>
      </c>
      <c r="D65" s="298">
        <f>Matériel_Sogto!I70</f>
        <v>0</v>
      </c>
      <c r="E65" s="299">
        <f>Matériel_Sogto!Q70</f>
        <v>0</v>
      </c>
      <c r="F65" s="299">
        <f>Matériel_Sogto!Y70</f>
        <v>0</v>
      </c>
      <c r="G65" s="299">
        <f>Matériel_Sogto!AG70</f>
        <v>0</v>
      </c>
      <c r="H65" s="299">
        <f>+Matériel_Sogto!AO70</f>
        <v>0</v>
      </c>
      <c r="I65" s="299">
        <f>Matériel_Sogto!AW70</f>
        <v>0</v>
      </c>
      <c r="J65" s="299">
        <f>Matériel_Sogto!BE70</f>
        <v>0</v>
      </c>
      <c r="K65" s="299">
        <f>Matériel_Sogto!BM70</f>
        <v>0</v>
      </c>
      <c r="L65" s="299">
        <f>Matériel_Sogto!BU70</f>
        <v>0</v>
      </c>
      <c r="M65" s="299">
        <f>+Matériel_Sogto!CC70</f>
        <v>0</v>
      </c>
      <c r="N65" s="299">
        <f>Matériel_Sogto!CK70</f>
        <v>0</v>
      </c>
      <c r="O65" s="299">
        <f>Matériel_Sogto!CS70</f>
        <v>0</v>
      </c>
      <c r="P65" s="299">
        <f>Matériel_Sogto!DA70</f>
        <v>0</v>
      </c>
      <c r="Q65" s="299">
        <f>Matériel_Sogto!DI70</f>
        <v>0</v>
      </c>
      <c r="R65" s="299">
        <f>Matériel_Sogto!DQ70</f>
        <v>0</v>
      </c>
      <c r="S65" s="299">
        <f>Matériel_Sogto!DY70</f>
        <v>0</v>
      </c>
      <c r="T65" s="299">
        <f>Matériel_Sogto!EG70</f>
        <v>0</v>
      </c>
      <c r="U65" s="299">
        <f>Matériel_Sogto!EO70</f>
        <v>0</v>
      </c>
      <c r="V65" s="299">
        <f>Matériel_Sogto!EW70</f>
        <v>0</v>
      </c>
      <c r="W65" s="299">
        <f>Matériel_Sogto!FE70</f>
        <v>0</v>
      </c>
      <c r="X65" s="299">
        <f>Matériel_Sogto!FM70</f>
        <v>0</v>
      </c>
      <c r="Y65" s="299">
        <f>Matériel_Sogto!FU70</f>
        <v>0</v>
      </c>
      <c r="Z65" s="299">
        <f>Matériel_Sogto!GC70</f>
        <v>0</v>
      </c>
      <c r="AA65" s="299">
        <f>Matériel_Sogto!GK70</f>
        <v>0</v>
      </c>
      <c r="AB65" s="299">
        <f>Matériel_Sogto!GS70</f>
        <v>0</v>
      </c>
      <c r="AC65" s="299">
        <f>Matériel_Sogto!HA70</f>
        <v>0</v>
      </c>
      <c r="AD65" s="299">
        <f>Matériel_Sogto!HI70</f>
        <v>0</v>
      </c>
      <c r="AE65" s="299">
        <f>Matériel_Sogto!HQ70</f>
        <v>0</v>
      </c>
      <c r="AF65" s="299">
        <f>Matériel_Sogto!HY70</f>
        <v>0</v>
      </c>
      <c r="AG65" s="299">
        <f>Matériel_Sogto!IG70</f>
        <v>0</v>
      </c>
      <c r="AH65" s="299">
        <f>Matériel_Sogto!IO70</f>
        <v>0</v>
      </c>
      <c r="AI65" s="302">
        <f t="shared" ref="AI65:AI67" si="2">SUM(D65:AH65)</f>
        <v>0</v>
      </c>
    </row>
    <row r="66" spans="1:35">
      <c r="A66" s="300">
        <f>Matériel_Sogto!A71</f>
        <v>0</v>
      </c>
      <c r="B66" s="301">
        <f>Matériel_Sogto!B71</f>
        <v>0</v>
      </c>
      <c r="C66" s="301">
        <f>Matériel_Sogto!C71</f>
        <v>0</v>
      </c>
      <c r="D66" s="298">
        <f>Matériel_Sogto!I71</f>
        <v>0</v>
      </c>
      <c r="E66" s="299">
        <f>Matériel_Sogto!Q71</f>
        <v>0</v>
      </c>
      <c r="F66" s="299">
        <f>Matériel_Sogto!Y71</f>
        <v>0</v>
      </c>
      <c r="G66" s="299">
        <f>Matériel_Sogto!AG71</f>
        <v>0</v>
      </c>
      <c r="H66" s="299">
        <f>+Matériel_Sogto!AO71</f>
        <v>0</v>
      </c>
      <c r="I66" s="299">
        <f>Matériel_Sogto!AW71</f>
        <v>0</v>
      </c>
      <c r="J66" s="299">
        <f>Matériel_Sogto!BE71</f>
        <v>0</v>
      </c>
      <c r="K66" s="299">
        <f>Matériel_Sogto!BM71</f>
        <v>0</v>
      </c>
      <c r="L66" s="299">
        <f>Matériel_Sogto!BU71</f>
        <v>0</v>
      </c>
      <c r="M66" s="299">
        <f>+Matériel_Sogto!CC71</f>
        <v>0</v>
      </c>
      <c r="N66" s="299">
        <f>Matériel_Sogto!CK71</f>
        <v>0</v>
      </c>
      <c r="O66" s="299">
        <f>Matériel_Sogto!CS71</f>
        <v>0</v>
      </c>
      <c r="P66" s="299">
        <f>Matériel_Sogto!DA71</f>
        <v>0</v>
      </c>
      <c r="Q66" s="299">
        <f>Matériel_Sogto!DI71</f>
        <v>0</v>
      </c>
      <c r="R66" s="299">
        <f>Matériel_Sogto!DQ71</f>
        <v>0</v>
      </c>
      <c r="S66" s="299">
        <f>Matériel_Sogto!DY71</f>
        <v>0</v>
      </c>
      <c r="T66" s="299">
        <f>Matériel_Sogto!EG71</f>
        <v>0</v>
      </c>
      <c r="U66" s="299">
        <f>Matériel_Sogto!EO71</f>
        <v>0</v>
      </c>
      <c r="V66" s="299">
        <f>Matériel_Sogto!EW71</f>
        <v>0</v>
      </c>
      <c r="W66" s="299">
        <f>Matériel_Sogto!FE71</f>
        <v>0</v>
      </c>
      <c r="X66" s="299">
        <f>Matériel_Sogto!FM71</f>
        <v>0</v>
      </c>
      <c r="Y66" s="299">
        <f>Matériel_Sogto!FU71</f>
        <v>0</v>
      </c>
      <c r="Z66" s="299">
        <f>Matériel_Sogto!GC71</f>
        <v>0</v>
      </c>
      <c r="AA66" s="299">
        <f>Matériel_Sogto!GK71</f>
        <v>0</v>
      </c>
      <c r="AB66" s="299">
        <f>Matériel_Sogto!GS71</f>
        <v>0</v>
      </c>
      <c r="AC66" s="299">
        <f>Matériel_Sogto!HA71</f>
        <v>0</v>
      </c>
      <c r="AD66" s="299">
        <f>Matériel_Sogto!HI71</f>
        <v>0</v>
      </c>
      <c r="AE66" s="299">
        <f>Matériel_Sogto!HQ71</f>
        <v>0</v>
      </c>
      <c r="AF66" s="299">
        <f>Matériel_Sogto!HY71</f>
        <v>0</v>
      </c>
      <c r="AG66" s="299">
        <f>Matériel_Sogto!IG71</f>
        <v>0</v>
      </c>
      <c r="AH66" s="299">
        <f>Matériel_Sogto!IO71</f>
        <v>0</v>
      </c>
      <c r="AI66" s="302">
        <f t="shared" si="2"/>
        <v>0</v>
      </c>
    </row>
    <row r="67" spans="1:35" ht="15" thickBot="1">
      <c r="A67" s="300">
        <f>Matériel_Sogto!A72</f>
        <v>0</v>
      </c>
      <c r="B67" s="301">
        <f>Matériel_Sogto!B72</f>
        <v>0</v>
      </c>
      <c r="C67" s="301">
        <f>Matériel_Sogto!C72</f>
        <v>0</v>
      </c>
      <c r="D67" s="298">
        <f>Matériel_Sogto!I72</f>
        <v>0</v>
      </c>
      <c r="E67" s="299">
        <f>Matériel_Sogto!Q72</f>
        <v>0</v>
      </c>
      <c r="F67" s="299">
        <f>Matériel_Sogto!Y72</f>
        <v>0</v>
      </c>
      <c r="G67" s="299">
        <f>Matériel_Sogto!AG72</f>
        <v>0</v>
      </c>
      <c r="H67" s="299">
        <f>+Matériel_Sogto!AO72</f>
        <v>0</v>
      </c>
      <c r="I67" s="299">
        <f>Matériel_Sogto!AW72</f>
        <v>0</v>
      </c>
      <c r="J67" s="299">
        <f>Matériel_Sogto!BE72</f>
        <v>0</v>
      </c>
      <c r="K67" s="299">
        <f>Matériel_Sogto!BM72</f>
        <v>0</v>
      </c>
      <c r="L67" s="299">
        <f>Matériel_Sogto!BU72</f>
        <v>0</v>
      </c>
      <c r="M67" s="299">
        <f>+Matériel_Sogto!CC72</f>
        <v>0</v>
      </c>
      <c r="N67" s="299">
        <f>Matériel_Sogto!CK72</f>
        <v>0</v>
      </c>
      <c r="O67" s="299">
        <f>Matériel_Sogto!CS72</f>
        <v>0</v>
      </c>
      <c r="P67" s="299">
        <f>Matériel_Sogto!DA72</f>
        <v>0</v>
      </c>
      <c r="Q67" s="299">
        <f>Matériel_Sogto!DI72</f>
        <v>0</v>
      </c>
      <c r="R67" s="299">
        <f>Matériel_Sogto!DQ72</f>
        <v>0</v>
      </c>
      <c r="S67" s="299">
        <f>Matériel_Sogto!DY72</f>
        <v>0</v>
      </c>
      <c r="T67" s="299">
        <f>Matériel_Sogto!EG72</f>
        <v>0</v>
      </c>
      <c r="U67" s="299">
        <f>Matériel_Sogto!EO72</f>
        <v>0</v>
      </c>
      <c r="V67" s="299">
        <f>Matériel_Sogto!EW72</f>
        <v>0</v>
      </c>
      <c r="W67" s="299">
        <f>Matériel_Sogto!FE72</f>
        <v>0</v>
      </c>
      <c r="X67" s="299">
        <f>Matériel_Sogto!FM72</f>
        <v>0</v>
      </c>
      <c r="Y67" s="299">
        <f>Matériel_Sogto!FU72</f>
        <v>0</v>
      </c>
      <c r="Z67" s="299">
        <f>Matériel_Sogto!GC72</f>
        <v>0</v>
      </c>
      <c r="AA67" s="299">
        <f>Matériel_Sogto!GK72</f>
        <v>0</v>
      </c>
      <c r="AB67" s="299">
        <f>Matériel_Sogto!GS72</f>
        <v>0</v>
      </c>
      <c r="AC67" s="299">
        <f>Matériel_Sogto!HA72</f>
        <v>0</v>
      </c>
      <c r="AD67" s="299">
        <f>Matériel_Sogto!HI72</f>
        <v>0</v>
      </c>
      <c r="AE67" s="299">
        <f>Matériel_Sogto!HQ72</f>
        <v>0</v>
      </c>
      <c r="AF67" s="299">
        <f>Matériel_Sogto!HY72</f>
        <v>0</v>
      </c>
      <c r="AG67" s="299">
        <f>Matériel_Sogto!IG72</f>
        <v>0</v>
      </c>
      <c r="AH67" s="299">
        <f>Matériel_Sogto!IO72</f>
        <v>0</v>
      </c>
      <c r="AI67" s="302">
        <f t="shared" si="2"/>
        <v>0</v>
      </c>
    </row>
    <row r="68" spans="1:35" s="534" customFormat="1" ht="23.25" customHeight="1" thickBot="1">
      <c r="A68" s="570" t="s">
        <v>210</v>
      </c>
      <c r="B68" s="571"/>
      <c r="C68" s="571"/>
      <c r="D68" s="571"/>
      <c r="E68" s="571"/>
      <c r="F68" s="571"/>
      <c r="G68" s="571"/>
      <c r="H68" s="571"/>
      <c r="I68" s="571"/>
      <c r="J68" s="571"/>
      <c r="K68" s="571"/>
      <c r="L68" s="571"/>
      <c r="M68" s="571"/>
      <c r="N68" s="571"/>
      <c r="O68" s="571"/>
      <c r="P68" s="571"/>
      <c r="Q68" s="571"/>
      <c r="R68" s="571"/>
      <c r="S68" s="571"/>
      <c r="T68" s="571"/>
      <c r="U68" s="571"/>
      <c r="V68" s="571"/>
      <c r="W68" s="571"/>
      <c r="X68" s="571"/>
      <c r="Y68" s="571"/>
      <c r="Z68" s="571"/>
      <c r="AA68" s="571"/>
      <c r="AB68" s="571"/>
      <c r="AC68" s="571"/>
      <c r="AD68" s="571"/>
      <c r="AE68" s="571"/>
      <c r="AF68" s="571"/>
      <c r="AG68" s="571"/>
      <c r="AH68" s="571"/>
      <c r="AI68" s="572"/>
    </row>
    <row r="69" spans="1:35">
      <c r="A69" s="528" t="str">
        <f>Matériel_Location!A12</f>
        <v>LES ENGINS</v>
      </c>
      <c r="B69" s="301" t="str">
        <f>Matériel_Location!B12</f>
        <v>CHAF TRAVEAU</v>
      </c>
      <c r="C69" s="301">
        <f>Matériel_Location!C12</f>
        <v>0</v>
      </c>
      <c r="D69" s="298">
        <f>Matériel_Location!I12</f>
        <v>0</v>
      </c>
      <c r="E69" s="299">
        <f>Matériel_Location!Q12</f>
        <v>0</v>
      </c>
      <c r="F69" s="299">
        <f>Matériel_Location!Y12</f>
        <v>0</v>
      </c>
      <c r="G69" s="299">
        <f>Matériel_Location!AG12</f>
        <v>0</v>
      </c>
      <c r="H69" s="299">
        <f>+Matériel_Location!AO12</f>
        <v>0</v>
      </c>
      <c r="I69" s="299">
        <f>Matériel_Location!AW12</f>
        <v>0</v>
      </c>
      <c r="J69" s="299">
        <f>Matériel_Location!BE12</f>
        <v>0</v>
      </c>
      <c r="K69" s="299">
        <f>Matériel_Location!BM12</f>
        <v>0</v>
      </c>
      <c r="L69" s="299">
        <f>Matériel_Location!BU12</f>
        <v>0</v>
      </c>
      <c r="M69" s="299">
        <f>+Matériel_Location!CC12</f>
        <v>0</v>
      </c>
      <c r="N69" s="299">
        <f>Matériel_Location!CK12</f>
        <v>0</v>
      </c>
      <c r="O69" s="299">
        <f>Matériel_Location!CS12</f>
        <v>0</v>
      </c>
      <c r="P69" s="299">
        <f>Matériel_Location!DA12</f>
        <v>0</v>
      </c>
      <c r="Q69" s="299">
        <f>Matériel_Location!DI12</f>
        <v>0</v>
      </c>
      <c r="R69" s="299">
        <f>Matériel_Location!DQ12</f>
        <v>0</v>
      </c>
      <c r="S69" s="299">
        <f>Matériel_Location!DY12</f>
        <v>0</v>
      </c>
      <c r="T69" s="299">
        <f>Matériel_Location!EG12</f>
        <v>0</v>
      </c>
      <c r="U69" s="299">
        <f>Matériel_Location!EO12</f>
        <v>0</v>
      </c>
      <c r="V69" s="299">
        <f>Matériel_Location!EW12</f>
        <v>0</v>
      </c>
      <c r="W69" s="299">
        <f>Matériel_Location!FE12</f>
        <v>0</v>
      </c>
      <c r="X69" s="299">
        <f>Matériel_Location!FM12</f>
        <v>0</v>
      </c>
      <c r="Y69" s="299">
        <f>Matériel_Location!FU12</f>
        <v>0</v>
      </c>
      <c r="Z69" s="299">
        <f>Matériel_Location!GC12</f>
        <v>0</v>
      </c>
      <c r="AA69" s="299">
        <f>Matériel_Location!GK12</f>
        <v>0</v>
      </c>
      <c r="AB69" s="299">
        <f>Matériel_Location!GS12</f>
        <v>0</v>
      </c>
      <c r="AC69" s="299">
        <f>Matériel_Location!HA12</f>
        <v>0</v>
      </c>
      <c r="AD69" s="299">
        <f>Matériel_Location!HI12</f>
        <v>0</v>
      </c>
      <c r="AE69" s="299">
        <f>Matériel_Location!HQ12</f>
        <v>0</v>
      </c>
      <c r="AF69" s="299">
        <f>Matériel_Location!HY12</f>
        <v>0</v>
      </c>
      <c r="AG69" s="299">
        <f>Matériel_Location!IG12</f>
        <v>0</v>
      </c>
      <c r="AH69" s="299">
        <f>Matériel_Location!IO12</f>
        <v>0</v>
      </c>
      <c r="AI69" s="533">
        <f t="shared" ref="AI69" si="3">SUM(D69:AH69)</f>
        <v>0</v>
      </c>
    </row>
    <row r="70" spans="1:35">
      <c r="A70" s="528" t="str">
        <f>Matériel_Location!A13</f>
        <v>CB002</v>
      </c>
      <c r="B70" s="301">
        <f>Matériel_Location!B13</f>
        <v>0</v>
      </c>
      <c r="C70" s="301">
        <f>Matériel_Location!C13</f>
        <v>0</v>
      </c>
      <c r="D70" s="298">
        <f>Matériel_Location!I13</f>
        <v>0</v>
      </c>
      <c r="E70" s="299">
        <f>Matériel_Location!Q13</f>
        <v>0</v>
      </c>
      <c r="F70" s="299">
        <f>Matériel_Location!Y13</f>
        <v>0</v>
      </c>
      <c r="G70" s="299">
        <f>Matériel_Location!AG13</f>
        <v>0</v>
      </c>
      <c r="H70" s="299">
        <f>+Matériel_Location!AO13</f>
        <v>0</v>
      </c>
      <c r="I70" s="299">
        <f>Matériel_Location!AW13</f>
        <v>0</v>
      </c>
      <c r="J70" s="299">
        <f>Matériel_Location!BE13</f>
        <v>0</v>
      </c>
      <c r="K70" s="299">
        <f>Matériel_Location!BM13</f>
        <v>0</v>
      </c>
      <c r="L70" s="299">
        <f>Matériel_Location!BU13</f>
        <v>0</v>
      </c>
      <c r="M70" s="299">
        <f>+Matériel_Location!CC13</f>
        <v>0</v>
      </c>
      <c r="N70" s="299">
        <f>Matériel_Location!CK13</f>
        <v>0</v>
      </c>
      <c r="O70" s="299">
        <f>Matériel_Location!CS13</f>
        <v>0</v>
      </c>
      <c r="P70" s="299">
        <f>Matériel_Location!DA13</f>
        <v>0</v>
      </c>
      <c r="Q70" s="299">
        <f>Matériel_Location!DI13</f>
        <v>0</v>
      </c>
      <c r="R70" s="299">
        <f>Matériel_Location!DQ13</f>
        <v>0</v>
      </c>
      <c r="S70" s="299">
        <f>Matériel_Location!DY13</f>
        <v>0</v>
      </c>
      <c r="T70" s="299">
        <f>Matériel_Location!EG13</f>
        <v>0</v>
      </c>
      <c r="U70" s="299">
        <f>Matériel_Location!EO13</f>
        <v>0</v>
      </c>
      <c r="V70" s="299">
        <f>Matériel_Location!EW13</f>
        <v>0</v>
      </c>
      <c r="W70" s="299">
        <f>Matériel_Location!FE13</f>
        <v>0</v>
      </c>
      <c r="X70" s="299">
        <f>Matériel_Location!FM13</f>
        <v>0</v>
      </c>
      <c r="Y70" s="299">
        <f>Matériel_Location!FU13</f>
        <v>0</v>
      </c>
      <c r="Z70" s="299">
        <f>Matériel_Location!GC13</f>
        <v>0</v>
      </c>
      <c r="AA70" s="299">
        <f>Matériel_Location!GK13</f>
        <v>0</v>
      </c>
      <c r="AB70" s="299">
        <f>Matériel_Location!GS13</f>
        <v>0</v>
      </c>
      <c r="AC70" s="299">
        <f>Matériel_Location!HA13</f>
        <v>0</v>
      </c>
      <c r="AD70" s="299">
        <f>Matériel_Location!HI13</f>
        <v>0</v>
      </c>
      <c r="AE70" s="299">
        <f>Matériel_Location!HQ13</f>
        <v>0</v>
      </c>
      <c r="AF70" s="299">
        <f>Matériel_Location!HY13</f>
        <v>0</v>
      </c>
      <c r="AG70" s="299">
        <f>Matériel_Location!IG13</f>
        <v>0</v>
      </c>
      <c r="AH70" s="299">
        <f>Matériel_Location!IO13</f>
        <v>0</v>
      </c>
      <c r="AI70" s="533">
        <f t="shared" ref="AI70:AI126" si="4">SUM(D70:AH70)</f>
        <v>0</v>
      </c>
    </row>
    <row r="71" spans="1:35">
      <c r="A71" s="528" t="str">
        <f>Matériel_Location!A14</f>
        <v>TR001</v>
      </c>
      <c r="B71" s="301">
        <f>Matériel_Location!B14</f>
        <v>0</v>
      </c>
      <c r="C71" s="301">
        <f>Matériel_Location!C14</f>
        <v>0</v>
      </c>
      <c r="D71" s="298">
        <f>Matériel_Location!I14</f>
        <v>0</v>
      </c>
      <c r="E71" s="299">
        <f>Matériel_Location!Q14</f>
        <v>0</v>
      </c>
      <c r="F71" s="299">
        <f>Matériel_Location!Y14</f>
        <v>0</v>
      </c>
      <c r="G71" s="299">
        <f>Matériel_Location!AG14</f>
        <v>0</v>
      </c>
      <c r="H71" s="299">
        <f>+Matériel_Location!AO14</f>
        <v>0</v>
      </c>
      <c r="I71" s="299">
        <f>Matériel_Location!AW14</f>
        <v>0</v>
      </c>
      <c r="J71" s="299">
        <f>Matériel_Location!BE14</f>
        <v>0</v>
      </c>
      <c r="K71" s="299">
        <f>Matériel_Location!BM14</f>
        <v>0</v>
      </c>
      <c r="L71" s="299">
        <f>Matériel_Location!BU14</f>
        <v>0</v>
      </c>
      <c r="M71" s="299">
        <f>+Matériel_Location!CC14</f>
        <v>0</v>
      </c>
      <c r="N71" s="299">
        <f>Matériel_Location!CK14</f>
        <v>0</v>
      </c>
      <c r="O71" s="299">
        <f>Matériel_Location!CS14</f>
        <v>0</v>
      </c>
      <c r="P71" s="299">
        <f>Matériel_Location!DA14</f>
        <v>0</v>
      </c>
      <c r="Q71" s="299">
        <f>Matériel_Location!DI14</f>
        <v>0</v>
      </c>
      <c r="R71" s="299">
        <f>Matériel_Location!DQ14</f>
        <v>0</v>
      </c>
      <c r="S71" s="299">
        <f>Matériel_Location!DY14</f>
        <v>0</v>
      </c>
      <c r="T71" s="299">
        <f>Matériel_Location!EG14</f>
        <v>0</v>
      </c>
      <c r="U71" s="299">
        <f>Matériel_Location!EO14</f>
        <v>0</v>
      </c>
      <c r="V71" s="299">
        <f>Matériel_Location!EW14</f>
        <v>0</v>
      </c>
      <c r="W71" s="299">
        <f>Matériel_Location!FE14</f>
        <v>0</v>
      </c>
      <c r="X71" s="299">
        <f>Matériel_Location!FM14</f>
        <v>0</v>
      </c>
      <c r="Y71" s="299">
        <f>Matériel_Location!FU14</f>
        <v>0</v>
      </c>
      <c r="Z71" s="299">
        <f>Matériel_Location!GC14</f>
        <v>0</v>
      </c>
      <c r="AA71" s="299">
        <f>Matériel_Location!GK14</f>
        <v>0</v>
      </c>
      <c r="AB71" s="299">
        <f>Matériel_Location!GS14</f>
        <v>0</v>
      </c>
      <c r="AC71" s="299">
        <f>Matériel_Location!HA14</f>
        <v>0</v>
      </c>
      <c r="AD71" s="299">
        <f>Matériel_Location!HI14</f>
        <v>0</v>
      </c>
      <c r="AE71" s="299">
        <f>Matériel_Location!HQ14</f>
        <v>0</v>
      </c>
      <c r="AF71" s="299">
        <f>Matériel_Location!HY14</f>
        <v>0</v>
      </c>
      <c r="AG71" s="299">
        <f>Matériel_Location!IG14</f>
        <v>0</v>
      </c>
      <c r="AH71" s="299">
        <f>Matériel_Location!IO14</f>
        <v>0</v>
      </c>
      <c r="AI71" s="533">
        <f t="shared" si="4"/>
        <v>0</v>
      </c>
    </row>
    <row r="72" spans="1:35">
      <c r="A72" s="528" t="str">
        <f>Matériel_Location!A15</f>
        <v>P012</v>
      </c>
      <c r="B72" s="301">
        <f>Matériel_Location!B15</f>
        <v>0</v>
      </c>
      <c r="C72" s="301">
        <f>Matériel_Location!C15</f>
        <v>0</v>
      </c>
      <c r="D72" s="298">
        <f>Matériel_Location!I15</f>
        <v>0</v>
      </c>
      <c r="E72" s="299">
        <f>Matériel_Location!Q15</f>
        <v>0</v>
      </c>
      <c r="F72" s="299">
        <f>Matériel_Location!Y15</f>
        <v>0</v>
      </c>
      <c r="G72" s="299">
        <f>Matériel_Location!AG15</f>
        <v>0</v>
      </c>
      <c r="H72" s="299">
        <f>+Matériel_Location!AO15</f>
        <v>0</v>
      </c>
      <c r="I72" s="299">
        <f>Matériel_Location!AW15</f>
        <v>0</v>
      </c>
      <c r="J72" s="299">
        <f>Matériel_Location!BE15</f>
        <v>0</v>
      </c>
      <c r="K72" s="299">
        <f>Matériel_Location!BM15</f>
        <v>0</v>
      </c>
      <c r="L72" s="299">
        <f>Matériel_Location!BU15</f>
        <v>0</v>
      </c>
      <c r="M72" s="299">
        <f>+Matériel_Location!CC15</f>
        <v>0</v>
      </c>
      <c r="N72" s="299">
        <f>Matériel_Location!CK15</f>
        <v>0</v>
      </c>
      <c r="O72" s="299">
        <f>Matériel_Location!CS15</f>
        <v>0</v>
      </c>
      <c r="P72" s="299">
        <f>Matériel_Location!DA15</f>
        <v>0</v>
      </c>
      <c r="Q72" s="299">
        <f>Matériel_Location!DI15</f>
        <v>0</v>
      </c>
      <c r="R72" s="299">
        <f>Matériel_Location!DQ15</f>
        <v>0</v>
      </c>
      <c r="S72" s="299">
        <f>Matériel_Location!DY15</f>
        <v>0</v>
      </c>
      <c r="T72" s="299">
        <f>Matériel_Location!EG15</f>
        <v>0</v>
      </c>
      <c r="U72" s="299">
        <f>Matériel_Location!EO15</f>
        <v>0</v>
      </c>
      <c r="V72" s="299">
        <f>Matériel_Location!EW15</f>
        <v>0</v>
      </c>
      <c r="W72" s="299">
        <f>Matériel_Location!FE15</f>
        <v>0</v>
      </c>
      <c r="X72" s="299">
        <f>Matériel_Location!FM15</f>
        <v>0</v>
      </c>
      <c r="Y72" s="299">
        <f>Matériel_Location!FU15</f>
        <v>0</v>
      </c>
      <c r="Z72" s="299">
        <f>Matériel_Location!GC15</f>
        <v>0</v>
      </c>
      <c r="AA72" s="299">
        <f>Matériel_Location!GK15</f>
        <v>0</v>
      </c>
      <c r="AB72" s="299">
        <f>Matériel_Location!GS15</f>
        <v>0</v>
      </c>
      <c r="AC72" s="299">
        <f>Matériel_Location!HA15</f>
        <v>0</v>
      </c>
      <c r="AD72" s="299">
        <f>Matériel_Location!HI15</f>
        <v>0</v>
      </c>
      <c r="AE72" s="299">
        <f>Matériel_Location!HQ15</f>
        <v>0</v>
      </c>
      <c r="AF72" s="299">
        <f>Matériel_Location!HY15</f>
        <v>0</v>
      </c>
      <c r="AG72" s="299">
        <f>Matériel_Location!IG15</f>
        <v>0</v>
      </c>
      <c r="AH72" s="299">
        <f>Matériel_Location!IO15</f>
        <v>0</v>
      </c>
      <c r="AI72" s="533">
        <f t="shared" si="4"/>
        <v>0</v>
      </c>
    </row>
    <row r="73" spans="1:35">
      <c r="A73" s="528" t="str">
        <f>Matériel_Location!A16</f>
        <v>CA012</v>
      </c>
      <c r="B73" s="301">
        <f>Matériel_Location!B16</f>
        <v>0</v>
      </c>
      <c r="C73" s="301">
        <f>Matériel_Location!C16</f>
        <v>0</v>
      </c>
      <c r="D73" s="298">
        <f>Matériel_Location!I16</f>
        <v>0</v>
      </c>
      <c r="E73" s="299">
        <f>Matériel_Location!Q16</f>
        <v>0</v>
      </c>
      <c r="F73" s="299">
        <f>Matériel_Location!Y16</f>
        <v>0</v>
      </c>
      <c r="G73" s="299">
        <f>Matériel_Location!AG16</f>
        <v>0</v>
      </c>
      <c r="H73" s="299">
        <f>+Matériel_Location!AO16</f>
        <v>0</v>
      </c>
      <c r="I73" s="299">
        <f>Matériel_Location!AW16</f>
        <v>0</v>
      </c>
      <c r="J73" s="299">
        <f>Matériel_Location!BE16</f>
        <v>0</v>
      </c>
      <c r="K73" s="299">
        <f>Matériel_Location!BM16</f>
        <v>0</v>
      </c>
      <c r="L73" s="299">
        <f>Matériel_Location!BU16</f>
        <v>0</v>
      </c>
      <c r="M73" s="299">
        <f>+Matériel_Location!CC16</f>
        <v>0</v>
      </c>
      <c r="N73" s="299">
        <f>Matériel_Location!CK16</f>
        <v>0</v>
      </c>
      <c r="O73" s="299">
        <f>Matériel_Location!CS16</f>
        <v>0</v>
      </c>
      <c r="P73" s="299">
        <f>Matériel_Location!DA16</f>
        <v>0</v>
      </c>
      <c r="Q73" s="299">
        <f>Matériel_Location!DI16</f>
        <v>0</v>
      </c>
      <c r="R73" s="299">
        <f>Matériel_Location!DQ16</f>
        <v>0</v>
      </c>
      <c r="S73" s="299">
        <f>Matériel_Location!DY16</f>
        <v>0</v>
      </c>
      <c r="T73" s="299">
        <f>Matériel_Location!EG16</f>
        <v>0</v>
      </c>
      <c r="U73" s="299">
        <f>Matériel_Location!EO16</f>
        <v>0</v>
      </c>
      <c r="V73" s="299">
        <f>Matériel_Location!EW16</f>
        <v>0</v>
      </c>
      <c r="W73" s="299">
        <f>Matériel_Location!FE16</f>
        <v>0</v>
      </c>
      <c r="X73" s="299">
        <f>Matériel_Location!FM16</f>
        <v>0</v>
      </c>
      <c r="Y73" s="299">
        <f>Matériel_Location!FU16</f>
        <v>0</v>
      </c>
      <c r="Z73" s="299">
        <f>Matériel_Location!GC16</f>
        <v>0</v>
      </c>
      <c r="AA73" s="299">
        <f>Matériel_Location!GK16</f>
        <v>0</v>
      </c>
      <c r="AB73" s="299">
        <f>Matériel_Location!GS16</f>
        <v>0</v>
      </c>
      <c r="AC73" s="299">
        <f>Matériel_Location!HA16</f>
        <v>0</v>
      </c>
      <c r="AD73" s="299">
        <f>Matériel_Location!HI16</f>
        <v>0</v>
      </c>
      <c r="AE73" s="299">
        <f>Matériel_Location!HQ16</f>
        <v>0</v>
      </c>
      <c r="AF73" s="299">
        <f>Matériel_Location!HY16</f>
        <v>0</v>
      </c>
      <c r="AG73" s="299">
        <f>Matériel_Location!IG16</f>
        <v>0</v>
      </c>
      <c r="AH73" s="299">
        <f>Matériel_Location!IO16</f>
        <v>0</v>
      </c>
      <c r="AI73" s="533">
        <f t="shared" si="4"/>
        <v>0</v>
      </c>
    </row>
    <row r="74" spans="1:35">
      <c r="A74" s="528" t="str">
        <f>Matériel_Location!A17</f>
        <v>CB001</v>
      </c>
      <c r="B74" s="301">
        <f>Matériel_Location!B17</f>
        <v>0</v>
      </c>
      <c r="C74" s="301">
        <f>Matériel_Location!C17</f>
        <v>0</v>
      </c>
      <c r="D74" s="298">
        <f>Matériel_Location!I17</f>
        <v>0</v>
      </c>
      <c r="E74" s="299">
        <f>Matériel_Location!Q17</f>
        <v>0</v>
      </c>
      <c r="F74" s="299">
        <f>Matériel_Location!Y17</f>
        <v>0</v>
      </c>
      <c r="G74" s="299">
        <f>Matériel_Location!AG17</f>
        <v>0</v>
      </c>
      <c r="H74" s="299">
        <f>+Matériel_Location!AO17</f>
        <v>0</v>
      </c>
      <c r="I74" s="299">
        <f>Matériel_Location!AW17</f>
        <v>0</v>
      </c>
      <c r="J74" s="299">
        <f>Matériel_Location!BE17</f>
        <v>0</v>
      </c>
      <c r="K74" s="299">
        <f>Matériel_Location!BM17</f>
        <v>0</v>
      </c>
      <c r="L74" s="299">
        <f>Matériel_Location!BU17</f>
        <v>0</v>
      </c>
      <c r="M74" s="299">
        <f>+Matériel_Location!CC17</f>
        <v>0</v>
      </c>
      <c r="N74" s="299">
        <f>Matériel_Location!CK17</f>
        <v>0</v>
      </c>
      <c r="O74" s="299">
        <f>Matériel_Location!CS17</f>
        <v>0</v>
      </c>
      <c r="P74" s="299">
        <f>Matériel_Location!DA17</f>
        <v>0</v>
      </c>
      <c r="Q74" s="299">
        <f>Matériel_Location!DI17</f>
        <v>0</v>
      </c>
      <c r="R74" s="299">
        <f>Matériel_Location!DQ17</f>
        <v>0</v>
      </c>
      <c r="S74" s="299">
        <f>Matériel_Location!DY17</f>
        <v>0</v>
      </c>
      <c r="T74" s="299">
        <f>Matériel_Location!EG17</f>
        <v>0</v>
      </c>
      <c r="U74" s="299">
        <f>Matériel_Location!EO17</f>
        <v>0</v>
      </c>
      <c r="V74" s="299">
        <f>Matériel_Location!EW17</f>
        <v>0</v>
      </c>
      <c r="W74" s="299">
        <f>Matériel_Location!FE17</f>
        <v>0</v>
      </c>
      <c r="X74" s="299">
        <f>Matériel_Location!FM17</f>
        <v>0</v>
      </c>
      <c r="Y74" s="299">
        <f>Matériel_Location!FU17</f>
        <v>0</v>
      </c>
      <c r="Z74" s="299">
        <f>Matériel_Location!GC17</f>
        <v>0</v>
      </c>
      <c r="AA74" s="299">
        <f>Matériel_Location!GK17</f>
        <v>0</v>
      </c>
      <c r="AB74" s="299">
        <f>Matériel_Location!GS17</f>
        <v>0</v>
      </c>
      <c r="AC74" s="299">
        <f>Matériel_Location!HA17</f>
        <v>0</v>
      </c>
      <c r="AD74" s="299">
        <f>Matériel_Location!HI17</f>
        <v>0</v>
      </c>
      <c r="AE74" s="299">
        <f>Matériel_Location!HQ17</f>
        <v>0</v>
      </c>
      <c r="AF74" s="299">
        <f>Matériel_Location!HY17</f>
        <v>0</v>
      </c>
      <c r="AG74" s="299">
        <f>Matériel_Location!IG17</f>
        <v>0</v>
      </c>
      <c r="AH74" s="299">
        <f>Matériel_Location!IO17</f>
        <v>0</v>
      </c>
      <c r="AI74" s="533">
        <f t="shared" si="4"/>
        <v>0</v>
      </c>
    </row>
    <row r="75" spans="1:35">
      <c r="A75" s="528" t="str">
        <f>Matériel_Location!A18</f>
        <v>CA006</v>
      </c>
      <c r="B75" s="301">
        <f>Matériel_Location!B18</f>
        <v>0</v>
      </c>
      <c r="C75" s="301">
        <f>Matériel_Location!C18</f>
        <v>0</v>
      </c>
      <c r="D75" s="298">
        <f>Matériel_Location!I18</f>
        <v>0</v>
      </c>
      <c r="E75" s="299">
        <f>Matériel_Location!Q18</f>
        <v>0</v>
      </c>
      <c r="F75" s="299">
        <f>Matériel_Location!Y18</f>
        <v>0</v>
      </c>
      <c r="G75" s="299">
        <f>Matériel_Location!AG18</f>
        <v>0</v>
      </c>
      <c r="H75" s="299">
        <f>+Matériel_Location!AO18</f>
        <v>0</v>
      </c>
      <c r="I75" s="299">
        <f>Matériel_Location!AW18</f>
        <v>0</v>
      </c>
      <c r="J75" s="299">
        <f>Matériel_Location!BE18</f>
        <v>0</v>
      </c>
      <c r="K75" s="299">
        <f>Matériel_Location!BM18</f>
        <v>0</v>
      </c>
      <c r="L75" s="299">
        <f>Matériel_Location!BU18</f>
        <v>0</v>
      </c>
      <c r="M75" s="299">
        <f>+Matériel_Location!CC18</f>
        <v>0</v>
      </c>
      <c r="N75" s="299">
        <f>Matériel_Location!CK18</f>
        <v>0</v>
      </c>
      <c r="O75" s="299">
        <f>Matériel_Location!CS18</f>
        <v>0</v>
      </c>
      <c r="P75" s="299">
        <f>Matériel_Location!DA18</f>
        <v>0</v>
      </c>
      <c r="Q75" s="299">
        <f>Matériel_Location!DI18</f>
        <v>0</v>
      </c>
      <c r="R75" s="299">
        <f>Matériel_Location!DQ18</f>
        <v>0</v>
      </c>
      <c r="S75" s="299">
        <f>Matériel_Location!DY18</f>
        <v>0</v>
      </c>
      <c r="T75" s="299">
        <f>Matériel_Location!EG18</f>
        <v>0</v>
      </c>
      <c r="U75" s="299">
        <f>Matériel_Location!EO18</f>
        <v>0</v>
      </c>
      <c r="V75" s="299">
        <f>Matériel_Location!EW18</f>
        <v>0</v>
      </c>
      <c r="W75" s="299">
        <f>Matériel_Location!FE18</f>
        <v>0</v>
      </c>
      <c r="X75" s="299">
        <f>Matériel_Location!FM18</f>
        <v>0</v>
      </c>
      <c r="Y75" s="299">
        <f>Matériel_Location!FU18</f>
        <v>0</v>
      </c>
      <c r="Z75" s="299">
        <f>Matériel_Location!GC18</f>
        <v>0</v>
      </c>
      <c r="AA75" s="299">
        <f>Matériel_Location!GK18</f>
        <v>0</v>
      </c>
      <c r="AB75" s="299">
        <f>Matériel_Location!GS18</f>
        <v>0</v>
      </c>
      <c r="AC75" s="299">
        <f>Matériel_Location!HA18</f>
        <v>0</v>
      </c>
      <c r="AD75" s="299">
        <f>Matériel_Location!HI18</f>
        <v>0</v>
      </c>
      <c r="AE75" s="299">
        <f>Matériel_Location!HQ18</f>
        <v>0</v>
      </c>
      <c r="AF75" s="299">
        <f>Matériel_Location!HY18</f>
        <v>0</v>
      </c>
      <c r="AG75" s="299">
        <f>Matériel_Location!IG18</f>
        <v>0</v>
      </c>
      <c r="AH75" s="299">
        <f>Matériel_Location!IO18</f>
        <v>0</v>
      </c>
      <c r="AI75" s="533">
        <f t="shared" si="4"/>
        <v>0</v>
      </c>
    </row>
    <row r="76" spans="1:35">
      <c r="A76" s="528" t="str">
        <f>Matériel_Location!A20</f>
        <v>PICK UP</v>
      </c>
      <c r="B76" s="301" t="str">
        <f>Matériel_Location!B20</f>
        <v>BIBAMO</v>
      </c>
      <c r="C76" s="301">
        <f>Matériel_Location!C20</f>
        <v>0</v>
      </c>
      <c r="D76" s="298">
        <f>Matériel_Location!I20</f>
        <v>0</v>
      </c>
      <c r="E76" s="299">
        <f>Matériel_Location!Q20</f>
        <v>0</v>
      </c>
      <c r="F76" s="299">
        <f>Matériel_Location!Y20</f>
        <v>0</v>
      </c>
      <c r="G76" s="299">
        <f>Matériel_Location!AG20</f>
        <v>0</v>
      </c>
      <c r="H76" s="299">
        <f>+Matériel_Location!AO20</f>
        <v>0</v>
      </c>
      <c r="I76" s="299">
        <f>Matériel_Location!AW20</f>
        <v>0</v>
      </c>
      <c r="J76" s="299">
        <f>Matériel_Location!BE20</f>
        <v>0</v>
      </c>
      <c r="K76" s="299">
        <f>Matériel_Location!BM20</f>
        <v>0</v>
      </c>
      <c r="L76" s="299">
        <f>Matériel_Location!BU20</f>
        <v>0</v>
      </c>
      <c r="M76" s="299">
        <f>+Matériel_Location!CC20</f>
        <v>0</v>
      </c>
      <c r="N76" s="299">
        <f>Matériel_Location!CK20</f>
        <v>0</v>
      </c>
      <c r="O76" s="299">
        <f>Matériel_Location!CS20</f>
        <v>0</v>
      </c>
      <c r="P76" s="299">
        <f>Matériel_Location!DA20</f>
        <v>0</v>
      </c>
      <c r="Q76" s="299">
        <f>Matériel_Location!DI20</f>
        <v>0</v>
      </c>
      <c r="R76" s="299">
        <f>Matériel_Location!DQ20</f>
        <v>0</v>
      </c>
      <c r="S76" s="299">
        <f>Matériel_Location!DY20</f>
        <v>0</v>
      </c>
      <c r="T76" s="299">
        <f>Matériel_Location!EG20</f>
        <v>0</v>
      </c>
      <c r="U76" s="299">
        <f>Matériel_Location!EO20</f>
        <v>0</v>
      </c>
      <c r="V76" s="299">
        <f>Matériel_Location!EW20</f>
        <v>0</v>
      </c>
      <c r="W76" s="299">
        <f>Matériel_Location!FE20</f>
        <v>0</v>
      </c>
      <c r="X76" s="299">
        <f>Matériel_Location!FM20</f>
        <v>0</v>
      </c>
      <c r="Y76" s="299">
        <f>Matériel_Location!FU20</f>
        <v>0</v>
      </c>
      <c r="Z76" s="299">
        <f>Matériel_Location!GC20</f>
        <v>0</v>
      </c>
      <c r="AA76" s="299">
        <f>Matériel_Location!GK20</f>
        <v>0</v>
      </c>
      <c r="AB76" s="299">
        <f>Matériel_Location!GS20</f>
        <v>0</v>
      </c>
      <c r="AC76" s="299">
        <f>Matériel_Location!HA20</f>
        <v>0</v>
      </c>
      <c r="AD76" s="299">
        <f>Matériel_Location!HI20</f>
        <v>0</v>
      </c>
      <c r="AE76" s="299">
        <f>Matériel_Location!HQ20</f>
        <v>0</v>
      </c>
      <c r="AF76" s="299">
        <f>Matériel_Location!HY20</f>
        <v>0</v>
      </c>
      <c r="AG76" s="299">
        <f>Matériel_Location!IG20</f>
        <v>0</v>
      </c>
      <c r="AH76" s="299">
        <f>Matériel_Location!IO20</f>
        <v>0</v>
      </c>
      <c r="AI76" s="533">
        <f t="shared" si="4"/>
        <v>0</v>
      </c>
    </row>
    <row r="77" spans="1:35">
      <c r="A77" s="528" t="str">
        <f>Matériel_Location!A21</f>
        <v>TR001</v>
      </c>
      <c r="B77" s="301">
        <f>Matériel_Location!B21</f>
        <v>0</v>
      </c>
      <c r="C77" s="301">
        <f>Matériel_Location!C21</f>
        <v>0</v>
      </c>
      <c r="D77" s="298">
        <f>Matériel_Location!I21</f>
        <v>0</v>
      </c>
      <c r="E77" s="299">
        <f>Matériel_Location!Q21</f>
        <v>0</v>
      </c>
      <c r="F77" s="299">
        <f>Matériel_Location!Y21</f>
        <v>0</v>
      </c>
      <c r="G77" s="299">
        <f>Matériel_Location!AG21</f>
        <v>0</v>
      </c>
      <c r="H77" s="299">
        <f>+Matériel_Location!AO21</f>
        <v>0</v>
      </c>
      <c r="I77" s="299">
        <f>Matériel_Location!AW21</f>
        <v>0</v>
      </c>
      <c r="J77" s="299">
        <f>Matériel_Location!BE21</f>
        <v>0</v>
      </c>
      <c r="K77" s="299">
        <f>Matériel_Location!BM21</f>
        <v>0</v>
      </c>
      <c r="L77" s="299">
        <f>Matériel_Location!BU21</f>
        <v>0</v>
      </c>
      <c r="M77" s="299">
        <f>+Matériel_Location!CC21</f>
        <v>0</v>
      </c>
      <c r="N77" s="299">
        <f>Matériel_Location!CK21</f>
        <v>0</v>
      </c>
      <c r="O77" s="299">
        <f>Matériel_Location!CS21</f>
        <v>0</v>
      </c>
      <c r="P77" s="299">
        <f>Matériel_Location!DA21</f>
        <v>0</v>
      </c>
      <c r="Q77" s="299">
        <f>Matériel_Location!DI21</f>
        <v>0</v>
      </c>
      <c r="R77" s="299">
        <f>Matériel_Location!DQ21</f>
        <v>0</v>
      </c>
      <c r="S77" s="299">
        <f>Matériel_Location!DY21</f>
        <v>0</v>
      </c>
      <c r="T77" s="299">
        <f>Matériel_Location!EG21</f>
        <v>0</v>
      </c>
      <c r="U77" s="299">
        <f>Matériel_Location!EO21</f>
        <v>0</v>
      </c>
      <c r="V77" s="299">
        <f>Matériel_Location!EW21</f>
        <v>0</v>
      </c>
      <c r="W77" s="299">
        <f>Matériel_Location!FE21</f>
        <v>0</v>
      </c>
      <c r="X77" s="299">
        <f>Matériel_Location!FM21</f>
        <v>0</v>
      </c>
      <c r="Y77" s="299">
        <f>Matériel_Location!FU21</f>
        <v>0</v>
      </c>
      <c r="Z77" s="299">
        <f>Matériel_Location!GC21</f>
        <v>0</v>
      </c>
      <c r="AA77" s="299">
        <f>Matériel_Location!GK21</f>
        <v>0</v>
      </c>
      <c r="AB77" s="299">
        <f>Matériel_Location!GS21</f>
        <v>0</v>
      </c>
      <c r="AC77" s="299">
        <f>Matériel_Location!HA21</f>
        <v>0</v>
      </c>
      <c r="AD77" s="299">
        <f>Matériel_Location!HI21</f>
        <v>0</v>
      </c>
      <c r="AE77" s="299">
        <f>Matériel_Location!HQ21</f>
        <v>0</v>
      </c>
      <c r="AF77" s="299">
        <f>Matériel_Location!HY21</f>
        <v>0</v>
      </c>
      <c r="AG77" s="299">
        <f>Matériel_Location!IG21</f>
        <v>0</v>
      </c>
      <c r="AH77" s="299">
        <f>Matériel_Location!IO21</f>
        <v>0</v>
      </c>
      <c r="AI77" s="533">
        <f t="shared" si="4"/>
        <v>0</v>
      </c>
    </row>
    <row r="78" spans="1:35">
      <c r="A78" s="528" t="str">
        <f>Matériel_Location!A22</f>
        <v>CB001</v>
      </c>
      <c r="B78" s="301">
        <f>Matériel_Location!B22</f>
        <v>0</v>
      </c>
      <c r="C78" s="301">
        <f>Matériel_Location!C22</f>
        <v>0</v>
      </c>
      <c r="D78" s="298">
        <f>Matériel_Location!I22</f>
        <v>0</v>
      </c>
      <c r="E78" s="299">
        <f>Matériel_Location!Q22</f>
        <v>0</v>
      </c>
      <c r="F78" s="299">
        <f>Matériel_Location!Y22</f>
        <v>0</v>
      </c>
      <c r="G78" s="299">
        <f>Matériel_Location!AG22</f>
        <v>0</v>
      </c>
      <c r="H78" s="299">
        <f>+Matériel_Location!AO22</f>
        <v>0</v>
      </c>
      <c r="I78" s="299">
        <f>Matériel_Location!AW22</f>
        <v>0</v>
      </c>
      <c r="J78" s="299">
        <f>Matériel_Location!BE22</f>
        <v>0</v>
      </c>
      <c r="K78" s="299">
        <f>Matériel_Location!BM22</f>
        <v>0</v>
      </c>
      <c r="L78" s="299">
        <f>Matériel_Location!BU22</f>
        <v>0</v>
      </c>
      <c r="M78" s="299">
        <f>+Matériel_Location!CC22</f>
        <v>0</v>
      </c>
      <c r="N78" s="299">
        <f>Matériel_Location!CK22</f>
        <v>0</v>
      </c>
      <c r="O78" s="299">
        <f>Matériel_Location!CS22</f>
        <v>0</v>
      </c>
      <c r="P78" s="299">
        <f>Matériel_Location!DA22</f>
        <v>0</v>
      </c>
      <c r="Q78" s="299">
        <f>Matériel_Location!DI22</f>
        <v>0</v>
      </c>
      <c r="R78" s="299">
        <f>Matériel_Location!DQ22</f>
        <v>0</v>
      </c>
      <c r="S78" s="299">
        <f>Matériel_Location!DY22</f>
        <v>0</v>
      </c>
      <c r="T78" s="299">
        <f>Matériel_Location!EG22</f>
        <v>0</v>
      </c>
      <c r="U78" s="299">
        <f>Matériel_Location!EO22</f>
        <v>0</v>
      </c>
      <c r="V78" s="299">
        <f>Matériel_Location!EW22</f>
        <v>0</v>
      </c>
      <c r="W78" s="299">
        <f>Matériel_Location!FE22</f>
        <v>0</v>
      </c>
      <c r="X78" s="299">
        <f>Matériel_Location!FM22</f>
        <v>0</v>
      </c>
      <c r="Y78" s="299">
        <f>Matériel_Location!FU22</f>
        <v>0</v>
      </c>
      <c r="Z78" s="299">
        <f>Matériel_Location!GC22</f>
        <v>0</v>
      </c>
      <c r="AA78" s="299">
        <f>Matériel_Location!GK22</f>
        <v>0</v>
      </c>
      <c r="AB78" s="299">
        <f>Matériel_Location!GS22</f>
        <v>0</v>
      </c>
      <c r="AC78" s="299">
        <f>Matériel_Location!HA22</f>
        <v>0</v>
      </c>
      <c r="AD78" s="299">
        <f>Matériel_Location!HI22</f>
        <v>0</v>
      </c>
      <c r="AE78" s="299">
        <f>Matériel_Location!HQ22</f>
        <v>0</v>
      </c>
      <c r="AF78" s="299">
        <f>Matériel_Location!HY22</f>
        <v>0</v>
      </c>
      <c r="AG78" s="299">
        <f>Matériel_Location!IG22</f>
        <v>0</v>
      </c>
      <c r="AH78" s="299">
        <f>Matériel_Location!IO22</f>
        <v>0</v>
      </c>
      <c r="AI78" s="533">
        <f t="shared" si="4"/>
        <v>0</v>
      </c>
    </row>
    <row r="79" spans="1:35">
      <c r="A79" s="528" t="str">
        <f>Matériel_Location!A23</f>
        <v>P012</v>
      </c>
      <c r="B79" s="301">
        <f>Matériel_Location!B23</f>
        <v>0</v>
      </c>
      <c r="C79" s="301">
        <f>Matériel_Location!C23</f>
        <v>0</v>
      </c>
      <c r="D79" s="298">
        <f>Matériel_Location!I23</f>
        <v>0</v>
      </c>
      <c r="E79" s="299">
        <f>Matériel_Location!Q23</f>
        <v>0</v>
      </c>
      <c r="F79" s="299">
        <f>Matériel_Location!Y23</f>
        <v>0</v>
      </c>
      <c r="G79" s="299">
        <f>Matériel_Location!AG23</f>
        <v>0</v>
      </c>
      <c r="H79" s="299">
        <f>+Matériel_Location!AO23</f>
        <v>0</v>
      </c>
      <c r="I79" s="299">
        <f>Matériel_Location!AW23</f>
        <v>0</v>
      </c>
      <c r="J79" s="299">
        <f>Matériel_Location!BE23</f>
        <v>0</v>
      </c>
      <c r="K79" s="299">
        <f>Matériel_Location!BM23</f>
        <v>0</v>
      </c>
      <c r="L79" s="299">
        <f>Matériel_Location!BU23</f>
        <v>0</v>
      </c>
      <c r="M79" s="299">
        <f>+Matériel_Location!CC23</f>
        <v>0</v>
      </c>
      <c r="N79" s="299">
        <f>Matériel_Location!CK23</f>
        <v>0</v>
      </c>
      <c r="O79" s="299">
        <f>Matériel_Location!CS23</f>
        <v>0</v>
      </c>
      <c r="P79" s="299">
        <f>Matériel_Location!DA23</f>
        <v>0</v>
      </c>
      <c r="Q79" s="299">
        <f>Matériel_Location!DI23</f>
        <v>0</v>
      </c>
      <c r="R79" s="299">
        <f>Matériel_Location!DQ23</f>
        <v>0</v>
      </c>
      <c r="S79" s="299">
        <f>Matériel_Location!DY23</f>
        <v>0</v>
      </c>
      <c r="T79" s="299">
        <f>Matériel_Location!EG23</f>
        <v>0</v>
      </c>
      <c r="U79" s="299">
        <f>Matériel_Location!EO23</f>
        <v>0</v>
      </c>
      <c r="V79" s="299">
        <f>Matériel_Location!EW23</f>
        <v>0</v>
      </c>
      <c r="W79" s="299">
        <f>Matériel_Location!FE23</f>
        <v>0</v>
      </c>
      <c r="X79" s="299">
        <f>Matériel_Location!FM23</f>
        <v>0</v>
      </c>
      <c r="Y79" s="299">
        <f>Matériel_Location!FU23</f>
        <v>0</v>
      </c>
      <c r="Z79" s="299">
        <f>Matériel_Location!GC23</f>
        <v>0</v>
      </c>
      <c r="AA79" s="299">
        <f>Matériel_Location!GK23</f>
        <v>0</v>
      </c>
      <c r="AB79" s="299">
        <f>Matériel_Location!GS23</f>
        <v>0</v>
      </c>
      <c r="AC79" s="299">
        <f>Matériel_Location!HA23</f>
        <v>0</v>
      </c>
      <c r="AD79" s="299">
        <f>Matériel_Location!HI23</f>
        <v>0</v>
      </c>
      <c r="AE79" s="299">
        <f>Matériel_Location!HQ23</f>
        <v>0</v>
      </c>
      <c r="AF79" s="299">
        <f>Matériel_Location!HY23</f>
        <v>0</v>
      </c>
      <c r="AG79" s="299">
        <f>Matériel_Location!IG23</f>
        <v>0</v>
      </c>
      <c r="AH79" s="299">
        <f>Matériel_Location!IO23</f>
        <v>0</v>
      </c>
      <c r="AI79" s="533">
        <f t="shared" si="4"/>
        <v>0</v>
      </c>
    </row>
    <row r="80" spans="1:35">
      <c r="A80" s="528" t="str">
        <f>Matériel_Location!A24</f>
        <v>CA012</v>
      </c>
      <c r="B80" s="301">
        <f>Matériel_Location!B24</f>
        <v>0</v>
      </c>
      <c r="C80" s="301">
        <f>Matériel_Location!C24</f>
        <v>0</v>
      </c>
      <c r="D80" s="298">
        <f>Matériel_Location!I24</f>
        <v>0</v>
      </c>
      <c r="E80" s="299">
        <f>Matériel_Location!Q24</f>
        <v>0</v>
      </c>
      <c r="F80" s="299">
        <f>Matériel_Location!Y24</f>
        <v>0</v>
      </c>
      <c r="G80" s="299">
        <f>Matériel_Location!AG24</f>
        <v>0</v>
      </c>
      <c r="H80" s="299">
        <f>+Matériel_Location!AO24</f>
        <v>0</v>
      </c>
      <c r="I80" s="299">
        <f>Matériel_Location!AW24</f>
        <v>0</v>
      </c>
      <c r="J80" s="299">
        <f>Matériel_Location!BE24</f>
        <v>0</v>
      </c>
      <c r="K80" s="299">
        <f>Matériel_Location!BM24</f>
        <v>0</v>
      </c>
      <c r="L80" s="299">
        <f>Matériel_Location!BU24</f>
        <v>0</v>
      </c>
      <c r="M80" s="299">
        <f>+Matériel_Location!CC24</f>
        <v>0</v>
      </c>
      <c r="N80" s="299">
        <f>Matériel_Location!CK24</f>
        <v>0</v>
      </c>
      <c r="O80" s="299">
        <f>Matériel_Location!CS24</f>
        <v>0</v>
      </c>
      <c r="P80" s="299">
        <f>Matériel_Location!DA24</f>
        <v>0</v>
      </c>
      <c r="Q80" s="299">
        <f>Matériel_Location!DI24</f>
        <v>0</v>
      </c>
      <c r="R80" s="299">
        <f>Matériel_Location!DQ24</f>
        <v>0</v>
      </c>
      <c r="S80" s="299">
        <f>Matériel_Location!DY24</f>
        <v>0</v>
      </c>
      <c r="T80" s="299">
        <f>Matériel_Location!EG24</f>
        <v>0</v>
      </c>
      <c r="U80" s="299">
        <f>Matériel_Location!EO24</f>
        <v>0</v>
      </c>
      <c r="V80" s="299">
        <f>Matériel_Location!EW24</f>
        <v>0</v>
      </c>
      <c r="W80" s="299">
        <f>Matériel_Location!FE24</f>
        <v>0</v>
      </c>
      <c r="X80" s="299">
        <f>Matériel_Location!FM24</f>
        <v>0</v>
      </c>
      <c r="Y80" s="299">
        <f>Matériel_Location!FU24</f>
        <v>0</v>
      </c>
      <c r="Z80" s="299">
        <f>Matériel_Location!GC24</f>
        <v>0</v>
      </c>
      <c r="AA80" s="299">
        <f>Matériel_Location!GK24</f>
        <v>0</v>
      </c>
      <c r="AB80" s="299">
        <f>Matériel_Location!GS24</f>
        <v>0</v>
      </c>
      <c r="AC80" s="299">
        <f>Matériel_Location!HA24</f>
        <v>0</v>
      </c>
      <c r="AD80" s="299">
        <f>Matériel_Location!HI24</f>
        <v>0</v>
      </c>
      <c r="AE80" s="299">
        <f>Matériel_Location!HQ24</f>
        <v>0</v>
      </c>
      <c r="AF80" s="299">
        <f>Matériel_Location!HY24</f>
        <v>0</v>
      </c>
      <c r="AG80" s="299">
        <f>Matériel_Location!IG24</f>
        <v>0</v>
      </c>
      <c r="AH80" s="299">
        <f>Matériel_Location!IO24</f>
        <v>0</v>
      </c>
      <c r="AI80" s="533">
        <f t="shared" si="4"/>
        <v>0</v>
      </c>
    </row>
    <row r="81" spans="1:35">
      <c r="A81" s="528" t="str">
        <f>Matériel_Location!A25</f>
        <v>TR002</v>
      </c>
      <c r="B81" s="301">
        <f>Matériel_Location!B25</f>
        <v>0</v>
      </c>
      <c r="C81" s="301">
        <f>Matériel_Location!C25</f>
        <v>0</v>
      </c>
      <c r="D81" s="298">
        <f>Matériel_Location!I25</f>
        <v>0</v>
      </c>
      <c r="E81" s="299">
        <f>Matériel_Location!Q25</f>
        <v>0</v>
      </c>
      <c r="F81" s="299">
        <f>Matériel_Location!Y25</f>
        <v>0</v>
      </c>
      <c r="G81" s="299">
        <f>Matériel_Location!AG25</f>
        <v>0</v>
      </c>
      <c r="H81" s="299">
        <f>+Matériel_Location!AO25</f>
        <v>0</v>
      </c>
      <c r="I81" s="299">
        <f>Matériel_Location!AW25</f>
        <v>0</v>
      </c>
      <c r="J81" s="299">
        <f>Matériel_Location!BE25</f>
        <v>0</v>
      </c>
      <c r="K81" s="299">
        <f>Matériel_Location!BM25</f>
        <v>0</v>
      </c>
      <c r="L81" s="299">
        <f>Matériel_Location!BU25</f>
        <v>0</v>
      </c>
      <c r="M81" s="299">
        <f>+Matériel_Location!CC25</f>
        <v>0</v>
      </c>
      <c r="N81" s="299">
        <f>Matériel_Location!CK25</f>
        <v>0</v>
      </c>
      <c r="O81" s="299">
        <f>Matériel_Location!CS25</f>
        <v>0</v>
      </c>
      <c r="P81" s="299">
        <f>Matériel_Location!DA25</f>
        <v>0</v>
      </c>
      <c r="Q81" s="299">
        <f>Matériel_Location!DI25</f>
        <v>0</v>
      </c>
      <c r="R81" s="299">
        <f>Matériel_Location!DQ25</f>
        <v>0</v>
      </c>
      <c r="S81" s="299">
        <f>Matériel_Location!DY25</f>
        <v>0</v>
      </c>
      <c r="T81" s="299">
        <f>Matériel_Location!EG25</f>
        <v>0</v>
      </c>
      <c r="U81" s="299">
        <f>Matériel_Location!EO25</f>
        <v>0</v>
      </c>
      <c r="V81" s="299">
        <f>Matériel_Location!EW25</f>
        <v>0</v>
      </c>
      <c r="W81" s="299">
        <f>Matériel_Location!FE25</f>
        <v>0</v>
      </c>
      <c r="X81" s="299">
        <f>Matériel_Location!FM25</f>
        <v>0</v>
      </c>
      <c r="Y81" s="299">
        <f>Matériel_Location!FU25</f>
        <v>0</v>
      </c>
      <c r="Z81" s="299">
        <f>Matériel_Location!GC25</f>
        <v>0</v>
      </c>
      <c r="AA81" s="299">
        <f>Matériel_Location!GK25</f>
        <v>0</v>
      </c>
      <c r="AB81" s="299">
        <f>Matériel_Location!GS25</f>
        <v>0</v>
      </c>
      <c r="AC81" s="299">
        <f>Matériel_Location!HA25</f>
        <v>0</v>
      </c>
      <c r="AD81" s="299">
        <f>Matériel_Location!HI25</f>
        <v>0</v>
      </c>
      <c r="AE81" s="299">
        <f>Matériel_Location!HQ25</f>
        <v>0</v>
      </c>
      <c r="AF81" s="299">
        <f>Matériel_Location!HY25</f>
        <v>0</v>
      </c>
      <c r="AG81" s="299">
        <f>Matériel_Location!IG25</f>
        <v>0</v>
      </c>
      <c r="AH81" s="299">
        <f>Matériel_Location!IO25</f>
        <v>0</v>
      </c>
      <c r="AI81" s="533">
        <f t="shared" si="4"/>
        <v>0</v>
      </c>
    </row>
    <row r="82" spans="1:35">
      <c r="A82" s="528" t="str">
        <f>Matériel_Location!A26</f>
        <v>CB002</v>
      </c>
      <c r="B82" s="301">
        <f>Matériel_Location!B26</f>
        <v>0</v>
      </c>
      <c r="C82" s="301">
        <f>Matériel_Location!C26</f>
        <v>0</v>
      </c>
      <c r="D82" s="298">
        <f>Matériel_Location!I26</f>
        <v>0</v>
      </c>
      <c r="E82" s="299">
        <f>Matériel_Location!Q26</f>
        <v>0</v>
      </c>
      <c r="F82" s="299">
        <f>Matériel_Location!Y26</f>
        <v>0</v>
      </c>
      <c r="G82" s="299">
        <f>Matériel_Location!AG26</f>
        <v>0</v>
      </c>
      <c r="H82" s="299">
        <f>+Matériel_Location!AO26</f>
        <v>0</v>
      </c>
      <c r="I82" s="299">
        <f>Matériel_Location!AW26</f>
        <v>0</v>
      </c>
      <c r="J82" s="299">
        <f>Matériel_Location!BE26</f>
        <v>0</v>
      </c>
      <c r="K82" s="299">
        <f>Matériel_Location!BM26</f>
        <v>0</v>
      </c>
      <c r="L82" s="299">
        <f>Matériel_Location!BU26</f>
        <v>0</v>
      </c>
      <c r="M82" s="299">
        <f>+Matériel_Location!CC26</f>
        <v>0</v>
      </c>
      <c r="N82" s="299">
        <f>Matériel_Location!CK26</f>
        <v>0</v>
      </c>
      <c r="O82" s="299">
        <f>Matériel_Location!CS26</f>
        <v>0</v>
      </c>
      <c r="P82" s="299">
        <f>Matériel_Location!DA26</f>
        <v>0</v>
      </c>
      <c r="Q82" s="299">
        <f>Matériel_Location!DI26</f>
        <v>0</v>
      </c>
      <c r="R82" s="299">
        <f>Matériel_Location!DQ26</f>
        <v>0</v>
      </c>
      <c r="S82" s="299">
        <f>Matériel_Location!DY26</f>
        <v>0</v>
      </c>
      <c r="T82" s="299">
        <f>Matériel_Location!EG26</f>
        <v>0</v>
      </c>
      <c r="U82" s="299">
        <f>Matériel_Location!EO26</f>
        <v>0</v>
      </c>
      <c r="V82" s="299">
        <f>Matériel_Location!EW26</f>
        <v>0</v>
      </c>
      <c r="W82" s="299">
        <f>Matériel_Location!FE26</f>
        <v>0</v>
      </c>
      <c r="X82" s="299">
        <f>Matériel_Location!FM26</f>
        <v>0</v>
      </c>
      <c r="Y82" s="299">
        <f>Matériel_Location!FU26</f>
        <v>0</v>
      </c>
      <c r="Z82" s="299">
        <f>Matériel_Location!GC26</f>
        <v>0</v>
      </c>
      <c r="AA82" s="299">
        <f>Matériel_Location!GK26</f>
        <v>0</v>
      </c>
      <c r="AB82" s="299">
        <f>Matériel_Location!GS26</f>
        <v>0</v>
      </c>
      <c r="AC82" s="299">
        <f>Matériel_Location!HA26</f>
        <v>0</v>
      </c>
      <c r="AD82" s="299">
        <f>Matériel_Location!HI26</f>
        <v>0</v>
      </c>
      <c r="AE82" s="299">
        <f>Matériel_Location!HQ26</f>
        <v>0</v>
      </c>
      <c r="AF82" s="299">
        <f>Matériel_Location!HY26</f>
        <v>0</v>
      </c>
      <c r="AG82" s="299">
        <f>Matériel_Location!IG26</f>
        <v>0</v>
      </c>
      <c r="AH82" s="299">
        <f>Matériel_Location!IO26</f>
        <v>0</v>
      </c>
      <c r="AI82" s="533">
        <f t="shared" si="4"/>
        <v>0</v>
      </c>
    </row>
    <row r="83" spans="1:35">
      <c r="A83" s="528" t="str">
        <f>Matériel_Location!A27</f>
        <v>CA006</v>
      </c>
      <c r="B83" s="301">
        <f>Matériel_Location!B27</f>
        <v>0</v>
      </c>
      <c r="C83" s="301">
        <f>Matériel_Location!C27</f>
        <v>0</v>
      </c>
      <c r="D83" s="298">
        <f>Matériel_Location!I27</f>
        <v>0</v>
      </c>
      <c r="E83" s="299">
        <f>Matériel_Location!Q27</f>
        <v>0</v>
      </c>
      <c r="F83" s="299">
        <f>Matériel_Location!Y27</f>
        <v>0</v>
      </c>
      <c r="G83" s="299">
        <f>Matériel_Location!AG27</f>
        <v>0</v>
      </c>
      <c r="H83" s="299">
        <f>+Matériel_Location!AO27</f>
        <v>0</v>
      </c>
      <c r="I83" s="299">
        <f>Matériel_Location!AW27</f>
        <v>0</v>
      </c>
      <c r="J83" s="299">
        <f>Matériel_Location!BE27</f>
        <v>0</v>
      </c>
      <c r="K83" s="299">
        <f>Matériel_Location!BM27</f>
        <v>0</v>
      </c>
      <c r="L83" s="299">
        <f>Matériel_Location!BU27</f>
        <v>0</v>
      </c>
      <c r="M83" s="299">
        <f>+Matériel_Location!CC27</f>
        <v>0</v>
      </c>
      <c r="N83" s="299">
        <f>Matériel_Location!CK27</f>
        <v>0</v>
      </c>
      <c r="O83" s="299">
        <f>Matériel_Location!CS27</f>
        <v>0</v>
      </c>
      <c r="P83" s="299">
        <f>Matériel_Location!DA27</f>
        <v>0</v>
      </c>
      <c r="Q83" s="299">
        <f>Matériel_Location!DI27</f>
        <v>0</v>
      </c>
      <c r="R83" s="299">
        <f>Matériel_Location!DQ27</f>
        <v>0</v>
      </c>
      <c r="S83" s="299">
        <f>Matériel_Location!DY27</f>
        <v>0</v>
      </c>
      <c r="T83" s="299">
        <f>Matériel_Location!EG27</f>
        <v>0</v>
      </c>
      <c r="U83" s="299">
        <f>Matériel_Location!EO27</f>
        <v>0</v>
      </c>
      <c r="V83" s="299">
        <f>Matériel_Location!EW27</f>
        <v>0</v>
      </c>
      <c r="W83" s="299">
        <f>Matériel_Location!FE27</f>
        <v>0</v>
      </c>
      <c r="X83" s="299">
        <f>Matériel_Location!FM27</f>
        <v>0</v>
      </c>
      <c r="Y83" s="299">
        <f>Matériel_Location!FU27</f>
        <v>0</v>
      </c>
      <c r="Z83" s="299">
        <f>Matériel_Location!GC27</f>
        <v>0</v>
      </c>
      <c r="AA83" s="299">
        <f>Matériel_Location!GK27</f>
        <v>0</v>
      </c>
      <c r="AB83" s="299">
        <f>Matériel_Location!GS27</f>
        <v>0</v>
      </c>
      <c r="AC83" s="299">
        <f>Matériel_Location!HA27</f>
        <v>0</v>
      </c>
      <c r="AD83" s="299">
        <f>Matériel_Location!HI27</f>
        <v>0</v>
      </c>
      <c r="AE83" s="299">
        <f>Matériel_Location!HQ27</f>
        <v>0</v>
      </c>
      <c r="AF83" s="299">
        <f>Matériel_Location!HY27</f>
        <v>0</v>
      </c>
      <c r="AG83" s="299">
        <f>Matériel_Location!IG27</f>
        <v>0</v>
      </c>
      <c r="AH83" s="299">
        <f>Matériel_Location!IO27</f>
        <v>0</v>
      </c>
      <c r="AI83" s="533">
        <f t="shared" si="4"/>
        <v>0</v>
      </c>
    </row>
    <row r="84" spans="1:35">
      <c r="A84" s="528" t="str">
        <f>Matériel_Location!A28</f>
        <v>CAMION 6</v>
      </c>
      <c r="B84" s="301" t="str">
        <f>Matériel_Location!B28</f>
        <v>CHAF TRAVEAU</v>
      </c>
      <c r="C84" s="301">
        <f>Matériel_Location!C28</f>
        <v>0</v>
      </c>
      <c r="D84" s="298">
        <f>Matériel_Location!I28</f>
        <v>0</v>
      </c>
      <c r="E84" s="299">
        <f>Matériel_Location!Q28</f>
        <v>0</v>
      </c>
      <c r="F84" s="299">
        <f>Matériel_Location!Y28</f>
        <v>0</v>
      </c>
      <c r="G84" s="299">
        <f>Matériel_Location!AG28</f>
        <v>0</v>
      </c>
      <c r="H84" s="299">
        <f>+Matériel_Location!AO28</f>
        <v>0</v>
      </c>
      <c r="I84" s="299">
        <f>Matériel_Location!AW28</f>
        <v>0</v>
      </c>
      <c r="J84" s="299">
        <f>Matériel_Location!BE28</f>
        <v>0</v>
      </c>
      <c r="K84" s="299">
        <f>Matériel_Location!BM28</f>
        <v>0</v>
      </c>
      <c r="L84" s="299">
        <f>Matériel_Location!BU28</f>
        <v>0</v>
      </c>
      <c r="M84" s="299">
        <f>+Matériel_Location!CC28</f>
        <v>0</v>
      </c>
      <c r="N84" s="299">
        <f>Matériel_Location!CK28</f>
        <v>0</v>
      </c>
      <c r="O84" s="299">
        <f>Matériel_Location!CS28</f>
        <v>0</v>
      </c>
      <c r="P84" s="299">
        <f>Matériel_Location!DA28</f>
        <v>0</v>
      </c>
      <c r="Q84" s="299">
        <f>Matériel_Location!DI28</f>
        <v>0</v>
      </c>
      <c r="R84" s="299">
        <f>Matériel_Location!DQ28</f>
        <v>0</v>
      </c>
      <c r="S84" s="299">
        <f>Matériel_Location!DY28</f>
        <v>0</v>
      </c>
      <c r="T84" s="299">
        <f>Matériel_Location!EG28</f>
        <v>0</v>
      </c>
      <c r="U84" s="299">
        <f>Matériel_Location!EO28</f>
        <v>0</v>
      </c>
      <c r="V84" s="299">
        <f>Matériel_Location!EW28</f>
        <v>0</v>
      </c>
      <c r="W84" s="299">
        <f>Matériel_Location!FE28</f>
        <v>0</v>
      </c>
      <c r="X84" s="299">
        <f>Matériel_Location!FM28</f>
        <v>0</v>
      </c>
      <c r="Y84" s="299">
        <f>Matériel_Location!FU28</f>
        <v>0</v>
      </c>
      <c r="Z84" s="299">
        <f>Matériel_Location!GC28</f>
        <v>0</v>
      </c>
      <c r="AA84" s="299">
        <f>Matériel_Location!GK28</f>
        <v>0</v>
      </c>
      <c r="AB84" s="299">
        <f>Matériel_Location!GS28</f>
        <v>0</v>
      </c>
      <c r="AC84" s="299">
        <f>Matériel_Location!HA28</f>
        <v>0</v>
      </c>
      <c r="AD84" s="299">
        <f>Matériel_Location!HI28</f>
        <v>0</v>
      </c>
      <c r="AE84" s="299">
        <f>Matériel_Location!HQ28</f>
        <v>0</v>
      </c>
      <c r="AF84" s="299">
        <f>Matériel_Location!HY28</f>
        <v>0</v>
      </c>
      <c r="AG84" s="299">
        <f>Matériel_Location!IG28</f>
        <v>0</v>
      </c>
      <c r="AH84" s="299">
        <f>Matériel_Location!IO28</f>
        <v>0</v>
      </c>
      <c r="AI84" s="533">
        <f t="shared" si="4"/>
        <v>0</v>
      </c>
    </row>
    <row r="85" spans="1:35">
      <c r="A85" s="528" t="str">
        <f>Matériel_Location!A29</f>
        <v>CAMION 8+4</v>
      </c>
      <c r="B85" s="301" t="str">
        <f>Matériel_Location!B29</f>
        <v>CHAF TRAVEAU</v>
      </c>
      <c r="C85" s="301">
        <f>Matériel_Location!C29</f>
        <v>0</v>
      </c>
      <c r="D85" s="298">
        <f>Matériel_Location!I29</f>
        <v>0</v>
      </c>
      <c r="E85" s="299">
        <f>Matériel_Location!Q29</f>
        <v>0</v>
      </c>
      <c r="F85" s="299">
        <f>Matériel_Location!Y29</f>
        <v>0</v>
      </c>
      <c r="G85" s="299">
        <f>Matériel_Location!AG29</f>
        <v>0</v>
      </c>
      <c r="H85" s="299">
        <f>+Matériel_Location!AO29</f>
        <v>0</v>
      </c>
      <c r="I85" s="299">
        <f>Matériel_Location!AW29</f>
        <v>0</v>
      </c>
      <c r="J85" s="299">
        <f>Matériel_Location!BE29</f>
        <v>0</v>
      </c>
      <c r="K85" s="299">
        <f>Matériel_Location!BM29</f>
        <v>0</v>
      </c>
      <c r="L85" s="299">
        <f>Matériel_Location!BU29</f>
        <v>0</v>
      </c>
      <c r="M85" s="299">
        <f>+Matériel_Location!CC29</f>
        <v>0</v>
      </c>
      <c r="N85" s="299">
        <f>Matériel_Location!CK29</f>
        <v>0</v>
      </c>
      <c r="O85" s="299">
        <f>Matériel_Location!CS29</f>
        <v>0</v>
      </c>
      <c r="P85" s="299">
        <f>Matériel_Location!DA29</f>
        <v>0</v>
      </c>
      <c r="Q85" s="299">
        <f>Matériel_Location!DI29</f>
        <v>0</v>
      </c>
      <c r="R85" s="299">
        <f>Matériel_Location!DQ29</f>
        <v>0</v>
      </c>
      <c r="S85" s="299">
        <f>Matériel_Location!DY29</f>
        <v>0</v>
      </c>
      <c r="T85" s="299">
        <f>Matériel_Location!EG29</f>
        <v>0</v>
      </c>
      <c r="U85" s="299">
        <f>Matériel_Location!EO29</f>
        <v>0</v>
      </c>
      <c r="V85" s="299">
        <f>Matériel_Location!EW29</f>
        <v>0</v>
      </c>
      <c r="W85" s="299">
        <f>Matériel_Location!FE29</f>
        <v>0</v>
      </c>
      <c r="X85" s="299">
        <f>Matériel_Location!FM29</f>
        <v>0</v>
      </c>
      <c r="Y85" s="299">
        <f>Matériel_Location!FU29</f>
        <v>0</v>
      </c>
      <c r="Z85" s="299">
        <f>Matériel_Location!GC29</f>
        <v>0</v>
      </c>
      <c r="AA85" s="299">
        <f>Matériel_Location!GK29</f>
        <v>0</v>
      </c>
      <c r="AB85" s="299">
        <f>Matériel_Location!GS29</f>
        <v>0</v>
      </c>
      <c r="AC85" s="299">
        <f>Matériel_Location!HA29</f>
        <v>0</v>
      </c>
      <c r="AD85" s="299">
        <f>Matériel_Location!HI29</f>
        <v>0</v>
      </c>
      <c r="AE85" s="299">
        <f>Matériel_Location!HQ29</f>
        <v>0</v>
      </c>
      <c r="AF85" s="299">
        <f>Matériel_Location!HY29</f>
        <v>0</v>
      </c>
      <c r="AG85" s="299">
        <f>Matériel_Location!IG29</f>
        <v>0</v>
      </c>
      <c r="AH85" s="299">
        <f>Matériel_Location!IO29</f>
        <v>0</v>
      </c>
      <c r="AI85" s="533">
        <f t="shared" si="4"/>
        <v>0</v>
      </c>
    </row>
    <row r="86" spans="1:35">
      <c r="A86" s="528" t="str">
        <f>Matériel_Location!A30</f>
        <v>PICK UP</v>
      </c>
      <c r="B86" s="301" t="str">
        <f>Matériel_Location!B30</f>
        <v>CHAF TRAVEAU</v>
      </c>
      <c r="C86" s="301">
        <f>Matériel_Location!C30</f>
        <v>0</v>
      </c>
      <c r="D86" s="298">
        <f>Matériel_Location!I30</f>
        <v>0</v>
      </c>
      <c r="E86" s="299">
        <f>Matériel_Location!Q30</f>
        <v>0</v>
      </c>
      <c r="F86" s="299">
        <f>Matériel_Location!Y30</f>
        <v>0</v>
      </c>
      <c r="G86" s="299">
        <f>Matériel_Location!AG30</f>
        <v>0</v>
      </c>
      <c r="H86" s="299">
        <f>+Matériel_Location!AO30</f>
        <v>0</v>
      </c>
      <c r="I86" s="299">
        <f>Matériel_Location!AW30</f>
        <v>0</v>
      </c>
      <c r="J86" s="299">
        <f>Matériel_Location!BE30</f>
        <v>0</v>
      </c>
      <c r="K86" s="299">
        <f>Matériel_Location!BM30</f>
        <v>0</v>
      </c>
      <c r="L86" s="299">
        <f>Matériel_Location!BU30</f>
        <v>0</v>
      </c>
      <c r="M86" s="299">
        <f>+Matériel_Location!CC30</f>
        <v>0</v>
      </c>
      <c r="N86" s="299">
        <f>Matériel_Location!CK30</f>
        <v>0</v>
      </c>
      <c r="O86" s="299">
        <f>Matériel_Location!CS30</f>
        <v>0</v>
      </c>
      <c r="P86" s="299">
        <f>Matériel_Location!DA30</f>
        <v>0</v>
      </c>
      <c r="Q86" s="299">
        <f>Matériel_Location!DI30</f>
        <v>0</v>
      </c>
      <c r="R86" s="299">
        <f>Matériel_Location!DQ30</f>
        <v>0</v>
      </c>
      <c r="S86" s="299">
        <f>Matériel_Location!DY30</f>
        <v>0</v>
      </c>
      <c r="T86" s="299">
        <f>Matériel_Location!EG30</f>
        <v>0</v>
      </c>
      <c r="U86" s="299">
        <f>Matériel_Location!EO30</f>
        <v>0</v>
      </c>
      <c r="V86" s="299">
        <f>Matériel_Location!EW30</f>
        <v>0</v>
      </c>
      <c r="W86" s="299">
        <f>Matériel_Location!FE30</f>
        <v>0</v>
      </c>
      <c r="X86" s="299">
        <f>Matériel_Location!FM30</f>
        <v>0</v>
      </c>
      <c r="Y86" s="299">
        <f>Matériel_Location!FU30</f>
        <v>0</v>
      </c>
      <c r="Z86" s="299">
        <f>Matériel_Location!GC30</f>
        <v>0</v>
      </c>
      <c r="AA86" s="299">
        <f>Matériel_Location!GK30</f>
        <v>0</v>
      </c>
      <c r="AB86" s="299">
        <f>Matériel_Location!GS30</f>
        <v>0</v>
      </c>
      <c r="AC86" s="299">
        <f>Matériel_Location!HA30</f>
        <v>0</v>
      </c>
      <c r="AD86" s="299">
        <f>Matériel_Location!HI30</f>
        <v>0</v>
      </c>
      <c r="AE86" s="299">
        <f>Matériel_Location!HQ30</f>
        <v>0</v>
      </c>
      <c r="AF86" s="299">
        <f>Matériel_Location!HY30</f>
        <v>0</v>
      </c>
      <c r="AG86" s="299">
        <f>Matériel_Location!IG30</f>
        <v>0</v>
      </c>
      <c r="AH86" s="299">
        <f>Matériel_Location!IO30</f>
        <v>0</v>
      </c>
      <c r="AI86" s="533">
        <f t="shared" si="4"/>
        <v>0</v>
      </c>
    </row>
    <row r="87" spans="1:35">
      <c r="A87" s="528" t="str">
        <f>Matériel_Location!A31</f>
        <v>CAMION CANADY</v>
      </c>
      <c r="B87" s="301" t="str">
        <f>Matériel_Location!B31</f>
        <v>CHAF TRAVEAU</v>
      </c>
      <c r="C87" s="301">
        <f>Matériel_Location!C31</f>
        <v>0</v>
      </c>
      <c r="D87" s="298">
        <f>Matériel_Location!I31</f>
        <v>0</v>
      </c>
      <c r="E87" s="299">
        <f>Matériel_Location!Q31</f>
        <v>0</v>
      </c>
      <c r="F87" s="299">
        <f>Matériel_Location!Y31</f>
        <v>0</v>
      </c>
      <c r="G87" s="299">
        <f>Matériel_Location!AG31</f>
        <v>0</v>
      </c>
      <c r="H87" s="299">
        <f>+Matériel_Location!AO31</f>
        <v>0</v>
      </c>
      <c r="I87" s="299">
        <f>Matériel_Location!AW31</f>
        <v>0</v>
      </c>
      <c r="J87" s="299">
        <f>Matériel_Location!BE31</f>
        <v>0</v>
      </c>
      <c r="K87" s="299">
        <f>Matériel_Location!BM31</f>
        <v>0</v>
      </c>
      <c r="L87" s="299">
        <f>Matériel_Location!BU31</f>
        <v>0</v>
      </c>
      <c r="M87" s="299">
        <f>+Matériel_Location!CC31</f>
        <v>0</v>
      </c>
      <c r="N87" s="299">
        <f>Matériel_Location!CK31</f>
        <v>0</v>
      </c>
      <c r="O87" s="299">
        <f>Matériel_Location!CS31</f>
        <v>0</v>
      </c>
      <c r="P87" s="299">
        <f>Matériel_Location!DA31</f>
        <v>0</v>
      </c>
      <c r="Q87" s="299">
        <f>Matériel_Location!DI31</f>
        <v>0</v>
      </c>
      <c r="R87" s="299">
        <f>Matériel_Location!DQ31</f>
        <v>0</v>
      </c>
      <c r="S87" s="299">
        <f>Matériel_Location!DY31</f>
        <v>0</v>
      </c>
      <c r="T87" s="299">
        <f>Matériel_Location!EG31</f>
        <v>0</v>
      </c>
      <c r="U87" s="299">
        <f>Matériel_Location!EO31</f>
        <v>0</v>
      </c>
      <c r="V87" s="299">
        <f>Matériel_Location!EW31</f>
        <v>0</v>
      </c>
      <c r="W87" s="299">
        <f>Matériel_Location!FE31</f>
        <v>0</v>
      </c>
      <c r="X87" s="299">
        <f>Matériel_Location!FM31</f>
        <v>0</v>
      </c>
      <c r="Y87" s="299">
        <f>Matériel_Location!FU31</f>
        <v>0</v>
      </c>
      <c r="Z87" s="299">
        <f>Matériel_Location!GC31</f>
        <v>0</v>
      </c>
      <c r="AA87" s="299">
        <f>Matériel_Location!GK31</f>
        <v>0</v>
      </c>
      <c r="AB87" s="299">
        <f>Matériel_Location!GS31</f>
        <v>0</v>
      </c>
      <c r="AC87" s="299">
        <f>Matériel_Location!HA31</f>
        <v>0</v>
      </c>
      <c r="AD87" s="299">
        <f>Matériel_Location!HI31</f>
        <v>0</v>
      </c>
      <c r="AE87" s="299">
        <f>Matériel_Location!HQ31</f>
        <v>0</v>
      </c>
      <c r="AF87" s="299">
        <f>Matériel_Location!HY31</f>
        <v>0</v>
      </c>
      <c r="AG87" s="299">
        <f>Matériel_Location!IG31</f>
        <v>0</v>
      </c>
      <c r="AH87" s="299">
        <f>Matériel_Location!IO31</f>
        <v>0</v>
      </c>
      <c r="AI87" s="533">
        <f t="shared" si="4"/>
        <v>0</v>
      </c>
    </row>
    <row r="88" spans="1:35">
      <c r="A88" s="528" t="str">
        <f>Matériel_Location!A32</f>
        <v>CAMION FATAH</v>
      </c>
      <c r="B88" s="301" t="str">
        <f>Matériel_Location!B32</f>
        <v>CHAF TRAVEAU</v>
      </c>
      <c r="C88" s="301">
        <f>Matériel_Location!C32</f>
        <v>0</v>
      </c>
      <c r="D88" s="298">
        <f>Matériel_Location!I32</f>
        <v>0</v>
      </c>
      <c r="E88" s="299">
        <f>Matériel_Location!Q32</f>
        <v>0</v>
      </c>
      <c r="F88" s="299">
        <f>Matériel_Location!Y32</f>
        <v>0</v>
      </c>
      <c r="G88" s="299">
        <f>Matériel_Location!AG32</f>
        <v>0</v>
      </c>
      <c r="H88" s="299">
        <f>+Matériel_Location!AO32</f>
        <v>0</v>
      </c>
      <c r="I88" s="299">
        <f>Matériel_Location!AW32</f>
        <v>0</v>
      </c>
      <c r="J88" s="299">
        <f>Matériel_Location!BE32</f>
        <v>0</v>
      </c>
      <c r="K88" s="299">
        <f>Matériel_Location!BM32</f>
        <v>0</v>
      </c>
      <c r="L88" s="299">
        <f>Matériel_Location!BU32</f>
        <v>0</v>
      </c>
      <c r="M88" s="299">
        <f>+Matériel_Location!CC32</f>
        <v>0</v>
      </c>
      <c r="N88" s="299">
        <f>Matériel_Location!CK32</f>
        <v>0</v>
      </c>
      <c r="O88" s="299">
        <f>Matériel_Location!CS32</f>
        <v>0</v>
      </c>
      <c r="P88" s="299">
        <f>Matériel_Location!DA32</f>
        <v>0</v>
      </c>
      <c r="Q88" s="299">
        <f>Matériel_Location!DI32</f>
        <v>0</v>
      </c>
      <c r="R88" s="299">
        <f>Matériel_Location!DQ32</f>
        <v>0</v>
      </c>
      <c r="S88" s="299">
        <f>Matériel_Location!DY32</f>
        <v>0</v>
      </c>
      <c r="T88" s="299">
        <f>Matériel_Location!EG32</f>
        <v>0</v>
      </c>
      <c r="U88" s="299">
        <f>Matériel_Location!EO32</f>
        <v>0</v>
      </c>
      <c r="V88" s="299">
        <f>Matériel_Location!EW32</f>
        <v>0</v>
      </c>
      <c r="W88" s="299">
        <f>Matériel_Location!FE32</f>
        <v>0</v>
      </c>
      <c r="X88" s="299">
        <f>Matériel_Location!FM32</f>
        <v>0</v>
      </c>
      <c r="Y88" s="299">
        <f>Matériel_Location!FU32</f>
        <v>0</v>
      </c>
      <c r="Z88" s="299">
        <f>Matériel_Location!GC32</f>
        <v>0</v>
      </c>
      <c r="AA88" s="299">
        <f>Matériel_Location!GK32</f>
        <v>0</v>
      </c>
      <c r="AB88" s="299">
        <f>Matériel_Location!GS32</f>
        <v>0</v>
      </c>
      <c r="AC88" s="299">
        <f>Matériel_Location!HA32</f>
        <v>0</v>
      </c>
      <c r="AD88" s="299">
        <f>Matériel_Location!HI32</f>
        <v>0</v>
      </c>
      <c r="AE88" s="299">
        <f>Matériel_Location!HQ32</f>
        <v>0</v>
      </c>
      <c r="AF88" s="299">
        <f>Matériel_Location!HY32</f>
        <v>0</v>
      </c>
      <c r="AG88" s="299">
        <f>Matériel_Location!IG32</f>
        <v>0</v>
      </c>
      <c r="AH88" s="299">
        <f>Matériel_Location!IO32</f>
        <v>0</v>
      </c>
      <c r="AI88" s="533">
        <f t="shared" si="4"/>
        <v>0</v>
      </c>
    </row>
    <row r="89" spans="1:35">
      <c r="A89" s="528" t="str">
        <f>Matériel_Location!A33</f>
        <v>TIGUAN</v>
      </c>
      <c r="B89" s="301" t="str">
        <f>Matériel_Location!B33</f>
        <v>CHAF TRAVEAU</v>
      </c>
      <c r="C89" s="301">
        <f>Matériel_Location!C33</f>
        <v>0</v>
      </c>
      <c r="D89" s="298">
        <f>Matériel_Location!I33</f>
        <v>0</v>
      </c>
      <c r="E89" s="299">
        <f>Matériel_Location!Q33</f>
        <v>0</v>
      </c>
      <c r="F89" s="299">
        <f>Matériel_Location!Y33</f>
        <v>0</v>
      </c>
      <c r="G89" s="299">
        <f>Matériel_Location!AG33</f>
        <v>0</v>
      </c>
      <c r="H89" s="299">
        <f>+Matériel_Location!AO33</f>
        <v>0</v>
      </c>
      <c r="I89" s="299">
        <f>Matériel_Location!AW33</f>
        <v>0</v>
      </c>
      <c r="J89" s="299">
        <f>Matériel_Location!BE33</f>
        <v>0</v>
      </c>
      <c r="K89" s="299">
        <f>Matériel_Location!BM33</f>
        <v>0</v>
      </c>
      <c r="L89" s="299">
        <f>Matériel_Location!BU33</f>
        <v>0</v>
      </c>
      <c r="M89" s="299">
        <f>+Matériel_Location!CC33</f>
        <v>0</v>
      </c>
      <c r="N89" s="299">
        <f>Matériel_Location!CK33</f>
        <v>0</v>
      </c>
      <c r="O89" s="299">
        <f>Matériel_Location!CS33</f>
        <v>0</v>
      </c>
      <c r="P89" s="299">
        <f>Matériel_Location!DA33</f>
        <v>0</v>
      </c>
      <c r="Q89" s="299">
        <f>Matériel_Location!DI33</f>
        <v>0</v>
      </c>
      <c r="R89" s="299">
        <f>Matériel_Location!DQ33</f>
        <v>0</v>
      </c>
      <c r="S89" s="299">
        <f>Matériel_Location!DY33</f>
        <v>0</v>
      </c>
      <c r="T89" s="299">
        <f>Matériel_Location!EG33</f>
        <v>0</v>
      </c>
      <c r="U89" s="299">
        <f>Matériel_Location!EO33</f>
        <v>0</v>
      </c>
      <c r="V89" s="299">
        <f>Matériel_Location!EW33</f>
        <v>0</v>
      </c>
      <c r="W89" s="299">
        <f>Matériel_Location!FE33</f>
        <v>0</v>
      </c>
      <c r="X89" s="299">
        <f>Matériel_Location!FM33</f>
        <v>0</v>
      </c>
      <c r="Y89" s="299">
        <f>Matériel_Location!FU33</f>
        <v>0</v>
      </c>
      <c r="Z89" s="299">
        <f>Matériel_Location!GC33</f>
        <v>0</v>
      </c>
      <c r="AA89" s="299">
        <f>Matériel_Location!GK33</f>
        <v>0</v>
      </c>
      <c r="AB89" s="299">
        <f>Matériel_Location!GS33</f>
        <v>0</v>
      </c>
      <c r="AC89" s="299">
        <f>Matériel_Location!HA33</f>
        <v>0</v>
      </c>
      <c r="AD89" s="299">
        <f>Matériel_Location!HI33</f>
        <v>0</v>
      </c>
      <c r="AE89" s="299">
        <f>Matériel_Location!HQ33</f>
        <v>0</v>
      </c>
      <c r="AF89" s="299">
        <f>Matériel_Location!HY33</f>
        <v>0</v>
      </c>
      <c r="AG89" s="299">
        <f>Matériel_Location!IG33</f>
        <v>0</v>
      </c>
      <c r="AH89" s="299">
        <f>Matériel_Location!IO33</f>
        <v>0</v>
      </c>
      <c r="AI89" s="533">
        <f t="shared" si="4"/>
        <v>0</v>
      </c>
    </row>
    <row r="90" spans="1:35">
      <c r="A90" s="528" t="str">
        <f>Matériel_Location!A34</f>
        <v>PELLE</v>
      </c>
      <c r="B90" s="301" t="str">
        <f>Matériel_Location!B34</f>
        <v>CHAF TRAVEAU</v>
      </c>
      <c r="C90" s="301">
        <f>Matériel_Location!C34</f>
        <v>0</v>
      </c>
      <c r="D90" s="298">
        <f>Matériel_Location!I34</f>
        <v>0</v>
      </c>
      <c r="E90" s="299">
        <f>Matériel_Location!Q34</f>
        <v>0</v>
      </c>
      <c r="F90" s="299">
        <f>Matériel_Location!Y34</f>
        <v>0</v>
      </c>
      <c r="G90" s="299">
        <f>Matériel_Location!AG34</f>
        <v>0</v>
      </c>
      <c r="H90" s="299">
        <f>+Matériel_Location!AO34</f>
        <v>0</v>
      </c>
      <c r="I90" s="299">
        <f>Matériel_Location!AW34</f>
        <v>0</v>
      </c>
      <c r="J90" s="299">
        <f>Matériel_Location!BE34</f>
        <v>0</v>
      </c>
      <c r="K90" s="299">
        <f>Matériel_Location!BM34</f>
        <v>0</v>
      </c>
      <c r="L90" s="299">
        <f>Matériel_Location!BU34</f>
        <v>0</v>
      </c>
      <c r="M90" s="299">
        <f>+Matériel_Location!CC34</f>
        <v>0</v>
      </c>
      <c r="N90" s="299">
        <f>Matériel_Location!CK34</f>
        <v>0</v>
      </c>
      <c r="O90" s="299">
        <f>Matériel_Location!CS34</f>
        <v>0</v>
      </c>
      <c r="P90" s="299">
        <f>Matériel_Location!DA34</f>
        <v>0</v>
      </c>
      <c r="Q90" s="299">
        <f>Matériel_Location!DI34</f>
        <v>0</v>
      </c>
      <c r="R90" s="299">
        <f>Matériel_Location!DQ34</f>
        <v>0</v>
      </c>
      <c r="S90" s="299">
        <f>Matériel_Location!DY34</f>
        <v>0</v>
      </c>
      <c r="T90" s="299">
        <f>Matériel_Location!EG34</f>
        <v>0</v>
      </c>
      <c r="U90" s="299">
        <f>Matériel_Location!EO34</f>
        <v>0</v>
      </c>
      <c r="V90" s="299">
        <f>Matériel_Location!EW34</f>
        <v>0</v>
      </c>
      <c r="W90" s="299">
        <f>Matériel_Location!FE34</f>
        <v>0</v>
      </c>
      <c r="X90" s="299">
        <f>Matériel_Location!FM34</f>
        <v>0</v>
      </c>
      <c r="Y90" s="299">
        <f>Matériel_Location!FU34</f>
        <v>0</v>
      </c>
      <c r="Z90" s="299">
        <f>Matériel_Location!GC34</f>
        <v>0</v>
      </c>
      <c r="AA90" s="299">
        <f>Matériel_Location!GK34</f>
        <v>0</v>
      </c>
      <c r="AB90" s="299">
        <f>Matériel_Location!GS34</f>
        <v>0</v>
      </c>
      <c r="AC90" s="299">
        <f>Matériel_Location!HA34</f>
        <v>0</v>
      </c>
      <c r="AD90" s="299">
        <f>Matériel_Location!HI34</f>
        <v>0</v>
      </c>
      <c r="AE90" s="299">
        <f>Matériel_Location!HQ34</f>
        <v>0</v>
      </c>
      <c r="AF90" s="299">
        <f>Matériel_Location!HY34</f>
        <v>0</v>
      </c>
      <c r="AG90" s="299">
        <f>Matériel_Location!IG34</f>
        <v>0</v>
      </c>
      <c r="AH90" s="299">
        <f>Matériel_Location!IO34</f>
        <v>0</v>
      </c>
      <c r="AI90" s="533">
        <f t="shared" si="4"/>
        <v>0</v>
      </c>
    </row>
    <row r="91" spans="1:35">
      <c r="A91" s="528" t="str">
        <f>Matériel_Location!A35</f>
        <v>CITROEN</v>
      </c>
      <c r="B91" s="301" t="str">
        <f>Matériel_Location!B35</f>
        <v>CHAF TRAVEAU</v>
      </c>
      <c r="C91" s="301">
        <f>Matériel_Location!C35</f>
        <v>0</v>
      </c>
      <c r="D91" s="298">
        <f>Matériel_Location!I35</f>
        <v>0</v>
      </c>
      <c r="E91" s="299">
        <f>Matériel_Location!Q35</f>
        <v>0</v>
      </c>
      <c r="F91" s="299">
        <f>Matériel_Location!Y35</f>
        <v>0</v>
      </c>
      <c r="G91" s="299">
        <f>Matériel_Location!AG35</f>
        <v>0</v>
      </c>
      <c r="H91" s="299">
        <f>+Matériel_Location!AO35</f>
        <v>0</v>
      </c>
      <c r="I91" s="299">
        <f>Matériel_Location!AW35</f>
        <v>0</v>
      </c>
      <c r="J91" s="299">
        <f>Matériel_Location!BE35</f>
        <v>0</v>
      </c>
      <c r="K91" s="299">
        <f>Matériel_Location!BM35</f>
        <v>0</v>
      </c>
      <c r="L91" s="299">
        <f>Matériel_Location!BU35</f>
        <v>0</v>
      </c>
      <c r="M91" s="299">
        <f>+Matériel_Location!CC35</f>
        <v>0</v>
      </c>
      <c r="N91" s="299">
        <f>Matériel_Location!CK35</f>
        <v>0</v>
      </c>
      <c r="O91" s="299">
        <f>Matériel_Location!CS35</f>
        <v>0</v>
      </c>
      <c r="P91" s="299">
        <f>Matériel_Location!DA35</f>
        <v>0</v>
      </c>
      <c r="Q91" s="299">
        <f>Matériel_Location!DI35</f>
        <v>0</v>
      </c>
      <c r="R91" s="299">
        <f>Matériel_Location!DQ35</f>
        <v>0</v>
      </c>
      <c r="S91" s="299">
        <f>Matériel_Location!DY35</f>
        <v>0</v>
      </c>
      <c r="T91" s="299">
        <f>Matériel_Location!EG35</f>
        <v>0</v>
      </c>
      <c r="U91" s="299">
        <f>Matériel_Location!EO35</f>
        <v>0</v>
      </c>
      <c r="V91" s="299">
        <f>Matériel_Location!EW35</f>
        <v>0</v>
      </c>
      <c r="W91" s="299">
        <f>Matériel_Location!FE35</f>
        <v>0</v>
      </c>
      <c r="X91" s="299">
        <f>Matériel_Location!FM35</f>
        <v>0</v>
      </c>
      <c r="Y91" s="299">
        <f>Matériel_Location!FU35</f>
        <v>0</v>
      </c>
      <c r="Z91" s="299">
        <f>Matériel_Location!GC35</f>
        <v>0</v>
      </c>
      <c r="AA91" s="299">
        <f>Matériel_Location!GK35</f>
        <v>0</v>
      </c>
      <c r="AB91" s="299">
        <f>Matériel_Location!GS35</f>
        <v>0</v>
      </c>
      <c r="AC91" s="299">
        <f>Matériel_Location!HA35</f>
        <v>0</v>
      </c>
      <c r="AD91" s="299">
        <f>Matériel_Location!HI35</f>
        <v>0</v>
      </c>
      <c r="AE91" s="299">
        <f>Matériel_Location!HQ35</f>
        <v>0</v>
      </c>
      <c r="AF91" s="299">
        <f>Matériel_Location!HY35</f>
        <v>0</v>
      </c>
      <c r="AG91" s="299">
        <f>Matériel_Location!IG35</f>
        <v>0</v>
      </c>
      <c r="AH91" s="299">
        <f>Matériel_Location!IO35</f>
        <v>0</v>
      </c>
      <c r="AI91" s="533">
        <f t="shared" si="4"/>
        <v>0</v>
      </c>
    </row>
    <row r="92" spans="1:35">
      <c r="A92" s="528" t="str">
        <f>Matériel_Location!A36</f>
        <v>MALAXEUR</v>
      </c>
      <c r="B92" s="301" t="str">
        <f>Matériel_Location!B36</f>
        <v>CHAF TRAVEAU</v>
      </c>
      <c r="C92" s="301">
        <f>Matériel_Location!C36</f>
        <v>0</v>
      </c>
      <c r="D92" s="298">
        <f>Matériel_Location!I36</f>
        <v>0</v>
      </c>
      <c r="E92" s="299">
        <f>Matériel_Location!Q36</f>
        <v>0</v>
      </c>
      <c r="F92" s="299">
        <f>Matériel_Location!Y36</f>
        <v>0</v>
      </c>
      <c r="G92" s="299">
        <f>Matériel_Location!AG36</f>
        <v>0</v>
      </c>
      <c r="H92" s="299">
        <f>+Matériel_Location!AO36</f>
        <v>0</v>
      </c>
      <c r="I92" s="299">
        <f>Matériel_Location!AW36</f>
        <v>0</v>
      </c>
      <c r="J92" s="299">
        <f>Matériel_Location!BE36</f>
        <v>0</v>
      </c>
      <c r="K92" s="299">
        <f>Matériel_Location!BM36</f>
        <v>0</v>
      </c>
      <c r="L92" s="299">
        <f>Matériel_Location!BU36</f>
        <v>0</v>
      </c>
      <c r="M92" s="299">
        <f>+Matériel_Location!CC36</f>
        <v>0</v>
      </c>
      <c r="N92" s="299">
        <f>Matériel_Location!CK36</f>
        <v>0</v>
      </c>
      <c r="O92" s="299">
        <f>Matériel_Location!CS36</f>
        <v>0</v>
      </c>
      <c r="P92" s="299">
        <f>Matériel_Location!DA36</f>
        <v>0</v>
      </c>
      <c r="Q92" s="299">
        <f>Matériel_Location!DI36</f>
        <v>0</v>
      </c>
      <c r="R92" s="299">
        <f>Matériel_Location!DQ36</f>
        <v>0</v>
      </c>
      <c r="S92" s="299">
        <f>Matériel_Location!DY36</f>
        <v>0</v>
      </c>
      <c r="T92" s="299">
        <f>Matériel_Location!EG36</f>
        <v>0</v>
      </c>
      <c r="U92" s="299">
        <f>Matériel_Location!EO36</f>
        <v>0</v>
      </c>
      <c r="V92" s="299">
        <f>Matériel_Location!EW36</f>
        <v>0</v>
      </c>
      <c r="W92" s="299">
        <f>Matériel_Location!FE36</f>
        <v>0</v>
      </c>
      <c r="X92" s="299">
        <f>Matériel_Location!FM36</f>
        <v>0</v>
      </c>
      <c r="Y92" s="299">
        <f>Matériel_Location!FU36</f>
        <v>0</v>
      </c>
      <c r="Z92" s="299">
        <f>Matériel_Location!GC36</f>
        <v>0</v>
      </c>
      <c r="AA92" s="299">
        <f>Matériel_Location!GK36</f>
        <v>0</v>
      </c>
      <c r="AB92" s="299">
        <f>Matériel_Location!GS36</f>
        <v>0</v>
      </c>
      <c r="AC92" s="299">
        <f>Matériel_Location!HA36</f>
        <v>0</v>
      </c>
      <c r="AD92" s="299">
        <f>Matériel_Location!HI36</f>
        <v>0</v>
      </c>
      <c r="AE92" s="299">
        <f>Matériel_Location!HQ36</f>
        <v>0</v>
      </c>
      <c r="AF92" s="299">
        <f>Matériel_Location!HY36</f>
        <v>0</v>
      </c>
      <c r="AG92" s="299">
        <f>Matériel_Location!IG36</f>
        <v>0</v>
      </c>
      <c r="AH92" s="299">
        <f>Matériel_Location!IO36</f>
        <v>0</v>
      </c>
      <c r="AI92" s="533">
        <f t="shared" si="4"/>
        <v>0</v>
      </c>
    </row>
    <row r="93" spans="1:35">
      <c r="A93" s="528" t="str">
        <f>Matériel_Location!A37</f>
        <v>JCB</v>
      </c>
      <c r="B93" s="301" t="str">
        <f>Matériel_Location!B37</f>
        <v>CHAF TRAVEAU</v>
      </c>
      <c r="C93" s="301">
        <f>Matériel_Location!C37</f>
        <v>0</v>
      </c>
      <c r="D93" s="298">
        <f>Matériel_Location!I37</f>
        <v>0</v>
      </c>
      <c r="E93" s="299">
        <f>Matériel_Location!Q37</f>
        <v>0</v>
      </c>
      <c r="F93" s="299">
        <f>Matériel_Location!Y37</f>
        <v>0</v>
      </c>
      <c r="G93" s="299">
        <f>Matériel_Location!AG37</f>
        <v>0</v>
      </c>
      <c r="H93" s="299">
        <f>+Matériel_Location!AO37</f>
        <v>0</v>
      </c>
      <c r="I93" s="299">
        <f>Matériel_Location!AW37</f>
        <v>0</v>
      </c>
      <c r="J93" s="299">
        <f>Matériel_Location!BE37</f>
        <v>0</v>
      </c>
      <c r="K93" s="299">
        <f>Matériel_Location!BM37</f>
        <v>0</v>
      </c>
      <c r="L93" s="299">
        <f>Matériel_Location!BU37</f>
        <v>0</v>
      </c>
      <c r="M93" s="299">
        <f>+Matériel_Location!CC37</f>
        <v>0</v>
      </c>
      <c r="N93" s="299">
        <f>Matériel_Location!CK37</f>
        <v>0</v>
      </c>
      <c r="O93" s="299">
        <f>Matériel_Location!CS37</f>
        <v>0</v>
      </c>
      <c r="P93" s="299">
        <f>Matériel_Location!DA37</f>
        <v>0</v>
      </c>
      <c r="Q93" s="299">
        <f>Matériel_Location!DI37</f>
        <v>0</v>
      </c>
      <c r="R93" s="299">
        <f>Matériel_Location!DQ37</f>
        <v>0</v>
      </c>
      <c r="S93" s="299">
        <f>Matériel_Location!DY37</f>
        <v>0</v>
      </c>
      <c r="T93" s="299">
        <f>Matériel_Location!EG37</f>
        <v>0</v>
      </c>
      <c r="U93" s="299">
        <f>Matériel_Location!EO37</f>
        <v>0</v>
      </c>
      <c r="V93" s="299">
        <f>Matériel_Location!EW37</f>
        <v>0</v>
      </c>
      <c r="W93" s="299">
        <f>Matériel_Location!FE37</f>
        <v>0</v>
      </c>
      <c r="X93" s="299">
        <f>Matériel_Location!FM37</f>
        <v>0</v>
      </c>
      <c r="Y93" s="299">
        <f>Matériel_Location!FU37</f>
        <v>0</v>
      </c>
      <c r="Z93" s="299">
        <f>Matériel_Location!GC37</f>
        <v>0</v>
      </c>
      <c r="AA93" s="299">
        <f>Matériel_Location!GK37</f>
        <v>0</v>
      </c>
      <c r="AB93" s="299">
        <f>Matériel_Location!GS37</f>
        <v>0</v>
      </c>
      <c r="AC93" s="299">
        <f>Matériel_Location!HA37</f>
        <v>0</v>
      </c>
      <c r="AD93" s="299">
        <f>Matériel_Location!HI37</f>
        <v>0</v>
      </c>
      <c r="AE93" s="299">
        <f>Matériel_Location!HQ37</f>
        <v>0</v>
      </c>
      <c r="AF93" s="299">
        <f>Matériel_Location!HY37</f>
        <v>0</v>
      </c>
      <c r="AG93" s="299">
        <f>Matériel_Location!IG37</f>
        <v>0</v>
      </c>
      <c r="AH93" s="299">
        <f>Matériel_Location!IO37</f>
        <v>0</v>
      </c>
      <c r="AI93" s="533">
        <f t="shared" si="4"/>
        <v>0</v>
      </c>
    </row>
    <row r="94" spans="1:35">
      <c r="A94" s="528">
        <f>Matériel_Location!A38</f>
        <v>0</v>
      </c>
      <c r="B94" s="301">
        <f>Matériel_Location!B38</f>
        <v>0</v>
      </c>
      <c r="C94" s="301">
        <f>Matériel_Location!C38</f>
        <v>0</v>
      </c>
      <c r="D94" s="298">
        <f>Matériel_Location!I38</f>
        <v>0</v>
      </c>
      <c r="E94" s="299">
        <f>Matériel_Location!Q38</f>
        <v>0</v>
      </c>
      <c r="F94" s="299">
        <f>Matériel_Location!Y38</f>
        <v>0</v>
      </c>
      <c r="G94" s="299">
        <f>Matériel_Location!AG38</f>
        <v>0</v>
      </c>
      <c r="H94" s="299">
        <f>+Matériel_Location!AO38</f>
        <v>0</v>
      </c>
      <c r="I94" s="299">
        <f>Matériel_Location!AW38</f>
        <v>0</v>
      </c>
      <c r="J94" s="299">
        <f>Matériel_Location!BE38</f>
        <v>0</v>
      </c>
      <c r="K94" s="299">
        <f>Matériel_Location!BM38</f>
        <v>0</v>
      </c>
      <c r="L94" s="299">
        <f>Matériel_Location!BU38</f>
        <v>0</v>
      </c>
      <c r="M94" s="299">
        <f>+Matériel_Location!CC38</f>
        <v>0</v>
      </c>
      <c r="N94" s="299">
        <f>Matériel_Location!CK38</f>
        <v>0</v>
      </c>
      <c r="O94" s="299">
        <f>Matériel_Location!CS38</f>
        <v>0</v>
      </c>
      <c r="P94" s="299">
        <f>Matériel_Location!DA38</f>
        <v>0</v>
      </c>
      <c r="Q94" s="299">
        <f>Matériel_Location!DI38</f>
        <v>0</v>
      </c>
      <c r="R94" s="299">
        <f>Matériel_Location!DQ38</f>
        <v>0</v>
      </c>
      <c r="S94" s="299">
        <f>Matériel_Location!DY38</f>
        <v>0</v>
      </c>
      <c r="T94" s="299">
        <f>Matériel_Location!EG38</f>
        <v>0</v>
      </c>
      <c r="U94" s="299">
        <f>Matériel_Location!EO38</f>
        <v>0</v>
      </c>
      <c r="V94" s="299">
        <f>Matériel_Location!EW38</f>
        <v>0</v>
      </c>
      <c r="W94" s="299">
        <f>Matériel_Location!FE38</f>
        <v>0</v>
      </c>
      <c r="X94" s="299">
        <f>Matériel_Location!FM38</f>
        <v>0</v>
      </c>
      <c r="Y94" s="299">
        <f>Matériel_Location!FU38</f>
        <v>0</v>
      </c>
      <c r="Z94" s="299">
        <f>Matériel_Location!GC38</f>
        <v>0</v>
      </c>
      <c r="AA94" s="299">
        <f>Matériel_Location!GK38</f>
        <v>0</v>
      </c>
      <c r="AB94" s="299">
        <f>Matériel_Location!GS38</f>
        <v>0</v>
      </c>
      <c r="AC94" s="299">
        <f>Matériel_Location!HA38</f>
        <v>0</v>
      </c>
      <c r="AD94" s="299">
        <f>Matériel_Location!HI38</f>
        <v>0</v>
      </c>
      <c r="AE94" s="299">
        <f>Matériel_Location!HQ38</f>
        <v>0</v>
      </c>
      <c r="AF94" s="299">
        <f>Matériel_Location!HY38</f>
        <v>0</v>
      </c>
      <c r="AG94" s="299">
        <f>Matériel_Location!IG38</f>
        <v>0</v>
      </c>
      <c r="AH94" s="299">
        <f>Matériel_Location!IO38</f>
        <v>0</v>
      </c>
      <c r="AI94" s="533">
        <f t="shared" si="4"/>
        <v>0</v>
      </c>
    </row>
    <row r="95" spans="1:35">
      <c r="A95" s="528">
        <f>Matériel_Location!A39</f>
        <v>0</v>
      </c>
      <c r="B95" s="301">
        <f>Matériel_Location!B39</f>
        <v>0</v>
      </c>
      <c r="C95" s="301">
        <f>Matériel_Location!C39</f>
        <v>0</v>
      </c>
      <c r="D95" s="298">
        <f>Matériel_Location!I39</f>
        <v>0</v>
      </c>
      <c r="E95" s="299">
        <f>Matériel_Location!Q39</f>
        <v>0</v>
      </c>
      <c r="F95" s="299">
        <f>Matériel_Location!Y39</f>
        <v>0</v>
      </c>
      <c r="G95" s="299">
        <f>Matériel_Location!AG39</f>
        <v>0</v>
      </c>
      <c r="H95" s="299">
        <f>+Matériel_Location!AO39</f>
        <v>0</v>
      </c>
      <c r="I95" s="299">
        <f>Matériel_Location!AW39</f>
        <v>0</v>
      </c>
      <c r="J95" s="299">
        <f>Matériel_Location!BE39</f>
        <v>0</v>
      </c>
      <c r="K95" s="299">
        <f>Matériel_Location!BM39</f>
        <v>0</v>
      </c>
      <c r="L95" s="299">
        <f>Matériel_Location!BU39</f>
        <v>0</v>
      </c>
      <c r="M95" s="299">
        <f>+Matériel_Location!CC39</f>
        <v>0</v>
      </c>
      <c r="N95" s="299">
        <f>Matériel_Location!CK39</f>
        <v>0</v>
      </c>
      <c r="O95" s="299">
        <f>Matériel_Location!CS39</f>
        <v>0</v>
      </c>
      <c r="P95" s="299">
        <f>Matériel_Location!DA39</f>
        <v>0</v>
      </c>
      <c r="Q95" s="299">
        <f>Matériel_Location!DI39</f>
        <v>0</v>
      </c>
      <c r="R95" s="299">
        <f>Matériel_Location!DQ39</f>
        <v>0</v>
      </c>
      <c r="S95" s="299">
        <f>Matériel_Location!DY39</f>
        <v>0</v>
      </c>
      <c r="T95" s="299">
        <f>Matériel_Location!EG39</f>
        <v>0</v>
      </c>
      <c r="U95" s="299">
        <f>Matériel_Location!EO39</f>
        <v>0</v>
      </c>
      <c r="V95" s="299">
        <f>Matériel_Location!EW39</f>
        <v>0</v>
      </c>
      <c r="W95" s="299">
        <f>Matériel_Location!FE39</f>
        <v>0</v>
      </c>
      <c r="X95" s="299">
        <f>Matériel_Location!FM39</f>
        <v>0</v>
      </c>
      <c r="Y95" s="299">
        <f>Matériel_Location!FU39</f>
        <v>0</v>
      </c>
      <c r="Z95" s="299">
        <f>Matériel_Location!GC39</f>
        <v>0</v>
      </c>
      <c r="AA95" s="299">
        <f>Matériel_Location!GK39</f>
        <v>0</v>
      </c>
      <c r="AB95" s="299">
        <f>Matériel_Location!GS39</f>
        <v>0</v>
      </c>
      <c r="AC95" s="299">
        <f>Matériel_Location!HA39</f>
        <v>0</v>
      </c>
      <c r="AD95" s="299">
        <f>Matériel_Location!HI39</f>
        <v>0</v>
      </c>
      <c r="AE95" s="299">
        <f>Matériel_Location!HQ39</f>
        <v>0</v>
      </c>
      <c r="AF95" s="299">
        <f>Matériel_Location!HY39</f>
        <v>0</v>
      </c>
      <c r="AG95" s="299">
        <f>Matériel_Location!IG39</f>
        <v>0</v>
      </c>
      <c r="AH95" s="299">
        <f>Matériel_Location!IO39</f>
        <v>0</v>
      </c>
      <c r="AI95" s="533">
        <f t="shared" si="4"/>
        <v>0</v>
      </c>
    </row>
    <row r="96" spans="1:35">
      <c r="A96" s="528">
        <f>Matériel_Location!A40</f>
        <v>0</v>
      </c>
      <c r="B96" s="301">
        <f>Matériel_Location!B40</f>
        <v>0</v>
      </c>
      <c r="C96" s="301">
        <f>Matériel_Location!C40</f>
        <v>0</v>
      </c>
      <c r="D96" s="298">
        <f>Matériel_Location!I40</f>
        <v>0</v>
      </c>
      <c r="E96" s="299">
        <f>Matériel_Location!Q40</f>
        <v>0</v>
      </c>
      <c r="F96" s="299">
        <f>Matériel_Location!Y40</f>
        <v>0</v>
      </c>
      <c r="G96" s="299">
        <f>Matériel_Location!AG40</f>
        <v>0</v>
      </c>
      <c r="H96" s="299">
        <f>+Matériel_Location!AO40</f>
        <v>0</v>
      </c>
      <c r="I96" s="299">
        <f>Matériel_Location!AW40</f>
        <v>0</v>
      </c>
      <c r="J96" s="299">
        <f>Matériel_Location!BE40</f>
        <v>0</v>
      </c>
      <c r="K96" s="299">
        <f>Matériel_Location!BM40</f>
        <v>0</v>
      </c>
      <c r="L96" s="299">
        <f>Matériel_Location!BU40</f>
        <v>0</v>
      </c>
      <c r="M96" s="299">
        <f>+Matériel_Location!CC40</f>
        <v>0</v>
      </c>
      <c r="N96" s="299">
        <f>Matériel_Location!CK40</f>
        <v>0</v>
      </c>
      <c r="O96" s="299">
        <f>Matériel_Location!CS40</f>
        <v>0</v>
      </c>
      <c r="P96" s="299">
        <f>Matériel_Location!DA40</f>
        <v>0</v>
      </c>
      <c r="Q96" s="299">
        <f>Matériel_Location!DI40</f>
        <v>0</v>
      </c>
      <c r="R96" s="299">
        <f>Matériel_Location!DQ40</f>
        <v>0</v>
      </c>
      <c r="S96" s="299">
        <f>Matériel_Location!DY40</f>
        <v>0</v>
      </c>
      <c r="T96" s="299">
        <f>Matériel_Location!EG40</f>
        <v>0</v>
      </c>
      <c r="U96" s="299">
        <f>Matériel_Location!EO40</f>
        <v>0</v>
      </c>
      <c r="V96" s="299">
        <f>Matériel_Location!EW40</f>
        <v>0</v>
      </c>
      <c r="W96" s="299">
        <f>Matériel_Location!FE40</f>
        <v>0</v>
      </c>
      <c r="X96" s="299">
        <f>Matériel_Location!FM40</f>
        <v>0</v>
      </c>
      <c r="Y96" s="299">
        <f>Matériel_Location!FU40</f>
        <v>0</v>
      </c>
      <c r="Z96" s="299">
        <f>Matériel_Location!GC40</f>
        <v>0</v>
      </c>
      <c r="AA96" s="299">
        <f>Matériel_Location!GK40</f>
        <v>0</v>
      </c>
      <c r="AB96" s="299">
        <f>Matériel_Location!GS40</f>
        <v>0</v>
      </c>
      <c r="AC96" s="299">
        <f>Matériel_Location!HA40</f>
        <v>0</v>
      </c>
      <c r="AD96" s="299">
        <f>Matériel_Location!HI40</f>
        <v>0</v>
      </c>
      <c r="AE96" s="299">
        <f>Matériel_Location!HQ40</f>
        <v>0</v>
      </c>
      <c r="AF96" s="299">
        <f>Matériel_Location!HY40</f>
        <v>0</v>
      </c>
      <c r="AG96" s="299">
        <f>Matériel_Location!IG40</f>
        <v>0</v>
      </c>
      <c r="AH96" s="299">
        <f>Matériel_Location!IO40</f>
        <v>0</v>
      </c>
      <c r="AI96" s="533">
        <f t="shared" si="4"/>
        <v>0</v>
      </c>
    </row>
    <row r="97" spans="1:35">
      <c r="A97" s="528">
        <f>Matériel_Location!A41</f>
        <v>0</v>
      </c>
      <c r="B97" s="301">
        <f>Matériel_Location!B41</f>
        <v>0</v>
      </c>
      <c r="C97" s="301">
        <f>Matériel_Location!C41</f>
        <v>0</v>
      </c>
      <c r="D97" s="298">
        <f>Matériel_Location!I41</f>
        <v>0</v>
      </c>
      <c r="E97" s="299">
        <f>Matériel_Location!Q41</f>
        <v>0</v>
      </c>
      <c r="F97" s="299">
        <f>Matériel_Location!Y41</f>
        <v>0</v>
      </c>
      <c r="G97" s="299">
        <f>Matériel_Location!AG41</f>
        <v>0</v>
      </c>
      <c r="H97" s="299">
        <f>+Matériel_Location!AO41</f>
        <v>0</v>
      </c>
      <c r="I97" s="299">
        <f>Matériel_Location!AW41</f>
        <v>0</v>
      </c>
      <c r="J97" s="299">
        <f>Matériel_Location!BE41</f>
        <v>0</v>
      </c>
      <c r="K97" s="299">
        <f>Matériel_Location!BM41</f>
        <v>0</v>
      </c>
      <c r="L97" s="299">
        <f>Matériel_Location!BU41</f>
        <v>0</v>
      </c>
      <c r="M97" s="299">
        <f>+Matériel_Location!CC41</f>
        <v>0</v>
      </c>
      <c r="N97" s="299">
        <f>Matériel_Location!CK41</f>
        <v>0</v>
      </c>
      <c r="O97" s="299">
        <f>Matériel_Location!CS41</f>
        <v>0</v>
      </c>
      <c r="P97" s="299">
        <f>Matériel_Location!DA41</f>
        <v>0</v>
      </c>
      <c r="Q97" s="299">
        <f>Matériel_Location!DI41</f>
        <v>0</v>
      </c>
      <c r="R97" s="299">
        <f>Matériel_Location!DQ41</f>
        <v>0</v>
      </c>
      <c r="S97" s="299">
        <f>Matériel_Location!DY41</f>
        <v>0</v>
      </c>
      <c r="T97" s="299">
        <f>Matériel_Location!EG41</f>
        <v>0</v>
      </c>
      <c r="U97" s="299">
        <f>Matériel_Location!EO41</f>
        <v>0</v>
      </c>
      <c r="V97" s="299">
        <f>Matériel_Location!EW41</f>
        <v>0</v>
      </c>
      <c r="W97" s="299">
        <f>Matériel_Location!FE41</f>
        <v>0</v>
      </c>
      <c r="X97" s="299">
        <f>Matériel_Location!FM41</f>
        <v>0</v>
      </c>
      <c r="Y97" s="299">
        <f>Matériel_Location!FU41</f>
        <v>0</v>
      </c>
      <c r="Z97" s="299">
        <f>Matériel_Location!GC41</f>
        <v>0</v>
      </c>
      <c r="AA97" s="299">
        <f>Matériel_Location!GK41</f>
        <v>0</v>
      </c>
      <c r="AB97" s="299">
        <f>Matériel_Location!GS41</f>
        <v>0</v>
      </c>
      <c r="AC97" s="299">
        <f>Matériel_Location!HA41</f>
        <v>0</v>
      </c>
      <c r="AD97" s="299">
        <f>Matériel_Location!HI41</f>
        <v>0</v>
      </c>
      <c r="AE97" s="299">
        <f>Matériel_Location!HQ41</f>
        <v>0</v>
      </c>
      <c r="AF97" s="299">
        <f>Matériel_Location!HY41</f>
        <v>0</v>
      </c>
      <c r="AG97" s="299">
        <f>Matériel_Location!IG41</f>
        <v>0</v>
      </c>
      <c r="AH97" s="299">
        <f>Matériel_Location!IO41</f>
        <v>0</v>
      </c>
      <c r="AI97" s="533">
        <f t="shared" si="4"/>
        <v>0</v>
      </c>
    </row>
    <row r="98" spans="1:35">
      <c r="A98" s="528">
        <f>Matériel_Location!A42</f>
        <v>0</v>
      </c>
      <c r="B98" s="301">
        <f>Matériel_Location!B42</f>
        <v>0</v>
      </c>
      <c r="C98" s="301">
        <f>Matériel_Location!C42</f>
        <v>0</v>
      </c>
      <c r="D98" s="298">
        <f>Matériel_Location!I42</f>
        <v>0</v>
      </c>
      <c r="E98" s="299">
        <f>Matériel_Location!Q42</f>
        <v>0</v>
      </c>
      <c r="F98" s="299">
        <f>Matériel_Location!Y42</f>
        <v>0</v>
      </c>
      <c r="G98" s="299">
        <f>Matériel_Location!AG42</f>
        <v>0</v>
      </c>
      <c r="H98" s="299">
        <f>+Matériel_Location!AO42</f>
        <v>0</v>
      </c>
      <c r="I98" s="299">
        <f>Matériel_Location!AW42</f>
        <v>0</v>
      </c>
      <c r="J98" s="299">
        <f>Matériel_Location!BE42</f>
        <v>0</v>
      </c>
      <c r="K98" s="299">
        <f>Matériel_Location!BM42</f>
        <v>0</v>
      </c>
      <c r="L98" s="299">
        <f>Matériel_Location!BU42</f>
        <v>0</v>
      </c>
      <c r="M98" s="299">
        <f>+Matériel_Location!CC42</f>
        <v>0</v>
      </c>
      <c r="N98" s="299">
        <f>Matériel_Location!CK42</f>
        <v>0</v>
      </c>
      <c r="O98" s="299">
        <f>Matériel_Location!CS42</f>
        <v>0</v>
      </c>
      <c r="P98" s="299">
        <f>Matériel_Location!DA42</f>
        <v>0</v>
      </c>
      <c r="Q98" s="299">
        <f>Matériel_Location!DI42</f>
        <v>0</v>
      </c>
      <c r="R98" s="299">
        <f>Matériel_Location!DQ42</f>
        <v>0</v>
      </c>
      <c r="S98" s="299">
        <f>Matériel_Location!DY42</f>
        <v>0</v>
      </c>
      <c r="T98" s="299">
        <f>Matériel_Location!EG42</f>
        <v>0</v>
      </c>
      <c r="U98" s="299">
        <f>Matériel_Location!EO42</f>
        <v>0</v>
      </c>
      <c r="V98" s="299">
        <f>Matériel_Location!EW42</f>
        <v>0</v>
      </c>
      <c r="W98" s="299">
        <f>Matériel_Location!FE42</f>
        <v>0</v>
      </c>
      <c r="X98" s="299">
        <f>Matériel_Location!FM42</f>
        <v>0</v>
      </c>
      <c r="Y98" s="299">
        <f>Matériel_Location!FU42</f>
        <v>0</v>
      </c>
      <c r="Z98" s="299">
        <f>Matériel_Location!GC42</f>
        <v>0</v>
      </c>
      <c r="AA98" s="299">
        <f>Matériel_Location!GK42</f>
        <v>0</v>
      </c>
      <c r="AB98" s="299">
        <f>Matériel_Location!GS42</f>
        <v>0</v>
      </c>
      <c r="AC98" s="299">
        <f>Matériel_Location!HA42</f>
        <v>0</v>
      </c>
      <c r="AD98" s="299">
        <f>Matériel_Location!HI42</f>
        <v>0</v>
      </c>
      <c r="AE98" s="299">
        <f>Matériel_Location!HQ42</f>
        <v>0</v>
      </c>
      <c r="AF98" s="299">
        <f>Matériel_Location!HY42</f>
        <v>0</v>
      </c>
      <c r="AG98" s="299">
        <f>Matériel_Location!IG42</f>
        <v>0</v>
      </c>
      <c r="AH98" s="299">
        <f>Matériel_Location!IO42</f>
        <v>0</v>
      </c>
      <c r="AI98" s="533">
        <f t="shared" si="4"/>
        <v>0</v>
      </c>
    </row>
    <row r="99" spans="1:35">
      <c r="A99" s="528">
        <f>Matériel_Location!A43</f>
        <v>0</v>
      </c>
      <c r="B99" s="301">
        <f>Matériel_Location!B43</f>
        <v>0</v>
      </c>
      <c r="C99" s="301">
        <f>Matériel_Location!C43</f>
        <v>0</v>
      </c>
      <c r="D99" s="298">
        <f>Matériel_Location!I43</f>
        <v>0</v>
      </c>
      <c r="E99" s="299">
        <f>Matériel_Location!Q43</f>
        <v>0</v>
      </c>
      <c r="F99" s="299">
        <f>Matériel_Location!Y43</f>
        <v>0</v>
      </c>
      <c r="G99" s="299">
        <f>Matériel_Location!AG43</f>
        <v>0</v>
      </c>
      <c r="H99" s="299">
        <f>+Matériel_Location!AO43</f>
        <v>0</v>
      </c>
      <c r="I99" s="299">
        <f>Matériel_Location!AW43</f>
        <v>0</v>
      </c>
      <c r="J99" s="299">
        <f>Matériel_Location!BE43</f>
        <v>0</v>
      </c>
      <c r="K99" s="299">
        <f>Matériel_Location!BM43</f>
        <v>0</v>
      </c>
      <c r="L99" s="299">
        <f>Matériel_Location!BU43</f>
        <v>0</v>
      </c>
      <c r="M99" s="299">
        <f>+Matériel_Location!CC43</f>
        <v>0</v>
      </c>
      <c r="N99" s="299">
        <f>Matériel_Location!CK43</f>
        <v>0</v>
      </c>
      <c r="O99" s="299">
        <f>Matériel_Location!CS43</f>
        <v>0</v>
      </c>
      <c r="P99" s="299">
        <f>Matériel_Location!DA43</f>
        <v>0</v>
      </c>
      <c r="Q99" s="299">
        <f>Matériel_Location!DI43</f>
        <v>0</v>
      </c>
      <c r="R99" s="299">
        <f>Matériel_Location!DQ43</f>
        <v>0</v>
      </c>
      <c r="S99" s="299">
        <f>Matériel_Location!DY43</f>
        <v>0</v>
      </c>
      <c r="T99" s="299">
        <f>Matériel_Location!EG43</f>
        <v>0</v>
      </c>
      <c r="U99" s="299">
        <f>Matériel_Location!EO43</f>
        <v>0</v>
      </c>
      <c r="V99" s="299">
        <f>Matériel_Location!EW43</f>
        <v>0</v>
      </c>
      <c r="W99" s="299">
        <f>Matériel_Location!FE43</f>
        <v>0</v>
      </c>
      <c r="X99" s="299">
        <f>Matériel_Location!FM43</f>
        <v>0</v>
      </c>
      <c r="Y99" s="299">
        <f>Matériel_Location!FU43</f>
        <v>0</v>
      </c>
      <c r="Z99" s="299">
        <f>Matériel_Location!GC43</f>
        <v>0</v>
      </c>
      <c r="AA99" s="299">
        <f>Matériel_Location!GK43</f>
        <v>0</v>
      </c>
      <c r="AB99" s="299">
        <f>Matériel_Location!GS43</f>
        <v>0</v>
      </c>
      <c r="AC99" s="299">
        <f>Matériel_Location!HA43</f>
        <v>0</v>
      </c>
      <c r="AD99" s="299">
        <f>Matériel_Location!HI43</f>
        <v>0</v>
      </c>
      <c r="AE99" s="299">
        <f>Matériel_Location!HQ43</f>
        <v>0</v>
      </c>
      <c r="AF99" s="299">
        <f>Matériel_Location!HY43</f>
        <v>0</v>
      </c>
      <c r="AG99" s="299">
        <f>Matériel_Location!IG43</f>
        <v>0</v>
      </c>
      <c r="AH99" s="299">
        <f>Matériel_Location!IO43</f>
        <v>0</v>
      </c>
      <c r="AI99" s="533">
        <f t="shared" si="4"/>
        <v>0</v>
      </c>
    </row>
    <row r="100" spans="1:35">
      <c r="A100" s="528">
        <f>Matériel_Location!A44</f>
        <v>0</v>
      </c>
      <c r="B100" s="301">
        <f>Matériel_Location!B44</f>
        <v>0</v>
      </c>
      <c r="C100" s="301">
        <f>Matériel_Location!C44</f>
        <v>0</v>
      </c>
      <c r="D100" s="298">
        <f>Matériel_Location!I44</f>
        <v>0</v>
      </c>
      <c r="E100" s="299">
        <f>Matériel_Location!Q44</f>
        <v>0</v>
      </c>
      <c r="F100" s="299">
        <f>Matériel_Location!Y44</f>
        <v>0</v>
      </c>
      <c r="G100" s="299">
        <f>Matériel_Location!AG44</f>
        <v>0</v>
      </c>
      <c r="H100" s="299">
        <f>+Matériel_Location!AO44</f>
        <v>0</v>
      </c>
      <c r="I100" s="299">
        <f>Matériel_Location!AW44</f>
        <v>0</v>
      </c>
      <c r="J100" s="299">
        <f>Matériel_Location!BE44</f>
        <v>0</v>
      </c>
      <c r="K100" s="299">
        <f>Matériel_Location!BM44</f>
        <v>0</v>
      </c>
      <c r="L100" s="299">
        <f>Matériel_Location!BU44</f>
        <v>0</v>
      </c>
      <c r="M100" s="299">
        <f>+Matériel_Location!CC44</f>
        <v>0</v>
      </c>
      <c r="N100" s="299">
        <f>Matériel_Location!CK44</f>
        <v>0</v>
      </c>
      <c r="O100" s="299">
        <f>Matériel_Location!CS44</f>
        <v>0</v>
      </c>
      <c r="P100" s="299">
        <f>Matériel_Location!DA44</f>
        <v>0</v>
      </c>
      <c r="Q100" s="299">
        <f>Matériel_Location!DI44</f>
        <v>0</v>
      </c>
      <c r="R100" s="299">
        <f>Matériel_Location!DQ44</f>
        <v>0</v>
      </c>
      <c r="S100" s="299">
        <f>Matériel_Location!DY44</f>
        <v>0</v>
      </c>
      <c r="T100" s="299">
        <f>Matériel_Location!EG44</f>
        <v>0</v>
      </c>
      <c r="U100" s="299">
        <f>Matériel_Location!EO44</f>
        <v>0</v>
      </c>
      <c r="V100" s="299">
        <f>Matériel_Location!EW44</f>
        <v>0</v>
      </c>
      <c r="W100" s="299">
        <f>Matériel_Location!FE44</f>
        <v>0</v>
      </c>
      <c r="X100" s="299">
        <f>Matériel_Location!FM44</f>
        <v>0</v>
      </c>
      <c r="Y100" s="299">
        <f>Matériel_Location!FU44</f>
        <v>0</v>
      </c>
      <c r="Z100" s="299">
        <f>Matériel_Location!GC44</f>
        <v>0</v>
      </c>
      <c r="AA100" s="299">
        <f>Matériel_Location!GK44</f>
        <v>0</v>
      </c>
      <c r="AB100" s="299">
        <f>Matériel_Location!GS44</f>
        <v>0</v>
      </c>
      <c r="AC100" s="299">
        <f>Matériel_Location!HA44</f>
        <v>0</v>
      </c>
      <c r="AD100" s="299">
        <f>Matériel_Location!HI44</f>
        <v>0</v>
      </c>
      <c r="AE100" s="299">
        <f>Matériel_Location!HQ44</f>
        <v>0</v>
      </c>
      <c r="AF100" s="299">
        <f>Matériel_Location!HY44</f>
        <v>0</v>
      </c>
      <c r="AG100" s="299">
        <f>Matériel_Location!IG44</f>
        <v>0</v>
      </c>
      <c r="AH100" s="299">
        <f>Matériel_Location!IO44</f>
        <v>0</v>
      </c>
      <c r="AI100" s="533">
        <f t="shared" si="4"/>
        <v>0</v>
      </c>
    </row>
    <row r="101" spans="1:35">
      <c r="A101" s="528">
        <f>Matériel_Location!A45</f>
        <v>0</v>
      </c>
      <c r="B101" s="301">
        <f>Matériel_Location!B45</f>
        <v>0</v>
      </c>
      <c r="C101" s="301">
        <f>Matériel_Location!C45</f>
        <v>0</v>
      </c>
      <c r="D101" s="298">
        <f>Matériel_Location!I45</f>
        <v>0</v>
      </c>
      <c r="E101" s="299">
        <f>Matériel_Location!Q45</f>
        <v>0</v>
      </c>
      <c r="F101" s="299">
        <f>Matériel_Location!Y45</f>
        <v>0</v>
      </c>
      <c r="G101" s="299">
        <f>Matériel_Location!AG45</f>
        <v>0</v>
      </c>
      <c r="H101" s="299">
        <f>+Matériel_Location!AO45</f>
        <v>0</v>
      </c>
      <c r="I101" s="299">
        <f>Matériel_Location!AW45</f>
        <v>0</v>
      </c>
      <c r="J101" s="299">
        <f>Matériel_Location!BE45</f>
        <v>0</v>
      </c>
      <c r="K101" s="299">
        <f>Matériel_Location!BM45</f>
        <v>0</v>
      </c>
      <c r="L101" s="299">
        <f>Matériel_Location!BU45</f>
        <v>0</v>
      </c>
      <c r="M101" s="299">
        <f>+Matériel_Location!CC45</f>
        <v>0</v>
      </c>
      <c r="N101" s="299">
        <f>Matériel_Location!CK45</f>
        <v>0</v>
      </c>
      <c r="O101" s="299">
        <f>Matériel_Location!CS45</f>
        <v>0</v>
      </c>
      <c r="P101" s="299">
        <f>Matériel_Location!DA45</f>
        <v>0</v>
      </c>
      <c r="Q101" s="299">
        <f>Matériel_Location!DI45</f>
        <v>0</v>
      </c>
      <c r="R101" s="299">
        <f>Matériel_Location!DQ45</f>
        <v>0</v>
      </c>
      <c r="S101" s="299">
        <f>Matériel_Location!DY45</f>
        <v>0</v>
      </c>
      <c r="T101" s="299">
        <f>Matériel_Location!EG45</f>
        <v>0</v>
      </c>
      <c r="U101" s="299">
        <f>Matériel_Location!EO45</f>
        <v>0</v>
      </c>
      <c r="V101" s="299">
        <f>Matériel_Location!EW45</f>
        <v>0</v>
      </c>
      <c r="W101" s="299">
        <f>Matériel_Location!FE45</f>
        <v>0</v>
      </c>
      <c r="X101" s="299">
        <f>Matériel_Location!FM45</f>
        <v>0</v>
      </c>
      <c r="Y101" s="299">
        <f>Matériel_Location!FU45</f>
        <v>0</v>
      </c>
      <c r="Z101" s="299">
        <f>Matériel_Location!GC45</f>
        <v>0</v>
      </c>
      <c r="AA101" s="299">
        <f>Matériel_Location!GK45</f>
        <v>0</v>
      </c>
      <c r="AB101" s="299">
        <f>Matériel_Location!GS45</f>
        <v>0</v>
      </c>
      <c r="AC101" s="299">
        <f>Matériel_Location!HA45</f>
        <v>0</v>
      </c>
      <c r="AD101" s="299">
        <f>Matériel_Location!HI45</f>
        <v>0</v>
      </c>
      <c r="AE101" s="299">
        <f>Matériel_Location!HQ45</f>
        <v>0</v>
      </c>
      <c r="AF101" s="299">
        <f>Matériel_Location!HY45</f>
        <v>0</v>
      </c>
      <c r="AG101" s="299">
        <f>Matériel_Location!IG45</f>
        <v>0</v>
      </c>
      <c r="AH101" s="299">
        <f>Matériel_Location!IO45</f>
        <v>0</v>
      </c>
      <c r="AI101" s="533">
        <f t="shared" si="4"/>
        <v>0</v>
      </c>
    </row>
    <row r="102" spans="1:35">
      <c r="A102" s="528">
        <f>Matériel_Location!A46</f>
        <v>0</v>
      </c>
      <c r="B102" s="301">
        <f>Matériel_Location!B46</f>
        <v>0</v>
      </c>
      <c r="C102" s="301">
        <f>Matériel_Location!C46</f>
        <v>0</v>
      </c>
      <c r="D102" s="298">
        <f>Matériel_Location!I46</f>
        <v>0</v>
      </c>
      <c r="E102" s="299">
        <f>Matériel_Location!Q46</f>
        <v>0</v>
      </c>
      <c r="F102" s="299">
        <f>Matériel_Location!Y46</f>
        <v>0</v>
      </c>
      <c r="G102" s="299">
        <f>Matériel_Location!AG46</f>
        <v>0</v>
      </c>
      <c r="H102" s="299">
        <f>+Matériel_Location!AO46</f>
        <v>0</v>
      </c>
      <c r="I102" s="299">
        <f>Matériel_Location!AW46</f>
        <v>0</v>
      </c>
      <c r="J102" s="299">
        <f>Matériel_Location!BE46</f>
        <v>0</v>
      </c>
      <c r="K102" s="299">
        <f>Matériel_Location!BM46</f>
        <v>0</v>
      </c>
      <c r="L102" s="299">
        <f>Matériel_Location!BU46</f>
        <v>0</v>
      </c>
      <c r="M102" s="299">
        <f>+Matériel_Location!CC46</f>
        <v>0</v>
      </c>
      <c r="N102" s="299">
        <f>Matériel_Location!CK46</f>
        <v>0</v>
      </c>
      <c r="O102" s="299">
        <f>Matériel_Location!CS46</f>
        <v>0</v>
      </c>
      <c r="P102" s="299">
        <f>Matériel_Location!DA46</f>
        <v>0</v>
      </c>
      <c r="Q102" s="299">
        <f>Matériel_Location!DI46</f>
        <v>0</v>
      </c>
      <c r="R102" s="299">
        <f>Matériel_Location!DQ46</f>
        <v>0</v>
      </c>
      <c r="S102" s="299">
        <f>Matériel_Location!DY46</f>
        <v>0</v>
      </c>
      <c r="T102" s="299">
        <f>Matériel_Location!EG46</f>
        <v>0</v>
      </c>
      <c r="U102" s="299">
        <f>Matériel_Location!EO46</f>
        <v>0</v>
      </c>
      <c r="V102" s="299">
        <f>Matériel_Location!EW46</f>
        <v>0</v>
      </c>
      <c r="W102" s="299">
        <f>Matériel_Location!FE46</f>
        <v>0</v>
      </c>
      <c r="X102" s="299">
        <f>Matériel_Location!FM46</f>
        <v>0</v>
      </c>
      <c r="Y102" s="299">
        <f>Matériel_Location!FU46</f>
        <v>0</v>
      </c>
      <c r="Z102" s="299">
        <f>Matériel_Location!GC46</f>
        <v>0</v>
      </c>
      <c r="AA102" s="299">
        <f>Matériel_Location!GK46</f>
        <v>0</v>
      </c>
      <c r="AB102" s="299">
        <f>Matériel_Location!GS46</f>
        <v>0</v>
      </c>
      <c r="AC102" s="299">
        <f>Matériel_Location!HA46</f>
        <v>0</v>
      </c>
      <c r="AD102" s="299">
        <f>Matériel_Location!HI46</f>
        <v>0</v>
      </c>
      <c r="AE102" s="299">
        <f>Matériel_Location!HQ46</f>
        <v>0</v>
      </c>
      <c r="AF102" s="299">
        <f>Matériel_Location!HY46</f>
        <v>0</v>
      </c>
      <c r="AG102" s="299">
        <f>Matériel_Location!IG46</f>
        <v>0</v>
      </c>
      <c r="AH102" s="299">
        <f>Matériel_Location!IO46</f>
        <v>0</v>
      </c>
      <c r="AI102" s="533">
        <f t="shared" si="4"/>
        <v>0</v>
      </c>
    </row>
    <row r="103" spans="1:35">
      <c r="A103" s="528">
        <f>Matériel_Location!A47</f>
        <v>0</v>
      </c>
      <c r="B103" s="301">
        <f>Matériel_Location!B47</f>
        <v>0</v>
      </c>
      <c r="C103" s="301">
        <f>Matériel_Location!C47</f>
        <v>0</v>
      </c>
      <c r="D103" s="298">
        <f>Matériel_Location!I47</f>
        <v>0</v>
      </c>
      <c r="E103" s="299">
        <f>Matériel_Location!Q47</f>
        <v>0</v>
      </c>
      <c r="F103" s="299">
        <f>Matériel_Location!Y47</f>
        <v>0</v>
      </c>
      <c r="G103" s="299">
        <f>Matériel_Location!AG47</f>
        <v>0</v>
      </c>
      <c r="H103" s="299">
        <f>+Matériel_Location!AO47</f>
        <v>0</v>
      </c>
      <c r="I103" s="299">
        <f>Matériel_Location!AW47</f>
        <v>0</v>
      </c>
      <c r="J103" s="299">
        <f>Matériel_Location!BE47</f>
        <v>0</v>
      </c>
      <c r="K103" s="299">
        <f>Matériel_Location!BM47</f>
        <v>0</v>
      </c>
      <c r="L103" s="299">
        <f>Matériel_Location!BU47</f>
        <v>0</v>
      </c>
      <c r="M103" s="299">
        <f>+Matériel_Location!CC47</f>
        <v>0</v>
      </c>
      <c r="N103" s="299">
        <f>Matériel_Location!CK47</f>
        <v>0</v>
      </c>
      <c r="O103" s="299">
        <f>Matériel_Location!CS47</f>
        <v>0</v>
      </c>
      <c r="P103" s="299">
        <f>Matériel_Location!DA47</f>
        <v>0</v>
      </c>
      <c r="Q103" s="299">
        <f>Matériel_Location!DI47</f>
        <v>0</v>
      </c>
      <c r="R103" s="299">
        <f>Matériel_Location!DQ47</f>
        <v>0</v>
      </c>
      <c r="S103" s="299">
        <f>Matériel_Location!DY47</f>
        <v>0</v>
      </c>
      <c r="T103" s="299">
        <f>Matériel_Location!EG47</f>
        <v>0</v>
      </c>
      <c r="U103" s="299">
        <f>Matériel_Location!EO47</f>
        <v>0</v>
      </c>
      <c r="V103" s="299">
        <f>Matériel_Location!EW47</f>
        <v>0</v>
      </c>
      <c r="W103" s="299">
        <f>Matériel_Location!FE47</f>
        <v>0</v>
      </c>
      <c r="X103" s="299">
        <f>Matériel_Location!FM47</f>
        <v>0</v>
      </c>
      <c r="Y103" s="299">
        <f>Matériel_Location!FU47</f>
        <v>0</v>
      </c>
      <c r="Z103" s="299">
        <f>Matériel_Location!GC47</f>
        <v>0</v>
      </c>
      <c r="AA103" s="299">
        <f>Matériel_Location!GK47</f>
        <v>0</v>
      </c>
      <c r="AB103" s="299">
        <f>Matériel_Location!GS47</f>
        <v>0</v>
      </c>
      <c r="AC103" s="299">
        <f>Matériel_Location!HA47</f>
        <v>0</v>
      </c>
      <c r="AD103" s="299">
        <f>Matériel_Location!HI47</f>
        <v>0</v>
      </c>
      <c r="AE103" s="299">
        <f>Matériel_Location!HQ47</f>
        <v>0</v>
      </c>
      <c r="AF103" s="299">
        <f>Matériel_Location!HY47</f>
        <v>0</v>
      </c>
      <c r="AG103" s="299">
        <f>Matériel_Location!IG47</f>
        <v>0</v>
      </c>
      <c r="AH103" s="299">
        <f>Matériel_Location!IO47</f>
        <v>0</v>
      </c>
      <c r="AI103" s="533">
        <f t="shared" si="4"/>
        <v>0</v>
      </c>
    </row>
    <row r="104" spans="1:35">
      <c r="A104" s="528">
        <f>Matériel_Location!A48</f>
        <v>0</v>
      </c>
      <c r="B104" s="301">
        <f>Matériel_Location!B48</f>
        <v>0</v>
      </c>
      <c r="C104" s="301">
        <f>Matériel_Location!C48</f>
        <v>0</v>
      </c>
      <c r="D104" s="298">
        <f>Matériel_Location!I48</f>
        <v>0</v>
      </c>
      <c r="E104" s="299">
        <f>Matériel_Location!Q48</f>
        <v>0</v>
      </c>
      <c r="F104" s="299">
        <f>Matériel_Location!Y48</f>
        <v>0</v>
      </c>
      <c r="G104" s="299">
        <f>Matériel_Location!AG48</f>
        <v>0</v>
      </c>
      <c r="H104" s="299">
        <f>+Matériel_Location!AO48</f>
        <v>0</v>
      </c>
      <c r="I104" s="299">
        <f>Matériel_Location!AW48</f>
        <v>0</v>
      </c>
      <c r="J104" s="299">
        <f>Matériel_Location!BE48</f>
        <v>0</v>
      </c>
      <c r="K104" s="299">
        <f>Matériel_Location!BM48</f>
        <v>0</v>
      </c>
      <c r="L104" s="299">
        <f>Matériel_Location!BU48</f>
        <v>0</v>
      </c>
      <c r="M104" s="299">
        <f>+Matériel_Location!CC48</f>
        <v>0</v>
      </c>
      <c r="N104" s="299">
        <f>Matériel_Location!CK48</f>
        <v>0</v>
      </c>
      <c r="O104" s="299">
        <f>Matériel_Location!CS48</f>
        <v>0</v>
      </c>
      <c r="P104" s="299">
        <f>Matériel_Location!DA48</f>
        <v>0</v>
      </c>
      <c r="Q104" s="299">
        <f>Matériel_Location!DI48</f>
        <v>0</v>
      </c>
      <c r="R104" s="299">
        <f>Matériel_Location!DQ48</f>
        <v>0</v>
      </c>
      <c r="S104" s="299">
        <f>Matériel_Location!DY48</f>
        <v>0</v>
      </c>
      <c r="T104" s="299">
        <f>Matériel_Location!EG48</f>
        <v>0</v>
      </c>
      <c r="U104" s="299">
        <f>Matériel_Location!EO48</f>
        <v>0</v>
      </c>
      <c r="V104" s="299">
        <f>Matériel_Location!EW48</f>
        <v>0</v>
      </c>
      <c r="W104" s="299">
        <f>Matériel_Location!FE48</f>
        <v>0</v>
      </c>
      <c r="X104" s="299">
        <f>Matériel_Location!FM48</f>
        <v>0</v>
      </c>
      <c r="Y104" s="299">
        <f>Matériel_Location!FU48</f>
        <v>0</v>
      </c>
      <c r="Z104" s="299">
        <f>Matériel_Location!GC48</f>
        <v>0</v>
      </c>
      <c r="AA104" s="299">
        <f>Matériel_Location!GK48</f>
        <v>0</v>
      </c>
      <c r="AB104" s="299">
        <f>Matériel_Location!GS48</f>
        <v>0</v>
      </c>
      <c r="AC104" s="299">
        <f>Matériel_Location!HA48</f>
        <v>0</v>
      </c>
      <c r="AD104" s="299">
        <f>Matériel_Location!HI48</f>
        <v>0</v>
      </c>
      <c r="AE104" s="299">
        <f>Matériel_Location!HQ48</f>
        <v>0</v>
      </c>
      <c r="AF104" s="299">
        <f>Matériel_Location!HY48</f>
        <v>0</v>
      </c>
      <c r="AG104" s="299">
        <f>Matériel_Location!IG48</f>
        <v>0</v>
      </c>
      <c r="AH104" s="299">
        <f>Matériel_Location!IO48</f>
        <v>0</v>
      </c>
      <c r="AI104" s="533">
        <f t="shared" si="4"/>
        <v>0</v>
      </c>
    </row>
    <row r="105" spans="1:35">
      <c r="A105" s="528">
        <f>Matériel_Location!A49</f>
        <v>0</v>
      </c>
      <c r="B105" s="301">
        <f>Matériel_Location!B49</f>
        <v>0</v>
      </c>
      <c r="C105" s="301">
        <f>Matériel_Location!C49</f>
        <v>0</v>
      </c>
      <c r="D105" s="298">
        <f>Matériel_Location!I49</f>
        <v>0</v>
      </c>
      <c r="E105" s="299">
        <f>Matériel_Location!Q49</f>
        <v>0</v>
      </c>
      <c r="F105" s="299">
        <f>Matériel_Location!Y49</f>
        <v>0</v>
      </c>
      <c r="G105" s="299">
        <f>Matériel_Location!AG49</f>
        <v>0</v>
      </c>
      <c r="H105" s="299">
        <f>+Matériel_Location!AO49</f>
        <v>0</v>
      </c>
      <c r="I105" s="299">
        <f>Matériel_Location!AW49</f>
        <v>0</v>
      </c>
      <c r="J105" s="299">
        <f>Matériel_Location!BE49</f>
        <v>0</v>
      </c>
      <c r="K105" s="299">
        <f>Matériel_Location!BM49</f>
        <v>0</v>
      </c>
      <c r="L105" s="299">
        <f>Matériel_Location!BU49</f>
        <v>0</v>
      </c>
      <c r="M105" s="299">
        <f>+Matériel_Location!CC49</f>
        <v>0</v>
      </c>
      <c r="N105" s="299">
        <f>Matériel_Location!CK49</f>
        <v>0</v>
      </c>
      <c r="O105" s="299">
        <f>Matériel_Location!CS49</f>
        <v>0</v>
      </c>
      <c r="P105" s="299">
        <f>Matériel_Location!DA49</f>
        <v>0</v>
      </c>
      <c r="Q105" s="299">
        <f>Matériel_Location!DI49</f>
        <v>0</v>
      </c>
      <c r="R105" s="299">
        <f>Matériel_Location!DQ49</f>
        <v>0</v>
      </c>
      <c r="S105" s="299">
        <f>Matériel_Location!DY49</f>
        <v>0</v>
      </c>
      <c r="T105" s="299">
        <f>Matériel_Location!EG49</f>
        <v>0</v>
      </c>
      <c r="U105" s="299">
        <f>Matériel_Location!EO49</f>
        <v>0</v>
      </c>
      <c r="V105" s="299">
        <f>Matériel_Location!EW49</f>
        <v>0</v>
      </c>
      <c r="W105" s="299">
        <f>Matériel_Location!FE49</f>
        <v>0</v>
      </c>
      <c r="X105" s="299">
        <f>Matériel_Location!FM49</f>
        <v>0</v>
      </c>
      <c r="Y105" s="299">
        <f>Matériel_Location!FU49</f>
        <v>0</v>
      </c>
      <c r="Z105" s="299">
        <f>Matériel_Location!GC49</f>
        <v>0</v>
      </c>
      <c r="AA105" s="299">
        <f>Matériel_Location!GK49</f>
        <v>0</v>
      </c>
      <c r="AB105" s="299">
        <f>Matériel_Location!GS49</f>
        <v>0</v>
      </c>
      <c r="AC105" s="299">
        <f>Matériel_Location!HA49</f>
        <v>0</v>
      </c>
      <c r="AD105" s="299">
        <f>Matériel_Location!HI49</f>
        <v>0</v>
      </c>
      <c r="AE105" s="299">
        <f>Matériel_Location!HQ49</f>
        <v>0</v>
      </c>
      <c r="AF105" s="299">
        <f>Matériel_Location!HY49</f>
        <v>0</v>
      </c>
      <c r="AG105" s="299">
        <f>Matériel_Location!IG49</f>
        <v>0</v>
      </c>
      <c r="AH105" s="299">
        <f>Matériel_Location!IO49</f>
        <v>0</v>
      </c>
      <c r="AI105" s="533">
        <f t="shared" si="4"/>
        <v>0</v>
      </c>
    </row>
    <row r="106" spans="1:35">
      <c r="A106" s="528">
        <f>Matériel_Location!A50</f>
        <v>0</v>
      </c>
      <c r="B106" s="301">
        <f>Matériel_Location!B50</f>
        <v>0</v>
      </c>
      <c r="C106" s="301">
        <f>Matériel_Location!C50</f>
        <v>0</v>
      </c>
      <c r="D106" s="298">
        <f>Matériel_Location!I50</f>
        <v>0</v>
      </c>
      <c r="E106" s="299">
        <f>Matériel_Location!Q50</f>
        <v>0</v>
      </c>
      <c r="F106" s="299">
        <f>Matériel_Location!Y50</f>
        <v>0</v>
      </c>
      <c r="G106" s="299">
        <f>Matériel_Location!AG50</f>
        <v>0</v>
      </c>
      <c r="H106" s="299">
        <f>+Matériel_Location!AO50</f>
        <v>0</v>
      </c>
      <c r="I106" s="299">
        <f>Matériel_Location!AW50</f>
        <v>0</v>
      </c>
      <c r="J106" s="299">
        <f>Matériel_Location!BE50</f>
        <v>0</v>
      </c>
      <c r="K106" s="299">
        <f>Matériel_Location!BM50</f>
        <v>0</v>
      </c>
      <c r="L106" s="299">
        <f>Matériel_Location!BU50</f>
        <v>0</v>
      </c>
      <c r="M106" s="299">
        <f>+Matériel_Location!CC50</f>
        <v>0</v>
      </c>
      <c r="N106" s="299">
        <f>Matériel_Location!CK50</f>
        <v>0</v>
      </c>
      <c r="O106" s="299">
        <f>Matériel_Location!CS50</f>
        <v>0</v>
      </c>
      <c r="P106" s="299">
        <f>Matériel_Location!DA50</f>
        <v>0</v>
      </c>
      <c r="Q106" s="299">
        <f>Matériel_Location!DI50</f>
        <v>0</v>
      </c>
      <c r="R106" s="299">
        <f>Matériel_Location!DQ50</f>
        <v>0</v>
      </c>
      <c r="S106" s="299">
        <f>Matériel_Location!DY50</f>
        <v>0</v>
      </c>
      <c r="T106" s="299">
        <f>Matériel_Location!EG50</f>
        <v>0</v>
      </c>
      <c r="U106" s="299">
        <f>Matériel_Location!EO50</f>
        <v>0</v>
      </c>
      <c r="V106" s="299">
        <f>Matériel_Location!EW50</f>
        <v>0</v>
      </c>
      <c r="W106" s="299">
        <f>Matériel_Location!FE50</f>
        <v>0</v>
      </c>
      <c r="X106" s="299">
        <f>Matériel_Location!FM50</f>
        <v>0</v>
      </c>
      <c r="Y106" s="299">
        <f>Matériel_Location!FU50</f>
        <v>0</v>
      </c>
      <c r="Z106" s="299">
        <f>Matériel_Location!GC50</f>
        <v>0</v>
      </c>
      <c r="AA106" s="299">
        <f>Matériel_Location!GK50</f>
        <v>0</v>
      </c>
      <c r="AB106" s="299">
        <f>Matériel_Location!GS50</f>
        <v>0</v>
      </c>
      <c r="AC106" s="299">
        <f>Matériel_Location!HA50</f>
        <v>0</v>
      </c>
      <c r="AD106" s="299">
        <f>Matériel_Location!HI50</f>
        <v>0</v>
      </c>
      <c r="AE106" s="299">
        <f>Matériel_Location!HQ50</f>
        <v>0</v>
      </c>
      <c r="AF106" s="299">
        <f>Matériel_Location!HY50</f>
        <v>0</v>
      </c>
      <c r="AG106" s="299">
        <f>Matériel_Location!IG50</f>
        <v>0</v>
      </c>
      <c r="AH106" s="299">
        <f>Matériel_Location!IO50</f>
        <v>0</v>
      </c>
      <c r="AI106" s="533">
        <f t="shared" si="4"/>
        <v>0</v>
      </c>
    </row>
    <row r="107" spans="1:35">
      <c r="A107" s="528">
        <f>Matériel_Location!A51</f>
        <v>0</v>
      </c>
      <c r="B107" s="301">
        <f>Matériel_Location!B51</f>
        <v>0</v>
      </c>
      <c r="C107" s="301">
        <f>Matériel_Location!C51</f>
        <v>0</v>
      </c>
      <c r="D107" s="298">
        <f>Matériel_Location!I51</f>
        <v>0</v>
      </c>
      <c r="E107" s="299">
        <f>Matériel_Location!Q51</f>
        <v>0</v>
      </c>
      <c r="F107" s="299">
        <f>Matériel_Location!Y51</f>
        <v>0</v>
      </c>
      <c r="G107" s="299">
        <f>Matériel_Location!AG51</f>
        <v>0</v>
      </c>
      <c r="H107" s="299">
        <f>+Matériel_Location!AO51</f>
        <v>0</v>
      </c>
      <c r="I107" s="299">
        <f>Matériel_Location!AW51</f>
        <v>0</v>
      </c>
      <c r="J107" s="299">
        <f>Matériel_Location!BE51</f>
        <v>0</v>
      </c>
      <c r="K107" s="299">
        <f>Matériel_Location!BM51</f>
        <v>0</v>
      </c>
      <c r="L107" s="299">
        <f>Matériel_Location!BU51</f>
        <v>0</v>
      </c>
      <c r="M107" s="299">
        <f>+Matériel_Location!CC51</f>
        <v>0</v>
      </c>
      <c r="N107" s="299">
        <f>Matériel_Location!CK51</f>
        <v>0</v>
      </c>
      <c r="O107" s="299">
        <f>Matériel_Location!CS51</f>
        <v>0</v>
      </c>
      <c r="P107" s="299">
        <f>Matériel_Location!DA51</f>
        <v>0</v>
      </c>
      <c r="Q107" s="299">
        <f>Matériel_Location!DI51</f>
        <v>0</v>
      </c>
      <c r="R107" s="299">
        <f>Matériel_Location!DQ51</f>
        <v>0</v>
      </c>
      <c r="S107" s="299">
        <f>Matériel_Location!DY51</f>
        <v>0</v>
      </c>
      <c r="T107" s="299">
        <f>Matériel_Location!EG51</f>
        <v>0</v>
      </c>
      <c r="U107" s="299">
        <f>Matériel_Location!EO51</f>
        <v>0</v>
      </c>
      <c r="V107" s="299">
        <f>Matériel_Location!EW51</f>
        <v>0</v>
      </c>
      <c r="W107" s="299">
        <f>Matériel_Location!FE51</f>
        <v>0</v>
      </c>
      <c r="X107" s="299">
        <f>Matériel_Location!FM51</f>
        <v>0</v>
      </c>
      <c r="Y107" s="299">
        <f>Matériel_Location!FU51</f>
        <v>0</v>
      </c>
      <c r="Z107" s="299">
        <f>Matériel_Location!GC51</f>
        <v>0</v>
      </c>
      <c r="AA107" s="299">
        <f>Matériel_Location!GK51</f>
        <v>0</v>
      </c>
      <c r="AB107" s="299">
        <f>Matériel_Location!GS51</f>
        <v>0</v>
      </c>
      <c r="AC107" s="299">
        <f>Matériel_Location!HA51</f>
        <v>0</v>
      </c>
      <c r="AD107" s="299">
        <f>Matériel_Location!HI51</f>
        <v>0</v>
      </c>
      <c r="AE107" s="299">
        <f>Matériel_Location!HQ51</f>
        <v>0</v>
      </c>
      <c r="AF107" s="299">
        <f>Matériel_Location!HY51</f>
        <v>0</v>
      </c>
      <c r="AG107" s="299">
        <f>Matériel_Location!IG51</f>
        <v>0</v>
      </c>
      <c r="AH107" s="299">
        <f>Matériel_Location!IO51</f>
        <v>0</v>
      </c>
      <c r="AI107" s="533">
        <f t="shared" si="4"/>
        <v>0</v>
      </c>
    </row>
    <row r="108" spans="1:35">
      <c r="A108" s="528">
        <f>Matériel_Location!A52</f>
        <v>0</v>
      </c>
      <c r="B108" s="301">
        <f>Matériel_Location!B52</f>
        <v>0</v>
      </c>
      <c r="C108" s="301">
        <f>Matériel_Location!C52</f>
        <v>0</v>
      </c>
      <c r="D108" s="298">
        <f>Matériel_Location!I52</f>
        <v>0</v>
      </c>
      <c r="E108" s="299">
        <f>Matériel_Location!Q52</f>
        <v>0</v>
      </c>
      <c r="F108" s="299">
        <f>Matériel_Location!Y52</f>
        <v>0</v>
      </c>
      <c r="G108" s="299">
        <f>Matériel_Location!AG52</f>
        <v>0</v>
      </c>
      <c r="H108" s="299">
        <f>+Matériel_Location!AO52</f>
        <v>0</v>
      </c>
      <c r="I108" s="299">
        <f>Matériel_Location!AW52</f>
        <v>0</v>
      </c>
      <c r="J108" s="299">
        <f>Matériel_Location!BE52</f>
        <v>0</v>
      </c>
      <c r="K108" s="299">
        <f>Matériel_Location!BM52</f>
        <v>0</v>
      </c>
      <c r="L108" s="299">
        <f>Matériel_Location!BU52</f>
        <v>0</v>
      </c>
      <c r="M108" s="299">
        <f>+Matériel_Location!CC52</f>
        <v>0</v>
      </c>
      <c r="N108" s="299">
        <f>Matériel_Location!CK52</f>
        <v>0</v>
      </c>
      <c r="O108" s="299">
        <f>Matériel_Location!CS52</f>
        <v>0</v>
      </c>
      <c r="P108" s="299">
        <f>Matériel_Location!DA52</f>
        <v>0</v>
      </c>
      <c r="Q108" s="299">
        <f>Matériel_Location!DI52</f>
        <v>0</v>
      </c>
      <c r="R108" s="299">
        <f>Matériel_Location!DQ52</f>
        <v>0</v>
      </c>
      <c r="S108" s="299">
        <f>Matériel_Location!DY52</f>
        <v>0</v>
      </c>
      <c r="T108" s="299">
        <f>Matériel_Location!EG52</f>
        <v>0</v>
      </c>
      <c r="U108" s="299">
        <f>Matériel_Location!EO52</f>
        <v>0</v>
      </c>
      <c r="V108" s="299">
        <f>Matériel_Location!EW52</f>
        <v>0</v>
      </c>
      <c r="W108" s="299">
        <f>Matériel_Location!FE52</f>
        <v>0</v>
      </c>
      <c r="X108" s="299">
        <f>Matériel_Location!FM52</f>
        <v>0</v>
      </c>
      <c r="Y108" s="299">
        <f>Matériel_Location!FU52</f>
        <v>0</v>
      </c>
      <c r="Z108" s="299">
        <f>Matériel_Location!GC52</f>
        <v>0</v>
      </c>
      <c r="AA108" s="299">
        <f>Matériel_Location!GK52</f>
        <v>0</v>
      </c>
      <c r="AB108" s="299">
        <f>Matériel_Location!GS52</f>
        <v>0</v>
      </c>
      <c r="AC108" s="299">
        <f>Matériel_Location!HA52</f>
        <v>0</v>
      </c>
      <c r="AD108" s="299">
        <f>Matériel_Location!HI52</f>
        <v>0</v>
      </c>
      <c r="AE108" s="299">
        <f>Matériel_Location!HQ52</f>
        <v>0</v>
      </c>
      <c r="AF108" s="299">
        <f>Matériel_Location!HY52</f>
        <v>0</v>
      </c>
      <c r="AG108" s="299">
        <f>Matériel_Location!IG52</f>
        <v>0</v>
      </c>
      <c r="AH108" s="299">
        <f>Matériel_Location!IO52</f>
        <v>0</v>
      </c>
      <c r="AI108" s="533">
        <f t="shared" si="4"/>
        <v>0</v>
      </c>
    </row>
    <row r="109" spans="1:35">
      <c r="A109" s="528">
        <f>Matériel_Location!A53</f>
        <v>0</v>
      </c>
      <c r="B109" s="301">
        <f>Matériel_Location!B53</f>
        <v>0</v>
      </c>
      <c r="C109" s="301">
        <f>Matériel_Location!C53</f>
        <v>0</v>
      </c>
      <c r="D109" s="298">
        <f>Matériel_Location!I53</f>
        <v>0</v>
      </c>
      <c r="E109" s="299">
        <f>Matériel_Location!Q53</f>
        <v>0</v>
      </c>
      <c r="F109" s="299">
        <f>Matériel_Location!Y53</f>
        <v>0</v>
      </c>
      <c r="G109" s="299">
        <f>Matériel_Location!AG53</f>
        <v>0</v>
      </c>
      <c r="H109" s="299">
        <f>+Matériel_Location!AO53</f>
        <v>0</v>
      </c>
      <c r="I109" s="299">
        <f>Matériel_Location!AW53</f>
        <v>0</v>
      </c>
      <c r="J109" s="299">
        <f>Matériel_Location!BE53</f>
        <v>0</v>
      </c>
      <c r="K109" s="299">
        <f>Matériel_Location!BM53</f>
        <v>0</v>
      </c>
      <c r="L109" s="299">
        <f>Matériel_Location!BU53</f>
        <v>0</v>
      </c>
      <c r="M109" s="299">
        <f>+Matériel_Location!CC53</f>
        <v>0</v>
      </c>
      <c r="N109" s="299">
        <f>Matériel_Location!CK53</f>
        <v>0</v>
      </c>
      <c r="O109" s="299">
        <f>Matériel_Location!CS53</f>
        <v>0</v>
      </c>
      <c r="P109" s="299">
        <f>Matériel_Location!DA53</f>
        <v>0</v>
      </c>
      <c r="Q109" s="299">
        <f>Matériel_Location!DI53</f>
        <v>0</v>
      </c>
      <c r="R109" s="299">
        <f>Matériel_Location!DQ53</f>
        <v>0</v>
      </c>
      <c r="S109" s="299">
        <f>Matériel_Location!DY53</f>
        <v>0</v>
      </c>
      <c r="T109" s="299">
        <f>Matériel_Location!EG53</f>
        <v>0</v>
      </c>
      <c r="U109" s="299">
        <f>Matériel_Location!EO53</f>
        <v>0</v>
      </c>
      <c r="V109" s="299">
        <f>Matériel_Location!EW53</f>
        <v>0</v>
      </c>
      <c r="W109" s="299">
        <f>Matériel_Location!FE53</f>
        <v>0</v>
      </c>
      <c r="X109" s="299">
        <f>Matériel_Location!FM53</f>
        <v>0</v>
      </c>
      <c r="Y109" s="299">
        <f>Matériel_Location!FU53</f>
        <v>0</v>
      </c>
      <c r="Z109" s="299">
        <f>Matériel_Location!GC53</f>
        <v>0</v>
      </c>
      <c r="AA109" s="299">
        <f>Matériel_Location!GK53</f>
        <v>0</v>
      </c>
      <c r="AB109" s="299">
        <f>Matériel_Location!GS53</f>
        <v>0</v>
      </c>
      <c r="AC109" s="299">
        <f>Matériel_Location!HA53</f>
        <v>0</v>
      </c>
      <c r="AD109" s="299">
        <f>Matériel_Location!HI53</f>
        <v>0</v>
      </c>
      <c r="AE109" s="299">
        <f>Matériel_Location!HQ53</f>
        <v>0</v>
      </c>
      <c r="AF109" s="299">
        <f>Matériel_Location!HY53</f>
        <v>0</v>
      </c>
      <c r="AG109" s="299">
        <f>Matériel_Location!IG53</f>
        <v>0</v>
      </c>
      <c r="AH109" s="299">
        <f>Matériel_Location!IO53</f>
        <v>0</v>
      </c>
      <c r="AI109" s="533">
        <f t="shared" si="4"/>
        <v>0</v>
      </c>
    </row>
    <row r="110" spans="1:35">
      <c r="A110" s="528">
        <f>Matériel_Location!A54</f>
        <v>0</v>
      </c>
      <c r="B110" s="301">
        <f>Matériel_Location!B54</f>
        <v>0</v>
      </c>
      <c r="C110" s="301">
        <f>Matériel_Location!C54</f>
        <v>0</v>
      </c>
      <c r="D110" s="298">
        <f>Matériel_Location!I54</f>
        <v>0</v>
      </c>
      <c r="E110" s="299">
        <f>Matériel_Location!Q54</f>
        <v>0</v>
      </c>
      <c r="F110" s="299">
        <f>Matériel_Location!Y54</f>
        <v>0</v>
      </c>
      <c r="G110" s="299">
        <f>Matériel_Location!AG54</f>
        <v>0</v>
      </c>
      <c r="H110" s="299">
        <f>+Matériel_Location!AO54</f>
        <v>0</v>
      </c>
      <c r="I110" s="299">
        <f>Matériel_Location!AW54</f>
        <v>0</v>
      </c>
      <c r="J110" s="299">
        <f>Matériel_Location!BE54</f>
        <v>0</v>
      </c>
      <c r="K110" s="299">
        <f>Matériel_Location!BM54</f>
        <v>0</v>
      </c>
      <c r="L110" s="299">
        <f>Matériel_Location!BU54</f>
        <v>0</v>
      </c>
      <c r="M110" s="299">
        <f>+Matériel_Location!CC54</f>
        <v>0</v>
      </c>
      <c r="N110" s="299">
        <f>Matériel_Location!CK54</f>
        <v>0</v>
      </c>
      <c r="O110" s="299">
        <f>Matériel_Location!CS54</f>
        <v>0</v>
      </c>
      <c r="P110" s="299">
        <f>Matériel_Location!DA54</f>
        <v>0</v>
      </c>
      <c r="Q110" s="299">
        <f>Matériel_Location!DI54</f>
        <v>0</v>
      </c>
      <c r="R110" s="299">
        <f>Matériel_Location!DQ54</f>
        <v>0</v>
      </c>
      <c r="S110" s="299">
        <f>Matériel_Location!DY54</f>
        <v>0</v>
      </c>
      <c r="T110" s="299">
        <f>Matériel_Location!EG54</f>
        <v>0</v>
      </c>
      <c r="U110" s="299">
        <f>Matériel_Location!EO54</f>
        <v>0</v>
      </c>
      <c r="V110" s="299">
        <f>Matériel_Location!EW54</f>
        <v>0</v>
      </c>
      <c r="W110" s="299">
        <f>Matériel_Location!FE54</f>
        <v>0</v>
      </c>
      <c r="X110" s="299">
        <f>Matériel_Location!FM54</f>
        <v>0</v>
      </c>
      <c r="Y110" s="299">
        <f>Matériel_Location!FU54</f>
        <v>0</v>
      </c>
      <c r="Z110" s="299">
        <f>Matériel_Location!GC54</f>
        <v>0</v>
      </c>
      <c r="AA110" s="299">
        <f>Matériel_Location!GK54</f>
        <v>0</v>
      </c>
      <c r="AB110" s="299">
        <f>Matériel_Location!GS54</f>
        <v>0</v>
      </c>
      <c r="AC110" s="299">
        <f>Matériel_Location!HA54</f>
        <v>0</v>
      </c>
      <c r="AD110" s="299">
        <f>Matériel_Location!HI54</f>
        <v>0</v>
      </c>
      <c r="AE110" s="299">
        <f>Matériel_Location!HQ54</f>
        <v>0</v>
      </c>
      <c r="AF110" s="299">
        <f>Matériel_Location!HY54</f>
        <v>0</v>
      </c>
      <c r="AG110" s="299">
        <f>Matériel_Location!IG54</f>
        <v>0</v>
      </c>
      <c r="AH110" s="299">
        <f>Matériel_Location!IO54</f>
        <v>0</v>
      </c>
      <c r="AI110" s="533">
        <f t="shared" si="4"/>
        <v>0</v>
      </c>
    </row>
    <row r="111" spans="1:35">
      <c r="A111" s="528">
        <f>Matériel_Location!A55</f>
        <v>0</v>
      </c>
      <c r="B111" s="301">
        <f>Matériel_Location!B55</f>
        <v>0</v>
      </c>
      <c r="C111" s="301">
        <f>Matériel_Location!C55</f>
        <v>0</v>
      </c>
      <c r="D111" s="298">
        <f>Matériel_Location!I55</f>
        <v>0</v>
      </c>
      <c r="E111" s="299">
        <f>Matériel_Location!Q55</f>
        <v>0</v>
      </c>
      <c r="F111" s="299">
        <f>Matériel_Location!Y55</f>
        <v>0</v>
      </c>
      <c r="G111" s="299">
        <f>Matériel_Location!AG55</f>
        <v>0</v>
      </c>
      <c r="H111" s="299">
        <f>+Matériel_Location!AO55</f>
        <v>0</v>
      </c>
      <c r="I111" s="299">
        <f>Matériel_Location!AW55</f>
        <v>0</v>
      </c>
      <c r="J111" s="299">
        <f>Matériel_Location!BE55</f>
        <v>0</v>
      </c>
      <c r="K111" s="299">
        <f>Matériel_Location!BM55</f>
        <v>0</v>
      </c>
      <c r="L111" s="299">
        <f>Matériel_Location!BU55</f>
        <v>0</v>
      </c>
      <c r="M111" s="299">
        <f>+Matériel_Location!CC55</f>
        <v>0</v>
      </c>
      <c r="N111" s="299">
        <f>Matériel_Location!CK55</f>
        <v>0</v>
      </c>
      <c r="O111" s="299">
        <f>Matériel_Location!CS55</f>
        <v>0</v>
      </c>
      <c r="P111" s="299">
        <f>Matériel_Location!DA55</f>
        <v>0</v>
      </c>
      <c r="Q111" s="299">
        <f>Matériel_Location!DI55</f>
        <v>0</v>
      </c>
      <c r="R111" s="299">
        <f>Matériel_Location!DQ55</f>
        <v>0</v>
      </c>
      <c r="S111" s="299">
        <f>Matériel_Location!DY55</f>
        <v>0</v>
      </c>
      <c r="T111" s="299">
        <f>Matériel_Location!EG55</f>
        <v>0</v>
      </c>
      <c r="U111" s="299">
        <f>Matériel_Location!EO55</f>
        <v>0</v>
      </c>
      <c r="V111" s="299">
        <f>Matériel_Location!EW55</f>
        <v>0</v>
      </c>
      <c r="W111" s="299">
        <f>Matériel_Location!FE55</f>
        <v>0</v>
      </c>
      <c r="X111" s="299">
        <f>Matériel_Location!FM55</f>
        <v>0</v>
      </c>
      <c r="Y111" s="299">
        <f>Matériel_Location!FU55</f>
        <v>0</v>
      </c>
      <c r="Z111" s="299">
        <f>Matériel_Location!GC55</f>
        <v>0</v>
      </c>
      <c r="AA111" s="299">
        <f>Matériel_Location!GK55</f>
        <v>0</v>
      </c>
      <c r="AB111" s="299">
        <f>Matériel_Location!GS55</f>
        <v>0</v>
      </c>
      <c r="AC111" s="299">
        <f>Matériel_Location!HA55</f>
        <v>0</v>
      </c>
      <c r="AD111" s="299">
        <f>Matériel_Location!HI55</f>
        <v>0</v>
      </c>
      <c r="AE111" s="299">
        <f>Matériel_Location!HQ55</f>
        <v>0</v>
      </c>
      <c r="AF111" s="299">
        <f>Matériel_Location!HY55</f>
        <v>0</v>
      </c>
      <c r="AG111" s="299">
        <f>Matériel_Location!IG55</f>
        <v>0</v>
      </c>
      <c r="AH111" s="299">
        <f>Matériel_Location!IO55</f>
        <v>0</v>
      </c>
      <c r="AI111" s="533">
        <f t="shared" si="4"/>
        <v>0</v>
      </c>
    </row>
    <row r="112" spans="1:35">
      <c r="A112" s="528">
        <f>Matériel_Location!A56</f>
        <v>0</v>
      </c>
      <c r="B112" s="301">
        <f>Matériel_Location!B56</f>
        <v>0</v>
      </c>
      <c r="C112" s="301">
        <f>Matériel_Location!C56</f>
        <v>0</v>
      </c>
      <c r="D112" s="298">
        <f>Matériel_Location!I56</f>
        <v>0</v>
      </c>
      <c r="E112" s="299">
        <f>Matériel_Location!Q56</f>
        <v>0</v>
      </c>
      <c r="F112" s="299">
        <f>Matériel_Location!Y56</f>
        <v>0</v>
      </c>
      <c r="G112" s="299">
        <f>Matériel_Location!AG56</f>
        <v>0</v>
      </c>
      <c r="H112" s="299">
        <f>+Matériel_Location!AO56</f>
        <v>0</v>
      </c>
      <c r="I112" s="299">
        <f>Matériel_Location!AW56</f>
        <v>0</v>
      </c>
      <c r="J112" s="299">
        <f>Matériel_Location!BE56</f>
        <v>0</v>
      </c>
      <c r="K112" s="299">
        <f>Matériel_Location!BM56</f>
        <v>0</v>
      </c>
      <c r="L112" s="299">
        <f>Matériel_Location!BU56</f>
        <v>0</v>
      </c>
      <c r="M112" s="299">
        <f>+Matériel_Location!CC56</f>
        <v>0</v>
      </c>
      <c r="N112" s="299">
        <f>Matériel_Location!CK56</f>
        <v>0</v>
      </c>
      <c r="O112" s="299">
        <f>Matériel_Location!CS56</f>
        <v>0</v>
      </c>
      <c r="P112" s="299">
        <f>Matériel_Location!DA56</f>
        <v>0</v>
      </c>
      <c r="Q112" s="299">
        <f>Matériel_Location!DI56</f>
        <v>0</v>
      </c>
      <c r="R112" s="299">
        <f>Matériel_Location!DQ56</f>
        <v>0</v>
      </c>
      <c r="S112" s="299">
        <f>Matériel_Location!DY56</f>
        <v>0</v>
      </c>
      <c r="T112" s="299">
        <f>Matériel_Location!EG56</f>
        <v>0</v>
      </c>
      <c r="U112" s="299">
        <f>Matériel_Location!EO56</f>
        <v>0</v>
      </c>
      <c r="V112" s="299">
        <f>Matériel_Location!EW56</f>
        <v>0</v>
      </c>
      <c r="W112" s="299">
        <f>Matériel_Location!FE56</f>
        <v>0</v>
      </c>
      <c r="X112" s="299">
        <f>Matériel_Location!FM56</f>
        <v>0</v>
      </c>
      <c r="Y112" s="299">
        <f>Matériel_Location!FU56</f>
        <v>0</v>
      </c>
      <c r="Z112" s="299">
        <f>Matériel_Location!GC56</f>
        <v>0</v>
      </c>
      <c r="AA112" s="299">
        <f>Matériel_Location!GK56</f>
        <v>0</v>
      </c>
      <c r="AB112" s="299">
        <f>Matériel_Location!GS56</f>
        <v>0</v>
      </c>
      <c r="AC112" s="299">
        <f>Matériel_Location!HA56</f>
        <v>0</v>
      </c>
      <c r="AD112" s="299">
        <f>Matériel_Location!HI56</f>
        <v>0</v>
      </c>
      <c r="AE112" s="299">
        <f>Matériel_Location!HQ56</f>
        <v>0</v>
      </c>
      <c r="AF112" s="299">
        <f>Matériel_Location!HY56</f>
        <v>0</v>
      </c>
      <c r="AG112" s="299">
        <f>Matériel_Location!IG56</f>
        <v>0</v>
      </c>
      <c r="AH112" s="299">
        <f>Matériel_Location!IO56</f>
        <v>0</v>
      </c>
      <c r="AI112" s="533">
        <f t="shared" si="4"/>
        <v>0</v>
      </c>
    </row>
    <row r="113" spans="1:35">
      <c r="A113" s="528">
        <f>Matériel_Location!A57</f>
        <v>0</v>
      </c>
      <c r="B113" s="301">
        <f>Matériel_Location!B57</f>
        <v>0</v>
      </c>
      <c r="C113" s="301">
        <f>Matériel_Location!C57</f>
        <v>0</v>
      </c>
      <c r="D113" s="298">
        <f>Matériel_Location!I57</f>
        <v>0</v>
      </c>
      <c r="E113" s="299">
        <f>Matériel_Location!Q57</f>
        <v>0</v>
      </c>
      <c r="F113" s="299">
        <f>Matériel_Location!Y57</f>
        <v>0</v>
      </c>
      <c r="G113" s="299">
        <f>Matériel_Location!AG57</f>
        <v>0</v>
      </c>
      <c r="H113" s="299">
        <f>+Matériel_Location!AO57</f>
        <v>0</v>
      </c>
      <c r="I113" s="299">
        <f>Matériel_Location!AW57</f>
        <v>0</v>
      </c>
      <c r="J113" s="299">
        <f>Matériel_Location!BE57</f>
        <v>0</v>
      </c>
      <c r="K113" s="299">
        <f>Matériel_Location!BM57</f>
        <v>0</v>
      </c>
      <c r="L113" s="299">
        <f>Matériel_Location!BU57</f>
        <v>0</v>
      </c>
      <c r="M113" s="299">
        <f>+Matériel_Location!CC57</f>
        <v>0</v>
      </c>
      <c r="N113" s="299">
        <f>Matériel_Location!CK57</f>
        <v>0</v>
      </c>
      <c r="O113" s="299">
        <f>Matériel_Location!CS57</f>
        <v>0</v>
      </c>
      <c r="P113" s="299">
        <f>Matériel_Location!DA57</f>
        <v>0</v>
      </c>
      <c r="Q113" s="299">
        <f>Matériel_Location!DI57</f>
        <v>0</v>
      </c>
      <c r="R113" s="299">
        <f>Matériel_Location!DQ57</f>
        <v>0</v>
      </c>
      <c r="S113" s="299">
        <f>Matériel_Location!DY57</f>
        <v>0</v>
      </c>
      <c r="T113" s="299">
        <f>Matériel_Location!EG57</f>
        <v>0</v>
      </c>
      <c r="U113" s="299">
        <f>Matériel_Location!EO57</f>
        <v>0</v>
      </c>
      <c r="V113" s="299">
        <f>Matériel_Location!EW57</f>
        <v>0</v>
      </c>
      <c r="W113" s="299">
        <f>Matériel_Location!FE57</f>
        <v>0</v>
      </c>
      <c r="X113" s="299">
        <f>Matériel_Location!FM57</f>
        <v>0</v>
      </c>
      <c r="Y113" s="299">
        <f>Matériel_Location!FU57</f>
        <v>0</v>
      </c>
      <c r="Z113" s="299">
        <f>Matériel_Location!GC57</f>
        <v>0</v>
      </c>
      <c r="AA113" s="299">
        <f>Matériel_Location!GK57</f>
        <v>0</v>
      </c>
      <c r="AB113" s="299">
        <f>Matériel_Location!GS57</f>
        <v>0</v>
      </c>
      <c r="AC113" s="299">
        <f>Matériel_Location!HA57</f>
        <v>0</v>
      </c>
      <c r="AD113" s="299">
        <f>Matériel_Location!HI57</f>
        <v>0</v>
      </c>
      <c r="AE113" s="299">
        <f>Matériel_Location!HQ57</f>
        <v>0</v>
      </c>
      <c r="AF113" s="299">
        <f>Matériel_Location!HY57</f>
        <v>0</v>
      </c>
      <c r="AG113" s="299">
        <f>Matériel_Location!IG57</f>
        <v>0</v>
      </c>
      <c r="AH113" s="299">
        <f>Matériel_Location!IO57</f>
        <v>0</v>
      </c>
      <c r="AI113" s="533">
        <f t="shared" si="4"/>
        <v>0</v>
      </c>
    </row>
    <row r="114" spans="1:35">
      <c r="A114" s="528">
        <f>Matériel_Location!A58</f>
        <v>0</v>
      </c>
      <c r="B114" s="301">
        <f>Matériel_Location!B58</f>
        <v>0</v>
      </c>
      <c r="C114" s="301">
        <f>Matériel_Location!C58</f>
        <v>0</v>
      </c>
      <c r="D114" s="298">
        <f>Matériel_Location!I58</f>
        <v>0</v>
      </c>
      <c r="E114" s="299">
        <f>Matériel_Location!Q58</f>
        <v>0</v>
      </c>
      <c r="F114" s="299">
        <f>Matériel_Location!Y58</f>
        <v>0</v>
      </c>
      <c r="G114" s="299">
        <f>Matériel_Location!AG58</f>
        <v>0</v>
      </c>
      <c r="H114" s="299">
        <f>+Matériel_Location!AO58</f>
        <v>0</v>
      </c>
      <c r="I114" s="299">
        <f>Matériel_Location!AW58</f>
        <v>0</v>
      </c>
      <c r="J114" s="299">
        <f>Matériel_Location!BE58</f>
        <v>0</v>
      </c>
      <c r="K114" s="299">
        <f>Matériel_Location!BM58</f>
        <v>0</v>
      </c>
      <c r="L114" s="299">
        <f>Matériel_Location!BU58</f>
        <v>0</v>
      </c>
      <c r="M114" s="299">
        <f>+Matériel_Location!CC58</f>
        <v>0</v>
      </c>
      <c r="N114" s="299">
        <f>Matériel_Location!CK58</f>
        <v>0</v>
      </c>
      <c r="O114" s="299">
        <f>Matériel_Location!CS58</f>
        <v>0</v>
      </c>
      <c r="P114" s="299">
        <f>Matériel_Location!DA58</f>
        <v>0</v>
      </c>
      <c r="Q114" s="299">
        <f>Matériel_Location!DI58</f>
        <v>0</v>
      </c>
      <c r="R114" s="299">
        <f>Matériel_Location!DQ58</f>
        <v>0</v>
      </c>
      <c r="S114" s="299">
        <f>Matériel_Location!DY58</f>
        <v>0</v>
      </c>
      <c r="T114" s="299">
        <f>Matériel_Location!EG58</f>
        <v>0</v>
      </c>
      <c r="U114" s="299">
        <f>Matériel_Location!EO58</f>
        <v>0</v>
      </c>
      <c r="V114" s="299">
        <f>Matériel_Location!EW58</f>
        <v>0</v>
      </c>
      <c r="W114" s="299">
        <f>Matériel_Location!FE58</f>
        <v>0</v>
      </c>
      <c r="X114" s="299">
        <f>Matériel_Location!FM58</f>
        <v>0</v>
      </c>
      <c r="Y114" s="299">
        <f>Matériel_Location!FU58</f>
        <v>0</v>
      </c>
      <c r="Z114" s="299">
        <f>Matériel_Location!GC58</f>
        <v>0</v>
      </c>
      <c r="AA114" s="299">
        <f>Matériel_Location!GK58</f>
        <v>0</v>
      </c>
      <c r="AB114" s="299">
        <f>Matériel_Location!GS58</f>
        <v>0</v>
      </c>
      <c r="AC114" s="299">
        <f>Matériel_Location!HA58</f>
        <v>0</v>
      </c>
      <c r="AD114" s="299">
        <f>Matériel_Location!HI58</f>
        <v>0</v>
      </c>
      <c r="AE114" s="299">
        <f>Matériel_Location!HQ58</f>
        <v>0</v>
      </c>
      <c r="AF114" s="299">
        <f>Matériel_Location!HY58</f>
        <v>0</v>
      </c>
      <c r="AG114" s="299">
        <f>Matériel_Location!IG58</f>
        <v>0</v>
      </c>
      <c r="AH114" s="299">
        <f>Matériel_Location!IO58</f>
        <v>0</v>
      </c>
      <c r="AI114" s="533">
        <f t="shared" si="4"/>
        <v>0</v>
      </c>
    </row>
    <row r="115" spans="1:35">
      <c r="A115" s="528">
        <f>Matériel_Location!A59</f>
        <v>0</v>
      </c>
      <c r="B115" s="301">
        <f>Matériel_Location!B59</f>
        <v>0</v>
      </c>
      <c r="C115" s="301">
        <f>Matériel_Location!C59</f>
        <v>0</v>
      </c>
      <c r="D115" s="298">
        <f>Matériel_Location!I59</f>
        <v>0</v>
      </c>
      <c r="E115" s="299">
        <f>Matériel_Location!Q59</f>
        <v>0</v>
      </c>
      <c r="F115" s="299">
        <f>Matériel_Location!Y59</f>
        <v>0</v>
      </c>
      <c r="G115" s="299">
        <f>Matériel_Location!AG59</f>
        <v>0</v>
      </c>
      <c r="H115" s="299">
        <f>+Matériel_Location!AO59</f>
        <v>0</v>
      </c>
      <c r="I115" s="299">
        <f>Matériel_Location!AW59</f>
        <v>0</v>
      </c>
      <c r="J115" s="299">
        <f>Matériel_Location!BE59</f>
        <v>0</v>
      </c>
      <c r="K115" s="299">
        <f>Matériel_Location!BM59</f>
        <v>0</v>
      </c>
      <c r="L115" s="299">
        <f>Matériel_Location!BU59</f>
        <v>0</v>
      </c>
      <c r="M115" s="299">
        <f>+Matériel_Location!CC59</f>
        <v>0</v>
      </c>
      <c r="N115" s="299">
        <f>Matériel_Location!CK59</f>
        <v>0</v>
      </c>
      <c r="O115" s="299">
        <f>Matériel_Location!CS59</f>
        <v>0</v>
      </c>
      <c r="P115" s="299">
        <f>Matériel_Location!DA59</f>
        <v>0</v>
      </c>
      <c r="Q115" s="299">
        <f>Matériel_Location!DI59</f>
        <v>0</v>
      </c>
      <c r="R115" s="299">
        <f>Matériel_Location!DQ59</f>
        <v>0</v>
      </c>
      <c r="S115" s="299">
        <f>Matériel_Location!DY59</f>
        <v>0</v>
      </c>
      <c r="T115" s="299">
        <f>Matériel_Location!EG59</f>
        <v>0</v>
      </c>
      <c r="U115" s="299">
        <f>Matériel_Location!EO59</f>
        <v>0</v>
      </c>
      <c r="V115" s="299">
        <f>Matériel_Location!EW59</f>
        <v>0</v>
      </c>
      <c r="W115" s="299">
        <f>Matériel_Location!FE59</f>
        <v>0</v>
      </c>
      <c r="X115" s="299">
        <f>Matériel_Location!FM59</f>
        <v>0</v>
      </c>
      <c r="Y115" s="299">
        <f>Matériel_Location!FU59</f>
        <v>0</v>
      </c>
      <c r="Z115" s="299">
        <f>Matériel_Location!GC59</f>
        <v>0</v>
      </c>
      <c r="AA115" s="299">
        <f>Matériel_Location!GK59</f>
        <v>0</v>
      </c>
      <c r="AB115" s="299">
        <f>Matériel_Location!GS59</f>
        <v>0</v>
      </c>
      <c r="AC115" s="299">
        <f>Matériel_Location!HA59</f>
        <v>0</v>
      </c>
      <c r="AD115" s="299">
        <f>Matériel_Location!HI59</f>
        <v>0</v>
      </c>
      <c r="AE115" s="299">
        <f>Matériel_Location!HQ59</f>
        <v>0</v>
      </c>
      <c r="AF115" s="299">
        <f>Matériel_Location!HY59</f>
        <v>0</v>
      </c>
      <c r="AG115" s="299">
        <f>Matériel_Location!IG59</f>
        <v>0</v>
      </c>
      <c r="AH115" s="299">
        <f>Matériel_Location!IO59</f>
        <v>0</v>
      </c>
      <c r="AI115" s="533">
        <f t="shared" si="4"/>
        <v>0</v>
      </c>
    </row>
    <row r="116" spans="1:35">
      <c r="A116" s="528">
        <f>Matériel_Location!A60</f>
        <v>0</v>
      </c>
      <c r="B116" s="301">
        <f>Matériel_Location!B60</f>
        <v>0</v>
      </c>
      <c r="C116" s="301">
        <f>Matériel_Location!C60</f>
        <v>0</v>
      </c>
      <c r="D116" s="298">
        <f>Matériel_Location!I60</f>
        <v>0</v>
      </c>
      <c r="E116" s="299">
        <f>Matériel_Location!Q60</f>
        <v>0</v>
      </c>
      <c r="F116" s="299">
        <f>Matériel_Location!Y60</f>
        <v>0</v>
      </c>
      <c r="G116" s="299">
        <f>Matériel_Location!AG60</f>
        <v>0</v>
      </c>
      <c r="H116" s="299">
        <f>+Matériel_Location!AO60</f>
        <v>0</v>
      </c>
      <c r="I116" s="299">
        <f>Matériel_Location!AW60</f>
        <v>0</v>
      </c>
      <c r="J116" s="299">
        <f>Matériel_Location!BE60</f>
        <v>0</v>
      </c>
      <c r="K116" s="299">
        <f>Matériel_Location!BM60</f>
        <v>0</v>
      </c>
      <c r="L116" s="299">
        <f>Matériel_Location!BU60</f>
        <v>0</v>
      </c>
      <c r="M116" s="299">
        <f>+Matériel_Location!CC60</f>
        <v>0</v>
      </c>
      <c r="N116" s="299">
        <f>Matériel_Location!CK60</f>
        <v>0</v>
      </c>
      <c r="O116" s="299">
        <f>Matériel_Location!CS60</f>
        <v>0</v>
      </c>
      <c r="P116" s="299">
        <f>Matériel_Location!DA60</f>
        <v>0</v>
      </c>
      <c r="Q116" s="299">
        <f>Matériel_Location!DI60</f>
        <v>0</v>
      </c>
      <c r="R116" s="299">
        <f>Matériel_Location!DQ60</f>
        <v>0</v>
      </c>
      <c r="S116" s="299">
        <f>Matériel_Location!DY60</f>
        <v>0</v>
      </c>
      <c r="T116" s="299">
        <f>Matériel_Location!EG60</f>
        <v>0</v>
      </c>
      <c r="U116" s="299">
        <f>Matériel_Location!EO60</f>
        <v>0</v>
      </c>
      <c r="V116" s="299">
        <f>Matériel_Location!EW60</f>
        <v>0</v>
      </c>
      <c r="W116" s="299">
        <f>Matériel_Location!FE60</f>
        <v>0</v>
      </c>
      <c r="X116" s="299">
        <f>Matériel_Location!FM60</f>
        <v>0</v>
      </c>
      <c r="Y116" s="299">
        <f>Matériel_Location!FU60</f>
        <v>0</v>
      </c>
      <c r="Z116" s="299">
        <f>Matériel_Location!GC60</f>
        <v>0</v>
      </c>
      <c r="AA116" s="299">
        <f>Matériel_Location!GK60</f>
        <v>0</v>
      </c>
      <c r="AB116" s="299">
        <f>Matériel_Location!GS60</f>
        <v>0</v>
      </c>
      <c r="AC116" s="299">
        <f>Matériel_Location!HA60</f>
        <v>0</v>
      </c>
      <c r="AD116" s="299">
        <f>Matériel_Location!HI60</f>
        <v>0</v>
      </c>
      <c r="AE116" s="299">
        <f>Matériel_Location!HQ60</f>
        <v>0</v>
      </c>
      <c r="AF116" s="299">
        <f>Matériel_Location!HY60</f>
        <v>0</v>
      </c>
      <c r="AG116" s="299">
        <f>Matériel_Location!IG60</f>
        <v>0</v>
      </c>
      <c r="AH116" s="299">
        <f>Matériel_Location!IO60</f>
        <v>0</v>
      </c>
      <c r="AI116" s="533">
        <f t="shared" si="4"/>
        <v>0</v>
      </c>
    </row>
    <row r="117" spans="1:35">
      <c r="A117" s="528">
        <f>Matériel_Location!A61</f>
        <v>0</v>
      </c>
      <c r="B117" s="301">
        <f>Matériel_Location!B61</f>
        <v>0</v>
      </c>
      <c r="C117" s="301">
        <f>Matériel_Location!C61</f>
        <v>0</v>
      </c>
      <c r="D117" s="298">
        <f>Matériel_Location!I61</f>
        <v>0</v>
      </c>
      <c r="E117" s="299">
        <f>Matériel_Location!Q61</f>
        <v>0</v>
      </c>
      <c r="F117" s="299">
        <f>Matériel_Location!Y61</f>
        <v>0</v>
      </c>
      <c r="G117" s="299">
        <f>Matériel_Location!AG61</f>
        <v>0</v>
      </c>
      <c r="H117" s="299">
        <f>+Matériel_Location!AO61</f>
        <v>0</v>
      </c>
      <c r="I117" s="299">
        <f>Matériel_Location!AW61</f>
        <v>0</v>
      </c>
      <c r="J117" s="299">
        <f>Matériel_Location!BE61</f>
        <v>0</v>
      </c>
      <c r="K117" s="299">
        <f>Matériel_Location!BM61</f>
        <v>0</v>
      </c>
      <c r="L117" s="299">
        <f>Matériel_Location!BU61</f>
        <v>0</v>
      </c>
      <c r="M117" s="299">
        <f>+Matériel_Location!CC61</f>
        <v>0</v>
      </c>
      <c r="N117" s="299">
        <f>Matériel_Location!CK61</f>
        <v>0</v>
      </c>
      <c r="O117" s="299">
        <f>Matériel_Location!CS61</f>
        <v>0</v>
      </c>
      <c r="P117" s="299">
        <f>Matériel_Location!DA61</f>
        <v>0</v>
      </c>
      <c r="Q117" s="299">
        <f>Matériel_Location!DI61</f>
        <v>0</v>
      </c>
      <c r="R117" s="299">
        <f>Matériel_Location!DQ61</f>
        <v>0</v>
      </c>
      <c r="S117" s="299">
        <f>Matériel_Location!DY61</f>
        <v>0</v>
      </c>
      <c r="T117" s="299">
        <f>Matériel_Location!EG61</f>
        <v>0</v>
      </c>
      <c r="U117" s="299">
        <f>Matériel_Location!EO61</f>
        <v>0</v>
      </c>
      <c r="V117" s="299">
        <f>Matériel_Location!EW61</f>
        <v>0</v>
      </c>
      <c r="W117" s="299">
        <f>Matériel_Location!FE61</f>
        <v>0</v>
      </c>
      <c r="X117" s="299">
        <f>Matériel_Location!FM61</f>
        <v>0</v>
      </c>
      <c r="Y117" s="299">
        <f>Matériel_Location!FU61</f>
        <v>0</v>
      </c>
      <c r="Z117" s="299">
        <f>Matériel_Location!GC61</f>
        <v>0</v>
      </c>
      <c r="AA117" s="299">
        <f>Matériel_Location!GK61</f>
        <v>0</v>
      </c>
      <c r="AB117" s="299">
        <f>Matériel_Location!GS61</f>
        <v>0</v>
      </c>
      <c r="AC117" s="299">
        <f>Matériel_Location!HA61</f>
        <v>0</v>
      </c>
      <c r="AD117" s="299">
        <f>Matériel_Location!HI61</f>
        <v>0</v>
      </c>
      <c r="AE117" s="299">
        <f>Matériel_Location!HQ61</f>
        <v>0</v>
      </c>
      <c r="AF117" s="299">
        <f>Matériel_Location!HY61</f>
        <v>0</v>
      </c>
      <c r="AG117" s="299">
        <f>Matériel_Location!IG61</f>
        <v>0</v>
      </c>
      <c r="AH117" s="299">
        <f>Matériel_Location!IO61</f>
        <v>0</v>
      </c>
      <c r="AI117" s="533">
        <f t="shared" si="4"/>
        <v>0</v>
      </c>
    </row>
    <row r="118" spans="1:35">
      <c r="A118" s="528">
        <f>Matériel_Location!A62</f>
        <v>0</v>
      </c>
      <c r="B118" s="301">
        <f>Matériel_Location!B62</f>
        <v>0</v>
      </c>
      <c r="C118" s="301">
        <f>Matériel_Location!C62</f>
        <v>0</v>
      </c>
      <c r="D118" s="298">
        <f>Matériel_Location!I62</f>
        <v>0</v>
      </c>
      <c r="E118" s="299">
        <f>Matériel_Location!Q62</f>
        <v>0</v>
      </c>
      <c r="F118" s="299">
        <f>Matériel_Location!Y62</f>
        <v>0</v>
      </c>
      <c r="G118" s="299">
        <f>Matériel_Location!AG62</f>
        <v>0</v>
      </c>
      <c r="H118" s="299">
        <f>+Matériel_Location!AO62</f>
        <v>0</v>
      </c>
      <c r="I118" s="299">
        <f>Matériel_Location!AW62</f>
        <v>0</v>
      </c>
      <c r="J118" s="299">
        <f>Matériel_Location!BE62</f>
        <v>0</v>
      </c>
      <c r="K118" s="299">
        <f>Matériel_Location!BM62</f>
        <v>0</v>
      </c>
      <c r="L118" s="299">
        <f>Matériel_Location!BU62</f>
        <v>0</v>
      </c>
      <c r="M118" s="299">
        <f>+Matériel_Location!CC62</f>
        <v>0</v>
      </c>
      <c r="N118" s="299">
        <f>Matériel_Location!CK62</f>
        <v>0</v>
      </c>
      <c r="O118" s="299">
        <f>Matériel_Location!CS62</f>
        <v>0</v>
      </c>
      <c r="P118" s="299">
        <f>Matériel_Location!DA62</f>
        <v>0</v>
      </c>
      <c r="Q118" s="299">
        <f>Matériel_Location!DI62</f>
        <v>0</v>
      </c>
      <c r="R118" s="299">
        <f>Matériel_Location!DQ62</f>
        <v>0</v>
      </c>
      <c r="S118" s="299">
        <f>Matériel_Location!DY62</f>
        <v>0</v>
      </c>
      <c r="T118" s="299">
        <f>Matériel_Location!EG62</f>
        <v>0</v>
      </c>
      <c r="U118" s="299">
        <f>Matériel_Location!EO62</f>
        <v>0</v>
      </c>
      <c r="V118" s="299">
        <f>Matériel_Location!EW62</f>
        <v>0</v>
      </c>
      <c r="W118" s="299">
        <f>Matériel_Location!FE62</f>
        <v>0</v>
      </c>
      <c r="X118" s="299">
        <f>Matériel_Location!FM62</f>
        <v>0</v>
      </c>
      <c r="Y118" s="299">
        <f>Matériel_Location!FU62</f>
        <v>0</v>
      </c>
      <c r="Z118" s="299">
        <f>Matériel_Location!GC62</f>
        <v>0</v>
      </c>
      <c r="AA118" s="299">
        <f>Matériel_Location!GK62</f>
        <v>0</v>
      </c>
      <c r="AB118" s="299">
        <f>Matériel_Location!GS62</f>
        <v>0</v>
      </c>
      <c r="AC118" s="299">
        <f>Matériel_Location!HA62</f>
        <v>0</v>
      </c>
      <c r="AD118" s="299">
        <f>Matériel_Location!HI62</f>
        <v>0</v>
      </c>
      <c r="AE118" s="299">
        <f>Matériel_Location!HQ62</f>
        <v>0</v>
      </c>
      <c r="AF118" s="299">
        <f>Matériel_Location!HY62</f>
        <v>0</v>
      </c>
      <c r="AG118" s="299">
        <f>Matériel_Location!IG62</f>
        <v>0</v>
      </c>
      <c r="AH118" s="299">
        <f>Matériel_Location!IO62</f>
        <v>0</v>
      </c>
      <c r="AI118" s="533">
        <f t="shared" si="4"/>
        <v>0</v>
      </c>
    </row>
    <row r="119" spans="1:35">
      <c r="A119" s="528">
        <f>Matériel_Location!A63</f>
        <v>0</v>
      </c>
      <c r="B119" s="301">
        <f>Matériel_Location!B63</f>
        <v>0</v>
      </c>
      <c r="C119" s="301">
        <f>Matériel_Location!C63</f>
        <v>0</v>
      </c>
      <c r="D119" s="298">
        <f>Matériel_Location!I63</f>
        <v>0</v>
      </c>
      <c r="E119" s="299">
        <f>Matériel_Location!Q63</f>
        <v>0</v>
      </c>
      <c r="F119" s="299">
        <f>Matériel_Location!Y63</f>
        <v>0</v>
      </c>
      <c r="G119" s="299">
        <f>Matériel_Location!AG63</f>
        <v>0</v>
      </c>
      <c r="H119" s="299">
        <f>+Matériel_Location!AO63</f>
        <v>0</v>
      </c>
      <c r="I119" s="299">
        <f>Matériel_Location!AW63</f>
        <v>0</v>
      </c>
      <c r="J119" s="299">
        <f>Matériel_Location!BE63</f>
        <v>0</v>
      </c>
      <c r="K119" s="299">
        <f>Matériel_Location!BM63</f>
        <v>0</v>
      </c>
      <c r="L119" s="299">
        <f>Matériel_Location!BU63</f>
        <v>0</v>
      </c>
      <c r="M119" s="299">
        <f>+Matériel_Location!CC63</f>
        <v>0</v>
      </c>
      <c r="N119" s="299">
        <f>Matériel_Location!CK63</f>
        <v>0</v>
      </c>
      <c r="O119" s="299">
        <f>Matériel_Location!CS63</f>
        <v>0</v>
      </c>
      <c r="P119" s="299">
        <f>Matériel_Location!DA63</f>
        <v>0</v>
      </c>
      <c r="Q119" s="299">
        <f>Matériel_Location!DI63</f>
        <v>0</v>
      </c>
      <c r="R119" s="299">
        <f>Matériel_Location!DQ63</f>
        <v>0</v>
      </c>
      <c r="S119" s="299">
        <f>Matériel_Location!DY63</f>
        <v>0</v>
      </c>
      <c r="T119" s="299">
        <f>Matériel_Location!EG63</f>
        <v>0</v>
      </c>
      <c r="U119" s="299">
        <f>Matériel_Location!EO63</f>
        <v>0</v>
      </c>
      <c r="V119" s="299">
        <f>Matériel_Location!EW63</f>
        <v>0</v>
      </c>
      <c r="W119" s="299">
        <f>Matériel_Location!FE63</f>
        <v>0</v>
      </c>
      <c r="X119" s="299">
        <f>Matériel_Location!FM63</f>
        <v>0</v>
      </c>
      <c r="Y119" s="299">
        <f>Matériel_Location!FU63</f>
        <v>0</v>
      </c>
      <c r="Z119" s="299">
        <f>Matériel_Location!GC63</f>
        <v>0</v>
      </c>
      <c r="AA119" s="299">
        <f>Matériel_Location!GK63</f>
        <v>0</v>
      </c>
      <c r="AB119" s="299">
        <f>Matériel_Location!GS63</f>
        <v>0</v>
      </c>
      <c r="AC119" s="299">
        <f>Matériel_Location!HA63</f>
        <v>0</v>
      </c>
      <c r="AD119" s="299">
        <f>Matériel_Location!HI63</f>
        <v>0</v>
      </c>
      <c r="AE119" s="299">
        <f>Matériel_Location!HQ63</f>
        <v>0</v>
      </c>
      <c r="AF119" s="299">
        <f>Matériel_Location!HY63</f>
        <v>0</v>
      </c>
      <c r="AG119" s="299">
        <f>Matériel_Location!IG63</f>
        <v>0</v>
      </c>
      <c r="AH119" s="299">
        <f>Matériel_Location!IO63</f>
        <v>0</v>
      </c>
      <c r="AI119" s="533">
        <f t="shared" si="4"/>
        <v>0</v>
      </c>
    </row>
    <row r="120" spans="1:35">
      <c r="A120" s="528">
        <f>Matériel_Location!A64</f>
        <v>0</v>
      </c>
      <c r="B120" s="301">
        <f>Matériel_Location!B64</f>
        <v>0</v>
      </c>
      <c r="C120" s="301">
        <f>Matériel_Location!C64</f>
        <v>0</v>
      </c>
      <c r="D120" s="298">
        <f>Matériel_Location!I64</f>
        <v>0</v>
      </c>
      <c r="E120" s="299">
        <f>Matériel_Location!Q64</f>
        <v>0</v>
      </c>
      <c r="F120" s="299">
        <f>Matériel_Location!Y64</f>
        <v>0</v>
      </c>
      <c r="G120" s="299">
        <f>Matériel_Location!AG64</f>
        <v>0</v>
      </c>
      <c r="H120" s="299">
        <f>+Matériel_Location!AO64</f>
        <v>0</v>
      </c>
      <c r="I120" s="299">
        <f>Matériel_Location!AW64</f>
        <v>0</v>
      </c>
      <c r="J120" s="299">
        <f>Matériel_Location!BE64</f>
        <v>0</v>
      </c>
      <c r="K120" s="299">
        <f>Matériel_Location!BM64</f>
        <v>0</v>
      </c>
      <c r="L120" s="299">
        <f>Matériel_Location!BU64</f>
        <v>0</v>
      </c>
      <c r="M120" s="299">
        <f>+Matériel_Location!CC64</f>
        <v>0</v>
      </c>
      <c r="N120" s="299">
        <f>Matériel_Location!CK64</f>
        <v>0</v>
      </c>
      <c r="O120" s="299">
        <f>Matériel_Location!CS64</f>
        <v>0</v>
      </c>
      <c r="P120" s="299">
        <f>Matériel_Location!DA64</f>
        <v>0</v>
      </c>
      <c r="Q120" s="299">
        <f>Matériel_Location!DI64</f>
        <v>0</v>
      </c>
      <c r="R120" s="299">
        <f>Matériel_Location!DQ64</f>
        <v>0</v>
      </c>
      <c r="S120" s="299">
        <f>Matériel_Location!DY64</f>
        <v>0</v>
      </c>
      <c r="T120" s="299">
        <f>Matériel_Location!EG64</f>
        <v>0</v>
      </c>
      <c r="U120" s="299">
        <f>Matériel_Location!EO64</f>
        <v>0</v>
      </c>
      <c r="V120" s="299">
        <f>Matériel_Location!EW64</f>
        <v>0</v>
      </c>
      <c r="W120" s="299">
        <f>Matériel_Location!FE64</f>
        <v>0</v>
      </c>
      <c r="X120" s="299">
        <f>Matériel_Location!FM64</f>
        <v>0</v>
      </c>
      <c r="Y120" s="299">
        <f>Matériel_Location!FU64</f>
        <v>0</v>
      </c>
      <c r="Z120" s="299">
        <f>Matériel_Location!GC64</f>
        <v>0</v>
      </c>
      <c r="AA120" s="299">
        <f>Matériel_Location!GK64</f>
        <v>0</v>
      </c>
      <c r="AB120" s="299">
        <f>Matériel_Location!GS64</f>
        <v>0</v>
      </c>
      <c r="AC120" s="299">
        <f>Matériel_Location!HA64</f>
        <v>0</v>
      </c>
      <c r="AD120" s="299">
        <f>Matériel_Location!HI64</f>
        <v>0</v>
      </c>
      <c r="AE120" s="299">
        <f>Matériel_Location!HQ64</f>
        <v>0</v>
      </c>
      <c r="AF120" s="299">
        <f>Matériel_Location!HY64</f>
        <v>0</v>
      </c>
      <c r="AG120" s="299">
        <f>Matériel_Location!IG64</f>
        <v>0</v>
      </c>
      <c r="AH120" s="299">
        <f>Matériel_Location!IO64</f>
        <v>0</v>
      </c>
      <c r="AI120" s="533">
        <f t="shared" si="4"/>
        <v>0</v>
      </c>
    </row>
    <row r="121" spans="1:35">
      <c r="A121" s="528">
        <f>Matériel_Location!A65</f>
        <v>0</v>
      </c>
      <c r="B121" s="301">
        <f>Matériel_Location!B65</f>
        <v>0</v>
      </c>
      <c r="C121" s="301">
        <f>Matériel_Location!C65</f>
        <v>0</v>
      </c>
      <c r="D121" s="298">
        <f>Matériel_Location!I65</f>
        <v>0</v>
      </c>
      <c r="E121" s="299">
        <f>Matériel_Location!Q65</f>
        <v>0</v>
      </c>
      <c r="F121" s="299">
        <f>Matériel_Location!Y65</f>
        <v>0</v>
      </c>
      <c r="G121" s="299">
        <f>Matériel_Location!AG65</f>
        <v>0</v>
      </c>
      <c r="H121" s="299">
        <f>+Matériel_Location!AO65</f>
        <v>0</v>
      </c>
      <c r="I121" s="299">
        <f>Matériel_Location!AW65</f>
        <v>0</v>
      </c>
      <c r="J121" s="299">
        <f>Matériel_Location!BE65</f>
        <v>0</v>
      </c>
      <c r="K121" s="299">
        <f>Matériel_Location!BM65</f>
        <v>0</v>
      </c>
      <c r="L121" s="299">
        <f>Matériel_Location!BU65</f>
        <v>0</v>
      </c>
      <c r="M121" s="299">
        <f>+Matériel_Location!CC65</f>
        <v>0</v>
      </c>
      <c r="N121" s="299">
        <f>Matériel_Location!CK65</f>
        <v>0</v>
      </c>
      <c r="O121" s="299">
        <f>Matériel_Location!CS65</f>
        <v>0</v>
      </c>
      <c r="P121" s="299">
        <f>Matériel_Location!DA65</f>
        <v>0</v>
      </c>
      <c r="Q121" s="299">
        <f>Matériel_Location!DI65</f>
        <v>0</v>
      </c>
      <c r="R121" s="299">
        <f>Matériel_Location!DQ65</f>
        <v>0</v>
      </c>
      <c r="S121" s="299">
        <f>Matériel_Location!DY65</f>
        <v>0</v>
      </c>
      <c r="T121" s="299">
        <f>Matériel_Location!EG65</f>
        <v>0</v>
      </c>
      <c r="U121" s="299">
        <f>Matériel_Location!EO65</f>
        <v>0</v>
      </c>
      <c r="V121" s="299">
        <f>Matériel_Location!EW65</f>
        <v>0</v>
      </c>
      <c r="W121" s="299">
        <f>Matériel_Location!FE65</f>
        <v>0</v>
      </c>
      <c r="X121" s="299">
        <f>Matériel_Location!FM65</f>
        <v>0</v>
      </c>
      <c r="Y121" s="299">
        <f>Matériel_Location!FU65</f>
        <v>0</v>
      </c>
      <c r="Z121" s="299">
        <f>Matériel_Location!GC65</f>
        <v>0</v>
      </c>
      <c r="AA121" s="299">
        <f>Matériel_Location!GK65</f>
        <v>0</v>
      </c>
      <c r="AB121" s="299">
        <f>Matériel_Location!GS65</f>
        <v>0</v>
      </c>
      <c r="AC121" s="299">
        <f>Matériel_Location!HA65</f>
        <v>0</v>
      </c>
      <c r="AD121" s="299">
        <f>Matériel_Location!HI65</f>
        <v>0</v>
      </c>
      <c r="AE121" s="299">
        <f>Matériel_Location!HQ65</f>
        <v>0</v>
      </c>
      <c r="AF121" s="299">
        <f>Matériel_Location!HY65</f>
        <v>0</v>
      </c>
      <c r="AG121" s="299">
        <f>Matériel_Location!IG65</f>
        <v>0</v>
      </c>
      <c r="AH121" s="299">
        <f>Matériel_Location!IO65</f>
        <v>0</v>
      </c>
      <c r="AI121" s="533">
        <f t="shared" si="4"/>
        <v>0</v>
      </c>
    </row>
    <row r="122" spans="1:35">
      <c r="A122" s="528">
        <f>Matériel_Location!A66</f>
        <v>0</v>
      </c>
      <c r="B122" s="301">
        <f>Matériel_Location!B66</f>
        <v>0</v>
      </c>
      <c r="C122" s="301">
        <f>Matériel_Location!C66</f>
        <v>0</v>
      </c>
      <c r="D122" s="298">
        <f>Matériel_Location!I66</f>
        <v>0</v>
      </c>
      <c r="E122" s="299">
        <f>Matériel_Location!Q66</f>
        <v>0</v>
      </c>
      <c r="F122" s="299">
        <f>Matériel_Location!Y66</f>
        <v>0</v>
      </c>
      <c r="G122" s="299">
        <f>Matériel_Location!AG66</f>
        <v>0</v>
      </c>
      <c r="H122" s="299">
        <f>+Matériel_Location!AO66</f>
        <v>0</v>
      </c>
      <c r="I122" s="299">
        <f>Matériel_Location!AW66</f>
        <v>0</v>
      </c>
      <c r="J122" s="299">
        <f>Matériel_Location!BE66</f>
        <v>0</v>
      </c>
      <c r="K122" s="299">
        <f>Matériel_Location!BM66</f>
        <v>0</v>
      </c>
      <c r="L122" s="299">
        <f>Matériel_Location!BU66</f>
        <v>0</v>
      </c>
      <c r="M122" s="299">
        <f>+Matériel_Location!CC66</f>
        <v>0</v>
      </c>
      <c r="N122" s="299">
        <f>Matériel_Location!CK66</f>
        <v>0</v>
      </c>
      <c r="O122" s="299">
        <f>Matériel_Location!CS66</f>
        <v>0</v>
      </c>
      <c r="P122" s="299">
        <f>Matériel_Location!DA66</f>
        <v>0</v>
      </c>
      <c r="Q122" s="299">
        <f>Matériel_Location!DI66</f>
        <v>0</v>
      </c>
      <c r="R122" s="299">
        <f>Matériel_Location!DQ66</f>
        <v>0</v>
      </c>
      <c r="S122" s="299">
        <f>Matériel_Location!DY66</f>
        <v>0</v>
      </c>
      <c r="T122" s="299">
        <f>Matériel_Location!EG66</f>
        <v>0</v>
      </c>
      <c r="U122" s="299">
        <f>Matériel_Location!EO66</f>
        <v>0</v>
      </c>
      <c r="V122" s="299">
        <f>Matériel_Location!EW66</f>
        <v>0</v>
      </c>
      <c r="W122" s="299">
        <f>Matériel_Location!FE66</f>
        <v>0</v>
      </c>
      <c r="X122" s="299">
        <f>Matériel_Location!FM66</f>
        <v>0</v>
      </c>
      <c r="Y122" s="299">
        <f>Matériel_Location!FU66</f>
        <v>0</v>
      </c>
      <c r="Z122" s="299">
        <f>Matériel_Location!GC66</f>
        <v>0</v>
      </c>
      <c r="AA122" s="299">
        <f>Matériel_Location!GK66</f>
        <v>0</v>
      </c>
      <c r="AB122" s="299">
        <f>Matériel_Location!GS66</f>
        <v>0</v>
      </c>
      <c r="AC122" s="299">
        <f>Matériel_Location!HA66</f>
        <v>0</v>
      </c>
      <c r="AD122" s="299">
        <f>Matériel_Location!HI66</f>
        <v>0</v>
      </c>
      <c r="AE122" s="299">
        <f>Matériel_Location!HQ66</f>
        <v>0</v>
      </c>
      <c r="AF122" s="299">
        <f>Matériel_Location!HY66</f>
        <v>0</v>
      </c>
      <c r="AG122" s="299">
        <f>Matériel_Location!IG66</f>
        <v>0</v>
      </c>
      <c r="AH122" s="299">
        <f>Matériel_Location!IO66</f>
        <v>0</v>
      </c>
      <c r="AI122" s="533">
        <f t="shared" si="4"/>
        <v>0</v>
      </c>
    </row>
    <row r="123" spans="1:35">
      <c r="A123" s="528">
        <f>Matériel_Location!A67</f>
        <v>0</v>
      </c>
      <c r="B123" s="301">
        <f>Matériel_Location!B67</f>
        <v>0</v>
      </c>
      <c r="C123" s="301">
        <f>Matériel_Location!C67</f>
        <v>0</v>
      </c>
      <c r="D123" s="298">
        <f>Matériel_Location!I67</f>
        <v>0</v>
      </c>
      <c r="E123" s="299">
        <f>Matériel_Location!Q67</f>
        <v>0</v>
      </c>
      <c r="F123" s="299">
        <f>Matériel_Location!Y67</f>
        <v>0</v>
      </c>
      <c r="G123" s="299">
        <f>Matériel_Location!AG67</f>
        <v>0</v>
      </c>
      <c r="H123" s="299">
        <f>+Matériel_Location!AO67</f>
        <v>0</v>
      </c>
      <c r="I123" s="299">
        <f>Matériel_Location!AW67</f>
        <v>0</v>
      </c>
      <c r="J123" s="299">
        <f>Matériel_Location!BE67</f>
        <v>0</v>
      </c>
      <c r="K123" s="299">
        <f>Matériel_Location!BM67</f>
        <v>0</v>
      </c>
      <c r="L123" s="299">
        <f>Matériel_Location!BU67</f>
        <v>0</v>
      </c>
      <c r="M123" s="299">
        <f>+Matériel_Location!CC67</f>
        <v>0</v>
      </c>
      <c r="N123" s="299">
        <f>Matériel_Location!CK67</f>
        <v>0</v>
      </c>
      <c r="O123" s="299">
        <f>Matériel_Location!CS67</f>
        <v>0</v>
      </c>
      <c r="P123" s="299">
        <f>Matériel_Location!DA67</f>
        <v>0</v>
      </c>
      <c r="Q123" s="299">
        <f>Matériel_Location!DI67</f>
        <v>0</v>
      </c>
      <c r="R123" s="299">
        <f>Matériel_Location!DQ67</f>
        <v>0</v>
      </c>
      <c r="S123" s="299">
        <f>Matériel_Location!DY67</f>
        <v>0</v>
      </c>
      <c r="T123" s="299">
        <f>Matériel_Location!EG67</f>
        <v>0</v>
      </c>
      <c r="U123" s="299">
        <f>Matériel_Location!EO67</f>
        <v>0</v>
      </c>
      <c r="V123" s="299">
        <f>Matériel_Location!EW67</f>
        <v>0</v>
      </c>
      <c r="W123" s="299">
        <f>Matériel_Location!FE67</f>
        <v>0</v>
      </c>
      <c r="X123" s="299">
        <f>Matériel_Location!FM67</f>
        <v>0</v>
      </c>
      <c r="Y123" s="299">
        <f>Matériel_Location!FU67</f>
        <v>0</v>
      </c>
      <c r="Z123" s="299">
        <f>Matériel_Location!GC67</f>
        <v>0</v>
      </c>
      <c r="AA123" s="299">
        <f>Matériel_Location!GK67</f>
        <v>0</v>
      </c>
      <c r="AB123" s="299">
        <f>Matériel_Location!GS67</f>
        <v>0</v>
      </c>
      <c r="AC123" s="299">
        <f>Matériel_Location!HA67</f>
        <v>0</v>
      </c>
      <c r="AD123" s="299">
        <f>Matériel_Location!HI67</f>
        <v>0</v>
      </c>
      <c r="AE123" s="299">
        <f>Matériel_Location!HQ67</f>
        <v>0</v>
      </c>
      <c r="AF123" s="299">
        <f>Matériel_Location!HY67</f>
        <v>0</v>
      </c>
      <c r="AG123" s="299">
        <f>Matériel_Location!IG67</f>
        <v>0</v>
      </c>
      <c r="AH123" s="299">
        <f>Matériel_Location!IO67</f>
        <v>0</v>
      </c>
      <c r="AI123" s="533">
        <f t="shared" si="4"/>
        <v>0</v>
      </c>
    </row>
    <row r="124" spans="1:35">
      <c r="A124" s="528">
        <f>Matériel_Location!A68</f>
        <v>0</v>
      </c>
      <c r="B124" s="301">
        <f>Matériel_Location!B68</f>
        <v>0</v>
      </c>
      <c r="C124" s="301">
        <f>Matériel_Location!C68</f>
        <v>0</v>
      </c>
      <c r="D124" s="298">
        <f>Matériel_Location!I68</f>
        <v>0</v>
      </c>
      <c r="E124" s="299">
        <f>Matériel_Location!Q68</f>
        <v>0</v>
      </c>
      <c r="F124" s="299">
        <f>Matériel_Location!Y68</f>
        <v>0</v>
      </c>
      <c r="G124" s="299">
        <f>Matériel_Location!AG68</f>
        <v>0</v>
      </c>
      <c r="H124" s="299">
        <f>+Matériel_Location!AO68</f>
        <v>0</v>
      </c>
      <c r="I124" s="299">
        <f>Matériel_Location!AW68</f>
        <v>0</v>
      </c>
      <c r="J124" s="299">
        <f>Matériel_Location!BE68</f>
        <v>0</v>
      </c>
      <c r="K124" s="299">
        <f>Matériel_Location!BM68</f>
        <v>0</v>
      </c>
      <c r="L124" s="299">
        <f>Matériel_Location!BU68</f>
        <v>0</v>
      </c>
      <c r="M124" s="299">
        <f>+Matériel_Location!CC68</f>
        <v>0</v>
      </c>
      <c r="N124" s="299">
        <f>Matériel_Location!CK68</f>
        <v>0</v>
      </c>
      <c r="O124" s="299">
        <f>Matériel_Location!CS68</f>
        <v>0</v>
      </c>
      <c r="P124" s="299">
        <f>Matériel_Location!DA68</f>
        <v>0</v>
      </c>
      <c r="Q124" s="299">
        <f>Matériel_Location!DI68</f>
        <v>0</v>
      </c>
      <c r="R124" s="299">
        <f>Matériel_Location!DQ68</f>
        <v>0</v>
      </c>
      <c r="S124" s="299">
        <f>Matériel_Location!DY68</f>
        <v>0</v>
      </c>
      <c r="T124" s="299">
        <f>Matériel_Location!EG68</f>
        <v>0</v>
      </c>
      <c r="U124" s="299">
        <f>Matériel_Location!EO68</f>
        <v>0</v>
      </c>
      <c r="V124" s="299">
        <f>Matériel_Location!EW68</f>
        <v>0</v>
      </c>
      <c r="W124" s="299">
        <f>Matériel_Location!FE68</f>
        <v>0</v>
      </c>
      <c r="X124" s="299">
        <f>Matériel_Location!FM68</f>
        <v>0</v>
      </c>
      <c r="Y124" s="299">
        <f>Matériel_Location!FU68</f>
        <v>0</v>
      </c>
      <c r="Z124" s="299">
        <f>Matériel_Location!GC68</f>
        <v>0</v>
      </c>
      <c r="AA124" s="299">
        <f>Matériel_Location!GK68</f>
        <v>0</v>
      </c>
      <c r="AB124" s="299">
        <f>Matériel_Location!GS68</f>
        <v>0</v>
      </c>
      <c r="AC124" s="299">
        <f>Matériel_Location!HA68</f>
        <v>0</v>
      </c>
      <c r="AD124" s="299">
        <f>Matériel_Location!HI68</f>
        <v>0</v>
      </c>
      <c r="AE124" s="299">
        <f>Matériel_Location!HQ68</f>
        <v>0</v>
      </c>
      <c r="AF124" s="299">
        <f>Matériel_Location!HY68</f>
        <v>0</v>
      </c>
      <c r="AG124" s="299">
        <f>Matériel_Location!IG68</f>
        <v>0</v>
      </c>
      <c r="AH124" s="299">
        <f>Matériel_Location!IO68</f>
        <v>0</v>
      </c>
      <c r="AI124" s="533">
        <f t="shared" si="4"/>
        <v>0</v>
      </c>
    </row>
    <row r="125" spans="1:35">
      <c r="A125" s="528">
        <f>Matériel_Location!A69</f>
        <v>0</v>
      </c>
      <c r="B125" s="301">
        <f>Matériel_Location!B69</f>
        <v>0</v>
      </c>
      <c r="C125" s="301">
        <f>Matériel_Location!C69</f>
        <v>0</v>
      </c>
      <c r="D125" s="298">
        <f>Matériel_Location!I69</f>
        <v>0</v>
      </c>
      <c r="E125" s="299">
        <f>Matériel_Location!Q69</f>
        <v>0</v>
      </c>
      <c r="F125" s="299">
        <f>Matériel_Location!Y69</f>
        <v>0</v>
      </c>
      <c r="G125" s="299">
        <f>Matériel_Location!AG69</f>
        <v>0</v>
      </c>
      <c r="H125" s="299">
        <f>+Matériel_Location!AO69</f>
        <v>0</v>
      </c>
      <c r="I125" s="299">
        <f>Matériel_Location!AW69</f>
        <v>0</v>
      </c>
      <c r="J125" s="299">
        <f>Matériel_Location!BE69</f>
        <v>0</v>
      </c>
      <c r="K125" s="299">
        <f>Matériel_Location!BM69</f>
        <v>0</v>
      </c>
      <c r="L125" s="299">
        <f>Matériel_Location!BU69</f>
        <v>0</v>
      </c>
      <c r="M125" s="299">
        <f>+Matériel_Location!CC69</f>
        <v>0</v>
      </c>
      <c r="N125" s="299">
        <f>Matériel_Location!CK69</f>
        <v>0</v>
      </c>
      <c r="O125" s="299">
        <f>Matériel_Location!CS69</f>
        <v>0</v>
      </c>
      <c r="P125" s="299">
        <f>Matériel_Location!DA69</f>
        <v>0</v>
      </c>
      <c r="Q125" s="299">
        <f>Matériel_Location!DI69</f>
        <v>0</v>
      </c>
      <c r="R125" s="299">
        <f>Matériel_Location!DQ69</f>
        <v>0</v>
      </c>
      <c r="S125" s="299">
        <f>Matériel_Location!DY69</f>
        <v>0</v>
      </c>
      <c r="T125" s="299">
        <f>Matériel_Location!EG69</f>
        <v>0</v>
      </c>
      <c r="U125" s="299">
        <f>Matériel_Location!EO69</f>
        <v>0</v>
      </c>
      <c r="V125" s="299">
        <f>Matériel_Location!EW69</f>
        <v>0</v>
      </c>
      <c r="W125" s="299">
        <f>Matériel_Location!FE69</f>
        <v>0</v>
      </c>
      <c r="X125" s="299">
        <f>Matériel_Location!FM69</f>
        <v>0</v>
      </c>
      <c r="Y125" s="299">
        <f>Matériel_Location!FU69</f>
        <v>0</v>
      </c>
      <c r="Z125" s="299">
        <f>Matériel_Location!GC69</f>
        <v>0</v>
      </c>
      <c r="AA125" s="299">
        <f>Matériel_Location!GK69</f>
        <v>0</v>
      </c>
      <c r="AB125" s="299">
        <f>Matériel_Location!GS69</f>
        <v>0</v>
      </c>
      <c r="AC125" s="299">
        <f>Matériel_Location!HA69</f>
        <v>0</v>
      </c>
      <c r="AD125" s="299">
        <f>Matériel_Location!HI69</f>
        <v>0</v>
      </c>
      <c r="AE125" s="299">
        <f>Matériel_Location!HQ69</f>
        <v>0</v>
      </c>
      <c r="AF125" s="299">
        <f>Matériel_Location!HY69</f>
        <v>0</v>
      </c>
      <c r="AG125" s="299">
        <f>Matériel_Location!IG69</f>
        <v>0</v>
      </c>
      <c r="AH125" s="299">
        <f>Matériel_Location!IO69</f>
        <v>0</v>
      </c>
      <c r="AI125" s="533">
        <f t="shared" si="4"/>
        <v>0</v>
      </c>
    </row>
    <row r="126" spans="1:35">
      <c r="A126" s="528">
        <f>Matériel_Location!A70</f>
        <v>0</v>
      </c>
      <c r="B126" s="301">
        <f>Matériel_Location!B70</f>
        <v>0</v>
      </c>
      <c r="C126" s="301">
        <f>Matériel_Location!C70</f>
        <v>0</v>
      </c>
      <c r="D126" s="298">
        <f>Matériel_Location!I70</f>
        <v>0</v>
      </c>
      <c r="E126" s="299">
        <f>Matériel_Location!Q70</f>
        <v>0</v>
      </c>
      <c r="F126" s="299">
        <f>Matériel_Location!Y70</f>
        <v>0</v>
      </c>
      <c r="G126" s="299">
        <f>Matériel_Location!AG70</f>
        <v>0</v>
      </c>
      <c r="H126" s="299">
        <f>+Matériel_Location!AO70</f>
        <v>0</v>
      </c>
      <c r="I126" s="299">
        <f>Matériel_Location!AW70</f>
        <v>0</v>
      </c>
      <c r="J126" s="299">
        <f>Matériel_Location!BE70</f>
        <v>0</v>
      </c>
      <c r="K126" s="299">
        <f>Matériel_Location!BM70</f>
        <v>0</v>
      </c>
      <c r="L126" s="299">
        <f>Matériel_Location!BU70</f>
        <v>0</v>
      </c>
      <c r="M126" s="299">
        <f>+Matériel_Location!CC70</f>
        <v>0</v>
      </c>
      <c r="N126" s="299">
        <f>Matériel_Location!CK70</f>
        <v>0</v>
      </c>
      <c r="O126" s="299">
        <f>Matériel_Location!CS70</f>
        <v>0</v>
      </c>
      <c r="P126" s="299">
        <f>Matériel_Location!DA70</f>
        <v>0</v>
      </c>
      <c r="Q126" s="299">
        <f>Matériel_Location!DI70</f>
        <v>0</v>
      </c>
      <c r="R126" s="299">
        <f>Matériel_Location!DQ70</f>
        <v>0</v>
      </c>
      <c r="S126" s="299">
        <f>Matériel_Location!DY70</f>
        <v>0</v>
      </c>
      <c r="T126" s="299">
        <f>Matériel_Location!EG70</f>
        <v>0</v>
      </c>
      <c r="U126" s="299">
        <f>Matériel_Location!EO70</f>
        <v>0</v>
      </c>
      <c r="V126" s="299">
        <f>Matériel_Location!EW70</f>
        <v>0</v>
      </c>
      <c r="W126" s="299">
        <f>Matériel_Location!FE70</f>
        <v>0</v>
      </c>
      <c r="X126" s="299">
        <f>Matériel_Location!FM70</f>
        <v>0</v>
      </c>
      <c r="Y126" s="299">
        <f>Matériel_Location!FU70</f>
        <v>0</v>
      </c>
      <c r="Z126" s="299">
        <f>Matériel_Location!GC70</f>
        <v>0</v>
      </c>
      <c r="AA126" s="299">
        <f>Matériel_Location!GK70</f>
        <v>0</v>
      </c>
      <c r="AB126" s="299">
        <f>Matériel_Location!GS70</f>
        <v>0</v>
      </c>
      <c r="AC126" s="299">
        <f>Matériel_Location!HA70</f>
        <v>0</v>
      </c>
      <c r="AD126" s="299">
        <f>Matériel_Location!HI70</f>
        <v>0</v>
      </c>
      <c r="AE126" s="299">
        <f>Matériel_Location!HQ70</f>
        <v>0</v>
      </c>
      <c r="AF126" s="299">
        <f>Matériel_Location!HY70</f>
        <v>0</v>
      </c>
      <c r="AG126" s="299">
        <f>Matériel_Location!IG70</f>
        <v>0</v>
      </c>
      <c r="AH126" s="299">
        <f>Matériel_Location!IO70</f>
        <v>0</v>
      </c>
      <c r="AI126" s="533">
        <f t="shared" si="4"/>
        <v>0</v>
      </c>
    </row>
    <row r="127" spans="1:35">
      <c r="A127" s="528">
        <f>Matériel_Location!A71</f>
        <v>0</v>
      </c>
      <c r="B127" s="301">
        <f>Matériel_Location!B71</f>
        <v>0</v>
      </c>
      <c r="C127" s="301">
        <f>Matériel_Location!C71</f>
        <v>0</v>
      </c>
      <c r="D127" s="298">
        <f>Matériel_Location!I71</f>
        <v>0</v>
      </c>
      <c r="E127" s="299">
        <f>Matériel_Location!Q71</f>
        <v>0</v>
      </c>
      <c r="F127" s="299">
        <f>Matériel_Location!Y71</f>
        <v>0</v>
      </c>
      <c r="G127" s="299">
        <f>Matériel_Location!AG71</f>
        <v>0</v>
      </c>
      <c r="H127" s="299">
        <f>+Matériel_Location!AO71</f>
        <v>0</v>
      </c>
      <c r="I127" s="299">
        <f>Matériel_Location!AW71</f>
        <v>0</v>
      </c>
      <c r="J127" s="299">
        <f>Matériel_Location!BE71</f>
        <v>0</v>
      </c>
      <c r="K127" s="299">
        <f>Matériel_Location!BM71</f>
        <v>0</v>
      </c>
      <c r="L127" s="299">
        <f>Matériel_Location!BU71</f>
        <v>0</v>
      </c>
      <c r="M127" s="299">
        <f>+Matériel_Location!CC71</f>
        <v>0</v>
      </c>
      <c r="N127" s="299">
        <f>Matériel_Location!CK71</f>
        <v>0</v>
      </c>
      <c r="O127" s="299">
        <f>Matériel_Location!CS71</f>
        <v>0</v>
      </c>
      <c r="P127" s="299">
        <f>Matériel_Location!DA71</f>
        <v>0</v>
      </c>
      <c r="Q127" s="299">
        <f>Matériel_Location!DI71</f>
        <v>0</v>
      </c>
      <c r="R127" s="299">
        <f>Matériel_Location!DQ71</f>
        <v>0</v>
      </c>
      <c r="S127" s="299">
        <f>Matériel_Location!DY71</f>
        <v>0</v>
      </c>
      <c r="T127" s="299">
        <f>Matériel_Location!EG71</f>
        <v>0</v>
      </c>
      <c r="U127" s="299">
        <f>Matériel_Location!EO71</f>
        <v>0</v>
      </c>
      <c r="V127" s="299">
        <f>Matériel_Location!EW71</f>
        <v>0</v>
      </c>
      <c r="W127" s="299">
        <f>Matériel_Location!FE71</f>
        <v>0</v>
      </c>
      <c r="X127" s="299">
        <f>Matériel_Location!FM71</f>
        <v>0</v>
      </c>
      <c r="Y127" s="299">
        <f>Matériel_Location!FU71</f>
        <v>0</v>
      </c>
      <c r="Z127" s="299">
        <f>Matériel_Location!GC71</f>
        <v>0</v>
      </c>
      <c r="AA127" s="299">
        <f>Matériel_Location!GK71</f>
        <v>0</v>
      </c>
      <c r="AB127" s="299">
        <f>Matériel_Location!GS71</f>
        <v>0</v>
      </c>
      <c r="AC127" s="299">
        <f>Matériel_Location!HA71</f>
        <v>0</v>
      </c>
      <c r="AD127" s="299">
        <f>Matériel_Location!HI71</f>
        <v>0</v>
      </c>
      <c r="AE127" s="299">
        <f>Matériel_Location!HQ71</f>
        <v>0</v>
      </c>
      <c r="AF127" s="299">
        <f>Matériel_Location!HY71</f>
        <v>0</v>
      </c>
      <c r="AG127" s="299">
        <f>Matériel_Location!IG71</f>
        <v>0</v>
      </c>
      <c r="AH127" s="299">
        <f>Matériel_Location!IO71</f>
        <v>0</v>
      </c>
      <c r="AI127" s="533">
        <f t="shared" ref="AI127:AI129" si="5">SUM(D127:AH127)</f>
        <v>0</v>
      </c>
    </row>
    <row r="128" spans="1:35">
      <c r="A128" s="528">
        <f>Matériel_Location!A72</f>
        <v>0</v>
      </c>
      <c r="B128" s="301">
        <f>Matériel_Location!B72</f>
        <v>0</v>
      </c>
      <c r="C128" s="301">
        <f>Matériel_Location!C72</f>
        <v>0</v>
      </c>
      <c r="D128" s="298">
        <f>Matériel_Location!I72</f>
        <v>0</v>
      </c>
      <c r="E128" s="299">
        <f>Matériel_Location!Q72</f>
        <v>0</v>
      </c>
      <c r="F128" s="299">
        <f>Matériel_Location!Y72</f>
        <v>0</v>
      </c>
      <c r="G128" s="299">
        <f>Matériel_Location!AG72</f>
        <v>0</v>
      </c>
      <c r="H128" s="299">
        <f>+Matériel_Location!AO72</f>
        <v>0</v>
      </c>
      <c r="I128" s="299">
        <f>Matériel_Location!AW72</f>
        <v>0</v>
      </c>
      <c r="J128" s="299">
        <f>Matériel_Location!BE72</f>
        <v>0</v>
      </c>
      <c r="K128" s="299">
        <f>Matériel_Location!BM72</f>
        <v>0</v>
      </c>
      <c r="L128" s="299">
        <f>Matériel_Location!BU72</f>
        <v>0</v>
      </c>
      <c r="M128" s="299">
        <f>+Matériel_Location!CC72</f>
        <v>0</v>
      </c>
      <c r="N128" s="299">
        <f>Matériel_Location!CK72</f>
        <v>0</v>
      </c>
      <c r="O128" s="299">
        <f>Matériel_Location!CS72</f>
        <v>0</v>
      </c>
      <c r="P128" s="299">
        <f>Matériel_Location!DA72</f>
        <v>0</v>
      </c>
      <c r="Q128" s="299">
        <f>Matériel_Location!DI72</f>
        <v>0</v>
      </c>
      <c r="R128" s="299">
        <f>Matériel_Location!DQ72</f>
        <v>0</v>
      </c>
      <c r="S128" s="299">
        <f>Matériel_Location!DY72</f>
        <v>0</v>
      </c>
      <c r="T128" s="299">
        <f>Matériel_Location!EG72</f>
        <v>0</v>
      </c>
      <c r="U128" s="299">
        <f>Matériel_Location!EO72</f>
        <v>0</v>
      </c>
      <c r="V128" s="299">
        <f>Matériel_Location!EW72</f>
        <v>0</v>
      </c>
      <c r="W128" s="299">
        <f>Matériel_Location!FE72</f>
        <v>0</v>
      </c>
      <c r="X128" s="299">
        <f>Matériel_Location!FM72</f>
        <v>0</v>
      </c>
      <c r="Y128" s="299">
        <f>Matériel_Location!FU72</f>
        <v>0</v>
      </c>
      <c r="Z128" s="299">
        <f>Matériel_Location!GC72</f>
        <v>0</v>
      </c>
      <c r="AA128" s="299">
        <f>Matériel_Location!GK72</f>
        <v>0</v>
      </c>
      <c r="AB128" s="299">
        <f>Matériel_Location!GS72</f>
        <v>0</v>
      </c>
      <c r="AC128" s="299">
        <f>Matériel_Location!HA72</f>
        <v>0</v>
      </c>
      <c r="AD128" s="299">
        <f>Matériel_Location!HI72</f>
        <v>0</v>
      </c>
      <c r="AE128" s="299">
        <f>Matériel_Location!HQ72</f>
        <v>0</v>
      </c>
      <c r="AF128" s="299">
        <f>Matériel_Location!HY72</f>
        <v>0</v>
      </c>
      <c r="AG128" s="299">
        <f>Matériel_Location!IG72</f>
        <v>0</v>
      </c>
      <c r="AH128" s="299">
        <f>Matériel_Location!IO72</f>
        <v>0</v>
      </c>
      <c r="AI128" s="533">
        <f t="shared" si="5"/>
        <v>0</v>
      </c>
    </row>
    <row r="129" spans="1:35" ht="15" thickBot="1">
      <c r="A129" s="528">
        <f>Matériel_Location!A73</f>
        <v>0</v>
      </c>
      <c r="B129" s="301">
        <f>Matériel_Location!B73</f>
        <v>0</v>
      </c>
      <c r="C129" s="301">
        <f>Matériel_Location!C73</f>
        <v>0</v>
      </c>
      <c r="D129" s="298">
        <f>Matériel_Location!I73</f>
        <v>0</v>
      </c>
      <c r="E129" s="299">
        <f>Matériel_Location!Q73</f>
        <v>0</v>
      </c>
      <c r="F129" s="299">
        <f>Matériel_Location!Y73</f>
        <v>0</v>
      </c>
      <c r="G129" s="299">
        <f>Matériel_Location!AG73</f>
        <v>0</v>
      </c>
      <c r="H129" s="299">
        <f>+Matériel_Location!AO73</f>
        <v>0</v>
      </c>
      <c r="I129" s="299">
        <f>Matériel_Location!AW73</f>
        <v>0</v>
      </c>
      <c r="J129" s="299">
        <f>Matériel_Location!BE73</f>
        <v>0</v>
      </c>
      <c r="K129" s="299">
        <f>Matériel_Location!BM73</f>
        <v>0</v>
      </c>
      <c r="L129" s="299">
        <f>Matériel_Location!BU73</f>
        <v>0</v>
      </c>
      <c r="M129" s="299">
        <f>+Matériel_Location!CC73</f>
        <v>0</v>
      </c>
      <c r="N129" s="299">
        <f>Matériel_Location!CK73</f>
        <v>0</v>
      </c>
      <c r="O129" s="299">
        <f>Matériel_Location!CS73</f>
        <v>0</v>
      </c>
      <c r="P129" s="299">
        <f>Matériel_Location!DA73</f>
        <v>0</v>
      </c>
      <c r="Q129" s="299">
        <f>Matériel_Location!DI73</f>
        <v>0</v>
      </c>
      <c r="R129" s="299">
        <f>Matériel_Location!DQ73</f>
        <v>0</v>
      </c>
      <c r="S129" s="299">
        <f>Matériel_Location!DY73</f>
        <v>0</v>
      </c>
      <c r="T129" s="299">
        <f>Matériel_Location!EG73</f>
        <v>0</v>
      </c>
      <c r="U129" s="299">
        <f>Matériel_Location!EO73</f>
        <v>0</v>
      </c>
      <c r="V129" s="299">
        <f>Matériel_Location!EW73</f>
        <v>0</v>
      </c>
      <c r="W129" s="299">
        <f>Matériel_Location!FE73</f>
        <v>0</v>
      </c>
      <c r="X129" s="299">
        <f>Matériel_Location!FM73</f>
        <v>0</v>
      </c>
      <c r="Y129" s="299">
        <f>Matériel_Location!FU73</f>
        <v>0</v>
      </c>
      <c r="Z129" s="299">
        <f>Matériel_Location!GC73</f>
        <v>0</v>
      </c>
      <c r="AA129" s="299">
        <f>Matériel_Location!GK73</f>
        <v>0</v>
      </c>
      <c r="AB129" s="299">
        <f>Matériel_Location!GS73</f>
        <v>0</v>
      </c>
      <c r="AC129" s="299">
        <f>Matériel_Location!HA73</f>
        <v>0</v>
      </c>
      <c r="AD129" s="299">
        <f>Matériel_Location!HI73</f>
        <v>0</v>
      </c>
      <c r="AE129" s="299">
        <f>Matériel_Location!HQ73</f>
        <v>0</v>
      </c>
      <c r="AF129" s="299">
        <f>Matériel_Location!HY73</f>
        <v>0</v>
      </c>
      <c r="AG129" s="299">
        <f>Matériel_Location!IG73</f>
        <v>0</v>
      </c>
      <c r="AH129" s="299">
        <f>Matériel_Location!IO73</f>
        <v>0</v>
      </c>
      <c r="AI129" s="533">
        <f t="shared" si="5"/>
        <v>0</v>
      </c>
    </row>
    <row r="130" spans="1:35" ht="16.2" thickBot="1">
      <c r="B130" s="192" t="s">
        <v>1</v>
      </c>
      <c r="C130" s="192"/>
      <c r="D130" s="193">
        <f t="shared" ref="D130:AH130" si="6">SUM(D7:D129)</f>
        <v>0</v>
      </c>
      <c r="E130" s="193">
        <f t="shared" si="6"/>
        <v>0</v>
      </c>
      <c r="F130" s="193">
        <f t="shared" si="6"/>
        <v>0</v>
      </c>
      <c r="G130" s="193">
        <f t="shared" si="6"/>
        <v>20</v>
      </c>
      <c r="H130" s="193">
        <f t="shared" si="6"/>
        <v>30</v>
      </c>
      <c r="I130" s="193">
        <f t="shared" si="6"/>
        <v>0</v>
      </c>
      <c r="J130" s="193">
        <f t="shared" si="6"/>
        <v>0</v>
      </c>
      <c r="K130" s="193">
        <f t="shared" si="6"/>
        <v>0</v>
      </c>
      <c r="L130" s="193">
        <f t="shared" si="6"/>
        <v>0</v>
      </c>
      <c r="M130" s="193">
        <f t="shared" si="6"/>
        <v>0</v>
      </c>
      <c r="N130" s="193">
        <f t="shared" si="6"/>
        <v>0</v>
      </c>
      <c r="O130" s="193">
        <f t="shared" si="6"/>
        <v>0</v>
      </c>
      <c r="P130" s="193">
        <f t="shared" si="6"/>
        <v>0</v>
      </c>
      <c r="Q130" s="193">
        <f t="shared" si="6"/>
        <v>0</v>
      </c>
      <c r="R130" s="193">
        <f t="shared" si="6"/>
        <v>0</v>
      </c>
      <c r="S130" s="193">
        <f t="shared" si="6"/>
        <v>0</v>
      </c>
      <c r="T130" s="193">
        <f t="shared" si="6"/>
        <v>0</v>
      </c>
      <c r="U130" s="193">
        <f t="shared" si="6"/>
        <v>10</v>
      </c>
      <c r="V130" s="193">
        <f t="shared" si="6"/>
        <v>0</v>
      </c>
      <c r="W130" s="193">
        <f t="shared" si="6"/>
        <v>0</v>
      </c>
      <c r="X130" s="193">
        <f t="shared" si="6"/>
        <v>0</v>
      </c>
      <c r="Y130" s="193">
        <f t="shared" si="6"/>
        <v>0</v>
      </c>
      <c r="Z130" s="193">
        <f t="shared" si="6"/>
        <v>0</v>
      </c>
      <c r="AA130" s="193">
        <f t="shared" si="6"/>
        <v>0</v>
      </c>
      <c r="AB130" s="193">
        <f t="shared" si="6"/>
        <v>0</v>
      </c>
      <c r="AC130" s="193">
        <f t="shared" si="6"/>
        <v>0</v>
      </c>
      <c r="AD130" s="193">
        <f t="shared" si="6"/>
        <v>0</v>
      </c>
      <c r="AE130" s="193">
        <f t="shared" si="6"/>
        <v>0</v>
      </c>
      <c r="AF130" s="193">
        <f t="shared" si="6"/>
        <v>0</v>
      </c>
      <c r="AG130" s="193">
        <f t="shared" si="6"/>
        <v>0</v>
      </c>
      <c r="AH130" s="193">
        <f t="shared" si="6"/>
        <v>0</v>
      </c>
    </row>
  </sheetData>
  <sheetProtection sheet="1" formatCells="0" formatColumns="0" formatRows="0" insertColumns="0" insertRows="0" insertHyperlinks="0" deleteColumns="0" deleteRows="0" sort="0" autoFilter="0" pivotTables="0"/>
  <mergeCells count="2">
    <mergeCell ref="E5:AH5"/>
    <mergeCell ref="A5:B5"/>
  </mergeCells>
  <conditionalFormatting sqref="D7:AH67">
    <cfRule type="cellIs" dxfId="41" priority="7" operator="equal">
      <formula>0</formula>
    </cfRule>
    <cfRule type="colorScale" priority="8">
      <colorScale>
        <cfvo type="num" val="0"/>
        <cfvo type="num" val="1"/>
        <color theme="0"/>
        <color theme="4" tint="0.39997558519241921"/>
      </colorScale>
    </cfRule>
  </conditionalFormatting>
  <conditionalFormatting sqref="A131:B136 A130 A68 A7:B67">
    <cfRule type="cellIs" dxfId="40" priority="6" operator="greaterThan">
      <formula>0</formula>
    </cfRule>
  </conditionalFormatting>
  <conditionalFormatting sqref="C131:C136 C7:C67">
    <cfRule type="cellIs" dxfId="39" priority="5" operator="greaterThan">
      <formula>0</formula>
    </cfRule>
  </conditionalFormatting>
  <conditionalFormatting sqref="D69:AH129">
    <cfRule type="cellIs" dxfId="38" priority="3" operator="equal">
      <formula>0</formula>
    </cfRule>
    <cfRule type="colorScale" priority="4">
      <colorScale>
        <cfvo type="num" val="0"/>
        <cfvo type="num" val="1"/>
        <color theme="0"/>
        <color theme="4" tint="0.39997558519241921"/>
      </colorScale>
    </cfRule>
  </conditionalFormatting>
  <conditionalFormatting sqref="A69:B129">
    <cfRule type="cellIs" dxfId="37" priority="2" operator="greaterThan">
      <formula>0</formula>
    </cfRule>
  </conditionalFormatting>
  <conditionalFormatting sqref="C69:C129">
    <cfRule type="cellIs" dxfId="36"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499984740745262"/>
  </sheetPr>
  <dimension ref="A1:AU60"/>
  <sheetViews>
    <sheetView zoomScaleSheetLayoutView="82" workbookViewId="0">
      <selection activeCell="AB18" sqref="AB18"/>
    </sheetView>
  </sheetViews>
  <sheetFormatPr baseColWidth="10" defaultColWidth="11.44140625" defaultRowHeight="14.4"/>
  <cols>
    <col min="1" max="1" width="27.33203125" style="26" customWidth="1"/>
    <col min="2" max="2" width="14.88671875" style="26" customWidth="1"/>
    <col min="3" max="3" width="6.33203125" style="26" customWidth="1"/>
    <col min="4" max="8" width="3.6640625" style="26" customWidth="1"/>
    <col min="9" max="9" width="3.88671875" style="26" bestFit="1" customWidth="1"/>
    <col min="10" max="29" width="3.6640625" style="26" customWidth="1"/>
    <col min="30" max="30" width="3.88671875" style="26" customWidth="1"/>
    <col min="31" max="35" width="3.6640625" style="26" customWidth="1"/>
    <col min="36" max="36" width="9.44140625" style="26" customWidth="1"/>
    <col min="37" max="37" width="9.5546875" style="26" customWidth="1"/>
    <col min="38" max="38" width="12.33203125" style="26" bestFit="1" customWidth="1"/>
    <col min="39" max="39" width="13.6640625" style="26" customWidth="1"/>
    <col min="40" max="16384" width="11.44140625" style="26"/>
  </cols>
  <sheetData>
    <row r="1" spans="1:47" s="41" customFormat="1"/>
    <row r="2" spans="1:47" s="41" customFormat="1"/>
    <row r="3" spans="1:47" s="41" customFormat="1"/>
    <row r="4" spans="1:47" ht="15" customHeight="1" thickBot="1">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row>
    <row r="5" spans="1:47" ht="22.8">
      <c r="A5" s="5"/>
      <c r="B5" s="630" t="s">
        <v>14</v>
      </c>
      <c r="C5" s="630"/>
      <c r="D5" s="630"/>
      <c r="E5" s="630"/>
      <c r="F5" s="630"/>
      <c r="G5" s="630"/>
      <c r="H5" s="630"/>
      <c r="I5" s="630"/>
      <c r="J5" s="630"/>
      <c r="K5" s="630"/>
      <c r="L5" s="630"/>
      <c r="M5" s="36"/>
      <c r="N5" s="7"/>
      <c r="O5" s="651" t="s">
        <v>13</v>
      </c>
      <c r="P5" s="652"/>
      <c r="Q5" s="652"/>
      <c r="R5" s="652"/>
      <c r="S5" s="652"/>
      <c r="T5" s="652"/>
      <c r="U5" s="652"/>
      <c r="V5" s="655" t="str">
        <f>+Chantier</f>
        <v>CHR012</v>
      </c>
      <c r="W5" s="656"/>
      <c r="X5" s="656"/>
      <c r="Y5" s="656"/>
      <c r="Z5" s="656"/>
      <c r="AA5" s="656"/>
      <c r="AB5" s="656"/>
      <c r="AC5" s="656"/>
      <c r="AD5" s="656"/>
      <c r="AE5" s="656"/>
      <c r="AF5" s="656"/>
      <c r="AG5" s="656"/>
      <c r="AH5" s="657"/>
      <c r="AI5" s="50"/>
      <c r="AJ5" s="50"/>
      <c r="AK5" s="50"/>
      <c r="AL5" s="50"/>
      <c r="AM5" s="13"/>
    </row>
    <row r="6" spans="1:47">
      <c r="A6" s="5"/>
      <c r="B6" s="628" t="s">
        <v>16</v>
      </c>
      <c r="C6" s="628"/>
      <c r="D6" s="628"/>
      <c r="E6" s="628"/>
      <c r="F6" s="628"/>
      <c r="G6" s="628"/>
      <c r="H6" s="628"/>
      <c r="I6" s="628"/>
      <c r="J6" s="628"/>
      <c r="K6" s="628"/>
      <c r="L6" s="628"/>
      <c r="M6" s="37"/>
      <c r="N6" s="7"/>
      <c r="O6" s="653" t="s">
        <v>12</v>
      </c>
      <c r="P6" s="654"/>
      <c r="Q6" s="654"/>
      <c r="R6" s="654"/>
      <c r="S6" s="654"/>
      <c r="T6" s="654"/>
      <c r="U6" s="654"/>
      <c r="V6" s="660">
        <f>+Maitre</f>
        <v>0</v>
      </c>
      <c r="W6" s="661"/>
      <c r="X6" s="661"/>
      <c r="Y6" s="661"/>
      <c r="Z6" s="661"/>
      <c r="AA6" s="661"/>
      <c r="AB6" s="661"/>
      <c r="AC6" s="661"/>
      <c r="AD6" s="661"/>
      <c r="AE6" s="661"/>
      <c r="AF6" s="661"/>
      <c r="AG6" s="661"/>
      <c r="AH6" s="662"/>
      <c r="AI6" s="50"/>
      <c r="AJ6" s="50"/>
      <c r="AK6" s="50"/>
      <c r="AL6" s="50"/>
      <c r="AM6" s="13"/>
    </row>
    <row r="7" spans="1:47">
      <c r="A7" s="5"/>
      <c r="B7" s="628"/>
      <c r="C7" s="628"/>
      <c r="D7" s="628"/>
      <c r="E7" s="628"/>
      <c r="F7" s="628"/>
      <c r="G7" s="628"/>
      <c r="H7" s="628"/>
      <c r="I7" s="628"/>
      <c r="J7" s="628"/>
      <c r="K7" s="628"/>
      <c r="L7" s="628"/>
      <c r="M7" s="37"/>
      <c r="N7" s="7"/>
      <c r="O7" s="653" t="s">
        <v>11</v>
      </c>
      <c r="P7" s="654"/>
      <c r="Q7" s="654"/>
      <c r="R7" s="654"/>
      <c r="S7" s="654"/>
      <c r="T7" s="654"/>
      <c r="U7" s="654"/>
      <c r="V7" s="663">
        <f>Objet</f>
        <v>0</v>
      </c>
      <c r="W7" s="664"/>
      <c r="X7" s="664"/>
      <c r="Y7" s="664"/>
      <c r="Z7" s="664"/>
      <c r="AA7" s="664"/>
      <c r="AB7" s="664"/>
      <c r="AC7" s="664"/>
      <c r="AD7" s="664"/>
      <c r="AE7" s="664"/>
      <c r="AF7" s="664"/>
      <c r="AG7" s="664"/>
      <c r="AH7" s="665"/>
      <c r="AI7" s="51"/>
      <c r="AJ7" s="51"/>
      <c r="AK7" s="51"/>
      <c r="AL7" s="51"/>
      <c r="AM7" s="13"/>
    </row>
    <row r="8" spans="1:47">
      <c r="A8" s="5"/>
      <c r="B8" s="628" t="s">
        <v>17</v>
      </c>
      <c r="C8" s="628"/>
      <c r="D8" s="628"/>
      <c r="E8" s="628"/>
      <c r="F8" s="628"/>
      <c r="G8" s="628"/>
      <c r="H8" s="628"/>
      <c r="I8" s="628"/>
      <c r="J8" s="628"/>
      <c r="K8" s="628"/>
      <c r="L8" s="628"/>
      <c r="M8" s="37"/>
      <c r="N8" s="7"/>
      <c r="O8" s="653" t="s">
        <v>10</v>
      </c>
      <c r="P8" s="654"/>
      <c r="Q8" s="654"/>
      <c r="R8" s="654"/>
      <c r="S8" s="654"/>
      <c r="T8" s="654"/>
      <c r="U8" s="654"/>
      <c r="V8" s="666">
        <f>date</f>
        <v>44531</v>
      </c>
      <c r="W8" s="667"/>
      <c r="X8" s="667"/>
      <c r="Y8" s="667"/>
      <c r="Z8" s="667"/>
      <c r="AA8" s="667"/>
      <c r="AB8" s="667"/>
      <c r="AC8" s="667"/>
      <c r="AD8" s="667"/>
      <c r="AE8" s="667"/>
      <c r="AF8" s="667"/>
      <c r="AG8" s="667"/>
      <c r="AH8" s="668"/>
      <c r="AI8" s="52"/>
      <c r="AJ8" s="52"/>
      <c r="AK8" s="52"/>
      <c r="AL8" s="52"/>
      <c r="AM8" s="13"/>
    </row>
    <row r="9" spans="1:47" ht="15" thickBot="1">
      <c r="A9" s="5"/>
      <c r="B9" s="624" t="s">
        <v>18</v>
      </c>
      <c r="C9" s="624"/>
      <c r="D9" s="624"/>
      <c r="E9" s="624"/>
      <c r="F9" s="624"/>
      <c r="G9" s="624"/>
      <c r="H9" s="624"/>
      <c r="I9" s="624"/>
      <c r="J9" s="624"/>
      <c r="K9" s="624"/>
      <c r="L9" s="624"/>
      <c r="M9" s="10"/>
      <c r="N9" s="5"/>
      <c r="O9" s="658" t="s">
        <v>19</v>
      </c>
      <c r="P9" s="659"/>
      <c r="Q9" s="659"/>
      <c r="R9" s="659"/>
      <c r="S9" s="659"/>
      <c r="T9" s="659"/>
      <c r="U9" s="659"/>
      <c r="V9" s="669">
        <f>+Responsable</f>
        <v>0</v>
      </c>
      <c r="W9" s="670"/>
      <c r="X9" s="670"/>
      <c r="Y9" s="670"/>
      <c r="Z9" s="670"/>
      <c r="AA9" s="670"/>
      <c r="AB9" s="670"/>
      <c r="AC9" s="670"/>
      <c r="AD9" s="670"/>
      <c r="AE9" s="670"/>
      <c r="AF9" s="670"/>
      <c r="AG9" s="670"/>
      <c r="AH9" s="671"/>
      <c r="AI9" s="53"/>
      <c r="AJ9" s="53"/>
      <c r="AK9" s="53"/>
      <c r="AL9" s="53"/>
      <c r="AM9" s="13"/>
    </row>
    <row r="10" spans="1:47">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row>
    <row r="11" spans="1:47">
      <c r="A11" s="49"/>
      <c r="B11" s="49"/>
      <c r="C11" s="650"/>
      <c r="D11" s="650"/>
      <c r="E11" s="650"/>
      <c r="F11" s="650"/>
      <c r="G11" s="650"/>
      <c r="H11" s="650"/>
      <c r="I11" s="650"/>
      <c r="J11" s="650"/>
      <c r="K11" s="650"/>
      <c r="L11" s="650"/>
      <c r="M11" s="650"/>
      <c r="N11" s="650"/>
      <c r="O11" s="650"/>
      <c r="P11" s="650"/>
      <c r="Q11" s="650"/>
      <c r="R11" s="650"/>
      <c r="S11" s="650"/>
      <c r="T11" s="650"/>
      <c r="U11" s="650"/>
      <c r="V11" s="650"/>
      <c r="W11" s="650"/>
      <c r="X11" s="650"/>
      <c r="Y11" s="650"/>
      <c r="Z11" s="650"/>
      <c r="AA11" s="650"/>
      <c r="AB11" s="650"/>
      <c r="AC11" s="650"/>
      <c r="AD11" s="650"/>
      <c r="AE11" s="650"/>
      <c r="AF11" s="650"/>
      <c r="AG11" s="650"/>
      <c r="AH11" s="650"/>
      <c r="AI11" s="650"/>
      <c r="AJ11" s="650"/>
      <c r="AK11" s="650"/>
      <c r="AL11" s="650"/>
      <c r="AM11" s="650"/>
    </row>
    <row r="12" spans="1:47" s="41" customFormat="1">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row>
    <row r="13" spans="1:47" s="41" customFormat="1" ht="15" thickBot="1">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row>
    <row r="14" spans="1:47">
      <c r="A14" s="32" t="s">
        <v>9</v>
      </c>
      <c r="B14" s="33" t="s">
        <v>8</v>
      </c>
      <c r="C14" s="33" t="s">
        <v>7</v>
      </c>
      <c r="D14" s="33">
        <v>1</v>
      </c>
      <c r="E14" s="33">
        <v>2</v>
      </c>
      <c r="F14" s="33">
        <v>3</v>
      </c>
      <c r="G14" s="33">
        <v>4</v>
      </c>
      <c r="H14" s="33">
        <v>5</v>
      </c>
      <c r="I14" s="33">
        <v>6</v>
      </c>
      <c r="J14" s="33">
        <v>7</v>
      </c>
      <c r="K14" s="33">
        <v>8</v>
      </c>
      <c r="L14" s="33">
        <v>9</v>
      </c>
      <c r="M14" s="33">
        <v>10</v>
      </c>
      <c r="N14" s="33">
        <v>11</v>
      </c>
      <c r="O14" s="33">
        <v>12</v>
      </c>
      <c r="P14" s="33">
        <v>13</v>
      </c>
      <c r="Q14" s="33">
        <v>14</v>
      </c>
      <c r="R14" s="33">
        <v>15</v>
      </c>
      <c r="S14" s="33">
        <v>16</v>
      </c>
      <c r="T14" s="33">
        <v>17</v>
      </c>
      <c r="U14" s="33">
        <v>18</v>
      </c>
      <c r="V14" s="33">
        <v>19</v>
      </c>
      <c r="W14" s="33">
        <v>20</v>
      </c>
      <c r="X14" s="33">
        <v>21</v>
      </c>
      <c r="Y14" s="33">
        <v>22</v>
      </c>
      <c r="Z14" s="33">
        <v>23</v>
      </c>
      <c r="AA14" s="33">
        <v>24</v>
      </c>
      <c r="AB14" s="33">
        <v>25</v>
      </c>
      <c r="AC14" s="33">
        <v>26</v>
      </c>
      <c r="AD14" s="33">
        <v>27</v>
      </c>
      <c r="AE14" s="33">
        <v>28</v>
      </c>
      <c r="AF14" s="33">
        <v>29</v>
      </c>
      <c r="AG14" s="33">
        <v>30</v>
      </c>
      <c r="AH14" s="34">
        <v>31</v>
      </c>
      <c r="AI14" s="35"/>
      <c r="AJ14" s="28" t="s">
        <v>6</v>
      </c>
      <c r="AK14" s="31" t="s">
        <v>40</v>
      </c>
      <c r="AL14" s="29" t="s">
        <v>5</v>
      </c>
      <c r="AM14" s="29" t="s">
        <v>4</v>
      </c>
      <c r="AN14" s="30" t="s">
        <v>3</v>
      </c>
    </row>
    <row r="15" spans="1:47" s="27" customFormat="1" ht="21.75" customHeight="1">
      <c r="A15" s="107" t="s">
        <v>258</v>
      </c>
      <c r="B15" s="108" t="s">
        <v>259</v>
      </c>
      <c r="C15" s="109"/>
      <c r="D15" s="251">
        <v>9</v>
      </c>
      <c r="E15" s="251">
        <v>9</v>
      </c>
      <c r="F15" s="251">
        <v>9</v>
      </c>
      <c r="G15" s="251">
        <v>9</v>
      </c>
      <c r="H15" s="251">
        <v>9</v>
      </c>
      <c r="I15" s="251">
        <v>4</v>
      </c>
      <c r="J15" s="251">
        <v>9</v>
      </c>
      <c r="K15" s="251">
        <v>9</v>
      </c>
      <c r="L15" s="251">
        <v>9</v>
      </c>
      <c r="M15" s="251">
        <v>9</v>
      </c>
      <c r="N15" s="251">
        <v>9</v>
      </c>
      <c r="O15" s="251">
        <v>9</v>
      </c>
      <c r="P15" s="251">
        <v>9</v>
      </c>
      <c r="Q15" s="251">
        <v>9</v>
      </c>
      <c r="R15" s="251">
        <v>9</v>
      </c>
      <c r="S15" s="251">
        <v>15</v>
      </c>
      <c r="T15" s="251">
        <v>9</v>
      </c>
      <c r="U15" s="251">
        <v>9</v>
      </c>
      <c r="V15" s="251">
        <v>9</v>
      </c>
      <c r="W15" s="251">
        <v>9</v>
      </c>
      <c r="X15" s="251">
        <v>9</v>
      </c>
      <c r="Y15" s="251">
        <v>9</v>
      </c>
      <c r="Z15" s="251">
        <v>9</v>
      </c>
      <c r="AA15" s="251">
        <v>9</v>
      </c>
      <c r="AB15" s="251">
        <v>9</v>
      </c>
      <c r="AC15" s="251"/>
      <c r="AD15" s="251"/>
      <c r="AE15" s="251"/>
      <c r="AF15" s="251"/>
      <c r="AG15" s="251"/>
      <c r="AH15" s="251"/>
      <c r="AI15" s="17"/>
      <c r="AJ15" s="18">
        <f>SUM(D15:AH15)</f>
        <v>226</v>
      </c>
      <c r="AK15" s="38"/>
      <c r="AL15" s="39">
        <f>AK15*AJ15</f>
        <v>0</v>
      </c>
      <c r="AM15" s="39"/>
      <c r="AN15" s="40">
        <f>AL15-AM15</f>
        <v>0</v>
      </c>
      <c r="AO15" s="26"/>
      <c r="AP15" s="26"/>
      <c r="AQ15" s="26"/>
      <c r="AR15" s="26"/>
      <c r="AS15" s="26"/>
      <c r="AT15" s="26"/>
      <c r="AU15" s="26"/>
    </row>
    <row r="16" spans="1:47" s="27" customFormat="1" ht="21.75" customHeight="1">
      <c r="A16" s="114" t="s">
        <v>260</v>
      </c>
      <c r="B16" s="111" t="s">
        <v>259</v>
      </c>
      <c r="C16" s="112"/>
      <c r="D16" s="252">
        <v>9</v>
      </c>
      <c r="E16" s="252">
        <v>9</v>
      </c>
      <c r="F16" s="252">
        <v>9</v>
      </c>
      <c r="G16" s="252">
        <v>9</v>
      </c>
      <c r="H16" s="252">
        <v>9</v>
      </c>
      <c r="I16" s="252">
        <v>14</v>
      </c>
      <c r="J16" s="252">
        <v>9</v>
      </c>
      <c r="K16" s="252">
        <v>9</v>
      </c>
      <c r="L16" s="252">
        <v>9</v>
      </c>
      <c r="M16" s="252">
        <v>9</v>
      </c>
      <c r="N16" s="252">
        <v>9</v>
      </c>
      <c r="O16" s="252">
        <v>9</v>
      </c>
      <c r="P16" s="252">
        <v>9</v>
      </c>
      <c r="Q16" s="252">
        <v>9</v>
      </c>
      <c r="R16" s="252">
        <v>9</v>
      </c>
      <c r="S16" s="252">
        <v>15</v>
      </c>
      <c r="T16" s="252">
        <v>9</v>
      </c>
      <c r="U16" s="252">
        <v>9</v>
      </c>
      <c r="V16" s="252">
        <v>9</v>
      </c>
      <c r="W16" s="252">
        <v>9</v>
      </c>
      <c r="X16" s="252">
        <v>9</v>
      </c>
      <c r="Y16" s="252">
        <v>9</v>
      </c>
      <c r="Z16" s="252">
        <v>9</v>
      </c>
      <c r="AA16" s="252">
        <v>9</v>
      </c>
      <c r="AB16" s="252">
        <v>9</v>
      </c>
      <c r="AC16" s="252"/>
      <c r="AD16" s="252"/>
      <c r="AE16" s="252"/>
      <c r="AF16" s="252"/>
      <c r="AG16" s="252"/>
      <c r="AH16" s="252"/>
      <c r="AI16" s="17"/>
      <c r="AJ16" s="18">
        <f t="shared" ref="AJ16:AJ26" si="0">SUM(D16:AH16)</f>
        <v>236</v>
      </c>
      <c r="AK16" s="38"/>
      <c r="AL16" s="39">
        <f t="shared" ref="AL16:AL26" si="1">AK16*AJ16</f>
        <v>0</v>
      </c>
      <c r="AM16" s="39"/>
      <c r="AN16" s="40">
        <f t="shared" ref="AN16:AN26" si="2">AL16-AM16</f>
        <v>0</v>
      </c>
      <c r="AO16" s="26"/>
      <c r="AP16" s="26"/>
      <c r="AQ16" s="26"/>
      <c r="AR16" s="26"/>
      <c r="AS16" s="26"/>
      <c r="AT16" s="26"/>
      <c r="AU16" s="26"/>
    </row>
    <row r="17" spans="1:47" s="27" customFormat="1" ht="21.75" customHeight="1">
      <c r="A17" s="107" t="s">
        <v>261</v>
      </c>
      <c r="B17" s="108" t="s">
        <v>262</v>
      </c>
      <c r="C17" s="109"/>
      <c r="D17" s="251">
        <v>9</v>
      </c>
      <c r="E17" s="251">
        <v>0</v>
      </c>
      <c r="F17" s="251">
        <v>0</v>
      </c>
      <c r="G17" s="251">
        <v>9</v>
      </c>
      <c r="H17" s="251">
        <v>9</v>
      </c>
      <c r="I17" s="251">
        <v>9</v>
      </c>
      <c r="J17" s="251">
        <v>9</v>
      </c>
      <c r="K17" s="251">
        <v>9</v>
      </c>
      <c r="L17" s="251">
        <v>9</v>
      </c>
      <c r="M17" s="251">
        <v>9</v>
      </c>
      <c r="N17" s="251">
        <v>9</v>
      </c>
      <c r="O17" s="251">
        <v>9</v>
      </c>
      <c r="P17" s="251">
        <v>11</v>
      </c>
      <c r="Q17" s="251">
        <v>9</v>
      </c>
      <c r="R17" s="251">
        <v>9</v>
      </c>
      <c r="S17" s="251">
        <v>9</v>
      </c>
      <c r="T17" s="251">
        <v>9</v>
      </c>
      <c r="U17" s="251">
        <v>9</v>
      </c>
      <c r="V17" s="251">
        <v>9</v>
      </c>
      <c r="W17" s="251">
        <v>9</v>
      </c>
      <c r="X17" s="251">
        <v>9</v>
      </c>
      <c r="Y17" s="251">
        <v>0</v>
      </c>
      <c r="Z17" s="251">
        <v>0</v>
      </c>
      <c r="AA17" s="251">
        <v>0</v>
      </c>
      <c r="AB17" s="251">
        <v>0</v>
      </c>
      <c r="AC17" s="251"/>
      <c r="AD17" s="251"/>
      <c r="AE17" s="251"/>
      <c r="AF17" s="251"/>
      <c r="AG17" s="251"/>
      <c r="AH17" s="251"/>
      <c r="AI17" s="17"/>
      <c r="AJ17" s="18">
        <f t="shared" si="0"/>
        <v>173</v>
      </c>
      <c r="AK17" s="38"/>
      <c r="AL17" s="39">
        <f t="shared" si="1"/>
        <v>0</v>
      </c>
      <c r="AM17" s="39"/>
      <c r="AN17" s="40">
        <f t="shared" si="2"/>
        <v>0</v>
      </c>
      <c r="AO17" s="26"/>
      <c r="AP17" s="26"/>
      <c r="AQ17" s="26"/>
      <c r="AR17" s="26"/>
      <c r="AS17" s="26"/>
      <c r="AT17" s="26"/>
      <c r="AU17" s="26"/>
    </row>
    <row r="18" spans="1:47" s="27" customFormat="1" ht="21.75" customHeight="1">
      <c r="A18" s="114"/>
      <c r="B18" s="111"/>
      <c r="C18" s="112"/>
      <c r="D18" s="252"/>
      <c r="E18" s="252"/>
      <c r="F18" s="252"/>
      <c r="G18" s="252"/>
      <c r="H18" s="252"/>
      <c r="I18" s="252"/>
      <c r="J18" s="252"/>
      <c r="K18" s="252"/>
      <c r="L18" s="252"/>
      <c r="M18" s="252"/>
      <c r="N18" s="252"/>
      <c r="O18" s="252"/>
      <c r="P18" s="252"/>
      <c r="Q18" s="252"/>
      <c r="R18" s="252"/>
      <c r="S18" s="252"/>
      <c r="T18" s="252"/>
      <c r="U18" s="252"/>
      <c r="V18" s="252"/>
      <c r="W18" s="252"/>
      <c r="X18" s="252"/>
      <c r="Y18" s="252"/>
      <c r="Z18" s="252"/>
      <c r="AA18" s="252"/>
      <c r="AB18" s="252"/>
      <c r="AC18" s="252"/>
      <c r="AD18" s="252"/>
      <c r="AE18" s="252"/>
      <c r="AF18" s="252"/>
      <c r="AG18" s="252"/>
      <c r="AH18" s="252"/>
      <c r="AI18" s="17"/>
      <c r="AJ18" s="18">
        <f t="shared" si="0"/>
        <v>0</v>
      </c>
      <c r="AK18" s="38"/>
      <c r="AL18" s="39">
        <f t="shared" si="1"/>
        <v>0</v>
      </c>
      <c r="AM18" s="39"/>
      <c r="AN18" s="40">
        <f t="shared" si="2"/>
        <v>0</v>
      </c>
      <c r="AO18" s="26"/>
      <c r="AP18" s="26"/>
      <c r="AQ18" s="26"/>
      <c r="AR18" s="26"/>
      <c r="AS18" s="26"/>
      <c r="AT18" s="26"/>
      <c r="AU18" s="26"/>
    </row>
    <row r="19" spans="1:47" s="27" customFormat="1" ht="21.75" customHeight="1">
      <c r="A19" s="107"/>
      <c r="B19" s="108"/>
      <c r="C19" s="109"/>
      <c r="D19" s="251"/>
      <c r="E19" s="251"/>
      <c r="F19" s="251"/>
      <c r="G19" s="251"/>
      <c r="H19" s="251"/>
      <c r="I19" s="251"/>
      <c r="J19" s="251"/>
      <c r="K19" s="251"/>
      <c r="L19" s="251"/>
      <c r="M19" s="251"/>
      <c r="N19" s="251"/>
      <c r="O19" s="251"/>
      <c r="P19" s="251"/>
      <c r="Q19" s="251"/>
      <c r="R19" s="251"/>
      <c r="S19" s="251"/>
      <c r="T19" s="251"/>
      <c r="U19" s="251"/>
      <c r="V19" s="251"/>
      <c r="W19" s="251"/>
      <c r="X19" s="251"/>
      <c r="Y19" s="251"/>
      <c r="Z19" s="251"/>
      <c r="AA19" s="251"/>
      <c r="AB19" s="251"/>
      <c r="AC19" s="251"/>
      <c r="AD19" s="251"/>
      <c r="AE19" s="251"/>
      <c r="AF19" s="251"/>
      <c r="AG19" s="251"/>
      <c r="AH19" s="251"/>
      <c r="AI19" s="17"/>
      <c r="AJ19" s="18">
        <f t="shared" si="0"/>
        <v>0</v>
      </c>
      <c r="AK19" s="38"/>
      <c r="AL19" s="39">
        <f t="shared" si="1"/>
        <v>0</v>
      </c>
      <c r="AM19" s="39"/>
      <c r="AN19" s="40">
        <f t="shared" si="2"/>
        <v>0</v>
      </c>
      <c r="AO19" s="26"/>
      <c r="AP19" s="26"/>
      <c r="AQ19" s="26"/>
      <c r="AR19" s="26"/>
      <c r="AS19" s="26"/>
      <c r="AT19" s="26"/>
      <c r="AU19" s="26"/>
    </row>
    <row r="20" spans="1:47" s="27" customFormat="1" ht="21.75" customHeight="1">
      <c r="A20" s="114"/>
      <c r="B20" s="111"/>
      <c r="C20" s="112"/>
      <c r="D20" s="252"/>
      <c r="E20" s="252"/>
      <c r="F20" s="252"/>
      <c r="G20" s="252"/>
      <c r="H20" s="252"/>
      <c r="I20" s="252"/>
      <c r="J20" s="252"/>
      <c r="K20" s="252"/>
      <c r="L20" s="252"/>
      <c r="M20" s="252"/>
      <c r="N20" s="252"/>
      <c r="O20" s="252"/>
      <c r="P20" s="252"/>
      <c r="Q20" s="252"/>
      <c r="R20" s="252"/>
      <c r="S20" s="252"/>
      <c r="T20" s="252"/>
      <c r="U20" s="252"/>
      <c r="V20" s="252"/>
      <c r="W20" s="252"/>
      <c r="X20" s="252"/>
      <c r="Y20" s="252"/>
      <c r="Z20" s="252"/>
      <c r="AA20" s="252"/>
      <c r="AB20" s="252"/>
      <c r="AC20" s="252"/>
      <c r="AD20" s="252"/>
      <c r="AE20" s="252"/>
      <c r="AF20" s="252"/>
      <c r="AG20" s="252"/>
      <c r="AH20" s="252"/>
      <c r="AI20" s="17"/>
      <c r="AJ20" s="18">
        <f t="shared" si="0"/>
        <v>0</v>
      </c>
      <c r="AK20" s="38"/>
      <c r="AL20" s="39">
        <f t="shared" si="1"/>
        <v>0</v>
      </c>
      <c r="AM20" s="39"/>
      <c r="AN20" s="40">
        <f t="shared" si="2"/>
        <v>0</v>
      </c>
      <c r="AO20" s="26"/>
      <c r="AP20" s="26"/>
      <c r="AQ20" s="26"/>
      <c r="AR20" s="26"/>
      <c r="AS20" s="26"/>
      <c r="AT20" s="26"/>
      <c r="AU20" s="26"/>
    </row>
    <row r="21" spans="1:47" s="27" customFormat="1" ht="21.75" customHeight="1">
      <c r="A21" s="107"/>
      <c r="B21" s="108"/>
      <c r="C21" s="109"/>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17"/>
      <c r="AJ21" s="18">
        <f t="shared" si="0"/>
        <v>0</v>
      </c>
      <c r="AK21" s="38"/>
      <c r="AL21" s="39">
        <f t="shared" si="1"/>
        <v>0</v>
      </c>
      <c r="AM21" s="39"/>
      <c r="AN21" s="40">
        <f t="shared" si="2"/>
        <v>0</v>
      </c>
      <c r="AO21" s="26"/>
      <c r="AP21" s="26"/>
      <c r="AQ21" s="26"/>
      <c r="AR21" s="26"/>
      <c r="AS21" s="26"/>
      <c r="AT21" s="26"/>
      <c r="AU21" s="26"/>
    </row>
    <row r="22" spans="1:47" s="27" customFormat="1" ht="21.75" customHeight="1">
      <c r="A22" s="114"/>
      <c r="B22" s="111"/>
      <c r="C22" s="11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17"/>
      <c r="AJ22" s="18">
        <f t="shared" si="0"/>
        <v>0</v>
      </c>
      <c r="AK22" s="38"/>
      <c r="AL22" s="39">
        <f t="shared" si="1"/>
        <v>0</v>
      </c>
      <c r="AM22" s="39"/>
      <c r="AN22" s="40">
        <f t="shared" si="2"/>
        <v>0</v>
      </c>
      <c r="AO22" s="26"/>
      <c r="AP22" s="26"/>
      <c r="AQ22" s="26"/>
      <c r="AR22" s="26"/>
      <c r="AS22" s="26"/>
      <c r="AT22" s="26"/>
      <c r="AU22" s="26"/>
    </row>
    <row r="23" spans="1:47" s="27" customFormat="1" ht="21.75" customHeight="1">
      <c r="A23" s="107"/>
      <c r="B23" s="108"/>
      <c r="C23" s="109"/>
      <c r="D23" s="251"/>
      <c r="E23" s="251"/>
      <c r="F23" s="251"/>
      <c r="G23" s="251"/>
      <c r="H23" s="251"/>
      <c r="I23" s="251"/>
      <c r="J23" s="251"/>
      <c r="K23" s="251"/>
      <c r="L23" s="251"/>
      <c r="M23" s="251"/>
      <c r="N23" s="251"/>
      <c r="O23" s="251"/>
      <c r="P23" s="251"/>
      <c r="Q23" s="251"/>
      <c r="R23" s="251"/>
      <c r="S23" s="251"/>
      <c r="T23" s="251"/>
      <c r="U23" s="251"/>
      <c r="V23" s="251"/>
      <c r="W23" s="251"/>
      <c r="X23" s="251"/>
      <c r="Y23" s="251"/>
      <c r="Z23" s="251"/>
      <c r="AA23" s="251"/>
      <c r="AB23" s="251"/>
      <c r="AC23" s="251"/>
      <c r="AD23" s="251"/>
      <c r="AE23" s="251"/>
      <c r="AF23" s="251"/>
      <c r="AG23" s="251"/>
      <c r="AH23" s="251"/>
      <c r="AI23" s="17"/>
      <c r="AJ23" s="18">
        <f t="shared" si="0"/>
        <v>0</v>
      </c>
      <c r="AK23" s="38"/>
      <c r="AL23" s="39">
        <f t="shared" si="1"/>
        <v>0</v>
      </c>
      <c r="AM23" s="39"/>
      <c r="AN23" s="40">
        <f t="shared" si="2"/>
        <v>0</v>
      </c>
      <c r="AO23" s="26"/>
      <c r="AP23" s="26"/>
      <c r="AQ23" s="26"/>
      <c r="AR23" s="26"/>
      <c r="AS23" s="26"/>
      <c r="AT23" s="26"/>
      <c r="AU23" s="26"/>
    </row>
    <row r="24" spans="1:47" s="27" customFormat="1" ht="21.75" customHeight="1">
      <c r="A24" s="110"/>
      <c r="B24" s="111"/>
      <c r="C24" s="112"/>
      <c r="D24" s="252"/>
      <c r="E24" s="252"/>
      <c r="F24" s="252"/>
      <c r="G24" s="252"/>
      <c r="H24" s="252"/>
      <c r="I24" s="252"/>
      <c r="J24" s="252"/>
      <c r="K24" s="252"/>
      <c r="L24" s="252"/>
      <c r="M24" s="252"/>
      <c r="N24" s="252"/>
      <c r="O24" s="252"/>
      <c r="P24" s="252"/>
      <c r="Q24" s="252"/>
      <c r="R24" s="252"/>
      <c r="S24" s="252"/>
      <c r="T24" s="252"/>
      <c r="U24" s="252"/>
      <c r="V24" s="252"/>
      <c r="W24" s="252"/>
      <c r="X24" s="252"/>
      <c r="Y24" s="252"/>
      <c r="Z24" s="252"/>
      <c r="AA24" s="252"/>
      <c r="AB24" s="252"/>
      <c r="AC24" s="252"/>
      <c r="AD24" s="252"/>
      <c r="AE24" s="252"/>
      <c r="AF24" s="252"/>
      <c r="AG24" s="252"/>
      <c r="AH24" s="252"/>
      <c r="AI24" s="17"/>
      <c r="AJ24" s="18">
        <f t="shared" si="0"/>
        <v>0</v>
      </c>
      <c r="AK24" s="38"/>
      <c r="AL24" s="39">
        <f t="shared" si="1"/>
        <v>0</v>
      </c>
      <c r="AM24" s="39"/>
      <c r="AN24" s="40">
        <f t="shared" si="2"/>
        <v>0</v>
      </c>
      <c r="AO24" s="26"/>
      <c r="AP24" s="26"/>
      <c r="AQ24" s="26"/>
      <c r="AR24" s="26"/>
      <c r="AS24" s="26"/>
      <c r="AT24" s="26"/>
      <c r="AU24" s="26"/>
    </row>
    <row r="25" spans="1:47" s="27" customFormat="1" ht="21.75" customHeight="1">
      <c r="A25" s="107"/>
      <c r="B25" s="108"/>
      <c r="C25" s="109"/>
      <c r="D25" s="251"/>
      <c r="E25" s="251"/>
      <c r="F25" s="251"/>
      <c r="G25" s="251"/>
      <c r="H25" s="251"/>
      <c r="I25" s="251"/>
      <c r="J25" s="251"/>
      <c r="K25" s="251"/>
      <c r="L25" s="251"/>
      <c r="M25" s="251"/>
      <c r="N25" s="251"/>
      <c r="O25" s="251"/>
      <c r="P25" s="251"/>
      <c r="Q25" s="251"/>
      <c r="R25" s="251"/>
      <c r="S25" s="251"/>
      <c r="T25" s="251"/>
      <c r="U25" s="251"/>
      <c r="V25" s="251"/>
      <c r="W25" s="251"/>
      <c r="X25" s="251"/>
      <c r="Y25" s="251"/>
      <c r="Z25" s="251"/>
      <c r="AA25" s="251"/>
      <c r="AB25" s="251"/>
      <c r="AC25" s="251"/>
      <c r="AD25" s="251"/>
      <c r="AE25" s="251"/>
      <c r="AF25" s="251"/>
      <c r="AG25" s="251"/>
      <c r="AH25" s="251"/>
      <c r="AI25" s="17"/>
      <c r="AJ25" s="18">
        <f t="shared" si="0"/>
        <v>0</v>
      </c>
      <c r="AK25" s="38"/>
      <c r="AL25" s="39">
        <f t="shared" si="1"/>
        <v>0</v>
      </c>
      <c r="AM25" s="39"/>
      <c r="AN25" s="40">
        <f t="shared" si="2"/>
        <v>0</v>
      </c>
      <c r="AO25" s="26"/>
      <c r="AP25" s="26"/>
      <c r="AQ25" s="26"/>
      <c r="AR25" s="26"/>
      <c r="AS25" s="26"/>
      <c r="AT25" s="26"/>
      <c r="AU25" s="26"/>
    </row>
    <row r="26" spans="1:47" ht="21.75" customHeight="1">
      <c r="A26" s="114"/>
      <c r="B26" s="111"/>
      <c r="C26" s="11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17"/>
      <c r="AJ26" s="18">
        <f t="shared" si="0"/>
        <v>0</v>
      </c>
      <c r="AK26" s="38"/>
      <c r="AL26" s="39">
        <f t="shared" si="1"/>
        <v>0</v>
      </c>
      <c r="AM26" s="39"/>
      <c r="AN26" s="40">
        <f t="shared" si="2"/>
        <v>0</v>
      </c>
    </row>
    <row r="27" spans="1:47" ht="21.75" customHeight="1">
      <c r="A27" s="113"/>
      <c r="B27" s="108"/>
      <c r="C27" s="109"/>
      <c r="D27" s="251"/>
      <c r="E27" s="251"/>
      <c r="F27" s="251"/>
      <c r="G27" s="251"/>
      <c r="H27" s="251"/>
      <c r="I27" s="251"/>
      <c r="J27" s="251"/>
      <c r="K27" s="251"/>
      <c r="L27" s="251"/>
      <c r="M27" s="251"/>
      <c r="N27" s="251"/>
      <c r="O27" s="251"/>
      <c r="P27" s="251"/>
      <c r="Q27" s="251"/>
      <c r="R27" s="251"/>
      <c r="S27" s="251"/>
      <c r="T27" s="251"/>
      <c r="U27" s="251"/>
      <c r="V27" s="251"/>
      <c r="W27" s="251"/>
      <c r="X27" s="251"/>
      <c r="Y27" s="251"/>
      <c r="Z27" s="251"/>
      <c r="AA27" s="251"/>
      <c r="AB27" s="251"/>
      <c r="AC27" s="251"/>
      <c r="AD27" s="251"/>
      <c r="AE27" s="251"/>
      <c r="AF27" s="251"/>
      <c r="AG27" s="251"/>
      <c r="AH27" s="251"/>
      <c r="AI27" s="17"/>
      <c r="AJ27" s="18">
        <f t="shared" ref="AJ27:AJ60" si="3">SUM(D27:AH27)</f>
        <v>0</v>
      </c>
      <c r="AK27" s="38"/>
      <c r="AL27" s="39">
        <f t="shared" ref="AL27:AL60" si="4">AK27*AJ27</f>
        <v>0</v>
      </c>
      <c r="AM27" s="39"/>
      <c r="AN27" s="40">
        <f t="shared" ref="AN27:AN60" si="5">AL27-AM27</f>
        <v>0</v>
      </c>
    </row>
    <row r="28" spans="1:47" ht="21.75" customHeight="1">
      <c r="A28" s="114"/>
      <c r="B28" s="111"/>
      <c r="C28" s="112"/>
      <c r="D28" s="252"/>
      <c r="E28" s="252"/>
      <c r="F28" s="252"/>
      <c r="G28" s="252"/>
      <c r="H28" s="252"/>
      <c r="I28" s="252"/>
      <c r="J28" s="252"/>
      <c r="K28" s="252"/>
      <c r="L28" s="252"/>
      <c r="M28" s="252"/>
      <c r="N28" s="252"/>
      <c r="O28" s="252"/>
      <c r="P28" s="252"/>
      <c r="Q28" s="252"/>
      <c r="R28" s="252"/>
      <c r="S28" s="252"/>
      <c r="T28" s="252"/>
      <c r="U28" s="252"/>
      <c r="V28" s="252"/>
      <c r="W28" s="252"/>
      <c r="X28" s="252"/>
      <c r="Y28" s="252"/>
      <c r="Z28" s="252"/>
      <c r="AA28" s="252"/>
      <c r="AB28" s="252"/>
      <c r="AC28" s="252"/>
      <c r="AD28" s="252"/>
      <c r="AE28" s="252"/>
      <c r="AF28" s="252"/>
      <c r="AG28" s="252"/>
      <c r="AH28" s="252"/>
      <c r="AI28" s="17"/>
      <c r="AJ28" s="18">
        <f t="shared" si="3"/>
        <v>0</v>
      </c>
      <c r="AK28" s="38"/>
      <c r="AL28" s="39">
        <f t="shared" si="4"/>
        <v>0</v>
      </c>
      <c r="AM28" s="39"/>
      <c r="AN28" s="40">
        <f t="shared" si="5"/>
        <v>0</v>
      </c>
    </row>
    <row r="29" spans="1:47" ht="21.75" customHeight="1">
      <c r="A29" s="113"/>
      <c r="B29" s="108"/>
      <c r="C29" s="109"/>
      <c r="D29" s="251"/>
      <c r="E29" s="251"/>
      <c r="F29" s="251"/>
      <c r="G29" s="251"/>
      <c r="H29" s="251"/>
      <c r="I29" s="251"/>
      <c r="J29" s="251"/>
      <c r="K29" s="251"/>
      <c r="L29" s="251"/>
      <c r="M29" s="251"/>
      <c r="N29" s="251"/>
      <c r="O29" s="251"/>
      <c r="P29" s="251"/>
      <c r="Q29" s="251"/>
      <c r="R29" s="251"/>
      <c r="S29" s="251"/>
      <c r="T29" s="251"/>
      <c r="U29" s="251"/>
      <c r="V29" s="251"/>
      <c r="W29" s="251"/>
      <c r="X29" s="251"/>
      <c r="Y29" s="251"/>
      <c r="Z29" s="251"/>
      <c r="AA29" s="251"/>
      <c r="AB29" s="251"/>
      <c r="AC29" s="251"/>
      <c r="AD29" s="251"/>
      <c r="AE29" s="251"/>
      <c r="AF29" s="251"/>
      <c r="AG29" s="251"/>
      <c r="AH29" s="251"/>
      <c r="AI29" s="17"/>
      <c r="AJ29" s="18">
        <f t="shared" si="3"/>
        <v>0</v>
      </c>
      <c r="AK29" s="38"/>
      <c r="AL29" s="39">
        <f t="shared" si="4"/>
        <v>0</v>
      </c>
      <c r="AM29" s="39"/>
      <c r="AN29" s="40">
        <f t="shared" si="5"/>
        <v>0</v>
      </c>
    </row>
    <row r="30" spans="1:47" ht="21.75" customHeight="1">
      <c r="A30" s="114"/>
      <c r="B30" s="111"/>
      <c r="C30" s="112"/>
      <c r="D30" s="252"/>
      <c r="E30" s="252"/>
      <c r="F30" s="252"/>
      <c r="G30" s="252"/>
      <c r="H30" s="252"/>
      <c r="I30" s="252"/>
      <c r="J30" s="252"/>
      <c r="K30" s="252"/>
      <c r="L30" s="252"/>
      <c r="M30" s="252"/>
      <c r="N30" s="252"/>
      <c r="O30" s="252"/>
      <c r="P30" s="252"/>
      <c r="Q30" s="252"/>
      <c r="R30" s="252"/>
      <c r="S30" s="252"/>
      <c r="T30" s="252"/>
      <c r="U30" s="252"/>
      <c r="V30" s="252"/>
      <c r="W30" s="252"/>
      <c r="X30" s="252"/>
      <c r="Y30" s="252"/>
      <c r="Z30" s="252"/>
      <c r="AA30" s="252"/>
      <c r="AB30" s="252"/>
      <c r="AC30" s="252"/>
      <c r="AD30" s="252"/>
      <c r="AE30" s="252"/>
      <c r="AF30" s="252"/>
      <c r="AG30" s="252"/>
      <c r="AH30" s="252"/>
      <c r="AI30" s="17"/>
      <c r="AJ30" s="18">
        <f t="shared" si="3"/>
        <v>0</v>
      </c>
      <c r="AK30" s="38"/>
      <c r="AL30" s="39">
        <f t="shared" si="4"/>
        <v>0</v>
      </c>
      <c r="AM30" s="39"/>
      <c r="AN30" s="40">
        <f t="shared" si="5"/>
        <v>0</v>
      </c>
    </row>
    <row r="31" spans="1:47" ht="21.75" customHeight="1">
      <c r="A31" s="113"/>
      <c r="B31" s="108"/>
      <c r="C31" s="109"/>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17"/>
      <c r="AJ31" s="18">
        <f t="shared" si="3"/>
        <v>0</v>
      </c>
      <c r="AK31" s="38"/>
      <c r="AL31" s="39">
        <f t="shared" si="4"/>
        <v>0</v>
      </c>
      <c r="AM31" s="39"/>
      <c r="AN31" s="40">
        <f t="shared" si="5"/>
        <v>0</v>
      </c>
    </row>
    <row r="32" spans="1:47" ht="21.75" customHeight="1">
      <c r="A32" s="114"/>
      <c r="B32" s="111"/>
      <c r="C32" s="11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17"/>
      <c r="AJ32" s="18">
        <f t="shared" si="3"/>
        <v>0</v>
      </c>
      <c r="AK32" s="38"/>
      <c r="AL32" s="39">
        <f t="shared" si="4"/>
        <v>0</v>
      </c>
      <c r="AM32" s="39"/>
      <c r="AN32" s="40">
        <f t="shared" si="5"/>
        <v>0</v>
      </c>
    </row>
    <row r="33" spans="1:40" ht="21.75" customHeight="1">
      <c r="A33" s="113"/>
      <c r="B33" s="108"/>
      <c r="C33" s="109"/>
      <c r="D33" s="251"/>
      <c r="E33" s="251"/>
      <c r="F33" s="251"/>
      <c r="G33" s="251"/>
      <c r="H33" s="251"/>
      <c r="I33" s="251"/>
      <c r="J33" s="251"/>
      <c r="K33" s="251"/>
      <c r="L33" s="251"/>
      <c r="M33" s="251"/>
      <c r="N33" s="251"/>
      <c r="O33" s="251"/>
      <c r="P33" s="251"/>
      <c r="Q33" s="251"/>
      <c r="R33" s="251"/>
      <c r="S33" s="251"/>
      <c r="T33" s="251"/>
      <c r="U33" s="251"/>
      <c r="V33" s="251"/>
      <c r="W33" s="251"/>
      <c r="X33" s="251"/>
      <c r="Y33" s="251"/>
      <c r="Z33" s="251"/>
      <c r="AA33" s="251"/>
      <c r="AB33" s="251"/>
      <c r="AC33" s="251"/>
      <c r="AD33" s="251"/>
      <c r="AE33" s="251"/>
      <c r="AF33" s="251"/>
      <c r="AG33" s="251"/>
      <c r="AH33" s="251"/>
      <c r="AI33" s="17"/>
      <c r="AJ33" s="18">
        <f t="shared" si="3"/>
        <v>0</v>
      </c>
      <c r="AK33" s="38"/>
      <c r="AL33" s="39">
        <f t="shared" si="4"/>
        <v>0</v>
      </c>
      <c r="AM33" s="39"/>
      <c r="AN33" s="40">
        <f t="shared" si="5"/>
        <v>0</v>
      </c>
    </row>
    <row r="34" spans="1:40" ht="21.75" customHeight="1">
      <c r="A34" s="114"/>
      <c r="B34" s="111"/>
      <c r="C34" s="112"/>
      <c r="D34" s="252"/>
      <c r="E34" s="252"/>
      <c r="F34" s="252"/>
      <c r="G34" s="252"/>
      <c r="H34" s="252"/>
      <c r="I34" s="252"/>
      <c r="J34" s="252"/>
      <c r="K34" s="252"/>
      <c r="L34" s="252"/>
      <c r="M34" s="252"/>
      <c r="N34" s="252"/>
      <c r="O34" s="252"/>
      <c r="P34" s="252"/>
      <c r="Q34" s="252"/>
      <c r="R34" s="252"/>
      <c r="S34" s="252"/>
      <c r="T34" s="252"/>
      <c r="U34" s="252"/>
      <c r="V34" s="252"/>
      <c r="W34" s="252"/>
      <c r="X34" s="252"/>
      <c r="Y34" s="252"/>
      <c r="Z34" s="252"/>
      <c r="AA34" s="252"/>
      <c r="AB34" s="252"/>
      <c r="AC34" s="252"/>
      <c r="AD34" s="252"/>
      <c r="AE34" s="252"/>
      <c r="AF34" s="252"/>
      <c r="AG34" s="252"/>
      <c r="AH34" s="252"/>
      <c r="AI34" s="17"/>
      <c r="AJ34" s="18">
        <f t="shared" si="3"/>
        <v>0</v>
      </c>
      <c r="AK34" s="38"/>
      <c r="AL34" s="39">
        <f t="shared" si="4"/>
        <v>0</v>
      </c>
      <c r="AM34" s="39"/>
      <c r="AN34" s="40">
        <f t="shared" si="5"/>
        <v>0</v>
      </c>
    </row>
    <row r="35" spans="1:40" ht="21.75" customHeight="1">
      <c r="A35" s="113"/>
      <c r="B35" s="108"/>
      <c r="C35" s="109"/>
      <c r="D35" s="251"/>
      <c r="E35" s="251"/>
      <c r="F35" s="251"/>
      <c r="G35" s="251"/>
      <c r="H35" s="251"/>
      <c r="I35" s="251"/>
      <c r="J35" s="251"/>
      <c r="K35" s="251"/>
      <c r="L35" s="251"/>
      <c r="M35" s="251"/>
      <c r="N35" s="251"/>
      <c r="O35" s="251"/>
      <c r="P35" s="251"/>
      <c r="Q35" s="251"/>
      <c r="R35" s="251"/>
      <c r="S35" s="251"/>
      <c r="T35" s="251"/>
      <c r="U35" s="251"/>
      <c r="V35" s="251"/>
      <c r="W35" s="251"/>
      <c r="X35" s="251"/>
      <c r="Y35" s="251"/>
      <c r="Z35" s="251"/>
      <c r="AA35" s="251"/>
      <c r="AB35" s="251"/>
      <c r="AC35" s="251"/>
      <c r="AD35" s="251"/>
      <c r="AE35" s="251"/>
      <c r="AF35" s="251"/>
      <c r="AG35" s="251"/>
      <c r="AH35" s="251"/>
      <c r="AI35" s="17"/>
      <c r="AJ35" s="18">
        <f t="shared" si="3"/>
        <v>0</v>
      </c>
      <c r="AK35" s="38"/>
      <c r="AL35" s="39">
        <f t="shared" si="4"/>
        <v>0</v>
      </c>
      <c r="AM35" s="39"/>
      <c r="AN35" s="40">
        <f t="shared" si="5"/>
        <v>0</v>
      </c>
    </row>
    <row r="36" spans="1:40" ht="21.75" customHeight="1">
      <c r="A36" s="114"/>
      <c r="B36" s="111"/>
      <c r="C36" s="112"/>
      <c r="D36" s="252"/>
      <c r="E36" s="252"/>
      <c r="F36" s="252"/>
      <c r="G36" s="252"/>
      <c r="H36" s="252"/>
      <c r="I36" s="252"/>
      <c r="J36" s="252"/>
      <c r="K36" s="252"/>
      <c r="L36" s="252"/>
      <c r="M36" s="252"/>
      <c r="N36" s="252"/>
      <c r="O36" s="252"/>
      <c r="P36" s="252"/>
      <c r="Q36" s="252"/>
      <c r="R36" s="252"/>
      <c r="S36" s="252"/>
      <c r="T36" s="252"/>
      <c r="U36" s="252"/>
      <c r="V36" s="252"/>
      <c r="W36" s="252"/>
      <c r="X36" s="252"/>
      <c r="Y36" s="252"/>
      <c r="Z36" s="252"/>
      <c r="AA36" s="252"/>
      <c r="AB36" s="252"/>
      <c r="AC36" s="252"/>
      <c r="AD36" s="252"/>
      <c r="AE36" s="252"/>
      <c r="AF36" s="252"/>
      <c r="AG36" s="252"/>
      <c r="AH36" s="252"/>
      <c r="AI36" s="17"/>
      <c r="AJ36" s="18">
        <f t="shared" si="3"/>
        <v>0</v>
      </c>
      <c r="AK36" s="38"/>
      <c r="AL36" s="39">
        <f t="shared" si="4"/>
        <v>0</v>
      </c>
      <c r="AM36" s="39"/>
      <c r="AN36" s="40">
        <f t="shared" si="5"/>
        <v>0</v>
      </c>
    </row>
    <row r="37" spans="1:40" ht="21.75" customHeight="1">
      <c r="A37" s="113"/>
      <c r="B37" s="108"/>
      <c r="C37" s="109"/>
      <c r="D37" s="251"/>
      <c r="E37" s="251"/>
      <c r="F37" s="251"/>
      <c r="G37" s="251"/>
      <c r="H37" s="251"/>
      <c r="I37" s="251"/>
      <c r="J37" s="251"/>
      <c r="K37" s="251"/>
      <c r="L37" s="251"/>
      <c r="M37" s="251"/>
      <c r="N37" s="251"/>
      <c r="O37" s="251"/>
      <c r="P37" s="251"/>
      <c r="Q37" s="251"/>
      <c r="R37" s="251"/>
      <c r="S37" s="251"/>
      <c r="T37" s="251"/>
      <c r="U37" s="251"/>
      <c r="V37" s="251"/>
      <c r="W37" s="251"/>
      <c r="X37" s="251"/>
      <c r="Y37" s="251"/>
      <c r="Z37" s="251"/>
      <c r="AA37" s="251"/>
      <c r="AB37" s="251"/>
      <c r="AC37" s="251"/>
      <c r="AD37" s="251"/>
      <c r="AE37" s="251"/>
      <c r="AF37" s="251"/>
      <c r="AG37" s="251"/>
      <c r="AH37" s="251"/>
      <c r="AI37" s="17"/>
      <c r="AJ37" s="18">
        <f t="shared" si="3"/>
        <v>0</v>
      </c>
      <c r="AK37" s="38"/>
      <c r="AL37" s="39">
        <f t="shared" si="4"/>
        <v>0</v>
      </c>
      <c r="AM37" s="39"/>
      <c r="AN37" s="40">
        <f t="shared" si="5"/>
        <v>0</v>
      </c>
    </row>
    <row r="38" spans="1:40" ht="21.75" customHeight="1">
      <c r="A38" s="114"/>
      <c r="B38" s="111"/>
      <c r="C38" s="11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17"/>
      <c r="AJ38" s="18">
        <f t="shared" si="3"/>
        <v>0</v>
      </c>
      <c r="AK38" s="38"/>
      <c r="AL38" s="39">
        <f t="shared" si="4"/>
        <v>0</v>
      </c>
      <c r="AM38" s="39"/>
      <c r="AN38" s="40">
        <f t="shared" si="5"/>
        <v>0</v>
      </c>
    </row>
    <row r="39" spans="1:40" ht="21.75" customHeight="1">
      <c r="A39" s="113"/>
      <c r="B39" s="108"/>
      <c r="C39" s="109"/>
      <c r="D39" s="251"/>
      <c r="E39" s="251"/>
      <c r="F39" s="251"/>
      <c r="G39" s="251"/>
      <c r="H39" s="251"/>
      <c r="I39" s="251"/>
      <c r="J39" s="251"/>
      <c r="K39" s="251"/>
      <c r="L39" s="251"/>
      <c r="M39" s="251"/>
      <c r="N39" s="251"/>
      <c r="O39" s="251"/>
      <c r="P39" s="251"/>
      <c r="Q39" s="251"/>
      <c r="R39" s="251"/>
      <c r="S39" s="251"/>
      <c r="T39" s="251"/>
      <c r="U39" s="251"/>
      <c r="V39" s="251"/>
      <c r="W39" s="251"/>
      <c r="X39" s="251"/>
      <c r="Y39" s="251"/>
      <c r="Z39" s="251"/>
      <c r="AA39" s="251"/>
      <c r="AB39" s="251"/>
      <c r="AC39" s="251"/>
      <c r="AD39" s="251"/>
      <c r="AE39" s="251"/>
      <c r="AF39" s="251"/>
      <c r="AG39" s="251"/>
      <c r="AH39" s="251"/>
      <c r="AI39" s="17"/>
      <c r="AJ39" s="18">
        <f t="shared" si="3"/>
        <v>0</v>
      </c>
      <c r="AK39" s="38"/>
      <c r="AL39" s="39">
        <f t="shared" si="4"/>
        <v>0</v>
      </c>
      <c r="AM39" s="39"/>
      <c r="AN39" s="40">
        <f t="shared" si="5"/>
        <v>0</v>
      </c>
    </row>
    <row r="40" spans="1:40" ht="21.75" customHeight="1">
      <c r="A40" s="114"/>
      <c r="B40" s="111"/>
      <c r="C40" s="112"/>
      <c r="D40" s="252"/>
      <c r="E40" s="252"/>
      <c r="F40" s="252"/>
      <c r="G40" s="252"/>
      <c r="H40" s="252"/>
      <c r="I40" s="252"/>
      <c r="J40" s="252"/>
      <c r="K40" s="252"/>
      <c r="L40" s="252"/>
      <c r="M40" s="252"/>
      <c r="N40" s="252"/>
      <c r="O40" s="252"/>
      <c r="P40" s="252"/>
      <c r="Q40" s="252"/>
      <c r="R40" s="252"/>
      <c r="S40" s="252"/>
      <c r="T40" s="252"/>
      <c r="U40" s="252"/>
      <c r="V40" s="252"/>
      <c r="W40" s="252"/>
      <c r="X40" s="252"/>
      <c r="Y40" s="252"/>
      <c r="Z40" s="252"/>
      <c r="AA40" s="252"/>
      <c r="AB40" s="252"/>
      <c r="AC40" s="252"/>
      <c r="AD40" s="252"/>
      <c r="AE40" s="252"/>
      <c r="AF40" s="252"/>
      <c r="AG40" s="252"/>
      <c r="AH40" s="252"/>
      <c r="AI40" s="17"/>
      <c r="AJ40" s="18">
        <f t="shared" si="3"/>
        <v>0</v>
      </c>
      <c r="AK40" s="38"/>
      <c r="AL40" s="39">
        <f t="shared" si="4"/>
        <v>0</v>
      </c>
      <c r="AM40" s="39"/>
      <c r="AN40" s="40">
        <f t="shared" si="5"/>
        <v>0</v>
      </c>
    </row>
    <row r="41" spans="1:40" ht="21.75" customHeight="1">
      <c r="A41" s="113"/>
      <c r="B41" s="108"/>
      <c r="C41" s="109"/>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17"/>
      <c r="AJ41" s="18">
        <f t="shared" si="3"/>
        <v>0</v>
      </c>
      <c r="AK41" s="38"/>
      <c r="AL41" s="39">
        <f t="shared" si="4"/>
        <v>0</v>
      </c>
      <c r="AM41" s="39"/>
      <c r="AN41" s="40">
        <f t="shared" si="5"/>
        <v>0</v>
      </c>
    </row>
    <row r="42" spans="1:40" ht="21.75" customHeight="1">
      <c r="A42" s="114"/>
      <c r="B42" s="111"/>
      <c r="C42" s="112"/>
      <c r="D42" s="252"/>
      <c r="E42" s="252"/>
      <c r="F42" s="252"/>
      <c r="G42" s="252"/>
      <c r="H42" s="252"/>
      <c r="I42" s="252"/>
      <c r="J42" s="252"/>
      <c r="K42" s="252"/>
      <c r="L42" s="252"/>
      <c r="M42" s="252"/>
      <c r="N42" s="252"/>
      <c r="O42" s="252"/>
      <c r="P42" s="252"/>
      <c r="Q42" s="252"/>
      <c r="R42" s="252"/>
      <c r="S42" s="252"/>
      <c r="T42" s="252"/>
      <c r="U42" s="252"/>
      <c r="V42" s="252"/>
      <c r="W42" s="252"/>
      <c r="X42" s="252"/>
      <c r="Y42" s="252"/>
      <c r="Z42" s="252"/>
      <c r="AA42" s="252"/>
      <c r="AB42" s="252"/>
      <c r="AC42" s="252"/>
      <c r="AD42" s="252"/>
      <c r="AE42" s="252"/>
      <c r="AF42" s="252"/>
      <c r="AG42" s="252"/>
      <c r="AH42" s="252"/>
      <c r="AI42" s="17"/>
      <c r="AJ42" s="18">
        <f t="shared" si="3"/>
        <v>0</v>
      </c>
      <c r="AK42" s="38"/>
      <c r="AL42" s="39">
        <f t="shared" si="4"/>
        <v>0</v>
      </c>
      <c r="AM42" s="39"/>
      <c r="AN42" s="40">
        <f t="shared" si="5"/>
        <v>0</v>
      </c>
    </row>
    <row r="43" spans="1:40" ht="21.75" customHeight="1">
      <c r="A43" s="113"/>
      <c r="B43" s="108"/>
      <c r="C43" s="109"/>
      <c r="D43" s="251"/>
      <c r="E43" s="251"/>
      <c r="F43" s="251"/>
      <c r="G43" s="251"/>
      <c r="H43" s="251"/>
      <c r="I43" s="251"/>
      <c r="J43" s="251"/>
      <c r="K43" s="251"/>
      <c r="L43" s="251"/>
      <c r="M43" s="251"/>
      <c r="N43" s="251"/>
      <c r="O43" s="251"/>
      <c r="P43" s="251"/>
      <c r="Q43" s="251"/>
      <c r="R43" s="251"/>
      <c r="S43" s="251"/>
      <c r="T43" s="251"/>
      <c r="U43" s="251"/>
      <c r="V43" s="251"/>
      <c r="W43" s="251"/>
      <c r="X43" s="251"/>
      <c r="Y43" s="251"/>
      <c r="Z43" s="251"/>
      <c r="AA43" s="251"/>
      <c r="AB43" s="251"/>
      <c r="AC43" s="251"/>
      <c r="AD43" s="251"/>
      <c r="AE43" s="251"/>
      <c r="AF43" s="251"/>
      <c r="AG43" s="251"/>
      <c r="AH43" s="251"/>
      <c r="AI43" s="17"/>
      <c r="AJ43" s="18">
        <f t="shared" si="3"/>
        <v>0</v>
      </c>
      <c r="AK43" s="38"/>
      <c r="AL43" s="39">
        <f t="shared" si="4"/>
        <v>0</v>
      </c>
      <c r="AM43" s="39"/>
      <c r="AN43" s="40">
        <f t="shared" si="5"/>
        <v>0</v>
      </c>
    </row>
    <row r="44" spans="1:40" ht="21.75" customHeight="1">
      <c r="A44" s="114"/>
      <c r="B44" s="111"/>
      <c r="C44" s="11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17"/>
      <c r="AJ44" s="18">
        <f t="shared" si="3"/>
        <v>0</v>
      </c>
      <c r="AK44" s="38"/>
      <c r="AL44" s="39">
        <f t="shared" si="4"/>
        <v>0</v>
      </c>
      <c r="AM44" s="39"/>
      <c r="AN44" s="40">
        <f t="shared" si="5"/>
        <v>0</v>
      </c>
    </row>
    <row r="45" spans="1:40" ht="21.75" customHeight="1">
      <c r="A45" s="113"/>
      <c r="B45" s="108"/>
      <c r="C45" s="109"/>
      <c r="D45" s="251"/>
      <c r="E45" s="251"/>
      <c r="F45" s="251"/>
      <c r="G45" s="251"/>
      <c r="H45" s="251"/>
      <c r="I45" s="251"/>
      <c r="J45" s="251"/>
      <c r="K45" s="251"/>
      <c r="L45" s="251"/>
      <c r="M45" s="251"/>
      <c r="N45" s="251"/>
      <c r="O45" s="251"/>
      <c r="P45" s="251"/>
      <c r="Q45" s="251"/>
      <c r="R45" s="251"/>
      <c r="S45" s="251"/>
      <c r="T45" s="251"/>
      <c r="U45" s="251"/>
      <c r="V45" s="251"/>
      <c r="W45" s="251"/>
      <c r="X45" s="251"/>
      <c r="Y45" s="251"/>
      <c r="Z45" s="251"/>
      <c r="AA45" s="251"/>
      <c r="AB45" s="251"/>
      <c r="AC45" s="251"/>
      <c r="AD45" s="251"/>
      <c r="AE45" s="251"/>
      <c r="AF45" s="251"/>
      <c r="AG45" s="251"/>
      <c r="AH45" s="251"/>
      <c r="AI45" s="17"/>
      <c r="AJ45" s="18">
        <f t="shared" si="3"/>
        <v>0</v>
      </c>
      <c r="AK45" s="38"/>
      <c r="AL45" s="39">
        <f t="shared" si="4"/>
        <v>0</v>
      </c>
      <c r="AM45" s="39"/>
      <c r="AN45" s="40">
        <f t="shared" si="5"/>
        <v>0</v>
      </c>
    </row>
    <row r="46" spans="1:40" ht="21.75" customHeight="1">
      <c r="A46" s="114"/>
      <c r="B46" s="111"/>
      <c r="C46" s="112"/>
      <c r="D46" s="252"/>
      <c r="E46" s="252"/>
      <c r="F46" s="252"/>
      <c r="G46" s="252"/>
      <c r="H46" s="252"/>
      <c r="I46" s="252"/>
      <c r="J46" s="252"/>
      <c r="K46" s="252"/>
      <c r="L46" s="252"/>
      <c r="M46" s="252"/>
      <c r="N46" s="252"/>
      <c r="O46" s="252"/>
      <c r="P46" s="252"/>
      <c r="Q46" s="252"/>
      <c r="R46" s="252"/>
      <c r="S46" s="252"/>
      <c r="T46" s="252"/>
      <c r="U46" s="252"/>
      <c r="V46" s="252"/>
      <c r="W46" s="252"/>
      <c r="X46" s="252"/>
      <c r="Y46" s="252"/>
      <c r="Z46" s="252"/>
      <c r="AA46" s="252"/>
      <c r="AB46" s="252"/>
      <c r="AC46" s="252"/>
      <c r="AD46" s="252"/>
      <c r="AE46" s="252"/>
      <c r="AF46" s="252"/>
      <c r="AG46" s="252"/>
      <c r="AH46" s="252"/>
      <c r="AI46" s="17"/>
      <c r="AJ46" s="18">
        <f t="shared" si="3"/>
        <v>0</v>
      </c>
      <c r="AK46" s="38"/>
      <c r="AL46" s="39">
        <f t="shared" si="4"/>
        <v>0</v>
      </c>
      <c r="AM46" s="39"/>
      <c r="AN46" s="40">
        <f t="shared" si="5"/>
        <v>0</v>
      </c>
    </row>
    <row r="47" spans="1:40" ht="21.75" customHeight="1">
      <c r="A47" s="113"/>
      <c r="B47" s="108"/>
      <c r="C47" s="109"/>
      <c r="D47" s="251"/>
      <c r="E47" s="251"/>
      <c r="F47" s="251"/>
      <c r="G47" s="251"/>
      <c r="H47" s="251"/>
      <c r="I47" s="251"/>
      <c r="J47" s="251"/>
      <c r="K47" s="251"/>
      <c r="L47" s="251"/>
      <c r="M47" s="251"/>
      <c r="N47" s="251"/>
      <c r="O47" s="251"/>
      <c r="P47" s="251"/>
      <c r="Q47" s="251"/>
      <c r="R47" s="251"/>
      <c r="S47" s="251"/>
      <c r="T47" s="251"/>
      <c r="U47" s="251"/>
      <c r="V47" s="251"/>
      <c r="W47" s="251"/>
      <c r="X47" s="251"/>
      <c r="Y47" s="251"/>
      <c r="Z47" s="251"/>
      <c r="AA47" s="251"/>
      <c r="AB47" s="251"/>
      <c r="AC47" s="251"/>
      <c r="AD47" s="251"/>
      <c r="AE47" s="251"/>
      <c r="AF47" s="251"/>
      <c r="AG47" s="251"/>
      <c r="AH47" s="251"/>
      <c r="AI47" s="17"/>
      <c r="AJ47" s="18">
        <f t="shared" si="3"/>
        <v>0</v>
      </c>
      <c r="AK47" s="38"/>
      <c r="AL47" s="39">
        <f t="shared" si="4"/>
        <v>0</v>
      </c>
      <c r="AM47" s="39"/>
      <c r="AN47" s="40">
        <f t="shared" si="5"/>
        <v>0</v>
      </c>
    </row>
    <row r="48" spans="1:40" ht="21.75" customHeight="1">
      <c r="A48" s="114"/>
      <c r="B48" s="111"/>
      <c r="C48" s="112"/>
      <c r="D48" s="252"/>
      <c r="E48" s="252"/>
      <c r="F48" s="252"/>
      <c r="G48" s="252"/>
      <c r="H48" s="252"/>
      <c r="I48" s="252"/>
      <c r="J48" s="252"/>
      <c r="K48" s="252"/>
      <c r="L48" s="252"/>
      <c r="M48" s="252"/>
      <c r="N48" s="252"/>
      <c r="O48" s="252"/>
      <c r="P48" s="252"/>
      <c r="Q48" s="252"/>
      <c r="R48" s="252"/>
      <c r="S48" s="252"/>
      <c r="T48" s="252"/>
      <c r="U48" s="252"/>
      <c r="V48" s="252"/>
      <c r="W48" s="252"/>
      <c r="X48" s="252"/>
      <c r="Y48" s="252"/>
      <c r="Z48" s="252"/>
      <c r="AA48" s="252"/>
      <c r="AB48" s="252"/>
      <c r="AC48" s="252"/>
      <c r="AD48" s="252"/>
      <c r="AE48" s="252"/>
      <c r="AF48" s="252"/>
      <c r="AG48" s="252"/>
      <c r="AH48" s="252"/>
      <c r="AI48" s="17"/>
      <c r="AJ48" s="18">
        <f t="shared" si="3"/>
        <v>0</v>
      </c>
      <c r="AK48" s="38"/>
      <c r="AL48" s="39">
        <f t="shared" si="4"/>
        <v>0</v>
      </c>
      <c r="AM48" s="39"/>
      <c r="AN48" s="40">
        <f t="shared" si="5"/>
        <v>0</v>
      </c>
    </row>
    <row r="49" spans="1:40" ht="21.75" customHeight="1">
      <c r="A49" s="113"/>
      <c r="B49" s="108"/>
      <c r="C49" s="109"/>
      <c r="D49" s="251"/>
      <c r="E49" s="251"/>
      <c r="F49" s="251"/>
      <c r="G49" s="251"/>
      <c r="H49" s="251"/>
      <c r="I49" s="251"/>
      <c r="J49" s="251"/>
      <c r="K49" s="251"/>
      <c r="L49" s="251"/>
      <c r="M49" s="251"/>
      <c r="N49" s="251"/>
      <c r="O49" s="251"/>
      <c r="P49" s="251"/>
      <c r="Q49" s="251"/>
      <c r="R49" s="251"/>
      <c r="S49" s="251"/>
      <c r="T49" s="251"/>
      <c r="U49" s="251"/>
      <c r="V49" s="251"/>
      <c r="W49" s="251"/>
      <c r="X49" s="251"/>
      <c r="Y49" s="251"/>
      <c r="Z49" s="251"/>
      <c r="AA49" s="251"/>
      <c r="AB49" s="251"/>
      <c r="AC49" s="251"/>
      <c r="AD49" s="251"/>
      <c r="AE49" s="251"/>
      <c r="AF49" s="251"/>
      <c r="AG49" s="251"/>
      <c r="AH49" s="251"/>
      <c r="AI49" s="17"/>
      <c r="AJ49" s="18">
        <f t="shared" si="3"/>
        <v>0</v>
      </c>
      <c r="AK49" s="38"/>
      <c r="AL49" s="39">
        <f t="shared" si="4"/>
        <v>0</v>
      </c>
      <c r="AM49" s="39"/>
      <c r="AN49" s="40">
        <f t="shared" si="5"/>
        <v>0</v>
      </c>
    </row>
    <row r="50" spans="1:40" ht="21.75" customHeight="1">
      <c r="A50" s="114"/>
      <c r="B50" s="111"/>
      <c r="C50" s="112"/>
      <c r="D50" s="252"/>
      <c r="E50" s="252"/>
      <c r="F50" s="252"/>
      <c r="G50" s="252"/>
      <c r="H50" s="252"/>
      <c r="I50" s="252"/>
      <c r="J50" s="252"/>
      <c r="K50" s="252"/>
      <c r="L50" s="252"/>
      <c r="M50" s="252"/>
      <c r="N50" s="252"/>
      <c r="O50" s="252"/>
      <c r="P50" s="252"/>
      <c r="Q50" s="252"/>
      <c r="R50" s="252"/>
      <c r="S50" s="252"/>
      <c r="T50" s="252"/>
      <c r="U50" s="252"/>
      <c r="V50" s="252"/>
      <c r="W50" s="252"/>
      <c r="X50" s="252"/>
      <c r="Y50" s="252"/>
      <c r="Z50" s="252"/>
      <c r="AA50" s="252"/>
      <c r="AB50" s="252"/>
      <c r="AC50" s="252"/>
      <c r="AD50" s="252"/>
      <c r="AE50" s="252"/>
      <c r="AF50" s="252"/>
      <c r="AG50" s="252"/>
      <c r="AH50" s="252"/>
      <c r="AI50" s="17"/>
      <c r="AJ50" s="18">
        <f t="shared" si="3"/>
        <v>0</v>
      </c>
      <c r="AK50" s="38"/>
      <c r="AL50" s="39">
        <f t="shared" si="4"/>
        <v>0</v>
      </c>
      <c r="AM50" s="39"/>
      <c r="AN50" s="40">
        <f t="shared" si="5"/>
        <v>0</v>
      </c>
    </row>
    <row r="51" spans="1:40" ht="21.75" customHeight="1">
      <c r="A51" s="113"/>
      <c r="B51" s="108"/>
      <c r="C51" s="109"/>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17"/>
      <c r="AJ51" s="18">
        <f t="shared" si="3"/>
        <v>0</v>
      </c>
      <c r="AK51" s="38"/>
      <c r="AL51" s="39">
        <f t="shared" si="4"/>
        <v>0</v>
      </c>
      <c r="AM51" s="39"/>
      <c r="AN51" s="40">
        <f t="shared" si="5"/>
        <v>0</v>
      </c>
    </row>
    <row r="52" spans="1:40" ht="21.75" customHeight="1">
      <c r="A52" s="114"/>
      <c r="B52" s="111"/>
      <c r="C52" s="112"/>
      <c r="D52" s="252"/>
      <c r="E52" s="252"/>
      <c r="F52" s="252"/>
      <c r="G52" s="252"/>
      <c r="H52" s="252"/>
      <c r="I52" s="252"/>
      <c r="J52" s="252"/>
      <c r="K52" s="252"/>
      <c r="L52" s="252"/>
      <c r="M52" s="252"/>
      <c r="N52" s="252"/>
      <c r="O52" s="252"/>
      <c r="P52" s="252"/>
      <c r="Q52" s="252"/>
      <c r="R52" s="252"/>
      <c r="S52" s="252"/>
      <c r="T52" s="252"/>
      <c r="U52" s="252"/>
      <c r="V52" s="252"/>
      <c r="W52" s="252"/>
      <c r="X52" s="252"/>
      <c r="Y52" s="252"/>
      <c r="Z52" s="252"/>
      <c r="AA52" s="252"/>
      <c r="AB52" s="252"/>
      <c r="AC52" s="252"/>
      <c r="AD52" s="252"/>
      <c r="AE52" s="252"/>
      <c r="AF52" s="252"/>
      <c r="AG52" s="252"/>
      <c r="AH52" s="252"/>
      <c r="AI52" s="17"/>
      <c r="AJ52" s="18">
        <f t="shared" si="3"/>
        <v>0</v>
      </c>
      <c r="AK52" s="38"/>
      <c r="AL52" s="39">
        <f t="shared" si="4"/>
        <v>0</v>
      </c>
      <c r="AM52" s="39"/>
      <c r="AN52" s="40">
        <f t="shared" si="5"/>
        <v>0</v>
      </c>
    </row>
    <row r="53" spans="1:40" ht="21.75" customHeight="1">
      <c r="A53" s="113"/>
      <c r="B53" s="108"/>
      <c r="C53" s="109"/>
      <c r="D53" s="251"/>
      <c r="E53" s="251"/>
      <c r="F53" s="251"/>
      <c r="G53" s="251"/>
      <c r="H53" s="251"/>
      <c r="I53" s="251"/>
      <c r="J53" s="251"/>
      <c r="K53" s="251"/>
      <c r="L53" s="251"/>
      <c r="M53" s="251"/>
      <c r="N53" s="251"/>
      <c r="O53" s="251"/>
      <c r="P53" s="251"/>
      <c r="Q53" s="251"/>
      <c r="R53" s="251"/>
      <c r="S53" s="251"/>
      <c r="T53" s="251"/>
      <c r="U53" s="251"/>
      <c r="V53" s="251"/>
      <c r="W53" s="251"/>
      <c r="X53" s="251"/>
      <c r="Y53" s="251"/>
      <c r="Z53" s="251"/>
      <c r="AA53" s="251"/>
      <c r="AB53" s="251"/>
      <c r="AC53" s="251"/>
      <c r="AD53" s="251"/>
      <c r="AE53" s="251"/>
      <c r="AF53" s="251"/>
      <c r="AG53" s="251"/>
      <c r="AH53" s="251"/>
      <c r="AI53" s="17"/>
      <c r="AJ53" s="18">
        <f t="shared" si="3"/>
        <v>0</v>
      </c>
      <c r="AK53" s="38"/>
      <c r="AL53" s="39">
        <f t="shared" si="4"/>
        <v>0</v>
      </c>
      <c r="AM53" s="39"/>
      <c r="AN53" s="40">
        <f t="shared" si="5"/>
        <v>0</v>
      </c>
    </row>
    <row r="54" spans="1:40" ht="21.75" customHeight="1">
      <c r="A54" s="114"/>
      <c r="B54" s="111"/>
      <c r="C54" s="112"/>
      <c r="D54" s="252"/>
      <c r="E54" s="252"/>
      <c r="F54" s="252"/>
      <c r="G54" s="252"/>
      <c r="H54" s="252"/>
      <c r="I54" s="252"/>
      <c r="J54" s="252"/>
      <c r="K54" s="252"/>
      <c r="L54" s="252"/>
      <c r="M54" s="252"/>
      <c r="N54" s="252"/>
      <c r="O54" s="252"/>
      <c r="P54" s="252"/>
      <c r="Q54" s="252"/>
      <c r="R54" s="252"/>
      <c r="S54" s="252"/>
      <c r="T54" s="252"/>
      <c r="U54" s="252"/>
      <c r="V54" s="252"/>
      <c r="W54" s="252"/>
      <c r="X54" s="252"/>
      <c r="Y54" s="252"/>
      <c r="Z54" s="252"/>
      <c r="AA54" s="252"/>
      <c r="AB54" s="252"/>
      <c r="AC54" s="252"/>
      <c r="AD54" s="252"/>
      <c r="AE54" s="252"/>
      <c r="AF54" s="252"/>
      <c r="AG54" s="252"/>
      <c r="AH54" s="252"/>
      <c r="AI54" s="17"/>
      <c r="AJ54" s="18">
        <f t="shared" si="3"/>
        <v>0</v>
      </c>
      <c r="AK54" s="38"/>
      <c r="AL54" s="39">
        <f t="shared" si="4"/>
        <v>0</v>
      </c>
      <c r="AM54" s="39"/>
      <c r="AN54" s="40">
        <f t="shared" si="5"/>
        <v>0</v>
      </c>
    </row>
    <row r="55" spans="1:40" ht="21.75" customHeight="1">
      <c r="A55" s="113"/>
      <c r="B55" s="108"/>
      <c r="C55" s="109"/>
      <c r="D55" s="251"/>
      <c r="E55" s="251"/>
      <c r="F55" s="251"/>
      <c r="G55" s="251"/>
      <c r="H55" s="251"/>
      <c r="I55" s="251"/>
      <c r="J55" s="251"/>
      <c r="K55" s="251"/>
      <c r="L55" s="251"/>
      <c r="M55" s="251"/>
      <c r="N55" s="251"/>
      <c r="O55" s="251"/>
      <c r="P55" s="251"/>
      <c r="Q55" s="251"/>
      <c r="R55" s="251"/>
      <c r="S55" s="251"/>
      <c r="T55" s="251"/>
      <c r="U55" s="251"/>
      <c r="V55" s="251"/>
      <c r="W55" s="251"/>
      <c r="X55" s="251"/>
      <c r="Y55" s="251"/>
      <c r="Z55" s="251"/>
      <c r="AA55" s="251"/>
      <c r="AB55" s="251"/>
      <c r="AC55" s="251"/>
      <c r="AD55" s="251"/>
      <c r="AE55" s="251"/>
      <c r="AF55" s="251"/>
      <c r="AG55" s="251"/>
      <c r="AH55" s="251"/>
      <c r="AI55" s="17"/>
      <c r="AJ55" s="18">
        <f t="shared" si="3"/>
        <v>0</v>
      </c>
      <c r="AK55" s="38"/>
      <c r="AL55" s="39">
        <f t="shared" si="4"/>
        <v>0</v>
      </c>
      <c r="AM55" s="39"/>
      <c r="AN55" s="40">
        <f t="shared" si="5"/>
        <v>0</v>
      </c>
    </row>
    <row r="56" spans="1:40" ht="21.75" customHeight="1">
      <c r="A56" s="114"/>
      <c r="B56" s="111"/>
      <c r="C56" s="112"/>
      <c r="D56" s="252"/>
      <c r="E56" s="252"/>
      <c r="F56" s="252"/>
      <c r="G56" s="252"/>
      <c r="H56" s="252"/>
      <c r="I56" s="252"/>
      <c r="J56" s="252"/>
      <c r="K56" s="252"/>
      <c r="L56" s="252"/>
      <c r="M56" s="252"/>
      <c r="N56" s="252"/>
      <c r="O56" s="252"/>
      <c r="P56" s="252"/>
      <c r="Q56" s="252"/>
      <c r="R56" s="252"/>
      <c r="S56" s="252"/>
      <c r="T56" s="252"/>
      <c r="U56" s="252"/>
      <c r="V56" s="252"/>
      <c r="W56" s="252"/>
      <c r="X56" s="252"/>
      <c r="Y56" s="252"/>
      <c r="Z56" s="252"/>
      <c r="AA56" s="252"/>
      <c r="AB56" s="252"/>
      <c r="AC56" s="252"/>
      <c r="AD56" s="252"/>
      <c r="AE56" s="252"/>
      <c r="AF56" s="252"/>
      <c r="AG56" s="252"/>
      <c r="AH56" s="252"/>
      <c r="AI56" s="17"/>
      <c r="AJ56" s="18">
        <f t="shared" si="3"/>
        <v>0</v>
      </c>
      <c r="AK56" s="38"/>
      <c r="AL56" s="39">
        <f t="shared" si="4"/>
        <v>0</v>
      </c>
      <c r="AM56" s="39"/>
      <c r="AN56" s="40">
        <f t="shared" si="5"/>
        <v>0</v>
      </c>
    </row>
    <row r="57" spans="1:40" ht="21.75" customHeight="1">
      <c r="A57" s="113"/>
      <c r="B57" s="108"/>
      <c r="C57" s="109"/>
      <c r="D57" s="251"/>
      <c r="E57" s="251"/>
      <c r="F57" s="251"/>
      <c r="G57" s="251"/>
      <c r="H57" s="251"/>
      <c r="I57" s="251"/>
      <c r="J57" s="251"/>
      <c r="K57" s="251"/>
      <c r="L57" s="251"/>
      <c r="M57" s="251"/>
      <c r="N57" s="251"/>
      <c r="O57" s="251"/>
      <c r="P57" s="251"/>
      <c r="Q57" s="251"/>
      <c r="R57" s="251"/>
      <c r="S57" s="251"/>
      <c r="T57" s="251"/>
      <c r="U57" s="251"/>
      <c r="V57" s="251"/>
      <c r="W57" s="251"/>
      <c r="X57" s="251"/>
      <c r="Y57" s="251"/>
      <c r="Z57" s="251"/>
      <c r="AA57" s="251"/>
      <c r="AB57" s="251"/>
      <c r="AC57" s="251"/>
      <c r="AD57" s="251"/>
      <c r="AE57" s="251"/>
      <c r="AF57" s="251"/>
      <c r="AG57" s="251"/>
      <c r="AH57" s="251"/>
      <c r="AI57" s="17"/>
      <c r="AJ57" s="18">
        <f t="shared" si="3"/>
        <v>0</v>
      </c>
      <c r="AK57" s="38"/>
      <c r="AL57" s="39">
        <f t="shared" si="4"/>
        <v>0</v>
      </c>
      <c r="AM57" s="39"/>
      <c r="AN57" s="40">
        <f t="shared" si="5"/>
        <v>0</v>
      </c>
    </row>
    <row r="58" spans="1:40" ht="21.75" customHeight="1">
      <c r="A58" s="114"/>
      <c r="B58" s="111"/>
      <c r="C58" s="112"/>
      <c r="D58" s="252"/>
      <c r="E58" s="252"/>
      <c r="F58" s="252"/>
      <c r="G58" s="252"/>
      <c r="H58" s="252"/>
      <c r="I58" s="252"/>
      <c r="J58" s="252"/>
      <c r="K58" s="252"/>
      <c r="L58" s="252"/>
      <c r="M58" s="252"/>
      <c r="N58" s="252"/>
      <c r="O58" s="252"/>
      <c r="P58" s="252"/>
      <c r="Q58" s="252"/>
      <c r="R58" s="252"/>
      <c r="S58" s="252"/>
      <c r="T58" s="252"/>
      <c r="U58" s="252"/>
      <c r="V58" s="252"/>
      <c r="W58" s="252"/>
      <c r="X58" s="252"/>
      <c r="Y58" s="252"/>
      <c r="Z58" s="252"/>
      <c r="AA58" s="252"/>
      <c r="AB58" s="252"/>
      <c r="AC58" s="252"/>
      <c r="AD58" s="252"/>
      <c r="AE58" s="252"/>
      <c r="AF58" s="252"/>
      <c r="AG58" s="252"/>
      <c r="AH58" s="252"/>
      <c r="AI58" s="17"/>
      <c r="AJ58" s="18">
        <f t="shared" si="3"/>
        <v>0</v>
      </c>
      <c r="AK58" s="38"/>
      <c r="AL58" s="39">
        <f t="shared" si="4"/>
        <v>0</v>
      </c>
      <c r="AM58" s="39"/>
      <c r="AN58" s="40">
        <f t="shared" si="5"/>
        <v>0</v>
      </c>
    </row>
    <row r="59" spans="1:40" ht="21.75" customHeight="1">
      <c r="A59" s="113"/>
      <c r="B59" s="108"/>
      <c r="C59" s="109"/>
      <c r="D59" s="251"/>
      <c r="E59" s="251"/>
      <c r="F59" s="251"/>
      <c r="G59" s="251"/>
      <c r="H59" s="251"/>
      <c r="I59" s="251"/>
      <c r="J59" s="251"/>
      <c r="K59" s="251"/>
      <c r="L59" s="251"/>
      <c r="M59" s="251"/>
      <c r="N59" s="251"/>
      <c r="O59" s="251"/>
      <c r="P59" s="251"/>
      <c r="Q59" s="251"/>
      <c r="R59" s="251"/>
      <c r="S59" s="251"/>
      <c r="T59" s="251"/>
      <c r="U59" s="251"/>
      <c r="V59" s="251"/>
      <c r="W59" s="251"/>
      <c r="X59" s="251"/>
      <c r="Y59" s="251"/>
      <c r="Z59" s="251"/>
      <c r="AA59" s="251"/>
      <c r="AB59" s="251"/>
      <c r="AC59" s="251"/>
      <c r="AD59" s="251"/>
      <c r="AE59" s="251"/>
      <c r="AF59" s="251"/>
      <c r="AG59" s="251"/>
      <c r="AH59" s="251"/>
      <c r="AI59" s="17"/>
      <c r="AJ59" s="18">
        <f t="shared" si="3"/>
        <v>0</v>
      </c>
      <c r="AK59" s="38"/>
      <c r="AL59" s="39">
        <f t="shared" si="4"/>
        <v>0</v>
      </c>
      <c r="AM59" s="39"/>
      <c r="AN59" s="40">
        <f t="shared" si="5"/>
        <v>0</v>
      </c>
    </row>
    <row r="60" spans="1:40" ht="21.75" customHeight="1">
      <c r="A60" s="114"/>
      <c r="B60" s="111"/>
      <c r="C60" s="112"/>
      <c r="D60" s="252"/>
      <c r="E60" s="252"/>
      <c r="F60" s="252"/>
      <c r="G60" s="252"/>
      <c r="H60" s="252"/>
      <c r="I60" s="252"/>
      <c r="J60" s="252"/>
      <c r="K60" s="252"/>
      <c r="L60" s="252"/>
      <c r="M60" s="252"/>
      <c r="N60" s="252"/>
      <c r="O60" s="252"/>
      <c r="P60" s="252"/>
      <c r="Q60" s="252"/>
      <c r="R60" s="252"/>
      <c r="S60" s="252"/>
      <c r="T60" s="252"/>
      <c r="U60" s="252"/>
      <c r="V60" s="252"/>
      <c r="W60" s="252"/>
      <c r="X60" s="252"/>
      <c r="Y60" s="252"/>
      <c r="Z60" s="252"/>
      <c r="AA60" s="252"/>
      <c r="AB60" s="252"/>
      <c r="AC60" s="252"/>
      <c r="AD60" s="252"/>
      <c r="AE60" s="252"/>
      <c r="AF60" s="252"/>
      <c r="AG60" s="252"/>
      <c r="AH60" s="252"/>
      <c r="AI60" s="17"/>
      <c r="AJ60" s="18">
        <f t="shared" si="3"/>
        <v>0</v>
      </c>
      <c r="AK60" s="38"/>
      <c r="AL60" s="39">
        <f t="shared" si="4"/>
        <v>0</v>
      </c>
      <c r="AM60" s="39"/>
      <c r="AN60" s="40">
        <f t="shared" si="5"/>
        <v>0</v>
      </c>
    </row>
  </sheetData>
  <sheetProtection sheet="1" formatCells="0" formatColumns="0" formatRows="0" insertColumns="0" insertRows="0" insertHyperlinks="0" deleteColumns="0" deleteRows="0" sort="0" autoFilter="0" pivotTables="0"/>
  <mergeCells count="15">
    <mergeCell ref="C11:AM11"/>
    <mergeCell ref="B5:L5"/>
    <mergeCell ref="O5:U5"/>
    <mergeCell ref="B6:L7"/>
    <mergeCell ref="O6:U6"/>
    <mergeCell ref="O7:U7"/>
    <mergeCell ref="V5:AH5"/>
    <mergeCell ref="B8:L8"/>
    <mergeCell ref="O8:U8"/>
    <mergeCell ref="B9:L9"/>
    <mergeCell ref="O9:U9"/>
    <mergeCell ref="V6:AH6"/>
    <mergeCell ref="V7:AH7"/>
    <mergeCell ref="V8:AH8"/>
    <mergeCell ref="V9:AH9"/>
  </mergeCells>
  <conditionalFormatting sqref="C24:AG26">
    <cfRule type="containsText" dxfId="151" priority="28" operator="containsText" text="C">
      <formula>NOT(ISERROR(SEARCH("C",C24)))</formula>
    </cfRule>
    <cfRule type="containsText" dxfId="150" priority="29" operator="containsText" text="A">
      <formula>NOT(ISERROR(SEARCH("A",C24)))</formula>
    </cfRule>
    <cfRule type="containsText" dxfId="149" priority="30" operator="containsText" text="P">
      <formula>NOT(ISERROR(SEARCH("P",C24)))</formula>
    </cfRule>
  </conditionalFormatting>
  <conditionalFormatting sqref="AH24:AI26 AI27:AI60 AI15:AI23">
    <cfRule type="containsText" dxfId="148" priority="25" operator="containsText" text="C">
      <formula>NOT(ISERROR(SEARCH("C",AH15)))</formula>
    </cfRule>
    <cfRule type="containsText" dxfId="147" priority="26" operator="containsText" text="A">
      <formula>NOT(ISERROR(SEARCH("A",AH15)))</formula>
    </cfRule>
    <cfRule type="containsText" dxfId="146" priority="27" operator="containsText" text="P">
      <formula>NOT(ISERROR(SEARCH("P",AH15)))</formula>
    </cfRule>
  </conditionalFormatting>
  <conditionalFormatting sqref="C27:AG60">
    <cfRule type="containsText" dxfId="145" priority="22" operator="containsText" text="C">
      <formula>NOT(ISERROR(SEARCH("C",C27)))</formula>
    </cfRule>
    <cfRule type="containsText" dxfId="144" priority="23" operator="containsText" text="A">
      <formula>NOT(ISERROR(SEARCH("A",C27)))</formula>
    </cfRule>
    <cfRule type="containsText" dxfId="143" priority="24" operator="containsText" text="P">
      <formula>NOT(ISERROR(SEARCH("P",C27)))</formula>
    </cfRule>
  </conditionalFormatting>
  <conditionalFormatting sqref="AH27:AH60">
    <cfRule type="containsText" dxfId="142" priority="19" operator="containsText" text="C">
      <formula>NOT(ISERROR(SEARCH("C",AH27)))</formula>
    </cfRule>
    <cfRule type="containsText" dxfId="141" priority="20" operator="containsText" text="A">
      <formula>NOT(ISERROR(SEARCH("A",AH27)))</formula>
    </cfRule>
    <cfRule type="containsText" dxfId="140" priority="21" operator="containsText" text="P">
      <formula>NOT(ISERROR(SEARCH("P",AH27)))</formula>
    </cfRule>
  </conditionalFormatting>
  <conditionalFormatting sqref="C15:AG23">
    <cfRule type="containsText" dxfId="139" priority="6" operator="containsText" text="C">
      <formula>NOT(ISERROR(SEARCH("C",C15)))</formula>
    </cfRule>
    <cfRule type="containsText" dxfId="138" priority="7" operator="containsText" text="A">
      <formula>NOT(ISERROR(SEARCH("A",C15)))</formula>
    </cfRule>
    <cfRule type="containsText" dxfId="137" priority="8" operator="containsText" text="P">
      <formula>NOT(ISERROR(SEARCH("P",C15)))</formula>
    </cfRule>
  </conditionalFormatting>
  <conditionalFormatting sqref="AH15:AH23">
    <cfRule type="containsText" dxfId="136" priority="3" operator="containsText" text="C">
      <formula>NOT(ISERROR(SEARCH("C",AH15)))</formula>
    </cfRule>
    <cfRule type="containsText" dxfId="135" priority="4" operator="containsText" text="A">
      <formula>NOT(ISERROR(SEARCH("A",AH15)))</formula>
    </cfRule>
    <cfRule type="containsText" dxfId="134" priority="5" operator="containsText" text="P">
      <formula>NOT(ISERROR(SEARCH("P",AH15)))</formula>
    </cfRule>
  </conditionalFormatting>
  <conditionalFormatting sqref="D15:AH60">
    <cfRule type="cellIs" dxfId="133" priority="1" operator="greaterThan">
      <formula>9</formula>
    </cfRule>
    <cfRule type="cellIs" dxfId="132" priority="2" operator="between">
      <formula>1</formula>
      <formula>9</formula>
    </cfRule>
  </conditionalFormatting>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5:AI131"/>
  <sheetViews>
    <sheetView showGridLines="0" workbookViewId="0">
      <pane xSplit="3" ySplit="6" topLeftCell="D49" activePane="bottomRight" state="frozen"/>
      <selection pane="topRight" activeCell="D1" sqref="D1"/>
      <selection pane="bottomLeft" activeCell="A7" sqref="A7"/>
      <selection pane="bottomRight" activeCell="A68" sqref="A68:AI68"/>
    </sheetView>
  </sheetViews>
  <sheetFormatPr baseColWidth="10" defaultColWidth="10.6640625" defaultRowHeight="14.4"/>
  <cols>
    <col min="1" max="1" width="21.5546875" style="156" customWidth="1"/>
    <col min="2" max="2" width="14.33203125" style="145" customWidth="1"/>
    <col min="3" max="3" width="12.44140625" style="145" customWidth="1"/>
    <col min="4" max="34" width="4.5546875" style="144" customWidth="1"/>
    <col min="35" max="35" width="17.44140625" customWidth="1"/>
  </cols>
  <sheetData>
    <row r="5" spans="1:35" ht="28.5" customHeight="1" thickBot="1">
      <c r="A5" s="896" t="str">
        <f>Chantier</f>
        <v>CHR012</v>
      </c>
      <c r="B5" s="896"/>
      <c r="D5"/>
      <c r="E5" s="893" t="s">
        <v>25</v>
      </c>
      <c r="F5" s="894"/>
      <c r="G5" s="894"/>
      <c r="H5" s="894"/>
      <c r="I5" s="894"/>
      <c r="J5" s="894"/>
      <c r="K5" s="894"/>
      <c r="L5" s="894"/>
      <c r="M5" s="894"/>
      <c r="N5" s="894"/>
      <c r="O5" s="894"/>
      <c r="P5" s="894"/>
      <c r="Q5" s="894"/>
      <c r="R5" s="894"/>
      <c r="S5" s="894"/>
      <c r="T5" s="894"/>
      <c r="U5" s="894"/>
      <c r="V5" s="894"/>
      <c r="W5" s="894"/>
      <c r="X5" s="894"/>
      <c r="Y5" s="894"/>
      <c r="Z5" s="894"/>
      <c r="AA5" s="894"/>
      <c r="AB5" s="894"/>
      <c r="AC5" s="894"/>
      <c r="AD5" s="894"/>
      <c r="AE5" s="894"/>
      <c r="AF5" s="894"/>
      <c r="AG5" s="894"/>
      <c r="AH5" s="895"/>
    </row>
    <row r="6" spans="1:35" ht="15.6">
      <c r="A6" s="157" t="s">
        <v>74</v>
      </c>
      <c r="B6" s="146" t="s">
        <v>73</v>
      </c>
      <c r="C6" s="147" t="s">
        <v>109</v>
      </c>
      <c r="D6" s="147">
        <v>1</v>
      </c>
      <c r="E6" s="148">
        <v>2</v>
      </c>
      <c r="F6" s="148">
        <v>3</v>
      </c>
      <c r="G6" s="148">
        <v>4</v>
      </c>
      <c r="H6" s="148">
        <v>5</v>
      </c>
      <c r="I6" s="148">
        <v>6</v>
      </c>
      <c r="J6" s="148">
        <v>7</v>
      </c>
      <c r="K6" s="148">
        <v>8</v>
      </c>
      <c r="L6" s="148">
        <v>9</v>
      </c>
      <c r="M6" s="148">
        <v>10</v>
      </c>
      <c r="N6" s="148">
        <v>11</v>
      </c>
      <c r="O6" s="148">
        <v>12</v>
      </c>
      <c r="P6" s="148">
        <v>13</v>
      </c>
      <c r="Q6" s="148">
        <v>14</v>
      </c>
      <c r="R6" s="148">
        <v>15</v>
      </c>
      <c r="S6" s="148">
        <v>16</v>
      </c>
      <c r="T6" s="148">
        <v>17</v>
      </c>
      <c r="U6" s="148">
        <v>18</v>
      </c>
      <c r="V6" s="148">
        <v>19</v>
      </c>
      <c r="W6" s="148">
        <v>20</v>
      </c>
      <c r="X6" s="148">
        <v>21</v>
      </c>
      <c r="Y6" s="148">
        <v>22</v>
      </c>
      <c r="Z6" s="148">
        <v>23</v>
      </c>
      <c r="AA6" s="148">
        <v>24</v>
      </c>
      <c r="AB6" s="148">
        <v>25</v>
      </c>
      <c r="AC6" s="148">
        <v>26</v>
      </c>
      <c r="AD6" s="148">
        <v>27</v>
      </c>
      <c r="AE6" s="148">
        <v>28</v>
      </c>
      <c r="AF6" s="148">
        <v>29</v>
      </c>
      <c r="AG6" s="148">
        <v>30</v>
      </c>
      <c r="AH6" s="148">
        <v>31</v>
      </c>
      <c r="AI6" s="212" t="s">
        <v>84</v>
      </c>
    </row>
    <row r="7" spans="1:35">
      <c r="A7" s="158" t="str">
        <f>Matériel_Sogto!A12</f>
        <v>NIVLEUSE</v>
      </c>
      <c r="B7" s="159" t="str">
        <f>Matériel_Sogto!B12</f>
        <v>NIV001</v>
      </c>
      <c r="C7" s="301" t="str">
        <f>Matériel_Sogto!C12</f>
        <v>Cpt Panne</v>
      </c>
      <c r="D7" s="149">
        <f>Matériel_Sogto!J12</f>
        <v>0</v>
      </c>
      <c r="E7" s="150">
        <f>Matériel_Sogto!R12</f>
        <v>0</v>
      </c>
      <c r="F7" s="150">
        <f>Matériel_Sogto!Z12</f>
        <v>0</v>
      </c>
      <c r="G7" s="150">
        <f>Matériel_Sogto!AH12</f>
        <v>0</v>
      </c>
      <c r="H7" s="150">
        <f>+Matériel_Sogto!AP12</f>
        <v>0</v>
      </c>
      <c r="I7" s="150">
        <f>Matériel_Sogto!AX12</f>
        <v>0</v>
      </c>
      <c r="J7" s="150">
        <f>Matériel_Sogto!BF12</f>
        <v>0</v>
      </c>
      <c r="K7" s="150">
        <f>Matériel_Sogto!BN12</f>
        <v>0</v>
      </c>
      <c r="L7" s="150">
        <f>Matériel_Sogto!BV12</f>
        <v>0</v>
      </c>
      <c r="M7" s="150">
        <f>+Matériel_Sogto!CD12</f>
        <v>0</v>
      </c>
      <c r="N7" s="150">
        <f>Matériel_Sogto!CL12</f>
        <v>0</v>
      </c>
      <c r="O7" s="150">
        <f>Matériel_Sogto!CT12</f>
        <v>0</v>
      </c>
      <c r="P7" s="150">
        <f>Matériel_Sogto!DB12</f>
        <v>0</v>
      </c>
      <c r="Q7" s="150">
        <f>Matériel_Sogto!DJ12</f>
        <v>0</v>
      </c>
      <c r="R7" s="150">
        <f>Matériel_Sogto!DR12</f>
        <v>0</v>
      </c>
      <c r="S7" s="150">
        <f>Matériel_Sogto!DZ12</f>
        <v>0</v>
      </c>
      <c r="T7" s="150">
        <f>Matériel_Sogto!EH12</f>
        <v>0</v>
      </c>
      <c r="U7" s="150">
        <f>Matériel_Sogto!EP12</f>
        <v>0</v>
      </c>
      <c r="V7" s="150">
        <f>Matériel_Sogto!EX12</f>
        <v>0</v>
      </c>
      <c r="W7" s="150">
        <f>Matériel_Sogto!FF12</f>
        <v>0</v>
      </c>
      <c r="X7" s="150">
        <f>Matériel_Sogto!FN12</f>
        <v>0</v>
      </c>
      <c r="Y7" s="150">
        <f>Matériel_Sogto!FV12</f>
        <v>0</v>
      </c>
      <c r="Z7" s="150">
        <f>Matériel_Sogto!GD12</f>
        <v>0</v>
      </c>
      <c r="AA7" s="150">
        <f>Matériel_Sogto!GL12</f>
        <v>0</v>
      </c>
      <c r="AB7" s="150">
        <f>Matériel_Sogto!GT12</f>
        <v>0</v>
      </c>
      <c r="AC7" s="150">
        <f>Matériel_Sogto!HB12</f>
        <v>0</v>
      </c>
      <c r="AD7" s="150">
        <f>Matériel_Sogto!HJ12</f>
        <v>0</v>
      </c>
      <c r="AE7" s="150">
        <f>Matériel_Sogto!HR12</f>
        <v>0</v>
      </c>
      <c r="AF7" s="150">
        <f>Matériel_Sogto!HZ12</f>
        <v>0</v>
      </c>
      <c r="AG7" s="150">
        <f>Matériel_Sogto!IH12</f>
        <v>0</v>
      </c>
      <c r="AH7" s="150">
        <f>Matériel_Sogto!IP12</f>
        <v>0</v>
      </c>
      <c r="AI7" s="211">
        <f>SUM(D7:AH7)</f>
        <v>0</v>
      </c>
    </row>
    <row r="8" spans="1:35">
      <c r="A8" s="158" t="str">
        <f>Matériel_Sogto!A13</f>
        <v>NIVLEUSE</v>
      </c>
      <c r="B8" s="159" t="str">
        <f>Matériel_Sogto!B13</f>
        <v>NIV004</v>
      </c>
      <c r="C8" s="301" t="str">
        <f>Matériel_Sogto!C13</f>
        <v>Engin</v>
      </c>
      <c r="D8" s="149">
        <f>Matériel_Sogto!J13</f>
        <v>0</v>
      </c>
      <c r="E8" s="150">
        <f>Matériel_Sogto!R13</f>
        <v>0</v>
      </c>
      <c r="F8" s="150">
        <f>Matériel_Sogto!Z13</f>
        <v>0</v>
      </c>
      <c r="G8" s="150">
        <f>Matériel_Sogto!AH13</f>
        <v>0</v>
      </c>
      <c r="H8" s="150">
        <f>+Matériel_Sogto!AP13</f>
        <v>0</v>
      </c>
      <c r="I8" s="150">
        <f>Matériel_Sogto!AX13</f>
        <v>0</v>
      </c>
      <c r="J8" s="150">
        <f>Matériel_Sogto!BF13</f>
        <v>0</v>
      </c>
      <c r="K8" s="150">
        <f>Matériel_Sogto!BN13</f>
        <v>0</v>
      </c>
      <c r="L8" s="150">
        <f>Matériel_Sogto!BV13</f>
        <v>0</v>
      </c>
      <c r="M8" s="150">
        <f>+Matériel_Sogto!CD13</f>
        <v>0</v>
      </c>
      <c r="N8" s="150">
        <f>Matériel_Sogto!CL13</f>
        <v>0</v>
      </c>
      <c r="O8" s="150">
        <f>Matériel_Sogto!CT13</f>
        <v>0</v>
      </c>
      <c r="P8" s="150">
        <f>Matériel_Sogto!DB13</f>
        <v>0</v>
      </c>
      <c r="Q8" s="150">
        <f>Matériel_Sogto!DJ13</f>
        <v>0</v>
      </c>
      <c r="R8" s="150">
        <f>Matériel_Sogto!DR13</f>
        <v>0</v>
      </c>
      <c r="S8" s="150">
        <f>Matériel_Sogto!DZ13</f>
        <v>0</v>
      </c>
      <c r="T8" s="150">
        <f>Matériel_Sogto!EH13</f>
        <v>0</v>
      </c>
      <c r="U8" s="150">
        <f>Matériel_Sogto!EP13</f>
        <v>0</v>
      </c>
      <c r="V8" s="150">
        <f>Matériel_Sogto!EX13</f>
        <v>0</v>
      </c>
      <c r="W8" s="150">
        <f>Matériel_Sogto!FF13</f>
        <v>0</v>
      </c>
      <c r="X8" s="150">
        <f>Matériel_Sogto!FN13</f>
        <v>0</v>
      </c>
      <c r="Y8" s="150">
        <f>Matériel_Sogto!FV13</f>
        <v>0</v>
      </c>
      <c r="Z8" s="150">
        <f>Matériel_Sogto!GD13</f>
        <v>0</v>
      </c>
      <c r="AA8" s="150">
        <f>Matériel_Sogto!GL13</f>
        <v>0</v>
      </c>
      <c r="AB8" s="150">
        <f>Matériel_Sogto!GT13</f>
        <v>0</v>
      </c>
      <c r="AC8" s="150">
        <f>Matériel_Sogto!HB13</f>
        <v>0</v>
      </c>
      <c r="AD8" s="150">
        <f>Matériel_Sogto!HJ13</f>
        <v>0</v>
      </c>
      <c r="AE8" s="150">
        <f>Matériel_Sogto!HR13</f>
        <v>0</v>
      </c>
      <c r="AF8" s="150">
        <f>Matériel_Sogto!HZ13</f>
        <v>0</v>
      </c>
      <c r="AG8" s="150">
        <f>Matériel_Sogto!IH13</f>
        <v>0</v>
      </c>
      <c r="AH8" s="150">
        <f>Matériel_Sogto!IP13</f>
        <v>0</v>
      </c>
      <c r="AI8" s="211">
        <f t="shared" ref="AI8:AI61" si="0">SUM(D8:AH8)</f>
        <v>0</v>
      </c>
    </row>
    <row r="9" spans="1:35">
      <c r="A9" s="158" t="str">
        <f>Matériel_Sogto!A14</f>
        <v>TRACTOPELLE</v>
      </c>
      <c r="B9" s="159" t="str">
        <f>Matériel_Sogto!B14</f>
        <v>TR001</v>
      </c>
      <c r="C9" s="301" t="str">
        <f>Matériel_Sogto!C14</f>
        <v>Engin</v>
      </c>
      <c r="D9" s="149">
        <f>Matériel_Sogto!J14</f>
        <v>0</v>
      </c>
      <c r="E9" s="150">
        <f>Matériel_Sogto!R14</f>
        <v>0</v>
      </c>
      <c r="F9" s="150">
        <f>Matériel_Sogto!Z14</f>
        <v>0</v>
      </c>
      <c r="G9" s="150">
        <f>Matériel_Sogto!AH14</f>
        <v>0</v>
      </c>
      <c r="H9" s="150">
        <f>+Matériel_Sogto!AP14</f>
        <v>0</v>
      </c>
      <c r="I9" s="150">
        <f>Matériel_Sogto!AX14</f>
        <v>0</v>
      </c>
      <c r="J9" s="150">
        <f>Matériel_Sogto!BF14</f>
        <v>0</v>
      </c>
      <c r="K9" s="150">
        <f>Matériel_Sogto!BN14</f>
        <v>0</v>
      </c>
      <c r="L9" s="150">
        <f>Matériel_Sogto!BV14</f>
        <v>0</v>
      </c>
      <c r="M9" s="150">
        <f>+Matériel_Sogto!CD14</f>
        <v>0</v>
      </c>
      <c r="N9" s="150">
        <f>Matériel_Sogto!CL14</f>
        <v>0</v>
      </c>
      <c r="O9" s="150">
        <f>Matériel_Sogto!CT14</f>
        <v>0</v>
      </c>
      <c r="P9" s="150">
        <f>Matériel_Sogto!DB14</f>
        <v>0</v>
      </c>
      <c r="Q9" s="150">
        <f>Matériel_Sogto!DJ14</f>
        <v>0</v>
      </c>
      <c r="R9" s="150">
        <f>Matériel_Sogto!DR14</f>
        <v>0</v>
      </c>
      <c r="S9" s="150">
        <f>Matériel_Sogto!DZ14</f>
        <v>0</v>
      </c>
      <c r="T9" s="150">
        <f>Matériel_Sogto!EH14</f>
        <v>0</v>
      </c>
      <c r="U9" s="150">
        <f>Matériel_Sogto!EP14</f>
        <v>0</v>
      </c>
      <c r="V9" s="150">
        <f>Matériel_Sogto!EX14</f>
        <v>0</v>
      </c>
      <c r="W9" s="150">
        <f>Matériel_Sogto!FF14</f>
        <v>0</v>
      </c>
      <c r="X9" s="150">
        <f>Matériel_Sogto!FN14</f>
        <v>0</v>
      </c>
      <c r="Y9" s="150">
        <f>Matériel_Sogto!FV14</f>
        <v>0</v>
      </c>
      <c r="Z9" s="150">
        <f>Matériel_Sogto!GD14</f>
        <v>0</v>
      </c>
      <c r="AA9" s="150">
        <f>Matériel_Sogto!GL14</f>
        <v>0</v>
      </c>
      <c r="AB9" s="150">
        <f>Matériel_Sogto!GT14</f>
        <v>0</v>
      </c>
      <c r="AC9" s="150">
        <f>Matériel_Sogto!HB14</f>
        <v>0</v>
      </c>
      <c r="AD9" s="150">
        <f>Matériel_Sogto!HJ14</f>
        <v>0</v>
      </c>
      <c r="AE9" s="150">
        <f>Matériel_Sogto!HR14</f>
        <v>0</v>
      </c>
      <c r="AF9" s="150">
        <f>Matériel_Sogto!HZ14</f>
        <v>0</v>
      </c>
      <c r="AG9" s="150">
        <f>Matériel_Sogto!IH14</f>
        <v>0</v>
      </c>
      <c r="AH9" s="150">
        <f>Matériel_Sogto!IP14</f>
        <v>0</v>
      </c>
      <c r="AI9" s="211">
        <f t="shared" si="0"/>
        <v>0</v>
      </c>
    </row>
    <row r="10" spans="1:35">
      <c r="A10" s="158" t="str">
        <f>Matériel_Sogto!A15</f>
        <v>TRACTOPELLE</v>
      </c>
      <c r="B10" s="159" t="str">
        <f>Matériel_Sogto!B15</f>
        <v>TR002</v>
      </c>
      <c r="C10" s="301" t="str">
        <f>Matériel_Sogto!C15</f>
        <v>Engin</v>
      </c>
      <c r="D10" s="149">
        <f>Matériel_Sogto!J15</f>
        <v>0</v>
      </c>
      <c r="E10" s="150">
        <f>Matériel_Sogto!R15</f>
        <v>0</v>
      </c>
      <c r="F10" s="150">
        <f>Matériel_Sogto!Z15</f>
        <v>0</v>
      </c>
      <c r="G10" s="150">
        <f>Matériel_Sogto!AH15</f>
        <v>0</v>
      </c>
      <c r="H10" s="150">
        <f>+Matériel_Sogto!AP15</f>
        <v>0</v>
      </c>
      <c r="I10" s="150">
        <f>Matériel_Sogto!AX15</f>
        <v>0</v>
      </c>
      <c r="J10" s="150">
        <f>Matériel_Sogto!BF15</f>
        <v>0</v>
      </c>
      <c r="K10" s="150">
        <f>Matériel_Sogto!BN15</f>
        <v>0</v>
      </c>
      <c r="L10" s="150">
        <f>Matériel_Sogto!BV15</f>
        <v>0</v>
      </c>
      <c r="M10" s="150">
        <f>+Matériel_Sogto!CD15</f>
        <v>0</v>
      </c>
      <c r="N10" s="150">
        <f>Matériel_Sogto!CL15</f>
        <v>0</v>
      </c>
      <c r="O10" s="150">
        <f>Matériel_Sogto!CT15</f>
        <v>0</v>
      </c>
      <c r="P10" s="150">
        <f>Matériel_Sogto!DB15</f>
        <v>0</v>
      </c>
      <c r="Q10" s="150">
        <f>Matériel_Sogto!DJ15</f>
        <v>0</v>
      </c>
      <c r="R10" s="150">
        <f>Matériel_Sogto!DR15</f>
        <v>0</v>
      </c>
      <c r="S10" s="150">
        <f>Matériel_Sogto!DZ15</f>
        <v>0</v>
      </c>
      <c r="T10" s="150">
        <f>Matériel_Sogto!EH15</f>
        <v>0</v>
      </c>
      <c r="U10" s="150">
        <f>Matériel_Sogto!EP15</f>
        <v>0</v>
      </c>
      <c r="V10" s="150">
        <f>Matériel_Sogto!EX15</f>
        <v>0</v>
      </c>
      <c r="W10" s="150">
        <f>Matériel_Sogto!FF15</f>
        <v>0</v>
      </c>
      <c r="X10" s="150">
        <f>Matériel_Sogto!FN15</f>
        <v>0</v>
      </c>
      <c r="Y10" s="150">
        <f>Matériel_Sogto!FV15</f>
        <v>0</v>
      </c>
      <c r="Z10" s="150">
        <f>Matériel_Sogto!GD15</f>
        <v>0</v>
      </c>
      <c r="AA10" s="150">
        <f>Matériel_Sogto!GL15</f>
        <v>0</v>
      </c>
      <c r="AB10" s="150">
        <f>Matériel_Sogto!GT15</f>
        <v>0</v>
      </c>
      <c r="AC10" s="150">
        <f>Matériel_Sogto!HB15</f>
        <v>0</v>
      </c>
      <c r="AD10" s="150">
        <f>Matériel_Sogto!HJ15</f>
        <v>0</v>
      </c>
      <c r="AE10" s="150">
        <f>Matériel_Sogto!HR15</f>
        <v>0</v>
      </c>
      <c r="AF10" s="150">
        <f>Matériel_Sogto!HZ15</f>
        <v>0</v>
      </c>
      <c r="AG10" s="150">
        <f>Matériel_Sogto!IH15</f>
        <v>0</v>
      </c>
      <c r="AH10" s="150">
        <f>Matériel_Sogto!IP15</f>
        <v>0</v>
      </c>
      <c r="AI10" s="211">
        <f t="shared" si="0"/>
        <v>0</v>
      </c>
    </row>
    <row r="11" spans="1:35">
      <c r="A11" s="158" t="str">
        <f>Matériel_Sogto!A16</f>
        <v>COMPACTEUR</v>
      </c>
      <c r="B11" s="159" t="str">
        <f>Matériel_Sogto!B16</f>
        <v>C006</v>
      </c>
      <c r="C11" s="301" t="str">
        <f>Matériel_Sogto!C16</f>
        <v>Engin</v>
      </c>
      <c r="D11" s="149">
        <f>Matériel_Sogto!J16</f>
        <v>0</v>
      </c>
      <c r="E11" s="150">
        <f>Matériel_Sogto!R16</f>
        <v>0</v>
      </c>
      <c r="F11" s="150">
        <f>Matériel_Sogto!Z16</f>
        <v>0</v>
      </c>
      <c r="G11" s="150">
        <f>Matériel_Sogto!AH16</f>
        <v>0</v>
      </c>
      <c r="H11" s="150">
        <f>+Matériel_Sogto!AP16</f>
        <v>0</v>
      </c>
      <c r="I11" s="150">
        <f>Matériel_Sogto!AX16</f>
        <v>0</v>
      </c>
      <c r="J11" s="150">
        <f>Matériel_Sogto!BF16</f>
        <v>0</v>
      </c>
      <c r="K11" s="150">
        <f>Matériel_Sogto!BN16</f>
        <v>0</v>
      </c>
      <c r="L11" s="150">
        <f>Matériel_Sogto!BV16</f>
        <v>0</v>
      </c>
      <c r="M11" s="150">
        <f>+Matériel_Sogto!CD16</f>
        <v>0</v>
      </c>
      <c r="N11" s="150">
        <f>Matériel_Sogto!CL16</f>
        <v>0</v>
      </c>
      <c r="O11" s="150">
        <f>Matériel_Sogto!CT16</f>
        <v>0</v>
      </c>
      <c r="P11" s="150">
        <f>Matériel_Sogto!DB16</f>
        <v>0</v>
      </c>
      <c r="Q11" s="150">
        <f>Matériel_Sogto!DJ16</f>
        <v>0</v>
      </c>
      <c r="R11" s="150">
        <f>Matériel_Sogto!DR16</f>
        <v>0</v>
      </c>
      <c r="S11" s="150">
        <f>Matériel_Sogto!DZ16</f>
        <v>0</v>
      </c>
      <c r="T11" s="150">
        <f>Matériel_Sogto!EH16</f>
        <v>0</v>
      </c>
      <c r="U11" s="150">
        <f>Matériel_Sogto!EP16</f>
        <v>0</v>
      </c>
      <c r="V11" s="150">
        <f>Matériel_Sogto!EX16</f>
        <v>0</v>
      </c>
      <c r="W11" s="150">
        <f>Matériel_Sogto!FF16</f>
        <v>0</v>
      </c>
      <c r="X11" s="150">
        <f>Matériel_Sogto!FN16</f>
        <v>0</v>
      </c>
      <c r="Y11" s="150">
        <f>Matériel_Sogto!FV16</f>
        <v>0</v>
      </c>
      <c r="Z11" s="150">
        <f>Matériel_Sogto!GD16</f>
        <v>0</v>
      </c>
      <c r="AA11" s="150">
        <f>Matériel_Sogto!GL16</f>
        <v>0</v>
      </c>
      <c r="AB11" s="150">
        <f>Matériel_Sogto!GT16</f>
        <v>0</v>
      </c>
      <c r="AC11" s="150">
        <f>Matériel_Sogto!HB16</f>
        <v>0</v>
      </c>
      <c r="AD11" s="150">
        <f>Matériel_Sogto!HJ16</f>
        <v>0</v>
      </c>
      <c r="AE11" s="150">
        <f>Matériel_Sogto!HR16</f>
        <v>0</v>
      </c>
      <c r="AF11" s="150">
        <f>Matériel_Sogto!HZ16</f>
        <v>0</v>
      </c>
      <c r="AG11" s="150">
        <f>Matériel_Sogto!IH16</f>
        <v>0</v>
      </c>
      <c r="AH11" s="150">
        <f>Matériel_Sogto!IP16</f>
        <v>0</v>
      </c>
      <c r="AI11" s="211">
        <f t="shared" si="0"/>
        <v>0</v>
      </c>
    </row>
    <row r="12" spans="1:35">
      <c r="A12" s="158" t="str">
        <f>Matériel_Sogto!A17</f>
        <v>COMPACTEUR</v>
      </c>
      <c r="B12" s="159" t="str">
        <f>Matériel_Sogto!B17</f>
        <v>C003</v>
      </c>
      <c r="C12" s="301" t="str">
        <f>Matériel_Sogto!C17</f>
        <v>Engin</v>
      </c>
      <c r="D12" s="149">
        <f>Matériel_Sogto!J17</f>
        <v>0</v>
      </c>
      <c r="E12" s="150">
        <f>Matériel_Sogto!R17</f>
        <v>0</v>
      </c>
      <c r="F12" s="150">
        <f>Matériel_Sogto!Z17</f>
        <v>0</v>
      </c>
      <c r="G12" s="150">
        <f>Matériel_Sogto!AH17</f>
        <v>0</v>
      </c>
      <c r="H12" s="150">
        <f>+Matériel_Sogto!AP17</f>
        <v>0</v>
      </c>
      <c r="I12" s="150">
        <f>Matériel_Sogto!AX17</f>
        <v>0</v>
      </c>
      <c r="J12" s="150">
        <f>Matériel_Sogto!BF17</f>
        <v>0</v>
      </c>
      <c r="K12" s="150">
        <f>Matériel_Sogto!BN17</f>
        <v>0</v>
      </c>
      <c r="L12" s="150">
        <f>Matériel_Sogto!BV17</f>
        <v>0</v>
      </c>
      <c r="M12" s="150">
        <f>+Matériel_Sogto!CD17</f>
        <v>0</v>
      </c>
      <c r="N12" s="150">
        <f>Matériel_Sogto!CL17</f>
        <v>0</v>
      </c>
      <c r="O12" s="150">
        <f>Matériel_Sogto!CT17</f>
        <v>0</v>
      </c>
      <c r="P12" s="150">
        <f>Matériel_Sogto!DB17</f>
        <v>0</v>
      </c>
      <c r="Q12" s="150">
        <f>Matériel_Sogto!DJ17</f>
        <v>0</v>
      </c>
      <c r="R12" s="150">
        <f>Matériel_Sogto!DR17</f>
        <v>0</v>
      </c>
      <c r="S12" s="150">
        <f>Matériel_Sogto!DZ17</f>
        <v>0</v>
      </c>
      <c r="T12" s="150">
        <f>Matériel_Sogto!EH17</f>
        <v>0</v>
      </c>
      <c r="U12" s="150">
        <f>Matériel_Sogto!EP17</f>
        <v>0</v>
      </c>
      <c r="V12" s="150">
        <f>Matériel_Sogto!EX17</f>
        <v>0</v>
      </c>
      <c r="W12" s="150">
        <f>Matériel_Sogto!FF17</f>
        <v>0</v>
      </c>
      <c r="X12" s="150">
        <f>Matériel_Sogto!FN17</f>
        <v>0</v>
      </c>
      <c r="Y12" s="150">
        <f>Matériel_Sogto!FV17</f>
        <v>0</v>
      </c>
      <c r="Z12" s="150">
        <f>Matériel_Sogto!GD17</f>
        <v>0</v>
      </c>
      <c r="AA12" s="150">
        <f>Matériel_Sogto!GL17</f>
        <v>0</v>
      </c>
      <c r="AB12" s="150">
        <f>Matériel_Sogto!GT17</f>
        <v>0</v>
      </c>
      <c r="AC12" s="150">
        <f>Matériel_Sogto!HB17</f>
        <v>0</v>
      </c>
      <c r="AD12" s="150">
        <f>Matériel_Sogto!HJ17</f>
        <v>0</v>
      </c>
      <c r="AE12" s="150">
        <f>Matériel_Sogto!HR17</f>
        <v>0</v>
      </c>
      <c r="AF12" s="150">
        <f>Matériel_Sogto!HZ17</f>
        <v>0</v>
      </c>
      <c r="AG12" s="150">
        <f>Matériel_Sogto!IH17</f>
        <v>0</v>
      </c>
      <c r="AH12" s="150">
        <f>Matériel_Sogto!IP17</f>
        <v>0</v>
      </c>
      <c r="AI12" s="211">
        <f t="shared" si="0"/>
        <v>0</v>
      </c>
    </row>
    <row r="13" spans="1:35">
      <c r="A13" s="158" t="str">
        <f>Matériel_Sogto!A18</f>
        <v>PELLE</v>
      </c>
      <c r="B13" s="159" t="str">
        <f>Matériel_Sogto!B18</f>
        <v>P0012</v>
      </c>
      <c r="C13" s="301" t="str">
        <f>Matériel_Sogto!C18</f>
        <v>Engin</v>
      </c>
      <c r="D13" s="149">
        <f>Matériel_Sogto!J18</f>
        <v>0</v>
      </c>
      <c r="E13" s="150">
        <f>Matériel_Sogto!R18</f>
        <v>0</v>
      </c>
      <c r="F13" s="150">
        <f>Matériel_Sogto!Z18</f>
        <v>0</v>
      </c>
      <c r="G13" s="150">
        <f>Matériel_Sogto!AH18</f>
        <v>0</v>
      </c>
      <c r="H13" s="150">
        <f>+Matériel_Sogto!AP18</f>
        <v>0</v>
      </c>
      <c r="I13" s="150">
        <f>Matériel_Sogto!AX18</f>
        <v>0</v>
      </c>
      <c r="J13" s="150">
        <f>Matériel_Sogto!BF18</f>
        <v>0</v>
      </c>
      <c r="K13" s="150">
        <f>Matériel_Sogto!BN18</f>
        <v>0</v>
      </c>
      <c r="L13" s="150">
        <f>Matériel_Sogto!BV18</f>
        <v>0</v>
      </c>
      <c r="M13" s="150">
        <f>+Matériel_Sogto!CD18</f>
        <v>0</v>
      </c>
      <c r="N13" s="150">
        <f>Matériel_Sogto!CL18</f>
        <v>0</v>
      </c>
      <c r="O13" s="150">
        <f>Matériel_Sogto!CT18</f>
        <v>0</v>
      </c>
      <c r="P13" s="150">
        <f>Matériel_Sogto!DB18</f>
        <v>0</v>
      </c>
      <c r="Q13" s="150">
        <f>Matériel_Sogto!DJ18</f>
        <v>0</v>
      </c>
      <c r="R13" s="150">
        <f>Matériel_Sogto!DR18</f>
        <v>0</v>
      </c>
      <c r="S13" s="150">
        <f>Matériel_Sogto!DZ18</f>
        <v>0</v>
      </c>
      <c r="T13" s="150">
        <f>Matériel_Sogto!EH18</f>
        <v>0</v>
      </c>
      <c r="U13" s="150">
        <f>Matériel_Sogto!EP18</f>
        <v>0</v>
      </c>
      <c r="V13" s="150">
        <f>Matériel_Sogto!EX18</f>
        <v>0</v>
      </c>
      <c r="W13" s="150">
        <f>Matériel_Sogto!FF18</f>
        <v>0</v>
      </c>
      <c r="X13" s="150">
        <f>Matériel_Sogto!FN18</f>
        <v>0</v>
      </c>
      <c r="Y13" s="150">
        <f>Matériel_Sogto!FV18</f>
        <v>0</v>
      </c>
      <c r="Z13" s="150">
        <f>Matériel_Sogto!GD18</f>
        <v>0</v>
      </c>
      <c r="AA13" s="150">
        <f>Matériel_Sogto!GL18</f>
        <v>0</v>
      </c>
      <c r="AB13" s="150">
        <f>Matériel_Sogto!GT18</f>
        <v>0</v>
      </c>
      <c r="AC13" s="150">
        <f>Matériel_Sogto!HB18</f>
        <v>0</v>
      </c>
      <c r="AD13" s="150">
        <f>Matériel_Sogto!HJ18</f>
        <v>0</v>
      </c>
      <c r="AE13" s="150">
        <f>Matériel_Sogto!HR18</f>
        <v>0</v>
      </c>
      <c r="AF13" s="150">
        <f>Matériel_Sogto!HZ18</f>
        <v>0</v>
      </c>
      <c r="AG13" s="150">
        <f>Matériel_Sogto!IH18</f>
        <v>0</v>
      </c>
      <c r="AH13" s="150">
        <f>Matériel_Sogto!IP18</f>
        <v>0</v>
      </c>
      <c r="AI13" s="211">
        <f t="shared" si="0"/>
        <v>0</v>
      </c>
    </row>
    <row r="14" spans="1:35">
      <c r="A14" s="158" t="str">
        <f>Matériel_Sogto!A19</f>
        <v>CAMION</v>
      </c>
      <c r="B14" s="159" t="str">
        <f>Matériel_Sogto!B19</f>
        <v>CB001</v>
      </c>
      <c r="C14" s="301" t="str">
        <f>Matériel_Sogto!C19</f>
        <v>Transport</v>
      </c>
      <c r="D14" s="149">
        <f>Matériel_Sogto!J19</f>
        <v>0</v>
      </c>
      <c r="E14" s="150">
        <f>Matériel_Sogto!R19</f>
        <v>0</v>
      </c>
      <c r="F14" s="150">
        <f>Matériel_Sogto!Z19</f>
        <v>0</v>
      </c>
      <c r="G14" s="150">
        <f>Matériel_Sogto!AH19</f>
        <v>0</v>
      </c>
      <c r="H14" s="150">
        <f>+Matériel_Sogto!AP19</f>
        <v>0</v>
      </c>
      <c r="I14" s="150">
        <f>Matériel_Sogto!AX19</f>
        <v>0</v>
      </c>
      <c r="J14" s="150">
        <f>Matériel_Sogto!BF19</f>
        <v>0</v>
      </c>
      <c r="K14" s="150">
        <f>Matériel_Sogto!BN19</f>
        <v>0</v>
      </c>
      <c r="L14" s="150">
        <f>Matériel_Sogto!BV19</f>
        <v>0</v>
      </c>
      <c r="M14" s="150">
        <f>+Matériel_Sogto!CD19</f>
        <v>0</v>
      </c>
      <c r="N14" s="150">
        <f>Matériel_Sogto!CL19</f>
        <v>0</v>
      </c>
      <c r="O14" s="150">
        <f>Matériel_Sogto!CT19</f>
        <v>0</v>
      </c>
      <c r="P14" s="150">
        <f>Matériel_Sogto!DB19</f>
        <v>0</v>
      </c>
      <c r="Q14" s="150">
        <f>Matériel_Sogto!DJ19</f>
        <v>0</v>
      </c>
      <c r="R14" s="150">
        <f>Matériel_Sogto!DR19</f>
        <v>0</v>
      </c>
      <c r="S14" s="150">
        <f>Matériel_Sogto!DZ19</f>
        <v>0</v>
      </c>
      <c r="T14" s="150">
        <f>Matériel_Sogto!EH19</f>
        <v>0</v>
      </c>
      <c r="U14" s="150">
        <f>Matériel_Sogto!EP19</f>
        <v>0</v>
      </c>
      <c r="V14" s="150">
        <f>Matériel_Sogto!EX19</f>
        <v>0</v>
      </c>
      <c r="W14" s="150">
        <f>Matériel_Sogto!FF19</f>
        <v>0</v>
      </c>
      <c r="X14" s="150">
        <f>Matériel_Sogto!FN19</f>
        <v>0</v>
      </c>
      <c r="Y14" s="150">
        <f>Matériel_Sogto!FV19</f>
        <v>0</v>
      </c>
      <c r="Z14" s="150">
        <f>Matériel_Sogto!GD19</f>
        <v>0</v>
      </c>
      <c r="AA14" s="150">
        <f>Matériel_Sogto!GL19</f>
        <v>0</v>
      </c>
      <c r="AB14" s="150">
        <f>Matériel_Sogto!GT19</f>
        <v>0</v>
      </c>
      <c r="AC14" s="150">
        <f>Matériel_Sogto!HB19</f>
        <v>0</v>
      </c>
      <c r="AD14" s="150">
        <f>Matériel_Sogto!HJ19</f>
        <v>0</v>
      </c>
      <c r="AE14" s="150">
        <f>Matériel_Sogto!HR19</f>
        <v>0</v>
      </c>
      <c r="AF14" s="150">
        <f>Matériel_Sogto!HZ19</f>
        <v>0</v>
      </c>
      <c r="AG14" s="150">
        <f>Matériel_Sogto!IH19</f>
        <v>0</v>
      </c>
      <c r="AH14" s="150">
        <f>Matériel_Sogto!IP19</f>
        <v>0</v>
      </c>
      <c r="AI14" s="211">
        <f t="shared" si="0"/>
        <v>0</v>
      </c>
    </row>
    <row r="15" spans="1:35">
      <c r="A15" s="158" t="str">
        <f>Matériel_Sogto!A20</f>
        <v>CAMION</v>
      </c>
      <c r="B15" s="159" t="str">
        <f>Matériel_Sogto!B20</f>
        <v>CB002</v>
      </c>
      <c r="C15" s="301" t="str">
        <f>Matériel_Sogto!C20</f>
        <v>Transport</v>
      </c>
      <c r="D15" s="149">
        <f>Matériel_Sogto!J20</f>
        <v>0</v>
      </c>
      <c r="E15" s="150">
        <f>Matériel_Sogto!R20</f>
        <v>0</v>
      </c>
      <c r="F15" s="150">
        <f>Matériel_Sogto!Z20</f>
        <v>0</v>
      </c>
      <c r="G15" s="150">
        <f>Matériel_Sogto!AH20</f>
        <v>0</v>
      </c>
      <c r="H15" s="150">
        <f>+Matériel_Sogto!AP20</f>
        <v>0</v>
      </c>
      <c r="I15" s="150">
        <f>Matériel_Sogto!AX20</f>
        <v>0</v>
      </c>
      <c r="J15" s="150">
        <f>Matériel_Sogto!BF20</f>
        <v>0</v>
      </c>
      <c r="K15" s="150">
        <f>Matériel_Sogto!BN20</f>
        <v>0</v>
      </c>
      <c r="L15" s="150">
        <f>Matériel_Sogto!BV20</f>
        <v>0</v>
      </c>
      <c r="M15" s="150">
        <f>+Matériel_Sogto!CD20</f>
        <v>0</v>
      </c>
      <c r="N15" s="150">
        <f>Matériel_Sogto!CL20</f>
        <v>0</v>
      </c>
      <c r="O15" s="150">
        <f>Matériel_Sogto!CT20</f>
        <v>0</v>
      </c>
      <c r="P15" s="150">
        <f>Matériel_Sogto!DB20</f>
        <v>0</v>
      </c>
      <c r="Q15" s="150">
        <f>Matériel_Sogto!DJ20</f>
        <v>0</v>
      </c>
      <c r="R15" s="150">
        <f>Matériel_Sogto!DR20</f>
        <v>0</v>
      </c>
      <c r="S15" s="150">
        <f>Matériel_Sogto!DZ20</f>
        <v>0</v>
      </c>
      <c r="T15" s="150">
        <f>Matériel_Sogto!EH20</f>
        <v>0</v>
      </c>
      <c r="U15" s="150">
        <f>Matériel_Sogto!EP20</f>
        <v>0</v>
      </c>
      <c r="V15" s="150">
        <f>Matériel_Sogto!EX20</f>
        <v>0</v>
      </c>
      <c r="W15" s="150">
        <f>Matériel_Sogto!FF20</f>
        <v>0</v>
      </c>
      <c r="X15" s="150">
        <f>Matériel_Sogto!FN20</f>
        <v>0</v>
      </c>
      <c r="Y15" s="150">
        <f>Matériel_Sogto!FV20</f>
        <v>0</v>
      </c>
      <c r="Z15" s="150">
        <f>Matériel_Sogto!GD20</f>
        <v>0</v>
      </c>
      <c r="AA15" s="150">
        <f>Matériel_Sogto!GL20</f>
        <v>0</v>
      </c>
      <c r="AB15" s="150">
        <f>Matériel_Sogto!GT20</f>
        <v>0</v>
      </c>
      <c r="AC15" s="150">
        <f>Matériel_Sogto!HB20</f>
        <v>0</v>
      </c>
      <c r="AD15" s="150">
        <f>Matériel_Sogto!HJ20</f>
        <v>0</v>
      </c>
      <c r="AE15" s="150">
        <f>Matériel_Sogto!HR20</f>
        <v>0</v>
      </c>
      <c r="AF15" s="150">
        <f>Matériel_Sogto!HZ20</f>
        <v>0</v>
      </c>
      <c r="AG15" s="150">
        <f>Matériel_Sogto!IH20</f>
        <v>0</v>
      </c>
      <c r="AH15" s="150">
        <f>Matériel_Sogto!IP20</f>
        <v>0</v>
      </c>
      <c r="AI15" s="211">
        <f t="shared" si="0"/>
        <v>0</v>
      </c>
    </row>
    <row r="16" spans="1:35">
      <c r="A16" s="158" t="str">
        <f>Matériel_Sogto!A21</f>
        <v>CAMION</v>
      </c>
      <c r="B16" s="159" t="str">
        <f>Matériel_Sogto!B21</f>
        <v>CA006</v>
      </c>
      <c r="C16" s="301" t="str">
        <f>Matériel_Sogto!C21</f>
        <v>Transport</v>
      </c>
      <c r="D16" s="149">
        <f>Matériel_Sogto!J21</f>
        <v>0</v>
      </c>
      <c r="E16" s="150">
        <f>Matériel_Sogto!R21</f>
        <v>0</v>
      </c>
      <c r="F16" s="150">
        <f>Matériel_Sogto!Z21</f>
        <v>0</v>
      </c>
      <c r="G16" s="150">
        <f>Matériel_Sogto!AH21</f>
        <v>0</v>
      </c>
      <c r="H16" s="150">
        <f>+Matériel_Sogto!AP21</f>
        <v>0</v>
      </c>
      <c r="I16" s="150">
        <f>Matériel_Sogto!AX21</f>
        <v>0</v>
      </c>
      <c r="J16" s="150">
        <f>Matériel_Sogto!BF21</f>
        <v>0</v>
      </c>
      <c r="K16" s="150">
        <f>Matériel_Sogto!BN21</f>
        <v>0</v>
      </c>
      <c r="L16" s="150">
        <f>Matériel_Sogto!BV21</f>
        <v>0</v>
      </c>
      <c r="M16" s="150">
        <f>+Matériel_Sogto!CD21</f>
        <v>0</v>
      </c>
      <c r="N16" s="150">
        <f>Matériel_Sogto!CL21</f>
        <v>0</v>
      </c>
      <c r="O16" s="150">
        <f>Matériel_Sogto!CT21</f>
        <v>0</v>
      </c>
      <c r="P16" s="150">
        <f>Matériel_Sogto!DB21</f>
        <v>0</v>
      </c>
      <c r="Q16" s="150">
        <f>Matériel_Sogto!DJ21</f>
        <v>0</v>
      </c>
      <c r="R16" s="150">
        <f>Matériel_Sogto!DR21</f>
        <v>0</v>
      </c>
      <c r="S16" s="150">
        <f>Matériel_Sogto!DZ21</f>
        <v>0</v>
      </c>
      <c r="T16" s="150">
        <f>Matériel_Sogto!EH21</f>
        <v>0</v>
      </c>
      <c r="U16" s="150">
        <f>Matériel_Sogto!EP21</f>
        <v>0</v>
      </c>
      <c r="V16" s="150">
        <f>Matériel_Sogto!EX21</f>
        <v>0</v>
      </c>
      <c r="W16" s="150">
        <f>Matériel_Sogto!FF21</f>
        <v>0</v>
      </c>
      <c r="X16" s="150">
        <f>Matériel_Sogto!FN21</f>
        <v>0</v>
      </c>
      <c r="Y16" s="150">
        <f>Matériel_Sogto!FV21</f>
        <v>0</v>
      </c>
      <c r="Z16" s="150">
        <f>Matériel_Sogto!GD21</f>
        <v>0</v>
      </c>
      <c r="AA16" s="150">
        <f>Matériel_Sogto!GL21</f>
        <v>0</v>
      </c>
      <c r="AB16" s="150">
        <f>Matériel_Sogto!GT21</f>
        <v>0</v>
      </c>
      <c r="AC16" s="150">
        <f>Matériel_Sogto!HB21</f>
        <v>0</v>
      </c>
      <c r="AD16" s="150">
        <f>Matériel_Sogto!HJ21</f>
        <v>0</v>
      </c>
      <c r="AE16" s="150">
        <f>Matériel_Sogto!HR21</f>
        <v>0</v>
      </c>
      <c r="AF16" s="150">
        <f>Matériel_Sogto!HZ21</f>
        <v>0</v>
      </c>
      <c r="AG16" s="150">
        <f>Matériel_Sogto!IH21</f>
        <v>0</v>
      </c>
      <c r="AH16" s="150">
        <f>Matériel_Sogto!IP21</f>
        <v>0</v>
      </c>
      <c r="AI16" s="211">
        <f t="shared" si="0"/>
        <v>0</v>
      </c>
    </row>
    <row r="17" spans="1:35">
      <c r="A17" s="158" t="str">
        <f>Matériel_Sogto!A22</f>
        <v>CAMION</v>
      </c>
      <c r="B17" s="159" t="str">
        <f>Matériel_Sogto!B22</f>
        <v>CA012</v>
      </c>
      <c r="C17" s="301" t="str">
        <f>Matériel_Sogto!C22</f>
        <v>Transport</v>
      </c>
      <c r="D17" s="149">
        <f>Matériel_Sogto!J22</f>
        <v>0</v>
      </c>
      <c r="E17" s="150">
        <f>Matériel_Sogto!R22</f>
        <v>0</v>
      </c>
      <c r="F17" s="150">
        <f>Matériel_Sogto!Z22</f>
        <v>0</v>
      </c>
      <c r="G17" s="150">
        <f>Matériel_Sogto!AH22</f>
        <v>0</v>
      </c>
      <c r="H17" s="150">
        <f>+Matériel_Sogto!AP22</f>
        <v>0</v>
      </c>
      <c r="I17" s="150">
        <f>Matériel_Sogto!AX22</f>
        <v>0</v>
      </c>
      <c r="J17" s="150">
        <f>Matériel_Sogto!BF22</f>
        <v>0</v>
      </c>
      <c r="K17" s="150">
        <f>Matériel_Sogto!BN22</f>
        <v>0</v>
      </c>
      <c r="L17" s="150">
        <f>Matériel_Sogto!BV22</f>
        <v>0</v>
      </c>
      <c r="M17" s="150">
        <f>+Matériel_Sogto!CD22</f>
        <v>0</v>
      </c>
      <c r="N17" s="150">
        <f>Matériel_Sogto!CL22</f>
        <v>0</v>
      </c>
      <c r="O17" s="150">
        <f>Matériel_Sogto!CT22</f>
        <v>0</v>
      </c>
      <c r="P17" s="150">
        <f>Matériel_Sogto!DB22</f>
        <v>0</v>
      </c>
      <c r="Q17" s="150">
        <f>Matériel_Sogto!DJ22</f>
        <v>0</v>
      </c>
      <c r="R17" s="150">
        <f>Matériel_Sogto!DR22</f>
        <v>0</v>
      </c>
      <c r="S17" s="150">
        <f>Matériel_Sogto!DZ22</f>
        <v>0</v>
      </c>
      <c r="T17" s="150">
        <f>Matériel_Sogto!EH22</f>
        <v>0</v>
      </c>
      <c r="U17" s="150">
        <f>Matériel_Sogto!EP22</f>
        <v>0</v>
      </c>
      <c r="V17" s="150">
        <f>Matériel_Sogto!EX22</f>
        <v>0</v>
      </c>
      <c r="W17" s="150">
        <f>Matériel_Sogto!FF22</f>
        <v>0</v>
      </c>
      <c r="X17" s="150">
        <f>Matériel_Sogto!FN22</f>
        <v>0</v>
      </c>
      <c r="Y17" s="150">
        <f>Matériel_Sogto!FV22</f>
        <v>0</v>
      </c>
      <c r="Z17" s="150">
        <f>Matériel_Sogto!GD22</f>
        <v>0</v>
      </c>
      <c r="AA17" s="150">
        <f>Matériel_Sogto!GL22</f>
        <v>0</v>
      </c>
      <c r="AB17" s="150">
        <f>Matériel_Sogto!GT22</f>
        <v>0</v>
      </c>
      <c r="AC17" s="150">
        <f>Matériel_Sogto!HB22</f>
        <v>0</v>
      </c>
      <c r="AD17" s="150">
        <f>Matériel_Sogto!HJ22</f>
        <v>0</v>
      </c>
      <c r="AE17" s="150">
        <f>Matériel_Sogto!HR22</f>
        <v>0</v>
      </c>
      <c r="AF17" s="150">
        <f>Matériel_Sogto!HZ22</f>
        <v>0</v>
      </c>
      <c r="AG17" s="150">
        <f>Matériel_Sogto!IH22</f>
        <v>0</v>
      </c>
      <c r="AH17" s="150">
        <f>Matériel_Sogto!IP22</f>
        <v>0</v>
      </c>
      <c r="AI17" s="211">
        <f t="shared" si="0"/>
        <v>0</v>
      </c>
    </row>
    <row r="18" spans="1:35">
      <c r="A18" s="158" t="str">
        <f>Matériel_Sogto!A23</f>
        <v>PICK UP</v>
      </c>
      <c r="B18" s="159" t="str">
        <f>Matériel_Sogto!B23</f>
        <v>PICK003</v>
      </c>
      <c r="C18" s="301" t="str">
        <f>Matériel_Sogto!C23</f>
        <v>Transport</v>
      </c>
      <c r="D18" s="149">
        <f>Matériel_Sogto!J23</f>
        <v>0</v>
      </c>
      <c r="E18" s="150">
        <f>Matériel_Sogto!R23</f>
        <v>0</v>
      </c>
      <c r="F18" s="150">
        <f>Matériel_Sogto!Z23</f>
        <v>0</v>
      </c>
      <c r="G18" s="150">
        <f>Matériel_Sogto!AH23</f>
        <v>0</v>
      </c>
      <c r="H18" s="150">
        <f>+Matériel_Sogto!AP23</f>
        <v>0</v>
      </c>
      <c r="I18" s="150">
        <f>Matériel_Sogto!AX23</f>
        <v>0</v>
      </c>
      <c r="J18" s="150">
        <f>Matériel_Sogto!BF23</f>
        <v>0</v>
      </c>
      <c r="K18" s="150">
        <f>Matériel_Sogto!BN23</f>
        <v>0</v>
      </c>
      <c r="L18" s="150">
        <f>Matériel_Sogto!BV23</f>
        <v>0</v>
      </c>
      <c r="M18" s="150">
        <f>+Matériel_Sogto!CD23</f>
        <v>0</v>
      </c>
      <c r="N18" s="150">
        <f>Matériel_Sogto!CL23</f>
        <v>0</v>
      </c>
      <c r="O18" s="150">
        <f>Matériel_Sogto!CT23</f>
        <v>0</v>
      </c>
      <c r="P18" s="150">
        <f>Matériel_Sogto!DB23</f>
        <v>0</v>
      </c>
      <c r="Q18" s="150">
        <f>Matériel_Sogto!DJ23</f>
        <v>0</v>
      </c>
      <c r="R18" s="150">
        <f>Matériel_Sogto!DR23</f>
        <v>0</v>
      </c>
      <c r="S18" s="150">
        <f>Matériel_Sogto!DZ23</f>
        <v>0</v>
      </c>
      <c r="T18" s="150">
        <f>Matériel_Sogto!EH23</f>
        <v>0</v>
      </c>
      <c r="U18" s="150">
        <f>Matériel_Sogto!EP23</f>
        <v>0</v>
      </c>
      <c r="V18" s="150">
        <f>Matériel_Sogto!EX23</f>
        <v>0</v>
      </c>
      <c r="W18" s="150">
        <f>Matériel_Sogto!FF23</f>
        <v>0</v>
      </c>
      <c r="X18" s="150">
        <f>Matériel_Sogto!FN23</f>
        <v>0</v>
      </c>
      <c r="Y18" s="150">
        <f>Matériel_Sogto!FV23</f>
        <v>0</v>
      </c>
      <c r="Z18" s="150">
        <f>Matériel_Sogto!GD23</f>
        <v>0</v>
      </c>
      <c r="AA18" s="150">
        <f>Matériel_Sogto!GL23</f>
        <v>0</v>
      </c>
      <c r="AB18" s="150">
        <f>Matériel_Sogto!GT23</f>
        <v>0</v>
      </c>
      <c r="AC18" s="150">
        <f>Matériel_Sogto!HB23</f>
        <v>0</v>
      </c>
      <c r="AD18" s="150">
        <f>Matériel_Sogto!HJ23</f>
        <v>0</v>
      </c>
      <c r="AE18" s="150">
        <f>Matériel_Sogto!HR23</f>
        <v>0</v>
      </c>
      <c r="AF18" s="150">
        <f>Matériel_Sogto!HZ23</f>
        <v>0</v>
      </c>
      <c r="AG18" s="150">
        <f>Matériel_Sogto!IH23</f>
        <v>0</v>
      </c>
      <c r="AH18" s="150">
        <f>Matériel_Sogto!IP23</f>
        <v>0</v>
      </c>
      <c r="AI18" s="211">
        <f t="shared" si="0"/>
        <v>0</v>
      </c>
    </row>
    <row r="19" spans="1:35">
      <c r="A19" s="158" t="str">
        <f>Matériel_Sogto!A24</f>
        <v>FIAT</v>
      </c>
      <c r="B19" s="159" t="str">
        <f>Matériel_Sogto!B24</f>
        <v>VL004</v>
      </c>
      <c r="C19" s="301" t="str">
        <f>Matériel_Sogto!C24</f>
        <v>Transport</v>
      </c>
      <c r="D19" s="149">
        <f>Matériel_Sogto!J24</f>
        <v>0</v>
      </c>
      <c r="E19" s="150">
        <f>Matériel_Sogto!R24</f>
        <v>0</v>
      </c>
      <c r="F19" s="150">
        <f>Matériel_Sogto!Z24</f>
        <v>0</v>
      </c>
      <c r="G19" s="150">
        <f>Matériel_Sogto!AH24</f>
        <v>0</v>
      </c>
      <c r="H19" s="150">
        <f>+Matériel_Sogto!AP24</f>
        <v>0</v>
      </c>
      <c r="I19" s="150">
        <f>Matériel_Sogto!AX24</f>
        <v>0</v>
      </c>
      <c r="J19" s="150">
        <f>Matériel_Sogto!BF24</f>
        <v>0</v>
      </c>
      <c r="K19" s="150">
        <f>Matériel_Sogto!BN24</f>
        <v>0</v>
      </c>
      <c r="L19" s="150">
        <f>Matériel_Sogto!BV24</f>
        <v>0</v>
      </c>
      <c r="M19" s="150">
        <f>+Matériel_Sogto!CD24</f>
        <v>0</v>
      </c>
      <c r="N19" s="150">
        <f>Matériel_Sogto!CL24</f>
        <v>0</v>
      </c>
      <c r="O19" s="150">
        <f>Matériel_Sogto!CT24</f>
        <v>0</v>
      </c>
      <c r="P19" s="150">
        <f>Matériel_Sogto!DB24</f>
        <v>0</v>
      </c>
      <c r="Q19" s="150">
        <f>Matériel_Sogto!DJ24</f>
        <v>0</v>
      </c>
      <c r="R19" s="150">
        <f>Matériel_Sogto!DR24</f>
        <v>0</v>
      </c>
      <c r="S19" s="150">
        <f>Matériel_Sogto!DZ24</f>
        <v>0</v>
      </c>
      <c r="T19" s="150">
        <f>Matériel_Sogto!EH24</f>
        <v>0</v>
      </c>
      <c r="U19" s="150">
        <f>Matériel_Sogto!EP24</f>
        <v>0</v>
      </c>
      <c r="V19" s="150">
        <f>Matériel_Sogto!EX24</f>
        <v>0</v>
      </c>
      <c r="W19" s="150">
        <f>Matériel_Sogto!FF24</f>
        <v>0</v>
      </c>
      <c r="X19" s="150">
        <f>Matériel_Sogto!FN24</f>
        <v>0</v>
      </c>
      <c r="Y19" s="150">
        <f>Matériel_Sogto!FV24</f>
        <v>0</v>
      </c>
      <c r="Z19" s="150">
        <f>Matériel_Sogto!GD24</f>
        <v>0</v>
      </c>
      <c r="AA19" s="150">
        <f>Matériel_Sogto!GL24</f>
        <v>0</v>
      </c>
      <c r="AB19" s="150">
        <f>Matériel_Sogto!GT24</f>
        <v>0</v>
      </c>
      <c r="AC19" s="150">
        <f>Matériel_Sogto!HB24</f>
        <v>0</v>
      </c>
      <c r="AD19" s="150">
        <f>Matériel_Sogto!HJ24</f>
        <v>0</v>
      </c>
      <c r="AE19" s="150">
        <f>Matériel_Sogto!HR24</f>
        <v>0</v>
      </c>
      <c r="AF19" s="150">
        <f>Matériel_Sogto!HZ24</f>
        <v>0</v>
      </c>
      <c r="AG19" s="150">
        <f>Matériel_Sogto!IH24</f>
        <v>0</v>
      </c>
      <c r="AH19" s="150">
        <f>Matériel_Sogto!IP24</f>
        <v>0</v>
      </c>
      <c r="AI19" s="211">
        <f t="shared" si="0"/>
        <v>0</v>
      </c>
    </row>
    <row r="20" spans="1:35">
      <c r="A20" s="158" t="str">
        <f>Matériel_Sogto!A25</f>
        <v>GROUPE ELECROGENE</v>
      </c>
      <c r="B20" s="159">
        <f>Matériel_Sogto!B25</f>
        <v>0</v>
      </c>
      <c r="C20" s="301">
        <f>Matériel_Sogto!C25</f>
        <v>0</v>
      </c>
      <c r="D20" s="149">
        <f>Matériel_Sogto!J25</f>
        <v>0</v>
      </c>
      <c r="E20" s="150">
        <f>Matériel_Sogto!R25</f>
        <v>0</v>
      </c>
      <c r="F20" s="150">
        <f>Matériel_Sogto!Z25</f>
        <v>0</v>
      </c>
      <c r="G20" s="150">
        <f>Matériel_Sogto!AH25</f>
        <v>0</v>
      </c>
      <c r="H20" s="150">
        <f>+Matériel_Sogto!AP25</f>
        <v>0</v>
      </c>
      <c r="I20" s="150">
        <f>Matériel_Sogto!AX25</f>
        <v>0</v>
      </c>
      <c r="J20" s="150">
        <f>Matériel_Sogto!BF25</f>
        <v>0</v>
      </c>
      <c r="K20" s="150">
        <f>Matériel_Sogto!BN25</f>
        <v>0</v>
      </c>
      <c r="L20" s="150">
        <f>Matériel_Sogto!BV25</f>
        <v>0</v>
      </c>
      <c r="M20" s="150">
        <f>+Matériel_Sogto!CD25</f>
        <v>0</v>
      </c>
      <c r="N20" s="150">
        <f>Matériel_Sogto!CL25</f>
        <v>0</v>
      </c>
      <c r="O20" s="150">
        <f>Matériel_Sogto!CT25</f>
        <v>0</v>
      </c>
      <c r="P20" s="150">
        <f>Matériel_Sogto!DB25</f>
        <v>0</v>
      </c>
      <c r="Q20" s="150">
        <f>Matériel_Sogto!DJ25</f>
        <v>0</v>
      </c>
      <c r="R20" s="150">
        <f>Matériel_Sogto!DR25</f>
        <v>0</v>
      </c>
      <c r="S20" s="150">
        <f>Matériel_Sogto!DZ25</f>
        <v>0</v>
      </c>
      <c r="T20" s="150">
        <f>Matériel_Sogto!EH25</f>
        <v>0</v>
      </c>
      <c r="U20" s="150">
        <f>Matériel_Sogto!EP25</f>
        <v>0</v>
      </c>
      <c r="V20" s="150">
        <f>Matériel_Sogto!EX25</f>
        <v>0</v>
      </c>
      <c r="W20" s="150">
        <f>Matériel_Sogto!FF25</f>
        <v>0</v>
      </c>
      <c r="X20" s="150">
        <f>Matériel_Sogto!FN25</f>
        <v>0</v>
      </c>
      <c r="Y20" s="150">
        <f>Matériel_Sogto!FV25</f>
        <v>0</v>
      </c>
      <c r="Z20" s="150">
        <f>Matériel_Sogto!GD25</f>
        <v>0</v>
      </c>
      <c r="AA20" s="150">
        <f>Matériel_Sogto!GL25</f>
        <v>0</v>
      </c>
      <c r="AB20" s="150">
        <f>Matériel_Sogto!GT25</f>
        <v>0</v>
      </c>
      <c r="AC20" s="150">
        <f>Matériel_Sogto!HB25</f>
        <v>0</v>
      </c>
      <c r="AD20" s="150">
        <f>Matériel_Sogto!HJ25</f>
        <v>0</v>
      </c>
      <c r="AE20" s="150">
        <f>Matériel_Sogto!HR25</f>
        <v>0</v>
      </c>
      <c r="AF20" s="150">
        <f>Matériel_Sogto!HZ25</f>
        <v>0</v>
      </c>
      <c r="AG20" s="150">
        <f>Matériel_Sogto!IH25</f>
        <v>0</v>
      </c>
      <c r="AH20" s="150">
        <f>Matériel_Sogto!IP25</f>
        <v>0</v>
      </c>
      <c r="AI20" s="211">
        <f t="shared" si="0"/>
        <v>0</v>
      </c>
    </row>
    <row r="21" spans="1:35">
      <c r="A21" s="158" t="str">
        <f>Matériel_Sogto!A26</f>
        <v>MOTEUR  D'EAU</v>
      </c>
      <c r="B21" s="159">
        <f>Matériel_Sogto!B26</f>
        <v>0</v>
      </c>
      <c r="C21" s="301">
        <f>Matériel_Sogto!C26</f>
        <v>0</v>
      </c>
      <c r="D21" s="149">
        <f>Matériel_Sogto!J26</f>
        <v>0</v>
      </c>
      <c r="E21" s="150">
        <f>Matériel_Sogto!R26</f>
        <v>0</v>
      </c>
      <c r="F21" s="150">
        <f>Matériel_Sogto!Z26</f>
        <v>0</v>
      </c>
      <c r="G21" s="150">
        <f>Matériel_Sogto!AH26</f>
        <v>0</v>
      </c>
      <c r="H21" s="150">
        <f>+Matériel_Sogto!AP26</f>
        <v>0</v>
      </c>
      <c r="I21" s="150">
        <f>Matériel_Sogto!AX26</f>
        <v>0</v>
      </c>
      <c r="J21" s="150">
        <f>Matériel_Sogto!BF26</f>
        <v>0</v>
      </c>
      <c r="K21" s="150">
        <f>Matériel_Sogto!BN26</f>
        <v>0</v>
      </c>
      <c r="L21" s="150">
        <f>Matériel_Sogto!BV26</f>
        <v>0</v>
      </c>
      <c r="M21" s="150">
        <f>+Matériel_Sogto!CD26</f>
        <v>0</v>
      </c>
      <c r="N21" s="150">
        <f>Matériel_Sogto!CL26</f>
        <v>0</v>
      </c>
      <c r="O21" s="150">
        <f>Matériel_Sogto!CT26</f>
        <v>0</v>
      </c>
      <c r="P21" s="150">
        <f>Matériel_Sogto!DB26</f>
        <v>0</v>
      </c>
      <c r="Q21" s="150">
        <f>Matériel_Sogto!DJ26</f>
        <v>0</v>
      </c>
      <c r="R21" s="150">
        <f>Matériel_Sogto!DR26</f>
        <v>0</v>
      </c>
      <c r="S21" s="150">
        <f>Matériel_Sogto!DZ26</f>
        <v>0</v>
      </c>
      <c r="T21" s="150">
        <f>Matériel_Sogto!EH26</f>
        <v>0</v>
      </c>
      <c r="U21" s="150">
        <f>Matériel_Sogto!EP26</f>
        <v>0</v>
      </c>
      <c r="V21" s="150">
        <f>Matériel_Sogto!EX26</f>
        <v>0</v>
      </c>
      <c r="W21" s="150">
        <f>Matériel_Sogto!FF26</f>
        <v>0</v>
      </c>
      <c r="X21" s="150">
        <f>Matériel_Sogto!FN26</f>
        <v>0</v>
      </c>
      <c r="Y21" s="150">
        <f>Matériel_Sogto!FV26</f>
        <v>0</v>
      </c>
      <c r="Z21" s="150">
        <f>Matériel_Sogto!GD26</f>
        <v>0</v>
      </c>
      <c r="AA21" s="150">
        <f>Matériel_Sogto!GL26</f>
        <v>0</v>
      </c>
      <c r="AB21" s="150">
        <f>Matériel_Sogto!GT26</f>
        <v>0</v>
      </c>
      <c r="AC21" s="150">
        <f>Matériel_Sogto!HB26</f>
        <v>0</v>
      </c>
      <c r="AD21" s="150">
        <f>Matériel_Sogto!HJ26</f>
        <v>0</v>
      </c>
      <c r="AE21" s="150">
        <f>Matériel_Sogto!HR26</f>
        <v>0</v>
      </c>
      <c r="AF21" s="150">
        <f>Matériel_Sogto!HZ26</f>
        <v>0</v>
      </c>
      <c r="AG21" s="150">
        <f>Matériel_Sogto!IH26</f>
        <v>0</v>
      </c>
      <c r="AH21" s="150">
        <f>Matériel_Sogto!IP26</f>
        <v>0</v>
      </c>
      <c r="AI21" s="211">
        <f t="shared" si="0"/>
        <v>0</v>
      </c>
    </row>
    <row r="22" spans="1:35">
      <c r="A22" s="158" t="str">
        <f>Matériel_Sogto!A27</f>
        <v>KIA</v>
      </c>
      <c r="B22" s="159" t="str">
        <f>Matériel_Sogto!B27</f>
        <v>VL017</v>
      </c>
      <c r="C22" s="301" t="str">
        <f>Matériel_Sogto!C27</f>
        <v>Transport</v>
      </c>
      <c r="D22" s="149">
        <f>Matériel_Sogto!J27</f>
        <v>0</v>
      </c>
      <c r="E22" s="150">
        <f>Matériel_Sogto!R27</f>
        <v>0</v>
      </c>
      <c r="F22" s="150">
        <f>Matériel_Sogto!Z27</f>
        <v>0</v>
      </c>
      <c r="G22" s="150">
        <f>Matériel_Sogto!AH27</f>
        <v>0</v>
      </c>
      <c r="H22" s="150">
        <f>+Matériel_Sogto!AP27</f>
        <v>0</v>
      </c>
      <c r="I22" s="150">
        <f>Matériel_Sogto!AX27</f>
        <v>0</v>
      </c>
      <c r="J22" s="150">
        <f>Matériel_Sogto!BF27</f>
        <v>0</v>
      </c>
      <c r="K22" s="150">
        <f>Matériel_Sogto!BN27</f>
        <v>0</v>
      </c>
      <c r="L22" s="150">
        <f>Matériel_Sogto!BV27</f>
        <v>0</v>
      </c>
      <c r="M22" s="150">
        <f>+Matériel_Sogto!CD27</f>
        <v>0</v>
      </c>
      <c r="N22" s="150">
        <f>Matériel_Sogto!CL27</f>
        <v>0</v>
      </c>
      <c r="O22" s="150">
        <f>Matériel_Sogto!CT27</f>
        <v>0</v>
      </c>
      <c r="P22" s="150">
        <f>Matériel_Sogto!DB27</f>
        <v>0</v>
      </c>
      <c r="Q22" s="150">
        <f>Matériel_Sogto!DJ27</f>
        <v>0</v>
      </c>
      <c r="R22" s="150">
        <f>Matériel_Sogto!DR27</f>
        <v>0</v>
      </c>
      <c r="S22" s="150">
        <f>Matériel_Sogto!DZ27</f>
        <v>0</v>
      </c>
      <c r="T22" s="150">
        <f>Matériel_Sogto!EH27</f>
        <v>0</v>
      </c>
      <c r="U22" s="150">
        <f>Matériel_Sogto!EP27</f>
        <v>0</v>
      </c>
      <c r="V22" s="150">
        <f>Matériel_Sogto!EX27</f>
        <v>0</v>
      </c>
      <c r="W22" s="150">
        <f>Matériel_Sogto!FF27</f>
        <v>0</v>
      </c>
      <c r="X22" s="150">
        <f>Matériel_Sogto!FN27</f>
        <v>0</v>
      </c>
      <c r="Y22" s="150">
        <f>Matériel_Sogto!FV27</f>
        <v>0</v>
      </c>
      <c r="Z22" s="150">
        <f>Matériel_Sogto!GD27</f>
        <v>0</v>
      </c>
      <c r="AA22" s="150">
        <f>Matériel_Sogto!GL27</f>
        <v>0</v>
      </c>
      <c r="AB22" s="150">
        <f>Matériel_Sogto!GT27</f>
        <v>0</v>
      </c>
      <c r="AC22" s="150">
        <f>Matériel_Sogto!HB27</f>
        <v>0</v>
      </c>
      <c r="AD22" s="150">
        <f>Matériel_Sogto!HJ27</f>
        <v>0</v>
      </c>
      <c r="AE22" s="150">
        <f>Matériel_Sogto!HR27</f>
        <v>0</v>
      </c>
      <c r="AF22" s="150">
        <f>Matériel_Sogto!HZ27</f>
        <v>0</v>
      </c>
      <c r="AG22" s="150">
        <f>Matériel_Sogto!IH27</f>
        <v>0</v>
      </c>
      <c r="AH22" s="150">
        <f>Matériel_Sogto!IP27</f>
        <v>0</v>
      </c>
      <c r="AI22" s="211">
        <f t="shared" si="0"/>
        <v>0</v>
      </c>
    </row>
    <row r="23" spans="1:35">
      <c r="A23" s="158" t="str">
        <f>Matériel_Sogto!A28</f>
        <v>FIAT</v>
      </c>
      <c r="B23" s="159" t="str">
        <f>Matériel_Sogto!B28</f>
        <v>ASSURANCE</v>
      </c>
      <c r="C23" s="301">
        <f>Matériel_Sogto!C28</f>
        <v>0</v>
      </c>
      <c r="D23" s="149">
        <f>Matériel_Sogto!J28</f>
        <v>0</v>
      </c>
      <c r="E23" s="150">
        <f>Matériel_Sogto!R28</f>
        <v>0</v>
      </c>
      <c r="F23" s="150">
        <f>Matériel_Sogto!Z28</f>
        <v>0</v>
      </c>
      <c r="G23" s="150">
        <f>Matériel_Sogto!AH28</f>
        <v>0</v>
      </c>
      <c r="H23" s="150">
        <f>+Matériel_Sogto!AP28</f>
        <v>0</v>
      </c>
      <c r="I23" s="150">
        <f>Matériel_Sogto!AX28</f>
        <v>0</v>
      </c>
      <c r="J23" s="150">
        <f>Matériel_Sogto!BF28</f>
        <v>0</v>
      </c>
      <c r="K23" s="150">
        <f>Matériel_Sogto!BN28</f>
        <v>0</v>
      </c>
      <c r="L23" s="150">
        <f>Matériel_Sogto!BV28</f>
        <v>0</v>
      </c>
      <c r="M23" s="150">
        <f>+Matériel_Sogto!CD28</f>
        <v>0</v>
      </c>
      <c r="N23" s="150">
        <f>Matériel_Sogto!CL28</f>
        <v>0</v>
      </c>
      <c r="O23" s="150">
        <f>Matériel_Sogto!CT28</f>
        <v>0</v>
      </c>
      <c r="P23" s="150">
        <f>Matériel_Sogto!DB28</f>
        <v>0</v>
      </c>
      <c r="Q23" s="150">
        <f>Matériel_Sogto!DJ28</f>
        <v>0</v>
      </c>
      <c r="R23" s="150">
        <f>Matériel_Sogto!DR28</f>
        <v>0</v>
      </c>
      <c r="S23" s="150">
        <f>Matériel_Sogto!DZ28</f>
        <v>0</v>
      </c>
      <c r="T23" s="150">
        <f>Matériel_Sogto!EH28</f>
        <v>0</v>
      </c>
      <c r="U23" s="150">
        <f>Matériel_Sogto!EP28</f>
        <v>0</v>
      </c>
      <c r="V23" s="150">
        <f>Matériel_Sogto!EX28</f>
        <v>0</v>
      </c>
      <c r="W23" s="150">
        <f>Matériel_Sogto!FF28</f>
        <v>0</v>
      </c>
      <c r="X23" s="150">
        <f>Matériel_Sogto!FN28</f>
        <v>0</v>
      </c>
      <c r="Y23" s="150">
        <f>Matériel_Sogto!FV28</f>
        <v>0</v>
      </c>
      <c r="Z23" s="150">
        <f>Matériel_Sogto!GD28</f>
        <v>0</v>
      </c>
      <c r="AA23" s="150">
        <f>Matériel_Sogto!GL28</f>
        <v>0</v>
      </c>
      <c r="AB23" s="150">
        <f>Matériel_Sogto!GT28</f>
        <v>0</v>
      </c>
      <c r="AC23" s="150">
        <f>Matériel_Sogto!HB28</f>
        <v>0</v>
      </c>
      <c r="AD23" s="150">
        <f>Matériel_Sogto!HJ28</f>
        <v>0</v>
      </c>
      <c r="AE23" s="150">
        <f>Matériel_Sogto!HR28</f>
        <v>0</v>
      </c>
      <c r="AF23" s="150">
        <f>Matériel_Sogto!HZ28</f>
        <v>0</v>
      </c>
      <c r="AG23" s="150">
        <f>Matériel_Sogto!IH28</f>
        <v>0</v>
      </c>
      <c r="AH23" s="150">
        <f>Matériel_Sogto!IP28</f>
        <v>0</v>
      </c>
      <c r="AI23" s="211">
        <f t="shared" si="0"/>
        <v>0</v>
      </c>
    </row>
    <row r="24" spans="1:35">
      <c r="A24" s="158" t="str">
        <f>Matériel_Sogto!A29</f>
        <v>TRANSPORT PERSONNEL</v>
      </c>
      <c r="B24" s="159" t="str">
        <f>Matériel_Sogto!B29</f>
        <v>TPR003</v>
      </c>
      <c r="C24" s="301" t="str">
        <f>Matériel_Sogto!C29</f>
        <v>Transport</v>
      </c>
      <c r="D24" s="149">
        <f>Matériel_Sogto!J29</f>
        <v>0</v>
      </c>
      <c r="E24" s="150">
        <f>Matériel_Sogto!R29</f>
        <v>0</v>
      </c>
      <c r="F24" s="150">
        <f>Matériel_Sogto!Z29</f>
        <v>0</v>
      </c>
      <c r="G24" s="150">
        <f>Matériel_Sogto!AH29</f>
        <v>0</v>
      </c>
      <c r="H24" s="150">
        <f>+Matériel_Sogto!AP29</f>
        <v>0</v>
      </c>
      <c r="I24" s="150">
        <f>Matériel_Sogto!AX29</f>
        <v>0</v>
      </c>
      <c r="J24" s="150">
        <f>Matériel_Sogto!BF29</f>
        <v>0</v>
      </c>
      <c r="K24" s="150">
        <f>Matériel_Sogto!BN29</f>
        <v>0</v>
      </c>
      <c r="L24" s="150">
        <f>Matériel_Sogto!BV29</f>
        <v>0</v>
      </c>
      <c r="M24" s="150">
        <f>+Matériel_Sogto!CD29</f>
        <v>0</v>
      </c>
      <c r="N24" s="150">
        <f>Matériel_Sogto!CL29</f>
        <v>0</v>
      </c>
      <c r="O24" s="150">
        <f>Matériel_Sogto!CT29</f>
        <v>0</v>
      </c>
      <c r="P24" s="150">
        <f>Matériel_Sogto!DB29</f>
        <v>0</v>
      </c>
      <c r="Q24" s="150">
        <f>Matériel_Sogto!DJ29</f>
        <v>0</v>
      </c>
      <c r="R24" s="150">
        <f>Matériel_Sogto!DR29</f>
        <v>0</v>
      </c>
      <c r="S24" s="150">
        <f>Matériel_Sogto!DZ29</f>
        <v>0</v>
      </c>
      <c r="T24" s="150">
        <f>Matériel_Sogto!EH29</f>
        <v>0</v>
      </c>
      <c r="U24" s="150">
        <f>Matériel_Sogto!EP29</f>
        <v>0</v>
      </c>
      <c r="V24" s="150">
        <f>Matériel_Sogto!EX29</f>
        <v>0</v>
      </c>
      <c r="W24" s="150">
        <f>Matériel_Sogto!FF29</f>
        <v>0</v>
      </c>
      <c r="X24" s="150">
        <f>Matériel_Sogto!FN29</f>
        <v>0</v>
      </c>
      <c r="Y24" s="150">
        <f>Matériel_Sogto!FV29</f>
        <v>0</v>
      </c>
      <c r="Z24" s="150">
        <f>Matériel_Sogto!GD29</f>
        <v>0</v>
      </c>
      <c r="AA24" s="150">
        <f>Matériel_Sogto!GL29</f>
        <v>0</v>
      </c>
      <c r="AB24" s="150">
        <f>Matériel_Sogto!GT29</f>
        <v>0</v>
      </c>
      <c r="AC24" s="150">
        <f>Matériel_Sogto!HB29</f>
        <v>0</v>
      </c>
      <c r="AD24" s="150">
        <f>Matériel_Sogto!HJ29</f>
        <v>0</v>
      </c>
      <c r="AE24" s="150">
        <f>Matériel_Sogto!HR29</f>
        <v>0</v>
      </c>
      <c r="AF24" s="150">
        <f>Matériel_Sogto!HZ29</f>
        <v>0</v>
      </c>
      <c r="AG24" s="150">
        <f>Matériel_Sogto!IH29</f>
        <v>0</v>
      </c>
      <c r="AH24" s="150">
        <f>Matériel_Sogto!IP29</f>
        <v>0</v>
      </c>
      <c r="AI24" s="211">
        <f t="shared" si="0"/>
        <v>0</v>
      </c>
    </row>
    <row r="25" spans="1:35">
      <c r="A25" s="158" t="str">
        <f>Matériel_Sogto!A30</f>
        <v>CHANTIER RASE TBOUDA</v>
      </c>
      <c r="B25" s="159">
        <f>Matériel_Sogto!B30</f>
        <v>0</v>
      </c>
      <c r="C25" s="301">
        <f>Matériel_Sogto!C30</f>
        <v>0</v>
      </c>
      <c r="D25" s="149">
        <f>Matériel_Sogto!J30</f>
        <v>0</v>
      </c>
      <c r="E25" s="150">
        <f>Matériel_Sogto!R30</f>
        <v>0</v>
      </c>
      <c r="F25" s="150">
        <f>Matériel_Sogto!Z30</f>
        <v>0</v>
      </c>
      <c r="G25" s="150">
        <f>Matériel_Sogto!AH30</f>
        <v>0</v>
      </c>
      <c r="H25" s="150">
        <f>+Matériel_Sogto!AP30</f>
        <v>0</v>
      </c>
      <c r="I25" s="150">
        <f>Matériel_Sogto!AX30</f>
        <v>0</v>
      </c>
      <c r="J25" s="150">
        <f>Matériel_Sogto!BF30</f>
        <v>0</v>
      </c>
      <c r="K25" s="150">
        <f>Matériel_Sogto!BN30</f>
        <v>0</v>
      </c>
      <c r="L25" s="150">
        <f>Matériel_Sogto!BV30</f>
        <v>0</v>
      </c>
      <c r="M25" s="150">
        <f>+Matériel_Sogto!CD30</f>
        <v>0</v>
      </c>
      <c r="N25" s="150">
        <f>Matériel_Sogto!CL30</f>
        <v>0</v>
      </c>
      <c r="O25" s="150">
        <f>Matériel_Sogto!CT30</f>
        <v>0</v>
      </c>
      <c r="P25" s="150">
        <f>Matériel_Sogto!DB30</f>
        <v>0</v>
      </c>
      <c r="Q25" s="150">
        <f>Matériel_Sogto!DJ30</f>
        <v>0</v>
      </c>
      <c r="R25" s="150">
        <f>Matériel_Sogto!DR30</f>
        <v>0</v>
      </c>
      <c r="S25" s="150">
        <f>Matériel_Sogto!DZ30</f>
        <v>0</v>
      </c>
      <c r="T25" s="150">
        <f>Matériel_Sogto!EH30</f>
        <v>0</v>
      </c>
      <c r="U25" s="150">
        <f>Matériel_Sogto!EP30</f>
        <v>0</v>
      </c>
      <c r="V25" s="150">
        <f>Matériel_Sogto!EX30</f>
        <v>0</v>
      </c>
      <c r="W25" s="150">
        <f>Matériel_Sogto!FF30</f>
        <v>0</v>
      </c>
      <c r="X25" s="150">
        <f>Matériel_Sogto!FN30</f>
        <v>0</v>
      </c>
      <c r="Y25" s="150">
        <f>Matériel_Sogto!FV30</f>
        <v>0</v>
      </c>
      <c r="Z25" s="150">
        <f>Matériel_Sogto!GD30</f>
        <v>0</v>
      </c>
      <c r="AA25" s="150">
        <f>Matériel_Sogto!GL30</f>
        <v>0</v>
      </c>
      <c r="AB25" s="150">
        <f>Matériel_Sogto!GT30</f>
        <v>0</v>
      </c>
      <c r="AC25" s="150">
        <f>Matériel_Sogto!HB30</f>
        <v>0</v>
      </c>
      <c r="AD25" s="150">
        <f>Matériel_Sogto!HJ30</f>
        <v>0</v>
      </c>
      <c r="AE25" s="150">
        <f>Matériel_Sogto!HR30</f>
        <v>0</v>
      </c>
      <c r="AF25" s="150">
        <f>Matériel_Sogto!HZ30</f>
        <v>0</v>
      </c>
      <c r="AG25" s="150">
        <f>Matériel_Sogto!IH30</f>
        <v>0</v>
      </c>
      <c r="AH25" s="150">
        <f>Matériel_Sogto!IP30</f>
        <v>0</v>
      </c>
      <c r="AI25" s="211">
        <f t="shared" si="0"/>
        <v>0</v>
      </c>
    </row>
    <row r="26" spans="1:35">
      <c r="A26" s="158" t="str">
        <f>Matériel_Sogto!A31</f>
        <v>CAMION</v>
      </c>
      <c r="B26" s="159" t="str">
        <f>Matériel_Sogto!B31</f>
        <v>CA015</v>
      </c>
      <c r="C26" s="301">
        <f>Matériel_Sogto!C31</f>
        <v>0</v>
      </c>
      <c r="D26" s="149">
        <f>Matériel_Sogto!J31</f>
        <v>0</v>
      </c>
      <c r="E26" s="150">
        <f>Matériel_Sogto!R31</f>
        <v>0</v>
      </c>
      <c r="F26" s="150">
        <f>Matériel_Sogto!Z31</f>
        <v>0</v>
      </c>
      <c r="G26" s="150">
        <f>Matériel_Sogto!AH31</f>
        <v>0</v>
      </c>
      <c r="H26" s="150">
        <f>+Matériel_Sogto!AP31</f>
        <v>0</v>
      </c>
      <c r="I26" s="150">
        <f>Matériel_Sogto!AX31</f>
        <v>0</v>
      </c>
      <c r="J26" s="150">
        <f>Matériel_Sogto!BF31</f>
        <v>0</v>
      </c>
      <c r="K26" s="150">
        <f>Matériel_Sogto!BN31</f>
        <v>0</v>
      </c>
      <c r="L26" s="150">
        <f>Matériel_Sogto!BV31</f>
        <v>0</v>
      </c>
      <c r="M26" s="150">
        <f>+Matériel_Sogto!CD31</f>
        <v>0</v>
      </c>
      <c r="N26" s="150">
        <f>Matériel_Sogto!CL31</f>
        <v>0</v>
      </c>
      <c r="O26" s="150">
        <f>Matériel_Sogto!CT31</f>
        <v>0</v>
      </c>
      <c r="P26" s="150">
        <f>Matériel_Sogto!DB31</f>
        <v>0</v>
      </c>
      <c r="Q26" s="150">
        <f>Matériel_Sogto!DJ31</f>
        <v>0</v>
      </c>
      <c r="R26" s="150">
        <f>Matériel_Sogto!DR31</f>
        <v>0</v>
      </c>
      <c r="S26" s="150">
        <f>Matériel_Sogto!DZ31</f>
        <v>0</v>
      </c>
      <c r="T26" s="150">
        <f>Matériel_Sogto!EH31</f>
        <v>0</v>
      </c>
      <c r="U26" s="150">
        <f>Matériel_Sogto!EP31</f>
        <v>0</v>
      </c>
      <c r="V26" s="150">
        <f>Matériel_Sogto!EX31</f>
        <v>0</v>
      </c>
      <c r="W26" s="150">
        <f>Matériel_Sogto!FF31</f>
        <v>0</v>
      </c>
      <c r="X26" s="150">
        <f>Matériel_Sogto!FN31</f>
        <v>0</v>
      </c>
      <c r="Y26" s="150">
        <f>Matériel_Sogto!FV31</f>
        <v>0</v>
      </c>
      <c r="Z26" s="150">
        <f>Matériel_Sogto!GD31</f>
        <v>0</v>
      </c>
      <c r="AA26" s="150">
        <f>Matériel_Sogto!GL31</f>
        <v>0</v>
      </c>
      <c r="AB26" s="150">
        <f>Matériel_Sogto!GT31</f>
        <v>0</v>
      </c>
      <c r="AC26" s="150">
        <f>Matériel_Sogto!HB31</f>
        <v>0</v>
      </c>
      <c r="AD26" s="150">
        <f>Matériel_Sogto!HJ31</f>
        <v>0</v>
      </c>
      <c r="AE26" s="150">
        <f>Matériel_Sogto!HR31</f>
        <v>0</v>
      </c>
      <c r="AF26" s="150">
        <f>Matériel_Sogto!HZ31</f>
        <v>0</v>
      </c>
      <c r="AG26" s="150">
        <f>Matériel_Sogto!IH31</f>
        <v>0</v>
      </c>
      <c r="AH26" s="150">
        <f>Matériel_Sogto!IP31</f>
        <v>0</v>
      </c>
      <c r="AI26" s="211">
        <f t="shared" si="0"/>
        <v>0</v>
      </c>
    </row>
    <row r="27" spans="1:35">
      <c r="A27" s="158" t="str">
        <f>Matériel_Sogto!A32</f>
        <v>CAMION 690A 7</v>
      </c>
      <c r="B27" s="159" t="str">
        <f>Matériel_Sogto!B32</f>
        <v>CR001</v>
      </c>
      <c r="C27" s="301">
        <f>Matériel_Sogto!C32</f>
        <v>0</v>
      </c>
      <c r="D27" s="149">
        <f>Matériel_Sogto!J32</f>
        <v>0</v>
      </c>
      <c r="E27" s="150">
        <f>Matériel_Sogto!R32</f>
        <v>0</v>
      </c>
      <c r="F27" s="150">
        <f>Matériel_Sogto!Z32</f>
        <v>0</v>
      </c>
      <c r="G27" s="150">
        <f>Matériel_Sogto!AH32</f>
        <v>0</v>
      </c>
      <c r="H27" s="150">
        <f>+Matériel_Sogto!AP32</f>
        <v>0</v>
      </c>
      <c r="I27" s="150">
        <f>Matériel_Sogto!AX32</f>
        <v>0</v>
      </c>
      <c r="J27" s="150">
        <f>Matériel_Sogto!BF32</f>
        <v>0</v>
      </c>
      <c r="K27" s="150">
        <f>Matériel_Sogto!BN32</f>
        <v>0</v>
      </c>
      <c r="L27" s="150">
        <f>Matériel_Sogto!BV32</f>
        <v>0</v>
      </c>
      <c r="M27" s="150">
        <f>+Matériel_Sogto!CD32</f>
        <v>0</v>
      </c>
      <c r="N27" s="150">
        <f>Matériel_Sogto!CL32</f>
        <v>0</v>
      </c>
      <c r="O27" s="150">
        <f>Matériel_Sogto!CT32</f>
        <v>0</v>
      </c>
      <c r="P27" s="150">
        <f>Matériel_Sogto!DB32</f>
        <v>0</v>
      </c>
      <c r="Q27" s="150">
        <f>Matériel_Sogto!DJ32</f>
        <v>0</v>
      </c>
      <c r="R27" s="150">
        <f>Matériel_Sogto!DR32</f>
        <v>0</v>
      </c>
      <c r="S27" s="150">
        <f>Matériel_Sogto!DZ32</f>
        <v>0</v>
      </c>
      <c r="T27" s="150">
        <f>Matériel_Sogto!EH32</f>
        <v>0</v>
      </c>
      <c r="U27" s="150">
        <f>Matériel_Sogto!EP32</f>
        <v>0</v>
      </c>
      <c r="V27" s="150">
        <f>Matériel_Sogto!EX32</f>
        <v>0</v>
      </c>
      <c r="W27" s="150">
        <f>Matériel_Sogto!FF32</f>
        <v>0</v>
      </c>
      <c r="X27" s="150">
        <f>Matériel_Sogto!FN32</f>
        <v>0</v>
      </c>
      <c r="Y27" s="150">
        <f>Matériel_Sogto!FV32</f>
        <v>0</v>
      </c>
      <c r="Z27" s="150">
        <f>Matériel_Sogto!GD32</f>
        <v>0</v>
      </c>
      <c r="AA27" s="150">
        <f>Matériel_Sogto!GL32</f>
        <v>0</v>
      </c>
      <c r="AB27" s="150">
        <f>Matériel_Sogto!GT32</f>
        <v>0</v>
      </c>
      <c r="AC27" s="150">
        <f>Matériel_Sogto!HB32</f>
        <v>0</v>
      </c>
      <c r="AD27" s="150">
        <f>Matériel_Sogto!HJ32</f>
        <v>0</v>
      </c>
      <c r="AE27" s="150">
        <f>Matériel_Sogto!HR32</f>
        <v>0</v>
      </c>
      <c r="AF27" s="150">
        <f>Matériel_Sogto!HZ32</f>
        <v>0</v>
      </c>
      <c r="AG27" s="150">
        <f>Matériel_Sogto!IH32</f>
        <v>0</v>
      </c>
      <c r="AH27" s="150">
        <f>Matériel_Sogto!IP32</f>
        <v>0</v>
      </c>
      <c r="AI27" s="211">
        <f t="shared" si="0"/>
        <v>0</v>
      </c>
    </row>
    <row r="28" spans="1:35">
      <c r="A28" s="158" t="str">
        <f>Matériel_Sogto!A33</f>
        <v>CHAUDIERE</v>
      </c>
      <c r="B28" s="159" t="str">
        <f>Matériel_Sogto!B33</f>
        <v>CR001</v>
      </c>
      <c r="C28" s="301">
        <f>Matériel_Sogto!C33</f>
        <v>0</v>
      </c>
      <c r="D28" s="149">
        <f>Matériel_Sogto!J33</f>
        <v>0</v>
      </c>
      <c r="E28" s="150">
        <f>Matériel_Sogto!R33</f>
        <v>0</v>
      </c>
      <c r="F28" s="150">
        <f>Matériel_Sogto!Z33</f>
        <v>0</v>
      </c>
      <c r="G28" s="150">
        <f>Matériel_Sogto!AH33</f>
        <v>0</v>
      </c>
      <c r="H28" s="150">
        <f>+Matériel_Sogto!AP33</f>
        <v>0</v>
      </c>
      <c r="I28" s="150">
        <f>Matériel_Sogto!AX33</f>
        <v>0</v>
      </c>
      <c r="J28" s="150">
        <f>Matériel_Sogto!BF33</f>
        <v>0</v>
      </c>
      <c r="K28" s="150">
        <f>Matériel_Sogto!BN33</f>
        <v>0</v>
      </c>
      <c r="L28" s="150">
        <f>Matériel_Sogto!BV33</f>
        <v>0</v>
      </c>
      <c r="M28" s="150">
        <f>+Matériel_Sogto!CD33</f>
        <v>0</v>
      </c>
      <c r="N28" s="150">
        <f>Matériel_Sogto!CL33</f>
        <v>0</v>
      </c>
      <c r="O28" s="150">
        <f>Matériel_Sogto!CT33</f>
        <v>0</v>
      </c>
      <c r="P28" s="150">
        <f>Matériel_Sogto!DB33</f>
        <v>0</v>
      </c>
      <c r="Q28" s="150">
        <f>Matériel_Sogto!DJ33</f>
        <v>0</v>
      </c>
      <c r="R28" s="150">
        <f>Matériel_Sogto!DR33</f>
        <v>0</v>
      </c>
      <c r="S28" s="150">
        <f>Matériel_Sogto!DZ33</f>
        <v>0</v>
      </c>
      <c r="T28" s="150">
        <f>Matériel_Sogto!EH33</f>
        <v>0</v>
      </c>
      <c r="U28" s="150">
        <f>Matériel_Sogto!EP33</f>
        <v>0</v>
      </c>
      <c r="V28" s="150">
        <f>Matériel_Sogto!EX33</f>
        <v>0</v>
      </c>
      <c r="W28" s="150">
        <f>Matériel_Sogto!FF33</f>
        <v>0</v>
      </c>
      <c r="X28" s="150">
        <f>Matériel_Sogto!FN33</f>
        <v>0</v>
      </c>
      <c r="Y28" s="150">
        <f>Matériel_Sogto!FV33</f>
        <v>0</v>
      </c>
      <c r="Z28" s="150">
        <f>Matériel_Sogto!GD33</f>
        <v>0</v>
      </c>
      <c r="AA28" s="150">
        <f>Matériel_Sogto!GL33</f>
        <v>0</v>
      </c>
      <c r="AB28" s="150">
        <f>Matériel_Sogto!GT33</f>
        <v>0</v>
      </c>
      <c r="AC28" s="150">
        <f>Matériel_Sogto!HB33</f>
        <v>0</v>
      </c>
      <c r="AD28" s="150">
        <f>Matériel_Sogto!HJ33</f>
        <v>0</v>
      </c>
      <c r="AE28" s="150">
        <f>Matériel_Sogto!HR33</f>
        <v>0</v>
      </c>
      <c r="AF28" s="150">
        <f>Matériel_Sogto!HZ33</f>
        <v>0</v>
      </c>
      <c r="AG28" s="150">
        <f>Matériel_Sogto!IH33</f>
        <v>0</v>
      </c>
      <c r="AH28" s="150">
        <f>Matériel_Sogto!IP33</f>
        <v>0</v>
      </c>
      <c r="AI28" s="211">
        <f t="shared" si="0"/>
        <v>0</v>
      </c>
    </row>
    <row r="29" spans="1:35">
      <c r="A29" s="158">
        <f>Matériel_Sogto!A34</f>
        <v>0</v>
      </c>
      <c r="B29" s="159">
        <f>Matériel_Sogto!B34</f>
        <v>0</v>
      </c>
      <c r="C29" s="301">
        <f>Matériel_Sogto!C34</f>
        <v>0</v>
      </c>
      <c r="D29" s="149">
        <f>Matériel_Sogto!J34</f>
        <v>0</v>
      </c>
      <c r="E29" s="150">
        <f>Matériel_Sogto!R34</f>
        <v>0</v>
      </c>
      <c r="F29" s="150">
        <f>Matériel_Sogto!Z34</f>
        <v>0</v>
      </c>
      <c r="G29" s="150">
        <f>Matériel_Sogto!AH34</f>
        <v>0</v>
      </c>
      <c r="H29" s="150">
        <f>+Matériel_Sogto!AP34</f>
        <v>0</v>
      </c>
      <c r="I29" s="150">
        <f>Matériel_Sogto!AX34</f>
        <v>0</v>
      </c>
      <c r="J29" s="150">
        <f>Matériel_Sogto!BF34</f>
        <v>0</v>
      </c>
      <c r="K29" s="150">
        <f>Matériel_Sogto!BN34</f>
        <v>0</v>
      </c>
      <c r="L29" s="150">
        <f>Matériel_Sogto!BV34</f>
        <v>0</v>
      </c>
      <c r="M29" s="150">
        <f>+Matériel_Sogto!CD34</f>
        <v>0</v>
      </c>
      <c r="N29" s="150">
        <f>Matériel_Sogto!CL34</f>
        <v>0</v>
      </c>
      <c r="O29" s="150">
        <f>Matériel_Sogto!CT34</f>
        <v>0</v>
      </c>
      <c r="P29" s="150">
        <f>Matériel_Sogto!DB34</f>
        <v>0</v>
      </c>
      <c r="Q29" s="150">
        <f>Matériel_Sogto!DJ34</f>
        <v>0</v>
      </c>
      <c r="R29" s="150">
        <f>Matériel_Sogto!DR34</f>
        <v>0</v>
      </c>
      <c r="S29" s="150">
        <f>Matériel_Sogto!DZ34</f>
        <v>0</v>
      </c>
      <c r="T29" s="150">
        <f>Matériel_Sogto!EH34</f>
        <v>0</v>
      </c>
      <c r="U29" s="150">
        <f>Matériel_Sogto!EP34</f>
        <v>0</v>
      </c>
      <c r="V29" s="150">
        <f>Matériel_Sogto!EX34</f>
        <v>0</v>
      </c>
      <c r="W29" s="150">
        <f>Matériel_Sogto!FF34</f>
        <v>0</v>
      </c>
      <c r="X29" s="150">
        <f>Matériel_Sogto!FN34</f>
        <v>0</v>
      </c>
      <c r="Y29" s="150">
        <f>Matériel_Sogto!FV34</f>
        <v>0</v>
      </c>
      <c r="Z29" s="150">
        <f>Matériel_Sogto!GD34</f>
        <v>0</v>
      </c>
      <c r="AA29" s="150">
        <f>Matériel_Sogto!GL34</f>
        <v>0</v>
      </c>
      <c r="AB29" s="150">
        <f>Matériel_Sogto!GT34</f>
        <v>0</v>
      </c>
      <c r="AC29" s="150">
        <f>Matériel_Sogto!HB34</f>
        <v>0</v>
      </c>
      <c r="AD29" s="150">
        <f>Matériel_Sogto!HJ34</f>
        <v>0</v>
      </c>
      <c r="AE29" s="150">
        <f>Matériel_Sogto!HR34</f>
        <v>0</v>
      </c>
      <c r="AF29" s="150">
        <f>Matériel_Sogto!HZ34</f>
        <v>0</v>
      </c>
      <c r="AG29" s="150">
        <f>Matériel_Sogto!IH34</f>
        <v>0</v>
      </c>
      <c r="AH29" s="150">
        <f>Matériel_Sogto!IP34</f>
        <v>0</v>
      </c>
      <c r="AI29" s="211">
        <f t="shared" si="0"/>
        <v>0</v>
      </c>
    </row>
    <row r="30" spans="1:35">
      <c r="A30" s="158">
        <f>Matériel_Sogto!A35</f>
        <v>0</v>
      </c>
      <c r="B30" s="159">
        <f>Matériel_Sogto!B35</f>
        <v>0</v>
      </c>
      <c r="C30" s="301">
        <f>Matériel_Sogto!C35</f>
        <v>0</v>
      </c>
      <c r="D30" s="149">
        <f>Matériel_Sogto!J35</f>
        <v>0</v>
      </c>
      <c r="E30" s="150">
        <f>Matériel_Sogto!R35</f>
        <v>0</v>
      </c>
      <c r="F30" s="150">
        <f>Matériel_Sogto!Z35</f>
        <v>0</v>
      </c>
      <c r="G30" s="150">
        <f>Matériel_Sogto!AH35</f>
        <v>0</v>
      </c>
      <c r="H30" s="150">
        <f>+Matériel_Sogto!AP35</f>
        <v>0</v>
      </c>
      <c r="I30" s="150">
        <f>Matériel_Sogto!AX35</f>
        <v>0</v>
      </c>
      <c r="J30" s="150">
        <f>Matériel_Sogto!BF35</f>
        <v>0</v>
      </c>
      <c r="K30" s="150">
        <f>Matériel_Sogto!BN35</f>
        <v>0</v>
      </c>
      <c r="L30" s="150">
        <f>Matériel_Sogto!BV35</f>
        <v>0</v>
      </c>
      <c r="M30" s="150">
        <f>+Matériel_Sogto!CD35</f>
        <v>0</v>
      </c>
      <c r="N30" s="150">
        <f>Matériel_Sogto!CL35</f>
        <v>0</v>
      </c>
      <c r="O30" s="150">
        <f>Matériel_Sogto!CT35</f>
        <v>0</v>
      </c>
      <c r="P30" s="150">
        <f>Matériel_Sogto!DB35</f>
        <v>0</v>
      </c>
      <c r="Q30" s="150">
        <f>Matériel_Sogto!DJ35</f>
        <v>0</v>
      </c>
      <c r="R30" s="150">
        <f>Matériel_Sogto!DR35</f>
        <v>0</v>
      </c>
      <c r="S30" s="150">
        <f>Matériel_Sogto!DZ35</f>
        <v>0</v>
      </c>
      <c r="T30" s="150">
        <f>Matériel_Sogto!EH35</f>
        <v>0</v>
      </c>
      <c r="U30" s="150">
        <f>Matériel_Sogto!EP35</f>
        <v>0</v>
      </c>
      <c r="V30" s="150">
        <f>Matériel_Sogto!EX35</f>
        <v>0</v>
      </c>
      <c r="W30" s="150">
        <f>Matériel_Sogto!FF35</f>
        <v>0</v>
      </c>
      <c r="X30" s="150">
        <f>Matériel_Sogto!FN35</f>
        <v>0</v>
      </c>
      <c r="Y30" s="150">
        <f>Matériel_Sogto!FV35</f>
        <v>0</v>
      </c>
      <c r="Z30" s="150">
        <f>Matériel_Sogto!GD35</f>
        <v>0</v>
      </c>
      <c r="AA30" s="150">
        <f>Matériel_Sogto!GL35</f>
        <v>0</v>
      </c>
      <c r="AB30" s="150">
        <f>Matériel_Sogto!GT35</f>
        <v>0</v>
      </c>
      <c r="AC30" s="150">
        <f>Matériel_Sogto!HB35</f>
        <v>0</v>
      </c>
      <c r="AD30" s="150">
        <f>Matériel_Sogto!HJ35</f>
        <v>0</v>
      </c>
      <c r="AE30" s="150">
        <f>Matériel_Sogto!HR35</f>
        <v>0</v>
      </c>
      <c r="AF30" s="150">
        <f>Matériel_Sogto!HZ35</f>
        <v>0</v>
      </c>
      <c r="AG30" s="150">
        <f>Matériel_Sogto!IH35</f>
        <v>0</v>
      </c>
      <c r="AH30" s="150">
        <f>Matériel_Sogto!IP35</f>
        <v>0</v>
      </c>
      <c r="AI30" s="211">
        <f t="shared" si="0"/>
        <v>0</v>
      </c>
    </row>
    <row r="31" spans="1:35">
      <c r="A31" s="158">
        <f>Matériel_Sogto!A36</f>
        <v>0</v>
      </c>
      <c r="B31" s="159">
        <f>Matériel_Sogto!B36</f>
        <v>0</v>
      </c>
      <c r="C31" s="301">
        <f>Matériel_Sogto!C36</f>
        <v>0</v>
      </c>
      <c r="D31" s="149">
        <f>Matériel_Sogto!J36</f>
        <v>0</v>
      </c>
      <c r="E31" s="150">
        <f>Matériel_Sogto!R36</f>
        <v>0</v>
      </c>
      <c r="F31" s="150">
        <f>Matériel_Sogto!Z36</f>
        <v>0</v>
      </c>
      <c r="G31" s="150">
        <f>Matériel_Sogto!AH36</f>
        <v>0</v>
      </c>
      <c r="H31" s="150">
        <f>+Matériel_Sogto!AP36</f>
        <v>0</v>
      </c>
      <c r="I31" s="150">
        <f>Matériel_Sogto!AX36</f>
        <v>0</v>
      </c>
      <c r="J31" s="150">
        <f>Matériel_Sogto!BF36</f>
        <v>0</v>
      </c>
      <c r="K31" s="150">
        <f>Matériel_Sogto!BN36</f>
        <v>0</v>
      </c>
      <c r="L31" s="150">
        <f>Matériel_Sogto!BV36</f>
        <v>0</v>
      </c>
      <c r="M31" s="150">
        <f>+Matériel_Sogto!CD36</f>
        <v>0</v>
      </c>
      <c r="N31" s="150">
        <f>Matériel_Sogto!CL36</f>
        <v>0</v>
      </c>
      <c r="O31" s="150">
        <f>Matériel_Sogto!CT36</f>
        <v>0</v>
      </c>
      <c r="P31" s="150">
        <f>Matériel_Sogto!DB36</f>
        <v>0</v>
      </c>
      <c r="Q31" s="150">
        <f>Matériel_Sogto!DJ36</f>
        <v>0</v>
      </c>
      <c r="R31" s="150">
        <f>Matériel_Sogto!DR36</f>
        <v>0</v>
      </c>
      <c r="S31" s="150">
        <f>Matériel_Sogto!DZ36</f>
        <v>0</v>
      </c>
      <c r="T31" s="150">
        <f>Matériel_Sogto!EH36</f>
        <v>0</v>
      </c>
      <c r="U31" s="150">
        <f>Matériel_Sogto!EP36</f>
        <v>0</v>
      </c>
      <c r="V31" s="150">
        <f>Matériel_Sogto!EX36</f>
        <v>0</v>
      </c>
      <c r="W31" s="150">
        <f>Matériel_Sogto!FF36</f>
        <v>0</v>
      </c>
      <c r="X31" s="150">
        <f>Matériel_Sogto!FN36</f>
        <v>0</v>
      </c>
      <c r="Y31" s="150">
        <f>Matériel_Sogto!FV36</f>
        <v>0</v>
      </c>
      <c r="Z31" s="150">
        <f>Matériel_Sogto!GD36</f>
        <v>0</v>
      </c>
      <c r="AA31" s="150">
        <f>Matériel_Sogto!GL36</f>
        <v>0</v>
      </c>
      <c r="AB31" s="150">
        <f>Matériel_Sogto!GT36</f>
        <v>0</v>
      </c>
      <c r="AC31" s="150">
        <f>Matériel_Sogto!HB36</f>
        <v>0</v>
      </c>
      <c r="AD31" s="150">
        <f>Matériel_Sogto!HJ36</f>
        <v>0</v>
      </c>
      <c r="AE31" s="150">
        <f>Matériel_Sogto!HR36</f>
        <v>0</v>
      </c>
      <c r="AF31" s="150">
        <f>Matériel_Sogto!HZ36</f>
        <v>0</v>
      </c>
      <c r="AG31" s="150">
        <f>Matériel_Sogto!IH36</f>
        <v>0</v>
      </c>
      <c r="AH31" s="150">
        <f>Matériel_Sogto!IP36</f>
        <v>0</v>
      </c>
      <c r="AI31" s="211">
        <f t="shared" si="0"/>
        <v>0</v>
      </c>
    </row>
    <row r="32" spans="1:35">
      <c r="A32" s="158">
        <f>Matériel_Sogto!A37</f>
        <v>0</v>
      </c>
      <c r="B32" s="159">
        <f>Matériel_Sogto!B37</f>
        <v>0</v>
      </c>
      <c r="C32" s="301">
        <f>Matériel_Sogto!C37</f>
        <v>0</v>
      </c>
      <c r="D32" s="149">
        <f>Matériel_Sogto!J37</f>
        <v>0</v>
      </c>
      <c r="E32" s="150">
        <f>Matériel_Sogto!R37</f>
        <v>0</v>
      </c>
      <c r="F32" s="150">
        <f>Matériel_Sogto!Z37</f>
        <v>0</v>
      </c>
      <c r="G32" s="150">
        <f>Matériel_Sogto!AH37</f>
        <v>0</v>
      </c>
      <c r="H32" s="150">
        <f>+Matériel_Sogto!AP37</f>
        <v>0</v>
      </c>
      <c r="I32" s="150">
        <f>Matériel_Sogto!AX37</f>
        <v>0</v>
      </c>
      <c r="J32" s="150">
        <f>Matériel_Sogto!BF37</f>
        <v>0</v>
      </c>
      <c r="K32" s="150">
        <f>Matériel_Sogto!BN37</f>
        <v>0</v>
      </c>
      <c r="L32" s="150">
        <f>Matériel_Sogto!BV37</f>
        <v>0</v>
      </c>
      <c r="M32" s="150">
        <f>+Matériel_Sogto!CD37</f>
        <v>0</v>
      </c>
      <c r="N32" s="150">
        <f>Matériel_Sogto!CL37</f>
        <v>0</v>
      </c>
      <c r="O32" s="150">
        <f>Matériel_Sogto!CT37</f>
        <v>0</v>
      </c>
      <c r="P32" s="150">
        <f>Matériel_Sogto!DB37</f>
        <v>0</v>
      </c>
      <c r="Q32" s="150">
        <f>Matériel_Sogto!DJ37</f>
        <v>0</v>
      </c>
      <c r="R32" s="150">
        <f>Matériel_Sogto!DR37</f>
        <v>0</v>
      </c>
      <c r="S32" s="150">
        <f>Matériel_Sogto!DZ37</f>
        <v>0</v>
      </c>
      <c r="T32" s="150">
        <f>Matériel_Sogto!EH37</f>
        <v>0</v>
      </c>
      <c r="U32" s="150">
        <f>Matériel_Sogto!EP37</f>
        <v>0</v>
      </c>
      <c r="V32" s="150">
        <f>Matériel_Sogto!EX37</f>
        <v>0</v>
      </c>
      <c r="W32" s="150">
        <f>Matériel_Sogto!FF37</f>
        <v>0</v>
      </c>
      <c r="X32" s="150">
        <f>Matériel_Sogto!FN37</f>
        <v>0</v>
      </c>
      <c r="Y32" s="150">
        <f>Matériel_Sogto!FV37</f>
        <v>0</v>
      </c>
      <c r="Z32" s="150">
        <f>Matériel_Sogto!GD37</f>
        <v>0</v>
      </c>
      <c r="AA32" s="150">
        <f>Matériel_Sogto!GL37</f>
        <v>0</v>
      </c>
      <c r="AB32" s="150">
        <f>Matériel_Sogto!GT37</f>
        <v>0</v>
      </c>
      <c r="AC32" s="150">
        <f>Matériel_Sogto!HB37</f>
        <v>0</v>
      </c>
      <c r="AD32" s="150">
        <f>Matériel_Sogto!HJ37</f>
        <v>0</v>
      </c>
      <c r="AE32" s="150">
        <f>Matériel_Sogto!HR37</f>
        <v>0</v>
      </c>
      <c r="AF32" s="150">
        <f>Matériel_Sogto!HZ37</f>
        <v>0</v>
      </c>
      <c r="AG32" s="150">
        <f>Matériel_Sogto!IH37</f>
        <v>0</v>
      </c>
      <c r="AH32" s="150">
        <f>Matériel_Sogto!IP37</f>
        <v>0</v>
      </c>
      <c r="AI32" s="211">
        <f t="shared" si="0"/>
        <v>0</v>
      </c>
    </row>
    <row r="33" spans="1:35">
      <c r="A33" s="158">
        <f>Matériel_Sogto!A38</f>
        <v>0</v>
      </c>
      <c r="B33" s="159">
        <f>Matériel_Sogto!B38</f>
        <v>0</v>
      </c>
      <c r="C33" s="301">
        <f>Matériel_Sogto!C38</f>
        <v>0</v>
      </c>
      <c r="D33" s="149">
        <f>Matériel_Sogto!J38</f>
        <v>0</v>
      </c>
      <c r="E33" s="150">
        <f>Matériel_Sogto!R38</f>
        <v>0</v>
      </c>
      <c r="F33" s="150">
        <f>Matériel_Sogto!Z38</f>
        <v>0</v>
      </c>
      <c r="G33" s="150">
        <f>Matériel_Sogto!AH38</f>
        <v>0</v>
      </c>
      <c r="H33" s="150">
        <f>+Matériel_Sogto!AP38</f>
        <v>0</v>
      </c>
      <c r="I33" s="150">
        <f>Matériel_Sogto!AX38</f>
        <v>0</v>
      </c>
      <c r="J33" s="150">
        <f>Matériel_Sogto!BF38</f>
        <v>0</v>
      </c>
      <c r="K33" s="150">
        <f>Matériel_Sogto!BN38</f>
        <v>0</v>
      </c>
      <c r="L33" s="150">
        <f>Matériel_Sogto!BV38</f>
        <v>0</v>
      </c>
      <c r="M33" s="150">
        <f>+Matériel_Sogto!CD38</f>
        <v>0</v>
      </c>
      <c r="N33" s="150">
        <f>Matériel_Sogto!CL38</f>
        <v>0</v>
      </c>
      <c r="O33" s="150">
        <f>Matériel_Sogto!CT38</f>
        <v>0</v>
      </c>
      <c r="P33" s="150">
        <f>Matériel_Sogto!DB38</f>
        <v>0</v>
      </c>
      <c r="Q33" s="150">
        <f>Matériel_Sogto!DJ38</f>
        <v>0</v>
      </c>
      <c r="R33" s="150">
        <f>Matériel_Sogto!DR38</f>
        <v>0</v>
      </c>
      <c r="S33" s="150">
        <f>Matériel_Sogto!DZ38</f>
        <v>0</v>
      </c>
      <c r="T33" s="150">
        <f>Matériel_Sogto!EH38</f>
        <v>0</v>
      </c>
      <c r="U33" s="150">
        <f>Matériel_Sogto!EP38</f>
        <v>0</v>
      </c>
      <c r="V33" s="150">
        <f>Matériel_Sogto!EX38</f>
        <v>0</v>
      </c>
      <c r="W33" s="150">
        <f>Matériel_Sogto!FF38</f>
        <v>0</v>
      </c>
      <c r="X33" s="150">
        <f>Matériel_Sogto!FN38</f>
        <v>0</v>
      </c>
      <c r="Y33" s="150">
        <f>Matériel_Sogto!FV38</f>
        <v>0</v>
      </c>
      <c r="Z33" s="150">
        <f>Matériel_Sogto!GD38</f>
        <v>0</v>
      </c>
      <c r="AA33" s="150">
        <f>Matériel_Sogto!GL38</f>
        <v>0</v>
      </c>
      <c r="AB33" s="150">
        <f>Matériel_Sogto!GT38</f>
        <v>0</v>
      </c>
      <c r="AC33" s="150">
        <f>Matériel_Sogto!HB38</f>
        <v>0</v>
      </c>
      <c r="AD33" s="150">
        <f>Matériel_Sogto!HJ38</f>
        <v>0</v>
      </c>
      <c r="AE33" s="150">
        <f>Matériel_Sogto!HR38</f>
        <v>0</v>
      </c>
      <c r="AF33" s="150">
        <f>Matériel_Sogto!HZ38</f>
        <v>0</v>
      </c>
      <c r="AG33" s="150">
        <f>Matériel_Sogto!IH38</f>
        <v>0</v>
      </c>
      <c r="AH33" s="150">
        <f>Matériel_Sogto!IP38</f>
        <v>0</v>
      </c>
      <c r="AI33" s="211">
        <f t="shared" si="0"/>
        <v>0</v>
      </c>
    </row>
    <row r="34" spans="1:35">
      <c r="A34" s="158">
        <f>Matériel_Sogto!A39</f>
        <v>0</v>
      </c>
      <c r="B34" s="159">
        <f>Matériel_Sogto!B39</f>
        <v>0</v>
      </c>
      <c r="C34" s="301">
        <f>Matériel_Sogto!C39</f>
        <v>0</v>
      </c>
      <c r="D34" s="149">
        <f>Matériel_Sogto!J39</f>
        <v>0</v>
      </c>
      <c r="E34" s="150">
        <f>Matériel_Sogto!R39</f>
        <v>0</v>
      </c>
      <c r="F34" s="150">
        <f>Matériel_Sogto!Z39</f>
        <v>0</v>
      </c>
      <c r="G34" s="150">
        <f>Matériel_Sogto!AH39</f>
        <v>0</v>
      </c>
      <c r="H34" s="150">
        <f>+Matériel_Sogto!AP39</f>
        <v>0</v>
      </c>
      <c r="I34" s="150">
        <f>Matériel_Sogto!AX39</f>
        <v>0</v>
      </c>
      <c r="J34" s="150">
        <f>Matériel_Sogto!BF39</f>
        <v>0</v>
      </c>
      <c r="K34" s="150">
        <f>Matériel_Sogto!BN39</f>
        <v>0</v>
      </c>
      <c r="L34" s="150">
        <f>Matériel_Sogto!BV39</f>
        <v>0</v>
      </c>
      <c r="M34" s="150">
        <f>+Matériel_Sogto!CD39</f>
        <v>0</v>
      </c>
      <c r="N34" s="150">
        <f>Matériel_Sogto!CL39</f>
        <v>0</v>
      </c>
      <c r="O34" s="150">
        <f>Matériel_Sogto!CT39</f>
        <v>0</v>
      </c>
      <c r="P34" s="150">
        <f>Matériel_Sogto!DB39</f>
        <v>0</v>
      </c>
      <c r="Q34" s="150">
        <f>Matériel_Sogto!DJ39</f>
        <v>0</v>
      </c>
      <c r="R34" s="150">
        <f>Matériel_Sogto!DR39</f>
        <v>0</v>
      </c>
      <c r="S34" s="150">
        <f>Matériel_Sogto!DZ39</f>
        <v>0</v>
      </c>
      <c r="T34" s="150">
        <f>Matériel_Sogto!EH39</f>
        <v>0</v>
      </c>
      <c r="U34" s="150">
        <f>Matériel_Sogto!EP39</f>
        <v>0</v>
      </c>
      <c r="V34" s="150">
        <f>Matériel_Sogto!EX39</f>
        <v>0</v>
      </c>
      <c r="W34" s="150">
        <f>Matériel_Sogto!FF39</f>
        <v>0</v>
      </c>
      <c r="X34" s="150">
        <f>Matériel_Sogto!FN39</f>
        <v>0</v>
      </c>
      <c r="Y34" s="150">
        <f>Matériel_Sogto!FV39</f>
        <v>0</v>
      </c>
      <c r="Z34" s="150">
        <f>Matériel_Sogto!GD39</f>
        <v>0</v>
      </c>
      <c r="AA34" s="150">
        <f>Matériel_Sogto!GL39</f>
        <v>0</v>
      </c>
      <c r="AB34" s="150">
        <f>Matériel_Sogto!GT39</f>
        <v>0</v>
      </c>
      <c r="AC34" s="150">
        <f>Matériel_Sogto!HB39</f>
        <v>0</v>
      </c>
      <c r="AD34" s="150">
        <f>Matériel_Sogto!HJ39</f>
        <v>0</v>
      </c>
      <c r="AE34" s="150">
        <f>Matériel_Sogto!HR39</f>
        <v>0</v>
      </c>
      <c r="AF34" s="150">
        <f>Matériel_Sogto!HZ39</f>
        <v>0</v>
      </c>
      <c r="AG34" s="150">
        <f>Matériel_Sogto!IH39</f>
        <v>0</v>
      </c>
      <c r="AH34" s="150">
        <f>Matériel_Sogto!IP39</f>
        <v>0</v>
      </c>
      <c r="AI34" s="211">
        <f t="shared" si="0"/>
        <v>0</v>
      </c>
    </row>
    <row r="35" spans="1:35">
      <c r="A35" s="158">
        <f>Matériel_Sogto!A40</f>
        <v>0</v>
      </c>
      <c r="B35" s="159">
        <f>Matériel_Sogto!B40</f>
        <v>0</v>
      </c>
      <c r="C35" s="301">
        <f>Matériel_Sogto!C40</f>
        <v>0</v>
      </c>
      <c r="D35" s="149">
        <f>Matériel_Sogto!J40</f>
        <v>0</v>
      </c>
      <c r="E35" s="150">
        <f>Matériel_Sogto!R40</f>
        <v>0</v>
      </c>
      <c r="F35" s="150">
        <f>Matériel_Sogto!Z40</f>
        <v>0</v>
      </c>
      <c r="G35" s="150">
        <f>Matériel_Sogto!AH40</f>
        <v>0</v>
      </c>
      <c r="H35" s="150">
        <f>+Matériel_Sogto!AP40</f>
        <v>0</v>
      </c>
      <c r="I35" s="150">
        <f>Matériel_Sogto!AX40</f>
        <v>0</v>
      </c>
      <c r="J35" s="150">
        <f>Matériel_Sogto!BF40</f>
        <v>0</v>
      </c>
      <c r="K35" s="150">
        <f>Matériel_Sogto!BN40</f>
        <v>0</v>
      </c>
      <c r="L35" s="150">
        <f>Matériel_Sogto!BV40</f>
        <v>0</v>
      </c>
      <c r="M35" s="150">
        <f>+Matériel_Sogto!CD40</f>
        <v>0</v>
      </c>
      <c r="N35" s="150">
        <f>Matériel_Sogto!CL40</f>
        <v>0</v>
      </c>
      <c r="O35" s="150">
        <f>Matériel_Sogto!CT40</f>
        <v>0</v>
      </c>
      <c r="P35" s="150">
        <f>Matériel_Sogto!DB40</f>
        <v>0</v>
      </c>
      <c r="Q35" s="150">
        <f>Matériel_Sogto!DJ40</f>
        <v>0</v>
      </c>
      <c r="R35" s="150">
        <f>Matériel_Sogto!DR40</f>
        <v>0</v>
      </c>
      <c r="S35" s="150">
        <f>Matériel_Sogto!DZ40</f>
        <v>0</v>
      </c>
      <c r="T35" s="150">
        <f>Matériel_Sogto!EH40</f>
        <v>0</v>
      </c>
      <c r="U35" s="150">
        <f>Matériel_Sogto!EP40</f>
        <v>0</v>
      </c>
      <c r="V35" s="150">
        <f>Matériel_Sogto!EX40</f>
        <v>0</v>
      </c>
      <c r="W35" s="150">
        <f>Matériel_Sogto!FF40</f>
        <v>0</v>
      </c>
      <c r="X35" s="150">
        <f>Matériel_Sogto!FN40</f>
        <v>0</v>
      </c>
      <c r="Y35" s="150">
        <f>Matériel_Sogto!FV40</f>
        <v>0</v>
      </c>
      <c r="Z35" s="150">
        <f>Matériel_Sogto!GD40</f>
        <v>0</v>
      </c>
      <c r="AA35" s="150">
        <f>Matériel_Sogto!GL40</f>
        <v>0</v>
      </c>
      <c r="AB35" s="150">
        <f>Matériel_Sogto!GT40</f>
        <v>0</v>
      </c>
      <c r="AC35" s="150">
        <f>Matériel_Sogto!HB40</f>
        <v>0</v>
      </c>
      <c r="AD35" s="150">
        <f>Matériel_Sogto!HJ40</f>
        <v>0</v>
      </c>
      <c r="AE35" s="150">
        <f>Matériel_Sogto!HR40</f>
        <v>0</v>
      </c>
      <c r="AF35" s="150">
        <f>Matériel_Sogto!HZ40</f>
        <v>0</v>
      </c>
      <c r="AG35" s="150">
        <f>Matériel_Sogto!IH40</f>
        <v>0</v>
      </c>
      <c r="AH35" s="150">
        <f>Matériel_Sogto!IP40</f>
        <v>0</v>
      </c>
      <c r="AI35" s="211">
        <f t="shared" si="0"/>
        <v>0</v>
      </c>
    </row>
    <row r="36" spans="1:35">
      <c r="A36" s="158">
        <f>Matériel_Sogto!A41</f>
        <v>0</v>
      </c>
      <c r="B36" s="159">
        <f>Matériel_Sogto!B41</f>
        <v>0</v>
      </c>
      <c r="C36" s="301">
        <f>Matériel_Sogto!C41</f>
        <v>0</v>
      </c>
      <c r="D36" s="149">
        <f>Matériel_Sogto!J41</f>
        <v>0</v>
      </c>
      <c r="E36" s="150">
        <f>Matériel_Sogto!R41</f>
        <v>0</v>
      </c>
      <c r="F36" s="150">
        <f>Matériel_Sogto!Z41</f>
        <v>0</v>
      </c>
      <c r="G36" s="150">
        <f>Matériel_Sogto!AH41</f>
        <v>0</v>
      </c>
      <c r="H36" s="150">
        <f>+Matériel_Sogto!AP41</f>
        <v>0</v>
      </c>
      <c r="I36" s="150">
        <f>Matériel_Sogto!AX41</f>
        <v>0</v>
      </c>
      <c r="J36" s="150">
        <f>Matériel_Sogto!BF41</f>
        <v>0</v>
      </c>
      <c r="K36" s="150">
        <f>Matériel_Sogto!BN41</f>
        <v>0</v>
      </c>
      <c r="L36" s="150">
        <f>Matériel_Sogto!BV41</f>
        <v>0</v>
      </c>
      <c r="M36" s="150">
        <f>+Matériel_Sogto!CD41</f>
        <v>0</v>
      </c>
      <c r="N36" s="150">
        <f>Matériel_Sogto!CL41</f>
        <v>0</v>
      </c>
      <c r="O36" s="150">
        <f>Matériel_Sogto!CT41</f>
        <v>0</v>
      </c>
      <c r="P36" s="150">
        <f>Matériel_Sogto!DB41</f>
        <v>0</v>
      </c>
      <c r="Q36" s="150">
        <f>Matériel_Sogto!DJ41</f>
        <v>0</v>
      </c>
      <c r="R36" s="150">
        <f>Matériel_Sogto!DR41</f>
        <v>0</v>
      </c>
      <c r="S36" s="150">
        <f>Matériel_Sogto!DZ41</f>
        <v>0</v>
      </c>
      <c r="T36" s="150">
        <f>Matériel_Sogto!EH41</f>
        <v>0</v>
      </c>
      <c r="U36" s="150">
        <f>Matériel_Sogto!EP41</f>
        <v>0</v>
      </c>
      <c r="V36" s="150">
        <f>Matériel_Sogto!EX41</f>
        <v>0</v>
      </c>
      <c r="W36" s="150">
        <f>Matériel_Sogto!FF41</f>
        <v>0</v>
      </c>
      <c r="X36" s="150">
        <f>Matériel_Sogto!FN41</f>
        <v>0</v>
      </c>
      <c r="Y36" s="150">
        <f>Matériel_Sogto!FV41</f>
        <v>0</v>
      </c>
      <c r="Z36" s="150">
        <f>Matériel_Sogto!GD41</f>
        <v>0</v>
      </c>
      <c r="AA36" s="150">
        <f>Matériel_Sogto!GL41</f>
        <v>0</v>
      </c>
      <c r="AB36" s="150">
        <f>Matériel_Sogto!GT41</f>
        <v>0</v>
      </c>
      <c r="AC36" s="150">
        <f>Matériel_Sogto!HB41</f>
        <v>0</v>
      </c>
      <c r="AD36" s="150">
        <f>Matériel_Sogto!HJ41</f>
        <v>0</v>
      </c>
      <c r="AE36" s="150">
        <f>Matériel_Sogto!HR41</f>
        <v>0</v>
      </c>
      <c r="AF36" s="150">
        <f>Matériel_Sogto!HZ41</f>
        <v>0</v>
      </c>
      <c r="AG36" s="150">
        <f>Matériel_Sogto!IH41</f>
        <v>0</v>
      </c>
      <c r="AH36" s="150">
        <f>Matériel_Sogto!IP41</f>
        <v>0</v>
      </c>
      <c r="AI36" s="211">
        <f t="shared" si="0"/>
        <v>0</v>
      </c>
    </row>
    <row r="37" spans="1:35">
      <c r="A37" s="158">
        <f>Matériel_Sogto!A42</f>
        <v>0</v>
      </c>
      <c r="B37" s="159">
        <f>Matériel_Sogto!B42</f>
        <v>0</v>
      </c>
      <c r="C37" s="301">
        <f>Matériel_Sogto!C42</f>
        <v>0</v>
      </c>
      <c r="D37" s="149">
        <f>Matériel_Sogto!J42</f>
        <v>0</v>
      </c>
      <c r="E37" s="150">
        <f>Matériel_Sogto!R42</f>
        <v>0</v>
      </c>
      <c r="F37" s="150">
        <f>Matériel_Sogto!Z42</f>
        <v>0</v>
      </c>
      <c r="G37" s="150">
        <f>Matériel_Sogto!AH42</f>
        <v>0</v>
      </c>
      <c r="H37" s="150">
        <f>+Matériel_Sogto!AP42</f>
        <v>0</v>
      </c>
      <c r="I37" s="150">
        <f>Matériel_Sogto!AX42</f>
        <v>0</v>
      </c>
      <c r="J37" s="150">
        <f>Matériel_Sogto!BF42</f>
        <v>0</v>
      </c>
      <c r="K37" s="150">
        <f>Matériel_Sogto!BN42</f>
        <v>0</v>
      </c>
      <c r="L37" s="150">
        <f>Matériel_Sogto!BV42</f>
        <v>0</v>
      </c>
      <c r="M37" s="150">
        <f>+Matériel_Sogto!CD42</f>
        <v>0</v>
      </c>
      <c r="N37" s="150">
        <f>Matériel_Sogto!CL42</f>
        <v>0</v>
      </c>
      <c r="O37" s="150">
        <f>Matériel_Sogto!CT42</f>
        <v>0</v>
      </c>
      <c r="P37" s="150">
        <f>Matériel_Sogto!DB42</f>
        <v>0</v>
      </c>
      <c r="Q37" s="150">
        <f>Matériel_Sogto!DJ42</f>
        <v>0</v>
      </c>
      <c r="R37" s="150">
        <f>Matériel_Sogto!DR42</f>
        <v>0</v>
      </c>
      <c r="S37" s="150">
        <f>Matériel_Sogto!DZ42</f>
        <v>0</v>
      </c>
      <c r="T37" s="150">
        <f>Matériel_Sogto!EH42</f>
        <v>0</v>
      </c>
      <c r="U37" s="150">
        <f>Matériel_Sogto!EP42</f>
        <v>0</v>
      </c>
      <c r="V37" s="150">
        <f>Matériel_Sogto!EX42</f>
        <v>0</v>
      </c>
      <c r="W37" s="150">
        <f>Matériel_Sogto!FF42</f>
        <v>0</v>
      </c>
      <c r="X37" s="150">
        <f>Matériel_Sogto!FN42</f>
        <v>0</v>
      </c>
      <c r="Y37" s="150">
        <f>Matériel_Sogto!FV42</f>
        <v>0</v>
      </c>
      <c r="Z37" s="150">
        <f>Matériel_Sogto!GD42</f>
        <v>0</v>
      </c>
      <c r="AA37" s="150">
        <f>Matériel_Sogto!GL42</f>
        <v>0</v>
      </c>
      <c r="AB37" s="150">
        <f>Matériel_Sogto!GT42</f>
        <v>0</v>
      </c>
      <c r="AC37" s="150">
        <f>Matériel_Sogto!HB42</f>
        <v>0</v>
      </c>
      <c r="AD37" s="150">
        <f>Matériel_Sogto!HJ42</f>
        <v>0</v>
      </c>
      <c r="AE37" s="150">
        <f>Matériel_Sogto!HR42</f>
        <v>0</v>
      </c>
      <c r="AF37" s="150">
        <f>Matériel_Sogto!HZ42</f>
        <v>0</v>
      </c>
      <c r="AG37" s="150">
        <f>Matériel_Sogto!IH42</f>
        <v>0</v>
      </c>
      <c r="AH37" s="150">
        <f>Matériel_Sogto!IP42</f>
        <v>0</v>
      </c>
      <c r="AI37" s="211">
        <f t="shared" si="0"/>
        <v>0</v>
      </c>
    </row>
    <row r="38" spans="1:35">
      <c r="A38" s="158">
        <f>Matériel_Sogto!A43</f>
        <v>0</v>
      </c>
      <c r="B38" s="159">
        <f>Matériel_Sogto!B43</f>
        <v>0</v>
      </c>
      <c r="C38" s="301">
        <f>Matériel_Sogto!C43</f>
        <v>0</v>
      </c>
      <c r="D38" s="149">
        <f>Matériel_Sogto!J43</f>
        <v>0</v>
      </c>
      <c r="E38" s="150">
        <f>Matériel_Sogto!R43</f>
        <v>0</v>
      </c>
      <c r="F38" s="150">
        <f>Matériel_Sogto!Z43</f>
        <v>0</v>
      </c>
      <c r="G38" s="150">
        <f>Matériel_Sogto!AH43</f>
        <v>0</v>
      </c>
      <c r="H38" s="150">
        <f>+Matériel_Sogto!AP43</f>
        <v>0</v>
      </c>
      <c r="I38" s="150">
        <f>Matériel_Sogto!AX43</f>
        <v>0</v>
      </c>
      <c r="J38" s="150">
        <f>Matériel_Sogto!BF43</f>
        <v>0</v>
      </c>
      <c r="K38" s="150">
        <f>Matériel_Sogto!BN43</f>
        <v>0</v>
      </c>
      <c r="L38" s="150">
        <f>Matériel_Sogto!BV43</f>
        <v>0</v>
      </c>
      <c r="M38" s="150">
        <f>+Matériel_Sogto!CD43</f>
        <v>0</v>
      </c>
      <c r="N38" s="150">
        <f>Matériel_Sogto!CL43</f>
        <v>0</v>
      </c>
      <c r="O38" s="150">
        <f>Matériel_Sogto!CT43</f>
        <v>0</v>
      </c>
      <c r="P38" s="150">
        <f>Matériel_Sogto!DB43</f>
        <v>0</v>
      </c>
      <c r="Q38" s="150">
        <f>Matériel_Sogto!DJ43</f>
        <v>0</v>
      </c>
      <c r="R38" s="150">
        <f>Matériel_Sogto!DR43</f>
        <v>0</v>
      </c>
      <c r="S38" s="150">
        <f>Matériel_Sogto!DZ43</f>
        <v>0</v>
      </c>
      <c r="T38" s="150">
        <f>Matériel_Sogto!EH43</f>
        <v>0</v>
      </c>
      <c r="U38" s="150">
        <f>Matériel_Sogto!EP43</f>
        <v>0</v>
      </c>
      <c r="V38" s="150">
        <f>Matériel_Sogto!EX43</f>
        <v>0</v>
      </c>
      <c r="W38" s="150">
        <f>Matériel_Sogto!FF43</f>
        <v>0</v>
      </c>
      <c r="X38" s="150">
        <f>Matériel_Sogto!FN43</f>
        <v>0</v>
      </c>
      <c r="Y38" s="150">
        <f>Matériel_Sogto!FV43</f>
        <v>0</v>
      </c>
      <c r="Z38" s="150">
        <f>Matériel_Sogto!GD43</f>
        <v>0</v>
      </c>
      <c r="AA38" s="150">
        <f>Matériel_Sogto!GL43</f>
        <v>0</v>
      </c>
      <c r="AB38" s="150">
        <f>Matériel_Sogto!GT43</f>
        <v>0</v>
      </c>
      <c r="AC38" s="150">
        <f>Matériel_Sogto!HB43</f>
        <v>0</v>
      </c>
      <c r="AD38" s="150">
        <f>Matériel_Sogto!HJ43</f>
        <v>0</v>
      </c>
      <c r="AE38" s="150">
        <f>Matériel_Sogto!HR43</f>
        <v>0</v>
      </c>
      <c r="AF38" s="150">
        <f>Matériel_Sogto!HZ43</f>
        <v>0</v>
      </c>
      <c r="AG38" s="150">
        <f>Matériel_Sogto!IH43</f>
        <v>0</v>
      </c>
      <c r="AH38" s="150">
        <f>Matériel_Sogto!IP43</f>
        <v>0</v>
      </c>
      <c r="AI38" s="211">
        <f t="shared" si="0"/>
        <v>0</v>
      </c>
    </row>
    <row r="39" spans="1:35">
      <c r="A39" s="158">
        <f>Matériel_Sogto!A44</f>
        <v>0</v>
      </c>
      <c r="B39" s="159">
        <f>Matériel_Sogto!B44</f>
        <v>0</v>
      </c>
      <c r="C39" s="301">
        <f>Matériel_Sogto!C44</f>
        <v>0</v>
      </c>
      <c r="D39" s="149">
        <f>Matériel_Sogto!J44</f>
        <v>0</v>
      </c>
      <c r="E39" s="150">
        <f>Matériel_Sogto!R44</f>
        <v>0</v>
      </c>
      <c r="F39" s="150">
        <f>Matériel_Sogto!Z44</f>
        <v>0</v>
      </c>
      <c r="G39" s="150">
        <f>Matériel_Sogto!AH44</f>
        <v>0</v>
      </c>
      <c r="H39" s="150">
        <f>+Matériel_Sogto!AP44</f>
        <v>0</v>
      </c>
      <c r="I39" s="150">
        <f>Matériel_Sogto!AX44</f>
        <v>0</v>
      </c>
      <c r="J39" s="150">
        <f>Matériel_Sogto!BF44</f>
        <v>0</v>
      </c>
      <c r="K39" s="150">
        <f>Matériel_Sogto!BN44</f>
        <v>0</v>
      </c>
      <c r="L39" s="150">
        <f>Matériel_Sogto!BV44</f>
        <v>0</v>
      </c>
      <c r="M39" s="150">
        <f>+Matériel_Sogto!CD44</f>
        <v>0</v>
      </c>
      <c r="N39" s="150">
        <f>Matériel_Sogto!CL44</f>
        <v>0</v>
      </c>
      <c r="O39" s="150">
        <f>Matériel_Sogto!CT44</f>
        <v>0</v>
      </c>
      <c r="P39" s="150">
        <f>Matériel_Sogto!DB44</f>
        <v>0</v>
      </c>
      <c r="Q39" s="150">
        <f>Matériel_Sogto!DJ44</f>
        <v>0</v>
      </c>
      <c r="R39" s="150">
        <f>Matériel_Sogto!DR44</f>
        <v>0</v>
      </c>
      <c r="S39" s="150">
        <f>Matériel_Sogto!DZ44</f>
        <v>0</v>
      </c>
      <c r="T39" s="150">
        <f>Matériel_Sogto!EH44</f>
        <v>0</v>
      </c>
      <c r="U39" s="150">
        <f>Matériel_Sogto!EP44</f>
        <v>0</v>
      </c>
      <c r="V39" s="150">
        <f>Matériel_Sogto!EX44</f>
        <v>0</v>
      </c>
      <c r="W39" s="150">
        <f>Matériel_Sogto!FF44</f>
        <v>0</v>
      </c>
      <c r="X39" s="150">
        <f>Matériel_Sogto!FN44</f>
        <v>0</v>
      </c>
      <c r="Y39" s="150">
        <f>Matériel_Sogto!FV44</f>
        <v>0</v>
      </c>
      <c r="Z39" s="150">
        <f>Matériel_Sogto!GD44</f>
        <v>0</v>
      </c>
      <c r="AA39" s="150">
        <f>Matériel_Sogto!GL44</f>
        <v>0</v>
      </c>
      <c r="AB39" s="150">
        <f>Matériel_Sogto!GT44</f>
        <v>0</v>
      </c>
      <c r="AC39" s="150">
        <f>Matériel_Sogto!HB44</f>
        <v>0</v>
      </c>
      <c r="AD39" s="150">
        <f>Matériel_Sogto!HJ44</f>
        <v>0</v>
      </c>
      <c r="AE39" s="150">
        <f>Matériel_Sogto!HR44</f>
        <v>0</v>
      </c>
      <c r="AF39" s="150">
        <f>Matériel_Sogto!HZ44</f>
        <v>0</v>
      </c>
      <c r="AG39" s="150">
        <f>Matériel_Sogto!IH44</f>
        <v>0</v>
      </c>
      <c r="AH39" s="150">
        <f>Matériel_Sogto!IP44</f>
        <v>0</v>
      </c>
      <c r="AI39" s="211">
        <f t="shared" si="0"/>
        <v>0</v>
      </c>
    </row>
    <row r="40" spans="1:35">
      <c r="A40" s="158">
        <f>Matériel_Sogto!A45</f>
        <v>0</v>
      </c>
      <c r="B40" s="159">
        <f>Matériel_Sogto!B45</f>
        <v>0</v>
      </c>
      <c r="C40" s="301">
        <f>Matériel_Sogto!C45</f>
        <v>0</v>
      </c>
      <c r="D40" s="149">
        <f>Matériel_Sogto!J45</f>
        <v>0</v>
      </c>
      <c r="E40" s="150">
        <f>Matériel_Sogto!R45</f>
        <v>0</v>
      </c>
      <c r="F40" s="150">
        <f>Matériel_Sogto!Z45</f>
        <v>0</v>
      </c>
      <c r="G40" s="150">
        <f>Matériel_Sogto!AH45</f>
        <v>0</v>
      </c>
      <c r="H40" s="150">
        <f>+Matériel_Sogto!AP45</f>
        <v>0</v>
      </c>
      <c r="I40" s="150">
        <f>Matériel_Sogto!AX45</f>
        <v>0</v>
      </c>
      <c r="J40" s="150">
        <f>Matériel_Sogto!BF45</f>
        <v>0</v>
      </c>
      <c r="K40" s="150">
        <f>Matériel_Sogto!BN45</f>
        <v>0</v>
      </c>
      <c r="L40" s="150">
        <f>Matériel_Sogto!BV45</f>
        <v>0</v>
      </c>
      <c r="M40" s="150">
        <f>+Matériel_Sogto!CD45</f>
        <v>0</v>
      </c>
      <c r="N40" s="150">
        <f>Matériel_Sogto!CL45</f>
        <v>0</v>
      </c>
      <c r="O40" s="150">
        <f>Matériel_Sogto!CT45</f>
        <v>0</v>
      </c>
      <c r="P40" s="150">
        <f>Matériel_Sogto!DB45</f>
        <v>0</v>
      </c>
      <c r="Q40" s="150">
        <f>Matériel_Sogto!DJ45</f>
        <v>0</v>
      </c>
      <c r="R40" s="150">
        <f>Matériel_Sogto!DR45</f>
        <v>0</v>
      </c>
      <c r="S40" s="150">
        <f>Matériel_Sogto!DZ45</f>
        <v>0</v>
      </c>
      <c r="T40" s="150">
        <f>Matériel_Sogto!EH45</f>
        <v>0</v>
      </c>
      <c r="U40" s="150">
        <f>Matériel_Sogto!EP45</f>
        <v>0</v>
      </c>
      <c r="V40" s="150">
        <f>Matériel_Sogto!EX45</f>
        <v>0</v>
      </c>
      <c r="W40" s="150">
        <f>Matériel_Sogto!FF45</f>
        <v>0</v>
      </c>
      <c r="X40" s="150">
        <f>Matériel_Sogto!FN45</f>
        <v>0</v>
      </c>
      <c r="Y40" s="150">
        <f>Matériel_Sogto!FV45</f>
        <v>0</v>
      </c>
      <c r="Z40" s="150">
        <f>Matériel_Sogto!GD45</f>
        <v>0</v>
      </c>
      <c r="AA40" s="150">
        <f>Matériel_Sogto!GL45</f>
        <v>0</v>
      </c>
      <c r="AB40" s="150">
        <f>Matériel_Sogto!GT45</f>
        <v>0</v>
      </c>
      <c r="AC40" s="150">
        <f>Matériel_Sogto!HB45</f>
        <v>0</v>
      </c>
      <c r="AD40" s="150">
        <f>Matériel_Sogto!HJ45</f>
        <v>0</v>
      </c>
      <c r="AE40" s="150">
        <f>Matériel_Sogto!HR45</f>
        <v>0</v>
      </c>
      <c r="AF40" s="150">
        <f>Matériel_Sogto!HZ45</f>
        <v>0</v>
      </c>
      <c r="AG40" s="150">
        <f>Matériel_Sogto!IH45</f>
        <v>0</v>
      </c>
      <c r="AH40" s="150">
        <f>Matériel_Sogto!IP45</f>
        <v>0</v>
      </c>
      <c r="AI40" s="211">
        <f t="shared" si="0"/>
        <v>0</v>
      </c>
    </row>
    <row r="41" spans="1:35">
      <c r="A41" s="158">
        <f>Matériel_Sogto!A46</f>
        <v>0</v>
      </c>
      <c r="B41" s="159">
        <f>Matériel_Sogto!B46</f>
        <v>0</v>
      </c>
      <c r="C41" s="301">
        <f>Matériel_Sogto!C46</f>
        <v>0</v>
      </c>
      <c r="D41" s="149">
        <f>Matériel_Sogto!J46</f>
        <v>0</v>
      </c>
      <c r="E41" s="150">
        <f>Matériel_Sogto!R46</f>
        <v>0</v>
      </c>
      <c r="F41" s="150">
        <f>Matériel_Sogto!Z46</f>
        <v>0</v>
      </c>
      <c r="G41" s="150">
        <f>Matériel_Sogto!AH46</f>
        <v>0</v>
      </c>
      <c r="H41" s="150">
        <f>+Matériel_Sogto!AP46</f>
        <v>0</v>
      </c>
      <c r="I41" s="150">
        <f>Matériel_Sogto!AX46</f>
        <v>0</v>
      </c>
      <c r="J41" s="150">
        <f>Matériel_Sogto!BF46</f>
        <v>0</v>
      </c>
      <c r="K41" s="150">
        <f>Matériel_Sogto!BN46</f>
        <v>0</v>
      </c>
      <c r="L41" s="150">
        <f>Matériel_Sogto!BV46</f>
        <v>0</v>
      </c>
      <c r="M41" s="150">
        <f>+Matériel_Sogto!CD46</f>
        <v>0</v>
      </c>
      <c r="N41" s="150">
        <f>Matériel_Sogto!CL46</f>
        <v>0</v>
      </c>
      <c r="O41" s="150">
        <f>Matériel_Sogto!CT46</f>
        <v>0</v>
      </c>
      <c r="P41" s="150">
        <f>Matériel_Sogto!DB46</f>
        <v>0</v>
      </c>
      <c r="Q41" s="150">
        <f>Matériel_Sogto!DJ46</f>
        <v>0</v>
      </c>
      <c r="R41" s="150">
        <f>Matériel_Sogto!DR46</f>
        <v>0</v>
      </c>
      <c r="S41" s="150">
        <f>Matériel_Sogto!DZ46</f>
        <v>0</v>
      </c>
      <c r="T41" s="150">
        <f>Matériel_Sogto!EH46</f>
        <v>0</v>
      </c>
      <c r="U41" s="150">
        <f>Matériel_Sogto!EP46</f>
        <v>0</v>
      </c>
      <c r="V41" s="150">
        <f>Matériel_Sogto!EX46</f>
        <v>0</v>
      </c>
      <c r="W41" s="150">
        <f>Matériel_Sogto!FF46</f>
        <v>0</v>
      </c>
      <c r="X41" s="150">
        <f>Matériel_Sogto!FN46</f>
        <v>0</v>
      </c>
      <c r="Y41" s="150">
        <f>Matériel_Sogto!FV46</f>
        <v>0</v>
      </c>
      <c r="Z41" s="150">
        <f>Matériel_Sogto!GD46</f>
        <v>0</v>
      </c>
      <c r="AA41" s="150">
        <f>Matériel_Sogto!GL46</f>
        <v>0</v>
      </c>
      <c r="AB41" s="150">
        <f>Matériel_Sogto!GT46</f>
        <v>0</v>
      </c>
      <c r="AC41" s="150">
        <f>Matériel_Sogto!HB46</f>
        <v>0</v>
      </c>
      <c r="AD41" s="150">
        <f>Matériel_Sogto!HJ46</f>
        <v>0</v>
      </c>
      <c r="AE41" s="150">
        <f>Matériel_Sogto!HR46</f>
        <v>0</v>
      </c>
      <c r="AF41" s="150">
        <f>Matériel_Sogto!HZ46</f>
        <v>0</v>
      </c>
      <c r="AG41" s="150">
        <f>Matériel_Sogto!IH46</f>
        <v>0</v>
      </c>
      <c r="AH41" s="150">
        <f>Matériel_Sogto!IP46</f>
        <v>0</v>
      </c>
      <c r="AI41" s="211">
        <f t="shared" si="0"/>
        <v>0</v>
      </c>
    </row>
    <row r="42" spans="1:35">
      <c r="A42" s="158">
        <f>Matériel_Sogto!A47</f>
        <v>0</v>
      </c>
      <c r="B42" s="159">
        <f>Matériel_Sogto!B47</f>
        <v>0</v>
      </c>
      <c r="C42" s="301">
        <f>Matériel_Sogto!C47</f>
        <v>0</v>
      </c>
      <c r="D42" s="149">
        <f>Matériel_Sogto!J47</f>
        <v>0</v>
      </c>
      <c r="E42" s="150">
        <f>Matériel_Sogto!R47</f>
        <v>0</v>
      </c>
      <c r="F42" s="150">
        <f>Matériel_Sogto!Z47</f>
        <v>0</v>
      </c>
      <c r="G42" s="150">
        <f>Matériel_Sogto!AH47</f>
        <v>0</v>
      </c>
      <c r="H42" s="150">
        <f>+Matériel_Sogto!AP47</f>
        <v>0</v>
      </c>
      <c r="I42" s="150">
        <f>Matériel_Sogto!AX47</f>
        <v>0</v>
      </c>
      <c r="J42" s="150">
        <f>Matériel_Sogto!BF47</f>
        <v>0</v>
      </c>
      <c r="K42" s="150">
        <f>Matériel_Sogto!BN47</f>
        <v>0</v>
      </c>
      <c r="L42" s="150">
        <f>Matériel_Sogto!BV47</f>
        <v>0</v>
      </c>
      <c r="M42" s="150">
        <f>+Matériel_Sogto!CD47</f>
        <v>0</v>
      </c>
      <c r="N42" s="150">
        <f>Matériel_Sogto!CL47</f>
        <v>0</v>
      </c>
      <c r="O42" s="150">
        <f>Matériel_Sogto!CT47</f>
        <v>0</v>
      </c>
      <c r="P42" s="150">
        <f>Matériel_Sogto!DB47</f>
        <v>0</v>
      </c>
      <c r="Q42" s="150">
        <f>Matériel_Sogto!DJ47</f>
        <v>0</v>
      </c>
      <c r="R42" s="150">
        <f>Matériel_Sogto!DR47</f>
        <v>0</v>
      </c>
      <c r="S42" s="150">
        <f>Matériel_Sogto!DZ47</f>
        <v>0</v>
      </c>
      <c r="T42" s="150">
        <f>Matériel_Sogto!EH47</f>
        <v>0</v>
      </c>
      <c r="U42" s="150">
        <f>Matériel_Sogto!EP47</f>
        <v>0</v>
      </c>
      <c r="V42" s="150">
        <f>Matériel_Sogto!EX47</f>
        <v>0</v>
      </c>
      <c r="W42" s="150">
        <f>Matériel_Sogto!FF47</f>
        <v>0</v>
      </c>
      <c r="X42" s="150">
        <f>Matériel_Sogto!FN47</f>
        <v>0</v>
      </c>
      <c r="Y42" s="150">
        <f>Matériel_Sogto!FV47</f>
        <v>0</v>
      </c>
      <c r="Z42" s="150">
        <f>Matériel_Sogto!GD47</f>
        <v>0</v>
      </c>
      <c r="AA42" s="150">
        <f>Matériel_Sogto!GL47</f>
        <v>0</v>
      </c>
      <c r="AB42" s="150">
        <f>Matériel_Sogto!GT47</f>
        <v>0</v>
      </c>
      <c r="AC42" s="150">
        <f>Matériel_Sogto!HB47</f>
        <v>0</v>
      </c>
      <c r="AD42" s="150">
        <f>Matériel_Sogto!HJ47</f>
        <v>0</v>
      </c>
      <c r="AE42" s="150">
        <f>Matériel_Sogto!HR47</f>
        <v>0</v>
      </c>
      <c r="AF42" s="150">
        <f>Matériel_Sogto!HZ47</f>
        <v>0</v>
      </c>
      <c r="AG42" s="150">
        <f>Matériel_Sogto!IH47</f>
        <v>0</v>
      </c>
      <c r="AH42" s="150">
        <f>Matériel_Sogto!IP47</f>
        <v>0</v>
      </c>
      <c r="AI42" s="211">
        <f t="shared" si="0"/>
        <v>0</v>
      </c>
    </row>
    <row r="43" spans="1:35">
      <c r="A43" s="158">
        <f>Matériel_Sogto!A48</f>
        <v>0</v>
      </c>
      <c r="B43" s="159">
        <f>Matériel_Sogto!B48</f>
        <v>0</v>
      </c>
      <c r="C43" s="301">
        <f>Matériel_Sogto!C48</f>
        <v>0</v>
      </c>
      <c r="D43" s="149">
        <f>Matériel_Sogto!J48</f>
        <v>0</v>
      </c>
      <c r="E43" s="150">
        <f>Matériel_Sogto!R48</f>
        <v>0</v>
      </c>
      <c r="F43" s="150">
        <f>Matériel_Sogto!Z48</f>
        <v>0</v>
      </c>
      <c r="G43" s="150">
        <f>Matériel_Sogto!AH48</f>
        <v>0</v>
      </c>
      <c r="H43" s="150">
        <f>+Matériel_Sogto!AP48</f>
        <v>0</v>
      </c>
      <c r="I43" s="150">
        <f>Matériel_Sogto!AX48</f>
        <v>0</v>
      </c>
      <c r="J43" s="150">
        <f>Matériel_Sogto!BF48</f>
        <v>0</v>
      </c>
      <c r="K43" s="150">
        <f>Matériel_Sogto!BN48</f>
        <v>0</v>
      </c>
      <c r="L43" s="150">
        <f>Matériel_Sogto!BV48</f>
        <v>0</v>
      </c>
      <c r="M43" s="150">
        <f>+Matériel_Sogto!CD48</f>
        <v>0</v>
      </c>
      <c r="N43" s="150">
        <f>Matériel_Sogto!CL48</f>
        <v>0</v>
      </c>
      <c r="O43" s="150">
        <f>Matériel_Sogto!CT48</f>
        <v>0</v>
      </c>
      <c r="P43" s="150">
        <f>Matériel_Sogto!DB48</f>
        <v>0</v>
      </c>
      <c r="Q43" s="150">
        <f>Matériel_Sogto!DJ48</f>
        <v>0</v>
      </c>
      <c r="R43" s="150">
        <f>Matériel_Sogto!DR48</f>
        <v>0</v>
      </c>
      <c r="S43" s="150">
        <f>Matériel_Sogto!DZ48</f>
        <v>0</v>
      </c>
      <c r="T43" s="150">
        <f>Matériel_Sogto!EH48</f>
        <v>0</v>
      </c>
      <c r="U43" s="150">
        <f>Matériel_Sogto!EP48</f>
        <v>0</v>
      </c>
      <c r="V43" s="150">
        <f>Matériel_Sogto!EX48</f>
        <v>0</v>
      </c>
      <c r="W43" s="150">
        <f>Matériel_Sogto!FF48</f>
        <v>0</v>
      </c>
      <c r="X43" s="150">
        <f>Matériel_Sogto!FN48</f>
        <v>0</v>
      </c>
      <c r="Y43" s="150">
        <f>Matériel_Sogto!FV48</f>
        <v>0</v>
      </c>
      <c r="Z43" s="150">
        <f>Matériel_Sogto!GD48</f>
        <v>0</v>
      </c>
      <c r="AA43" s="150">
        <f>Matériel_Sogto!GL48</f>
        <v>0</v>
      </c>
      <c r="AB43" s="150">
        <f>Matériel_Sogto!GT48</f>
        <v>0</v>
      </c>
      <c r="AC43" s="150">
        <f>Matériel_Sogto!HB48</f>
        <v>0</v>
      </c>
      <c r="AD43" s="150">
        <f>Matériel_Sogto!HJ48</f>
        <v>0</v>
      </c>
      <c r="AE43" s="150">
        <f>Matériel_Sogto!HR48</f>
        <v>0</v>
      </c>
      <c r="AF43" s="150">
        <f>Matériel_Sogto!HZ48</f>
        <v>0</v>
      </c>
      <c r="AG43" s="150">
        <f>Matériel_Sogto!IH48</f>
        <v>0</v>
      </c>
      <c r="AH43" s="150">
        <f>Matériel_Sogto!IP48</f>
        <v>0</v>
      </c>
      <c r="AI43" s="211">
        <f t="shared" si="0"/>
        <v>0</v>
      </c>
    </row>
    <row r="44" spans="1:35">
      <c r="A44" s="158">
        <f>Matériel_Sogto!A49</f>
        <v>0</v>
      </c>
      <c r="B44" s="159">
        <f>Matériel_Sogto!B49</f>
        <v>0</v>
      </c>
      <c r="C44" s="301">
        <f>Matériel_Sogto!C49</f>
        <v>0</v>
      </c>
      <c r="D44" s="149">
        <f>Matériel_Sogto!J49</f>
        <v>0</v>
      </c>
      <c r="E44" s="150">
        <f>Matériel_Sogto!R49</f>
        <v>0</v>
      </c>
      <c r="F44" s="150">
        <f>Matériel_Sogto!Z49</f>
        <v>0</v>
      </c>
      <c r="G44" s="150">
        <f>Matériel_Sogto!AH49</f>
        <v>0</v>
      </c>
      <c r="H44" s="150">
        <f>+Matériel_Sogto!AP49</f>
        <v>0</v>
      </c>
      <c r="I44" s="150">
        <f>Matériel_Sogto!AX49</f>
        <v>0</v>
      </c>
      <c r="J44" s="150">
        <f>Matériel_Sogto!BF49</f>
        <v>0</v>
      </c>
      <c r="K44" s="150">
        <f>Matériel_Sogto!BN49</f>
        <v>0</v>
      </c>
      <c r="L44" s="150">
        <f>Matériel_Sogto!BV49</f>
        <v>0</v>
      </c>
      <c r="M44" s="150">
        <f>+Matériel_Sogto!CD49</f>
        <v>0</v>
      </c>
      <c r="N44" s="150">
        <f>Matériel_Sogto!CL49</f>
        <v>0</v>
      </c>
      <c r="O44" s="150">
        <f>Matériel_Sogto!CT49</f>
        <v>0</v>
      </c>
      <c r="P44" s="150">
        <f>Matériel_Sogto!DB49</f>
        <v>0</v>
      </c>
      <c r="Q44" s="150">
        <f>Matériel_Sogto!DJ49</f>
        <v>0</v>
      </c>
      <c r="R44" s="150">
        <f>Matériel_Sogto!DR49</f>
        <v>0</v>
      </c>
      <c r="S44" s="150">
        <f>Matériel_Sogto!DZ49</f>
        <v>0</v>
      </c>
      <c r="T44" s="150">
        <f>Matériel_Sogto!EH49</f>
        <v>0</v>
      </c>
      <c r="U44" s="150">
        <f>Matériel_Sogto!EP49</f>
        <v>0</v>
      </c>
      <c r="V44" s="150">
        <f>Matériel_Sogto!EX49</f>
        <v>0</v>
      </c>
      <c r="W44" s="150">
        <f>Matériel_Sogto!FF49</f>
        <v>0</v>
      </c>
      <c r="X44" s="150">
        <f>Matériel_Sogto!FN49</f>
        <v>0</v>
      </c>
      <c r="Y44" s="150">
        <f>Matériel_Sogto!FV49</f>
        <v>0</v>
      </c>
      <c r="Z44" s="150">
        <f>Matériel_Sogto!GD49</f>
        <v>0</v>
      </c>
      <c r="AA44" s="150">
        <f>Matériel_Sogto!GL49</f>
        <v>0</v>
      </c>
      <c r="AB44" s="150">
        <f>Matériel_Sogto!GT49</f>
        <v>0</v>
      </c>
      <c r="AC44" s="150">
        <f>Matériel_Sogto!HB49</f>
        <v>0</v>
      </c>
      <c r="AD44" s="150">
        <f>Matériel_Sogto!HJ49</f>
        <v>0</v>
      </c>
      <c r="AE44" s="150">
        <f>Matériel_Sogto!HR49</f>
        <v>0</v>
      </c>
      <c r="AF44" s="150">
        <f>Matériel_Sogto!HZ49</f>
        <v>0</v>
      </c>
      <c r="AG44" s="150">
        <f>Matériel_Sogto!IH49</f>
        <v>0</v>
      </c>
      <c r="AH44" s="150">
        <f>Matériel_Sogto!IP49</f>
        <v>0</v>
      </c>
      <c r="AI44" s="211">
        <f t="shared" si="0"/>
        <v>0</v>
      </c>
    </row>
    <row r="45" spans="1:35">
      <c r="A45" s="158">
        <f>Matériel_Sogto!A50</f>
        <v>0</v>
      </c>
      <c r="B45" s="159">
        <f>Matériel_Sogto!B50</f>
        <v>0</v>
      </c>
      <c r="C45" s="301">
        <f>Matériel_Sogto!C50</f>
        <v>0</v>
      </c>
      <c r="D45" s="149">
        <f>Matériel_Sogto!J50</f>
        <v>0</v>
      </c>
      <c r="E45" s="150">
        <f>Matériel_Sogto!R50</f>
        <v>0</v>
      </c>
      <c r="F45" s="150">
        <f>Matériel_Sogto!Z50</f>
        <v>0</v>
      </c>
      <c r="G45" s="150">
        <f>Matériel_Sogto!AH50</f>
        <v>0</v>
      </c>
      <c r="H45" s="150">
        <f>+Matériel_Sogto!AP50</f>
        <v>0</v>
      </c>
      <c r="I45" s="150">
        <f>Matériel_Sogto!AX50</f>
        <v>0</v>
      </c>
      <c r="J45" s="150">
        <f>Matériel_Sogto!BF50</f>
        <v>0</v>
      </c>
      <c r="K45" s="150">
        <f>Matériel_Sogto!BN50</f>
        <v>0</v>
      </c>
      <c r="L45" s="150">
        <f>Matériel_Sogto!BV50</f>
        <v>0</v>
      </c>
      <c r="M45" s="150">
        <f>+Matériel_Sogto!CD50</f>
        <v>0</v>
      </c>
      <c r="N45" s="150">
        <f>Matériel_Sogto!CL50</f>
        <v>0</v>
      </c>
      <c r="O45" s="150">
        <f>Matériel_Sogto!CT50</f>
        <v>0</v>
      </c>
      <c r="P45" s="150">
        <f>Matériel_Sogto!DB50</f>
        <v>0</v>
      </c>
      <c r="Q45" s="150">
        <f>Matériel_Sogto!DJ50</f>
        <v>0</v>
      </c>
      <c r="R45" s="150">
        <f>Matériel_Sogto!DR50</f>
        <v>0</v>
      </c>
      <c r="S45" s="150">
        <f>Matériel_Sogto!DZ50</f>
        <v>0</v>
      </c>
      <c r="T45" s="150">
        <f>Matériel_Sogto!EH50</f>
        <v>0</v>
      </c>
      <c r="U45" s="150">
        <f>Matériel_Sogto!EP50</f>
        <v>0</v>
      </c>
      <c r="V45" s="150">
        <f>Matériel_Sogto!EX50</f>
        <v>0</v>
      </c>
      <c r="W45" s="150">
        <f>Matériel_Sogto!FF50</f>
        <v>0</v>
      </c>
      <c r="X45" s="150">
        <f>Matériel_Sogto!FN50</f>
        <v>0</v>
      </c>
      <c r="Y45" s="150">
        <f>Matériel_Sogto!FV50</f>
        <v>0</v>
      </c>
      <c r="Z45" s="150">
        <f>Matériel_Sogto!GD50</f>
        <v>0</v>
      </c>
      <c r="AA45" s="150">
        <f>Matériel_Sogto!GL50</f>
        <v>0</v>
      </c>
      <c r="AB45" s="150">
        <f>Matériel_Sogto!GT50</f>
        <v>0</v>
      </c>
      <c r="AC45" s="150">
        <f>Matériel_Sogto!HB50</f>
        <v>0</v>
      </c>
      <c r="AD45" s="150">
        <f>Matériel_Sogto!HJ50</f>
        <v>0</v>
      </c>
      <c r="AE45" s="150">
        <f>Matériel_Sogto!HR50</f>
        <v>0</v>
      </c>
      <c r="AF45" s="150">
        <f>Matériel_Sogto!HZ50</f>
        <v>0</v>
      </c>
      <c r="AG45" s="150">
        <f>Matériel_Sogto!IH50</f>
        <v>0</v>
      </c>
      <c r="AH45" s="150">
        <f>Matériel_Sogto!IP50</f>
        <v>0</v>
      </c>
      <c r="AI45" s="211">
        <f t="shared" si="0"/>
        <v>0</v>
      </c>
    </row>
    <row r="46" spans="1:35">
      <c r="A46" s="158">
        <f>Matériel_Sogto!A51</f>
        <v>0</v>
      </c>
      <c r="B46" s="159">
        <f>Matériel_Sogto!B51</f>
        <v>0</v>
      </c>
      <c r="C46" s="301">
        <f>Matériel_Sogto!C51</f>
        <v>0</v>
      </c>
      <c r="D46" s="149">
        <f>Matériel_Sogto!J51</f>
        <v>0</v>
      </c>
      <c r="E46" s="150">
        <f>Matériel_Sogto!R51</f>
        <v>0</v>
      </c>
      <c r="F46" s="150">
        <f>Matériel_Sogto!Z51</f>
        <v>0</v>
      </c>
      <c r="G46" s="150">
        <f>Matériel_Sogto!AH51</f>
        <v>0</v>
      </c>
      <c r="H46" s="150">
        <f>+Matériel_Sogto!AP51</f>
        <v>0</v>
      </c>
      <c r="I46" s="150">
        <f>Matériel_Sogto!AX51</f>
        <v>0</v>
      </c>
      <c r="J46" s="150">
        <f>Matériel_Sogto!BF51</f>
        <v>0</v>
      </c>
      <c r="K46" s="150">
        <f>Matériel_Sogto!BN51</f>
        <v>0</v>
      </c>
      <c r="L46" s="150">
        <f>Matériel_Sogto!BV51</f>
        <v>0</v>
      </c>
      <c r="M46" s="150">
        <f>+Matériel_Sogto!CD51</f>
        <v>0</v>
      </c>
      <c r="N46" s="150">
        <f>Matériel_Sogto!CL51</f>
        <v>0</v>
      </c>
      <c r="O46" s="150">
        <f>Matériel_Sogto!CT51</f>
        <v>0</v>
      </c>
      <c r="P46" s="150">
        <f>Matériel_Sogto!DB51</f>
        <v>0</v>
      </c>
      <c r="Q46" s="150">
        <f>Matériel_Sogto!DJ51</f>
        <v>0</v>
      </c>
      <c r="R46" s="150">
        <f>Matériel_Sogto!DR51</f>
        <v>0</v>
      </c>
      <c r="S46" s="150">
        <f>Matériel_Sogto!DZ51</f>
        <v>0</v>
      </c>
      <c r="T46" s="150">
        <f>Matériel_Sogto!EH51</f>
        <v>0</v>
      </c>
      <c r="U46" s="150">
        <f>Matériel_Sogto!EP51</f>
        <v>0</v>
      </c>
      <c r="V46" s="150">
        <f>Matériel_Sogto!EX51</f>
        <v>0</v>
      </c>
      <c r="W46" s="150">
        <f>Matériel_Sogto!FF51</f>
        <v>0</v>
      </c>
      <c r="X46" s="150">
        <f>Matériel_Sogto!FN51</f>
        <v>0</v>
      </c>
      <c r="Y46" s="150">
        <f>Matériel_Sogto!FV51</f>
        <v>0</v>
      </c>
      <c r="Z46" s="150">
        <f>Matériel_Sogto!GD51</f>
        <v>0</v>
      </c>
      <c r="AA46" s="150">
        <f>Matériel_Sogto!GL51</f>
        <v>0</v>
      </c>
      <c r="AB46" s="150">
        <f>Matériel_Sogto!GT51</f>
        <v>0</v>
      </c>
      <c r="AC46" s="150">
        <f>Matériel_Sogto!HB51</f>
        <v>0</v>
      </c>
      <c r="AD46" s="150">
        <f>Matériel_Sogto!HJ51</f>
        <v>0</v>
      </c>
      <c r="AE46" s="150">
        <f>Matériel_Sogto!HR51</f>
        <v>0</v>
      </c>
      <c r="AF46" s="150">
        <f>Matériel_Sogto!HZ51</f>
        <v>0</v>
      </c>
      <c r="AG46" s="150">
        <f>Matériel_Sogto!IH51</f>
        <v>0</v>
      </c>
      <c r="AH46" s="150">
        <f>Matériel_Sogto!IP51</f>
        <v>0</v>
      </c>
      <c r="AI46" s="211">
        <f t="shared" si="0"/>
        <v>0</v>
      </c>
    </row>
    <row r="47" spans="1:35">
      <c r="A47" s="158">
        <f>Matériel_Sogto!A52</f>
        <v>0</v>
      </c>
      <c r="B47" s="159">
        <f>Matériel_Sogto!B52</f>
        <v>0</v>
      </c>
      <c r="C47" s="301">
        <f>Matériel_Sogto!C52</f>
        <v>0</v>
      </c>
      <c r="D47" s="149">
        <f>Matériel_Sogto!J52</f>
        <v>0</v>
      </c>
      <c r="E47" s="150">
        <f>Matériel_Sogto!R52</f>
        <v>0</v>
      </c>
      <c r="F47" s="150">
        <f>Matériel_Sogto!Z52</f>
        <v>0</v>
      </c>
      <c r="G47" s="150">
        <f>Matériel_Sogto!AH52</f>
        <v>0</v>
      </c>
      <c r="H47" s="150">
        <f>+Matériel_Sogto!AP52</f>
        <v>0</v>
      </c>
      <c r="I47" s="150">
        <f>Matériel_Sogto!AX52</f>
        <v>0</v>
      </c>
      <c r="J47" s="150">
        <f>Matériel_Sogto!BF52</f>
        <v>0</v>
      </c>
      <c r="K47" s="150">
        <f>Matériel_Sogto!BN52</f>
        <v>0</v>
      </c>
      <c r="L47" s="150">
        <f>Matériel_Sogto!BV52</f>
        <v>0</v>
      </c>
      <c r="M47" s="150">
        <f>+Matériel_Sogto!CD52</f>
        <v>0</v>
      </c>
      <c r="N47" s="150">
        <f>Matériel_Sogto!CL52</f>
        <v>0</v>
      </c>
      <c r="O47" s="150">
        <f>Matériel_Sogto!CT52</f>
        <v>0</v>
      </c>
      <c r="P47" s="150">
        <f>Matériel_Sogto!DB52</f>
        <v>0</v>
      </c>
      <c r="Q47" s="150">
        <f>Matériel_Sogto!DJ52</f>
        <v>0</v>
      </c>
      <c r="R47" s="150">
        <f>Matériel_Sogto!DR52</f>
        <v>0</v>
      </c>
      <c r="S47" s="150">
        <f>Matériel_Sogto!DZ52</f>
        <v>0</v>
      </c>
      <c r="T47" s="150">
        <f>Matériel_Sogto!EH52</f>
        <v>0</v>
      </c>
      <c r="U47" s="150">
        <f>Matériel_Sogto!EP52</f>
        <v>0</v>
      </c>
      <c r="V47" s="150">
        <f>Matériel_Sogto!EX52</f>
        <v>0</v>
      </c>
      <c r="W47" s="150">
        <f>Matériel_Sogto!FF52</f>
        <v>0</v>
      </c>
      <c r="X47" s="150">
        <f>Matériel_Sogto!FN52</f>
        <v>0</v>
      </c>
      <c r="Y47" s="150">
        <f>Matériel_Sogto!FV52</f>
        <v>0</v>
      </c>
      <c r="Z47" s="150">
        <f>Matériel_Sogto!GD52</f>
        <v>0</v>
      </c>
      <c r="AA47" s="150">
        <f>Matériel_Sogto!GL52</f>
        <v>0</v>
      </c>
      <c r="AB47" s="150">
        <f>Matériel_Sogto!GT52</f>
        <v>0</v>
      </c>
      <c r="AC47" s="150">
        <f>Matériel_Sogto!HB52</f>
        <v>0</v>
      </c>
      <c r="AD47" s="150">
        <f>Matériel_Sogto!HJ52</f>
        <v>0</v>
      </c>
      <c r="AE47" s="150">
        <f>Matériel_Sogto!HR52</f>
        <v>0</v>
      </c>
      <c r="AF47" s="150">
        <f>Matériel_Sogto!HZ52</f>
        <v>0</v>
      </c>
      <c r="AG47" s="150">
        <f>Matériel_Sogto!IH52</f>
        <v>0</v>
      </c>
      <c r="AH47" s="150">
        <f>Matériel_Sogto!IP52</f>
        <v>0</v>
      </c>
      <c r="AI47" s="211">
        <f t="shared" si="0"/>
        <v>0</v>
      </c>
    </row>
    <row r="48" spans="1:35">
      <c r="A48" s="158">
        <f>Matériel_Sogto!A53</f>
        <v>0</v>
      </c>
      <c r="B48" s="159">
        <f>Matériel_Sogto!B53</f>
        <v>0</v>
      </c>
      <c r="C48" s="301">
        <f>Matériel_Sogto!C53</f>
        <v>0</v>
      </c>
      <c r="D48" s="149">
        <f>Matériel_Sogto!J53</f>
        <v>0</v>
      </c>
      <c r="E48" s="150">
        <f>Matériel_Sogto!R53</f>
        <v>0</v>
      </c>
      <c r="F48" s="150">
        <f>Matériel_Sogto!Z53</f>
        <v>0</v>
      </c>
      <c r="G48" s="150">
        <f>Matériel_Sogto!AH53</f>
        <v>0</v>
      </c>
      <c r="H48" s="150">
        <f>+Matériel_Sogto!AP53</f>
        <v>0</v>
      </c>
      <c r="I48" s="150">
        <f>Matériel_Sogto!AX53</f>
        <v>0</v>
      </c>
      <c r="J48" s="150">
        <f>Matériel_Sogto!BF53</f>
        <v>0</v>
      </c>
      <c r="K48" s="150">
        <f>Matériel_Sogto!BN53</f>
        <v>0</v>
      </c>
      <c r="L48" s="150">
        <f>Matériel_Sogto!BV53</f>
        <v>0</v>
      </c>
      <c r="M48" s="150">
        <f>+Matériel_Sogto!CD53</f>
        <v>0</v>
      </c>
      <c r="N48" s="150">
        <f>Matériel_Sogto!CL53</f>
        <v>0</v>
      </c>
      <c r="O48" s="150">
        <f>Matériel_Sogto!CT53</f>
        <v>0</v>
      </c>
      <c r="P48" s="150">
        <f>Matériel_Sogto!DB53</f>
        <v>0</v>
      </c>
      <c r="Q48" s="150">
        <f>Matériel_Sogto!DJ53</f>
        <v>0</v>
      </c>
      <c r="R48" s="150">
        <f>Matériel_Sogto!DR53</f>
        <v>0</v>
      </c>
      <c r="S48" s="150">
        <f>Matériel_Sogto!DZ53</f>
        <v>0</v>
      </c>
      <c r="T48" s="150">
        <f>Matériel_Sogto!EH53</f>
        <v>0</v>
      </c>
      <c r="U48" s="150">
        <f>Matériel_Sogto!EP53</f>
        <v>0</v>
      </c>
      <c r="V48" s="150">
        <f>Matériel_Sogto!EX53</f>
        <v>0</v>
      </c>
      <c r="W48" s="150">
        <f>Matériel_Sogto!FF53</f>
        <v>0</v>
      </c>
      <c r="X48" s="150">
        <f>Matériel_Sogto!FN53</f>
        <v>0</v>
      </c>
      <c r="Y48" s="150">
        <f>Matériel_Sogto!FV53</f>
        <v>0</v>
      </c>
      <c r="Z48" s="150">
        <f>Matériel_Sogto!GD53</f>
        <v>0</v>
      </c>
      <c r="AA48" s="150">
        <f>Matériel_Sogto!GL53</f>
        <v>0</v>
      </c>
      <c r="AB48" s="150">
        <f>Matériel_Sogto!GT53</f>
        <v>0</v>
      </c>
      <c r="AC48" s="150">
        <f>Matériel_Sogto!HB53</f>
        <v>0</v>
      </c>
      <c r="AD48" s="150">
        <f>Matériel_Sogto!HJ53</f>
        <v>0</v>
      </c>
      <c r="AE48" s="150">
        <f>Matériel_Sogto!HR53</f>
        <v>0</v>
      </c>
      <c r="AF48" s="150">
        <f>Matériel_Sogto!HZ53</f>
        <v>0</v>
      </c>
      <c r="AG48" s="150">
        <f>Matériel_Sogto!IH53</f>
        <v>0</v>
      </c>
      <c r="AH48" s="150">
        <f>Matériel_Sogto!IP53</f>
        <v>0</v>
      </c>
      <c r="AI48" s="211">
        <f t="shared" si="0"/>
        <v>0</v>
      </c>
    </row>
    <row r="49" spans="1:35">
      <c r="A49" s="158">
        <f>Matériel_Sogto!A54</f>
        <v>0</v>
      </c>
      <c r="B49" s="159">
        <f>Matériel_Sogto!B54</f>
        <v>0</v>
      </c>
      <c r="C49" s="301">
        <f>Matériel_Sogto!C54</f>
        <v>0</v>
      </c>
      <c r="D49" s="149">
        <f>Matériel_Sogto!J54</f>
        <v>0</v>
      </c>
      <c r="E49" s="150">
        <f>Matériel_Sogto!R54</f>
        <v>0</v>
      </c>
      <c r="F49" s="150">
        <f>Matériel_Sogto!Z54</f>
        <v>0</v>
      </c>
      <c r="G49" s="150">
        <f>Matériel_Sogto!AH54</f>
        <v>0</v>
      </c>
      <c r="H49" s="150">
        <f>+Matériel_Sogto!AP54</f>
        <v>0</v>
      </c>
      <c r="I49" s="150">
        <f>Matériel_Sogto!AX54</f>
        <v>0</v>
      </c>
      <c r="J49" s="150">
        <f>Matériel_Sogto!BF54</f>
        <v>0</v>
      </c>
      <c r="K49" s="150">
        <f>Matériel_Sogto!BN54</f>
        <v>0</v>
      </c>
      <c r="L49" s="150">
        <f>Matériel_Sogto!BV54</f>
        <v>0</v>
      </c>
      <c r="M49" s="150">
        <f>+Matériel_Sogto!CD54</f>
        <v>0</v>
      </c>
      <c r="N49" s="150">
        <f>Matériel_Sogto!CL54</f>
        <v>0</v>
      </c>
      <c r="O49" s="150">
        <f>Matériel_Sogto!CT54</f>
        <v>0</v>
      </c>
      <c r="P49" s="150">
        <f>Matériel_Sogto!DB54</f>
        <v>0</v>
      </c>
      <c r="Q49" s="150">
        <f>Matériel_Sogto!DJ54</f>
        <v>0</v>
      </c>
      <c r="R49" s="150">
        <f>Matériel_Sogto!DR54</f>
        <v>0</v>
      </c>
      <c r="S49" s="150">
        <f>Matériel_Sogto!DZ54</f>
        <v>0</v>
      </c>
      <c r="T49" s="150">
        <f>Matériel_Sogto!EH54</f>
        <v>0</v>
      </c>
      <c r="U49" s="150">
        <f>Matériel_Sogto!EP54</f>
        <v>0</v>
      </c>
      <c r="V49" s="150">
        <f>Matériel_Sogto!EX54</f>
        <v>0</v>
      </c>
      <c r="W49" s="150">
        <f>Matériel_Sogto!FF54</f>
        <v>0</v>
      </c>
      <c r="X49" s="150">
        <f>Matériel_Sogto!FN54</f>
        <v>0</v>
      </c>
      <c r="Y49" s="150">
        <f>Matériel_Sogto!FV54</f>
        <v>0</v>
      </c>
      <c r="Z49" s="150">
        <f>Matériel_Sogto!GD54</f>
        <v>0</v>
      </c>
      <c r="AA49" s="150">
        <f>Matériel_Sogto!GL54</f>
        <v>0</v>
      </c>
      <c r="AB49" s="150">
        <f>Matériel_Sogto!GT54</f>
        <v>0</v>
      </c>
      <c r="AC49" s="150">
        <f>Matériel_Sogto!HB54</f>
        <v>0</v>
      </c>
      <c r="AD49" s="150">
        <f>Matériel_Sogto!HJ54</f>
        <v>0</v>
      </c>
      <c r="AE49" s="150">
        <f>Matériel_Sogto!HR54</f>
        <v>0</v>
      </c>
      <c r="AF49" s="150">
        <f>Matériel_Sogto!HZ54</f>
        <v>0</v>
      </c>
      <c r="AG49" s="150">
        <f>Matériel_Sogto!IH54</f>
        <v>0</v>
      </c>
      <c r="AH49" s="150">
        <f>Matériel_Sogto!IP54</f>
        <v>0</v>
      </c>
      <c r="AI49" s="211">
        <f t="shared" si="0"/>
        <v>0</v>
      </c>
    </row>
    <row r="50" spans="1:35">
      <c r="A50" s="158">
        <f>Matériel_Sogto!A55</f>
        <v>0</v>
      </c>
      <c r="B50" s="159">
        <f>Matériel_Sogto!B55</f>
        <v>0</v>
      </c>
      <c r="C50" s="301">
        <f>Matériel_Sogto!C55</f>
        <v>0</v>
      </c>
      <c r="D50" s="149">
        <f>Matériel_Sogto!J55</f>
        <v>0</v>
      </c>
      <c r="E50" s="150">
        <f>Matériel_Sogto!R55</f>
        <v>0</v>
      </c>
      <c r="F50" s="150">
        <f>Matériel_Sogto!Z55</f>
        <v>0</v>
      </c>
      <c r="G50" s="150">
        <f>Matériel_Sogto!AH55</f>
        <v>0</v>
      </c>
      <c r="H50" s="150">
        <f>+Matériel_Sogto!AP55</f>
        <v>0</v>
      </c>
      <c r="I50" s="150">
        <f>Matériel_Sogto!AX55</f>
        <v>0</v>
      </c>
      <c r="J50" s="150">
        <f>Matériel_Sogto!BF55</f>
        <v>0</v>
      </c>
      <c r="K50" s="150">
        <f>Matériel_Sogto!BN55</f>
        <v>0</v>
      </c>
      <c r="L50" s="150">
        <f>Matériel_Sogto!BV55</f>
        <v>0</v>
      </c>
      <c r="M50" s="150">
        <f>+Matériel_Sogto!CD55</f>
        <v>0</v>
      </c>
      <c r="N50" s="150">
        <f>Matériel_Sogto!CL55</f>
        <v>0</v>
      </c>
      <c r="O50" s="150">
        <f>Matériel_Sogto!CT55</f>
        <v>0</v>
      </c>
      <c r="P50" s="150">
        <f>Matériel_Sogto!DB55</f>
        <v>0</v>
      </c>
      <c r="Q50" s="150">
        <f>Matériel_Sogto!DJ55</f>
        <v>0</v>
      </c>
      <c r="R50" s="150">
        <f>Matériel_Sogto!DR55</f>
        <v>0</v>
      </c>
      <c r="S50" s="150">
        <f>Matériel_Sogto!DZ55</f>
        <v>0</v>
      </c>
      <c r="T50" s="150">
        <f>Matériel_Sogto!EH55</f>
        <v>0</v>
      </c>
      <c r="U50" s="150">
        <f>Matériel_Sogto!EP55</f>
        <v>0</v>
      </c>
      <c r="V50" s="150">
        <f>Matériel_Sogto!EX55</f>
        <v>0</v>
      </c>
      <c r="W50" s="150">
        <f>Matériel_Sogto!FF55</f>
        <v>0</v>
      </c>
      <c r="X50" s="150">
        <f>Matériel_Sogto!FN55</f>
        <v>0</v>
      </c>
      <c r="Y50" s="150">
        <f>Matériel_Sogto!FV55</f>
        <v>0</v>
      </c>
      <c r="Z50" s="150">
        <f>Matériel_Sogto!GD55</f>
        <v>0</v>
      </c>
      <c r="AA50" s="150">
        <f>Matériel_Sogto!GL55</f>
        <v>0</v>
      </c>
      <c r="AB50" s="150">
        <f>Matériel_Sogto!GT55</f>
        <v>0</v>
      </c>
      <c r="AC50" s="150">
        <f>Matériel_Sogto!HB55</f>
        <v>0</v>
      </c>
      <c r="AD50" s="150">
        <f>Matériel_Sogto!HJ55</f>
        <v>0</v>
      </c>
      <c r="AE50" s="150">
        <f>Matériel_Sogto!HR55</f>
        <v>0</v>
      </c>
      <c r="AF50" s="150">
        <f>Matériel_Sogto!HZ55</f>
        <v>0</v>
      </c>
      <c r="AG50" s="150">
        <f>Matériel_Sogto!IH55</f>
        <v>0</v>
      </c>
      <c r="AH50" s="150">
        <f>Matériel_Sogto!IP55</f>
        <v>0</v>
      </c>
      <c r="AI50" s="211">
        <f t="shared" si="0"/>
        <v>0</v>
      </c>
    </row>
    <row r="51" spans="1:35">
      <c r="A51" s="158">
        <f>Matériel_Sogto!A56</f>
        <v>0</v>
      </c>
      <c r="B51" s="159">
        <f>Matériel_Sogto!B56</f>
        <v>0</v>
      </c>
      <c r="C51" s="301">
        <f>Matériel_Sogto!C56</f>
        <v>0</v>
      </c>
      <c r="D51" s="149">
        <f>Matériel_Sogto!J56</f>
        <v>0</v>
      </c>
      <c r="E51" s="150">
        <f>Matériel_Sogto!R56</f>
        <v>0</v>
      </c>
      <c r="F51" s="150">
        <f>Matériel_Sogto!Z56</f>
        <v>0</v>
      </c>
      <c r="G51" s="150">
        <f>Matériel_Sogto!AH56</f>
        <v>0</v>
      </c>
      <c r="H51" s="150">
        <f>+Matériel_Sogto!AP56</f>
        <v>0</v>
      </c>
      <c r="I51" s="150">
        <f>Matériel_Sogto!AX56</f>
        <v>0</v>
      </c>
      <c r="J51" s="150">
        <f>Matériel_Sogto!BF56</f>
        <v>0</v>
      </c>
      <c r="K51" s="150">
        <f>Matériel_Sogto!BN56</f>
        <v>0</v>
      </c>
      <c r="L51" s="150">
        <f>Matériel_Sogto!BV56</f>
        <v>0</v>
      </c>
      <c r="M51" s="150">
        <f>+Matériel_Sogto!CD56</f>
        <v>0</v>
      </c>
      <c r="N51" s="150">
        <f>Matériel_Sogto!CL56</f>
        <v>0</v>
      </c>
      <c r="O51" s="150">
        <f>Matériel_Sogto!CT56</f>
        <v>0</v>
      </c>
      <c r="P51" s="150">
        <f>Matériel_Sogto!DB56</f>
        <v>0</v>
      </c>
      <c r="Q51" s="150">
        <f>Matériel_Sogto!DJ56</f>
        <v>0</v>
      </c>
      <c r="R51" s="150">
        <f>Matériel_Sogto!DR56</f>
        <v>0</v>
      </c>
      <c r="S51" s="150">
        <f>Matériel_Sogto!DZ56</f>
        <v>0</v>
      </c>
      <c r="T51" s="150">
        <f>Matériel_Sogto!EH56</f>
        <v>0</v>
      </c>
      <c r="U51" s="150">
        <f>Matériel_Sogto!EP56</f>
        <v>0</v>
      </c>
      <c r="V51" s="150">
        <f>Matériel_Sogto!EX56</f>
        <v>0</v>
      </c>
      <c r="W51" s="150">
        <f>Matériel_Sogto!FF56</f>
        <v>0</v>
      </c>
      <c r="X51" s="150">
        <f>Matériel_Sogto!FN56</f>
        <v>0</v>
      </c>
      <c r="Y51" s="150">
        <f>Matériel_Sogto!FV56</f>
        <v>0</v>
      </c>
      <c r="Z51" s="150">
        <f>Matériel_Sogto!GD56</f>
        <v>0</v>
      </c>
      <c r="AA51" s="150">
        <f>Matériel_Sogto!GL56</f>
        <v>0</v>
      </c>
      <c r="AB51" s="150">
        <f>Matériel_Sogto!GT56</f>
        <v>0</v>
      </c>
      <c r="AC51" s="150">
        <f>Matériel_Sogto!HB56</f>
        <v>0</v>
      </c>
      <c r="AD51" s="150">
        <f>Matériel_Sogto!HJ56</f>
        <v>0</v>
      </c>
      <c r="AE51" s="150">
        <f>Matériel_Sogto!HR56</f>
        <v>0</v>
      </c>
      <c r="AF51" s="150">
        <f>Matériel_Sogto!HZ56</f>
        <v>0</v>
      </c>
      <c r="AG51" s="150">
        <f>Matériel_Sogto!IH56</f>
        <v>0</v>
      </c>
      <c r="AH51" s="150">
        <f>Matériel_Sogto!IP56</f>
        <v>0</v>
      </c>
      <c r="AI51" s="211">
        <f t="shared" si="0"/>
        <v>0</v>
      </c>
    </row>
    <row r="52" spans="1:35">
      <c r="A52" s="158">
        <f>Matériel_Sogto!A57</f>
        <v>0</v>
      </c>
      <c r="B52" s="159">
        <f>Matériel_Sogto!B57</f>
        <v>0</v>
      </c>
      <c r="C52" s="301">
        <f>Matériel_Sogto!C57</f>
        <v>0</v>
      </c>
      <c r="D52" s="149">
        <f>Matériel_Sogto!J57</f>
        <v>0</v>
      </c>
      <c r="E52" s="150">
        <f>Matériel_Sogto!R57</f>
        <v>0</v>
      </c>
      <c r="F52" s="150">
        <f>Matériel_Sogto!Z57</f>
        <v>0</v>
      </c>
      <c r="G52" s="150">
        <f>Matériel_Sogto!AH57</f>
        <v>0</v>
      </c>
      <c r="H52" s="150">
        <f>+Matériel_Sogto!AP57</f>
        <v>0</v>
      </c>
      <c r="I52" s="150">
        <f>Matériel_Sogto!AX57</f>
        <v>0</v>
      </c>
      <c r="J52" s="150">
        <f>Matériel_Sogto!BF57</f>
        <v>0</v>
      </c>
      <c r="K52" s="150">
        <f>Matériel_Sogto!BN57</f>
        <v>0</v>
      </c>
      <c r="L52" s="150">
        <f>Matériel_Sogto!BV57</f>
        <v>0</v>
      </c>
      <c r="M52" s="150">
        <f>+Matériel_Sogto!CD57</f>
        <v>0</v>
      </c>
      <c r="N52" s="150">
        <f>Matériel_Sogto!CL57</f>
        <v>0</v>
      </c>
      <c r="O52" s="150">
        <f>Matériel_Sogto!CT57</f>
        <v>0</v>
      </c>
      <c r="P52" s="150">
        <f>Matériel_Sogto!DB57</f>
        <v>0</v>
      </c>
      <c r="Q52" s="150">
        <f>Matériel_Sogto!DJ57</f>
        <v>0</v>
      </c>
      <c r="R52" s="150">
        <f>Matériel_Sogto!DR57</f>
        <v>0</v>
      </c>
      <c r="S52" s="150">
        <f>Matériel_Sogto!DZ57</f>
        <v>0</v>
      </c>
      <c r="T52" s="150">
        <f>Matériel_Sogto!EH57</f>
        <v>0</v>
      </c>
      <c r="U52" s="150">
        <f>Matériel_Sogto!EP57</f>
        <v>0</v>
      </c>
      <c r="V52" s="150">
        <f>Matériel_Sogto!EX57</f>
        <v>0</v>
      </c>
      <c r="W52" s="150">
        <f>Matériel_Sogto!FF57</f>
        <v>0</v>
      </c>
      <c r="X52" s="150">
        <f>Matériel_Sogto!FN57</f>
        <v>0</v>
      </c>
      <c r="Y52" s="150">
        <f>Matériel_Sogto!FV57</f>
        <v>0</v>
      </c>
      <c r="Z52" s="150">
        <f>Matériel_Sogto!GD57</f>
        <v>0</v>
      </c>
      <c r="AA52" s="150">
        <f>Matériel_Sogto!GL57</f>
        <v>0</v>
      </c>
      <c r="AB52" s="150">
        <f>Matériel_Sogto!GT57</f>
        <v>0</v>
      </c>
      <c r="AC52" s="150">
        <f>Matériel_Sogto!HB57</f>
        <v>0</v>
      </c>
      <c r="AD52" s="150">
        <f>Matériel_Sogto!HJ57</f>
        <v>0</v>
      </c>
      <c r="AE52" s="150">
        <f>Matériel_Sogto!HR57</f>
        <v>0</v>
      </c>
      <c r="AF52" s="150">
        <f>Matériel_Sogto!HZ57</f>
        <v>0</v>
      </c>
      <c r="AG52" s="150">
        <f>Matériel_Sogto!IH57</f>
        <v>0</v>
      </c>
      <c r="AH52" s="150">
        <f>Matériel_Sogto!IP57</f>
        <v>0</v>
      </c>
      <c r="AI52" s="211">
        <f t="shared" si="0"/>
        <v>0</v>
      </c>
    </row>
    <row r="53" spans="1:35">
      <c r="A53" s="158">
        <f>Matériel_Sogto!A58</f>
        <v>0</v>
      </c>
      <c r="B53" s="159">
        <f>Matériel_Sogto!B58</f>
        <v>0</v>
      </c>
      <c r="C53" s="301">
        <f>Matériel_Sogto!C58</f>
        <v>0</v>
      </c>
      <c r="D53" s="149">
        <f>Matériel_Sogto!J58</f>
        <v>0</v>
      </c>
      <c r="E53" s="150">
        <f>Matériel_Sogto!R58</f>
        <v>0</v>
      </c>
      <c r="F53" s="150">
        <f>Matériel_Sogto!Z58</f>
        <v>0</v>
      </c>
      <c r="G53" s="150">
        <f>Matériel_Sogto!AH58</f>
        <v>0</v>
      </c>
      <c r="H53" s="150">
        <f>+Matériel_Sogto!AP58</f>
        <v>0</v>
      </c>
      <c r="I53" s="150">
        <f>Matériel_Sogto!AX58</f>
        <v>0</v>
      </c>
      <c r="J53" s="150">
        <f>Matériel_Sogto!BF58</f>
        <v>0</v>
      </c>
      <c r="K53" s="150">
        <f>Matériel_Sogto!BN58</f>
        <v>0</v>
      </c>
      <c r="L53" s="150">
        <f>Matériel_Sogto!BV58</f>
        <v>0</v>
      </c>
      <c r="M53" s="150">
        <f>+Matériel_Sogto!CD58</f>
        <v>0</v>
      </c>
      <c r="N53" s="150">
        <f>Matériel_Sogto!CL58</f>
        <v>0</v>
      </c>
      <c r="O53" s="150">
        <f>Matériel_Sogto!CT58</f>
        <v>0</v>
      </c>
      <c r="P53" s="150">
        <f>Matériel_Sogto!DB58</f>
        <v>0</v>
      </c>
      <c r="Q53" s="150">
        <f>Matériel_Sogto!DJ58</f>
        <v>0</v>
      </c>
      <c r="R53" s="150">
        <f>Matériel_Sogto!DR58</f>
        <v>0</v>
      </c>
      <c r="S53" s="150">
        <f>Matériel_Sogto!DZ58</f>
        <v>0</v>
      </c>
      <c r="T53" s="150">
        <f>Matériel_Sogto!EH58</f>
        <v>0</v>
      </c>
      <c r="U53" s="150">
        <f>Matériel_Sogto!EP58</f>
        <v>0</v>
      </c>
      <c r="V53" s="150">
        <f>Matériel_Sogto!EX58</f>
        <v>0</v>
      </c>
      <c r="W53" s="150">
        <f>Matériel_Sogto!FF58</f>
        <v>0</v>
      </c>
      <c r="X53" s="150">
        <f>Matériel_Sogto!FN58</f>
        <v>0</v>
      </c>
      <c r="Y53" s="150">
        <f>Matériel_Sogto!FV58</f>
        <v>0</v>
      </c>
      <c r="Z53" s="150">
        <f>Matériel_Sogto!GD58</f>
        <v>0</v>
      </c>
      <c r="AA53" s="150">
        <f>Matériel_Sogto!GL58</f>
        <v>0</v>
      </c>
      <c r="AB53" s="150">
        <f>Matériel_Sogto!GT58</f>
        <v>0</v>
      </c>
      <c r="AC53" s="150">
        <f>Matériel_Sogto!HB58</f>
        <v>0</v>
      </c>
      <c r="AD53" s="150">
        <f>Matériel_Sogto!HJ58</f>
        <v>0</v>
      </c>
      <c r="AE53" s="150">
        <f>Matériel_Sogto!HR58</f>
        <v>0</v>
      </c>
      <c r="AF53" s="150">
        <f>Matériel_Sogto!HZ58</f>
        <v>0</v>
      </c>
      <c r="AG53" s="150">
        <f>Matériel_Sogto!IH58</f>
        <v>0</v>
      </c>
      <c r="AH53" s="150">
        <f>Matériel_Sogto!IP58</f>
        <v>0</v>
      </c>
      <c r="AI53" s="211">
        <f t="shared" si="0"/>
        <v>0</v>
      </c>
    </row>
    <row r="54" spans="1:35">
      <c r="A54" s="158">
        <f>Matériel_Sogto!A59</f>
        <v>0</v>
      </c>
      <c r="B54" s="159">
        <f>Matériel_Sogto!B59</f>
        <v>0</v>
      </c>
      <c r="C54" s="301">
        <f>Matériel_Sogto!C59</f>
        <v>0</v>
      </c>
      <c r="D54" s="149">
        <f>Matériel_Sogto!J59</f>
        <v>0</v>
      </c>
      <c r="E54" s="150">
        <f>Matériel_Sogto!R59</f>
        <v>0</v>
      </c>
      <c r="F54" s="150">
        <f>Matériel_Sogto!Z59</f>
        <v>0</v>
      </c>
      <c r="G54" s="150">
        <f>Matériel_Sogto!AH59</f>
        <v>0</v>
      </c>
      <c r="H54" s="150">
        <f>+Matériel_Sogto!AP59</f>
        <v>0</v>
      </c>
      <c r="I54" s="150">
        <f>Matériel_Sogto!AX59</f>
        <v>0</v>
      </c>
      <c r="J54" s="150">
        <f>Matériel_Sogto!BF59</f>
        <v>0</v>
      </c>
      <c r="K54" s="150">
        <f>Matériel_Sogto!BN59</f>
        <v>0</v>
      </c>
      <c r="L54" s="150">
        <f>Matériel_Sogto!BV59</f>
        <v>0</v>
      </c>
      <c r="M54" s="150">
        <f>+Matériel_Sogto!CD59</f>
        <v>0</v>
      </c>
      <c r="N54" s="150">
        <f>Matériel_Sogto!CL59</f>
        <v>0</v>
      </c>
      <c r="O54" s="150">
        <f>Matériel_Sogto!CT59</f>
        <v>0</v>
      </c>
      <c r="P54" s="150">
        <f>Matériel_Sogto!DB59</f>
        <v>0</v>
      </c>
      <c r="Q54" s="150">
        <f>Matériel_Sogto!DJ59</f>
        <v>0</v>
      </c>
      <c r="R54" s="150">
        <f>Matériel_Sogto!DR59</f>
        <v>0</v>
      </c>
      <c r="S54" s="150">
        <f>Matériel_Sogto!DZ59</f>
        <v>0</v>
      </c>
      <c r="T54" s="150">
        <f>Matériel_Sogto!EH59</f>
        <v>0</v>
      </c>
      <c r="U54" s="150">
        <f>Matériel_Sogto!EP59</f>
        <v>0</v>
      </c>
      <c r="V54" s="150">
        <f>Matériel_Sogto!EX59</f>
        <v>0</v>
      </c>
      <c r="W54" s="150">
        <f>Matériel_Sogto!FF59</f>
        <v>0</v>
      </c>
      <c r="X54" s="150">
        <f>Matériel_Sogto!FN59</f>
        <v>0</v>
      </c>
      <c r="Y54" s="150">
        <f>Matériel_Sogto!FV59</f>
        <v>0</v>
      </c>
      <c r="Z54" s="150">
        <f>Matériel_Sogto!GD59</f>
        <v>0</v>
      </c>
      <c r="AA54" s="150">
        <f>Matériel_Sogto!GL59</f>
        <v>0</v>
      </c>
      <c r="AB54" s="150">
        <f>Matériel_Sogto!GT59</f>
        <v>0</v>
      </c>
      <c r="AC54" s="150">
        <f>Matériel_Sogto!HB59</f>
        <v>0</v>
      </c>
      <c r="AD54" s="150">
        <f>Matériel_Sogto!HJ59</f>
        <v>0</v>
      </c>
      <c r="AE54" s="150">
        <f>Matériel_Sogto!HR59</f>
        <v>0</v>
      </c>
      <c r="AF54" s="150">
        <f>Matériel_Sogto!HZ59</f>
        <v>0</v>
      </c>
      <c r="AG54" s="150">
        <f>Matériel_Sogto!IH59</f>
        <v>0</v>
      </c>
      <c r="AH54" s="150">
        <f>Matériel_Sogto!IP59</f>
        <v>0</v>
      </c>
      <c r="AI54" s="211">
        <f t="shared" si="0"/>
        <v>0</v>
      </c>
    </row>
    <row r="55" spans="1:35">
      <c r="A55" s="300">
        <f>Matériel_Sogto!A60</f>
        <v>0</v>
      </c>
      <c r="B55" s="301">
        <f>Matériel_Sogto!B60</f>
        <v>0</v>
      </c>
      <c r="C55" s="301">
        <f>Matériel_Sogto!C60</f>
        <v>0</v>
      </c>
      <c r="D55" s="149">
        <f>Matériel_Sogto!J60</f>
        <v>0</v>
      </c>
      <c r="E55" s="150">
        <f>Matériel_Sogto!R60</f>
        <v>0</v>
      </c>
      <c r="F55" s="150">
        <f>Matériel_Sogto!Z60</f>
        <v>0</v>
      </c>
      <c r="G55" s="150">
        <f>Matériel_Sogto!AH60</f>
        <v>0</v>
      </c>
      <c r="H55" s="150">
        <f>+Matériel_Sogto!AP60</f>
        <v>0</v>
      </c>
      <c r="I55" s="150">
        <f>Matériel_Sogto!AX60</f>
        <v>0</v>
      </c>
      <c r="J55" s="150">
        <f>Matériel_Sogto!BF60</f>
        <v>0</v>
      </c>
      <c r="K55" s="150">
        <f>Matériel_Sogto!BN60</f>
        <v>0</v>
      </c>
      <c r="L55" s="150">
        <f>Matériel_Sogto!BV60</f>
        <v>0</v>
      </c>
      <c r="M55" s="150">
        <f>+Matériel_Sogto!CD60</f>
        <v>0</v>
      </c>
      <c r="N55" s="150">
        <f>Matériel_Sogto!CL60</f>
        <v>0</v>
      </c>
      <c r="O55" s="150">
        <f>Matériel_Sogto!CT60</f>
        <v>0</v>
      </c>
      <c r="P55" s="150">
        <f>Matériel_Sogto!DB60</f>
        <v>0</v>
      </c>
      <c r="Q55" s="150">
        <f>Matériel_Sogto!DJ60</f>
        <v>0</v>
      </c>
      <c r="R55" s="150">
        <f>Matériel_Sogto!DR60</f>
        <v>0</v>
      </c>
      <c r="S55" s="150">
        <f>Matériel_Sogto!DZ60</f>
        <v>0</v>
      </c>
      <c r="T55" s="150">
        <f>Matériel_Sogto!EH60</f>
        <v>0</v>
      </c>
      <c r="U55" s="150">
        <f>Matériel_Sogto!EP60</f>
        <v>0</v>
      </c>
      <c r="V55" s="150">
        <f>Matériel_Sogto!EX60</f>
        <v>0</v>
      </c>
      <c r="W55" s="150">
        <f>Matériel_Sogto!FF60</f>
        <v>0</v>
      </c>
      <c r="X55" s="150">
        <f>Matériel_Sogto!FN60</f>
        <v>0</v>
      </c>
      <c r="Y55" s="150">
        <f>Matériel_Sogto!FV60</f>
        <v>0</v>
      </c>
      <c r="Z55" s="150">
        <f>Matériel_Sogto!GD60</f>
        <v>0</v>
      </c>
      <c r="AA55" s="150">
        <f>Matériel_Sogto!GL60</f>
        <v>0</v>
      </c>
      <c r="AB55" s="150">
        <f>Matériel_Sogto!GT60</f>
        <v>0</v>
      </c>
      <c r="AC55" s="150">
        <f>Matériel_Sogto!HB60</f>
        <v>0</v>
      </c>
      <c r="AD55" s="150">
        <f>Matériel_Sogto!HJ60</f>
        <v>0</v>
      </c>
      <c r="AE55" s="150">
        <f>Matériel_Sogto!HR60</f>
        <v>0</v>
      </c>
      <c r="AF55" s="150">
        <f>Matériel_Sogto!HZ60</f>
        <v>0</v>
      </c>
      <c r="AG55" s="150">
        <f>Matériel_Sogto!IH60</f>
        <v>0</v>
      </c>
      <c r="AH55" s="150">
        <f>Matériel_Sogto!IP60</f>
        <v>0</v>
      </c>
      <c r="AI55" s="211">
        <f t="shared" si="0"/>
        <v>0</v>
      </c>
    </row>
    <row r="56" spans="1:35">
      <c r="A56" s="300">
        <f>Matériel_Sogto!A61</f>
        <v>0</v>
      </c>
      <c r="B56" s="301">
        <f>Matériel_Sogto!B61</f>
        <v>0</v>
      </c>
      <c r="C56" s="301">
        <f>Matériel_Sogto!C61</f>
        <v>0</v>
      </c>
      <c r="D56" s="149">
        <f>Matériel_Sogto!J61</f>
        <v>0</v>
      </c>
      <c r="E56" s="150">
        <f>Matériel_Sogto!R61</f>
        <v>0</v>
      </c>
      <c r="F56" s="150">
        <f>Matériel_Sogto!Z61</f>
        <v>0</v>
      </c>
      <c r="G56" s="150">
        <f>Matériel_Sogto!AH61</f>
        <v>0</v>
      </c>
      <c r="H56" s="150">
        <f>+Matériel_Sogto!AP61</f>
        <v>0</v>
      </c>
      <c r="I56" s="150">
        <f>Matériel_Sogto!AX61</f>
        <v>0</v>
      </c>
      <c r="J56" s="150">
        <f>Matériel_Sogto!BF61</f>
        <v>0</v>
      </c>
      <c r="K56" s="150">
        <f>Matériel_Sogto!BN61</f>
        <v>0</v>
      </c>
      <c r="L56" s="150">
        <f>Matériel_Sogto!BV61</f>
        <v>0</v>
      </c>
      <c r="M56" s="150">
        <f>+Matériel_Sogto!CD61</f>
        <v>0</v>
      </c>
      <c r="N56" s="150">
        <f>Matériel_Sogto!CL61</f>
        <v>0</v>
      </c>
      <c r="O56" s="150">
        <f>Matériel_Sogto!CT61</f>
        <v>0</v>
      </c>
      <c r="P56" s="150">
        <f>Matériel_Sogto!DB61</f>
        <v>0</v>
      </c>
      <c r="Q56" s="150">
        <f>Matériel_Sogto!DJ61</f>
        <v>0</v>
      </c>
      <c r="R56" s="150">
        <f>Matériel_Sogto!DR61</f>
        <v>0</v>
      </c>
      <c r="S56" s="150">
        <f>Matériel_Sogto!DZ61</f>
        <v>0</v>
      </c>
      <c r="T56" s="150">
        <f>Matériel_Sogto!EH61</f>
        <v>0</v>
      </c>
      <c r="U56" s="150">
        <f>Matériel_Sogto!EP61</f>
        <v>0</v>
      </c>
      <c r="V56" s="150">
        <f>Matériel_Sogto!EX61</f>
        <v>0</v>
      </c>
      <c r="W56" s="150">
        <f>Matériel_Sogto!FF61</f>
        <v>0</v>
      </c>
      <c r="X56" s="150">
        <f>Matériel_Sogto!FN61</f>
        <v>0</v>
      </c>
      <c r="Y56" s="150">
        <f>Matériel_Sogto!FV61</f>
        <v>0</v>
      </c>
      <c r="Z56" s="150">
        <f>Matériel_Sogto!GD61</f>
        <v>0</v>
      </c>
      <c r="AA56" s="150">
        <f>Matériel_Sogto!GL61</f>
        <v>0</v>
      </c>
      <c r="AB56" s="150">
        <f>Matériel_Sogto!GT61</f>
        <v>0</v>
      </c>
      <c r="AC56" s="150">
        <f>Matériel_Sogto!HB61</f>
        <v>0</v>
      </c>
      <c r="AD56" s="150">
        <f>Matériel_Sogto!HJ61</f>
        <v>0</v>
      </c>
      <c r="AE56" s="150">
        <f>Matériel_Sogto!HR61</f>
        <v>0</v>
      </c>
      <c r="AF56" s="150">
        <f>Matériel_Sogto!HZ61</f>
        <v>0</v>
      </c>
      <c r="AG56" s="150">
        <f>Matériel_Sogto!IH61</f>
        <v>0</v>
      </c>
      <c r="AH56" s="150">
        <f>Matériel_Sogto!IP61</f>
        <v>0</v>
      </c>
      <c r="AI56" s="211">
        <f t="shared" si="0"/>
        <v>0</v>
      </c>
    </row>
    <row r="57" spans="1:35">
      <c r="A57" s="300">
        <f>Matériel_Sogto!A62</f>
        <v>0</v>
      </c>
      <c r="B57" s="301">
        <f>Matériel_Sogto!B62</f>
        <v>0</v>
      </c>
      <c r="C57" s="301">
        <f>Matériel_Sogto!C62</f>
        <v>0</v>
      </c>
      <c r="D57" s="149">
        <f>Matériel_Sogto!J62</f>
        <v>0</v>
      </c>
      <c r="E57" s="150">
        <f>Matériel_Sogto!R62</f>
        <v>0</v>
      </c>
      <c r="F57" s="150">
        <f>Matériel_Sogto!Z62</f>
        <v>0</v>
      </c>
      <c r="G57" s="150">
        <f>Matériel_Sogto!AH62</f>
        <v>0</v>
      </c>
      <c r="H57" s="150">
        <f>+Matériel_Sogto!AP62</f>
        <v>0</v>
      </c>
      <c r="I57" s="150">
        <f>Matériel_Sogto!AX62</f>
        <v>0</v>
      </c>
      <c r="J57" s="150">
        <f>Matériel_Sogto!BF62</f>
        <v>0</v>
      </c>
      <c r="K57" s="150">
        <f>Matériel_Sogto!BN62</f>
        <v>0</v>
      </c>
      <c r="L57" s="150">
        <f>Matériel_Sogto!BV62</f>
        <v>0</v>
      </c>
      <c r="M57" s="150">
        <f>+Matériel_Sogto!CD62</f>
        <v>0</v>
      </c>
      <c r="N57" s="150">
        <f>Matériel_Sogto!CL62</f>
        <v>0</v>
      </c>
      <c r="O57" s="150">
        <f>Matériel_Sogto!CT62</f>
        <v>0</v>
      </c>
      <c r="P57" s="150">
        <f>Matériel_Sogto!DB62</f>
        <v>0</v>
      </c>
      <c r="Q57" s="150">
        <f>Matériel_Sogto!DJ62</f>
        <v>0</v>
      </c>
      <c r="R57" s="150">
        <f>Matériel_Sogto!DR62</f>
        <v>0</v>
      </c>
      <c r="S57" s="150">
        <f>Matériel_Sogto!DZ62</f>
        <v>0</v>
      </c>
      <c r="T57" s="150">
        <f>Matériel_Sogto!EH62</f>
        <v>0</v>
      </c>
      <c r="U57" s="150">
        <f>Matériel_Sogto!EP62</f>
        <v>0</v>
      </c>
      <c r="V57" s="150">
        <f>Matériel_Sogto!EX62</f>
        <v>0</v>
      </c>
      <c r="W57" s="150">
        <f>Matériel_Sogto!FF62</f>
        <v>0</v>
      </c>
      <c r="X57" s="150">
        <f>Matériel_Sogto!FN62</f>
        <v>0</v>
      </c>
      <c r="Y57" s="150">
        <f>Matériel_Sogto!FV62</f>
        <v>0</v>
      </c>
      <c r="Z57" s="150">
        <f>Matériel_Sogto!GD62</f>
        <v>0</v>
      </c>
      <c r="AA57" s="150">
        <f>Matériel_Sogto!GL62</f>
        <v>0</v>
      </c>
      <c r="AB57" s="150">
        <f>Matériel_Sogto!GT62</f>
        <v>0</v>
      </c>
      <c r="AC57" s="150">
        <f>Matériel_Sogto!HB62</f>
        <v>0</v>
      </c>
      <c r="AD57" s="150">
        <f>Matériel_Sogto!HJ62</f>
        <v>0</v>
      </c>
      <c r="AE57" s="150">
        <f>Matériel_Sogto!HR62</f>
        <v>0</v>
      </c>
      <c r="AF57" s="150">
        <f>Matériel_Sogto!HZ62</f>
        <v>0</v>
      </c>
      <c r="AG57" s="150">
        <f>Matériel_Sogto!IH62</f>
        <v>0</v>
      </c>
      <c r="AH57" s="150">
        <f>Matériel_Sogto!IP62</f>
        <v>0</v>
      </c>
      <c r="AI57" s="211">
        <f t="shared" si="0"/>
        <v>0</v>
      </c>
    </row>
    <row r="58" spans="1:35">
      <c r="A58" s="300">
        <f>Matériel_Sogto!A63</f>
        <v>0</v>
      </c>
      <c r="B58" s="301">
        <f>Matériel_Sogto!B63</f>
        <v>0</v>
      </c>
      <c r="C58" s="301">
        <f>Matériel_Sogto!C63</f>
        <v>0</v>
      </c>
      <c r="D58" s="149">
        <f>Matériel_Sogto!J63</f>
        <v>0</v>
      </c>
      <c r="E58" s="150">
        <f>Matériel_Sogto!R63</f>
        <v>0</v>
      </c>
      <c r="F58" s="150">
        <f>Matériel_Sogto!Z63</f>
        <v>0</v>
      </c>
      <c r="G58" s="150">
        <f>Matériel_Sogto!AH63</f>
        <v>0</v>
      </c>
      <c r="H58" s="150">
        <f>+Matériel_Sogto!AP63</f>
        <v>0</v>
      </c>
      <c r="I58" s="150">
        <f>Matériel_Sogto!AX63</f>
        <v>0</v>
      </c>
      <c r="J58" s="150">
        <f>Matériel_Sogto!BF63</f>
        <v>0</v>
      </c>
      <c r="K58" s="150">
        <f>Matériel_Sogto!BN63</f>
        <v>0</v>
      </c>
      <c r="L58" s="150">
        <f>Matériel_Sogto!BV63</f>
        <v>0</v>
      </c>
      <c r="M58" s="150">
        <f>+Matériel_Sogto!CD63</f>
        <v>0</v>
      </c>
      <c r="N58" s="150">
        <f>Matériel_Sogto!CL63</f>
        <v>0</v>
      </c>
      <c r="O58" s="150">
        <f>Matériel_Sogto!CT63</f>
        <v>0</v>
      </c>
      <c r="P58" s="150">
        <f>Matériel_Sogto!DB63</f>
        <v>0</v>
      </c>
      <c r="Q58" s="150">
        <f>Matériel_Sogto!DJ63</f>
        <v>0</v>
      </c>
      <c r="R58" s="150">
        <f>Matériel_Sogto!DR63</f>
        <v>0</v>
      </c>
      <c r="S58" s="150">
        <f>Matériel_Sogto!DZ63</f>
        <v>0</v>
      </c>
      <c r="T58" s="150">
        <f>Matériel_Sogto!EH63</f>
        <v>0</v>
      </c>
      <c r="U58" s="150">
        <f>Matériel_Sogto!EP63</f>
        <v>0</v>
      </c>
      <c r="V58" s="150">
        <f>Matériel_Sogto!EX63</f>
        <v>0</v>
      </c>
      <c r="W58" s="150">
        <f>Matériel_Sogto!FF63</f>
        <v>0</v>
      </c>
      <c r="X58" s="150">
        <f>Matériel_Sogto!FN63</f>
        <v>0</v>
      </c>
      <c r="Y58" s="150">
        <f>Matériel_Sogto!FV63</f>
        <v>0</v>
      </c>
      <c r="Z58" s="150">
        <f>Matériel_Sogto!GD63</f>
        <v>0</v>
      </c>
      <c r="AA58" s="150">
        <f>Matériel_Sogto!GL63</f>
        <v>0</v>
      </c>
      <c r="AB58" s="150">
        <f>Matériel_Sogto!GT63</f>
        <v>0</v>
      </c>
      <c r="AC58" s="150">
        <f>Matériel_Sogto!HB63</f>
        <v>0</v>
      </c>
      <c r="AD58" s="150">
        <f>Matériel_Sogto!HJ63</f>
        <v>0</v>
      </c>
      <c r="AE58" s="150">
        <f>Matériel_Sogto!HR63</f>
        <v>0</v>
      </c>
      <c r="AF58" s="150">
        <f>Matériel_Sogto!HZ63</f>
        <v>0</v>
      </c>
      <c r="AG58" s="150">
        <f>Matériel_Sogto!IH63</f>
        <v>0</v>
      </c>
      <c r="AH58" s="150">
        <f>Matériel_Sogto!IP63</f>
        <v>0</v>
      </c>
      <c r="AI58" s="211">
        <f t="shared" si="0"/>
        <v>0</v>
      </c>
    </row>
    <row r="59" spans="1:35">
      <c r="A59" s="300">
        <f>Matériel_Sogto!A64</f>
        <v>0</v>
      </c>
      <c r="B59" s="301">
        <f>Matériel_Sogto!B64</f>
        <v>0</v>
      </c>
      <c r="C59" s="301">
        <f>Matériel_Sogto!C64</f>
        <v>0</v>
      </c>
      <c r="D59" s="149">
        <f>Matériel_Sogto!J64</f>
        <v>0</v>
      </c>
      <c r="E59" s="150">
        <f>Matériel_Sogto!R64</f>
        <v>0</v>
      </c>
      <c r="F59" s="150">
        <f>Matériel_Sogto!Z64</f>
        <v>0</v>
      </c>
      <c r="G59" s="150">
        <f>Matériel_Sogto!AH64</f>
        <v>0</v>
      </c>
      <c r="H59" s="150">
        <f>+Matériel_Sogto!AP64</f>
        <v>0</v>
      </c>
      <c r="I59" s="150">
        <f>Matériel_Sogto!AX64</f>
        <v>0</v>
      </c>
      <c r="J59" s="150">
        <f>Matériel_Sogto!BF64</f>
        <v>0</v>
      </c>
      <c r="K59" s="150">
        <f>Matériel_Sogto!BN64</f>
        <v>0</v>
      </c>
      <c r="L59" s="150">
        <f>Matériel_Sogto!BV64</f>
        <v>0</v>
      </c>
      <c r="M59" s="150">
        <f>+Matériel_Sogto!CD64</f>
        <v>0</v>
      </c>
      <c r="N59" s="150">
        <f>Matériel_Sogto!CL64</f>
        <v>0</v>
      </c>
      <c r="O59" s="150">
        <f>Matériel_Sogto!CT64</f>
        <v>0</v>
      </c>
      <c r="P59" s="150">
        <f>Matériel_Sogto!DB64</f>
        <v>0</v>
      </c>
      <c r="Q59" s="150">
        <f>Matériel_Sogto!DJ64</f>
        <v>0</v>
      </c>
      <c r="R59" s="150">
        <f>Matériel_Sogto!DR64</f>
        <v>0</v>
      </c>
      <c r="S59" s="150">
        <f>Matériel_Sogto!DZ64</f>
        <v>0</v>
      </c>
      <c r="T59" s="150">
        <f>Matériel_Sogto!EH64</f>
        <v>0</v>
      </c>
      <c r="U59" s="150">
        <f>Matériel_Sogto!EP64</f>
        <v>0</v>
      </c>
      <c r="V59" s="150">
        <f>Matériel_Sogto!EX64</f>
        <v>0</v>
      </c>
      <c r="W59" s="150">
        <f>Matériel_Sogto!FF64</f>
        <v>0</v>
      </c>
      <c r="X59" s="150">
        <f>Matériel_Sogto!FN64</f>
        <v>0</v>
      </c>
      <c r="Y59" s="150">
        <f>Matériel_Sogto!FV64</f>
        <v>0</v>
      </c>
      <c r="Z59" s="150">
        <f>Matériel_Sogto!GD64</f>
        <v>0</v>
      </c>
      <c r="AA59" s="150">
        <f>Matériel_Sogto!GL64</f>
        <v>0</v>
      </c>
      <c r="AB59" s="150">
        <f>Matériel_Sogto!GT64</f>
        <v>0</v>
      </c>
      <c r="AC59" s="150">
        <f>Matériel_Sogto!HB64</f>
        <v>0</v>
      </c>
      <c r="AD59" s="150">
        <f>Matériel_Sogto!HJ64</f>
        <v>0</v>
      </c>
      <c r="AE59" s="150">
        <f>Matériel_Sogto!HR64</f>
        <v>0</v>
      </c>
      <c r="AF59" s="150">
        <f>Matériel_Sogto!HZ64</f>
        <v>0</v>
      </c>
      <c r="AG59" s="150">
        <f>Matériel_Sogto!IH64</f>
        <v>0</v>
      </c>
      <c r="AH59" s="150">
        <f>Matériel_Sogto!IP64</f>
        <v>0</v>
      </c>
      <c r="AI59" s="211">
        <f t="shared" si="0"/>
        <v>0</v>
      </c>
    </row>
    <row r="60" spans="1:35">
      <c r="A60" s="300">
        <f>Matériel_Sogto!A65</f>
        <v>0</v>
      </c>
      <c r="B60" s="301">
        <f>Matériel_Sogto!B65</f>
        <v>0</v>
      </c>
      <c r="C60" s="301">
        <f>Matériel_Sogto!C65</f>
        <v>0</v>
      </c>
      <c r="D60" s="149">
        <f>Matériel_Sogto!J65</f>
        <v>0</v>
      </c>
      <c r="E60" s="150">
        <f>Matériel_Sogto!R65</f>
        <v>0</v>
      </c>
      <c r="F60" s="150">
        <f>Matériel_Sogto!Z65</f>
        <v>0</v>
      </c>
      <c r="G60" s="150">
        <f>Matériel_Sogto!AH65</f>
        <v>0</v>
      </c>
      <c r="H60" s="150">
        <f>+Matériel_Sogto!AP65</f>
        <v>0</v>
      </c>
      <c r="I60" s="150">
        <f>Matériel_Sogto!AX65</f>
        <v>0</v>
      </c>
      <c r="J60" s="150">
        <f>Matériel_Sogto!BF65</f>
        <v>0</v>
      </c>
      <c r="K60" s="150">
        <f>Matériel_Sogto!BN65</f>
        <v>0</v>
      </c>
      <c r="L60" s="150">
        <f>Matériel_Sogto!BV65</f>
        <v>0</v>
      </c>
      <c r="M60" s="150">
        <f>+Matériel_Sogto!CD65</f>
        <v>0</v>
      </c>
      <c r="N60" s="150">
        <f>Matériel_Sogto!CL65</f>
        <v>0</v>
      </c>
      <c r="O60" s="150">
        <f>Matériel_Sogto!CT65</f>
        <v>0</v>
      </c>
      <c r="P60" s="150">
        <f>Matériel_Sogto!DB65</f>
        <v>0</v>
      </c>
      <c r="Q60" s="150">
        <f>Matériel_Sogto!DJ65</f>
        <v>0</v>
      </c>
      <c r="R60" s="150">
        <f>Matériel_Sogto!DR65</f>
        <v>0</v>
      </c>
      <c r="S60" s="150">
        <f>Matériel_Sogto!DZ65</f>
        <v>0</v>
      </c>
      <c r="T60" s="150">
        <f>Matériel_Sogto!EH65</f>
        <v>0</v>
      </c>
      <c r="U60" s="150">
        <f>Matériel_Sogto!EP65</f>
        <v>0</v>
      </c>
      <c r="V60" s="150">
        <f>Matériel_Sogto!EX65</f>
        <v>0</v>
      </c>
      <c r="W60" s="150">
        <f>Matériel_Sogto!FF65</f>
        <v>0</v>
      </c>
      <c r="X60" s="150">
        <f>Matériel_Sogto!FN65</f>
        <v>0</v>
      </c>
      <c r="Y60" s="150">
        <f>Matériel_Sogto!FV65</f>
        <v>0</v>
      </c>
      <c r="Z60" s="150">
        <f>Matériel_Sogto!GD65</f>
        <v>0</v>
      </c>
      <c r="AA60" s="150">
        <f>Matériel_Sogto!GL65</f>
        <v>0</v>
      </c>
      <c r="AB60" s="150">
        <f>Matériel_Sogto!GT65</f>
        <v>0</v>
      </c>
      <c r="AC60" s="150">
        <f>Matériel_Sogto!HB65</f>
        <v>0</v>
      </c>
      <c r="AD60" s="150">
        <f>Matériel_Sogto!HJ65</f>
        <v>0</v>
      </c>
      <c r="AE60" s="150">
        <f>Matériel_Sogto!HR65</f>
        <v>0</v>
      </c>
      <c r="AF60" s="150">
        <f>Matériel_Sogto!HZ65</f>
        <v>0</v>
      </c>
      <c r="AG60" s="150">
        <f>Matériel_Sogto!IH65</f>
        <v>0</v>
      </c>
      <c r="AH60" s="150">
        <f>Matériel_Sogto!IP65</f>
        <v>0</v>
      </c>
      <c r="AI60" s="211">
        <f t="shared" si="0"/>
        <v>0</v>
      </c>
    </row>
    <row r="61" spans="1:35">
      <c r="A61" s="300">
        <f>Matériel_Sogto!A66</f>
        <v>0</v>
      </c>
      <c r="B61" s="301">
        <f>Matériel_Sogto!B66</f>
        <v>0</v>
      </c>
      <c r="C61" s="301">
        <f>Matériel_Sogto!C66</f>
        <v>0</v>
      </c>
      <c r="D61" s="149">
        <f>Matériel_Sogto!J66</f>
        <v>0</v>
      </c>
      <c r="E61" s="150">
        <f>Matériel_Sogto!R66</f>
        <v>0</v>
      </c>
      <c r="F61" s="150">
        <f>Matériel_Sogto!Z66</f>
        <v>0</v>
      </c>
      <c r="G61" s="150">
        <f>Matériel_Sogto!AH66</f>
        <v>0</v>
      </c>
      <c r="H61" s="150">
        <f>+Matériel_Sogto!AP66</f>
        <v>0</v>
      </c>
      <c r="I61" s="150">
        <f>Matériel_Sogto!AX66</f>
        <v>0</v>
      </c>
      <c r="J61" s="150">
        <f>Matériel_Sogto!BF66</f>
        <v>0</v>
      </c>
      <c r="K61" s="150">
        <f>Matériel_Sogto!BN66</f>
        <v>0</v>
      </c>
      <c r="L61" s="150">
        <f>Matériel_Sogto!BV66</f>
        <v>0</v>
      </c>
      <c r="M61" s="150">
        <f>+Matériel_Sogto!CD66</f>
        <v>0</v>
      </c>
      <c r="N61" s="150">
        <f>Matériel_Sogto!CL66</f>
        <v>0</v>
      </c>
      <c r="O61" s="150">
        <f>Matériel_Sogto!CT66</f>
        <v>0</v>
      </c>
      <c r="P61" s="150">
        <f>Matériel_Sogto!DB66</f>
        <v>0</v>
      </c>
      <c r="Q61" s="150">
        <f>Matériel_Sogto!DJ66</f>
        <v>0</v>
      </c>
      <c r="R61" s="150">
        <f>Matériel_Sogto!DR66</f>
        <v>0</v>
      </c>
      <c r="S61" s="150">
        <f>Matériel_Sogto!DZ66</f>
        <v>0</v>
      </c>
      <c r="T61" s="150">
        <f>Matériel_Sogto!EH66</f>
        <v>0</v>
      </c>
      <c r="U61" s="150">
        <f>Matériel_Sogto!EP66</f>
        <v>0</v>
      </c>
      <c r="V61" s="150">
        <f>Matériel_Sogto!EX66</f>
        <v>0</v>
      </c>
      <c r="W61" s="150">
        <f>Matériel_Sogto!FF66</f>
        <v>0</v>
      </c>
      <c r="X61" s="150">
        <f>Matériel_Sogto!FN66</f>
        <v>0</v>
      </c>
      <c r="Y61" s="150">
        <f>Matériel_Sogto!FV66</f>
        <v>0</v>
      </c>
      <c r="Z61" s="150">
        <f>Matériel_Sogto!GD66</f>
        <v>0</v>
      </c>
      <c r="AA61" s="150">
        <f>Matériel_Sogto!GL66</f>
        <v>0</v>
      </c>
      <c r="AB61" s="150">
        <f>Matériel_Sogto!GT66</f>
        <v>0</v>
      </c>
      <c r="AC61" s="150">
        <f>Matériel_Sogto!HB66</f>
        <v>0</v>
      </c>
      <c r="AD61" s="150">
        <f>Matériel_Sogto!HJ66</f>
        <v>0</v>
      </c>
      <c r="AE61" s="150">
        <f>Matériel_Sogto!HR66</f>
        <v>0</v>
      </c>
      <c r="AF61" s="150">
        <f>Matériel_Sogto!HZ66</f>
        <v>0</v>
      </c>
      <c r="AG61" s="150">
        <f>Matériel_Sogto!IH66</f>
        <v>0</v>
      </c>
      <c r="AH61" s="150">
        <f>Matériel_Sogto!IP66</f>
        <v>0</v>
      </c>
      <c r="AI61" s="211">
        <f t="shared" si="0"/>
        <v>0</v>
      </c>
    </row>
    <row r="62" spans="1:35">
      <c r="A62" s="300">
        <f>Matériel_Sogto!A67</f>
        <v>0</v>
      </c>
      <c r="B62" s="301">
        <f>Matériel_Sogto!B67</f>
        <v>0</v>
      </c>
      <c r="C62" s="301">
        <f>Matériel_Sogto!C67</f>
        <v>0</v>
      </c>
      <c r="D62" s="298">
        <f>Matériel_Sogto!J67</f>
        <v>0</v>
      </c>
      <c r="E62" s="299">
        <f>Matériel_Sogto!R67</f>
        <v>0</v>
      </c>
      <c r="F62" s="299">
        <f>Matériel_Sogto!Z67</f>
        <v>0</v>
      </c>
      <c r="G62" s="299">
        <f>Matériel_Sogto!AH67</f>
        <v>0</v>
      </c>
      <c r="H62" s="299">
        <f>+Matériel_Sogto!AP67</f>
        <v>0</v>
      </c>
      <c r="I62" s="299">
        <f>Matériel_Sogto!AX67</f>
        <v>0</v>
      </c>
      <c r="J62" s="299">
        <f>Matériel_Sogto!BF67</f>
        <v>0</v>
      </c>
      <c r="K62" s="299">
        <f>Matériel_Sogto!BN67</f>
        <v>0</v>
      </c>
      <c r="L62" s="299">
        <f>Matériel_Sogto!BV67</f>
        <v>0</v>
      </c>
      <c r="M62" s="299">
        <f>+Matériel_Sogto!CD67</f>
        <v>0</v>
      </c>
      <c r="N62" s="299">
        <f>Matériel_Sogto!CL67</f>
        <v>0</v>
      </c>
      <c r="O62" s="299">
        <f>Matériel_Sogto!CT67</f>
        <v>0</v>
      </c>
      <c r="P62" s="299">
        <f>Matériel_Sogto!DB67</f>
        <v>0</v>
      </c>
      <c r="Q62" s="299">
        <f>Matériel_Sogto!DJ67</f>
        <v>0</v>
      </c>
      <c r="R62" s="299">
        <f>Matériel_Sogto!DR67</f>
        <v>0</v>
      </c>
      <c r="S62" s="299">
        <f>Matériel_Sogto!DZ67</f>
        <v>0</v>
      </c>
      <c r="T62" s="299">
        <f>Matériel_Sogto!EH67</f>
        <v>0</v>
      </c>
      <c r="U62" s="299">
        <f>Matériel_Sogto!EP67</f>
        <v>0</v>
      </c>
      <c r="V62" s="299">
        <f>Matériel_Sogto!EX67</f>
        <v>0</v>
      </c>
      <c r="W62" s="299">
        <f>Matériel_Sogto!FF67</f>
        <v>0</v>
      </c>
      <c r="X62" s="299">
        <f>Matériel_Sogto!FN67</f>
        <v>0</v>
      </c>
      <c r="Y62" s="299">
        <f>Matériel_Sogto!FV67</f>
        <v>0</v>
      </c>
      <c r="Z62" s="299">
        <f>Matériel_Sogto!GD67</f>
        <v>0</v>
      </c>
      <c r="AA62" s="299">
        <f>Matériel_Sogto!GL67</f>
        <v>0</v>
      </c>
      <c r="AB62" s="299">
        <f>Matériel_Sogto!GT67</f>
        <v>0</v>
      </c>
      <c r="AC62" s="299">
        <f>Matériel_Sogto!HB67</f>
        <v>0</v>
      </c>
      <c r="AD62" s="299">
        <f>Matériel_Sogto!HJ67</f>
        <v>0</v>
      </c>
      <c r="AE62" s="299">
        <f>Matériel_Sogto!HR67</f>
        <v>0</v>
      </c>
      <c r="AF62" s="299">
        <f>Matériel_Sogto!HZ67</f>
        <v>0</v>
      </c>
      <c r="AG62" s="299">
        <f>Matériel_Sogto!IH67</f>
        <v>0</v>
      </c>
      <c r="AH62" s="299">
        <f>Matériel_Sogto!IP67</f>
        <v>0</v>
      </c>
      <c r="AI62" s="302">
        <f t="shared" ref="AI62:AI67" si="1">SUM(D62:AH62)</f>
        <v>0</v>
      </c>
    </row>
    <row r="63" spans="1:35">
      <c r="A63" s="300">
        <f>Matériel_Sogto!A68</f>
        <v>0</v>
      </c>
      <c r="B63" s="301">
        <f>Matériel_Sogto!B68</f>
        <v>0</v>
      </c>
      <c r="C63" s="301">
        <f>Matériel_Sogto!C68</f>
        <v>0</v>
      </c>
      <c r="D63" s="298">
        <f>Matériel_Sogto!J68</f>
        <v>0</v>
      </c>
      <c r="E63" s="299">
        <f>Matériel_Sogto!R68</f>
        <v>0</v>
      </c>
      <c r="F63" s="299">
        <f>Matériel_Sogto!Z68</f>
        <v>0</v>
      </c>
      <c r="G63" s="299">
        <f>Matériel_Sogto!AH68</f>
        <v>0</v>
      </c>
      <c r="H63" s="299">
        <f>+Matériel_Sogto!AP68</f>
        <v>0</v>
      </c>
      <c r="I63" s="299">
        <f>Matériel_Sogto!AX68</f>
        <v>0</v>
      </c>
      <c r="J63" s="299">
        <f>Matériel_Sogto!BF68</f>
        <v>0</v>
      </c>
      <c r="K63" s="299">
        <f>Matériel_Sogto!BN68</f>
        <v>0</v>
      </c>
      <c r="L63" s="299">
        <f>Matériel_Sogto!BV68</f>
        <v>0</v>
      </c>
      <c r="M63" s="299">
        <f>+Matériel_Sogto!CD68</f>
        <v>0</v>
      </c>
      <c r="N63" s="299">
        <f>Matériel_Sogto!CL68</f>
        <v>0</v>
      </c>
      <c r="O63" s="299">
        <f>Matériel_Sogto!CT68</f>
        <v>0</v>
      </c>
      <c r="P63" s="299">
        <f>Matériel_Sogto!DB68</f>
        <v>0</v>
      </c>
      <c r="Q63" s="299">
        <f>Matériel_Sogto!DJ68</f>
        <v>0</v>
      </c>
      <c r="R63" s="299">
        <f>Matériel_Sogto!DR68</f>
        <v>0</v>
      </c>
      <c r="S63" s="299">
        <f>Matériel_Sogto!DZ68</f>
        <v>0</v>
      </c>
      <c r="T63" s="299">
        <f>Matériel_Sogto!EH68</f>
        <v>0</v>
      </c>
      <c r="U63" s="299">
        <f>Matériel_Sogto!EP68</f>
        <v>0</v>
      </c>
      <c r="V63" s="299">
        <f>Matériel_Sogto!EX68</f>
        <v>0</v>
      </c>
      <c r="W63" s="299">
        <f>Matériel_Sogto!FF68</f>
        <v>0</v>
      </c>
      <c r="X63" s="299">
        <f>Matériel_Sogto!FN68</f>
        <v>0</v>
      </c>
      <c r="Y63" s="299">
        <f>Matériel_Sogto!FV68</f>
        <v>0</v>
      </c>
      <c r="Z63" s="299">
        <f>Matériel_Sogto!GD68</f>
        <v>0</v>
      </c>
      <c r="AA63" s="299">
        <f>Matériel_Sogto!GL68</f>
        <v>0</v>
      </c>
      <c r="AB63" s="299">
        <f>Matériel_Sogto!GT68</f>
        <v>0</v>
      </c>
      <c r="AC63" s="299">
        <f>Matériel_Sogto!HB68</f>
        <v>0</v>
      </c>
      <c r="AD63" s="299">
        <f>Matériel_Sogto!HJ68</f>
        <v>0</v>
      </c>
      <c r="AE63" s="299">
        <f>Matériel_Sogto!HR68</f>
        <v>0</v>
      </c>
      <c r="AF63" s="299">
        <f>Matériel_Sogto!HZ68</f>
        <v>0</v>
      </c>
      <c r="AG63" s="299">
        <f>Matériel_Sogto!IH68</f>
        <v>0</v>
      </c>
      <c r="AH63" s="299">
        <f>Matériel_Sogto!IP68</f>
        <v>0</v>
      </c>
      <c r="AI63" s="302">
        <f t="shared" si="1"/>
        <v>0</v>
      </c>
    </row>
    <row r="64" spans="1:35">
      <c r="A64" s="300">
        <f>Matériel_Sogto!A69</f>
        <v>0</v>
      </c>
      <c r="B64" s="301">
        <f>Matériel_Sogto!B69</f>
        <v>0</v>
      </c>
      <c r="C64" s="301">
        <f>Matériel_Sogto!C69</f>
        <v>0</v>
      </c>
      <c r="D64" s="298">
        <f>Matériel_Sogto!J69</f>
        <v>0</v>
      </c>
      <c r="E64" s="299">
        <f>Matériel_Sogto!R69</f>
        <v>0</v>
      </c>
      <c r="F64" s="299">
        <f>Matériel_Sogto!Z69</f>
        <v>0</v>
      </c>
      <c r="G64" s="299">
        <f>Matériel_Sogto!AH69</f>
        <v>0</v>
      </c>
      <c r="H64" s="299">
        <f>+Matériel_Sogto!AP69</f>
        <v>0</v>
      </c>
      <c r="I64" s="299">
        <f>Matériel_Sogto!AX69</f>
        <v>0</v>
      </c>
      <c r="J64" s="299">
        <f>Matériel_Sogto!BF69</f>
        <v>0</v>
      </c>
      <c r="K64" s="299">
        <f>Matériel_Sogto!BN69</f>
        <v>0</v>
      </c>
      <c r="L64" s="299">
        <f>Matériel_Sogto!BV69</f>
        <v>0</v>
      </c>
      <c r="M64" s="299">
        <f>+Matériel_Sogto!CD69</f>
        <v>0</v>
      </c>
      <c r="N64" s="299">
        <f>Matériel_Sogto!CL69</f>
        <v>0</v>
      </c>
      <c r="O64" s="299">
        <f>Matériel_Sogto!CT69</f>
        <v>0</v>
      </c>
      <c r="P64" s="299">
        <f>Matériel_Sogto!DB69</f>
        <v>0</v>
      </c>
      <c r="Q64" s="299">
        <f>Matériel_Sogto!DJ69</f>
        <v>0</v>
      </c>
      <c r="R64" s="299">
        <f>Matériel_Sogto!DR69</f>
        <v>0</v>
      </c>
      <c r="S64" s="299">
        <f>Matériel_Sogto!DZ69</f>
        <v>0</v>
      </c>
      <c r="T64" s="299">
        <f>Matériel_Sogto!EH69</f>
        <v>0</v>
      </c>
      <c r="U64" s="299">
        <f>Matériel_Sogto!EP69</f>
        <v>0</v>
      </c>
      <c r="V64" s="299">
        <f>Matériel_Sogto!EX69</f>
        <v>0</v>
      </c>
      <c r="W64" s="299">
        <f>Matériel_Sogto!FF69</f>
        <v>0</v>
      </c>
      <c r="X64" s="299">
        <f>Matériel_Sogto!FN69</f>
        <v>0</v>
      </c>
      <c r="Y64" s="299">
        <f>Matériel_Sogto!FV69</f>
        <v>0</v>
      </c>
      <c r="Z64" s="299">
        <f>Matériel_Sogto!GD69</f>
        <v>0</v>
      </c>
      <c r="AA64" s="299">
        <f>Matériel_Sogto!GL69</f>
        <v>0</v>
      </c>
      <c r="AB64" s="299">
        <f>Matériel_Sogto!GT69</f>
        <v>0</v>
      </c>
      <c r="AC64" s="299">
        <f>Matériel_Sogto!HB69</f>
        <v>0</v>
      </c>
      <c r="AD64" s="299">
        <f>Matériel_Sogto!HJ69</f>
        <v>0</v>
      </c>
      <c r="AE64" s="299">
        <f>Matériel_Sogto!HR69</f>
        <v>0</v>
      </c>
      <c r="AF64" s="299">
        <f>Matériel_Sogto!HZ69</f>
        <v>0</v>
      </c>
      <c r="AG64" s="299">
        <f>Matériel_Sogto!IH69</f>
        <v>0</v>
      </c>
      <c r="AH64" s="299">
        <f>Matériel_Sogto!IP69</f>
        <v>0</v>
      </c>
      <c r="AI64" s="302">
        <f t="shared" si="1"/>
        <v>0</v>
      </c>
    </row>
    <row r="65" spans="1:35">
      <c r="A65" s="300">
        <f>Matériel_Sogto!A70</f>
        <v>0</v>
      </c>
      <c r="B65" s="301">
        <f>Matériel_Sogto!B70</f>
        <v>0</v>
      </c>
      <c r="C65" s="301">
        <f>Matériel_Sogto!C70</f>
        <v>0</v>
      </c>
      <c r="D65" s="298">
        <f>Matériel_Sogto!J70</f>
        <v>0</v>
      </c>
      <c r="E65" s="299">
        <f>Matériel_Sogto!R70</f>
        <v>0</v>
      </c>
      <c r="F65" s="299">
        <f>Matériel_Sogto!Z70</f>
        <v>0</v>
      </c>
      <c r="G65" s="299">
        <f>Matériel_Sogto!AH70</f>
        <v>0</v>
      </c>
      <c r="H65" s="299">
        <f>+Matériel_Sogto!AP70</f>
        <v>0</v>
      </c>
      <c r="I65" s="299">
        <f>Matériel_Sogto!AX70</f>
        <v>0</v>
      </c>
      <c r="J65" s="299">
        <f>Matériel_Sogto!BF70</f>
        <v>0</v>
      </c>
      <c r="K65" s="299">
        <f>Matériel_Sogto!BN70</f>
        <v>0</v>
      </c>
      <c r="L65" s="299">
        <f>Matériel_Sogto!BV70</f>
        <v>0</v>
      </c>
      <c r="M65" s="299">
        <f>+Matériel_Sogto!CD70</f>
        <v>0</v>
      </c>
      <c r="N65" s="299">
        <f>Matériel_Sogto!CL70</f>
        <v>0</v>
      </c>
      <c r="O65" s="299">
        <f>Matériel_Sogto!CT70</f>
        <v>0</v>
      </c>
      <c r="P65" s="299">
        <f>Matériel_Sogto!DB70</f>
        <v>0</v>
      </c>
      <c r="Q65" s="299">
        <f>Matériel_Sogto!DJ70</f>
        <v>0</v>
      </c>
      <c r="R65" s="299">
        <f>Matériel_Sogto!DR70</f>
        <v>0</v>
      </c>
      <c r="S65" s="299">
        <f>Matériel_Sogto!DZ70</f>
        <v>0</v>
      </c>
      <c r="T65" s="299">
        <f>Matériel_Sogto!EH70</f>
        <v>0</v>
      </c>
      <c r="U65" s="299">
        <f>Matériel_Sogto!EP70</f>
        <v>0</v>
      </c>
      <c r="V65" s="299">
        <f>Matériel_Sogto!EX70</f>
        <v>0</v>
      </c>
      <c r="W65" s="299">
        <f>Matériel_Sogto!FF70</f>
        <v>0</v>
      </c>
      <c r="X65" s="299">
        <f>Matériel_Sogto!FN70</f>
        <v>0</v>
      </c>
      <c r="Y65" s="299">
        <f>Matériel_Sogto!FV70</f>
        <v>0</v>
      </c>
      <c r="Z65" s="299">
        <f>Matériel_Sogto!GD70</f>
        <v>0</v>
      </c>
      <c r="AA65" s="299">
        <f>Matériel_Sogto!GL70</f>
        <v>0</v>
      </c>
      <c r="AB65" s="299">
        <f>Matériel_Sogto!GT70</f>
        <v>0</v>
      </c>
      <c r="AC65" s="299">
        <f>Matériel_Sogto!HB70</f>
        <v>0</v>
      </c>
      <c r="AD65" s="299">
        <f>Matériel_Sogto!HJ70</f>
        <v>0</v>
      </c>
      <c r="AE65" s="299">
        <f>Matériel_Sogto!HR70</f>
        <v>0</v>
      </c>
      <c r="AF65" s="299">
        <f>Matériel_Sogto!HZ70</f>
        <v>0</v>
      </c>
      <c r="AG65" s="299">
        <f>Matériel_Sogto!IH70</f>
        <v>0</v>
      </c>
      <c r="AH65" s="299">
        <f>Matériel_Sogto!IP70</f>
        <v>0</v>
      </c>
      <c r="AI65" s="302">
        <f t="shared" si="1"/>
        <v>0</v>
      </c>
    </row>
    <row r="66" spans="1:35">
      <c r="A66" s="300">
        <f>Matériel_Sogto!A71</f>
        <v>0</v>
      </c>
      <c r="B66" s="301">
        <f>Matériel_Sogto!B71</f>
        <v>0</v>
      </c>
      <c r="C66" s="301">
        <f>Matériel_Sogto!C71</f>
        <v>0</v>
      </c>
      <c r="D66" s="298">
        <f>Matériel_Sogto!J71</f>
        <v>0</v>
      </c>
      <c r="E66" s="299">
        <f>Matériel_Sogto!R71</f>
        <v>0</v>
      </c>
      <c r="F66" s="299">
        <f>Matériel_Sogto!Z71</f>
        <v>0</v>
      </c>
      <c r="G66" s="299">
        <f>Matériel_Sogto!AH71</f>
        <v>0</v>
      </c>
      <c r="H66" s="299">
        <f>+Matériel_Sogto!AP71</f>
        <v>0</v>
      </c>
      <c r="I66" s="299">
        <f>Matériel_Sogto!AX71</f>
        <v>0</v>
      </c>
      <c r="J66" s="299">
        <f>Matériel_Sogto!BF71</f>
        <v>0</v>
      </c>
      <c r="K66" s="299">
        <f>Matériel_Sogto!BN71</f>
        <v>0</v>
      </c>
      <c r="L66" s="299">
        <f>Matériel_Sogto!BV71</f>
        <v>0</v>
      </c>
      <c r="M66" s="299">
        <f>+Matériel_Sogto!CD71</f>
        <v>0</v>
      </c>
      <c r="N66" s="299">
        <f>Matériel_Sogto!CL71</f>
        <v>0</v>
      </c>
      <c r="O66" s="299">
        <f>Matériel_Sogto!CT71</f>
        <v>0</v>
      </c>
      <c r="P66" s="299">
        <f>Matériel_Sogto!DB71</f>
        <v>0</v>
      </c>
      <c r="Q66" s="299">
        <f>Matériel_Sogto!DJ71</f>
        <v>0</v>
      </c>
      <c r="R66" s="299">
        <f>Matériel_Sogto!DR71</f>
        <v>0</v>
      </c>
      <c r="S66" s="299">
        <f>Matériel_Sogto!DZ71</f>
        <v>0</v>
      </c>
      <c r="T66" s="299">
        <f>Matériel_Sogto!EH71</f>
        <v>0</v>
      </c>
      <c r="U66" s="299">
        <f>Matériel_Sogto!EP71</f>
        <v>0</v>
      </c>
      <c r="V66" s="299">
        <f>Matériel_Sogto!EX71</f>
        <v>0</v>
      </c>
      <c r="W66" s="299">
        <f>Matériel_Sogto!FF71</f>
        <v>0</v>
      </c>
      <c r="X66" s="299">
        <f>Matériel_Sogto!FN71</f>
        <v>0</v>
      </c>
      <c r="Y66" s="299">
        <f>Matériel_Sogto!FV71</f>
        <v>0</v>
      </c>
      <c r="Z66" s="299">
        <f>Matériel_Sogto!GD71</f>
        <v>0</v>
      </c>
      <c r="AA66" s="299">
        <f>Matériel_Sogto!GL71</f>
        <v>0</v>
      </c>
      <c r="AB66" s="299">
        <f>Matériel_Sogto!GT71</f>
        <v>0</v>
      </c>
      <c r="AC66" s="299">
        <f>Matériel_Sogto!HB71</f>
        <v>0</v>
      </c>
      <c r="AD66" s="299">
        <f>Matériel_Sogto!HJ71</f>
        <v>0</v>
      </c>
      <c r="AE66" s="299">
        <f>Matériel_Sogto!HR71</f>
        <v>0</v>
      </c>
      <c r="AF66" s="299">
        <f>Matériel_Sogto!HZ71</f>
        <v>0</v>
      </c>
      <c r="AG66" s="299">
        <f>Matériel_Sogto!IH71</f>
        <v>0</v>
      </c>
      <c r="AH66" s="299">
        <f>Matériel_Sogto!IP71</f>
        <v>0</v>
      </c>
      <c r="AI66" s="302">
        <f t="shared" si="1"/>
        <v>0</v>
      </c>
    </row>
    <row r="67" spans="1:35" ht="15" thickBot="1">
      <c r="A67" s="300">
        <f>Matériel_Sogto!A72</f>
        <v>0</v>
      </c>
      <c r="B67" s="301">
        <f>Matériel_Sogto!B72</f>
        <v>0</v>
      </c>
      <c r="C67" s="301">
        <f>Matériel_Sogto!C72</f>
        <v>0</v>
      </c>
      <c r="D67" s="298">
        <f>Matériel_Sogto!J72</f>
        <v>0</v>
      </c>
      <c r="E67" s="299">
        <f>Matériel_Sogto!R72</f>
        <v>0</v>
      </c>
      <c r="F67" s="299">
        <f>Matériel_Sogto!Z72</f>
        <v>0</v>
      </c>
      <c r="G67" s="299">
        <f>Matériel_Sogto!AH72</f>
        <v>0</v>
      </c>
      <c r="H67" s="299">
        <f>+Matériel_Sogto!AP72</f>
        <v>0</v>
      </c>
      <c r="I67" s="299">
        <f>Matériel_Sogto!AX72</f>
        <v>0</v>
      </c>
      <c r="J67" s="299">
        <f>Matériel_Sogto!BF72</f>
        <v>0</v>
      </c>
      <c r="K67" s="299">
        <f>Matériel_Sogto!BN72</f>
        <v>0</v>
      </c>
      <c r="L67" s="299">
        <f>Matériel_Sogto!BV72</f>
        <v>0</v>
      </c>
      <c r="M67" s="299">
        <f>+Matériel_Sogto!CD72</f>
        <v>0</v>
      </c>
      <c r="N67" s="299">
        <f>Matériel_Sogto!CL72</f>
        <v>0</v>
      </c>
      <c r="O67" s="299">
        <f>Matériel_Sogto!CT72</f>
        <v>0</v>
      </c>
      <c r="P67" s="299">
        <f>Matériel_Sogto!DB72</f>
        <v>0</v>
      </c>
      <c r="Q67" s="299">
        <f>Matériel_Sogto!DJ72</f>
        <v>0</v>
      </c>
      <c r="R67" s="299">
        <f>Matériel_Sogto!DR72</f>
        <v>0</v>
      </c>
      <c r="S67" s="299">
        <f>Matériel_Sogto!DZ72</f>
        <v>0</v>
      </c>
      <c r="T67" s="299">
        <f>Matériel_Sogto!EH72</f>
        <v>0</v>
      </c>
      <c r="U67" s="299">
        <f>Matériel_Sogto!EP72</f>
        <v>0</v>
      </c>
      <c r="V67" s="299">
        <f>Matériel_Sogto!EX72</f>
        <v>0</v>
      </c>
      <c r="W67" s="299">
        <f>Matériel_Sogto!FF72</f>
        <v>0</v>
      </c>
      <c r="X67" s="299">
        <f>Matériel_Sogto!FN72</f>
        <v>0</v>
      </c>
      <c r="Y67" s="299">
        <f>Matériel_Sogto!FV72</f>
        <v>0</v>
      </c>
      <c r="Z67" s="299">
        <f>Matériel_Sogto!GD72</f>
        <v>0</v>
      </c>
      <c r="AA67" s="299">
        <f>Matériel_Sogto!GL72</f>
        <v>0</v>
      </c>
      <c r="AB67" s="299">
        <f>Matériel_Sogto!GT72</f>
        <v>0</v>
      </c>
      <c r="AC67" s="299">
        <f>Matériel_Sogto!HB72</f>
        <v>0</v>
      </c>
      <c r="AD67" s="299">
        <f>Matériel_Sogto!HJ72</f>
        <v>0</v>
      </c>
      <c r="AE67" s="299">
        <f>Matériel_Sogto!HR72</f>
        <v>0</v>
      </c>
      <c r="AF67" s="299">
        <f>Matériel_Sogto!HZ72</f>
        <v>0</v>
      </c>
      <c r="AG67" s="299">
        <f>Matériel_Sogto!IH72</f>
        <v>0</v>
      </c>
      <c r="AH67" s="299">
        <f>Matériel_Sogto!IP72</f>
        <v>0</v>
      </c>
      <c r="AI67" s="302">
        <f t="shared" si="1"/>
        <v>0</v>
      </c>
    </row>
    <row r="68" spans="1:35" ht="18.600000000000001" thickBot="1">
      <c r="A68" s="561" t="s">
        <v>210</v>
      </c>
      <c r="B68" s="562"/>
      <c r="C68" s="562"/>
      <c r="D68" s="562"/>
      <c r="E68" s="562"/>
      <c r="F68" s="562"/>
      <c r="G68" s="562"/>
      <c r="H68" s="562"/>
      <c r="I68" s="562"/>
      <c r="J68" s="562"/>
      <c r="K68" s="562"/>
      <c r="L68" s="562"/>
      <c r="M68" s="562"/>
      <c r="N68" s="562"/>
      <c r="O68" s="562"/>
      <c r="P68" s="562"/>
      <c r="Q68" s="562"/>
      <c r="R68" s="562"/>
      <c r="S68" s="562"/>
      <c r="T68" s="562"/>
      <c r="U68" s="562"/>
      <c r="V68" s="562"/>
      <c r="W68" s="562"/>
      <c r="X68" s="562"/>
      <c r="Y68" s="562"/>
      <c r="Z68" s="562"/>
      <c r="AA68" s="562"/>
      <c r="AB68" s="562"/>
      <c r="AC68" s="562"/>
      <c r="AD68" s="562"/>
      <c r="AE68" s="562"/>
      <c r="AF68" s="562"/>
      <c r="AG68" s="562"/>
      <c r="AH68" s="562"/>
      <c r="AI68" s="563"/>
    </row>
    <row r="69" spans="1:35">
      <c r="A69" s="528" t="str">
        <f>Matériel_Location!A12</f>
        <v>LES ENGINS</v>
      </c>
      <c r="B69" s="301" t="str">
        <f>Matériel_Location!B12</f>
        <v>CHAF TRAVEAU</v>
      </c>
      <c r="C69" s="301">
        <f>Matériel_Location!C12</f>
        <v>0</v>
      </c>
      <c r="D69" s="298">
        <f>Matériel_Location!J12</f>
        <v>0</v>
      </c>
      <c r="E69" s="299">
        <f>Matériel_Location!R12</f>
        <v>0</v>
      </c>
      <c r="F69" s="299">
        <f>Matériel_Location!Z12</f>
        <v>0</v>
      </c>
      <c r="G69" s="299">
        <f>Matériel_Location!AH12</f>
        <v>0</v>
      </c>
      <c r="H69" s="299">
        <f>+Matériel_Location!AP12</f>
        <v>0</v>
      </c>
      <c r="I69" s="299">
        <f>Matériel_Location!AX12</f>
        <v>0</v>
      </c>
      <c r="J69" s="299">
        <f>Matériel_Location!BF12</f>
        <v>0</v>
      </c>
      <c r="K69" s="299">
        <f>Matériel_Location!BN12</f>
        <v>0</v>
      </c>
      <c r="L69" s="299">
        <f>Matériel_Location!BV12</f>
        <v>0</v>
      </c>
      <c r="M69" s="299">
        <f>+Matériel_Location!CD12</f>
        <v>0</v>
      </c>
      <c r="N69" s="299">
        <f>Matériel_Location!CL12</f>
        <v>0</v>
      </c>
      <c r="O69" s="299">
        <f>Matériel_Location!CT12</f>
        <v>0</v>
      </c>
      <c r="P69" s="299">
        <f>Matériel_Location!DB12</f>
        <v>0</v>
      </c>
      <c r="Q69" s="299">
        <f>Matériel_Location!DJ12</f>
        <v>0</v>
      </c>
      <c r="R69" s="299">
        <f>Matériel_Location!DR12</f>
        <v>0</v>
      </c>
      <c r="S69" s="299">
        <f>Matériel_Location!DZ12</f>
        <v>0</v>
      </c>
      <c r="T69" s="299">
        <f>Matériel_Location!EH12</f>
        <v>0</v>
      </c>
      <c r="U69" s="299">
        <f>Matériel_Location!EP12</f>
        <v>0</v>
      </c>
      <c r="V69" s="299">
        <f>Matériel_Location!EX12</f>
        <v>0</v>
      </c>
      <c r="W69" s="299">
        <f>Matériel_Location!FF12</f>
        <v>0</v>
      </c>
      <c r="X69" s="299">
        <f>Matériel_Location!FN12</f>
        <v>0</v>
      </c>
      <c r="Y69" s="299">
        <f>Matériel_Location!FV12</f>
        <v>0</v>
      </c>
      <c r="Z69" s="299">
        <f>Matériel_Location!GD12</f>
        <v>0</v>
      </c>
      <c r="AA69" s="299">
        <f>Matériel_Location!GL12</f>
        <v>0</v>
      </c>
      <c r="AB69" s="299">
        <f>Matériel_Location!GT12</f>
        <v>0</v>
      </c>
      <c r="AC69" s="299">
        <f>Matériel_Location!HB12</f>
        <v>0</v>
      </c>
      <c r="AD69" s="299">
        <f>Matériel_Location!HJ12</f>
        <v>0</v>
      </c>
      <c r="AE69" s="299">
        <f>Matériel_Location!HR12</f>
        <v>0</v>
      </c>
      <c r="AF69" s="299">
        <f>Matériel_Location!HZ12</f>
        <v>0</v>
      </c>
      <c r="AG69" s="299">
        <f>Matériel_Location!IH12</f>
        <v>0</v>
      </c>
      <c r="AH69" s="299">
        <f>Matériel_Location!IP12</f>
        <v>0</v>
      </c>
      <c r="AI69" s="533">
        <f t="shared" ref="AI69" si="2">SUM(D69:AH69)</f>
        <v>0</v>
      </c>
    </row>
    <row r="70" spans="1:35">
      <c r="A70" s="528" t="str">
        <f>Matériel_Location!A13</f>
        <v>CB002</v>
      </c>
      <c r="B70" s="301">
        <f>Matériel_Location!B13</f>
        <v>0</v>
      </c>
      <c r="C70" s="301">
        <f>Matériel_Location!C13</f>
        <v>0</v>
      </c>
      <c r="D70" s="298">
        <f>Matériel_Location!J13</f>
        <v>0</v>
      </c>
      <c r="E70" s="299">
        <f>Matériel_Location!R13</f>
        <v>0</v>
      </c>
      <c r="F70" s="299">
        <f>Matériel_Location!Z13</f>
        <v>0</v>
      </c>
      <c r="G70" s="299">
        <f>Matériel_Location!AH13</f>
        <v>0</v>
      </c>
      <c r="H70" s="299">
        <f>+Matériel_Location!AP13</f>
        <v>0</v>
      </c>
      <c r="I70" s="299">
        <f>Matériel_Location!AX13</f>
        <v>0</v>
      </c>
      <c r="J70" s="299">
        <f>Matériel_Location!BF13</f>
        <v>0</v>
      </c>
      <c r="K70" s="299">
        <f>Matériel_Location!BN13</f>
        <v>0</v>
      </c>
      <c r="L70" s="299">
        <f>Matériel_Location!BV13</f>
        <v>0</v>
      </c>
      <c r="M70" s="299">
        <f>+Matériel_Location!CD13</f>
        <v>0</v>
      </c>
      <c r="N70" s="299">
        <f>Matériel_Location!CL13</f>
        <v>0</v>
      </c>
      <c r="O70" s="299">
        <f>Matériel_Location!CT13</f>
        <v>0</v>
      </c>
      <c r="P70" s="299">
        <f>Matériel_Location!DB13</f>
        <v>0</v>
      </c>
      <c r="Q70" s="299">
        <f>Matériel_Location!DJ13</f>
        <v>0</v>
      </c>
      <c r="R70" s="299">
        <f>Matériel_Location!DR13</f>
        <v>0</v>
      </c>
      <c r="S70" s="299">
        <f>Matériel_Location!DZ13</f>
        <v>0</v>
      </c>
      <c r="T70" s="299">
        <f>Matériel_Location!EH13</f>
        <v>0</v>
      </c>
      <c r="U70" s="299">
        <f>Matériel_Location!EP13</f>
        <v>0</v>
      </c>
      <c r="V70" s="299">
        <f>Matériel_Location!EX13</f>
        <v>0</v>
      </c>
      <c r="W70" s="299">
        <f>Matériel_Location!FF13</f>
        <v>0</v>
      </c>
      <c r="X70" s="299">
        <f>Matériel_Location!FN13</f>
        <v>0</v>
      </c>
      <c r="Y70" s="299">
        <f>Matériel_Location!FV13</f>
        <v>0</v>
      </c>
      <c r="Z70" s="299">
        <f>Matériel_Location!GD13</f>
        <v>0</v>
      </c>
      <c r="AA70" s="299">
        <f>Matériel_Location!GL13</f>
        <v>0</v>
      </c>
      <c r="AB70" s="299">
        <f>Matériel_Location!GT13</f>
        <v>0</v>
      </c>
      <c r="AC70" s="299">
        <f>Matériel_Location!HB13</f>
        <v>0</v>
      </c>
      <c r="AD70" s="299">
        <f>Matériel_Location!HJ13</f>
        <v>0</v>
      </c>
      <c r="AE70" s="299">
        <f>Matériel_Location!HR13</f>
        <v>0</v>
      </c>
      <c r="AF70" s="299">
        <f>Matériel_Location!HZ13</f>
        <v>0</v>
      </c>
      <c r="AG70" s="299">
        <f>Matériel_Location!IH13</f>
        <v>0</v>
      </c>
      <c r="AH70" s="299">
        <f>Matériel_Location!IP13</f>
        <v>0</v>
      </c>
      <c r="AI70" s="533">
        <f t="shared" ref="AI70:AI130" si="3">SUM(D70:AH70)</f>
        <v>0</v>
      </c>
    </row>
    <row r="71" spans="1:35">
      <c r="A71" s="528" t="str">
        <f>Matériel_Location!A14</f>
        <v>TR001</v>
      </c>
      <c r="B71" s="301">
        <f>Matériel_Location!B14</f>
        <v>0</v>
      </c>
      <c r="C71" s="301">
        <f>Matériel_Location!C14</f>
        <v>0</v>
      </c>
      <c r="D71" s="298">
        <f>Matériel_Location!J14</f>
        <v>0</v>
      </c>
      <c r="E71" s="299">
        <f>Matériel_Location!R14</f>
        <v>0</v>
      </c>
      <c r="F71" s="299">
        <f>Matériel_Location!Z14</f>
        <v>0</v>
      </c>
      <c r="G71" s="299">
        <f>Matériel_Location!AH14</f>
        <v>0</v>
      </c>
      <c r="H71" s="299">
        <f>+Matériel_Location!AP14</f>
        <v>0</v>
      </c>
      <c r="I71" s="299">
        <f>Matériel_Location!AX14</f>
        <v>0</v>
      </c>
      <c r="J71" s="299">
        <f>Matériel_Location!BF14</f>
        <v>0</v>
      </c>
      <c r="K71" s="299">
        <f>Matériel_Location!BN14</f>
        <v>0</v>
      </c>
      <c r="L71" s="299">
        <f>Matériel_Location!BV14</f>
        <v>0</v>
      </c>
      <c r="M71" s="299">
        <f>+Matériel_Location!CD14</f>
        <v>0</v>
      </c>
      <c r="N71" s="299">
        <f>Matériel_Location!CL14</f>
        <v>0</v>
      </c>
      <c r="O71" s="299">
        <f>Matériel_Location!CT14</f>
        <v>0</v>
      </c>
      <c r="P71" s="299">
        <f>Matériel_Location!DB14</f>
        <v>0</v>
      </c>
      <c r="Q71" s="299">
        <f>Matériel_Location!DJ14</f>
        <v>0</v>
      </c>
      <c r="R71" s="299">
        <f>Matériel_Location!DR14</f>
        <v>0</v>
      </c>
      <c r="S71" s="299">
        <f>Matériel_Location!DZ14</f>
        <v>0</v>
      </c>
      <c r="T71" s="299">
        <f>Matériel_Location!EH14</f>
        <v>0</v>
      </c>
      <c r="U71" s="299">
        <f>Matériel_Location!EP14</f>
        <v>0</v>
      </c>
      <c r="V71" s="299">
        <f>Matériel_Location!EX14</f>
        <v>0</v>
      </c>
      <c r="W71" s="299">
        <f>Matériel_Location!FF14</f>
        <v>0</v>
      </c>
      <c r="X71" s="299">
        <f>Matériel_Location!FN14</f>
        <v>0</v>
      </c>
      <c r="Y71" s="299">
        <f>Matériel_Location!FV14</f>
        <v>0</v>
      </c>
      <c r="Z71" s="299">
        <f>Matériel_Location!GD14</f>
        <v>0</v>
      </c>
      <c r="AA71" s="299">
        <f>Matériel_Location!GL14</f>
        <v>0</v>
      </c>
      <c r="AB71" s="299">
        <f>Matériel_Location!GT14</f>
        <v>0</v>
      </c>
      <c r="AC71" s="299">
        <f>Matériel_Location!HB14</f>
        <v>0</v>
      </c>
      <c r="AD71" s="299">
        <f>Matériel_Location!HJ14</f>
        <v>0</v>
      </c>
      <c r="AE71" s="299">
        <f>Matériel_Location!HR14</f>
        <v>0</v>
      </c>
      <c r="AF71" s="299">
        <f>Matériel_Location!HZ14</f>
        <v>0</v>
      </c>
      <c r="AG71" s="299">
        <f>Matériel_Location!IH14</f>
        <v>0</v>
      </c>
      <c r="AH71" s="299">
        <f>Matériel_Location!IP14</f>
        <v>0</v>
      </c>
      <c r="AI71" s="533">
        <f t="shared" si="3"/>
        <v>0</v>
      </c>
    </row>
    <row r="72" spans="1:35">
      <c r="A72" s="528" t="str">
        <f>Matériel_Location!A15</f>
        <v>P012</v>
      </c>
      <c r="B72" s="301">
        <f>Matériel_Location!B15</f>
        <v>0</v>
      </c>
      <c r="C72" s="301">
        <f>Matériel_Location!C15</f>
        <v>0</v>
      </c>
      <c r="D72" s="298">
        <f>Matériel_Location!J15</f>
        <v>0</v>
      </c>
      <c r="E72" s="299">
        <f>Matériel_Location!R15</f>
        <v>0</v>
      </c>
      <c r="F72" s="299">
        <f>Matériel_Location!Z15</f>
        <v>0</v>
      </c>
      <c r="G72" s="299">
        <f>Matériel_Location!AH15</f>
        <v>0</v>
      </c>
      <c r="H72" s="299">
        <f>+Matériel_Location!AP15</f>
        <v>0</v>
      </c>
      <c r="I72" s="299">
        <f>Matériel_Location!AX15</f>
        <v>0</v>
      </c>
      <c r="J72" s="299">
        <f>Matériel_Location!BF15</f>
        <v>0</v>
      </c>
      <c r="K72" s="299">
        <f>Matériel_Location!BN15</f>
        <v>0</v>
      </c>
      <c r="L72" s="299">
        <f>Matériel_Location!BV15</f>
        <v>0</v>
      </c>
      <c r="M72" s="299">
        <f>+Matériel_Location!CD15</f>
        <v>0</v>
      </c>
      <c r="N72" s="299">
        <f>Matériel_Location!CL15</f>
        <v>0</v>
      </c>
      <c r="O72" s="299">
        <f>Matériel_Location!CT15</f>
        <v>0</v>
      </c>
      <c r="P72" s="299">
        <f>Matériel_Location!DB15</f>
        <v>0</v>
      </c>
      <c r="Q72" s="299">
        <f>Matériel_Location!DJ15</f>
        <v>0</v>
      </c>
      <c r="R72" s="299">
        <f>Matériel_Location!DR15</f>
        <v>0</v>
      </c>
      <c r="S72" s="299">
        <f>Matériel_Location!DZ15</f>
        <v>0</v>
      </c>
      <c r="T72" s="299">
        <f>Matériel_Location!EH15</f>
        <v>0</v>
      </c>
      <c r="U72" s="299">
        <f>Matériel_Location!EP15</f>
        <v>0</v>
      </c>
      <c r="V72" s="299">
        <f>Matériel_Location!EX15</f>
        <v>0</v>
      </c>
      <c r="W72" s="299">
        <f>Matériel_Location!FF15</f>
        <v>0</v>
      </c>
      <c r="X72" s="299">
        <f>Matériel_Location!FN15</f>
        <v>0</v>
      </c>
      <c r="Y72" s="299">
        <f>Matériel_Location!FV15</f>
        <v>0</v>
      </c>
      <c r="Z72" s="299">
        <f>Matériel_Location!GD15</f>
        <v>0</v>
      </c>
      <c r="AA72" s="299">
        <f>Matériel_Location!GL15</f>
        <v>0</v>
      </c>
      <c r="AB72" s="299">
        <f>Matériel_Location!GT15</f>
        <v>0</v>
      </c>
      <c r="AC72" s="299">
        <f>Matériel_Location!HB15</f>
        <v>0</v>
      </c>
      <c r="AD72" s="299">
        <f>Matériel_Location!HJ15</f>
        <v>0</v>
      </c>
      <c r="AE72" s="299">
        <f>Matériel_Location!HR15</f>
        <v>0</v>
      </c>
      <c r="AF72" s="299">
        <f>Matériel_Location!HZ15</f>
        <v>0</v>
      </c>
      <c r="AG72" s="299">
        <f>Matériel_Location!IH15</f>
        <v>0</v>
      </c>
      <c r="AH72" s="299">
        <f>Matériel_Location!IP15</f>
        <v>0</v>
      </c>
      <c r="AI72" s="533">
        <f t="shared" si="3"/>
        <v>0</v>
      </c>
    </row>
    <row r="73" spans="1:35">
      <c r="A73" s="528" t="str">
        <f>Matériel_Location!A16</f>
        <v>CA012</v>
      </c>
      <c r="B73" s="301">
        <f>Matériel_Location!B16</f>
        <v>0</v>
      </c>
      <c r="C73" s="301">
        <f>Matériel_Location!C16</f>
        <v>0</v>
      </c>
      <c r="D73" s="298">
        <f>Matériel_Location!J16</f>
        <v>0</v>
      </c>
      <c r="E73" s="299">
        <f>Matériel_Location!R16</f>
        <v>0</v>
      </c>
      <c r="F73" s="299">
        <f>Matériel_Location!Z16</f>
        <v>0</v>
      </c>
      <c r="G73" s="299">
        <f>Matériel_Location!AH16</f>
        <v>0</v>
      </c>
      <c r="H73" s="299">
        <f>+Matériel_Location!AP16</f>
        <v>0</v>
      </c>
      <c r="I73" s="299">
        <f>Matériel_Location!AX16</f>
        <v>0</v>
      </c>
      <c r="J73" s="299">
        <f>Matériel_Location!BF16</f>
        <v>0</v>
      </c>
      <c r="K73" s="299">
        <f>Matériel_Location!BN16</f>
        <v>0</v>
      </c>
      <c r="L73" s="299">
        <f>Matériel_Location!BV16</f>
        <v>0</v>
      </c>
      <c r="M73" s="299">
        <f>+Matériel_Location!CD16</f>
        <v>0</v>
      </c>
      <c r="N73" s="299">
        <f>Matériel_Location!CL16</f>
        <v>0</v>
      </c>
      <c r="O73" s="299">
        <f>Matériel_Location!CT16</f>
        <v>0</v>
      </c>
      <c r="P73" s="299">
        <f>Matériel_Location!DB16</f>
        <v>0</v>
      </c>
      <c r="Q73" s="299">
        <f>Matériel_Location!DJ16</f>
        <v>0</v>
      </c>
      <c r="R73" s="299">
        <f>Matériel_Location!DR16</f>
        <v>0</v>
      </c>
      <c r="S73" s="299">
        <f>Matériel_Location!DZ16</f>
        <v>0</v>
      </c>
      <c r="T73" s="299">
        <f>Matériel_Location!EH16</f>
        <v>0</v>
      </c>
      <c r="U73" s="299">
        <f>Matériel_Location!EP16</f>
        <v>0</v>
      </c>
      <c r="V73" s="299">
        <f>Matériel_Location!EX16</f>
        <v>0</v>
      </c>
      <c r="W73" s="299">
        <f>Matériel_Location!FF16</f>
        <v>0</v>
      </c>
      <c r="X73" s="299">
        <f>Matériel_Location!FN16</f>
        <v>0</v>
      </c>
      <c r="Y73" s="299">
        <f>Matériel_Location!FV16</f>
        <v>0</v>
      </c>
      <c r="Z73" s="299">
        <f>Matériel_Location!GD16</f>
        <v>0</v>
      </c>
      <c r="AA73" s="299">
        <f>Matériel_Location!GL16</f>
        <v>0</v>
      </c>
      <c r="AB73" s="299">
        <f>Matériel_Location!GT16</f>
        <v>0</v>
      </c>
      <c r="AC73" s="299">
        <f>Matériel_Location!HB16</f>
        <v>0</v>
      </c>
      <c r="AD73" s="299">
        <f>Matériel_Location!HJ16</f>
        <v>0</v>
      </c>
      <c r="AE73" s="299">
        <f>Matériel_Location!HR16</f>
        <v>0</v>
      </c>
      <c r="AF73" s="299">
        <f>Matériel_Location!HZ16</f>
        <v>0</v>
      </c>
      <c r="AG73" s="299">
        <f>Matériel_Location!IH16</f>
        <v>0</v>
      </c>
      <c r="AH73" s="299">
        <f>Matériel_Location!IP16</f>
        <v>0</v>
      </c>
      <c r="AI73" s="533">
        <f t="shared" si="3"/>
        <v>0</v>
      </c>
    </row>
    <row r="74" spans="1:35">
      <c r="A74" s="528" t="str">
        <f>Matériel_Location!A17</f>
        <v>CB001</v>
      </c>
      <c r="B74" s="301">
        <f>Matériel_Location!B17</f>
        <v>0</v>
      </c>
      <c r="C74" s="301">
        <f>Matériel_Location!C17</f>
        <v>0</v>
      </c>
      <c r="D74" s="298">
        <f>Matériel_Location!J17</f>
        <v>0</v>
      </c>
      <c r="E74" s="299">
        <f>Matériel_Location!R17</f>
        <v>0</v>
      </c>
      <c r="F74" s="299">
        <f>Matériel_Location!Z17</f>
        <v>0</v>
      </c>
      <c r="G74" s="299">
        <f>Matériel_Location!AH17</f>
        <v>0</v>
      </c>
      <c r="H74" s="299">
        <f>+Matériel_Location!AP17</f>
        <v>0</v>
      </c>
      <c r="I74" s="299">
        <f>Matériel_Location!AX17</f>
        <v>0</v>
      </c>
      <c r="J74" s="299">
        <f>Matériel_Location!BF17</f>
        <v>0</v>
      </c>
      <c r="K74" s="299">
        <f>Matériel_Location!BN17</f>
        <v>0</v>
      </c>
      <c r="L74" s="299">
        <f>Matériel_Location!BV17</f>
        <v>0</v>
      </c>
      <c r="M74" s="299">
        <f>+Matériel_Location!CD17</f>
        <v>0</v>
      </c>
      <c r="N74" s="299">
        <f>Matériel_Location!CL17</f>
        <v>0</v>
      </c>
      <c r="O74" s="299">
        <f>Matériel_Location!CT17</f>
        <v>0</v>
      </c>
      <c r="P74" s="299">
        <f>Matériel_Location!DB17</f>
        <v>0</v>
      </c>
      <c r="Q74" s="299">
        <f>Matériel_Location!DJ17</f>
        <v>0</v>
      </c>
      <c r="R74" s="299">
        <f>Matériel_Location!DR17</f>
        <v>0</v>
      </c>
      <c r="S74" s="299">
        <f>Matériel_Location!DZ17</f>
        <v>0</v>
      </c>
      <c r="T74" s="299">
        <f>Matériel_Location!EH17</f>
        <v>0</v>
      </c>
      <c r="U74" s="299">
        <f>Matériel_Location!EP17</f>
        <v>0</v>
      </c>
      <c r="V74" s="299">
        <f>Matériel_Location!EX17</f>
        <v>0</v>
      </c>
      <c r="W74" s="299">
        <f>Matériel_Location!FF17</f>
        <v>0</v>
      </c>
      <c r="X74" s="299">
        <f>Matériel_Location!FN17</f>
        <v>0</v>
      </c>
      <c r="Y74" s="299">
        <f>Matériel_Location!FV17</f>
        <v>0</v>
      </c>
      <c r="Z74" s="299">
        <f>Matériel_Location!GD17</f>
        <v>0</v>
      </c>
      <c r="AA74" s="299">
        <f>Matériel_Location!GL17</f>
        <v>0</v>
      </c>
      <c r="AB74" s="299">
        <f>Matériel_Location!GT17</f>
        <v>0</v>
      </c>
      <c r="AC74" s="299">
        <f>Matériel_Location!HB17</f>
        <v>0</v>
      </c>
      <c r="AD74" s="299">
        <f>Matériel_Location!HJ17</f>
        <v>0</v>
      </c>
      <c r="AE74" s="299">
        <f>Matériel_Location!HR17</f>
        <v>0</v>
      </c>
      <c r="AF74" s="299">
        <f>Matériel_Location!HZ17</f>
        <v>0</v>
      </c>
      <c r="AG74" s="299">
        <f>Matériel_Location!IH17</f>
        <v>0</v>
      </c>
      <c r="AH74" s="299">
        <f>Matériel_Location!IP17</f>
        <v>0</v>
      </c>
      <c r="AI74" s="533">
        <f t="shared" si="3"/>
        <v>0</v>
      </c>
    </row>
    <row r="75" spans="1:35">
      <c r="A75" s="528" t="str">
        <f>Matériel_Location!A18</f>
        <v>CA006</v>
      </c>
      <c r="B75" s="301">
        <f>Matériel_Location!B18</f>
        <v>0</v>
      </c>
      <c r="C75" s="301">
        <f>Matériel_Location!C18</f>
        <v>0</v>
      </c>
      <c r="D75" s="298">
        <f>Matériel_Location!J18</f>
        <v>0</v>
      </c>
      <c r="E75" s="299">
        <f>Matériel_Location!R18</f>
        <v>0</v>
      </c>
      <c r="F75" s="299">
        <f>Matériel_Location!Z18</f>
        <v>0</v>
      </c>
      <c r="G75" s="299">
        <f>Matériel_Location!AH18</f>
        <v>0</v>
      </c>
      <c r="H75" s="299">
        <f>+Matériel_Location!AP18</f>
        <v>0</v>
      </c>
      <c r="I75" s="299">
        <f>Matériel_Location!AX18</f>
        <v>0</v>
      </c>
      <c r="J75" s="299">
        <f>Matériel_Location!BF18</f>
        <v>0</v>
      </c>
      <c r="K75" s="299">
        <f>Matériel_Location!BN18</f>
        <v>0</v>
      </c>
      <c r="L75" s="299">
        <f>Matériel_Location!BV18</f>
        <v>0</v>
      </c>
      <c r="M75" s="299">
        <f>+Matériel_Location!CD18</f>
        <v>0</v>
      </c>
      <c r="N75" s="299">
        <f>Matériel_Location!CL18</f>
        <v>0</v>
      </c>
      <c r="O75" s="299">
        <f>Matériel_Location!CT18</f>
        <v>0</v>
      </c>
      <c r="P75" s="299">
        <f>Matériel_Location!DB18</f>
        <v>0</v>
      </c>
      <c r="Q75" s="299">
        <f>Matériel_Location!DJ18</f>
        <v>0</v>
      </c>
      <c r="R75" s="299">
        <f>Matériel_Location!DR18</f>
        <v>0</v>
      </c>
      <c r="S75" s="299">
        <f>Matériel_Location!DZ18</f>
        <v>0</v>
      </c>
      <c r="T75" s="299">
        <f>Matériel_Location!EH18</f>
        <v>0</v>
      </c>
      <c r="U75" s="299">
        <f>Matériel_Location!EP18</f>
        <v>0</v>
      </c>
      <c r="V75" s="299">
        <f>Matériel_Location!EX18</f>
        <v>0</v>
      </c>
      <c r="W75" s="299">
        <f>Matériel_Location!FF18</f>
        <v>0</v>
      </c>
      <c r="X75" s="299">
        <f>Matériel_Location!FN18</f>
        <v>0</v>
      </c>
      <c r="Y75" s="299">
        <f>Matériel_Location!FV18</f>
        <v>0</v>
      </c>
      <c r="Z75" s="299">
        <f>Matériel_Location!GD18</f>
        <v>0</v>
      </c>
      <c r="AA75" s="299">
        <f>Matériel_Location!GL18</f>
        <v>0</v>
      </c>
      <c r="AB75" s="299">
        <f>Matériel_Location!GT18</f>
        <v>0</v>
      </c>
      <c r="AC75" s="299">
        <f>Matériel_Location!HB18</f>
        <v>0</v>
      </c>
      <c r="AD75" s="299">
        <f>Matériel_Location!HJ18</f>
        <v>0</v>
      </c>
      <c r="AE75" s="299">
        <f>Matériel_Location!HR18</f>
        <v>0</v>
      </c>
      <c r="AF75" s="299">
        <f>Matériel_Location!HZ18</f>
        <v>0</v>
      </c>
      <c r="AG75" s="299">
        <f>Matériel_Location!IH18</f>
        <v>0</v>
      </c>
      <c r="AH75" s="299">
        <f>Matériel_Location!IP18</f>
        <v>0</v>
      </c>
      <c r="AI75" s="533">
        <f t="shared" si="3"/>
        <v>0</v>
      </c>
    </row>
    <row r="76" spans="1:35">
      <c r="A76" s="528" t="str">
        <f>Matériel_Location!A20</f>
        <v>PICK UP</v>
      </c>
      <c r="B76" s="301" t="str">
        <f>Matériel_Location!B20</f>
        <v>BIBAMO</v>
      </c>
      <c r="C76" s="301">
        <f>Matériel_Location!C20</f>
        <v>0</v>
      </c>
      <c r="D76" s="298">
        <f>Matériel_Location!J20</f>
        <v>0</v>
      </c>
      <c r="E76" s="299">
        <f>Matériel_Location!R20</f>
        <v>0</v>
      </c>
      <c r="F76" s="299">
        <f>Matériel_Location!Z20</f>
        <v>0</v>
      </c>
      <c r="G76" s="299">
        <f>Matériel_Location!AH20</f>
        <v>0</v>
      </c>
      <c r="H76" s="299">
        <f>+Matériel_Location!AP20</f>
        <v>0</v>
      </c>
      <c r="I76" s="299">
        <f>Matériel_Location!AX20</f>
        <v>0</v>
      </c>
      <c r="J76" s="299">
        <f>Matériel_Location!BF20</f>
        <v>0</v>
      </c>
      <c r="K76" s="299">
        <f>Matériel_Location!BN20</f>
        <v>0</v>
      </c>
      <c r="L76" s="299">
        <f>Matériel_Location!BV20</f>
        <v>0</v>
      </c>
      <c r="M76" s="299">
        <f>+Matériel_Location!CD20</f>
        <v>0</v>
      </c>
      <c r="N76" s="299">
        <f>Matériel_Location!CL20</f>
        <v>0</v>
      </c>
      <c r="O76" s="299">
        <f>Matériel_Location!CT20</f>
        <v>0</v>
      </c>
      <c r="P76" s="299">
        <f>Matériel_Location!DB20</f>
        <v>0</v>
      </c>
      <c r="Q76" s="299">
        <f>Matériel_Location!DJ20</f>
        <v>0</v>
      </c>
      <c r="R76" s="299">
        <f>Matériel_Location!DR20</f>
        <v>0</v>
      </c>
      <c r="S76" s="299">
        <f>Matériel_Location!DZ20</f>
        <v>0</v>
      </c>
      <c r="T76" s="299">
        <f>Matériel_Location!EH20</f>
        <v>0</v>
      </c>
      <c r="U76" s="299">
        <f>Matériel_Location!EP20</f>
        <v>0</v>
      </c>
      <c r="V76" s="299">
        <f>Matériel_Location!EX20</f>
        <v>0</v>
      </c>
      <c r="W76" s="299">
        <f>Matériel_Location!FF20</f>
        <v>0</v>
      </c>
      <c r="X76" s="299">
        <f>Matériel_Location!FN20</f>
        <v>0</v>
      </c>
      <c r="Y76" s="299">
        <f>Matériel_Location!FV20</f>
        <v>0</v>
      </c>
      <c r="Z76" s="299">
        <f>Matériel_Location!GD20</f>
        <v>0</v>
      </c>
      <c r="AA76" s="299">
        <f>Matériel_Location!GL20</f>
        <v>0</v>
      </c>
      <c r="AB76" s="299">
        <f>Matériel_Location!GT20</f>
        <v>0</v>
      </c>
      <c r="AC76" s="299">
        <f>Matériel_Location!HB20</f>
        <v>0</v>
      </c>
      <c r="AD76" s="299">
        <f>Matériel_Location!HJ20</f>
        <v>0</v>
      </c>
      <c r="AE76" s="299">
        <f>Matériel_Location!HR20</f>
        <v>0</v>
      </c>
      <c r="AF76" s="299">
        <f>Matériel_Location!HZ20</f>
        <v>0</v>
      </c>
      <c r="AG76" s="299">
        <f>Matériel_Location!IH20</f>
        <v>0</v>
      </c>
      <c r="AH76" s="299">
        <f>Matériel_Location!IP20</f>
        <v>0</v>
      </c>
      <c r="AI76" s="533">
        <f t="shared" si="3"/>
        <v>0</v>
      </c>
    </row>
    <row r="77" spans="1:35">
      <c r="A77" s="528" t="str">
        <f>Matériel_Location!A21</f>
        <v>TR001</v>
      </c>
      <c r="B77" s="301">
        <f>Matériel_Location!B21</f>
        <v>0</v>
      </c>
      <c r="C77" s="301">
        <f>Matériel_Location!C21</f>
        <v>0</v>
      </c>
      <c r="D77" s="298">
        <f>Matériel_Location!J21</f>
        <v>0</v>
      </c>
      <c r="E77" s="299">
        <f>Matériel_Location!R21</f>
        <v>0</v>
      </c>
      <c r="F77" s="299">
        <f>Matériel_Location!Z21</f>
        <v>0</v>
      </c>
      <c r="G77" s="299">
        <f>Matériel_Location!AH21</f>
        <v>0</v>
      </c>
      <c r="H77" s="299">
        <f>+Matériel_Location!AP21</f>
        <v>0</v>
      </c>
      <c r="I77" s="299">
        <f>Matériel_Location!AX21</f>
        <v>0</v>
      </c>
      <c r="J77" s="299">
        <f>Matériel_Location!BF21</f>
        <v>0</v>
      </c>
      <c r="K77" s="299">
        <f>Matériel_Location!BN21</f>
        <v>0</v>
      </c>
      <c r="L77" s="299">
        <f>Matériel_Location!BV21</f>
        <v>0</v>
      </c>
      <c r="M77" s="299">
        <f>+Matériel_Location!CD21</f>
        <v>0</v>
      </c>
      <c r="N77" s="299">
        <f>Matériel_Location!CL21</f>
        <v>0</v>
      </c>
      <c r="O77" s="299">
        <f>Matériel_Location!CT21</f>
        <v>0</v>
      </c>
      <c r="P77" s="299">
        <f>Matériel_Location!DB21</f>
        <v>0</v>
      </c>
      <c r="Q77" s="299">
        <f>Matériel_Location!DJ21</f>
        <v>0</v>
      </c>
      <c r="R77" s="299">
        <f>Matériel_Location!DR21</f>
        <v>0</v>
      </c>
      <c r="S77" s="299">
        <f>Matériel_Location!DZ21</f>
        <v>0</v>
      </c>
      <c r="T77" s="299">
        <f>Matériel_Location!EH21</f>
        <v>0</v>
      </c>
      <c r="U77" s="299">
        <f>Matériel_Location!EP21</f>
        <v>0</v>
      </c>
      <c r="V77" s="299">
        <f>Matériel_Location!EX21</f>
        <v>0</v>
      </c>
      <c r="W77" s="299">
        <f>Matériel_Location!FF21</f>
        <v>0</v>
      </c>
      <c r="X77" s="299">
        <f>Matériel_Location!FN21</f>
        <v>0</v>
      </c>
      <c r="Y77" s="299">
        <f>Matériel_Location!FV21</f>
        <v>0</v>
      </c>
      <c r="Z77" s="299">
        <f>Matériel_Location!GD21</f>
        <v>0</v>
      </c>
      <c r="AA77" s="299">
        <f>Matériel_Location!GL21</f>
        <v>0</v>
      </c>
      <c r="AB77" s="299">
        <f>Matériel_Location!GT21</f>
        <v>0</v>
      </c>
      <c r="AC77" s="299">
        <f>Matériel_Location!HB21</f>
        <v>0</v>
      </c>
      <c r="AD77" s="299">
        <f>Matériel_Location!HJ21</f>
        <v>0</v>
      </c>
      <c r="AE77" s="299">
        <f>Matériel_Location!HR21</f>
        <v>0</v>
      </c>
      <c r="AF77" s="299">
        <f>Matériel_Location!HZ21</f>
        <v>0</v>
      </c>
      <c r="AG77" s="299">
        <f>Matériel_Location!IH21</f>
        <v>0</v>
      </c>
      <c r="AH77" s="299">
        <f>Matériel_Location!IP21</f>
        <v>0</v>
      </c>
      <c r="AI77" s="533">
        <f t="shared" si="3"/>
        <v>0</v>
      </c>
    </row>
    <row r="78" spans="1:35">
      <c r="A78" s="528" t="str">
        <f>Matériel_Location!A22</f>
        <v>CB001</v>
      </c>
      <c r="B78" s="301">
        <f>Matériel_Location!B22</f>
        <v>0</v>
      </c>
      <c r="C78" s="301">
        <f>Matériel_Location!C22</f>
        <v>0</v>
      </c>
      <c r="D78" s="298">
        <f>Matériel_Location!J22</f>
        <v>0</v>
      </c>
      <c r="E78" s="299">
        <f>Matériel_Location!R22</f>
        <v>0</v>
      </c>
      <c r="F78" s="299">
        <f>Matériel_Location!Z22</f>
        <v>0</v>
      </c>
      <c r="G78" s="299">
        <f>Matériel_Location!AH22</f>
        <v>0</v>
      </c>
      <c r="H78" s="299">
        <f>+Matériel_Location!AP22</f>
        <v>0</v>
      </c>
      <c r="I78" s="299">
        <f>Matériel_Location!AX22</f>
        <v>0</v>
      </c>
      <c r="J78" s="299">
        <f>Matériel_Location!BF22</f>
        <v>0</v>
      </c>
      <c r="K78" s="299">
        <f>Matériel_Location!BN22</f>
        <v>0</v>
      </c>
      <c r="L78" s="299">
        <f>Matériel_Location!BV22</f>
        <v>0</v>
      </c>
      <c r="M78" s="299">
        <f>+Matériel_Location!CD22</f>
        <v>0</v>
      </c>
      <c r="N78" s="299">
        <f>Matériel_Location!CL22</f>
        <v>0</v>
      </c>
      <c r="O78" s="299">
        <f>Matériel_Location!CT22</f>
        <v>0</v>
      </c>
      <c r="P78" s="299">
        <f>Matériel_Location!DB22</f>
        <v>0</v>
      </c>
      <c r="Q78" s="299">
        <f>Matériel_Location!DJ22</f>
        <v>0</v>
      </c>
      <c r="R78" s="299">
        <f>Matériel_Location!DR22</f>
        <v>0</v>
      </c>
      <c r="S78" s="299">
        <f>Matériel_Location!DZ22</f>
        <v>0</v>
      </c>
      <c r="T78" s="299">
        <f>Matériel_Location!EH22</f>
        <v>0</v>
      </c>
      <c r="U78" s="299">
        <f>Matériel_Location!EP22</f>
        <v>0</v>
      </c>
      <c r="V78" s="299">
        <f>Matériel_Location!EX22</f>
        <v>0</v>
      </c>
      <c r="W78" s="299">
        <f>Matériel_Location!FF22</f>
        <v>0</v>
      </c>
      <c r="X78" s="299">
        <f>Matériel_Location!FN22</f>
        <v>0</v>
      </c>
      <c r="Y78" s="299">
        <f>Matériel_Location!FV22</f>
        <v>0</v>
      </c>
      <c r="Z78" s="299">
        <f>Matériel_Location!GD22</f>
        <v>0</v>
      </c>
      <c r="AA78" s="299">
        <f>Matériel_Location!GL22</f>
        <v>0</v>
      </c>
      <c r="AB78" s="299">
        <f>Matériel_Location!GT22</f>
        <v>0</v>
      </c>
      <c r="AC78" s="299">
        <f>Matériel_Location!HB22</f>
        <v>0</v>
      </c>
      <c r="AD78" s="299">
        <f>Matériel_Location!HJ22</f>
        <v>0</v>
      </c>
      <c r="AE78" s="299">
        <f>Matériel_Location!HR22</f>
        <v>0</v>
      </c>
      <c r="AF78" s="299">
        <f>Matériel_Location!HZ22</f>
        <v>0</v>
      </c>
      <c r="AG78" s="299">
        <f>Matériel_Location!IH22</f>
        <v>0</v>
      </c>
      <c r="AH78" s="299">
        <f>Matériel_Location!IP22</f>
        <v>0</v>
      </c>
      <c r="AI78" s="533">
        <f t="shared" si="3"/>
        <v>0</v>
      </c>
    </row>
    <row r="79" spans="1:35">
      <c r="A79" s="528" t="str">
        <f>Matériel_Location!A23</f>
        <v>P012</v>
      </c>
      <c r="B79" s="301">
        <f>Matériel_Location!B23</f>
        <v>0</v>
      </c>
      <c r="C79" s="301">
        <f>Matériel_Location!C23</f>
        <v>0</v>
      </c>
      <c r="D79" s="298">
        <f>Matériel_Location!J23</f>
        <v>0</v>
      </c>
      <c r="E79" s="299">
        <f>Matériel_Location!R23</f>
        <v>0</v>
      </c>
      <c r="F79" s="299">
        <f>Matériel_Location!Z23</f>
        <v>0</v>
      </c>
      <c r="G79" s="299">
        <f>Matériel_Location!AH23</f>
        <v>0</v>
      </c>
      <c r="H79" s="299">
        <f>+Matériel_Location!AP23</f>
        <v>0</v>
      </c>
      <c r="I79" s="299">
        <f>Matériel_Location!AX23</f>
        <v>0</v>
      </c>
      <c r="J79" s="299">
        <f>Matériel_Location!BF23</f>
        <v>0</v>
      </c>
      <c r="K79" s="299">
        <f>Matériel_Location!BN23</f>
        <v>0</v>
      </c>
      <c r="L79" s="299">
        <f>Matériel_Location!BV23</f>
        <v>0</v>
      </c>
      <c r="M79" s="299">
        <f>+Matériel_Location!CD23</f>
        <v>0</v>
      </c>
      <c r="N79" s="299">
        <f>Matériel_Location!CL23</f>
        <v>0</v>
      </c>
      <c r="O79" s="299">
        <f>Matériel_Location!CT23</f>
        <v>0</v>
      </c>
      <c r="P79" s="299">
        <f>Matériel_Location!DB23</f>
        <v>0</v>
      </c>
      <c r="Q79" s="299">
        <f>Matériel_Location!DJ23</f>
        <v>0</v>
      </c>
      <c r="R79" s="299">
        <f>Matériel_Location!DR23</f>
        <v>0</v>
      </c>
      <c r="S79" s="299">
        <f>Matériel_Location!DZ23</f>
        <v>0</v>
      </c>
      <c r="T79" s="299">
        <f>Matériel_Location!EH23</f>
        <v>0</v>
      </c>
      <c r="U79" s="299">
        <f>Matériel_Location!EP23</f>
        <v>0</v>
      </c>
      <c r="V79" s="299">
        <f>Matériel_Location!EX23</f>
        <v>0</v>
      </c>
      <c r="W79" s="299">
        <f>Matériel_Location!FF23</f>
        <v>0</v>
      </c>
      <c r="X79" s="299">
        <f>Matériel_Location!FN23</f>
        <v>0</v>
      </c>
      <c r="Y79" s="299">
        <f>Matériel_Location!FV23</f>
        <v>0</v>
      </c>
      <c r="Z79" s="299">
        <f>Matériel_Location!GD23</f>
        <v>0</v>
      </c>
      <c r="AA79" s="299">
        <f>Matériel_Location!GL23</f>
        <v>0</v>
      </c>
      <c r="AB79" s="299">
        <f>Matériel_Location!GT23</f>
        <v>0</v>
      </c>
      <c r="AC79" s="299">
        <f>Matériel_Location!HB23</f>
        <v>0</v>
      </c>
      <c r="AD79" s="299">
        <f>Matériel_Location!HJ23</f>
        <v>0</v>
      </c>
      <c r="AE79" s="299">
        <f>Matériel_Location!HR23</f>
        <v>0</v>
      </c>
      <c r="AF79" s="299">
        <f>Matériel_Location!HZ23</f>
        <v>0</v>
      </c>
      <c r="AG79" s="299">
        <f>Matériel_Location!IH23</f>
        <v>0</v>
      </c>
      <c r="AH79" s="299">
        <f>Matériel_Location!IP23</f>
        <v>0</v>
      </c>
      <c r="AI79" s="533">
        <f t="shared" si="3"/>
        <v>0</v>
      </c>
    </row>
    <row r="80" spans="1:35">
      <c r="A80" s="528" t="str">
        <f>Matériel_Location!A24</f>
        <v>CA012</v>
      </c>
      <c r="B80" s="301">
        <f>Matériel_Location!B24</f>
        <v>0</v>
      </c>
      <c r="C80" s="301">
        <f>Matériel_Location!C24</f>
        <v>0</v>
      </c>
      <c r="D80" s="298">
        <f>Matériel_Location!J24</f>
        <v>0</v>
      </c>
      <c r="E80" s="299">
        <f>Matériel_Location!R24</f>
        <v>0</v>
      </c>
      <c r="F80" s="299">
        <f>Matériel_Location!Z24</f>
        <v>0</v>
      </c>
      <c r="G80" s="299">
        <f>Matériel_Location!AH24</f>
        <v>0</v>
      </c>
      <c r="H80" s="299">
        <f>+Matériel_Location!AP24</f>
        <v>0</v>
      </c>
      <c r="I80" s="299">
        <f>Matériel_Location!AX24</f>
        <v>0</v>
      </c>
      <c r="J80" s="299">
        <f>Matériel_Location!BF24</f>
        <v>0</v>
      </c>
      <c r="K80" s="299">
        <f>Matériel_Location!BN24</f>
        <v>0</v>
      </c>
      <c r="L80" s="299">
        <f>Matériel_Location!BV24</f>
        <v>0</v>
      </c>
      <c r="M80" s="299">
        <f>+Matériel_Location!CD24</f>
        <v>0</v>
      </c>
      <c r="N80" s="299">
        <f>Matériel_Location!CL24</f>
        <v>0</v>
      </c>
      <c r="O80" s="299">
        <f>Matériel_Location!CT24</f>
        <v>0</v>
      </c>
      <c r="P80" s="299">
        <f>Matériel_Location!DB24</f>
        <v>0</v>
      </c>
      <c r="Q80" s="299">
        <f>Matériel_Location!DJ24</f>
        <v>0</v>
      </c>
      <c r="R80" s="299">
        <f>Matériel_Location!DR24</f>
        <v>0</v>
      </c>
      <c r="S80" s="299">
        <f>Matériel_Location!DZ24</f>
        <v>0</v>
      </c>
      <c r="T80" s="299">
        <f>Matériel_Location!EH24</f>
        <v>0</v>
      </c>
      <c r="U80" s="299">
        <f>Matériel_Location!EP24</f>
        <v>0</v>
      </c>
      <c r="V80" s="299">
        <f>Matériel_Location!EX24</f>
        <v>0</v>
      </c>
      <c r="W80" s="299">
        <f>Matériel_Location!FF24</f>
        <v>0</v>
      </c>
      <c r="X80" s="299">
        <f>Matériel_Location!FN24</f>
        <v>0</v>
      </c>
      <c r="Y80" s="299">
        <f>Matériel_Location!FV24</f>
        <v>0</v>
      </c>
      <c r="Z80" s="299">
        <f>Matériel_Location!GD24</f>
        <v>0</v>
      </c>
      <c r="AA80" s="299">
        <f>Matériel_Location!GL24</f>
        <v>0</v>
      </c>
      <c r="AB80" s="299">
        <f>Matériel_Location!GT24</f>
        <v>0</v>
      </c>
      <c r="AC80" s="299">
        <f>Matériel_Location!HB24</f>
        <v>0</v>
      </c>
      <c r="AD80" s="299">
        <f>Matériel_Location!HJ24</f>
        <v>0</v>
      </c>
      <c r="AE80" s="299">
        <f>Matériel_Location!HR24</f>
        <v>0</v>
      </c>
      <c r="AF80" s="299">
        <f>Matériel_Location!HZ24</f>
        <v>0</v>
      </c>
      <c r="AG80" s="299">
        <f>Matériel_Location!IH24</f>
        <v>0</v>
      </c>
      <c r="AH80" s="299">
        <f>Matériel_Location!IP24</f>
        <v>0</v>
      </c>
      <c r="AI80" s="533">
        <f t="shared" si="3"/>
        <v>0</v>
      </c>
    </row>
    <row r="81" spans="1:35">
      <c r="A81" s="528" t="str">
        <f>Matériel_Location!A25</f>
        <v>TR002</v>
      </c>
      <c r="B81" s="301">
        <f>Matériel_Location!B25</f>
        <v>0</v>
      </c>
      <c r="C81" s="301">
        <f>Matériel_Location!C25</f>
        <v>0</v>
      </c>
      <c r="D81" s="298">
        <f>Matériel_Location!J25</f>
        <v>0</v>
      </c>
      <c r="E81" s="299">
        <f>Matériel_Location!R25</f>
        <v>0</v>
      </c>
      <c r="F81" s="299">
        <f>Matériel_Location!Z25</f>
        <v>0</v>
      </c>
      <c r="G81" s="299">
        <f>Matériel_Location!AH25</f>
        <v>0</v>
      </c>
      <c r="H81" s="299">
        <f>+Matériel_Location!AP25</f>
        <v>0</v>
      </c>
      <c r="I81" s="299">
        <f>Matériel_Location!AX25</f>
        <v>0</v>
      </c>
      <c r="J81" s="299">
        <f>Matériel_Location!BF25</f>
        <v>0</v>
      </c>
      <c r="K81" s="299">
        <f>Matériel_Location!BN25</f>
        <v>0</v>
      </c>
      <c r="L81" s="299">
        <f>Matériel_Location!BV25</f>
        <v>0</v>
      </c>
      <c r="M81" s="299">
        <f>+Matériel_Location!CD25</f>
        <v>0</v>
      </c>
      <c r="N81" s="299">
        <f>Matériel_Location!CL25</f>
        <v>0</v>
      </c>
      <c r="O81" s="299">
        <f>Matériel_Location!CT25</f>
        <v>0</v>
      </c>
      <c r="P81" s="299">
        <f>Matériel_Location!DB25</f>
        <v>0</v>
      </c>
      <c r="Q81" s="299">
        <f>Matériel_Location!DJ25</f>
        <v>0</v>
      </c>
      <c r="R81" s="299">
        <f>Matériel_Location!DR25</f>
        <v>0</v>
      </c>
      <c r="S81" s="299">
        <f>Matériel_Location!DZ25</f>
        <v>0</v>
      </c>
      <c r="T81" s="299">
        <f>Matériel_Location!EH25</f>
        <v>0</v>
      </c>
      <c r="U81" s="299">
        <f>Matériel_Location!EP25</f>
        <v>0</v>
      </c>
      <c r="V81" s="299">
        <f>Matériel_Location!EX25</f>
        <v>0</v>
      </c>
      <c r="W81" s="299">
        <f>Matériel_Location!FF25</f>
        <v>0</v>
      </c>
      <c r="X81" s="299">
        <f>Matériel_Location!FN25</f>
        <v>0</v>
      </c>
      <c r="Y81" s="299">
        <f>Matériel_Location!FV25</f>
        <v>0</v>
      </c>
      <c r="Z81" s="299">
        <f>Matériel_Location!GD25</f>
        <v>0</v>
      </c>
      <c r="AA81" s="299">
        <f>Matériel_Location!GL25</f>
        <v>0</v>
      </c>
      <c r="AB81" s="299">
        <f>Matériel_Location!GT25</f>
        <v>0</v>
      </c>
      <c r="AC81" s="299">
        <f>Matériel_Location!HB25</f>
        <v>0</v>
      </c>
      <c r="AD81" s="299">
        <f>Matériel_Location!HJ25</f>
        <v>0</v>
      </c>
      <c r="AE81" s="299">
        <f>Matériel_Location!HR25</f>
        <v>0</v>
      </c>
      <c r="AF81" s="299">
        <f>Matériel_Location!HZ25</f>
        <v>0</v>
      </c>
      <c r="AG81" s="299">
        <f>Matériel_Location!IH25</f>
        <v>0</v>
      </c>
      <c r="AH81" s="299">
        <f>Matériel_Location!IP25</f>
        <v>0</v>
      </c>
      <c r="AI81" s="533">
        <f t="shared" si="3"/>
        <v>0</v>
      </c>
    </row>
    <row r="82" spans="1:35">
      <c r="A82" s="528" t="str">
        <f>Matériel_Location!A26</f>
        <v>CB002</v>
      </c>
      <c r="B82" s="301">
        <f>Matériel_Location!B26</f>
        <v>0</v>
      </c>
      <c r="C82" s="301">
        <f>Matériel_Location!C26</f>
        <v>0</v>
      </c>
      <c r="D82" s="298">
        <f>Matériel_Location!J26</f>
        <v>0</v>
      </c>
      <c r="E82" s="299">
        <f>Matériel_Location!R26</f>
        <v>0</v>
      </c>
      <c r="F82" s="299">
        <f>Matériel_Location!Z26</f>
        <v>0</v>
      </c>
      <c r="G82" s="299">
        <f>Matériel_Location!AH26</f>
        <v>0</v>
      </c>
      <c r="H82" s="299">
        <f>+Matériel_Location!AP26</f>
        <v>0</v>
      </c>
      <c r="I82" s="299">
        <f>Matériel_Location!AX26</f>
        <v>0</v>
      </c>
      <c r="J82" s="299">
        <f>Matériel_Location!BF26</f>
        <v>0</v>
      </c>
      <c r="K82" s="299">
        <f>Matériel_Location!BN26</f>
        <v>0</v>
      </c>
      <c r="L82" s="299">
        <f>Matériel_Location!BV26</f>
        <v>0</v>
      </c>
      <c r="M82" s="299">
        <f>+Matériel_Location!CD26</f>
        <v>0</v>
      </c>
      <c r="N82" s="299">
        <f>Matériel_Location!CL26</f>
        <v>0</v>
      </c>
      <c r="O82" s="299">
        <f>Matériel_Location!CT26</f>
        <v>0</v>
      </c>
      <c r="P82" s="299">
        <f>Matériel_Location!DB26</f>
        <v>0</v>
      </c>
      <c r="Q82" s="299">
        <f>Matériel_Location!DJ26</f>
        <v>0</v>
      </c>
      <c r="R82" s="299">
        <f>Matériel_Location!DR26</f>
        <v>0</v>
      </c>
      <c r="S82" s="299">
        <f>Matériel_Location!DZ26</f>
        <v>0</v>
      </c>
      <c r="T82" s="299">
        <f>Matériel_Location!EH26</f>
        <v>0</v>
      </c>
      <c r="U82" s="299">
        <f>Matériel_Location!EP26</f>
        <v>0</v>
      </c>
      <c r="V82" s="299">
        <f>Matériel_Location!EX26</f>
        <v>0</v>
      </c>
      <c r="W82" s="299">
        <f>Matériel_Location!FF26</f>
        <v>0</v>
      </c>
      <c r="X82" s="299">
        <f>Matériel_Location!FN26</f>
        <v>0</v>
      </c>
      <c r="Y82" s="299">
        <f>Matériel_Location!FV26</f>
        <v>0</v>
      </c>
      <c r="Z82" s="299">
        <f>Matériel_Location!GD26</f>
        <v>0</v>
      </c>
      <c r="AA82" s="299">
        <f>Matériel_Location!GL26</f>
        <v>0</v>
      </c>
      <c r="AB82" s="299">
        <f>Matériel_Location!GT26</f>
        <v>0</v>
      </c>
      <c r="AC82" s="299">
        <f>Matériel_Location!HB26</f>
        <v>0</v>
      </c>
      <c r="AD82" s="299">
        <f>Matériel_Location!HJ26</f>
        <v>0</v>
      </c>
      <c r="AE82" s="299">
        <f>Matériel_Location!HR26</f>
        <v>0</v>
      </c>
      <c r="AF82" s="299">
        <f>Matériel_Location!HZ26</f>
        <v>0</v>
      </c>
      <c r="AG82" s="299">
        <f>Matériel_Location!IH26</f>
        <v>0</v>
      </c>
      <c r="AH82" s="299">
        <f>Matériel_Location!IP26</f>
        <v>0</v>
      </c>
      <c r="AI82" s="533">
        <f t="shared" si="3"/>
        <v>0</v>
      </c>
    </row>
    <row r="83" spans="1:35">
      <c r="A83" s="528" t="str">
        <f>Matériel_Location!A27</f>
        <v>CA006</v>
      </c>
      <c r="B83" s="301">
        <f>Matériel_Location!B27</f>
        <v>0</v>
      </c>
      <c r="C83" s="301">
        <f>Matériel_Location!C27</f>
        <v>0</v>
      </c>
      <c r="D83" s="298">
        <f>Matériel_Location!J27</f>
        <v>0</v>
      </c>
      <c r="E83" s="299">
        <f>Matériel_Location!R27</f>
        <v>0</v>
      </c>
      <c r="F83" s="299">
        <f>Matériel_Location!Z27</f>
        <v>0</v>
      </c>
      <c r="G83" s="299">
        <f>Matériel_Location!AH27</f>
        <v>0</v>
      </c>
      <c r="H83" s="299">
        <f>+Matériel_Location!AP27</f>
        <v>0</v>
      </c>
      <c r="I83" s="299">
        <f>Matériel_Location!AX27</f>
        <v>0</v>
      </c>
      <c r="J83" s="299">
        <f>Matériel_Location!BF27</f>
        <v>0</v>
      </c>
      <c r="K83" s="299">
        <f>Matériel_Location!BN27</f>
        <v>0</v>
      </c>
      <c r="L83" s="299">
        <f>Matériel_Location!BV27</f>
        <v>0</v>
      </c>
      <c r="M83" s="299">
        <f>+Matériel_Location!CD27</f>
        <v>0</v>
      </c>
      <c r="N83" s="299">
        <f>Matériel_Location!CL27</f>
        <v>0</v>
      </c>
      <c r="O83" s="299">
        <f>Matériel_Location!CT27</f>
        <v>0</v>
      </c>
      <c r="P83" s="299">
        <f>Matériel_Location!DB27</f>
        <v>0</v>
      </c>
      <c r="Q83" s="299">
        <f>Matériel_Location!DJ27</f>
        <v>0</v>
      </c>
      <c r="R83" s="299">
        <f>Matériel_Location!DR27</f>
        <v>0</v>
      </c>
      <c r="S83" s="299">
        <f>Matériel_Location!DZ27</f>
        <v>0</v>
      </c>
      <c r="T83" s="299">
        <f>Matériel_Location!EH27</f>
        <v>0</v>
      </c>
      <c r="U83" s="299">
        <f>Matériel_Location!EP27</f>
        <v>0</v>
      </c>
      <c r="V83" s="299">
        <f>Matériel_Location!EX27</f>
        <v>0</v>
      </c>
      <c r="W83" s="299">
        <f>Matériel_Location!FF27</f>
        <v>0</v>
      </c>
      <c r="X83" s="299">
        <f>Matériel_Location!FN27</f>
        <v>0</v>
      </c>
      <c r="Y83" s="299">
        <f>Matériel_Location!FV27</f>
        <v>0</v>
      </c>
      <c r="Z83" s="299">
        <f>Matériel_Location!GD27</f>
        <v>0</v>
      </c>
      <c r="AA83" s="299">
        <f>Matériel_Location!GL27</f>
        <v>0</v>
      </c>
      <c r="AB83" s="299">
        <f>Matériel_Location!GT27</f>
        <v>0</v>
      </c>
      <c r="AC83" s="299">
        <f>Matériel_Location!HB27</f>
        <v>0</v>
      </c>
      <c r="AD83" s="299">
        <f>Matériel_Location!HJ27</f>
        <v>0</v>
      </c>
      <c r="AE83" s="299">
        <f>Matériel_Location!HR27</f>
        <v>0</v>
      </c>
      <c r="AF83" s="299">
        <f>Matériel_Location!HZ27</f>
        <v>0</v>
      </c>
      <c r="AG83" s="299">
        <f>Matériel_Location!IH27</f>
        <v>0</v>
      </c>
      <c r="AH83" s="299">
        <f>Matériel_Location!IP27</f>
        <v>0</v>
      </c>
      <c r="AI83" s="533">
        <f t="shared" si="3"/>
        <v>0</v>
      </c>
    </row>
    <row r="84" spans="1:35">
      <c r="A84" s="528" t="str">
        <f>Matériel_Location!A28</f>
        <v>CAMION 6</v>
      </c>
      <c r="B84" s="301" t="str">
        <f>Matériel_Location!B28</f>
        <v>CHAF TRAVEAU</v>
      </c>
      <c r="C84" s="301">
        <f>Matériel_Location!C28</f>
        <v>0</v>
      </c>
      <c r="D84" s="298">
        <f>Matériel_Location!J28</f>
        <v>0</v>
      </c>
      <c r="E84" s="299">
        <f>Matériel_Location!R28</f>
        <v>0</v>
      </c>
      <c r="F84" s="299">
        <f>Matériel_Location!Z28</f>
        <v>0</v>
      </c>
      <c r="G84" s="299">
        <f>Matériel_Location!AH28</f>
        <v>0</v>
      </c>
      <c r="H84" s="299">
        <f>+Matériel_Location!AP28</f>
        <v>0</v>
      </c>
      <c r="I84" s="299">
        <f>Matériel_Location!AX28</f>
        <v>0</v>
      </c>
      <c r="J84" s="299">
        <f>Matériel_Location!BF28</f>
        <v>0</v>
      </c>
      <c r="K84" s="299">
        <f>Matériel_Location!BN28</f>
        <v>0</v>
      </c>
      <c r="L84" s="299">
        <f>Matériel_Location!BV28</f>
        <v>0</v>
      </c>
      <c r="M84" s="299">
        <f>+Matériel_Location!CD28</f>
        <v>0</v>
      </c>
      <c r="N84" s="299">
        <f>Matériel_Location!CL28</f>
        <v>0</v>
      </c>
      <c r="O84" s="299">
        <f>Matériel_Location!CT28</f>
        <v>0</v>
      </c>
      <c r="P84" s="299">
        <f>Matériel_Location!DB28</f>
        <v>0</v>
      </c>
      <c r="Q84" s="299">
        <f>Matériel_Location!DJ28</f>
        <v>0</v>
      </c>
      <c r="R84" s="299">
        <f>Matériel_Location!DR28</f>
        <v>0</v>
      </c>
      <c r="S84" s="299">
        <f>Matériel_Location!DZ28</f>
        <v>0</v>
      </c>
      <c r="T84" s="299">
        <f>Matériel_Location!EH28</f>
        <v>0</v>
      </c>
      <c r="U84" s="299">
        <f>Matériel_Location!EP28</f>
        <v>0</v>
      </c>
      <c r="V84" s="299">
        <f>Matériel_Location!EX28</f>
        <v>0</v>
      </c>
      <c r="W84" s="299">
        <f>Matériel_Location!FF28</f>
        <v>0</v>
      </c>
      <c r="X84" s="299">
        <f>Matériel_Location!FN28</f>
        <v>0</v>
      </c>
      <c r="Y84" s="299">
        <f>Matériel_Location!FV28</f>
        <v>0</v>
      </c>
      <c r="Z84" s="299">
        <f>Matériel_Location!GD28</f>
        <v>0</v>
      </c>
      <c r="AA84" s="299">
        <f>Matériel_Location!GL28</f>
        <v>0</v>
      </c>
      <c r="AB84" s="299">
        <f>Matériel_Location!GT28</f>
        <v>0</v>
      </c>
      <c r="AC84" s="299">
        <f>Matériel_Location!HB28</f>
        <v>0</v>
      </c>
      <c r="AD84" s="299">
        <f>Matériel_Location!HJ28</f>
        <v>0</v>
      </c>
      <c r="AE84" s="299">
        <f>Matériel_Location!HR28</f>
        <v>0</v>
      </c>
      <c r="AF84" s="299">
        <f>Matériel_Location!HZ28</f>
        <v>0</v>
      </c>
      <c r="AG84" s="299">
        <f>Matériel_Location!IH28</f>
        <v>0</v>
      </c>
      <c r="AH84" s="299">
        <f>Matériel_Location!IP28</f>
        <v>0</v>
      </c>
      <c r="AI84" s="533">
        <f t="shared" si="3"/>
        <v>0</v>
      </c>
    </row>
    <row r="85" spans="1:35">
      <c r="A85" s="528" t="str">
        <f>Matériel_Location!A29</f>
        <v>CAMION 8+4</v>
      </c>
      <c r="B85" s="301" t="str">
        <f>Matériel_Location!B29</f>
        <v>CHAF TRAVEAU</v>
      </c>
      <c r="C85" s="301">
        <f>Matériel_Location!C29</f>
        <v>0</v>
      </c>
      <c r="D85" s="298">
        <f>Matériel_Location!J29</f>
        <v>0</v>
      </c>
      <c r="E85" s="299">
        <f>Matériel_Location!R29</f>
        <v>0</v>
      </c>
      <c r="F85" s="299">
        <f>Matériel_Location!Z29</f>
        <v>0</v>
      </c>
      <c r="G85" s="299">
        <f>Matériel_Location!AH29</f>
        <v>0</v>
      </c>
      <c r="H85" s="299">
        <f>+Matériel_Location!AP29</f>
        <v>0</v>
      </c>
      <c r="I85" s="299">
        <f>Matériel_Location!AX29</f>
        <v>0</v>
      </c>
      <c r="J85" s="299">
        <f>Matériel_Location!BF29</f>
        <v>0</v>
      </c>
      <c r="K85" s="299">
        <f>Matériel_Location!BN29</f>
        <v>0</v>
      </c>
      <c r="L85" s="299">
        <f>Matériel_Location!BV29</f>
        <v>0</v>
      </c>
      <c r="M85" s="299">
        <f>+Matériel_Location!CD29</f>
        <v>0</v>
      </c>
      <c r="N85" s="299">
        <f>Matériel_Location!CL29</f>
        <v>0</v>
      </c>
      <c r="O85" s="299">
        <f>Matériel_Location!CT29</f>
        <v>0</v>
      </c>
      <c r="P85" s="299">
        <f>Matériel_Location!DB29</f>
        <v>0</v>
      </c>
      <c r="Q85" s="299">
        <f>Matériel_Location!DJ29</f>
        <v>0</v>
      </c>
      <c r="R85" s="299">
        <f>Matériel_Location!DR29</f>
        <v>0</v>
      </c>
      <c r="S85" s="299">
        <f>Matériel_Location!DZ29</f>
        <v>0</v>
      </c>
      <c r="T85" s="299">
        <f>Matériel_Location!EH29</f>
        <v>0</v>
      </c>
      <c r="U85" s="299">
        <f>Matériel_Location!EP29</f>
        <v>0</v>
      </c>
      <c r="V85" s="299">
        <f>Matériel_Location!EX29</f>
        <v>0</v>
      </c>
      <c r="W85" s="299">
        <f>Matériel_Location!FF29</f>
        <v>0</v>
      </c>
      <c r="X85" s="299">
        <f>Matériel_Location!FN29</f>
        <v>0</v>
      </c>
      <c r="Y85" s="299">
        <f>Matériel_Location!FV29</f>
        <v>0</v>
      </c>
      <c r="Z85" s="299">
        <f>Matériel_Location!GD29</f>
        <v>0</v>
      </c>
      <c r="AA85" s="299">
        <f>Matériel_Location!GL29</f>
        <v>0</v>
      </c>
      <c r="AB85" s="299">
        <f>Matériel_Location!GT29</f>
        <v>0</v>
      </c>
      <c r="AC85" s="299">
        <f>Matériel_Location!HB29</f>
        <v>0</v>
      </c>
      <c r="AD85" s="299">
        <f>Matériel_Location!HJ29</f>
        <v>0</v>
      </c>
      <c r="AE85" s="299">
        <f>Matériel_Location!HR29</f>
        <v>0</v>
      </c>
      <c r="AF85" s="299">
        <f>Matériel_Location!HZ29</f>
        <v>0</v>
      </c>
      <c r="AG85" s="299">
        <f>Matériel_Location!IH29</f>
        <v>0</v>
      </c>
      <c r="AH85" s="299">
        <f>Matériel_Location!IP29</f>
        <v>0</v>
      </c>
      <c r="AI85" s="533">
        <f t="shared" si="3"/>
        <v>0</v>
      </c>
    </row>
    <row r="86" spans="1:35">
      <c r="A86" s="528" t="str">
        <f>Matériel_Location!A30</f>
        <v>PICK UP</v>
      </c>
      <c r="B86" s="301" t="str">
        <f>Matériel_Location!B30</f>
        <v>CHAF TRAVEAU</v>
      </c>
      <c r="C86" s="301">
        <f>Matériel_Location!C30</f>
        <v>0</v>
      </c>
      <c r="D86" s="298">
        <f>Matériel_Location!J30</f>
        <v>0</v>
      </c>
      <c r="E86" s="299">
        <f>Matériel_Location!R30</f>
        <v>0</v>
      </c>
      <c r="F86" s="299">
        <f>Matériel_Location!Z30</f>
        <v>0</v>
      </c>
      <c r="G86" s="299">
        <f>Matériel_Location!AH30</f>
        <v>0</v>
      </c>
      <c r="H86" s="299">
        <f>+Matériel_Location!AP30</f>
        <v>0</v>
      </c>
      <c r="I86" s="299">
        <f>Matériel_Location!AX30</f>
        <v>0</v>
      </c>
      <c r="J86" s="299">
        <f>Matériel_Location!BF30</f>
        <v>0</v>
      </c>
      <c r="K86" s="299">
        <f>Matériel_Location!BN30</f>
        <v>0</v>
      </c>
      <c r="L86" s="299">
        <f>Matériel_Location!BV30</f>
        <v>0</v>
      </c>
      <c r="M86" s="299">
        <f>+Matériel_Location!CD30</f>
        <v>0</v>
      </c>
      <c r="N86" s="299">
        <f>Matériel_Location!CL30</f>
        <v>0</v>
      </c>
      <c r="O86" s="299">
        <f>Matériel_Location!CT30</f>
        <v>0</v>
      </c>
      <c r="P86" s="299">
        <f>Matériel_Location!DB30</f>
        <v>0</v>
      </c>
      <c r="Q86" s="299">
        <f>Matériel_Location!DJ30</f>
        <v>0</v>
      </c>
      <c r="R86" s="299">
        <f>Matériel_Location!DR30</f>
        <v>0</v>
      </c>
      <c r="S86" s="299">
        <f>Matériel_Location!DZ30</f>
        <v>0</v>
      </c>
      <c r="T86" s="299">
        <f>Matériel_Location!EH30</f>
        <v>0</v>
      </c>
      <c r="U86" s="299">
        <f>Matériel_Location!EP30</f>
        <v>0</v>
      </c>
      <c r="V86" s="299">
        <f>Matériel_Location!EX30</f>
        <v>0</v>
      </c>
      <c r="W86" s="299">
        <f>Matériel_Location!FF30</f>
        <v>0</v>
      </c>
      <c r="X86" s="299">
        <f>Matériel_Location!FN30</f>
        <v>0</v>
      </c>
      <c r="Y86" s="299">
        <f>Matériel_Location!FV30</f>
        <v>0</v>
      </c>
      <c r="Z86" s="299">
        <f>Matériel_Location!GD30</f>
        <v>0</v>
      </c>
      <c r="AA86" s="299">
        <f>Matériel_Location!GL30</f>
        <v>0</v>
      </c>
      <c r="AB86" s="299">
        <f>Matériel_Location!GT30</f>
        <v>0</v>
      </c>
      <c r="AC86" s="299">
        <f>Matériel_Location!HB30</f>
        <v>0</v>
      </c>
      <c r="AD86" s="299">
        <f>Matériel_Location!HJ30</f>
        <v>0</v>
      </c>
      <c r="AE86" s="299">
        <f>Matériel_Location!HR30</f>
        <v>0</v>
      </c>
      <c r="AF86" s="299">
        <f>Matériel_Location!HZ30</f>
        <v>0</v>
      </c>
      <c r="AG86" s="299">
        <f>Matériel_Location!IH30</f>
        <v>0</v>
      </c>
      <c r="AH86" s="299">
        <f>Matériel_Location!IP30</f>
        <v>0</v>
      </c>
      <c r="AI86" s="533">
        <f t="shared" si="3"/>
        <v>0</v>
      </c>
    </row>
    <row r="87" spans="1:35">
      <c r="A87" s="528" t="str">
        <f>Matériel_Location!A31</f>
        <v>CAMION CANADY</v>
      </c>
      <c r="B87" s="301" t="str">
        <f>Matériel_Location!B31</f>
        <v>CHAF TRAVEAU</v>
      </c>
      <c r="C87" s="301">
        <f>Matériel_Location!C31</f>
        <v>0</v>
      </c>
      <c r="D87" s="298">
        <f>Matériel_Location!J31</f>
        <v>0</v>
      </c>
      <c r="E87" s="299">
        <f>Matériel_Location!R31</f>
        <v>0</v>
      </c>
      <c r="F87" s="299">
        <f>Matériel_Location!Z31</f>
        <v>0</v>
      </c>
      <c r="G87" s="299">
        <f>Matériel_Location!AH31</f>
        <v>0</v>
      </c>
      <c r="H87" s="299">
        <f>+Matériel_Location!AP31</f>
        <v>0</v>
      </c>
      <c r="I87" s="299">
        <f>Matériel_Location!AX31</f>
        <v>0</v>
      </c>
      <c r="J87" s="299">
        <f>Matériel_Location!BF31</f>
        <v>0</v>
      </c>
      <c r="K87" s="299">
        <f>Matériel_Location!BN31</f>
        <v>0</v>
      </c>
      <c r="L87" s="299">
        <f>Matériel_Location!BV31</f>
        <v>0</v>
      </c>
      <c r="M87" s="299">
        <f>+Matériel_Location!CD31</f>
        <v>0</v>
      </c>
      <c r="N87" s="299">
        <f>Matériel_Location!CL31</f>
        <v>0</v>
      </c>
      <c r="O87" s="299">
        <f>Matériel_Location!CT31</f>
        <v>0</v>
      </c>
      <c r="P87" s="299">
        <f>Matériel_Location!DB31</f>
        <v>0</v>
      </c>
      <c r="Q87" s="299">
        <f>Matériel_Location!DJ31</f>
        <v>0</v>
      </c>
      <c r="R87" s="299">
        <f>Matériel_Location!DR31</f>
        <v>0</v>
      </c>
      <c r="S87" s="299">
        <f>Matériel_Location!DZ31</f>
        <v>0</v>
      </c>
      <c r="T87" s="299">
        <f>Matériel_Location!EH31</f>
        <v>0</v>
      </c>
      <c r="U87" s="299">
        <f>Matériel_Location!EP31</f>
        <v>0</v>
      </c>
      <c r="V87" s="299">
        <f>Matériel_Location!EX31</f>
        <v>0</v>
      </c>
      <c r="W87" s="299">
        <f>Matériel_Location!FF31</f>
        <v>0</v>
      </c>
      <c r="X87" s="299">
        <f>Matériel_Location!FN31</f>
        <v>0</v>
      </c>
      <c r="Y87" s="299">
        <f>Matériel_Location!FV31</f>
        <v>0</v>
      </c>
      <c r="Z87" s="299">
        <f>Matériel_Location!GD31</f>
        <v>0</v>
      </c>
      <c r="AA87" s="299">
        <f>Matériel_Location!GL31</f>
        <v>0</v>
      </c>
      <c r="AB87" s="299">
        <f>Matériel_Location!GT31</f>
        <v>0</v>
      </c>
      <c r="AC87" s="299">
        <f>Matériel_Location!HB31</f>
        <v>0</v>
      </c>
      <c r="AD87" s="299">
        <f>Matériel_Location!HJ31</f>
        <v>0</v>
      </c>
      <c r="AE87" s="299">
        <f>Matériel_Location!HR31</f>
        <v>0</v>
      </c>
      <c r="AF87" s="299">
        <f>Matériel_Location!HZ31</f>
        <v>0</v>
      </c>
      <c r="AG87" s="299">
        <f>Matériel_Location!IH31</f>
        <v>0</v>
      </c>
      <c r="AH87" s="299">
        <f>Matériel_Location!IP31</f>
        <v>0</v>
      </c>
      <c r="AI87" s="533">
        <f t="shared" si="3"/>
        <v>0</v>
      </c>
    </row>
    <row r="88" spans="1:35">
      <c r="A88" s="528" t="str">
        <f>Matériel_Location!A32</f>
        <v>CAMION FATAH</v>
      </c>
      <c r="B88" s="301" t="str">
        <f>Matériel_Location!B32</f>
        <v>CHAF TRAVEAU</v>
      </c>
      <c r="C88" s="301">
        <f>Matériel_Location!C32</f>
        <v>0</v>
      </c>
      <c r="D88" s="298">
        <f>Matériel_Location!J32</f>
        <v>0</v>
      </c>
      <c r="E88" s="299">
        <f>Matériel_Location!R32</f>
        <v>0</v>
      </c>
      <c r="F88" s="299">
        <f>Matériel_Location!Z32</f>
        <v>0</v>
      </c>
      <c r="G88" s="299">
        <f>Matériel_Location!AH32</f>
        <v>0</v>
      </c>
      <c r="H88" s="299">
        <f>+Matériel_Location!AP32</f>
        <v>0</v>
      </c>
      <c r="I88" s="299">
        <f>Matériel_Location!AX32</f>
        <v>0</v>
      </c>
      <c r="J88" s="299">
        <f>Matériel_Location!BF32</f>
        <v>0</v>
      </c>
      <c r="K88" s="299">
        <f>Matériel_Location!BN32</f>
        <v>0</v>
      </c>
      <c r="L88" s="299">
        <f>Matériel_Location!BV32</f>
        <v>0</v>
      </c>
      <c r="M88" s="299">
        <f>+Matériel_Location!CD32</f>
        <v>0</v>
      </c>
      <c r="N88" s="299">
        <f>Matériel_Location!CL32</f>
        <v>0</v>
      </c>
      <c r="O88" s="299">
        <f>Matériel_Location!CT32</f>
        <v>0</v>
      </c>
      <c r="P88" s="299">
        <f>Matériel_Location!DB32</f>
        <v>0</v>
      </c>
      <c r="Q88" s="299">
        <f>Matériel_Location!DJ32</f>
        <v>0</v>
      </c>
      <c r="R88" s="299">
        <f>Matériel_Location!DR32</f>
        <v>0</v>
      </c>
      <c r="S88" s="299">
        <f>Matériel_Location!DZ32</f>
        <v>0</v>
      </c>
      <c r="T88" s="299">
        <f>Matériel_Location!EH32</f>
        <v>0</v>
      </c>
      <c r="U88" s="299">
        <f>Matériel_Location!EP32</f>
        <v>0</v>
      </c>
      <c r="V88" s="299">
        <f>Matériel_Location!EX32</f>
        <v>0</v>
      </c>
      <c r="W88" s="299">
        <f>Matériel_Location!FF32</f>
        <v>0</v>
      </c>
      <c r="X88" s="299">
        <f>Matériel_Location!FN32</f>
        <v>0</v>
      </c>
      <c r="Y88" s="299">
        <f>Matériel_Location!FV32</f>
        <v>0</v>
      </c>
      <c r="Z88" s="299">
        <f>Matériel_Location!GD32</f>
        <v>0</v>
      </c>
      <c r="AA88" s="299">
        <f>Matériel_Location!GL32</f>
        <v>0</v>
      </c>
      <c r="AB88" s="299">
        <f>Matériel_Location!GT32</f>
        <v>0</v>
      </c>
      <c r="AC88" s="299">
        <f>Matériel_Location!HB32</f>
        <v>0</v>
      </c>
      <c r="AD88" s="299">
        <f>Matériel_Location!HJ32</f>
        <v>0</v>
      </c>
      <c r="AE88" s="299">
        <f>Matériel_Location!HR32</f>
        <v>0</v>
      </c>
      <c r="AF88" s="299">
        <f>Matériel_Location!HZ32</f>
        <v>0</v>
      </c>
      <c r="AG88" s="299">
        <f>Matériel_Location!IH32</f>
        <v>0</v>
      </c>
      <c r="AH88" s="299">
        <f>Matériel_Location!IP32</f>
        <v>0</v>
      </c>
      <c r="AI88" s="533">
        <f t="shared" si="3"/>
        <v>0</v>
      </c>
    </row>
    <row r="89" spans="1:35">
      <c r="A89" s="528" t="str">
        <f>Matériel_Location!A33</f>
        <v>TIGUAN</v>
      </c>
      <c r="B89" s="301" t="str">
        <f>Matériel_Location!B33</f>
        <v>CHAF TRAVEAU</v>
      </c>
      <c r="C89" s="301">
        <f>Matériel_Location!C33</f>
        <v>0</v>
      </c>
      <c r="D89" s="298">
        <f>Matériel_Location!J33</f>
        <v>0</v>
      </c>
      <c r="E89" s="299">
        <f>Matériel_Location!R33</f>
        <v>0</v>
      </c>
      <c r="F89" s="299">
        <f>Matériel_Location!Z33</f>
        <v>0</v>
      </c>
      <c r="G89" s="299">
        <f>Matériel_Location!AH33</f>
        <v>0</v>
      </c>
      <c r="H89" s="299">
        <f>+Matériel_Location!AP33</f>
        <v>0</v>
      </c>
      <c r="I89" s="299">
        <f>Matériel_Location!AX33</f>
        <v>0</v>
      </c>
      <c r="J89" s="299">
        <f>Matériel_Location!BF33</f>
        <v>0</v>
      </c>
      <c r="K89" s="299">
        <f>Matériel_Location!BN33</f>
        <v>0</v>
      </c>
      <c r="L89" s="299">
        <f>Matériel_Location!BV33</f>
        <v>0</v>
      </c>
      <c r="M89" s="299">
        <f>+Matériel_Location!CD33</f>
        <v>0</v>
      </c>
      <c r="N89" s="299">
        <f>Matériel_Location!CL33</f>
        <v>0</v>
      </c>
      <c r="O89" s="299">
        <f>Matériel_Location!CT33</f>
        <v>0</v>
      </c>
      <c r="P89" s="299">
        <f>Matériel_Location!DB33</f>
        <v>0</v>
      </c>
      <c r="Q89" s="299">
        <f>Matériel_Location!DJ33</f>
        <v>0</v>
      </c>
      <c r="R89" s="299">
        <f>Matériel_Location!DR33</f>
        <v>0</v>
      </c>
      <c r="S89" s="299">
        <f>Matériel_Location!DZ33</f>
        <v>0</v>
      </c>
      <c r="T89" s="299">
        <f>Matériel_Location!EH33</f>
        <v>0</v>
      </c>
      <c r="U89" s="299">
        <f>Matériel_Location!EP33</f>
        <v>0</v>
      </c>
      <c r="V89" s="299">
        <f>Matériel_Location!EX33</f>
        <v>0</v>
      </c>
      <c r="W89" s="299">
        <f>Matériel_Location!FF33</f>
        <v>0</v>
      </c>
      <c r="X89" s="299">
        <f>Matériel_Location!FN33</f>
        <v>0</v>
      </c>
      <c r="Y89" s="299">
        <f>Matériel_Location!FV33</f>
        <v>0</v>
      </c>
      <c r="Z89" s="299">
        <f>Matériel_Location!GD33</f>
        <v>0</v>
      </c>
      <c r="AA89" s="299">
        <f>Matériel_Location!GL33</f>
        <v>0</v>
      </c>
      <c r="AB89" s="299">
        <f>Matériel_Location!GT33</f>
        <v>0</v>
      </c>
      <c r="AC89" s="299">
        <f>Matériel_Location!HB33</f>
        <v>0</v>
      </c>
      <c r="AD89" s="299">
        <f>Matériel_Location!HJ33</f>
        <v>0</v>
      </c>
      <c r="AE89" s="299">
        <f>Matériel_Location!HR33</f>
        <v>0</v>
      </c>
      <c r="AF89" s="299">
        <f>Matériel_Location!HZ33</f>
        <v>0</v>
      </c>
      <c r="AG89" s="299">
        <f>Matériel_Location!IH33</f>
        <v>0</v>
      </c>
      <c r="AH89" s="299">
        <f>Matériel_Location!IP33</f>
        <v>0</v>
      </c>
      <c r="AI89" s="533">
        <f t="shared" si="3"/>
        <v>0</v>
      </c>
    </row>
    <row r="90" spans="1:35">
      <c r="A90" s="528" t="str">
        <f>Matériel_Location!A34</f>
        <v>PELLE</v>
      </c>
      <c r="B90" s="301" t="str">
        <f>Matériel_Location!B34</f>
        <v>CHAF TRAVEAU</v>
      </c>
      <c r="C90" s="301">
        <f>Matériel_Location!C34</f>
        <v>0</v>
      </c>
      <c r="D90" s="298">
        <f>Matériel_Location!J34</f>
        <v>0</v>
      </c>
      <c r="E90" s="299">
        <f>Matériel_Location!R34</f>
        <v>0</v>
      </c>
      <c r="F90" s="299">
        <f>Matériel_Location!Z34</f>
        <v>0</v>
      </c>
      <c r="G90" s="299">
        <f>Matériel_Location!AH34</f>
        <v>0</v>
      </c>
      <c r="H90" s="299">
        <f>+Matériel_Location!AP34</f>
        <v>0</v>
      </c>
      <c r="I90" s="299">
        <f>Matériel_Location!AX34</f>
        <v>0</v>
      </c>
      <c r="J90" s="299">
        <f>Matériel_Location!BF34</f>
        <v>0</v>
      </c>
      <c r="K90" s="299">
        <f>Matériel_Location!BN34</f>
        <v>0</v>
      </c>
      <c r="L90" s="299">
        <f>Matériel_Location!BV34</f>
        <v>0</v>
      </c>
      <c r="M90" s="299">
        <f>+Matériel_Location!CD34</f>
        <v>0</v>
      </c>
      <c r="N90" s="299">
        <f>Matériel_Location!CL34</f>
        <v>0</v>
      </c>
      <c r="O90" s="299">
        <f>Matériel_Location!CT34</f>
        <v>0</v>
      </c>
      <c r="P90" s="299">
        <f>Matériel_Location!DB34</f>
        <v>0</v>
      </c>
      <c r="Q90" s="299">
        <f>Matériel_Location!DJ34</f>
        <v>0</v>
      </c>
      <c r="R90" s="299">
        <f>Matériel_Location!DR34</f>
        <v>0</v>
      </c>
      <c r="S90" s="299">
        <f>Matériel_Location!DZ34</f>
        <v>0</v>
      </c>
      <c r="T90" s="299">
        <f>Matériel_Location!EH34</f>
        <v>0</v>
      </c>
      <c r="U90" s="299">
        <f>Matériel_Location!EP34</f>
        <v>0</v>
      </c>
      <c r="V90" s="299">
        <f>Matériel_Location!EX34</f>
        <v>0</v>
      </c>
      <c r="W90" s="299">
        <f>Matériel_Location!FF34</f>
        <v>0</v>
      </c>
      <c r="X90" s="299">
        <f>Matériel_Location!FN34</f>
        <v>0</v>
      </c>
      <c r="Y90" s="299">
        <f>Matériel_Location!FV34</f>
        <v>0</v>
      </c>
      <c r="Z90" s="299">
        <f>Matériel_Location!GD34</f>
        <v>0</v>
      </c>
      <c r="AA90" s="299">
        <f>Matériel_Location!GL34</f>
        <v>0</v>
      </c>
      <c r="AB90" s="299">
        <f>Matériel_Location!GT34</f>
        <v>0</v>
      </c>
      <c r="AC90" s="299">
        <f>Matériel_Location!HB34</f>
        <v>0</v>
      </c>
      <c r="AD90" s="299">
        <f>Matériel_Location!HJ34</f>
        <v>0</v>
      </c>
      <c r="AE90" s="299">
        <f>Matériel_Location!HR34</f>
        <v>0</v>
      </c>
      <c r="AF90" s="299">
        <f>Matériel_Location!HZ34</f>
        <v>0</v>
      </c>
      <c r="AG90" s="299">
        <f>Matériel_Location!IH34</f>
        <v>0</v>
      </c>
      <c r="AH90" s="299">
        <f>Matériel_Location!IP34</f>
        <v>0</v>
      </c>
      <c r="AI90" s="533">
        <f t="shared" si="3"/>
        <v>0</v>
      </c>
    </row>
    <row r="91" spans="1:35">
      <c r="A91" s="528" t="str">
        <f>Matériel_Location!A35</f>
        <v>CITROEN</v>
      </c>
      <c r="B91" s="301" t="str">
        <f>Matériel_Location!B35</f>
        <v>CHAF TRAVEAU</v>
      </c>
      <c r="C91" s="301">
        <f>Matériel_Location!C35</f>
        <v>0</v>
      </c>
      <c r="D91" s="298">
        <f>Matériel_Location!J35</f>
        <v>0</v>
      </c>
      <c r="E91" s="299">
        <f>Matériel_Location!R35</f>
        <v>0</v>
      </c>
      <c r="F91" s="299">
        <f>Matériel_Location!Z35</f>
        <v>0</v>
      </c>
      <c r="G91" s="299">
        <f>Matériel_Location!AH35</f>
        <v>0</v>
      </c>
      <c r="H91" s="299">
        <f>+Matériel_Location!AP35</f>
        <v>0</v>
      </c>
      <c r="I91" s="299">
        <f>Matériel_Location!AX35</f>
        <v>0</v>
      </c>
      <c r="J91" s="299">
        <f>Matériel_Location!BF35</f>
        <v>0</v>
      </c>
      <c r="K91" s="299">
        <f>Matériel_Location!BN35</f>
        <v>0</v>
      </c>
      <c r="L91" s="299">
        <f>Matériel_Location!BV35</f>
        <v>0</v>
      </c>
      <c r="M91" s="299">
        <f>+Matériel_Location!CD35</f>
        <v>0</v>
      </c>
      <c r="N91" s="299">
        <f>Matériel_Location!CL35</f>
        <v>0</v>
      </c>
      <c r="O91" s="299">
        <f>Matériel_Location!CT35</f>
        <v>0</v>
      </c>
      <c r="P91" s="299">
        <f>Matériel_Location!DB35</f>
        <v>0</v>
      </c>
      <c r="Q91" s="299">
        <f>Matériel_Location!DJ35</f>
        <v>0</v>
      </c>
      <c r="R91" s="299">
        <f>Matériel_Location!DR35</f>
        <v>0</v>
      </c>
      <c r="S91" s="299">
        <f>Matériel_Location!DZ35</f>
        <v>0</v>
      </c>
      <c r="T91" s="299">
        <f>Matériel_Location!EH35</f>
        <v>0</v>
      </c>
      <c r="U91" s="299">
        <f>Matériel_Location!EP35</f>
        <v>0</v>
      </c>
      <c r="V91" s="299">
        <f>Matériel_Location!EX35</f>
        <v>0</v>
      </c>
      <c r="W91" s="299">
        <f>Matériel_Location!FF35</f>
        <v>0</v>
      </c>
      <c r="X91" s="299">
        <f>Matériel_Location!FN35</f>
        <v>0</v>
      </c>
      <c r="Y91" s="299">
        <f>Matériel_Location!FV35</f>
        <v>0</v>
      </c>
      <c r="Z91" s="299">
        <f>Matériel_Location!GD35</f>
        <v>0</v>
      </c>
      <c r="AA91" s="299">
        <f>Matériel_Location!GL35</f>
        <v>0</v>
      </c>
      <c r="AB91" s="299">
        <f>Matériel_Location!GT35</f>
        <v>0</v>
      </c>
      <c r="AC91" s="299">
        <f>Matériel_Location!HB35</f>
        <v>0</v>
      </c>
      <c r="AD91" s="299">
        <f>Matériel_Location!HJ35</f>
        <v>0</v>
      </c>
      <c r="AE91" s="299">
        <f>Matériel_Location!HR35</f>
        <v>0</v>
      </c>
      <c r="AF91" s="299">
        <f>Matériel_Location!HZ35</f>
        <v>0</v>
      </c>
      <c r="AG91" s="299">
        <f>Matériel_Location!IH35</f>
        <v>0</v>
      </c>
      <c r="AH91" s="299">
        <f>Matériel_Location!IP35</f>
        <v>0</v>
      </c>
      <c r="AI91" s="533">
        <f t="shared" si="3"/>
        <v>0</v>
      </c>
    </row>
    <row r="92" spans="1:35">
      <c r="A92" s="528" t="str">
        <f>Matériel_Location!A36</f>
        <v>MALAXEUR</v>
      </c>
      <c r="B92" s="301" t="str">
        <f>Matériel_Location!B36</f>
        <v>CHAF TRAVEAU</v>
      </c>
      <c r="C92" s="301">
        <f>Matériel_Location!C36</f>
        <v>0</v>
      </c>
      <c r="D92" s="298">
        <f>Matériel_Location!J36</f>
        <v>0</v>
      </c>
      <c r="E92" s="299">
        <f>Matériel_Location!R36</f>
        <v>0</v>
      </c>
      <c r="F92" s="299">
        <f>Matériel_Location!Z36</f>
        <v>0</v>
      </c>
      <c r="G92" s="299">
        <f>Matériel_Location!AH36</f>
        <v>0</v>
      </c>
      <c r="H92" s="299">
        <f>+Matériel_Location!AP36</f>
        <v>0</v>
      </c>
      <c r="I92" s="299">
        <f>Matériel_Location!AX36</f>
        <v>0</v>
      </c>
      <c r="J92" s="299">
        <f>Matériel_Location!BF36</f>
        <v>0</v>
      </c>
      <c r="K92" s="299">
        <f>Matériel_Location!BN36</f>
        <v>0</v>
      </c>
      <c r="L92" s="299">
        <f>Matériel_Location!BV36</f>
        <v>0</v>
      </c>
      <c r="M92" s="299">
        <f>+Matériel_Location!CD36</f>
        <v>0</v>
      </c>
      <c r="N92" s="299">
        <f>Matériel_Location!CL36</f>
        <v>0</v>
      </c>
      <c r="O92" s="299">
        <f>Matériel_Location!CT36</f>
        <v>0</v>
      </c>
      <c r="P92" s="299">
        <f>Matériel_Location!DB36</f>
        <v>0</v>
      </c>
      <c r="Q92" s="299">
        <f>Matériel_Location!DJ36</f>
        <v>0</v>
      </c>
      <c r="R92" s="299">
        <f>Matériel_Location!DR36</f>
        <v>0</v>
      </c>
      <c r="S92" s="299">
        <f>Matériel_Location!DZ36</f>
        <v>0</v>
      </c>
      <c r="T92" s="299">
        <f>Matériel_Location!EH36</f>
        <v>0</v>
      </c>
      <c r="U92" s="299">
        <f>Matériel_Location!EP36</f>
        <v>0</v>
      </c>
      <c r="V92" s="299">
        <f>Matériel_Location!EX36</f>
        <v>0</v>
      </c>
      <c r="W92" s="299">
        <f>Matériel_Location!FF36</f>
        <v>0</v>
      </c>
      <c r="X92" s="299">
        <f>Matériel_Location!FN36</f>
        <v>0</v>
      </c>
      <c r="Y92" s="299">
        <f>Matériel_Location!FV36</f>
        <v>0</v>
      </c>
      <c r="Z92" s="299">
        <f>Matériel_Location!GD36</f>
        <v>0</v>
      </c>
      <c r="AA92" s="299">
        <f>Matériel_Location!GL36</f>
        <v>0</v>
      </c>
      <c r="AB92" s="299">
        <f>Matériel_Location!GT36</f>
        <v>0</v>
      </c>
      <c r="AC92" s="299">
        <f>Matériel_Location!HB36</f>
        <v>0</v>
      </c>
      <c r="AD92" s="299">
        <f>Matériel_Location!HJ36</f>
        <v>0</v>
      </c>
      <c r="AE92" s="299">
        <f>Matériel_Location!HR36</f>
        <v>0</v>
      </c>
      <c r="AF92" s="299">
        <f>Matériel_Location!HZ36</f>
        <v>0</v>
      </c>
      <c r="AG92" s="299">
        <f>Matériel_Location!IH36</f>
        <v>0</v>
      </c>
      <c r="AH92" s="299">
        <f>Matériel_Location!IP36</f>
        <v>0</v>
      </c>
      <c r="AI92" s="533">
        <f t="shared" si="3"/>
        <v>0</v>
      </c>
    </row>
    <row r="93" spans="1:35">
      <c r="A93" s="528" t="str">
        <f>Matériel_Location!A37</f>
        <v>JCB</v>
      </c>
      <c r="B93" s="301" t="str">
        <f>Matériel_Location!B37</f>
        <v>CHAF TRAVEAU</v>
      </c>
      <c r="C93" s="301">
        <f>Matériel_Location!C37</f>
        <v>0</v>
      </c>
      <c r="D93" s="298">
        <f>Matériel_Location!J37</f>
        <v>0</v>
      </c>
      <c r="E93" s="299">
        <f>Matériel_Location!R37</f>
        <v>0</v>
      </c>
      <c r="F93" s="299">
        <f>Matériel_Location!Z37</f>
        <v>0</v>
      </c>
      <c r="G93" s="299">
        <f>Matériel_Location!AH37</f>
        <v>0</v>
      </c>
      <c r="H93" s="299">
        <f>+Matériel_Location!AP37</f>
        <v>0</v>
      </c>
      <c r="I93" s="299">
        <f>Matériel_Location!AX37</f>
        <v>0</v>
      </c>
      <c r="J93" s="299">
        <f>Matériel_Location!BF37</f>
        <v>0</v>
      </c>
      <c r="K93" s="299">
        <f>Matériel_Location!BN37</f>
        <v>0</v>
      </c>
      <c r="L93" s="299">
        <f>Matériel_Location!BV37</f>
        <v>0</v>
      </c>
      <c r="M93" s="299">
        <f>+Matériel_Location!CD37</f>
        <v>0</v>
      </c>
      <c r="N93" s="299">
        <f>Matériel_Location!CL37</f>
        <v>0</v>
      </c>
      <c r="O93" s="299">
        <f>Matériel_Location!CT37</f>
        <v>0</v>
      </c>
      <c r="P93" s="299">
        <f>Matériel_Location!DB37</f>
        <v>0</v>
      </c>
      <c r="Q93" s="299">
        <f>Matériel_Location!DJ37</f>
        <v>0</v>
      </c>
      <c r="R93" s="299">
        <f>Matériel_Location!DR37</f>
        <v>0</v>
      </c>
      <c r="S93" s="299">
        <f>Matériel_Location!DZ37</f>
        <v>0</v>
      </c>
      <c r="T93" s="299">
        <f>Matériel_Location!EH37</f>
        <v>0</v>
      </c>
      <c r="U93" s="299">
        <f>Matériel_Location!EP37</f>
        <v>0</v>
      </c>
      <c r="V93" s="299">
        <f>Matériel_Location!EX37</f>
        <v>0</v>
      </c>
      <c r="W93" s="299">
        <f>Matériel_Location!FF37</f>
        <v>0</v>
      </c>
      <c r="X93" s="299">
        <f>Matériel_Location!FN37</f>
        <v>0</v>
      </c>
      <c r="Y93" s="299">
        <f>Matériel_Location!FV37</f>
        <v>0</v>
      </c>
      <c r="Z93" s="299">
        <f>Matériel_Location!GD37</f>
        <v>0</v>
      </c>
      <c r="AA93" s="299">
        <f>Matériel_Location!GL37</f>
        <v>0</v>
      </c>
      <c r="AB93" s="299">
        <f>Matériel_Location!GT37</f>
        <v>0</v>
      </c>
      <c r="AC93" s="299">
        <f>Matériel_Location!HB37</f>
        <v>0</v>
      </c>
      <c r="AD93" s="299">
        <f>Matériel_Location!HJ37</f>
        <v>0</v>
      </c>
      <c r="AE93" s="299">
        <f>Matériel_Location!HR37</f>
        <v>0</v>
      </c>
      <c r="AF93" s="299">
        <f>Matériel_Location!HZ37</f>
        <v>0</v>
      </c>
      <c r="AG93" s="299">
        <f>Matériel_Location!IH37</f>
        <v>0</v>
      </c>
      <c r="AH93" s="299">
        <f>Matériel_Location!IP37</f>
        <v>0</v>
      </c>
      <c r="AI93" s="533">
        <f t="shared" si="3"/>
        <v>0</v>
      </c>
    </row>
    <row r="94" spans="1:35">
      <c r="A94" s="528">
        <f>Matériel_Location!A38</f>
        <v>0</v>
      </c>
      <c r="B94" s="301">
        <f>Matériel_Location!B38</f>
        <v>0</v>
      </c>
      <c r="C94" s="301">
        <f>Matériel_Location!C38</f>
        <v>0</v>
      </c>
      <c r="D94" s="298">
        <f>Matériel_Location!J38</f>
        <v>0</v>
      </c>
      <c r="E94" s="299">
        <f>Matériel_Location!R38</f>
        <v>0</v>
      </c>
      <c r="F94" s="299">
        <f>Matériel_Location!Z38</f>
        <v>0</v>
      </c>
      <c r="G94" s="299">
        <f>Matériel_Location!AH38</f>
        <v>0</v>
      </c>
      <c r="H94" s="299">
        <f>+Matériel_Location!AP38</f>
        <v>0</v>
      </c>
      <c r="I94" s="299">
        <f>Matériel_Location!AX38</f>
        <v>0</v>
      </c>
      <c r="J94" s="299">
        <f>Matériel_Location!BF38</f>
        <v>0</v>
      </c>
      <c r="K94" s="299">
        <f>Matériel_Location!BN38</f>
        <v>0</v>
      </c>
      <c r="L94" s="299">
        <f>Matériel_Location!BV38</f>
        <v>0</v>
      </c>
      <c r="M94" s="299">
        <f>+Matériel_Location!CD38</f>
        <v>0</v>
      </c>
      <c r="N94" s="299">
        <f>Matériel_Location!CL38</f>
        <v>0</v>
      </c>
      <c r="O94" s="299">
        <f>Matériel_Location!CT38</f>
        <v>0</v>
      </c>
      <c r="P94" s="299">
        <f>Matériel_Location!DB38</f>
        <v>0</v>
      </c>
      <c r="Q94" s="299">
        <f>Matériel_Location!DJ38</f>
        <v>0</v>
      </c>
      <c r="R94" s="299">
        <f>Matériel_Location!DR38</f>
        <v>0</v>
      </c>
      <c r="S94" s="299">
        <f>Matériel_Location!DZ38</f>
        <v>0</v>
      </c>
      <c r="T94" s="299">
        <f>Matériel_Location!EH38</f>
        <v>0</v>
      </c>
      <c r="U94" s="299">
        <f>Matériel_Location!EP38</f>
        <v>0</v>
      </c>
      <c r="V94" s="299">
        <f>Matériel_Location!EX38</f>
        <v>0</v>
      </c>
      <c r="W94" s="299">
        <f>Matériel_Location!FF38</f>
        <v>0</v>
      </c>
      <c r="X94" s="299">
        <f>Matériel_Location!FN38</f>
        <v>0</v>
      </c>
      <c r="Y94" s="299">
        <f>Matériel_Location!FV38</f>
        <v>0</v>
      </c>
      <c r="Z94" s="299">
        <f>Matériel_Location!GD38</f>
        <v>0</v>
      </c>
      <c r="AA94" s="299">
        <f>Matériel_Location!GL38</f>
        <v>0</v>
      </c>
      <c r="AB94" s="299">
        <f>Matériel_Location!GT38</f>
        <v>0</v>
      </c>
      <c r="AC94" s="299">
        <f>Matériel_Location!HB38</f>
        <v>0</v>
      </c>
      <c r="AD94" s="299">
        <f>Matériel_Location!HJ38</f>
        <v>0</v>
      </c>
      <c r="AE94" s="299">
        <f>Matériel_Location!HR38</f>
        <v>0</v>
      </c>
      <c r="AF94" s="299">
        <f>Matériel_Location!HZ38</f>
        <v>0</v>
      </c>
      <c r="AG94" s="299">
        <f>Matériel_Location!IH38</f>
        <v>0</v>
      </c>
      <c r="AH94" s="299">
        <f>Matériel_Location!IP38</f>
        <v>0</v>
      </c>
      <c r="AI94" s="533">
        <f t="shared" si="3"/>
        <v>0</v>
      </c>
    </row>
    <row r="95" spans="1:35">
      <c r="A95" s="528">
        <f>Matériel_Location!A39</f>
        <v>0</v>
      </c>
      <c r="B95" s="301">
        <f>Matériel_Location!B39</f>
        <v>0</v>
      </c>
      <c r="C95" s="301">
        <f>Matériel_Location!C39</f>
        <v>0</v>
      </c>
      <c r="D95" s="298">
        <f>Matériel_Location!J39</f>
        <v>0</v>
      </c>
      <c r="E95" s="299">
        <f>Matériel_Location!R39</f>
        <v>0</v>
      </c>
      <c r="F95" s="299">
        <f>Matériel_Location!Z39</f>
        <v>0</v>
      </c>
      <c r="G95" s="299">
        <f>Matériel_Location!AH39</f>
        <v>0</v>
      </c>
      <c r="H95" s="299">
        <f>+Matériel_Location!AP39</f>
        <v>0</v>
      </c>
      <c r="I95" s="299">
        <f>Matériel_Location!AX39</f>
        <v>0</v>
      </c>
      <c r="J95" s="299">
        <f>Matériel_Location!BF39</f>
        <v>0</v>
      </c>
      <c r="K95" s="299">
        <f>Matériel_Location!BN39</f>
        <v>0</v>
      </c>
      <c r="L95" s="299">
        <f>Matériel_Location!BV39</f>
        <v>0</v>
      </c>
      <c r="M95" s="299">
        <f>+Matériel_Location!CD39</f>
        <v>0</v>
      </c>
      <c r="N95" s="299">
        <f>Matériel_Location!CL39</f>
        <v>0</v>
      </c>
      <c r="O95" s="299">
        <f>Matériel_Location!CT39</f>
        <v>0</v>
      </c>
      <c r="P95" s="299">
        <f>Matériel_Location!DB39</f>
        <v>0</v>
      </c>
      <c r="Q95" s="299">
        <f>Matériel_Location!DJ39</f>
        <v>0</v>
      </c>
      <c r="R95" s="299">
        <f>Matériel_Location!DR39</f>
        <v>0</v>
      </c>
      <c r="S95" s="299">
        <f>Matériel_Location!DZ39</f>
        <v>0</v>
      </c>
      <c r="T95" s="299">
        <f>Matériel_Location!EH39</f>
        <v>0</v>
      </c>
      <c r="U95" s="299">
        <f>Matériel_Location!EP39</f>
        <v>0</v>
      </c>
      <c r="V95" s="299">
        <f>Matériel_Location!EX39</f>
        <v>0</v>
      </c>
      <c r="W95" s="299">
        <f>Matériel_Location!FF39</f>
        <v>0</v>
      </c>
      <c r="X95" s="299">
        <f>Matériel_Location!FN39</f>
        <v>0</v>
      </c>
      <c r="Y95" s="299">
        <f>Matériel_Location!FV39</f>
        <v>0</v>
      </c>
      <c r="Z95" s="299">
        <f>Matériel_Location!GD39</f>
        <v>0</v>
      </c>
      <c r="AA95" s="299">
        <f>Matériel_Location!GL39</f>
        <v>0</v>
      </c>
      <c r="AB95" s="299">
        <f>Matériel_Location!GT39</f>
        <v>0</v>
      </c>
      <c r="AC95" s="299">
        <f>Matériel_Location!HB39</f>
        <v>0</v>
      </c>
      <c r="AD95" s="299">
        <f>Matériel_Location!HJ39</f>
        <v>0</v>
      </c>
      <c r="AE95" s="299">
        <f>Matériel_Location!HR39</f>
        <v>0</v>
      </c>
      <c r="AF95" s="299">
        <f>Matériel_Location!HZ39</f>
        <v>0</v>
      </c>
      <c r="AG95" s="299">
        <f>Matériel_Location!IH39</f>
        <v>0</v>
      </c>
      <c r="AH95" s="299">
        <f>Matériel_Location!IP39</f>
        <v>0</v>
      </c>
      <c r="AI95" s="533">
        <f t="shared" si="3"/>
        <v>0</v>
      </c>
    </row>
    <row r="96" spans="1:35">
      <c r="A96" s="528">
        <f>Matériel_Location!A40</f>
        <v>0</v>
      </c>
      <c r="B96" s="301">
        <f>Matériel_Location!B40</f>
        <v>0</v>
      </c>
      <c r="C96" s="301">
        <f>Matériel_Location!C40</f>
        <v>0</v>
      </c>
      <c r="D96" s="298">
        <f>Matériel_Location!J40</f>
        <v>0</v>
      </c>
      <c r="E96" s="299">
        <f>Matériel_Location!R40</f>
        <v>0</v>
      </c>
      <c r="F96" s="299">
        <f>Matériel_Location!Z40</f>
        <v>0</v>
      </c>
      <c r="G96" s="299">
        <f>Matériel_Location!AH40</f>
        <v>0</v>
      </c>
      <c r="H96" s="299">
        <f>+Matériel_Location!AP40</f>
        <v>0</v>
      </c>
      <c r="I96" s="299">
        <f>Matériel_Location!AX40</f>
        <v>0</v>
      </c>
      <c r="J96" s="299">
        <f>Matériel_Location!BF40</f>
        <v>0</v>
      </c>
      <c r="K96" s="299">
        <f>Matériel_Location!BN40</f>
        <v>0</v>
      </c>
      <c r="L96" s="299">
        <f>Matériel_Location!BV40</f>
        <v>0</v>
      </c>
      <c r="M96" s="299">
        <f>+Matériel_Location!CD40</f>
        <v>0</v>
      </c>
      <c r="N96" s="299">
        <f>Matériel_Location!CL40</f>
        <v>0</v>
      </c>
      <c r="O96" s="299">
        <f>Matériel_Location!CT40</f>
        <v>0</v>
      </c>
      <c r="P96" s="299">
        <f>Matériel_Location!DB40</f>
        <v>0</v>
      </c>
      <c r="Q96" s="299">
        <f>Matériel_Location!DJ40</f>
        <v>0</v>
      </c>
      <c r="R96" s="299">
        <f>Matériel_Location!DR40</f>
        <v>0</v>
      </c>
      <c r="S96" s="299">
        <f>Matériel_Location!DZ40</f>
        <v>0</v>
      </c>
      <c r="T96" s="299">
        <f>Matériel_Location!EH40</f>
        <v>0</v>
      </c>
      <c r="U96" s="299">
        <f>Matériel_Location!EP40</f>
        <v>0</v>
      </c>
      <c r="V96" s="299">
        <f>Matériel_Location!EX40</f>
        <v>0</v>
      </c>
      <c r="W96" s="299">
        <f>Matériel_Location!FF40</f>
        <v>0</v>
      </c>
      <c r="X96" s="299">
        <f>Matériel_Location!FN40</f>
        <v>0</v>
      </c>
      <c r="Y96" s="299">
        <f>Matériel_Location!FV40</f>
        <v>0</v>
      </c>
      <c r="Z96" s="299">
        <f>Matériel_Location!GD40</f>
        <v>0</v>
      </c>
      <c r="AA96" s="299">
        <f>Matériel_Location!GL40</f>
        <v>0</v>
      </c>
      <c r="AB96" s="299">
        <f>Matériel_Location!GT40</f>
        <v>0</v>
      </c>
      <c r="AC96" s="299">
        <f>Matériel_Location!HB40</f>
        <v>0</v>
      </c>
      <c r="AD96" s="299">
        <f>Matériel_Location!HJ40</f>
        <v>0</v>
      </c>
      <c r="AE96" s="299">
        <f>Matériel_Location!HR40</f>
        <v>0</v>
      </c>
      <c r="AF96" s="299">
        <f>Matériel_Location!HZ40</f>
        <v>0</v>
      </c>
      <c r="AG96" s="299">
        <f>Matériel_Location!IH40</f>
        <v>0</v>
      </c>
      <c r="AH96" s="299">
        <f>Matériel_Location!IP40</f>
        <v>0</v>
      </c>
      <c r="AI96" s="533">
        <f t="shared" si="3"/>
        <v>0</v>
      </c>
    </row>
    <row r="97" spans="1:35">
      <c r="A97" s="528">
        <f>Matériel_Location!A41</f>
        <v>0</v>
      </c>
      <c r="B97" s="301">
        <f>Matériel_Location!B41</f>
        <v>0</v>
      </c>
      <c r="C97" s="301">
        <f>Matériel_Location!C41</f>
        <v>0</v>
      </c>
      <c r="D97" s="298">
        <f>Matériel_Location!J41</f>
        <v>0</v>
      </c>
      <c r="E97" s="299">
        <f>Matériel_Location!R41</f>
        <v>0</v>
      </c>
      <c r="F97" s="299">
        <f>Matériel_Location!Z41</f>
        <v>0</v>
      </c>
      <c r="G97" s="299">
        <f>Matériel_Location!AH41</f>
        <v>0</v>
      </c>
      <c r="H97" s="299">
        <f>+Matériel_Location!AP41</f>
        <v>0</v>
      </c>
      <c r="I97" s="299">
        <f>Matériel_Location!AX41</f>
        <v>0</v>
      </c>
      <c r="J97" s="299">
        <f>Matériel_Location!BF41</f>
        <v>0</v>
      </c>
      <c r="K97" s="299">
        <f>Matériel_Location!BN41</f>
        <v>0</v>
      </c>
      <c r="L97" s="299">
        <f>Matériel_Location!BV41</f>
        <v>0</v>
      </c>
      <c r="M97" s="299">
        <f>+Matériel_Location!CD41</f>
        <v>0</v>
      </c>
      <c r="N97" s="299">
        <f>Matériel_Location!CL41</f>
        <v>0</v>
      </c>
      <c r="O97" s="299">
        <f>Matériel_Location!CT41</f>
        <v>0</v>
      </c>
      <c r="P97" s="299">
        <f>Matériel_Location!DB41</f>
        <v>0</v>
      </c>
      <c r="Q97" s="299">
        <f>Matériel_Location!DJ41</f>
        <v>0</v>
      </c>
      <c r="R97" s="299">
        <f>Matériel_Location!DR41</f>
        <v>0</v>
      </c>
      <c r="S97" s="299">
        <f>Matériel_Location!DZ41</f>
        <v>0</v>
      </c>
      <c r="T97" s="299">
        <f>Matériel_Location!EH41</f>
        <v>0</v>
      </c>
      <c r="U97" s="299">
        <f>Matériel_Location!EP41</f>
        <v>0</v>
      </c>
      <c r="V97" s="299">
        <f>Matériel_Location!EX41</f>
        <v>0</v>
      </c>
      <c r="W97" s="299">
        <f>Matériel_Location!FF41</f>
        <v>0</v>
      </c>
      <c r="X97" s="299">
        <f>Matériel_Location!FN41</f>
        <v>0</v>
      </c>
      <c r="Y97" s="299">
        <f>Matériel_Location!FV41</f>
        <v>0</v>
      </c>
      <c r="Z97" s="299">
        <f>Matériel_Location!GD41</f>
        <v>0</v>
      </c>
      <c r="AA97" s="299">
        <f>Matériel_Location!GL41</f>
        <v>0</v>
      </c>
      <c r="AB97" s="299">
        <f>Matériel_Location!GT41</f>
        <v>0</v>
      </c>
      <c r="AC97" s="299">
        <f>Matériel_Location!HB41</f>
        <v>0</v>
      </c>
      <c r="AD97" s="299">
        <f>Matériel_Location!HJ41</f>
        <v>0</v>
      </c>
      <c r="AE97" s="299">
        <f>Matériel_Location!HR41</f>
        <v>0</v>
      </c>
      <c r="AF97" s="299">
        <f>Matériel_Location!HZ41</f>
        <v>0</v>
      </c>
      <c r="AG97" s="299">
        <f>Matériel_Location!IH41</f>
        <v>0</v>
      </c>
      <c r="AH97" s="299">
        <f>Matériel_Location!IP41</f>
        <v>0</v>
      </c>
      <c r="AI97" s="533">
        <f t="shared" si="3"/>
        <v>0</v>
      </c>
    </row>
    <row r="98" spans="1:35">
      <c r="A98" s="528">
        <f>Matériel_Location!A42</f>
        <v>0</v>
      </c>
      <c r="B98" s="301">
        <f>Matériel_Location!B42</f>
        <v>0</v>
      </c>
      <c r="C98" s="301">
        <f>Matériel_Location!C42</f>
        <v>0</v>
      </c>
      <c r="D98" s="298">
        <f>Matériel_Location!J42</f>
        <v>0</v>
      </c>
      <c r="E98" s="299">
        <f>Matériel_Location!R42</f>
        <v>0</v>
      </c>
      <c r="F98" s="299">
        <f>Matériel_Location!Z42</f>
        <v>0</v>
      </c>
      <c r="G98" s="299">
        <f>Matériel_Location!AH42</f>
        <v>0</v>
      </c>
      <c r="H98" s="299">
        <f>+Matériel_Location!AP42</f>
        <v>0</v>
      </c>
      <c r="I98" s="299">
        <f>Matériel_Location!AX42</f>
        <v>0</v>
      </c>
      <c r="J98" s="299">
        <f>Matériel_Location!BF42</f>
        <v>0</v>
      </c>
      <c r="K98" s="299">
        <f>Matériel_Location!BN42</f>
        <v>0</v>
      </c>
      <c r="L98" s="299">
        <f>Matériel_Location!BV42</f>
        <v>0</v>
      </c>
      <c r="M98" s="299">
        <f>+Matériel_Location!CD42</f>
        <v>0</v>
      </c>
      <c r="N98" s="299">
        <f>Matériel_Location!CL42</f>
        <v>0</v>
      </c>
      <c r="O98" s="299">
        <f>Matériel_Location!CT42</f>
        <v>0</v>
      </c>
      <c r="P98" s="299">
        <f>Matériel_Location!DB42</f>
        <v>0</v>
      </c>
      <c r="Q98" s="299">
        <f>Matériel_Location!DJ42</f>
        <v>0</v>
      </c>
      <c r="R98" s="299">
        <f>Matériel_Location!DR42</f>
        <v>0</v>
      </c>
      <c r="S98" s="299">
        <f>Matériel_Location!DZ42</f>
        <v>0</v>
      </c>
      <c r="T98" s="299">
        <f>Matériel_Location!EH42</f>
        <v>0</v>
      </c>
      <c r="U98" s="299">
        <f>Matériel_Location!EP42</f>
        <v>0</v>
      </c>
      <c r="V98" s="299">
        <f>Matériel_Location!EX42</f>
        <v>0</v>
      </c>
      <c r="W98" s="299">
        <f>Matériel_Location!FF42</f>
        <v>0</v>
      </c>
      <c r="X98" s="299">
        <f>Matériel_Location!FN42</f>
        <v>0</v>
      </c>
      <c r="Y98" s="299">
        <f>Matériel_Location!FV42</f>
        <v>0</v>
      </c>
      <c r="Z98" s="299">
        <f>Matériel_Location!GD42</f>
        <v>0</v>
      </c>
      <c r="AA98" s="299">
        <f>Matériel_Location!GL42</f>
        <v>0</v>
      </c>
      <c r="AB98" s="299">
        <f>Matériel_Location!GT42</f>
        <v>0</v>
      </c>
      <c r="AC98" s="299">
        <f>Matériel_Location!HB42</f>
        <v>0</v>
      </c>
      <c r="AD98" s="299">
        <f>Matériel_Location!HJ42</f>
        <v>0</v>
      </c>
      <c r="AE98" s="299">
        <f>Matériel_Location!HR42</f>
        <v>0</v>
      </c>
      <c r="AF98" s="299">
        <f>Matériel_Location!HZ42</f>
        <v>0</v>
      </c>
      <c r="AG98" s="299">
        <f>Matériel_Location!IH42</f>
        <v>0</v>
      </c>
      <c r="AH98" s="299">
        <f>Matériel_Location!IP42</f>
        <v>0</v>
      </c>
      <c r="AI98" s="533">
        <f t="shared" si="3"/>
        <v>0</v>
      </c>
    </row>
    <row r="99" spans="1:35">
      <c r="A99" s="528">
        <f>Matériel_Location!A43</f>
        <v>0</v>
      </c>
      <c r="B99" s="301">
        <f>Matériel_Location!B43</f>
        <v>0</v>
      </c>
      <c r="C99" s="301">
        <f>Matériel_Location!C43</f>
        <v>0</v>
      </c>
      <c r="D99" s="298">
        <f>Matériel_Location!J43</f>
        <v>0</v>
      </c>
      <c r="E99" s="299">
        <f>Matériel_Location!R43</f>
        <v>0</v>
      </c>
      <c r="F99" s="299">
        <f>Matériel_Location!Z43</f>
        <v>0</v>
      </c>
      <c r="G99" s="299">
        <f>Matériel_Location!AH43</f>
        <v>0</v>
      </c>
      <c r="H99" s="299">
        <f>+Matériel_Location!AP43</f>
        <v>0</v>
      </c>
      <c r="I99" s="299">
        <f>Matériel_Location!AX43</f>
        <v>0</v>
      </c>
      <c r="J99" s="299">
        <f>Matériel_Location!BF43</f>
        <v>0</v>
      </c>
      <c r="K99" s="299">
        <f>Matériel_Location!BN43</f>
        <v>0</v>
      </c>
      <c r="L99" s="299">
        <f>Matériel_Location!BV43</f>
        <v>0</v>
      </c>
      <c r="M99" s="299">
        <f>+Matériel_Location!CD43</f>
        <v>0</v>
      </c>
      <c r="N99" s="299">
        <f>Matériel_Location!CL43</f>
        <v>0</v>
      </c>
      <c r="O99" s="299">
        <f>Matériel_Location!CT43</f>
        <v>0</v>
      </c>
      <c r="P99" s="299">
        <f>Matériel_Location!DB43</f>
        <v>0</v>
      </c>
      <c r="Q99" s="299">
        <f>Matériel_Location!DJ43</f>
        <v>0</v>
      </c>
      <c r="R99" s="299">
        <f>Matériel_Location!DR43</f>
        <v>0</v>
      </c>
      <c r="S99" s="299">
        <f>Matériel_Location!DZ43</f>
        <v>0</v>
      </c>
      <c r="T99" s="299">
        <f>Matériel_Location!EH43</f>
        <v>0</v>
      </c>
      <c r="U99" s="299">
        <f>Matériel_Location!EP43</f>
        <v>0</v>
      </c>
      <c r="V99" s="299">
        <f>Matériel_Location!EX43</f>
        <v>0</v>
      </c>
      <c r="W99" s="299">
        <f>Matériel_Location!FF43</f>
        <v>0</v>
      </c>
      <c r="X99" s="299">
        <f>Matériel_Location!FN43</f>
        <v>0</v>
      </c>
      <c r="Y99" s="299">
        <f>Matériel_Location!FV43</f>
        <v>0</v>
      </c>
      <c r="Z99" s="299">
        <f>Matériel_Location!GD43</f>
        <v>0</v>
      </c>
      <c r="AA99" s="299">
        <f>Matériel_Location!GL43</f>
        <v>0</v>
      </c>
      <c r="AB99" s="299">
        <f>Matériel_Location!GT43</f>
        <v>0</v>
      </c>
      <c r="AC99" s="299">
        <f>Matériel_Location!HB43</f>
        <v>0</v>
      </c>
      <c r="AD99" s="299">
        <f>Matériel_Location!HJ43</f>
        <v>0</v>
      </c>
      <c r="AE99" s="299">
        <f>Matériel_Location!HR43</f>
        <v>0</v>
      </c>
      <c r="AF99" s="299">
        <f>Matériel_Location!HZ43</f>
        <v>0</v>
      </c>
      <c r="AG99" s="299">
        <f>Matériel_Location!IH43</f>
        <v>0</v>
      </c>
      <c r="AH99" s="299">
        <f>Matériel_Location!IP43</f>
        <v>0</v>
      </c>
      <c r="AI99" s="533">
        <f t="shared" si="3"/>
        <v>0</v>
      </c>
    </row>
    <row r="100" spans="1:35">
      <c r="A100" s="528">
        <f>Matériel_Location!A44</f>
        <v>0</v>
      </c>
      <c r="B100" s="301">
        <f>Matériel_Location!B44</f>
        <v>0</v>
      </c>
      <c r="C100" s="301">
        <f>Matériel_Location!C44</f>
        <v>0</v>
      </c>
      <c r="D100" s="298">
        <f>Matériel_Location!J44</f>
        <v>0</v>
      </c>
      <c r="E100" s="299">
        <f>Matériel_Location!R44</f>
        <v>0</v>
      </c>
      <c r="F100" s="299">
        <f>Matériel_Location!Z44</f>
        <v>0</v>
      </c>
      <c r="G100" s="299">
        <f>Matériel_Location!AH44</f>
        <v>0</v>
      </c>
      <c r="H100" s="299">
        <f>+Matériel_Location!AP44</f>
        <v>0</v>
      </c>
      <c r="I100" s="299">
        <f>Matériel_Location!AX44</f>
        <v>0</v>
      </c>
      <c r="J100" s="299">
        <f>Matériel_Location!BF44</f>
        <v>0</v>
      </c>
      <c r="K100" s="299">
        <f>Matériel_Location!BN44</f>
        <v>0</v>
      </c>
      <c r="L100" s="299">
        <f>Matériel_Location!BV44</f>
        <v>0</v>
      </c>
      <c r="M100" s="299">
        <f>+Matériel_Location!CD44</f>
        <v>0</v>
      </c>
      <c r="N100" s="299">
        <f>Matériel_Location!CL44</f>
        <v>0</v>
      </c>
      <c r="O100" s="299">
        <f>Matériel_Location!CT44</f>
        <v>0</v>
      </c>
      <c r="P100" s="299">
        <f>Matériel_Location!DB44</f>
        <v>0</v>
      </c>
      <c r="Q100" s="299">
        <f>Matériel_Location!DJ44</f>
        <v>0</v>
      </c>
      <c r="R100" s="299">
        <f>Matériel_Location!DR44</f>
        <v>0</v>
      </c>
      <c r="S100" s="299">
        <f>Matériel_Location!DZ44</f>
        <v>0</v>
      </c>
      <c r="T100" s="299">
        <f>Matériel_Location!EH44</f>
        <v>0</v>
      </c>
      <c r="U100" s="299">
        <f>Matériel_Location!EP44</f>
        <v>0</v>
      </c>
      <c r="V100" s="299">
        <f>Matériel_Location!EX44</f>
        <v>0</v>
      </c>
      <c r="W100" s="299">
        <f>Matériel_Location!FF44</f>
        <v>0</v>
      </c>
      <c r="X100" s="299">
        <f>Matériel_Location!FN44</f>
        <v>0</v>
      </c>
      <c r="Y100" s="299">
        <f>Matériel_Location!FV44</f>
        <v>0</v>
      </c>
      <c r="Z100" s="299">
        <f>Matériel_Location!GD44</f>
        <v>0</v>
      </c>
      <c r="AA100" s="299">
        <f>Matériel_Location!GL44</f>
        <v>0</v>
      </c>
      <c r="AB100" s="299">
        <f>Matériel_Location!GT44</f>
        <v>0</v>
      </c>
      <c r="AC100" s="299">
        <f>Matériel_Location!HB44</f>
        <v>0</v>
      </c>
      <c r="AD100" s="299">
        <f>Matériel_Location!HJ44</f>
        <v>0</v>
      </c>
      <c r="AE100" s="299">
        <f>Matériel_Location!HR44</f>
        <v>0</v>
      </c>
      <c r="AF100" s="299">
        <f>Matériel_Location!HZ44</f>
        <v>0</v>
      </c>
      <c r="AG100" s="299">
        <f>Matériel_Location!IH44</f>
        <v>0</v>
      </c>
      <c r="AH100" s="299">
        <f>Matériel_Location!IP44</f>
        <v>0</v>
      </c>
      <c r="AI100" s="533">
        <f t="shared" si="3"/>
        <v>0</v>
      </c>
    </row>
    <row r="101" spans="1:35">
      <c r="A101" s="528">
        <f>Matériel_Location!A45</f>
        <v>0</v>
      </c>
      <c r="B101" s="301">
        <f>Matériel_Location!B45</f>
        <v>0</v>
      </c>
      <c r="C101" s="301">
        <f>Matériel_Location!C45</f>
        <v>0</v>
      </c>
      <c r="D101" s="298">
        <f>Matériel_Location!J45</f>
        <v>0</v>
      </c>
      <c r="E101" s="299">
        <f>Matériel_Location!R45</f>
        <v>0</v>
      </c>
      <c r="F101" s="299">
        <f>Matériel_Location!Z45</f>
        <v>0</v>
      </c>
      <c r="G101" s="299">
        <f>Matériel_Location!AH45</f>
        <v>0</v>
      </c>
      <c r="H101" s="299">
        <f>+Matériel_Location!AP45</f>
        <v>0</v>
      </c>
      <c r="I101" s="299">
        <f>Matériel_Location!AX45</f>
        <v>0</v>
      </c>
      <c r="J101" s="299">
        <f>Matériel_Location!BF45</f>
        <v>0</v>
      </c>
      <c r="K101" s="299">
        <f>Matériel_Location!BN45</f>
        <v>0</v>
      </c>
      <c r="L101" s="299">
        <f>Matériel_Location!BV45</f>
        <v>0</v>
      </c>
      <c r="M101" s="299">
        <f>+Matériel_Location!CD45</f>
        <v>0</v>
      </c>
      <c r="N101" s="299">
        <f>Matériel_Location!CL45</f>
        <v>0</v>
      </c>
      <c r="O101" s="299">
        <f>Matériel_Location!CT45</f>
        <v>0</v>
      </c>
      <c r="P101" s="299">
        <f>Matériel_Location!DB45</f>
        <v>0</v>
      </c>
      <c r="Q101" s="299">
        <f>Matériel_Location!DJ45</f>
        <v>0</v>
      </c>
      <c r="R101" s="299">
        <f>Matériel_Location!DR45</f>
        <v>0</v>
      </c>
      <c r="S101" s="299">
        <f>Matériel_Location!DZ45</f>
        <v>0</v>
      </c>
      <c r="T101" s="299">
        <f>Matériel_Location!EH45</f>
        <v>0</v>
      </c>
      <c r="U101" s="299">
        <f>Matériel_Location!EP45</f>
        <v>0</v>
      </c>
      <c r="V101" s="299">
        <f>Matériel_Location!EX45</f>
        <v>0</v>
      </c>
      <c r="W101" s="299">
        <f>Matériel_Location!FF45</f>
        <v>0</v>
      </c>
      <c r="X101" s="299">
        <f>Matériel_Location!FN45</f>
        <v>0</v>
      </c>
      <c r="Y101" s="299">
        <f>Matériel_Location!FV45</f>
        <v>0</v>
      </c>
      <c r="Z101" s="299">
        <f>Matériel_Location!GD45</f>
        <v>0</v>
      </c>
      <c r="AA101" s="299">
        <f>Matériel_Location!GL45</f>
        <v>0</v>
      </c>
      <c r="AB101" s="299">
        <f>Matériel_Location!GT45</f>
        <v>0</v>
      </c>
      <c r="AC101" s="299">
        <f>Matériel_Location!HB45</f>
        <v>0</v>
      </c>
      <c r="AD101" s="299">
        <f>Matériel_Location!HJ45</f>
        <v>0</v>
      </c>
      <c r="AE101" s="299">
        <f>Matériel_Location!HR45</f>
        <v>0</v>
      </c>
      <c r="AF101" s="299">
        <f>Matériel_Location!HZ45</f>
        <v>0</v>
      </c>
      <c r="AG101" s="299">
        <f>Matériel_Location!IH45</f>
        <v>0</v>
      </c>
      <c r="AH101" s="299">
        <f>Matériel_Location!IP45</f>
        <v>0</v>
      </c>
      <c r="AI101" s="533">
        <f t="shared" si="3"/>
        <v>0</v>
      </c>
    </row>
    <row r="102" spans="1:35">
      <c r="A102" s="528">
        <f>Matériel_Location!A46</f>
        <v>0</v>
      </c>
      <c r="B102" s="301">
        <f>Matériel_Location!B46</f>
        <v>0</v>
      </c>
      <c r="C102" s="301">
        <f>Matériel_Location!C46</f>
        <v>0</v>
      </c>
      <c r="D102" s="298">
        <f>Matériel_Location!J46</f>
        <v>0</v>
      </c>
      <c r="E102" s="299">
        <f>Matériel_Location!R46</f>
        <v>0</v>
      </c>
      <c r="F102" s="299">
        <f>Matériel_Location!Z46</f>
        <v>0</v>
      </c>
      <c r="G102" s="299">
        <f>Matériel_Location!AH46</f>
        <v>0</v>
      </c>
      <c r="H102" s="299">
        <f>+Matériel_Location!AP46</f>
        <v>0</v>
      </c>
      <c r="I102" s="299">
        <f>Matériel_Location!AX46</f>
        <v>0</v>
      </c>
      <c r="J102" s="299">
        <f>Matériel_Location!BF46</f>
        <v>0</v>
      </c>
      <c r="K102" s="299">
        <f>Matériel_Location!BN46</f>
        <v>0</v>
      </c>
      <c r="L102" s="299">
        <f>Matériel_Location!BV46</f>
        <v>0</v>
      </c>
      <c r="M102" s="299">
        <f>+Matériel_Location!CD46</f>
        <v>0</v>
      </c>
      <c r="N102" s="299">
        <f>Matériel_Location!CL46</f>
        <v>0</v>
      </c>
      <c r="O102" s="299">
        <f>Matériel_Location!CT46</f>
        <v>0</v>
      </c>
      <c r="P102" s="299">
        <f>Matériel_Location!DB46</f>
        <v>0</v>
      </c>
      <c r="Q102" s="299">
        <f>Matériel_Location!DJ46</f>
        <v>0</v>
      </c>
      <c r="R102" s="299">
        <f>Matériel_Location!DR46</f>
        <v>0</v>
      </c>
      <c r="S102" s="299">
        <f>Matériel_Location!DZ46</f>
        <v>0</v>
      </c>
      <c r="T102" s="299">
        <f>Matériel_Location!EH46</f>
        <v>0</v>
      </c>
      <c r="U102" s="299">
        <f>Matériel_Location!EP46</f>
        <v>0</v>
      </c>
      <c r="V102" s="299">
        <f>Matériel_Location!EX46</f>
        <v>0</v>
      </c>
      <c r="W102" s="299">
        <f>Matériel_Location!FF46</f>
        <v>0</v>
      </c>
      <c r="X102" s="299">
        <f>Matériel_Location!FN46</f>
        <v>0</v>
      </c>
      <c r="Y102" s="299">
        <f>Matériel_Location!FV46</f>
        <v>0</v>
      </c>
      <c r="Z102" s="299">
        <f>Matériel_Location!GD46</f>
        <v>0</v>
      </c>
      <c r="AA102" s="299">
        <f>Matériel_Location!GL46</f>
        <v>0</v>
      </c>
      <c r="AB102" s="299">
        <f>Matériel_Location!GT46</f>
        <v>0</v>
      </c>
      <c r="AC102" s="299">
        <f>Matériel_Location!HB46</f>
        <v>0</v>
      </c>
      <c r="AD102" s="299">
        <f>Matériel_Location!HJ46</f>
        <v>0</v>
      </c>
      <c r="AE102" s="299">
        <f>Matériel_Location!HR46</f>
        <v>0</v>
      </c>
      <c r="AF102" s="299">
        <f>Matériel_Location!HZ46</f>
        <v>0</v>
      </c>
      <c r="AG102" s="299">
        <f>Matériel_Location!IH46</f>
        <v>0</v>
      </c>
      <c r="AH102" s="299">
        <f>Matériel_Location!IP46</f>
        <v>0</v>
      </c>
      <c r="AI102" s="533">
        <f t="shared" si="3"/>
        <v>0</v>
      </c>
    </row>
    <row r="103" spans="1:35">
      <c r="A103" s="528">
        <f>Matériel_Location!A47</f>
        <v>0</v>
      </c>
      <c r="B103" s="301">
        <f>Matériel_Location!B47</f>
        <v>0</v>
      </c>
      <c r="C103" s="301">
        <f>Matériel_Location!C47</f>
        <v>0</v>
      </c>
      <c r="D103" s="298">
        <f>Matériel_Location!J47</f>
        <v>0</v>
      </c>
      <c r="E103" s="299">
        <f>Matériel_Location!R47</f>
        <v>0</v>
      </c>
      <c r="F103" s="299">
        <f>Matériel_Location!Z47</f>
        <v>0</v>
      </c>
      <c r="G103" s="299">
        <f>Matériel_Location!AH47</f>
        <v>0</v>
      </c>
      <c r="H103" s="299">
        <f>+Matériel_Location!AP47</f>
        <v>0</v>
      </c>
      <c r="I103" s="299">
        <f>Matériel_Location!AX47</f>
        <v>0</v>
      </c>
      <c r="J103" s="299">
        <f>Matériel_Location!BF47</f>
        <v>0</v>
      </c>
      <c r="K103" s="299">
        <f>Matériel_Location!BN47</f>
        <v>0</v>
      </c>
      <c r="L103" s="299">
        <f>Matériel_Location!BV47</f>
        <v>0</v>
      </c>
      <c r="M103" s="299">
        <f>+Matériel_Location!CD47</f>
        <v>0</v>
      </c>
      <c r="N103" s="299">
        <f>Matériel_Location!CL47</f>
        <v>0</v>
      </c>
      <c r="O103" s="299">
        <f>Matériel_Location!CT47</f>
        <v>0</v>
      </c>
      <c r="P103" s="299">
        <f>Matériel_Location!DB47</f>
        <v>0</v>
      </c>
      <c r="Q103" s="299">
        <f>Matériel_Location!DJ47</f>
        <v>0</v>
      </c>
      <c r="R103" s="299">
        <f>Matériel_Location!DR47</f>
        <v>0</v>
      </c>
      <c r="S103" s="299">
        <f>Matériel_Location!DZ47</f>
        <v>0</v>
      </c>
      <c r="T103" s="299">
        <f>Matériel_Location!EH47</f>
        <v>0</v>
      </c>
      <c r="U103" s="299">
        <f>Matériel_Location!EP47</f>
        <v>0</v>
      </c>
      <c r="V103" s="299">
        <f>Matériel_Location!EX47</f>
        <v>0</v>
      </c>
      <c r="W103" s="299">
        <f>Matériel_Location!FF47</f>
        <v>0</v>
      </c>
      <c r="X103" s="299">
        <f>Matériel_Location!FN47</f>
        <v>0</v>
      </c>
      <c r="Y103" s="299">
        <f>Matériel_Location!FV47</f>
        <v>0</v>
      </c>
      <c r="Z103" s="299">
        <f>Matériel_Location!GD47</f>
        <v>0</v>
      </c>
      <c r="AA103" s="299">
        <f>Matériel_Location!GL47</f>
        <v>0</v>
      </c>
      <c r="AB103" s="299">
        <f>Matériel_Location!GT47</f>
        <v>0</v>
      </c>
      <c r="AC103" s="299">
        <f>Matériel_Location!HB47</f>
        <v>0</v>
      </c>
      <c r="AD103" s="299">
        <f>Matériel_Location!HJ47</f>
        <v>0</v>
      </c>
      <c r="AE103" s="299">
        <f>Matériel_Location!HR47</f>
        <v>0</v>
      </c>
      <c r="AF103" s="299">
        <f>Matériel_Location!HZ47</f>
        <v>0</v>
      </c>
      <c r="AG103" s="299">
        <f>Matériel_Location!IH47</f>
        <v>0</v>
      </c>
      <c r="AH103" s="299">
        <f>Matériel_Location!IP47</f>
        <v>0</v>
      </c>
      <c r="AI103" s="533">
        <f t="shared" si="3"/>
        <v>0</v>
      </c>
    </row>
    <row r="104" spans="1:35">
      <c r="A104" s="528">
        <f>Matériel_Location!A48</f>
        <v>0</v>
      </c>
      <c r="B104" s="301">
        <f>Matériel_Location!B48</f>
        <v>0</v>
      </c>
      <c r="C104" s="301">
        <f>Matériel_Location!C48</f>
        <v>0</v>
      </c>
      <c r="D104" s="298">
        <f>Matériel_Location!J48</f>
        <v>0</v>
      </c>
      <c r="E104" s="299">
        <f>Matériel_Location!R48</f>
        <v>0</v>
      </c>
      <c r="F104" s="299">
        <f>Matériel_Location!Z48</f>
        <v>0</v>
      </c>
      <c r="G104" s="299">
        <f>Matériel_Location!AH48</f>
        <v>0</v>
      </c>
      <c r="H104" s="299">
        <f>+Matériel_Location!AP48</f>
        <v>0</v>
      </c>
      <c r="I104" s="299">
        <f>Matériel_Location!AX48</f>
        <v>0</v>
      </c>
      <c r="J104" s="299">
        <f>Matériel_Location!BF48</f>
        <v>0</v>
      </c>
      <c r="K104" s="299">
        <f>Matériel_Location!BN48</f>
        <v>0</v>
      </c>
      <c r="L104" s="299">
        <f>Matériel_Location!BV48</f>
        <v>0</v>
      </c>
      <c r="M104" s="299">
        <f>+Matériel_Location!CD48</f>
        <v>0</v>
      </c>
      <c r="N104" s="299">
        <f>Matériel_Location!CL48</f>
        <v>0</v>
      </c>
      <c r="O104" s="299">
        <f>Matériel_Location!CT48</f>
        <v>0</v>
      </c>
      <c r="P104" s="299">
        <f>Matériel_Location!DB48</f>
        <v>0</v>
      </c>
      <c r="Q104" s="299">
        <f>Matériel_Location!DJ48</f>
        <v>0</v>
      </c>
      <c r="R104" s="299">
        <f>Matériel_Location!DR48</f>
        <v>0</v>
      </c>
      <c r="S104" s="299">
        <f>Matériel_Location!DZ48</f>
        <v>0</v>
      </c>
      <c r="T104" s="299">
        <f>Matériel_Location!EH48</f>
        <v>0</v>
      </c>
      <c r="U104" s="299">
        <f>Matériel_Location!EP48</f>
        <v>0</v>
      </c>
      <c r="V104" s="299">
        <f>Matériel_Location!EX48</f>
        <v>0</v>
      </c>
      <c r="W104" s="299">
        <f>Matériel_Location!FF48</f>
        <v>0</v>
      </c>
      <c r="X104" s="299">
        <f>Matériel_Location!FN48</f>
        <v>0</v>
      </c>
      <c r="Y104" s="299">
        <f>Matériel_Location!FV48</f>
        <v>0</v>
      </c>
      <c r="Z104" s="299">
        <f>Matériel_Location!GD48</f>
        <v>0</v>
      </c>
      <c r="AA104" s="299">
        <f>Matériel_Location!GL48</f>
        <v>0</v>
      </c>
      <c r="AB104" s="299">
        <f>Matériel_Location!GT48</f>
        <v>0</v>
      </c>
      <c r="AC104" s="299">
        <f>Matériel_Location!HB48</f>
        <v>0</v>
      </c>
      <c r="AD104" s="299">
        <f>Matériel_Location!HJ48</f>
        <v>0</v>
      </c>
      <c r="AE104" s="299">
        <f>Matériel_Location!HR48</f>
        <v>0</v>
      </c>
      <c r="AF104" s="299">
        <f>Matériel_Location!HZ48</f>
        <v>0</v>
      </c>
      <c r="AG104" s="299">
        <f>Matériel_Location!IH48</f>
        <v>0</v>
      </c>
      <c r="AH104" s="299">
        <f>Matériel_Location!IP48</f>
        <v>0</v>
      </c>
      <c r="AI104" s="533">
        <f t="shared" si="3"/>
        <v>0</v>
      </c>
    </row>
    <row r="105" spans="1:35">
      <c r="A105" s="528">
        <f>Matériel_Location!A49</f>
        <v>0</v>
      </c>
      <c r="B105" s="301">
        <f>Matériel_Location!B49</f>
        <v>0</v>
      </c>
      <c r="C105" s="301">
        <f>Matériel_Location!C49</f>
        <v>0</v>
      </c>
      <c r="D105" s="298">
        <f>Matériel_Location!J49</f>
        <v>0</v>
      </c>
      <c r="E105" s="299">
        <f>Matériel_Location!R49</f>
        <v>0</v>
      </c>
      <c r="F105" s="299">
        <f>Matériel_Location!Z49</f>
        <v>0</v>
      </c>
      <c r="G105" s="299">
        <f>Matériel_Location!AH49</f>
        <v>0</v>
      </c>
      <c r="H105" s="299">
        <f>+Matériel_Location!AP49</f>
        <v>0</v>
      </c>
      <c r="I105" s="299">
        <f>Matériel_Location!AX49</f>
        <v>0</v>
      </c>
      <c r="J105" s="299">
        <f>Matériel_Location!BF49</f>
        <v>0</v>
      </c>
      <c r="K105" s="299">
        <f>Matériel_Location!BN49</f>
        <v>0</v>
      </c>
      <c r="L105" s="299">
        <f>Matériel_Location!BV49</f>
        <v>0</v>
      </c>
      <c r="M105" s="299">
        <f>+Matériel_Location!CD49</f>
        <v>0</v>
      </c>
      <c r="N105" s="299">
        <f>Matériel_Location!CL49</f>
        <v>0</v>
      </c>
      <c r="O105" s="299">
        <f>Matériel_Location!CT49</f>
        <v>0</v>
      </c>
      <c r="P105" s="299">
        <f>Matériel_Location!DB49</f>
        <v>0</v>
      </c>
      <c r="Q105" s="299">
        <f>Matériel_Location!DJ49</f>
        <v>0</v>
      </c>
      <c r="R105" s="299">
        <f>Matériel_Location!DR49</f>
        <v>0</v>
      </c>
      <c r="S105" s="299">
        <f>Matériel_Location!DZ49</f>
        <v>0</v>
      </c>
      <c r="T105" s="299">
        <f>Matériel_Location!EH49</f>
        <v>0</v>
      </c>
      <c r="U105" s="299">
        <f>Matériel_Location!EP49</f>
        <v>0</v>
      </c>
      <c r="V105" s="299">
        <f>Matériel_Location!EX49</f>
        <v>0</v>
      </c>
      <c r="W105" s="299">
        <f>Matériel_Location!FF49</f>
        <v>0</v>
      </c>
      <c r="X105" s="299">
        <f>Matériel_Location!FN49</f>
        <v>0</v>
      </c>
      <c r="Y105" s="299">
        <f>Matériel_Location!FV49</f>
        <v>0</v>
      </c>
      <c r="Z105" s="299">
        <f>Matériel_Location!GD49</f>
        <v>0</v>
      </c>
      <c r="AA105" s="299">
        <f>Matériel_Location!GL49</f>
        <v>0</v>
      </c>
      <c r="AB105" s="299">
        <f>Matériel_Location!GT49</f>
        <v>0</v>
      </c>
      <c r="AC105" s="299">
        <f>Matériel_Location!HB49</f>
        <v>0</v>
      </c>
      <c r="AD105" s="299">
        <f>Matériel_Location!HJ49</f>
        <v>0</v>
      </c>
      <c r="AE105" s="299">
        <f>Matériel_Location!HR49</f>
        <v>0</v>
      </c>
      <c r="AF105" s="299">
        <f>Matériel_Location!HZ49</f>
        <v>0</v>
      </c>
      <c r="AG105" s="299">
        <f>Matériel_Location!IH49</f>
        <v>0</v>
      </c>
      <c r="AH105" s="299">
        <f>Matériel_Location!IP49</f>
        <v>0</v>
      </c>
      <c r="AI105" s="533">
        <f t="shared" si="3"/>
        <v>0</v>
      </c>
    </row>
    <row r="106" spans="1:35">
      <c r="A106" s="528">
        <f>Matériel_Location!A50</f>
        <v>0</v>
      </c>
      <c r="B106" s="301">
        <f>Matériel_Location!B50</f>
        <v>0</v>
      </c>
      <c r="C106" s="301">
        <f>Matériel_Location!C50</f>
        <v>0</v>
      </c>
      <c r="D106" s="298">
        <f>Matériel_Location!J50</f>
        <v>0</v>
      </c>
      <c r="E106" s="299">
        <f>Matériel_Location!R50</f>
        <v>0</v>
      </c>
      <c r="F106" s="299">
        <f>Matériel_Location!Z50</f>
        <v>0</v>
      </c>
      <c r="G106" s="299">
        <f>Matériel_Location!AH50</f>
        <v>0</v>
      </c>
      <c r="H106" s="299">
        <f>+Matériel_Location!AP50</f>
        <v>0</v>
      </c>
      <c r="I106" s="299">
        <f>Matériel_Location!AX50</f>
        <v>0</v>
      </c>
      <c r="J106" s="299">
        <f>Matériel_Location!BF50</f>
        <v>0</v>
      </c>
      <c r="K106" s="299">
        <f>Matériel_Location!BN50</f>
        <v>0</v>
      </c>
      <c r="L106" s="299">
        <f>Matériel_Location!BV50</f>
        <v>0</v>
      </c>
      <c r="M106" s="299">
        <f>+Matériel_Location!CD50</f>
        <v>0</v>
      </c>
      <c r="N106" s="299">
        <f>Matériel_Location!CL50</f>
        <v>0</v>
      </c>
      <c r="O106" s="299">
        <f>Matériel_Location!CT50</f>
        <v>0</v>
      </c>
      <c r="P106" s="299">
        <f>Matériel_Location!DB50</f>
        <v>0</v>
      </c>
      <c r="Q106" s="299">
        <f>Matériel_Location!DJ50</f>
        <v>0</v>
      </c>
      <c r="R106" s="299">
        <f>Matériel_Location!DR50</f>
        <v>0</v>
      </c>
      <c r="S106" s="299">
        <f>Matériel_Location!DZ50</f>
        <v>0</v>
      </c>
      <c r="T106" s="299">
        <f>Matériel_Location!EH50</f>
        <v>0</v>
      </c>
      <c r="U106" s="299">
        <f>Matériel_Location!EP50</f>
        <v>0</v>
      </c>
      <c r="V106" s="299">
        <f>Matériel_Location!EX50</f>
        <v>0</v>
      </c>
      <c r="W106" s="299">
        <f>Matériel_Location!FF50</f>
        <v>0</v>
      </c>
      <c r="X106" s="299">
        <f>Matériel_Location!FN50</f>
        <v>0</v>
      </c>
      <c r="Y106" s="299">
        <f>Matériel_Location!FV50</f>
        <v>0</v>
      </c>
      <c r="Z106" s="299">
        <f>Matériel_Location!GD50</f>
        <v>0</v>
      </c>
      <c r="AA106" s="299">
        <f>Matériel_Location!GL50</f>
        <v>0</v>
      </c>
      <c r="AB106" s="299">
        <f>Matériel_Location!GT50</f>
        <v>0</v>
      </c>
      <c r="AC106" s="299">
        <f>Matériel_Location!HB50</f>
        <v>0</v>
      </c>
      <c r="AD106" s="299">
        <f>Matériel_Location!HJ50</f>
        <v>0</v>
      </c>
      <c r="AE106" s="299">
        <f>Matériel_Location!HR50</f>
        <v>0</v>
      </c>
      <c r="AF106" s="299">
        <f>Matériel_Location!HZ50</f>
        <v>0</v>
      </c>
      <c r="AG106" s="299">
        <f>Matériel_Location!IH50</f>
        <v>0</v>
      </c>
      <c r="AH106" s="299">
        <f>Matériel_Location!IP50</f>
        <v>0</v>
      </c>
      <c r="AI106" s="533">
        <f t="shared" si="3"/>
        <v>0</v>
      </c>
    </row>
    <row r="107" spans="1:35">
      <c r="A107" s="528">
        <f>Matériel_Location!A51</f>
        <v>0</v>
      </c>
      <c r="B107" s="301">
        <f>Matériel_Location!B51</f>
        <v>0</v>
      </c>
      <c r="C107" s="301">
        <f>Matériel_Location!C51</f>
        <v>0</v>
      </c>
      <c r="D107" s="298">
        <f>Matériel_Location!J51</f>
        <v>0</v>
      </c>
      <c r="E107" s="299">
        <f>Matériel_Location!R51</f>
        <v>0</v>
      </c>
      <c r="F107" s="299">
        <f>Matériel_Location!Z51</f>
        <v>0</v>
      </c>
      <c r="G107" s="299">
        <f>Matériel_Location!AH51</f>
        <v>0</v>
      </c>
      <c r="H107" s="299">
        <f>+Matériel_Location!AP51</f>
        <v>0</v>
      </c>
      <c r="I107" s="299">
        <f>Matériel_Location!AX51</f>
        <v>0</v>
      </c>
      <c r="J107" s="299">
        <f>Matériel_Location!BF51</f>
        <v>0</v>
      </c>
      <c r="K107" s="299">
        <f>Matériel_Location!BN51</f>
        <v>0</v>
      </c>
      <c r="L107" s="299">
        <f>Matériel_Location!BV51</f>
        <v>0</v>
      </c>
      <c r="M107" s="299">
        <f>+Matériel_Location!CD51</f>
        <v>0</v>
      </c>
      <c r="N107" s="299">
        <f>Matériel_Location!CL51</f>
        <v>0</v>
      </c>
      <c r="O107" s="299">
        <f>Matériel_Location!CT51</f>
        <v>0</v>
      </c>
      <c r="P107" s="299">
        <f>Matériel_Location!DB51</f>
        <v>0</v>
      </c>
      <c r="Q107" s="299">
        <f>Matériel_Location!DJ51</f>
        <v>0</v>
      </c>
      <c r="R107" s="299">
        <f>Matériel_Location!DR51</f>
        <v>0</v>
      </c>
      <c r="S107" s="299">
        <f>Matériel_Location!DZ51</f>
        <v>0</v>
      </c>
      <c r="T107" s="299">
        <f>Matériel_Location!EH51</f>
        <v>0</v>
      </c>
      <c r="U107" s="299">
        <f>Matériel_Location!EP51</f>
        <v>0</v>
      </c>
      <c r="V107" s="299">
        <f>Matériel_Location!EX51</f>
        <v>0</v>
      </c>
      <c r="W107" s="299">
        <f>Matériel_Location!FF51</f>
        <v>0</v>
      </c>
      <c r="X107" s="299">
        <f>Matériel_Location!FN51</f>
        <v>0</v>
      </c>
      <c r="Y107" s="299">
        <f>Matériel_Location!FV51</f>
        <v>0</v>
      </c>
      <c r="Z107" s="299">
        <f>Matériel_Location!GD51</f>
        <v>0</v>
      </c>
      <c r="AA107" s="299">
        <f>Matériel_Location!GL51</f>
        <v>0</v>
      </c>
      <c r="AB107" s="299">
        <f>Matériel_Location!GT51</f>
        <v>0</v>
      </c>
      <c r="AC107" s="299">
        <f>Matériel_Location!HB51</f>
        <v>0</v>
      </c>
      <c r="AD107" s="299">
        <f>Matériel_Location!HJ51</f>
        <v>0</v>
      </c>
      <c r="AE107" s="299">
        <f>Matériel_Location!HR51</f>
        <v>0</v>
      </c>
      <c r="AF107" s="299">
        <f>Matériel_Location!HZ51</f>
        <v>0</v>
      </c>
      <c r="AG107" s="299">
        <f>Matériel_Location!IH51</f>
        <v>0</v>
      </c>
      <c r="AH107" s="299">
        <f>Matériel_Location!IP51</f>
        <v>0</v>
      </c>
      <c r="AI107" s="533">
        <f t="shared" si="3"/>
        <v>0</v>
      </c>
    </row>
    <row r="108" spans="1:35">
      <c r="A108" s="528">
        <f>Matériel_Location!A52</f>
        <v>0</v>
      </c>
      <c r="B108" s="301">
        <f>Matériel_Location!B52</f>
        <v>0</v>
      </c>
      <c r="C108" s="301">
        <f>Matériel_Location!C52</f>
        <v>0</v>
      </c>
      <c r="D108" s="298">
        <f>Matériel_Location!J52</f>
        <v>0</v>
      </c>
      <c r="E108" s="299">
        <f>Matériel_Location!R52</f>
        <v>0</v>
      </c>
      <c r="F108" s="299">
        <f>Matériel_Location!Z52</f>
        <v>0</v>
      </c>
      <c r="G108" s="299">
        <f>Matériel_Location!AH52</f>
        <v>0</v>
      </c>
      <c r="H108" s="299">
        <f>+Matériel_Location!AP52</f>
        <v>0</v>
      </c>
      <c r="I108" s="299">
        <f>Matériel_Location!AX52</f>
        <v>0</v>
      </c>
      <c r="J108" s="299">
        <f>Matériel_Location!BF52</f>
        <v>0</v>
      </c>
      <c r="K108" s="299">
        <f>Matériel_Location!BN52</f>
        <v>0</v>
      </c>
      <c r="L108" s="299">
        <f>Matériel_Location!BV52</f>
        <v>0</v>
      </c>
      <c r="M108" s="299">
        <f>+Matériel_Location!CD52</f>
        <v>0</v>
      </c>
      <c r="N108" s="299">
        <f>Matériel_Location!CL52</f>
        <v>0</v>
      </c>
      <c r="O108" s="299">
        <f>Matériel_Location!CT52</f>
        <v>0</v>
      </c>
      <c r="P108" s="299">
        <f>Matériel_Location!DB52</f>
        <v>0</v>
      </c>
      <c r="Q108" s="299">
        <f>Matériel_Location!DJ52</f>
        <v>0</v>
      </c>
      <c r="R108" s="299">
        <f>Matériel_Location!DR52</f>
        <v>0</v>
      </c>
      <c r="S108" s="299">
        <f>Matériel_Location!DZ52</f>
        <v>0</v>
      </c>
      <c r="T108" s="299">
        <f>Matériel_Location!EH52</f>
        <v>0</v>
      </c>
      <c r="U108" s="299">
        <f>Matériel_Location!EP52</f>
        <v>0</v>
      </c>
      <c r="V108" s="299">
        <f>Matériel_Location!EX52</f>
        <v>0</v>
      </c>
      <c r="W108" s="299">
        <f>Matériel_Location!FF52</f>
        <v>0</v>
      </c>
      <c r="X108" s="299">
        <f>Matériel_Location!FN52</f>
        <v>0</v>
      </c>
      <c r="Y108" s="299">
        <f>Matériel_Location!FV52</f>
        <v>0</v>
      </c>
      <c r="Z108" s="299">
        <f>Matériel_Location!GD52</f>
        <v>0</v>
      </c>
      <c r="AA108" s="299">
        <f>Matériel_Location!GL52</f>
        <v>0</v>
      </c>
      <c r="AB108" s="299">
        <f>Matériel_Location!GT52</f>
        <v>0</v>
      </c>
      <c r="AC108" s="299">
        <f>Matériel_Location!HB52</f>
        <v>0</v>
      </c>
      <c r="AD108" s="299">
        <f>Matériel_Location!HJ52</f>
        <v>0</v>
      </c>
      <c r="AE108" s="299">
        <f>Matériel_Location!HR52</f>
        <v>0</v>
      </c>
      <c r="AF108" s="299">
        <f>Matériel_Location!HZ52</f>
        <v>0</v>
      </c>
      <c r="AG108" s="299">
        <f>Matériel_Location!IH52</f>
        <v>0</v>
      </c>
      <c r="AH108" s="299">
        <f>Matériel_Location!IP52</f>
        <v>0</v>
      </c>
      <c r="AI108" s="533">
        <f t="shared" si="3"/>
        <v>0</v>
      </c>
    </row>
    <row r="109" spans="1:35">
      <c r="A109" s="528">
        <f>Matériel_Location!A53</f>
        <v>0</v>
      </c>
      <c r="B109" s="301">
        <f>Matériel_Location!B53</f>
        <v>0</v>
      </c>
      <c r="C109" s="301">
        <f>Matériel_Location!C53</f>
        <v>0</v>
      </c>
      <c r="D109" s="298">
        <f>Matériel_Location!J53</f>
        <v>0</v>
      </c>
      <c r="E109" s="299">
        <f>Matériel_Location!R53</f>
        <v>0</v>
      </c>
      <c r="F109" s="299">
        <f>Matériel_Location!Z53</f>
        <v>0</v>
      </c>
      <c r="G109" s="299">
        <f>Matériel_Location!AH53</f>
        <v>0</v>
      </c>
      <c r="H109" s="299">
        <f>+Matériel_Location!AP53</f>
        <v>0</v>
      </c>
      <c r="I109" s="299">
        <f>Matériel_Location!AX53</f>
        <v>0</v>
      </c>
      <c r="J109" s="299">
        <f>Matériel_Location!BF53</f>
        <v>0</v>
      </c>
      <c r="K109" s="299">
        <f>Matériel_Location!BN53</f>
        <v>0</v>
      </c>
      <c r="L109" s="299">
        <f>Matériel_Location!BV53</f>
        <v>0</v>
      </c>
      <c r="M109" s="299">
        <f>+Matériel_Location!CD53</f>
        <v>0</v>
      </c>
      <c r="N109" s="299">
        <f>Matériel_Location!CL53</f>
        <v>0</v>
      </c>
      <c r="O109" s="299">
        <f>Matériel_Location!CT53</f>
        <v>0</v>
      </c>
      <c r="P109" s="299">
        <f>Matériel_Location!DB53</f>
        <v>0</v>
      </c>
      <c r="Q109" s="299">
        <f>Matériel_Location!DJ53</f>
        <v>0</v>
      </c>
      <c r="R109" s="299">
        <f>Matériel_Location!DR53</f>
        <v>0</v>
      </c>
      <c r="S109" s="299">
        <f>Matériel_Location!DZ53</f>
        <v>0</v>
      </c>
      <c r="T109" s="299">
        <f>Matériel_Location!EH53</f>
        <v>0</v>
      </c>
      <c r="U109" s="299">
        <f>Matériel_Location!EP53</f>
        <v>0</v>
      </c>
      <c r="V109" s="299">
        <f>Matériel_Location!EX53</f>
        <v>0</v>
      </c>
      <c r="W109" s="299">
        <f>Matériel_Location!FF53</f>
        <v>0</v>
      </c>
      <c r="X109" s="299">
        <f>Matériel_Location!FN53</f>
        <v>0</v>
      </c>
      <c r="Y109" s="299">
        <f>Matériel_Location!FV53</f>
        <v>0</v>
      </c>
      <c r="Z109" s="299">
        <f>Matériel_Location!GD53</f>
        <v>0</v>
      </c>
      <c r="AA109" s="299">
        <f>Matériel_Location!GL53</f>
        <v>0</v>
      </c>
      <c r="AB109" s="299">
        <f>Matériel_Location!GT53</f>
        <v>0</v>
      </c>
      <c r="AC109" s="299">
        <f>Matériel_Location!HB53</f>
        <v>0</v>
      </c>
      <c r="AD109" s="299">
        <f>Matériel_Location!HJ53</f>
        <v>0</v>
      </c>
      <c r="AE109" s="299">
        <f>Matériel_Location!HR53</f>
        <v>0</v>
      </c>
      <c r="AF109" s="299">
        <f>Matériel_Location!HZ53</f>
        <v>0</v>
      </c>
      <c r="AG109" s="299">
        <f>Matériel_Location!IH53</f>
        <v>0</v>
      </c>
      <c r="AH109" s="299">
        <f>Matériel_Location!IP53</f>
        <v>0</v>
      </c>
      <c r="AI109" s="533">
        <f t="shared" si="3"/>
        <v>0</v>
      </c>
    </row>
    <row r="110" spans="1:35">
      <c r="A110" s="528">
        <f>Matériel_Location!A54</f>
        <v>0</v>
      </c>
      <c r="B110" s="301">
        <f>Matériel_Location!B54</f>
        <v>0</v>
      </c>
      <c r="C110" s="301">
        <f>Matériel_Location!C54</f>
        <v>0</v>
      </c>
      <c r="D110" s="298">
        <f>Matériel_Location!J54</f>
        <v>0</v>
      </c>
      <c r="E110" s="299">
        <f>Matériel_Location!R54</f>
        <v>0</v>
      </c>
      <c r="F110" s="299">
        <f>Matériel_Location!Z54</f>
        <v>0</v>
      </c>
      <c r="G110" s="299">
        <f>Matériel_Location!AH54</f>
        <v>0</v>
      </c>
      <c r="H110" s="299">
        <f>+Matériel_Location!AP54</f>
        <v>0</v>
      </c>
      <c r="I110" s="299">
        <f>Matériel_Location!AX54</f>
        <v>0</v>
      </c>
      <c r="J110" s="299">
        <f>Matériel_Location!BF54</f>
        <v>0</v>
      </c>
      <c r="K110" s="299">
        <f>Matériel_Location!BN54</f>
        <v>0</v>
      </c>
      <c r="L110" s="299">
        <f>Matériel_Location!BV54</f>
        <v>0</v>
      </c>
      <c r="M110" s="299">
        <f>+Matériel_Location!CD54</f>
        <v>0</v>
      </c>
      <c r="N110" s="299">
        <f>Matériel_Location!CL54</f>
        <v>0</v>
      </c>
      <c r="O110" s="299">
        <f>Matériel_Location!CT54</f>
        <v>0</v>
      </c>
      <c r="P110" s="299">
        <f>Matériel_Location!DB54</f>
        <v>0</v>
      </c>
      <c r="Q110" s="299">
        <f>Matériel_Location!DJ54</f>
        <v>0</v>
      </c>
      <c r="R110" s="299">
        <f>Matériel_Location!DR54</f>
        <v>0</v>
      </c>
      <c r="S110" s="299">
        <f>Matériel_Location!DZ54</f>
        <v>0</v>
      </c>
      <c r="T110" s="299">
        <f>Matériel_Location!EH54</f>
        <v>0</v>
      </c>
      <c r="U110" s="299">
        <f>Matériel_Location!EP54</f>
        <v>0</v>
      </c>
      <c r="V110" s="299">
        <f>Matériel_Location!EX54</f>
        <v>0</v>
      </c>
      <c r="W110" s="299">
        <f>Matériel_Location!FF54</f>
        <v>0</v>
      </c>
      <c r="X110" s="299">
        <f>Matériel_Location!FN54</f>
        <v>0</v>
      </c>
      <c r="Y110" s="299">
        <f>Matériel_Location!FV54</f>
        <v>0</v>
      </c>
      <c r="Z110" s="299">
        <f>Matériel_Location!GD54</f>
        <v>0</v>
      </c>
      <c r="AA110" s="299">
        <f>Matériel_Location!GL54</f>
        <v>0</v>
      </c>
      <c r="AB110" s="299">
        <f>Matériel_Location!GT54</f>
        <v>0</v>
      </c>
      <c r="AC110" s="299">
        <f>Matériel_Location!HB54</f>
        <v>0</v>
      </c>
      <c r="AD110" s="299">
        <f>Matériel_Location!HJ54</f>
        <v>0</v>
      </c>
      <c r="AE110" s="299">
        <f>Matériel_Location!HR54</f>
        <v>0</v>
      </c>
      <c r="AF110" s="299">
        <f>Matériel_Location!HZ54</f>
        <v>0</v>
      </c>
      <c r="AG110" s="299">
        <f>Matériel_Location!IH54</f>
        <v>0</v>
      </c>
      <c r="AH110" s="299">
        <f>Matériel_Location!IP54</f>
        <v>0</v>
      </c>
      <c r="AI110" s="533">
        <f t="shared" si="3"/>
        <v>0</v>
      </c>
    </row>
    <row r="111" spans="1:35">
      <c r="A111" s="528">
        <f>Matériel_Location!A55</f>
        <v>0</v>
      </c>
      <c r="B111" s="301">
        <f>Matériel_Location!B55</f>
        <v>0</v>
      </c>
      <c r="C111" s="301">
        <f>Matériel_Location!C55</f>
        <v>0</v>
      </c>
      <c r="D111" s="298">
        <f>Matériel_Location!J55</f>
        <v>0</v>
      </c>
      <c r="E111" s="299">
        <f>Matériel_Location!R55</f>
        <v>0</v>
      </c>
      <c r="F111" s="299">
        <f>Matériel_Location!Z55</f>
        <v>0</v>
      </c>
      <c r="G111" s="299">
        <f>Matériel_Location!AH55</f>
        <v>0</v>
      </c>
      <c r="H111" s="299">
        <f>+Matériel_Location!AP55</f>
        <v>0</v>
      </c>
      <c r="I111" s="299">
        <f>Matériel_Location!AX55</f>
        <v>0</v>
      </c>
      <c r="J111" s="299">
        <f>Matériel_Location!BF55</f>
        <v>0</v>
      </c>
      <c r="K111" s="299">
        <f>Matériel_Location!BN55</f>
        <v>0</v>
      </c>
      <c r="L111" s="299">
        <f>Matériel_Location!BV55</f>
        <v>0</v>
      </c>
      <c r="M111" s="299">
        <f>+Matériel_Location!CD55</f>
        <v>0</v>
      </c>
      <c r="N111" s="299">
        <f>Matériel_Location!CL55</f>
        <v>0</v>
      </c>
      <c r="O111" s="299">
        <f>Matériel_Location!CT55</f>
        <v>0</v>
      </c>
      <c r="P111" s="299">
        <f>Matériel_Location!DB55</f>
        <v>0</v>
      </c>
      <c r="Q111" s="299">
        <f>Matériel_Location!DJ55</f>
        <v>0</v>
      </c>
      <c r="R111" s="299">
        <f>Matériel_Location!DR55</f>
        <v>0</v>
      </c>
      <c r="S111" s="299">
        <f>Matériel_Location!DZ55</f>
        <v>0</v>
      </c>
      <c r="T111" s="299">
        <f>Matériel_Location!EH55</f>
        <v>0</v>
      </c>
      <c r="U111" s="299">
        <f>Matériel_Location!EP55</f>
        <v>0</v>
      </c>
      <c r="V111" s="299">
        <f>Matériel_Location!EX55</f>
        <v>0</v>
      </c>
      <c r="W111" s="299">
        <f>Matériel_Location!FF55</f>
        <v>0</v>
      </c>
      <c r="X111" s="299">
        <f>Matériel_Location!FN55</f>
        <v>0</v>
      </c>
      <c r="Y111" s="299">
        <f>Matériel_Location!FV55</f>
        <v>0</v>
      </c>
      <c r="Z111" s="299">
        <f>Matériel_Location!GD55</f>
        <v>0</v>
      </c>
      <c r="AA111" s="299">
        <f>Matériel_Location!GL55</f>
        <v>0</v>
      </c>
      <c r="AB111" s="299">
        <f>Matériel_Location!GT55</f>
        <v>0</v>
      </c>
      <c r="AC111" s="299">
        <f>Matériel_Location!HB55</f>
        <v>0</v>
      </c>
      <c r="AD111" s="299">
        <f>Matériel_Location!HJ55</f>
        <v>0</v>
      </c>
      <c r="AE111" s="299">
        <f>Matériel_Location!HR55</f>
        <v>0</v>
      </c>
      <c r="AF111" s="299">
        <f>Matériel_Location!HZ55</f>
        <v>0</v>
      </c>
      <c r="AG111" s="299">
        <f>Matériel_Location!IH55</f>
        <v>0</v>
      </c>
      <c r="AH111" s="299">
        <f>Matériel_Location!IP55</f>
        <v>0</v>
      </c>
      <c r="AI111" s="533">
        <f t="shared" si="3"/>
        <v>0</v>
      </c>
    </row>
    <row r="112" spans="1:35">
      <c r="A112" s="528">
        <f>Matériel_Location!A56</f>
        <v>0</v>
      </c>
      <c r="B112" s="301">
        <f>Matériel_Location!B56</f>
        <v>0</v>
      </c>
      <c r="C112" s="301">
        <f>Matériel_Location!C56</f>
        <v>0</v>
      </c>
      <c r="D112" s="298">
        <f>Matériel_Location!J56</f>
        <v>0</v>
      </c>
      <c r="E112" s="299">
        <f>Matériel_Location!R56</f>
        <v>0</v>
      </c>
      <c r="F112" s="299">
        <f>Matériel_Location!Z56</f>
        <v>0</v>
      </c>
      <c r="G112" s="299">
        <f>Matériel_Location!AH56</f>
        <v>0</v>
      </c>
      <c r="H112" s="299">
        <f>+Matériel_Location!AP56</f>
        <v>0</v>
      </c>
      <c r="I112" s="299">
        <f>Matériel_Location!AX56</f>
        <v>0</v>
      </c>
      <c r="J112" s="299">
        <f>Matériel_Location!BF56</f>
        <v>0</v>
      </c>
      <c r="K112" s="299">
        <f>Matériel_Location!BN56</f>
        <v>0</v>
      </c>
      <c r="L112" s="299">
        <f>Matériel_Location!BV56</f>
        <v>0</v>
      </c>
      <c r="M112" s="299">
        <f>+Matériel_Location!CD56</f>
        <v>0</v>
      </c>
      <c r="N112" s="299">
        <f>Matériel_Location!CL56</f>
        <v>0</v>
      </c>
      <c r="O112" s="299">
        <f>Matériel_Location!CT56</f>
        <v>0</v>
      </c>
      <c r="P112" s="299">
        <f>Matériel_Location!DB56</f>
        <v>0</v>
      </c>
      <c r="Q112" s="299">
        <f>Matériel_Location!DJ56</f>
        <v>0</v>
      </c>
      <c r="R112" s="299">
        <f>Matériel_Location!DR56</f>
        <v>0</v>
      </c>
      <c r="S112" s="299">
        <f>Matériel_Location!DZ56</f>
        <v>0</v>
      </c>
      <c r="T112" s="299">
        <f>Matériel_Location!EH56</f>
        <v>0</v>
      </c>
      <c r="U112" s="299">
        <f>Matériel_Location!EP56</f>
        <v>0</v>
      </c>
      <c r="V112" s="299">
        <f>Matériel_Location!EX56</f>
        <v>0</v>
      </c>
      <c r="W112" s="299">
        <f>Matériel_Location!FF56</f>
        <v>0</v>
      </c>
      <c r="X112" s="299">
        <f>Matériel_Location!FN56</f>
        <v>0</v>
      </c>
      <c r="Y112" s="299">
        <f>Matériel_Location!FV56</f>
        <v>0</v>
      </c>
      <c r="Z112" s="299">
        <f>Matériel_Location!GD56</f>
        <v>0</v>
      </c>
      <c r="AA112" s="299">
        <f>Matériel_Location!GL56</f>
        <v>0</v>
      </c>
      <c r="AB112" s="299">
        <f>Matériel_Location!GT56</f>
        <v>0</v>
      </c>
      <c r="AC112" s="299">
        <f>Matériel_Location!HB56</f>
        <v>0</v>
      </c>
      <c r="AD112" s="299">
        <f>Matériel_Location!HJ56</f>
        <v>0</v>
      </c>
      <c r="AE112" s="299">
        <f>Matériel_Location!HR56</f>
        <v>0</v>
      </c>
      <c r="AF112" s="299">
        <f>Matériel_Location!HZ56</f>
        <v>0</v>
      </c>
      <c r="AG112" s="299">
        <f>Matériel_Location!IH56</f>
        <v>0</v>
      </c>
      <c r="AH112" s="299">
        <f>Matériel_Location!IP56</f>
        <v>0</v>
      </c>
      <c r="AI112" s="533">
        <f t="shared" si="3"/>
        <v>0</v>
      </c>
    </row>
    <row r="113" spans="1:35">
      <c r="A113" s="528">
        <f>Matériel_Location!A57</f>
        <v>0</v>
      </c>
      <c r="B113" s="301">
        <f>Matériel_Location!B57</f>
        <v>0</v>
      </c>
      <c r="C113" s="301">
        <f>Matériel_Location!C57</f>
        <v>0</v>
      </c>
      <c r="D113" s="298">
        <f>Matériel_Location!J57</f>
        <v>0</v>
      </c>
      <c r="E113" s="299">
        <f>Matériel_Location!R57</f>
        <v>0</v>
      </c>
      <c r="F113" s="299">
        <f>Matériel_Location!Z57</f>
        <v>0</v>
      </c>
      <c r="G113" s="299">
        <f>Matériel_Location!AH57</f>
        <v>0</v>
      </c>
      <c r="H113" s="299">
        <f>+Matériel_Location!AP57</f>
        <v>0</v>
      </c>
      <c r="I113" s="299">
        <f>Matériel_Location!AX57</f>
        <v>0</v>
      </c>
      <c r="J113" s="299">
        <f>Matériel_Location!BF57</f>
        <v>0</v>
      </c>
      <c r="K113" s="299">
        <f>Matériel_Location!BN57</f>
        <v>0</v>
      </c>
      <c r="L113" s="299">
        <f>Matériel_Location!BV57</f>
        <v>0</v>
      </c>
      <c r="M113" s="299">
        <f>+Matériel_Location!CD57</f>
        <v>0</v>
      </c>
      <c r="N113" s="299">
        <f>Matériel_Location!CL57</f>
        <v>0</v>
      </c>
      <c r="O113" s="299">
        <f>Matériel_Location!CT57</f>
        <v>0</v>
      </c>
      <c r="P113" s="299">
        <f>Matériel_Location!DB57</f>
        <v>0</v>
      </c>
      <c r="Q113" s="299">
        <f>Matériel_Location!DJ57</f>
        <v>0</v>
      </c>
      <c r="R113" s="299">
        <f>Matériel_Location!DR57</f>
        <v>0</v>
      </c>
      <c r="S113" s="299">
        <f>Matériel_Location!DZ57</f>
        <v>0</v>
      </c>
      <c r="T113" s="299">
        <f>Matériel_Location!EH57</f>
        <v>0</v>
      </c>
      <c r="U113" s="299">
        <f>Matériel_Location!EP57</f>
        <v>0</v>
      </c>
      <c r="V113" s="299">
        <f>Matériel_Location!EX57</f>
        <v>0</v>
      </c>
      <c r="W113" s="299">
        <f>Matériel_Location!FF57</f>
        <v>0</v>
      </c>
      <c r="X113" s="299">
        <f>Matériel_Location!FN57</f>
        <v>0</v>
      </c>
      <c r="Y113" s="299">
        <f>Matériel_Location!FV57</f>
        <v>0</v>
      </c>
      <c r="Z113" s="299">
        <f>Matériel_Location!GD57</f>
        <v>0</v>
      </c>
      <c r="AA113" s="299">
        <f>Matériel_Location!GL57</f>
        <v>0</v>
      </c>
      <c r="AB113" s="299">
        <f>Matériel_Location!GT57</f>
        <v>0</v>
      </c>
      <c r="AC113" s="299">
        <f>Matériel_Location!HB57</f>
        <v>0</v>
      </c>
      <c r="AD113" s="299">
        <f>Matériel_Location!HJ57</f>
        <v>0</v>
      </c>
      <c r="AE113" s="299">
        <f>Matériel_Location!HR57</f>
        <v>0</v>
      </c>
      <c r="AF113" s="299">
        <f>Matériel_Location!HZ57</f>
        <v>0</v>
      </c>
      <c r="AG113" s="299">
        <f>Matériel_Location!IH57</f>
        <v>0</v>
      </c>
      <c r="AH113" s="299">
        <f>Matériel_Location!IP57</f>
        <v>0</v>
      </c>
      <c r="AI113" s="533">
        <f t="shared" si="3"/>
        <v>0</v>
      </c>
    </row>
    <row r="114" spans="1:35">
      <c r="A114" s="528">
        <f>Matériel_Location!A58</f>
        <v>0</v>
      </c>
      <c r="B114" s="301">
        <f>Matériel_Location!B58</f>
        <v>0</v>
      </c>
      <c r="C114" s="301">
        <f>Matériel_Location!C58</f>
        <v>0</v>
      </c>
      <c r="D114" s="298">
        <f>Matériel_Location!J58</f>
        <v>0</v>
      </c>
      <c r="E114" s="299">
        <f>Matériel_Location!R58</f>
        <v>0</v>
      </c>
      <c r="F114" s="299">
        <f>Matériel_Location!Z58</f>
        <v>0</v>
      </c>
      <c r="G114" s="299">
        <f>Matériel_Location!AH58</f>
        <v>0</v>
      </c>
      <c r="H114" s="299">
        <f>+Matériel_Location!AP58</f>
        <v>0</v>
      </c>
      <c r="I114" s="299">
        <f>Matériel_Location!AX58</f>
        <v>0</v>
      </c>
      <c r="J114" s="299">
        <f>Matériel_Location!BF58</f>
        <v>0</v>
      </c>
      <c r="K114" s="299">
        <f>Matériel_Location!BN58</f>
        <v>0</v>
      </c>
      <c r="L114" s="299">
        <f>Matériel_Location!BV58</f>
        <v>0</v>
      </c>
      <c r="M114" s="299">
        <f>+Matériel_Location!CD58</f>
        <v>0</v>
      </c>
      <c r="N114" s="299">
        <f>Matériel_Location!CL58</f>
        <v>0</v>
      </c>
      <c r="O114" s="299">
        <f>Matériel_Location!CT58</f>
        <v>0</v>
      </c>
      <c r="P114" s="299">
        <f>Matériel_Location!DB58</f>
        <v>0</v>
      </c>
      <c r="Q114" s="299">
        <f>Matériel_Location!DJ58</f>
        <v>0</v>
      </c>
      <c r="R114" s="299">
        <f>Matériel_Location!DR58</f>
        <v>0</v>
      </c>
      <c r="S114" s="299">
        <f>Matériel_Location!DZ58</f>
        <v>0</v>
      </c>
      <c r="T114" s="299">
        <f>Matériel_Location!EH58</f>
        <v>0</v>
      </c>
      <c r="U114" s="299">
        <f>Matériel_Location!EP58</f>
        <v>0</v>
      </c>
      <c r="V114" s="299">
        <f>Matériel_Location!EX58</f>
        <v>0</v>
      </c>
      <c r="W114" s="299">
        <f>Matériel_Location!FF58</f>
        <v>0</v>
      </c>
      <c r="X114" s="299">
        <f>Matériel_Location!FN58</f>
        <v>0</v>
      </c>
      <c r="Y114" s="299">
        <f>Matériel_Location!FV58</f>
        <v>0</v>
      </c>
      <c r="Z114" s="299">
        <f>Matériel_Location!GD58</f>
        <v>0</v>
      </c>
      <c r="AA114" s="299">
        <f>Matériel_Location!GL58</f>
        <v>0</v>
      </c>
      <c r="AB114" s="299">
        <f>Matériel_Location!GT58</f>
        <v>0</v>
      </c>
      <c r="AC114" s="299">
        <f>Matériel_Location!HB58</f>
        <v>0</v>
      </c>
      <c r="AD114" s="299">
        <f>Matériel_Location!HJ58</f>
        <v>0</v>
      </c>
      <c r="AE114" s="299">
        <f>Matériel_Location!HR58</f>
        <v>0</v>
      </c>
      <c r="AF114" s="299">
        <f>Matériel_Location!HZ58</f>
        <v>0</v>
      </c>
      <c r="AG114" s="299">
        <f>Matériel_Location!IH58</f>
        <v>0</v>
      </c>
      <c r="AH114" s="299">
        <f>Matériel_Location!IP58</f>
        <v>0</v>
      </c>
      <c r="AI114" s="533">
        <f t="shared" si="3"/>
        <v>0</v>
      </c>
    </row>
    <row r="115" spans="1:35">
      <c r="A115" s="528">
        <f>Matériel_Location!A59</f>
        <v>0</v>
      </c>
      <c r="B115" s="301">
        <f>Matériel_Location!B59</f>
        <v>0</v>
      </c>
      <c r="C115" s="301">
        <f>Matériel_Location!C59</f>
        <v>0</v>
      </c>
      <c r="D115" s="298">
        <f>Matériel_Location!J59</f>
        <v>0</v>
      </c>
      <c r="E115" s="299">
        <f>Matériel_Location!R59</f>
        <v>0</v>
      </c>
      <c r="F115" s="299">
        <f>Matériel_Location!Z59</f>
        <v>0</v>
      </c>
      <c r="G115" s="299">
        <f>Matériel_Location!AH59</f>
        <v>0</v>
      </c>
      <c r="H115" s="299">
        <f>+Matériel_Location!AP59</f>
        <v>0</v>
      </c>
      <c r="I115" s="299">
        <f>Matériel_Location!AX59</f>
        <v>0</v>
      </c>
      <c r="J115" s="299">
        <f>Matériel_Location!BF59</f>
        <v>0</v>
      </c>
      <c r="K115" s="299">
        <f>Matériel_Location!BN59</f>
        <v>0</v>
      </c>
      <c r="L115" s="299">
        <f>Matériel_Location!BV59</f>
        <v>0</v>
      </c>
      <c r="M115" s="299">
        <f>+Matériel_Location!CD59</f>
        <v>0</v>
      </c>
      <c r="N115" s="299">
        <f>Matériel_Location!CL59</f>
        <v>0</v>
      </c>
      <c r="O115" s="299">
        <f>Matériel_Location!CT59</f>
        <v>0</v>
      </c>
      <c r="P115" s="299">
        <f>Matériel_Location!DB59</f>
        <v>0</v>
      </c>
      <c r="Q115" s="299">
        <f>Matériel_Location!DJ59</f>
        <v>0</v>
      </c>
      <c r="R115" s="299">
        <f>Matériel_Location!DR59</f>
        <v>0</v>
      </c>
      <c r="S115" s="299">
        <f>Matériel_Location!DZ59</f>
        <v>0</v>
      </c>
      <c r="T115" s="299">
        <f>Matériel_Location!EH59</f>
        <v>0</v>
      </c>
      <c r="U115" s="299">
        <f>Matériel_Location!EP59</f>
        <v>0</v>
      </c>
      <c r="V115" s="299">
        <f>Matériel_Location!EX59</f>
        <v>0</v>
      </c>
      <c r="W115" s="299">
        <f>Matériel_Location!FF59</f>
        <v>0</v>
      </c>
      <c r="X115" s="299">
        <f>Matériel_Location!FN59</f>
        <v>0</v>
      </c>
      <c r="Y115" s="299">
        <f>Matériel_Location!FV59</f>
        <v>0</v>
      </c>
      <c r="Z115" s="299">
        <f>Matériel_Location!GD59</f>
        <v>0</v>
      </c>
      <c r="AA115" s="299">
        <f>Matériel_Location!GL59</f>
        <v>0</v>
      </c>
      <c r="AB115" s="299">
        <f>Matériel_Location!GT59</f>
        <v>0</v>
      </c>
      <c r="AC115" s="299">
        <f>Matériel_Location!HB59</f>
        <v>0</v>
      </c>
      <c r="AD115" s="299">
        <f>Matériel_Location!HJ59</f>
        <v>0</v>
      </c>
      <c r="AE115" s="299">
        <f>Matériel_Location!HR59</f>
        <v>0</v>
      </c>
      <c r="AF115" s="299">
        <f>Matériel_Location!HZ59</f>
        <v>0</v>
      </c>
      <c r="AG115" s="299">
        <f>Matériel_Location!IH59</f>
        <v>0</v>
      </c>
      <c r="AH115" s="299">
        <f>Matériel_Location!IP59</f>
        <v>0</v>
      </c>
      <c r="AI115" s="533">
        <f t="shared" si="3"/>
        <v>0</v>
      </c>
    </row>
    <row r="116" spans="1:35">
      <c r="A116" s="528">
        <f>Matériel_Location!A60</f>
        <v>0</v>
      </c>
      <c r="B116" s="301">
        <f>Matériel_Location!B60</f>
        <v>0</v>
      </c>
      <c r="C116" s="301">
        <f>Matériel_Location!C60</f>
        <v>0</v>
      </c>
      <c r="D116" s="298">
        <f>Matériel_Location!J60</f>
        <v>0</v>
      </c>
      <c r="E116" s="299">
        <f>Matériel_Location!R60</f>
        <v>0</v>
      </c>
      <c r="F116" s="299">
        <f>Matériel_Location!Z60</f>
        <v>0</v>
      </c>
      <c r="G116" s="299">
        <f>Matériel_Location!AH60</f>
        <v>0</v>
      </c>
      <c r="H116" s="299">
        <f>+Matériel_Location!AP60</f>
        <v>0</v>
      </c>
      <c r="I116" s="299">
        <f>Matériel_Location!AX60</f>
        <v>0</v>
      </c>
      <c r="J116" s="299">
        <f>Matériel_Location!BF60</f>
        <v>0</v>
      </c>
      <c r="K116" s="299">
        <f>Matériel_Location!BN60</f>
        <v>0</v>
      </c>
      <c r="L116" s="299">
        <f>Matériel_Location!BV60</f>
        <v>0</v>
      </c>
      <c r="M116" s="299">
        <f>+Matériel_Location!CD60</f>
        <v>0</v>
      </c>
      <c r="N116" s="299">
        <f>Matériel_Location!CL60</f>
        <v>0</v>
      </c>
      <c r="O116" s="299">
        <f>Matériel_Location!CT60</f>
        <v>0</v>
      </c>
      <c r="P116" s="299">
        <f>Matériel_Location!DB60</f>
        <v>0</v>
      </c>
      <c r="Q116" s="299">
        <f>Matériel_Location!DJ60</f>
        <v>0</v>
      </c>
      <c r="R116" s="299">
        <f>Matériel_Location!DR60</f>
        <v>0</v>
      </c>
      <c r="S116" s="299">
        <f>Matériel_Location!DZ60</f>
        <v>0</v>
      </c>
      <c r="T116" s="299">
        <f>Matériel_Location!EH60</f>
        <v>0</v>
      </c>
      <c r="U116" s="299">
        <f>Matériel_Location!EP60</f>
        <v>0</v>
      </c>
      <c r="V116" s="299">
        <f>Matériel_Location!EX60</f>
        <v>0</v>
      </c>
      <c r="W116" s="299">
        <f>Matériel_Location!FF60</f>
        <v>0</v>
      </c>
      <c r="X116" s="299">
        <f>Matériel_Location!FN60</f>
        <v>0</v>
      </c>
      <c r="Y116" s="299">
        <f>Matériel_Location!FV60</f>
        <v>0</v>
      </c>
      <c r="Z116" s="299">
        <f>Matériel_Location!GD60</f>
        <v>0</v>
      </c>
      <c r="AA116" s="299">
        <f>Matériel_Location!GL60</f>
        <v>0</v>
      </c>
      <c r="AB116" s="299">
        <f>Matériel_Location!GT60</f>
        <v>0</v>
      </c>
      <c r="AC116" s="299">
        <f>Matériel_Location!HB60</f>
        <v>0</v>
      </c>
      <c r="AD116" s="299">
        <f>Matériel_Location!HJ60</f>
        <v>0</v>
      </c>
      <c r="AE116" s="299">
        <f>Matériel_Location!HR60</f>
        <v>0</v>
      </c>
      <c r="AF116" s="299">
        <f>Matériel_Location!HZ60</f>
        <v>0</v>
      </c>
      <c r="AG116" s="299">
        <f>Matériel_Location!IH60</f>
        <v>0</v>
      </c>
      <c r="AH116" s="299">
        <f>Matériel_Location!IP60</f>
        <v>0</v>
      </c>
      <c r="AI116" s="533">
        <f t="shared" si="3"/>
        <v>0</v>
      </c>
    </row>
    <row r="117" spans="1:35">
      <c r="A117" s="528">
        <f>Matériel_Location!A61</f>
        <v>0</v>
      </c>
      <c r="B117" s="301">
        <f>Matériel_Location!B61</f>
        <v>0</v>
      </c>
      <c r="C117" s="301">
        <f>Matériel_Location!C61</f>
        <v>0</v>
      </c>
      <c r="D117" s="298">
        <f>Matériel_Location!J61</f>
        <v>0</v>
      </c>
      <c r="E117" s="299">
        <f>Matériel_Location!R61</f>
        <v>0</v>
      </c>
      <c r="F117" s="299">
        <f>Matériel_Location!Z61</f>
        <v>0</v>
      </c>
      <c r="G117" s="299">
        <f>Matériel_Location!AH61</f>
        <v>0</v>
      </c>
      <c r="H117" s="299">
        <f>+Matériel_Location!AP61</f>
        <v>0</v>
      </c>
      <c r="I117" s="299">
        <f>Matériel_Location!AX61</f>
        <v>0</v>
      </c>
      <c r="J117" s="299">
        <f>Matériel_Location!BF61</f>
        <v>0</v>
      </c>
      <c r="K117" s="299">
        <f>Matériel_Location!BN61</f>
        <v>0</v>
      </c>
      <c r="L117" s="299">
        <f>Matériel_Location!BV61</f>
        <v>0</v>
      </c>
      <c r="M117" s="299">
        <f>+Matériel_Location!CD61</f>
        <v>0</v>
      </c>
      <c r="N117" s="299">
        <f>Matériel_Location!CL61</f>
        <v>0</v>
      </c>
      <c r="O117" s="299">
        <f>Matériel_Location!CT61</f>
        <v>0</v>
      </c>
      <c r="P117" s="299">
        <f>Matériel_Location!DB61</f>
        <v>0</v>
      </c>
      <c r="Q117" s="299">
        <f>Matériel_Location!DJ61</f>
        <v>0</v>
      </c>
      <c r="R117" s="299">
        <f>Matériel_Location!DR61</f>
        <v>0</v>
      </c>
      <c r="S117" s="299">
        <f>Matériel_Location!DZ61</f>
        <v>0</v>
      </c>
      <c r="T117" s="299">
        <f>Matériel_Location!EH61</f>
        <v>0</v>
      </c>
      <c r="U117" s="299">
        <f>Matériel_Location!EP61</f>
        <v>0</v>
      </c>
      <c r="V117" s="299">
        <f>Matériel_Location!EX61</f>
        <v>0</v>
      </c>
      <c r="W117" s="299">
        <f>Matériel_Location!FF61</f>
        <v>0</v>
      </c>
      <c r="X117" s="299">
        <f>Matériel_Location!FN61</f>
        <v>0</v>
      </c>
      <c r="Y117" s="299">
        <f>Matériel_Location!FV61</f>
        <v>0</v>
      </c>
      <c r="Z117" s="299">
        <f>Matériel_Location!GD61</f>
        <v>0</v>
      </c>
      <c r="AA117" s="299">
        <f>Matériel_Location!GL61</f>
        <v>0</v>
      </c>
      <c r="AB117" s="299">
        <f>Matériel_Location!GT61</f>
        <v>0</v>
      </c>
      <c r="AC117" s="299">
        <f>Matériel_Location!HB61</f>
        <v>0</v>
      </c>
      <c r="AD117" s="299">
        <f>Matériel_Location!HJ61</f>
        <v>0</v>
      </c>
      <c r="AE117" s="299">
        <f>Matériel_Location!HR61</f>
        <v>0</v>
      </c>
      <c r="AF117" s="299">
        <f>Matériel_Location!HZ61</f>
        <v>0</v>
      </c>
      <c r="AG117" s="299">
        <f>Matériel_Location!IH61</f>
        <v>0</v>
      </c>
      <c r="AH117" s="299">
        <f>Matériel_Location!IP61</f>
        <v>0</v>
      </c>
      <c r="AI117" s="533">
        <f t="shared" si="3"/>
        <v>0</v>
      </c>
    </row>
    <row r="118" spans="1:35">
      <c r="A118" s="528">
        <f>Matériel_Location!A62</f>
        <v>0</v>
      </c>
      <c r="B118" s="301">
        <f>Matériel_Location!B62</f>
        <v>0</v>
      </c>
      <c r="C118" s="301">
        <f>Matériel_Location!C62</f>
        <v>0</v>
      </c>
      <c r="D118" s="298">
        <f>Matériel_Location!J62</f>
        <v>0</v>
      </c>
      <c r="E118" s="299">
        <f>Matériel_Location!R62</f>
        <v>0</v>
      </c>
      <c r="F118" s="299">
        <f>Matériel_Location!Z62</f>
        <v>0</v>
      </c>
      <c r="G118" s="299">
        <f>Matériel_Location!AH62</f>
        <v>0</v>
      </c>
      <c r="H118" s="299">
        <f>+Matériel_Location!AP62</f>
        <v>0</v>
      </c>
      <c r="I118" s="299">
        <f>Matériel_Location!AX62</f>
        <v>0</v>
      </c>
      <c r="J118" s="299">
        <f>Matériel_Location!BF62</f>
        <v>0</v>
      </c>
      <c r="K118" s="299">
        <f>Matériel_Location!BN62</f>
        <v>0</v>
      </c>
      <c r="L118" s="299">
        <f>Matériel_Location!BV62</f>
        <v>0</v>
      </c>
      <c r="M118" s="299">
        <f>+Matériel_Location!CD62</f>
        <v>0</v>
      </c>
      <c r="N118" s="299">
        <f>Matériel_Location!CL62</f>
        <v>0</v>
      </c>
      <c r="O118" s="299">
        <f>Matériel_Location!CT62</f>
        <v>0</v>
      </c>
      <c r="P118" s="299">
        <f>Matériel_Location!DB62</f>
        <v>0</v>
      </c>
      <c r="Q118" s="299">
        <f>Matériel_Location!DJ62</f>
        <v>0</v>
      </c>
      <c r="R118" s="299">
        <f>Matériel_Location!DR62</f>
        <v>0</v>
      </c>
      <c r="S118" s="299">
        <f>Matériel_Location!DZ62</f>
        <v>0</v>
      </c>
      <c r="T118" s="299">
        <f>Matériel_Location!EH62</f>
        <v>0</v>
      </c>
      <c r="U118" s="299">
        <f>Matériel_Location!EP62</f>
        <v>0</v>
      </c>
      <c r="V118" s="299">
        <f>Matériel_Location!EX62</f>
        <v>0</v>
      </c>
      <c r="W118" s="299">
        <f>Matériel_Location!FF62</f>
        <v>0</v>
      </c>
      <c r="X118" s="299">
        <f>Matériel_Location!FN62</f>
        <v>0</v>
      </c>
      <c r="Y118" s="299">
        <f>Matériel_Location!FV62</f>
        <v>0</v>
      </c>
      <c r="Z118" s="299">
        <f>Matériel_Location!GD62</f>
        <v>0</v>
      </c>
      <c r="AA118" s="299">
        <f>Matériel_Location!GL62</f>
        <v>0</v>
      </c>
      <c r="AB118" s="299">
        <f>Matériel_Location!GT62</f>
        <v>0</v>
      </c>
      <c r="AC118" s="299">
        <f>Matériel_Location!HB62</f>
        <v>0</v>
      </c>
      <c r="AD118" s="299">
        <f>Matériel_Location!HJ62</f>
        <v>0</v>
      </c>
      <c r="AE118" s="299">
        <f>Matériel_Location!HR62</f>
        <v>0</v>
      </c>
      <c r="AF118" s="299">
        <f>Matériel_Location!HZ62</f>
        <v>0</v>
      </c>
      <c r="AG118" s="299">
        <f>Matériel_Location!IH62</f>
        <v>0</v>
      </c>
      <c r="AH118" s="299">
        <f>Matériel_Location!IP62</f>
        <v>0</v>
      </c>
      <c r="AI118" s="533">
        <f t="shared" si="3"/>
        <v>0</v>
      </c>
    </row>
    <row r="119" spans="1:35">
      <c r="A119" s="528">
        <f>Matériel_Location!A63</f>
        <v>0</v>
      </c>
      <c r="B119" s="301">
        <f>Matériel_Location!B63</f>
        <v>0</v>
      </c>
      <c r="C119" s="301">
        <f>Matériel_Location!C63</f>
        <v>0</v>
      </c>
      <c r="D119" s="298">
        <f>Matériel_Location!J63</f>
        <v>0</v>
      </c>
      <c r="E119" s="299">
        <f>Matériel_Location!R63</f>
        <v>0</v>
      </c>
      <c r="F119" s="299">
        <f>Matériel_Location!Z63</f>
        <v>0</v>
      </c>
      <c r="G119" s="299">
        <f>Matériel_Location!AH63</f>
        <v>0</v>
      </c>
      <c r="H119" s="299">
        <f>+Matériel_Location!AP63</f>
        <v>0</v>
      </c>
      <c r="I119" s="299">
        <f>Matériel_Location!AX63</f>
        <v>0</v>
      </c>
      <c r="J119" s="299">
        <f>Matériel_Location!BF63</f>
        <v>0</v>
      </c>
      <c r="K119" s="299">
        <f>Matériel_Location!BN63</f>
        <v>0</v>
      </c>
      <c r="L119" s="299">
        <f>Matériel_Location!BV63</f>
        <v>0</v>
      </c>
      <c r="M119" s="299">
        <f>+Matériel_Location!CD63</f>
        <v>0</v>
      </c>
      <c r="N119" s="299">
        <f>Matériel_Location!CL63</f>
        <v>0</v>
      </c>
      <c r="O119" s="299">
        <f>Matériel_Location!CT63</f>
        <v>0</v>
      </c>
      <c r="P119" s="299">
        <f>Matériel_Location!DB63</f>
        <v>0</v>
      </c>
      <c r="Q119" s="299">
        <f>Matériel_Location!DJ63</f>
        <v>0</v>
      </c>
      <c r="R119" s="299">
        <f>Matériel_Location!DR63</f>
        <v>0</v>
      </c>
      <c r="S119" s="299">
        <f>Matériel_Location!DZ63</f>
        <v>0</v>
      </c>
      <c r="T119" s="299">
        <f>Matériel_Location!EH63</f>
        <v>0</v>
      </c>
      <c r="U119" s="299">
        <f>Matériel_Location!EP63</f>
        <v>0</v>
      </c>
      <c r="V119" s="299">
        <f>Matériel_Location!EX63</f>
        <v>0</v>
      </c>
      <c r="W119" s="299">
        <f>Matériel_Location!FF63</f>
        <v>0</v>
      </c>
      <c r="X119" s="299">
        <f>Matériel_Location!FN63</f>
        <v>0</v>
      </c>
      <c r="Y119" s="299">
        <f>Matériel_Location!FV63</f>
        <v>0</v>
      </c>
      <c r="Z119" s="299">
        <f>Matériel_Location!GD63</f>
        <v>0</v>
      </c>
      <c r="AA119" s="299">
        <f>Matériel_Location!GL63</f>
        <v>0</v>
      </c>
      <c r="AB119" s="299">
        <f>Matériel_Location!GT63</f>
        <v>0</v>
      </c>
      <c r="AC119" s="299">
        <f>Matériel_Location!HB63</f>
        <v>0</v>
      </c>
      <c r="AD119" s="299">
        <f>Matériel_Location!HJ63</f>
        <v>0</v>
      </c>
      <c r="AE119" s="299">
        <f>Matériel_Location!HR63</f>
        <v>0</v>
      </c>
      <c r="AF119" s="299">
        <f>Matériel_Location!HZ63</f>
        <v>0</v>
      </c>
      <c r="AG119" s="299">
        <f>Matériel_Location!IH63</f>
        <v>0</v>
      </c>
      <c r="AH119" s="299">
        <f>Matériel_Location!IP63</f>
        <v>0</v>
      </c>
      <c r="AI119" s="533">
        <f t="shared" si="3"/>
        <v>0</v>
      </c>
    </row>
    <row r="120" spans="1:35">
      <c r="A120" s="528">
        <f>Matériel_Location!A64</f>
        <v>0</v>
      </c>
      <c r="B120" s="301">
        <f>Matériel_Location!B64</f>
        <v>0</v>
      </c>
      <c r="C120" s="301">
        <f>Matériel_Location!C64</f>
        <v>0</v>
      </c>
      <c r="D120" s="298">
        <f>Matériel_Location!J64</f>
        <v>0</v>
      </c>
      <c r="E120" s="299">
        <f>Matériel_Location!R64</f>
        <v>0</v>
      </c>
      <c r="F120" s="299">
        <f>Matériel_Location!Z64</f>
        <v>0</v>
      </c>
      <c r="G120" s="299">
        <f>Matériel_Location!AH64</f>
        <v>0</v>
      </c>
      <c r="H120" s="299">
        <f>+Matériel_Location!AP64</f>
        <v>0</v>
      </c>
      <c r="I120" s="299">
        <f>Matériel_Location!AX64</f>
        <v>0</v>
      </c>
      <c r="J120" s="299">
        <f>Matériel_Location!BF64</f>
        <v>0</v>
      </c>
      <c r="K120" s="299">
        <f>Matériel_Location!BN64</f>
        <v>0</v>
      </c>
      <c r="L120" s="299">
        <f>Matériel_Location!BV64</f>
        <v>0</v>
      </c>
      <c r="M120" s="299">
        <f>+Matériel_Location!CD64</f>
        <v>0</v>
      </c>
      <c r="N120" s="299">
        <f>Matériel_Location!CL64</f>
        <v>0</v>
      </c>
      <c r="O120" s="299">
        <f>Matériel_Location!CT64</f>
        <v>0</v>
      </c>
      <c r="P120" s="299">
        <f>Matériel_Location!DB64</f>
        <v>0</v>
      </c>
      <c r="Q120" s="299">
        <f>Matériel_Location!DJ64</f>
        <v>0</v>
      </c>
      <c r="R120" s="299">
        <f>Matériel_Location!DR64</f>
        <v>0</v>
      </c>
      <c r="S120" s="299">
        <f>Matériel_Location!DZ64</f>
        <v>0</v>
      </c>
      <c r="T120" s="299">
        <f>Matériel_Location!EH64</f>
        <v>0</v>
      </c>
      <c r="U120" s="299">
        <f>Matériel_Location!EP64</f>
        <v>0</v>
      </c>
      <c r="V120" s="299">
        <f>Matériel_Location!EX64</f>
        <v>0</v>
      </c>
      <c r="W120" s="299">
        <f>Matériel_Location!FF64</f>
        <v>0</v>
      </c>
      <c r="X120" s="299">
        <f>Matériel_Location!FN64</f>
        <v>0</v>
      </c>
      <c r="Y120" s="299">
        <f>Matériel_Location!FV64</f>
        <v>0</v>
      </c>
      <c r="Z120" s="299">
        <f>Matériel_Location!GD64</f>
        <v>0</v>
      </c>
      <c r="AA120" s="299">
        <f>Matériel_Location!GL64</f>
        <v>0</v>
      </c>
      <c r="AB120" s="299">
        <f>Matériel_Location!GT64</f>
        <v>0</v>
      </c>
      <c r="AC120" s="299">
        <f>Matériel_Location!HB64</f>
        <v>0</v>
      </c>
      <c r="AD120" s="299">
        <f>Matériel_Location!HJ64</f>
        <v>0</v>
      </c>
      <c r="AE120" s="299">
        <f>Matériel_Location!HR64</f>
        <v>0</v>
      </c>
      <c r="AF120" s="299">
        <f>Matériel_Location!HZ64</f>
        <v>0</v>
      </c>
      <c r="AG120" s="299">
        <f>Matériel_Location!IH64</f>
        <v>0</v>
      </c>
      <c r="AH120" s="299">
        <f>Matériel_Location!IP64</f>
        <v>0</v>
      </c>
      <c r="AI120" s="533">
        <f t="shared" si="3"/>
        <v>0</v>
      </c>
    </row>
    <row r="121" spans="1:35">
      <c r="A121" s="528">
        <f>Matériel_Location!A65</f>
        <v>0</v>
      </c>
      <c r="B121" s="301">
        <f>Matériel_Location!B65</f>
        <v>0</v>
      </c>
      <c r="C121" s="301">
        <f>Matériel_Location!C65</f>
        <v>0</v>
      </c>
      <c r="D121" s="298">
        <f>Matériel_Location!J65</f>
        <v>0</v>
      </c>
      <c r="E121" s="299">
        <f>Matériel_Location!R65</f>
        <v>0</v>
      </c>
      <c r="F121" s="299">
        <f>Matériel_Location!Z65</f>
        <v>0</v>
      </c>
      <c r="G121" s="299">
        <f>Matériel_Location!AH65</f>
        <v>0</v>
      </c>
      <c r="H121" s="299">
        <f>+Matériel_Location!AP65</f>
        <v>0</v>
      </c>
      <c r="I121" s="299">
        <f>Matériel_Location!AX65</f>
        <v>0</v>
      </c>
      <c r="J121" s="299">
        <f>Matériel_Location!BF65</f>
        <v>0</v>
      </c>
      <c r="K121" s="299">
        <f>Matériel_Location!BN65</f>
        <v>0</v>
      </c>
      <c r="L121" s="299">
        <f>Matériel_Location!BV65</f>
        <v>0</v>
      </c>
      <c r="M121" s="299">
        <f>+Matériel_Location!CD65</f>
        <v>0</v>
      </c>
      <c r="N121" s="299">
        <f>Matériel_Location!CL65</f>
        <v>0</v>
      </c>
      <c r="O121" s="299">
        <f>Matériel_Location!CT65</f>
        <v>0</v>
      </c>
      <c r="P121" s="299">
        <f>Matériel_Location!DB65</f>
        <v>0</v>
      </c>
      <c r="Q121" s="299">
        <f>Matériel_Location!DJ65</f>
        <v>0</v>
      </c>
      <c r="R121" s="299">
        <f>Matériel_Location!DR65</f>
        <v>0</v>
      </c>
      <c r="S121" s="299">
        <f>Matériel_Location!DZ65</f>
        <v>0</v>
      </c>
      <c r="T121" s="299">
        <f>Matériel_Location!EH65</f>
        <v>0</v>
      </c>
      <c r="U121" s="299">
        <f>Matériel_Location!EP65</f>
        <v>0</v>
      </c>
      <c r="V121" s="299">
        <f>Matériel_Location!EX65</f>
        <v>0</v>
      </c>
      <c r="W121" s="299">
        <f>Matériel_Location!FF65</f>
        <v>0</v>
      </c>
      <c r="X121" s="299">
        <f>Matériel_Location!FN65</f>
        <v>0</v>
      </c>
      <c r="Y121" s="299">
        <f>Matériel_Location!FV65</f>
        <v>0</v>
      </c>
      <c r="Z121" s="299">
        <f>Matériel_Location!GD65</f>
        <v>0</v>
      </c>
      <c r="AA121" s="299">
        <f>Matériel_Location!GL65</f>
        <v>0</v>
      </c>
      <c r="AB121" s="299">
        <f>Matériel_Location!GT65</f>
        <v>0</v>
      </c>
      <c r="AC121" s="299">
        <f>Matériel_Location!HB65</f>
        <v>0</v>
      </c>
      <c r="AD121" s="299">
        <f>Matériel_Location!HJ65</f>
        <v>0</v>
      </c>
      <c r="AE121" s="299">
        <f>Matériel_Location!HR65</f>
        <v>0</v>
      </c>
      <c r="AF121" s="299">
        <f>Matériel_Location!HZ65</f>
        <v>0</v>
      </c>
      <c r="AG121" s="299">
        <f>Matériel_Location!IH65</f>
        <v>0</v>
      </c>
      <c r="AH121" s="299">
        <f>Matériel_Location!IP65</f>
        <v>0</v>
      </c>
      <c r="AI121" s="533">
        <f t="shared" si="3"/>
        <v>0</v>
      </c>
    </row>
    <row r="122" spans="1:35">
      <c r="A122" s="528">
        <f>Matériel_Location!A66</f>
        <v>0</v>
      </c>
      <c r="B122" s="301">
        <f>Matériel_Location!B66</f>
        <v>0</v>
      </c>
      <c r="C122" s="301">
        <f>Matériel_Location!C66</f>
        <v>0</v>
      </c>
      <c r="D122" s="298">
        <f>Matériel_Location!J66</f>
        <v>0</v>
      </c>
      <c r="E122" s="299">
        <f>Matériel_Location!R66</f>
        <v>0</v>
      </c>
      <c r="F122" s="299">
        <f>Matériel_Location!Z66</f>
        <v>0</v>
      </c>
      <c r="G122" s="299">
        <f>Matériel_Location!AH66</f>
        <v>0</v>
      </c>
      <c r="H122" s="299">
        <f>+Matériel_Location!AP66</f>
        <v>0</v>
      </c>
      <c r="I122" s="299">
        <f>Matériel_Location!AX66</f>
        <v>0</v>
      </c>
      <c r="J122" s="299">
        <f>Matériel_Location!BF66</f>
        <v>0</v>
      </c>
      <c r="K122" s="299">
        <f>Matériel_Location!BN66</f>
        <v>0</v>
      </c>
      <c r="L122" s="299">
        <f>Matériel_Location!BV66</f>
        <v>0</v>
      </c>
      <c r="M122" s="299">
        <f>+Matériel_Location!CD66</f>
        <v>0</v>
      </c>
      <c r="N122" s="299">
        <f>Matériel_Location!CL66</f>
        <v>0</v>
      </c>
      <c r="O122" s="299">
        <f>Matériel_Location!CT66</f>
        <v>0</v>
      </c>
      <c r="P122" s="299">
        <f>Matériel_Location!DB66</f>
        <v>0</v>
      </c>
      <c r="Q122" s="299">
        <f>Matériel_Location!DJ66</f>
        <v>0</v>
      </c>
      <c r="R122" s="299">
        <f>Matériel_Location!DR66</f>
        <v>0</v>
      </c>
      <c r="S122" s="299">
        <f>Matériel_Location!DZ66</f>
        <v>0</v>
      </c>
      <c r="T122" s="299">
        <f>Matériel_Location!EH66</f>
        <v>0</v>
      </c>
      <c r="U122" s="299">
        <f>Matériel_Location!EP66</f>
        <v>0</v>
      </c>
      <c r="V122" s="299">
        <f>Matériel_Location!EX66</f>
        <v>0</v>
      </c>
      <c r="W122" s="299">
        <f>Matériel_Location!FF66</f>
        <v>0</v>
      </c>
      <c r="X122" s="299">
        <f>Matériel_Location!FN66</f>
        <v>0</v>
      </c>
      <c r="Y122" s="299">
        <f>Matériel_Location!FV66</f>
        <v>0</v>
      </c>
      <c r="Z122" s="299">
        <f>Matériel_Location!GD66</f>
        <v>0</v>
      </c>
      <c r="AA122" s="299">
        <f>Matériel_Location!GL66</f>
        <v>0</v>
      </c>
      <c r="AB122" s="299">
        <f>Matériel_Location!GT66</f>
        <v>0</v>
      </c>
      <c r="AC122" s="299">
        <f>Matériel_Location!HB66</f>
        <v>0</v>
      </c>
      <c r="AD122" s="299">
        <f>Matériel_Location!HJ66</f>
        <v>0</v>
      </c>
      <c r="AE122" s="299">
        <f>Matériel_Location!HR66</f>
        <v>0</v>
      </c>
      <c r="AF122" s="299">
        <f>Matériel_Location!HZ66</f>
        <v>0</v>
      </c>
      <c r="AG122" s="299">
        <f>Matériel_Location!IH66</f>
        <v>0</v>
      </c>
      <c r="AH122" s="299">
        <f>Matériel_Location!IP66</f>
        <v>0</v>
      </c>
      <c r="AI122" s="533">
        <f t="shared" si="3"/>
        <v>0</v>
      </c>
    </row>
    <row r="123" spans="1:35">
      <c r="A123" s="528">
        <f>Matériel_Location!A67</f>
        <v>0</v>
      </c>
      <c r="B123" s="301">
        <f>Matériel_Location!B67</f>
        <v>0</v>
      </c>
      <c r="C123" s="301">
        <f>Matériel_Location!C67</f>
        <v>0</v>
      </c>
      <c r="D123" s="298">
        <f>Matériel_Location!J67</f>
        <v>0</v>
      </c>
      <c r="E123" s="299">
        <f>Matériel_Location!R67</f>
        <v>0</v>
      </c>
      <c r="F123" s="299">
        <f>Matériel_Location!Z67</f>
        <v>0</v>
      </c>
      <c r="G123" s="299">
        <f>Matériel_Location!AH67</f>
        <v>0</v>
      </c>
      <c r="H123" s="299">
        <f>+Matériel_Location!AP67</f>
        <v>0</v>
      </c>
      <c r="I123" s="299">
        <f>Matériel_Location!AX67</f>
        <v>0</v>
      </c>
      <c r="J123" s="299">
        <f>Matériel_Location!BF67</f>
        <v>0</v>
      </c>
      <c r="K123" s="299">
        <f>Matériel_Location!BN67</f>
        <v>0</v>
      </c>
      <c r="L123" s="299">
        <f>Matériel_Location!BV67</f>
        <v>0</v>
      </c>
      <c r="M123" s="299">
        <f>+Matériel_Location!CD67</f>
        <v>0</v>
      </c>
      <c r="N123" s="299">
        <f>Matériel_Location!CL67</f>
        <v>0</v>
      </c>
      <c r="O123" s="299">
        <f>Matériel_Location!CT67</f>
        <v>0</v>
      </c>
      <c r="P123" s="299">
        <f>Matériel_Location!DB67</f>
        <v>0</v>
      </c>
      <c r="Q123" s="299">
        <f>Matériel_Location!DJ67</f>
        <v>0</v>
      </c>
      <c r="R123" s="299">
        <f>Matériel_Location!DR67</f>
        <v>0</v>
      </c>
      <c r="S123" s="299">
        <f>Matériel_Location!DZ67</f>
        <v>0</v>
      </c>
      <c r="T123" s="299">
        <f>Matériel_Location!EH67</f>
        <v>0</v>
      </c>
      <c r="U123" s="299">
        <f>Matériel_Location!EP67</f>
        <v>0</v>
      </c>
      <c r="V123" s="299">
        <f>Matériel_Location!EX67</f>
        <v>0</v>
      </c>
      <c r="W123" s="299">
        <f>Matériel_Location!FF67</f>
        <v>0</v>
      </c>
      <c r="X123" s="299">
        <f>Matériel_Location!FN67</f>
        <v>0</v>
      </c>
      <c r="Y123" s="299">
        <f>Matériel_Location!FV67</f>
        <v>0</v>
      </c>
      <c r="Z123" s="299">
        <f>Matériel_Location!GD67</f>
        <v>0</v>
      </c>
      <c r="AA123" s="299">
        <f>Matériel_Location!GL67</f>
        <v>0</v>
      </c>
      <c r="AB123" s="299">
        <f>Matériel_Location!GT67</f>
        <v>0</v>
      </c>
      <c r="AC123" s="299">
        <f>Matériel_Location!HB67</f>
        <v>0</v>
      </c>
      <c r="AD123" s="299">
        <f>Matériel_Location!HJ67</f>
        <v>0</v>
      </c>
      <c r="AE123" s="299">
        <f>Matériel_Location!HR67</f>
        <v>0</v>
      </c>
      <c r="AF123" s="299">
        <f>Matériel_Location!HZ67</f>
        <v>0</v>
      </c>
      <c r="AG123" s="299">
        <f>Matériel_Location!IH67</f>
        <v>0</v>
      </c>
      <c r="AH123" s="299">
        <f>Matériel_Location!IP67</f>
        <v>0</v>
      </c>
      <c r="AI123" s="533">
        <f t="shared" si="3"/>
        <v>0</v>
      </c>
    </row>
    <row r="124" spans="1:35">
      <c r="A124" s="528">
        <f>Matériel_Location!A68</f>
        <v>0</v>
      </c>
      <c r="B124" s="301">
        <f>Matériel_Location!B68</f>
        <v>0</v>
      </c>
      <c r="C124" s="301">
        <f>Matériel_Location!C68</f>
        <v>0</v>
      </c>
      <c r="D124" s="298">
        <f>Matériel_Location!J68</f>
        <v>0</v>
      </c>
      <c r="E124" s="299">
        <f>Matériel_Location!R68</f>
        <v>0</v>
      </c>
      <c r="F124" s="299">
        <f>Matériel_Location!Z68</f>
        <v>0</v>
      </c>
      <c r="G124" s="299">
        <f>Matériel_Location!AH68</f>
        <v>0</v>
      </c>
      <c r="H124" s="299">
        <f>+Matériel_Location!AP68</f>
        <v>0</v>
      </c>
      <c r="I124" s="299">
        <f>Matériel_Location!AX68</f>
        <v>0</v>
      </c>
      <c r="J124" s="299">
        <f>Matériel_Location!BF68</f>
        <v>0</v>
      </c>
      <c r="K124" s="299">
        <f>Matériel_Location!BN68</f>
        <v>0</v>
      </c>
      <c r="L124" s="299">
        <f>Matériel_Location!BV68</f>
        <v>0</v>
      </c>
      <c r="M124" s="299">
        <f>+Matériel_Location!CD68</f>
        <v>0</v>
      </c>
      <c r="N124" s="299">
        <f>Matériel_Location!CL68</f>
        <v>0</v>
      </c>
      <c r="O124" s="299">
        <f>Matériel_Location!CT68</f>
        <v>0</v>
      </c>
      <c r="P124" s="299">
        <f>Matériel_Location!DB68</f>
        <v>0</v>
      </c>
      <c r="Q124" s="299">
        <f>Matériel_Location!DJ68</f>
        <v>0</v>
      </c>
      <c r="R124" s="299">
        <f>Matériel_Location!DR68</f>
        <v>0</v>
      </c>
      <c r="S124" s="299">
        <f>Matériel_Location!DZ68</f>
        <v>0</v>
      </c>
      <c r="T124" s="299">
        <f>Matériel_Location!EH68</f>
        <v>0</v>
      </c>
      <c r="U124" s="299">
        <f>Matériel_Location!EP68</f>
        <v>0</v>
      </c>
      <c r="V124" s="299">
        <f>Matériel_Location!EX68</f>
        <v>0</v>
      </c>
      <c r="W124" s="299">
        <f>Matériel_Location!FF68</f>
        <v>0</v>
      </c>
      <c r="X124" s="299">
        <f>Matériel_Location!FN68</f>
        <v>0</v>
      </c>
      <c r="Y124" s="299">
        <f>Matériel_Location!FV68</f>
        <v>0</v>
      </c>
      <c r="Z124" s="299">
        <f>Matériel_Location!GD68</f>
        <v>0</v>
      </c>
      <c r="AA124" s="299">
        <f>Matériel_Location!GL68</f>
        <v>0</v>
      </c>
      <c r="AB124" s="299">
        <f>Matériel_Location!GT68</f>
        <v>0</v>
      </c>
      <c r="AC124" s="299">
        <f>Matériel_Location!HB68</f>
        <v>0</v>
      </c>
      <c r="AD124" s="299">
        <f>Matériel_Location!HJ68</f>
        <v>0</v>
      </c>
      <c r="AE124" s="299">
        <f>Matériel_Location!HR68</f>
        <v>0</v>
      </c>
      <c r="AF124" s="299">
        <f>Matériel_Location!HZ68</f>
        <v>0</v>
      </c>
      <c r="AG124" s="299">
        <f>Matériel_Location!IH68</f>
        <v>0</v>
      </c>
      <c r="AH124" s="299">
        <f>Matériel_Location!IP68</f>
        <v>0</v>
      </c>
      <c r="AI124" s="533">
        <f t="shared" si="3"/>
        <v>0</v>
      </c>
    </row>
    <row r="125" spans="1:35">
      <c r="A125" s="528">
        <f>Matériel_Location!A69</f>
        <v>0</v>
      </c>
      <c r="B125" s="301">
        <f>Matériel_Location!B69</f>
        <v>0</v>
      </c>
      <c r="C125" s="301">
        <f>Matériel_Location!C69</f>
        <v>0</v>
      </c>
      <c r="D125" s="298">
        <f>Matériel_Location!J69</f>
        <v>0</v>
      </c>
      <c r="E125" s="299">
        <f>Matériel_Location!R69</f>
        <v>0</v>
      </c>
      <c r="F125" s="299">
        <f>Matériel_Location!Z69</f>
        <v>0</v>
      </c>
      <c r="G125" s="299">
        <f>Matériel_Location!AH69</f>
        <v>0</v>
      </c>
      <c r="H125" s="299">
        <f>+Matériel_Location!AP69</f>
        <v>0</v>
      </c>
      <c r="I125" s="299">
        <f>Matériel_Location!AX69</f>
        <v>0</v>
      </c>
      <c r="J125" s="299">
        <f>Matériel_Location!BF69</f>
        <v>0</v>
      </c>
      <c r="K125" s="299">
        <f>Matériel_Location!BN69</f>
        <v>0</v>
      </c>
      <c r="L125" s="299">
        <f>Matériel_Location!BV69</f>
        <v>0</v>
      </c>
      <c r="M125" s="299">
        <f>+Matériel_Location!CD69</f>
        <v>0</v>
      </c>
      <c r="N125" s="299">
        <f>Matériel_Location!CL69</f>
        <v>0</v>
      </c>
      <c r="O125" s="299">
        <f>Matériel_Location!CT69</f>
        <v>0</v>
      </c>
      <c r="P125" s="299">
        <f>Matériel_Location!DB69</f>
        <v>0</v>
      </c>
      <c r="Q125" s="299">
        <f>Matériel_Location!DJ69</f>
        <v>0</v>
      </c>
      <c r="R125" s="299">
        <f>Matériel_Location!DR69</f>
        <v>0</v>
      </c>
      <c r="S125" s="299">
        <f>Matériel_Location!DZ69</f>
        <v>0</v>
      </c>
      <c r="T125" s="299">
        <f>Matériel_Location!EH69</f>
        <v>0</v>
      </c>
      <c r="U125" s="299">
        <f>Matériel_Location!EP69</f>
        <v>0</v>
      </c>
      <c r="V125" s="299">
        <f>Matériel_Location!EX69</f>
        <v>0</v>
      </c>
      <c r="W125" s="299">
        <f>Matériel_Location!FF69</f>
        <v>0</v>
      </c>
      <c r="X125" s="299">
        <f>Matériel_Location!FN69</f>
        <v>0</v>
      </c>
      <c r="Y125" s="299">
        <f>Matériel_Location!FV69</f>
        <v>0</v>
      </c>
      <c r="Z125" s="299">
        <f>Matériel_Location!GD69</f>
        <v>0</v>
      </c>
      <c r="AA125" s="299">
        <f>Matériel_Location!GL69</f>
        <v>0</v>
      </c>
      <c r="AB125" s="299">
        <f>Matériel_Location!GT69</f>
        <v>0</v>
      </c>
      <c r="AC125" s="299">
        <f>Matériel_Location!HB69</f>
        <v>0</v>
      </c>
      <c r="AD125" s="299">
        <f>Matériel_Location!HJ69</f>
        <v>0</v>
      </c>
      <c r="AE125" s="299">
        <f>Matériel_Location!HR69</f>
        <v>0</v>
      </c>
      <c r="AF125" s="299">
        <f>Matériel_Location!HZ69</f>
        <v>0</v>
      </c>
      <c r="AG125" s="299">
        <f>Matériel_Location!IH69</f>
        <v>0</v>
      </c>
      <c r="AH125" s="299">
        <f>Matériel_Location!IP69</f>
        <v>0</v>
      </c>
      <c r="AI125" s="533">
        <f t="shared" si="3"/>
        <v>0</v>
      </c>
    </row>
    <row r="126" spans="1:35">
      <c r="A126" s="528">
        <f>Matériel_Location!A70</f>
        <v>0</v>
      </c>
      <c r="B126" s="301">
        <f>Matériel_Location!B70</f>
        <v>0</v>
      </c>
      <c r="C126" s="301">
        <f>Matériel_Location!C70</f>
        <v>0</v>
      </c>
      <c r="D126" s="298">
        <f>Matériel_Location!J70</f>
        <v>0</v>
      </c>
      <c r="E126" s="299">
        <f>Matériel_Location!R70</f>
        <v>0</v>
      </c>
      <c r="F126" s="299">
        <f>Matériel_Location!Z70</f>
        <v>0</v>
      </c>
      <c r="G126" s="299">
        <f>Matériel_Location!AH70</f>
        <v>0</v>
      </c>
      <c r="H126" s="299">
        <f>+Matériel_Location!AP70</f>
        <v>0</v>
      </c>
      <c r="I126" s="299">
        <f>Matériel_Location!AX70</f>
        <v>0</v>
      </c>
      <c r="J126" s="299">
        <f>Matériel_Location!BF70</f>
        <v>0</v>
      </c>
      <c r="K126" s="299">
        <f>Matériel_Location!BN70</f>
        <v>0</v>
      </c>
      <c r="L126" s="299">
        <f>Matériel_Location!BV70</f>
        <v>0</v>
      </c>
      <c r="M126" s="299">
        <f>+Matériel_Location!CD70</f>
        <v>0</v>
      </c>
      <c r="N126" s="299">
        <f>Matériel_Location!CL70</f>
        <v>0</v>
      </c>
      <c r="O126" s="299">
        <f>Matériel_Location!CT70</f>
        <v>0</v>
      </c>
      <c r="P126" s="299">
        <f>Matériel_Location!DB70</f>
        <v>0</v>
      </c>
      <c r="Q126" s="299">
        <f>Matériel_Location!DJ70</f>
        <v>0</v>
      </c>
      <c r="R126" s="299">
        <f>Matériel_Location!DR70</f>
        <v>0</v>
      </c>
      <c r="S126" s="299">
        <f>Matériel_Location!DZ70</f>
        <v>0</v>
      </c>
      <c r="T126" s="299">
        <f>Matériel_Location!EH70</f>
        <v>0</v>
      </c>
      <c r="U126" s="299">
        <f>Matériel_Location!EP70</f>
        <v>0</v>
      </c>
      <c r="V126" s="299">
        <f>Matériel_Location!EX70</f>
        <v>0</v>
      </c>
      <c r="W126" s="299">
        <f>Matériel_Location!FF70</f>
        <v>0</v>
      </c>
      <c r="X126" s="299">
        <f>Matériel_Location!FN70</f>
        <v>0</v>
      </c>
      <c r="Y126" s="299">
        <f>Matériel_Location!FV70</f>
        <v>0</v>
      </c>
      <c r="Z126" s="299">
        <f>Matériel_Location!GD70</f>
        <v>0</v>
      </c>
      <c r="AA126" s="299">
        <f>Matériel_Location!GL70</f>
        <v>0</v>
      </c>
      <c r="AB126" s="299">
        <f>Matériel_Location!GT70</f>
        <v>0</v>
      </c>
      <c r="AC126" s="299">
        <f>Matériel_Location!HB70</f>
        <v>0</v>
      </c>
      <c r="AD126" s="299">
        <f>Matériel_Location!HJ70</f>
        <v>0</v>
      </c>
      <c r="AE126" s="299">
        <f>Matériel_Location!HR70</f>
        <v>0</v>
      </c>
      <c r="AF126" s="299">
        <f>Matériel_Location!HZ70</f>
        <v>0</v>
      </c>
      <c r="AG126" s="299">
        <f>Matériel_Location!IH70</f>
        <v>0</v>
      </c>
      <c r="AH126" s="299">
        <f>Matériel_Location!IP70</f>
        <v>0</v>
      </c>
      <c r="AI126" s="533">
        <f t="shared" si="3"/>
        <v>0</v>
      </c>
    </row>
    <row r="127" spans="1:35">
      <c r="A127" s="528">
        <f>Matériel_Location!A71</f>
        <v>0</v>
      </c>
      <c r="B127" s="301">
        <f>Matériel_Location!B71</f>
        <v>0</v>
      </c>
      <c r="C127" s="301">
        <f>Matériel_Location!C71</f>
        <v>0</v>
      </c>
      <c r="D127" s="298">
        <f>Matériel_Location!J71</f>
        <v>0</v>
      </c>
      <c r="E127" s="299">
        <f>Matériel_Location!R71</f>
        <v>0</v>
      </c>
      <c r="F127" s="299">
        <f>Matériel_Location!Z71</f>
        <v>0</v>
      </c>
      <c r="G127" s="299">
        <f>Matériel_Location!AH71</f>
        <v>0</v>
      </c>
      <c r="H127" s="299">
        <f>+Matériel_Location!AP71</f>
        <v>0</v>
      </c>
      <c r="I127" s="299">
        <f>Matériel_Location!AX71</f>
        <v>0</v>
      </c>
      <c r="J127" s="299">
        <f>Matériel_Location!BF71</f>
        <v>0</v>
      </c>
      <c r="K127" s="299">
        <f>Matériel_Location!BN71</f>
        <v>0</v>
      </c>
      <c r="L127" s="299">
        <f>Matériel_Location!BV71</f>
        <v>0</v>
      </c>
      <c r="M127" s="299">
        <f>+Matériel_Location!CD71</f>
        <v>0</v>
      </c>
      <c r="N127" s="299">
        <f>Matériel_Location!CL71</f>
        <v>0</v>
      </c>
      <c r="O127" s="299">
        <f>Matériel_Location!CT71</f>
        <v>0</v>
      </c>
      <c r="P127" s="299">
        <f>Matériel_Location!DB71</f>
        <v>0</v>
      </c>
      <c r="Q127" s="299">
        <f>Matériel_Location!DJ71</f>
        <v>0</v>
      </c>
      <c r="R127" s="299">
        <f>Matériel_Location!DR71</f>
        <v>0</v>
      </c>
      <c r="S127" s="299">
        <f>Matériel_Location!DZ71</f>
        <v>0</v>
      </c>
      <c r="T127" s="299">
        <f>Matériel_Location!EH71</f>
        <v>0</v>
      </c>
      <c r="U127" s="299">
        <f>Matériel_Location!EP71</f>
        <v>0</v>
      </c>
      <c r="V127" s="299">
        <f>Matériel_Location!EX71</f>
        <v>0</v>
      </c>
      <c r="W127" s="299">
        <f>Matériel_Location!FF71</f>
        <v>0</v>
      </c>
      <c r="X127" s="299">
        <f>Matériel_Location!FN71</f>
        <v>0</v>
      </c>
      <c r="Y127" s="299">
        <f>Matériel_Location!FV71</f>
        <v>0</v>
      </c>
      <c r="Z127" s="299">
        <f>Matériel_Location!GD71</f>
        <v>0</v>
      </c>
      <c r="AA127" s="299">
        <f>Matériel_Location!GL71</f>
        <v>0</v>
      </c>
      <c r="AB127" s="299">
        <f>Matériel_Location!GT71</f>
        <v>0</v>
      </c>
      <c r="AC127" s="299">
        <f>Matériel_Location!HB71</f>
        <v>0</v>
      </c>
      <c r="AD127" s="299">
        <f>Matériel_Location!HJ71</f>
        <v>0</v>
      </c>
      <c r="AE127" s="299">
        <f>Matériel_Location!HR71</f>
        <v>0</v>
      </c>
      <c r="AF127" s="299">
        <f>Matériel_Location!HZ71</f>
        <v>0</v>
      </c>
      <c r="AG127" s="299">
        <f>Matériel_Location!IH71</f>
        <v>0</v>
      </c>
      <c r="AH127" s="299">
        <f>Matériel_Location!IP71</f>
        <v>0</v>
      </c>
      <c r="AI127" s="533">
        <f t="shared" si="3"/>
        <v>0</v>
      </c>
    </row>
    <row r="128" spans="1:35">
      <c r="A128" s="528">
        <f>Matériel_Location!A72</f>
        <v>0</v>
      </c>
      <c r="B128" s="301">
        <f>Matériel_Location!B72</f>
        <v>0</v>
      </c>
      <c r="C128" s="301">
        <f>Matériel_Location!C72</f>
        <v>0</v>
      </c>
      <c r="D128" s="298">
        <f>Matériel_Location!J72</f>
        <v>0</v>
      </c>
      <c r="E128" s="299">
        <f>Matériel_Location!R72</f>
        <v>0</v>
      </c>
      <c r="F128" s="299">
        <f>Matériel_Location!Z72</f>
        <v>0</v>
      </c>
      <c r="G128" s="299">
        <f>Matériel_Location!AH72</f>
        <v>0</v>
      </c>
      <c r="H128" s="299">
        <f>+Matériel_Location!AP72</f>
        <v>0</v>
      </c>
      <c r="I128" s="299">
        <f>Matériel_Location!AX72</f>
        <v>0</v>
      </c>
      <c r="J128" s="299">
        <f>Matériel_Location!BF72</f>
        <v>0</v>
      </c>
      <c r="K128" s="299">
        <f>Matériel_Location!BN72</f>
        <v>0</v>
      </c>
      <c r="L128" s="299">
        <f>Matériel_Location!BV72</f>
        <v>0</v>
      </c>
      <c r="M128" s="299">
        <f>+Matériel_Location!CD72</f>
        <v>0</v>
      </c>
      <c r="N128" s="299">
        <f>Matériel_Location!CL72</f>
        <v>0</v>
      </c>
      <c r="O128" s="299">
        <f>Matériel_Location!CT72</f>
        <v>0</v>
      </c>
      <c r="P128" s="299">
        <f>Matériel_Location!DB72</f>
        <v>0</v>
      </c>
      <c r="Q128" s="299">
        <f>Matériel_Location!DJ72</f>
        <v>0</v>
      </c>
      <c r="R128" s="299">
        <f>Matériel_Location!DR72</f>
        <v>0</v>
      </c>
      <c r="S128" s="299">
        <f>Matériel_Location!DZ72</f>
        <v>0</v>
      </c>
      <c r="T128" s="299">
        <f>Matériel_Location!EH72</f>
        <v>0</v>
      </c>
      <c r="U128" s="299">
        <f>Matériel_Location!EP72</f>
        <v>0</v>
      </c>
      <c r="V128" s="299">
        <f>Matériel_Location!EX72</f>
        <v>0</v>
      </c>
      <c r="W128" s="299">
        <f>Matériel_Location!FF72</f>
        <v>0</v>
      </c>
      <c r="X128" s="299">
        <f>Matériel_Location!FN72</f>
        <v>0</v>
      </c>
      <c r="Y128" s="299">
        <f>Matériel_Location!FV72</f>
        <v>0</v>
      </c>
      <c r="Z128" s="299">
        <f>Matériel_Location!GD72</f>
        <v>0</v>
      </c>
      <c r="AA128" s="299">
        <f>Matériel_Location!GL72</f>
        <v>0</v>
      </c>
      <c r="AB128" s="299">
        <f>Matériel_Location!GT72</f>
        <v>0</v>
      </c>
      <c r="AC128" s="299">
        <f>Matériel_Location!HB72</f>
        <v>0</v>
      </c>
      <c r="AD128" s="299">
        <f>Matériel_Location!HJ72</f>
        <v>0</v>
      </c>
      <c r="AE128" s="299">
        <f>Matériel_Location!HR72</f>
        <v>0</v>
      </c>
      <c r="AF128" s="299">
        <f>Matériel_Location!HZ72</f>
        <v>0</v>
      </c>
      <c r="AG128" s="299">
        <f>Matériel_Location!IH72</f>
        <v>0</v>
      </c>
      <c r="AH128" s="299">
        <f>Matériel_Location!IP72</f>
        <v>0</v>
      </c>
      <c r="AI128" s="533">
        <f t="shared" si="3"/>
        <v>0</v>
      </c>
    </row>
    <row r="129" spans="1:35">
      <c r="A129" s="528">
        <f>Matériel_Location!A73</f>
        <v>0</v>
      </c>
      <c r="B129" s="301">
        <f>Matériel_Location!B73</f>
        <v>0</v>
      </c>
      <c r="C129" s="301">
        <f>Matériel_Location!C73</f>
        <v>0</v>
      </c>
      <c r="D129" s="298">
        <f>Matériel_Location!J73</f>
        <v>0</v>
      </c>
      <c r="E129" s="299">
        <f>Matériel_Location!R73</f>
        <v>0</v>
      </c>
      <c r="F129" s="299">
        <f>Matériel_Location!Z73</f>
        <v>0</v>
      </c>
      <c r="G129" s="299">
        <f>Matériel_Location!AH73</f>
        <v>0</v>
      </c>
      <c r="H129" s="299">
        <f>+Matériel_Location!AP73</f>
        <v>0</v>
      </c>
      <c r="I129" s="299">
        <f>Matériel_Location!AX73</f>
        <v>0</v>
      </c>
      <c r="J129" s="299">
        <f>Matériel_Location!BF73</f>
        <v>0</v>
      </c>
      <c r="K129" s="299">
        <f>Matériel_Location!BN73</f>
        <v>0</v>
      </c>
      <c r="L129" s="299">
        <f>Matériel_Location!BV73</f>
        <v>0</v>
      </c>
      <c r="M129" s="299">
        <f>+Matériel_Location!CD73</f>
        <v>0</v>
      </c>
      <c r="N129" s="299">
        <f>Matériel_Location!CL73</f>
        <v>0</v>
      </c>
      <c r="O129" s="299">
        <f>Matériel_Location!CT73</f>
        <v>0</v>
      </c>
      <c r="P129" s="299">
        <f>Matériel_Location!DB73</f>
        <v>0</v>
      </c>
      <c r="Q129" s="299">
        <f>Matériel_Location!DJ73</f>
        <v>0</v>
      </c>
      <c r="R129" s="299">
        <f>Matériel_Location!DR73</f>
        <v>0</v>
      </c>
      <c r="S129" s="299">
        <f>Matériel_Location!DZ73</f>
        <v>0</v>
      </c>
      <c r="T129" s="299">
        <f>Matériel_Location!EH73</f>
        <v>0</v>
      </c>
      <c r="U129" s="299">
        <f>Matériel_Location!EP73</f>
        <v>0</v>
      </c>
      <c r="V129" s="299">
        <f>Matériel_Location!EX73</f>
        <v>0</v>
      </c>
      <c r="W129" s="299">
        <f>Matériel_Location!FF73</f>
        <v>0</v>
      </c>
      <c r="X129" s="299">
        <f>Matériel_Location!FN73</f>
        <v>0</v>
      </c>
      <c r="Y129" s="299">
        <f>Matériel_Location!FV73</f>
        <v>0</v>
      </c>
      <c r="Z129" s="299">
        <f>Matériel_Location!GD73</f>
        <v>0</v>
      </c>
      <c r="AA129" s="299">
        <f>Matériel_Location!GL73</f>
        <v>0</v>
      </c>
      <c r="AB129" s="299">
        <f>Matériel_Location!GT73</f>
        <v>0</v>
      </c>
      <c r="AC129" s="299">
        <f>Matériel_Location!HB73</f>
        <v>0</v>
      </c>
      <c r="AD129" s="299">
        <f>Matériel_Location!HJ73</f>
        <v>0</v>
      </c>
      <c r="AE129" s="299">
        <f>Matériel_Location!HR73</f>
        <v>0</v>
      </c>
      <c r="AF129" s="299">
        <f>Matériel_Location!HZ73</f>
        <v>0</v>
      </c>
      <c r="AG129" s="299">
        <f>Matériel_Location!IH73</f>
        <v>0</v>
      </c>
      <c r="AH129" s="299">
        <f>Matériel_Location!IP73</f>
        <v>0</v>
      </c>
      <c r="AI129" s="533">
        <f t="shared" si="3"/>
        <v>0</v>
      </c>
    </row>
    <row r="130" spans="1:35" ht="15" thickBot="1">
      <c r="A130" s="528">
        <f>Matériel_Location!A74</f>
        <v>0</v>
      </c>
      <c r="B130" s="301">
        <f>Matériel_Location!B74</f>
        <v>0</v>
      </c>
      <c r="C130" s="301">
        <f>Matériel_Location!C74</f>
        <v>0</v>
      </c>
      <c r="D130" s="298">
        <f>Matériel_Location!J74</f>
        <v>0</v>
      </c>
      <c r="E130" s="299">
        <f>Matériel_Location!R74</f>
        <v>0</v>
      </c>
      <c r="F130" s="299">
        <f>Matériel_Location!Z74</f>
        <v>0</v>
      </c>
      <c r="G130" s="299">
        <f>Matériel_Location!AH74</f>
        <v>0</v>
      </c>
      <c r="H130" s="299">
        <f>+Matériel_Location!AP74</f>
        <v>0</v>
      </c>
      <c r="I130" s="299">
        <f>Matériel_Location!AX74</f>
        <v>0</v>
      </c>
      <c r="J130" s="299">
        <f>Matériel_Location!BF74</f>
        <v>0</v>
      </c>
      <c r="K130" s="299">
        <f>Matériel_Location!BN74</f>
        <v>0</v>
      </c>
      <c r="L130" s="299">
        <f>Matériel_Location!BV74</f>
        <v>0</v>
      </c>
      <c r="M130" s="299">
        <f>+Matériel_Location!CD74</f>
        <v>0</v>
      </c>
      <c r="N130" s="299">
        <f>Matériel_Location!CL74</f>
        <v>0</v>
      </c>
      <c r="O130" s="299">
        <f>Matériel_Location!CT74</f>
        <v>0</v>
      </c>
      <c r="P130" s="299">
        <f>Matériel_Location!DB74</f>
        <v>0</v>
      </c>
      <c r="Q130" s="299">
        <f>Matériel_Location!DJ74</f>
        <v>0</v>
      </c>
      <c r="R130" s="299">
        <f>Matériel_Location!DR74</f>
        <v>0</v>
      </c>
      <c r="S130" s="299">
        <f>Matériel_Location!DZ74</f>
        <v>0</v>
      </c>
      <c r="T130" s="299">
        <f>Matériel_Location!EH74</f>
        <v>0</v>
      </c>
      <c r="U130" s="299">
        <f>Matériel_Location!EP74</f>
        <v>0</v>
      </c>
      <c r="V130" s="299">
        <f>Matériel_Location!EX74</f>
        <v>0</v>
      </c>
      <c r="W130" s="299">
        <f>Matériel_Location!FF74</f>
        <v>0</v>
      </c>
      <c r="X130" s="299">
        <f>Matériel_Location!FN74</f>
        <v>0</v>
      </c>
      <c r="Y130" s="299">
        <f>Matériel_Location!FV74</f>
        <v>0</v>
      </c>
      <c r="Z130" s="299">
        <f>Matériel_Location!GD74</f>
        <v>0</v>
      </c>
      <c r="AA130" s="299">
        <f>Matériel_Location!GL74</f>
        <v>0</v>
      </c>
      <c r="AB130" s="299">
        <f>Matériel_Location!GT74</f>
        <v>0</v>
      </c>
      <c r="AC130" s="299">
        <f>Matériel_Location!HB74</f>
        <v>0</v>
      </c>
      <c r="AD130" s="299">
        <f>Matériel_Location!HJ74</f>
        <v>0</v>
      </c>
      <c r="AE130" s="299">
        <f>Matériel_Location!HR74</f>
        <v>0</v>
      </c>
      <c r="AF130" s="299">
        <f>Matériel_Location!HZ74</f>
        <v>0</v>
      </c>
      <c r="AG130" s="299">
        <f>Matériel_Location!IH74</f>
        <v>0</v>
      </c>
      <c r="AH130" s="299">
        <f>Matériel_Location!IP74</f>
        <v>0</v>
      </c>
      <c r="AI130" s="533">
        <f t="shared" si="3"/>
        <v>0</v>
      </c>
    </row>
    <row r="131" spans="1:35" ht="16.2" thickBot="1">
      <c r="B131" s="192" t="s">
        <v>1</v>
      </c>
      <c r="D131" s="193">
        <f>SUM(D7:D130)</f>
        <v>0</v>
      </c>
      <c r="E131" s="193">
        <f>SUM(E7:E130)</f>
        <v>0</v>
      </c>
      <c r="F131" s="193">
        <f t="shared" ref="F131:AH131" si="4">SUM(F7:F130)</f>
        <v>0</v>
      </c>
      <c r="G131" s="193">
        <f t="shared" si="4"/>
        <v>0</v>
      </c>
      <c r="H131" s="193">
        <f t="shared" si="4"/>
        <v>0</v>
      </c>
      <c r="I131" s="193">
        <f t="shared" si="4"/>
        <v>0</v>
      </c>
      <c r="J131" s="193">
        <f t="shared" si="4"/>
        <v>0</v>
      </c>
      <c r="K131" s="193">
        <f t="shared" si="4"/>
        <v>0</v>
      </c>
      <c r="L131" s="193">
        <f t="shared" si="4"/>
        <v>0</v>
      </c>
      <c r="M131" s="193">
        <f t="shared" si="4"/>
        <v>0</v>
      </c>
      <c r="N131" s="193">
        <f t="shared" si="4"/>
        <v>0</v>
      </c>
      <c r="O131" s="193">
        <f t="shared" si="4"/>
        <v>0</v>
      </c>
      <c r="P131" s="193">
        <f t="shared" si="4"/>
        <v>0</v>
      </c>
      <c r="Q131" s="193">
        <f t="shared" si="4"/>
        <v>0</v>
      </c>
      <c r="R131" s="193">
        <f t="shared" si="4"/>
        <v>0</v>
      </c>
      <c r="S131" s="193">
        <f t="shared" si="4"/>
        <v>0</v>
      </c>
      <c r="T131" s="193">
        <f t="shared" si="4"/>
        <v>0</v>
      </c>
      <c r="U131" s="193">
        <f t="shared" si="4"/>
        <v>0</v>
      </c>
      <c r="V131" s="193">
        <f t="shared" si="4"/>
        <v>0</v>
      </c>
      <c r="W131" s="193">
        <f t="shared" si="4"/>
        <v>0</v>
      </c>
      <c r="X131" s="193">
        <f t="shared" si="4"/>
        <v>0</v>
      </c>
      <c r="Y131" s="193">
        <f t="shared" si="4"/>
        <v>0</v>
      </c>
      <c r="Z131" s="193">
        <f t="shared" si="4"/>
        <v>0</v>
      </c>
      <c r="AA131" s="193">
        <f t="shared" si="4"/>
        <v>0</v>
      </c>
      <c r="AB131" s="193">
        <f t="shared" si="4"/>
        <v>0</v>
      </c>
      <c r="AC131" s="193">
        <f t="shared" si="4"/>
        <v>0</v>
      </c>
      <c r="AD131" s="193">
        <f t="shared" si="4"/>
        <v>0</v>
      </c>
      <c r="AE131" s="193">
        <f t="shared" si="4"/>
        <v>0</v>
      </c>
      <c r="AF131" s="193">
        <f t="shared" si="4"/>
        <v>0</v>
      </c>
      <c r="AG131" s="193">
        <f t="shared" si="4"/>
        <v>0</v>
      </c>
      <c r="AH131" s="193">
        <f t="shared" si="4"/>
        <v>0</v>
      </c>
    </row>
  </sheetData>
  <sheetProtection sheet="1" formatCells="0" formatColumns="0" formatRows="0" insertColumns="0" insertRows="0" insertHyperlinks="0" deleteColumns="0" deleteRows="0" sort="0" autoFilter="0" pivotTables="0"/>
  <mergeCells count="2">
    <mergeCell ref="E5:AH5"/>
    <mergeCell ref="A5:B5"/>
  </mergeCells>
  <conditionalFormatting sqref="D7:AH67">
    <cfRule type="cellIs" dxfId="35" priority="8" operator="equal">
      <formula>0</formula>
    </cfRule>
    <cfRule type="colorScale" priority="9">
      <colorScale>
        <cfvo type="num" val="0"/>
        <cfvo type="num" val="1"/>
        <color theme="0"/>
        <color theme="4" tint="0.39997558519241921"/>
      </colorScale>
    </cfRule>
  </conditionalFormatting>
  <conditionalFormatting sqref="A132:B137 A131 A68 A7:B67">
    <cfRule type="cellIs" dxfId="34" priority="6" operator="greaterThan">
      <formula>0</formula>
    </cfRule>
  </conditionalFormatting>
  <conditionalFormatting sqref="C131:C136 C7:C67">
    <cfRule type="cellIs" dxfId="33" priority="5" operator="greaterThan">
      <formula>0</formula>
    </cfRule>
  </conditionalFormatting>
  <conditionalFormatting sqref="D69:AH130">
    <cfRule type="cellIs" dxfId="32" priority="3" operator="equal">
      <formula>0</formula>
    </cfRule>
    <cfRule type="colorScale" priority="4">
      <colorScale>
        <cfvo type="num" val="0"/>
        <cfvo type="num" val="1"/>
        <color theme="0"/>
        <color theme="4" tint="0.39997558519241921"/>
      </colorScale>
    </cfRule>
  </conditionalFormatting>
  <conditionalFormatting sqref="A69:B130">
    <cfRule type="cellIs" dxfId="31" priority="2" operator="greaterThan">
      <formula>0</formula>
    </cfRule>
  </conditionalFormatting>
  <conditionalFormatting sqref="C69:C130">
    <cfRule type="cellIs" dxfId="30" priority="1" operator="greaterThan">
      <formula>0</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0000"/>
  </sheetPr>
  <dimension ref="A1:AH130"/>
  <sheetViews>
    <sheetView showGridLines="0" workbookViewId="0">
      <pane xSplit="3" ySplit="6" topLeftCell="D49" activePane="bottomRight" state="frozen"/>
      <selection pane="topRight" activeCell="D1" sqref="D1"/>
      <selection pane="bottomLeft" activeCell="A7" sqref="A7"/>
      <selection pane="bottomRight" activeCell="L75" sqref="L75"/>
    </sheetView>
  </sheetViews>
  <sheetFormatPr baseColWidth="10" defaultColWidth="10.6640625" defaultRowHeight="14.4"/>
  <cols>
    <col min="1" max="1" width="18.5546875" customWidth="1"/>
    <col min="3" max="3" width="12.44140625" style="145" customWidth="1"/>
    <col min="4" max="4" width="18.5546875" customWidth="1"/>
    <col min="5" max="5" width="8.5546875" bestFit="1" customWidth="1"/>
    <col min="6" max="6" width="9.109375" bestFit="1" customWidth="1"/>
    <col min="7" max="7" width="13.5546875" bestFit="1" customWidth="1"/>
    <col min="8" max="8" width="16.5546875" bestFit="1" customWidth="1"/>
    <col min="9" max="9" width="16.6640625" customWidth="1"/>
    <col min="10" max="13" width="13.5546875" bestFit="1" customWidth="1"/>
    <col min="14" max="18" width="10.88671875" customWidth="1"/>
    <col min="19" max="19" width="11.88671875" bestFit="1" customWidth="1"/>
    <col min="20" max="20" width="13.109375" bestFit="1" customWidth="1"/>
    <col min="21" max="21" width="8.5546875" bestFit="1" customWidth="1"/>
    <col min="22" max="22" width="12.6640625" bestFit="1" customWidth="1"/>
    <col min="23" max="24" width="15.88671875" bestFit="1" customWidth="1"/>
    <col min="25" max="31" width="9.88671875" customWidth="1"/>
    <col min="32" max="32" width="7.6640625" bestFit="1" customWidth="1"/>
    <col min="33" max="33" width="7.44140625" bestFit="1" customWidth="1"/>
    <col min="34" max="34" width="6.109375" customWidth="1"/>
  </cols>
  <sheetData>
    <row r="1" spans="1:34">
      <c r="A1" s="156"/>
      <c r="B1" s="145"/>
      <c r="D1" s="144"/>
      <c r="E1" s="144"/>
      <c r="F1" s="144"/>
      <c r="G1" s="144"/>
      <c r="H1" s="144"/>
      <c r="I1" s="144"/>
      <c r="J1" s="144"/>
      <c r="K1" s="144"/>
      <c r="L1" s="144"/>
      <c r="M1" s="144"/>
      <c r="N1" s="144"/>
      <c r="O1" s="144"/>
      <c r="P1" s="144"/>
      <c r="Q1" s="144"/>
      <c r="R1" s="144"/>
      <c r="S1" s="144"/>
      <c r="T1" s="144"/>
      <c r="U1" s="144"/>
      <c r="V1" s="144"/>
      <c r="W1" s="144"/>
      <c r="X1" s="144"/>
      <c r="Y1" s="144"/>
      <c r="Z1" s="144"/>
      <c r="AA1" s="144"/>
      <c r="AB1" s="144"/>
      <c r="AC1" s="144"/>
      <c r="AD1" s="144"/>
      <c r="AE1" s="144"/>
      <c r="AF1" s="144"/>
      <c r="AG1" s="144"/>
      <c r="AH1" s="144"/>
    </row>
    <row r="2" spans="1:34">
      <c r="A2" s="156"/>
      <c r="B2" s="145"/>
      <c r="D2" s="144"/>
      <c r="E2" s="144"/>
      <c r="F2" s="144"/>
      <c r="G2" s="144"/>
      <c r="H2" s="144"/>
      <c r="I2" s="144"/>
      <c r="J2" s="144"/>
      <c r="K2" s="144"/>
      <c r="L2" s="144"/>
      <c r="M2" s="144"/>
      <c r="N2" s="144"/>
      <c r="O2" s="144"/>
      <c r="P2" s="144"/>
      <c r="Q2" s="144"/>
      <c r="R2" s="144"/>
      <c r="S2" s="144"/>
      <c r="T2" s="144"/>
      <c r="U2" s="144"/>
      <c r="V2" s="144"/>
      <c r="W2" s="144"/>
      <c r="X2" s="144"/>
      <c r="Y2" s="144"/>
      <c r="Z2" s="144"/>
      <c r="AA2" s="144"/>
      <c r="AB2" s="144"/>
      <c r="AC2" s="144"/>
      <c r="AD2" s="144"/>
      <c r="AE2" s="144"/>
      <c r="AF2" s="144"/>
      <c r="AG2" s="144"/>
      <c r="AH2" s="144"/>
    </row>
    <row r="3" spans="1:34">
      <c r="A3" s="156"/>
      <c r="B3" s="145"/>
      <c r="D3" s="144"/>
      <c r="E3" s="144"/>
      <c r="F3" s="144"/>
      <c r="G3" s="144"/>
      <c r="H3" s="144"/>
      <c r="I3" s="144"/>
      <c r="J3" s="144"/>
      <c r="K3" s="144"/>
      <c r="L3" s="144"/>
      <c r="M3" s="144"/>
      <c r="N3" s="144"/>
      <c r="O3" s="144"/>
      <c r="P3" s="144"/>
      <c r="Q3" s="144"/>
      <c r="R3" s="144"/>
      <c r="S3" s="144"/>
      <c r="T3" s="144"/>
      <c r="U3" s="144"/>
      <c r="V3" s="144"/>
      <c r="W3" s="144"/>
      <c r="X3" s="144"/>
      <c r="Y3" s="144"/>
      <c r="Z3" s="144"/>
      <c r="AA3" s="144"/>
      <c r="AB3" s="144"/>
      <c r="AC3" s="144"/>
      <c r="AD3" s="144"/>
      <c r="AE3" s="144"/>
      <c r="AF3" s="144"/>
      <c r="AG3" s="144"/>
      <c r="AH3" s="144"/>
    </row>
    <row r="4" spans="1:34">
      <c r="A4" s="156"/>
      <c r="B4" s="145"/>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row>
    <row r="5" spans="1:34" ht="21.6" thickBot="1">
      <c r="A5" s="897" t="str">
        <f>Chantier</f>
        <v>CHR012</v>
      </c>
      <c r="B5" s="897"/>
      <c r="E5" s="883" t="s">
        <v>15</v>
      </c>
      <c r="F5" s="884"/>
      <c r="G5" s="884"/>
      <c r="H5" s="884"/>
      <c r="I5" s="884"/>
      <c r="J5" s="884"/>
      <c r="K5" s="884"/>
      <c r="L5" s="884"/>
      <c r="M5" s="884"/>
      <c r="N5" s="884"/>
      <c r="O5" s="884"/>
      <c r="P5" s="884"/>
      <c r="Q5" s="884"/>
      <c r="R5" s="884"/>
      <c r="S5" s="884"/>
      <c r="T5" s="884"/>
      <c r="U5" s="884"/>
      <c r="V5" s="884"/>
      <c r="W5" s="884"/>
      <c r="X5" s="884"/>
      <c r="Y5" s="884"/>
      <c r="Z5" s="884"/>
      <c r="AA5" s="884"/>
      <c r="AB5" s="884"/>
      <c r="AC5" s="884"/>
      <c r="AD5" s="884"/>
      <c r="AE5" s="884"/>
      <c r="AF5" s="884"/>
      <c r="AG5" s="884"/>
      <c r="AH5" s="885"/>
    </row>
    <row r="6" spans="1:34" ht="15.6">
      <c r="A6" s="243" t="s">
        <v>74</v>
      </c>
      <c r="B6" s="244" t="s">
        <v>73</v>
      </c>
      <c r="C6" s="307" t="s">
        <v>109</v>
      </c>
      <c r="D6" s="305">
        <f>Matériel_Sogto!D11</f>
        <v>44531</v>
      </c>
      <c r="E6" s="274">
        <f>$D$6+1</f>
        <v>44532</v>
      </c>
      <c r="F6" s="274">
        <f>$D$6+2</f>
        <v>44533</v>
      </c>
      <c r="G6" s="274">
        <f>$D$6+3</f>
        <v>44534</v>
      </c>
      <c r="H6" s="274">
        <f>$D$6+4</f>
        <v>44535</v>
      </c>
      <c r="I6" s="274">
        <f>$D$6+5</f>
        <v>44536</v>
      </c>
      <c r="J6" s="274">
        <f>$D$6+6</f>
        <v>44537</v>
      </c>
      <c r="K6" s="274">
        <f>$D$6+7</f>
        <v>44538</v>
      </c>
      <c r="L6" s="274">
        <f>$D$6+8</f>
        <v>44539</v>
      </c>
      <c r="M6" s="274">
        <f>$D$6+9</f>
        <v>44540</v>
      </c>
      <c r="N6" s="274">
        <f>$D$6+10</f>
        <v>44541</v>
      </c>
      <c r="O6" s="274">
        <f>$D$6+11</f>
        <v>44542</v>
      </c>
      <c r="P6" s="274">
        <f>$D$6+12</f>
        <v>44543</v>
      </c>
      <c r="Q6" s="274">
        <f>$D$6+13</f>
        <v>44544</v>
      </c>
      <c r="R6" s="274">
        <f>$D$6+14</f>
        <v>44545</v>
      </c>
      <c r="S6" s="274">
        <f>$D$6+15</f>
        <v>44546</v>
      </c>
      <c r="T6" s="274">
        <f>$D$6+16</f>
        <v>44547</v>
      </c>
      <c r="U6" s="274">
        <f>$D$6+17</f>
        <v>44548</v>
      </c>
      <c r="V6" s="274">
        <f>$D$6+18</f>
        <v>44549</v>
      </c>
      <c r="W6" s="274">
        <f>$D$6+19</f>
        <v>44550</v>
      </c>
      <c r="X6" s="274">
        <f>$D$6+20</f>
        <v>44551</v>
      </c>
      <c r="Y6" s="274">
        <f>$D$6+21</f>
        <v>44552</v>
      </c>
      <c r="Z6" s="274">
        <f>$D$6+22</f>
        <v>44553</v>
      </c>
      <c r="AA6" s="274">
        <f>$D$6+23</f>
        <v>44554</v>
      </c>
      <c r="AB6" s="274">
        <f>$D$6+24</f>
        <v>44555</v>
      </c>
      <c r="AC6" s="274">
        <f>$D$6+25</f>
        <v>44556</v>
      </c>
      <c r="AD6" s="274">
        <f>$D$6+26</f>
        <v>44557</v>
      </c>
      <c r="AE6" s="274">
        <f>$D$6+27</f>
        <v>44558</v>
      </c>
      <c r="AF6" s="274">
        <f>$D$6+28</f>
        <v>44559</v>
      </c>
      <c r="AG6" s="274">
        <f>$D$6+29</f>
        <v>44560</v>
      </c>
      <c r="AH6" s="274">
        <f>$D$6+30</f>
        <v>44561</v>
      </c>
    </row>
    <row r="7" spans="1:34">
      <c r="A7" s="245" t="str">
        <f>Matériel_Sogto!A12</f>
        <v>NIVLEUSE</v>
      </c>
      <c r="B7" s="301" t="str">
        <f>Matériel_Sogto!B12</f>
        <v>NIV001</v>
      </c>
      <c r="C7" s="308" t="str">
        <f>Matériel_Sogto!C12</f>
        <v>Cpt Panne</v>
      </c>
      <c r="D7" s="306">
        <f>Matériel_Sogto!K12</f>
        <v>0</v>
      </c>
      <c r="E7" s="150" t="str">
        <f>Matériel_Sogto!S12</f>
        <v>Manque Activié</v>
      </c>
      <c r="F7" s="150">
        <f>Matériel_Sogto!AA12</f>
        <v>0</v>
      </c>
      <c r="G7" s="150">
        <f>Matériel_Sogto!AI12</f>
        <v>0</v>
      </c>
      <c r="H7" s="150">
        <f>+Matériel_Sogto!AQ12</f>
        <v>0</v>
      </c>
      <c r="I7" s="150">
        <f>Matériel_Sogto!AY12</f>
        <v>0</v>
      </c>
      <c r="J7" s="150">
        <f>Matériel_Sogto!BG12</f>
        <v>0</v>
      </c>
      <c r="K7" s="150">
        <f>Matériel_Sogto!BO12</f>
        <v>0</v>
      </c>
      <c r="L7" s="150">
        <f>Matériel_Sogto!BW12</f>
        <v>0</v>
      </c>
      <c r="M7" s="150">
        <f>+Matériel_Sogto!CE12</f>
        <v>0</v>
      </c>
      <c r="N7" s="150">
        <f>Matériel_Sogto!CM12</f>
        <v>0</v>
      </c>
      <c r="O7" s="150">
        <f>Matériel_Sogto!CU12</f>
        <v>0</v>
      </c>
      <c r="P7" s="150">
        <f>Matériel_Sogto!DC12</f>
        <v>0</v>
      </c>
      <c r="Q7" s="150" t="str">
        <f>Matériel_Sogto!DK12</f>
        <v>En Panne</v>
      </c>
      <c r="R7" s="150">
        <f>Matériel_Sogto!DS12</f>
        <v>0</v>
      </c>
      <c r="S7" s="150">
        <f>Matériel_Sogto!EA12</f>
        <v>0</v>
      </c>
      <c r="T7" s="150">
        <f>Matériel_Sogto!EI12</f>
        <v>0</v>
      </c>
      <c r="U7" s="150">
        <f>Matériel_Sogto!EQ12</f>
        <v>0</v>
      </c>
      <c r="V7" s="150">
        <f>Matériel_Sogto!EY12</f>
        <v>0</v>
      </c>
      <c r="W7" s="150" t="str">
        <f>Matériel_Sogto!FG12</f>
        <v>Manque Activié</v>
      </c>
      <c r="X7" s="150" t="str">
        <f>Matériel_Sogto!FO12</f>
        <v>Manque Activié</v>
      </c>
      <c r="Y7" s="150" t="str">
        <f>Matériel_Sogto!FW12</f>
        <v>Manque Activié</v>
      </c>
      <c r="Z7" s="150" t="str">
        <f>Matériel_Sogto!GE12</f>
        <v>Manque Activié</v>
      </c>
      <c r="AA7" s="150" t="str">
        <f>Matériel_Sogto!GM12</f>
        <v>Manque Activié</v>
      </c>
      <c r="AB7" s="150" t="str">
        <f>Matériel_Sogto!GU12</f>
        <v>Manque Activié</v>
      </c>
      <c r="AC7" s="150">
        <f>Matériel_Sogto!HC12</f>
        <v>0</v>
      </c>
      <c r="AD7" s="150">
        <f>Matériel_Sogto!HK12</f>
        <v>0</v>
      </c>
      <c r="AE7" s="150">
        <f>Matériel_Sogto!HS12</f>
        <v>0</v>
      </c>
      <c r="AF7" s="150">
        <f>Matériel_Sogto!IA12</f>
        <v>0</v>
      </c>
      <c r="AG7" s="150">
        <f>Matériel_Sogto!II12</f>
        <v>0</v>
      </c>
      <c r="AH7" s="246">
        <f>Matériel_Sogto!IQ12</f>
        <v>0</v>
      </c>
    </row>
    <row r="8" spans="1:34">
      <c r="A8" s="245" t="str">
        <f>Matériel_Sogto!A13</f>
        <v>NIVLEUSE</v>
      </c>
      <c r="B8" s="301" t="str">
        <f>Matériel_Sogto!B13</f>
        <v>NIV004</v>
      </c>
      <c r="C8" s="308" t="str">
        <f>Matériel_Sogto!C13</f>
        <v>Engin</v>
      </c>
      <c r="D8" s="306">
        <f>Matériel_Sogto!K13</f>
        <v>0</v>
      </c>
      <c r="E8" s="150" t="str">
        <f>Matériel_Sogto!S13</f>
        <v>Manque Activié</v>
      </c>
      <c r="F8" s="150">
        <f>Matériel_Sogto!AA13</f>
        <v>0</v>
      </c>
      <c r="G8" s="150">
        <f>Matériel_Sogto!AI13</f>
        <v>0</v>
      </c>
      <c r="H8" s="150">
        <f>+Matériel_Sogto!AQ13</f>
        <v>0</v>
      </c>
      <c r="I8" s="150">
        <f>Matériel_Sogto!AY13</f>
        <v>0</v>
      </c>
      <c r="J8" s="150">
        <f>Matériel_Sogto!BG13</f>
        <v>0</v>
      </c>
      <c r="K8" s="150" t="str">
        <f>Matériel_Sogto!BO13</f>
        <v>Déplacer vers GERCIF</v>
      </c>
      <c r="L8" s="150">
        <f>Matériel_Sogto!BW13</f>
        <v>0</v>
      </c>
      <c r="M8" s="150">
        <f>+Matériel_Sogto!CE13</f>
        <v>0</v>
      </c>
      <c r="N8" s="150">
        <f>Matériel_Sogto!CM13</f>
        <v>0</v>
      </c>
      <c r="O8" s="150">
        <f>Matériel_Sogto!CU13</f>
        <v>0</v>
      </c>
      <c r="P8" s="150">
        <f>Matériel_Sogto!DC13</f>
        <v>0</v>
      </c>
      <c r="Q8" s="150">
        <f>Matériel_Sogto!DK13</f>
        <v>0</v>
      </c>
      <c r="R8" s="150">
        <f>Matériel_Sogto!DS13</f>
        <v>0</v>
      </c>
      <c r="S8" s="150">
        <f>Matériel_Sogto!EA13</f>
        <v>0</v>
      </c>
      <c r="T8" s="150">
        <f>Matériel_Sogto!EI13</f>
        <v>0</v>
      </c>
      <c r="U8" s="150">
        <f>Matériel_Sogto!EQ13</f>
        <v>0</v>
      </c>
      <c r="V8" s="150">
        <f>Matériel_Sogto!EY13</f>
        <v>0</v>
      </c>
      <c r="W8" s="150" t="str">
        <f>Matériel_Sogto!FG13</f>
        <v>Déplacer vers</v>
      </c>
      <c r="X8" s="150" t="str">
        <f>Matériel_Sogto!FO13</f>
        <v>Manque Activié</v>
      </c>
      <c r="Y8" s="150" t="str">
        <f>Matériel_Sogto!FW13</f>
        <v>Manque Activié</v>
      </c>
      <c r="Z8" s="150" t="str">
        <f>Matériel_Sogto!GE13</f>
        <v>Manque Activié</v>
      </c>
      <c r="AA8" s="150" t="str">
        <f>Matériel_Sogto!GM13</f>
        <v>Manque Activié</v>
      </c>
      <c r="AB8" s="150" t="str">
        <f>Matériel_Sogto!GU13</f>
        <v>Manque Activié</v>
      </c>
      <c r="AC8" s="150">
        <f>Matériel_Sogto!HC13</f>
        <v>0</v>
      </c>
      <c r="AD8" s="150">
        <f>Matériel_Sogto!HK13</f>
        <v>0</v>
      </c>
      <c r="AE8" s="150">
        <f>Matériel_Sogto!HS13</f>
        <v>0</v>
      </c>
      <c r="AF8" s="150">
        <f>Matériel_Sogto!IA13</f>
        <v>0</v>
      </c>
      <c r="AG8" s="150">
        <f>Matériel_Sogto!II13</f>
        <v>0</v>
      </c>
      <c r="AH8" s="246">
        <f>Matériel_Sogto!IQ13</f>
        <v>0</v>
      </c>
    </row>
    <row r="9" spans="1:34">
      <c r="A9" s="245" t="str">
        <f>Matériel_Sogto!A14</f>
        <v>TRACTOPELLE</v>
      </c>
      <c r="B9" s="301" t="str">
        <f>Matériel_Sogto!B14</f>
        <v>TR001</v>
      </c>
      <c r="C9" s="308" t="str">
        <f>Matériel_Sogto!C14</f>
        <v>Engin</v>
      </c>
      <c r="D9" s="306">
        <f>Matériel_Sogto!K14</f>
        <v>0</v>
      </c>
      <c r="E9" s="150" t="str">
        <f>Matériel_Sogto!S14</f>
        <v>Manque Activié</v>
      </c>
      <c r="F9" s="150">
        <f>Matériel_Sogto!AA14</f>
        <v>0</v>
      </c>
      <c r="G9" s="150">
        <f>Matériel_Sogto!AI14</f>
        <v>0</v>
      </c>
      <c r="H9" s="150">
        <f>+Matériel_Sogto!AQ14</f>
        <v>0</v>
      </c>
      <c r="I9" s="150">
        <f>Matériel_Sogto!AY14</f>
        <v>0</v>
      </c>
      <c r="J9" s="150">
        <f>Matériel_Sogto!BG14</f>
        <v>0</v>
      </c>
      <c r="K9" s="150">
        <f>Matériel_Sogto!BO14</f>
        <v>0</v>
      </c>
      <c r="L9" s="150">
        <f>Matériel_Sogto!BW14</f>
        <v>0</v>
      </c>
      <c r="M9" s="150">
        <f>+Matériel_Sogto!CE14</f>
        <v>0</v>
      </c>
      <c r="N9" s="150">
        <f>Matériel_Sogto!CM14</f>
        <v>0</v>
      </c>
      <c r="O9" s="150">
        <f>Matériel_Sogto!CU14</f>
        <v>0</v>
      </c>
      <c r="P9" s="150">
        <f>Matériel_Sogto!DC14</f>
        <v>0</v>
      </c>
      <c r="Q9" s="150">
        <f>Matériel_Sogto!DK14</f>
        <v>0</v>
      </c>
      <c r="R9" s="150">
        <f>Matériel_Sogto!DS14</f>
        <v>0</v>
      </c>
      <c r="S9" s="150">
        <f>Matériel_Sogto!EA14</f>
        <v>0</v>
      </c>
      <c r="T9" s="150">
        <f>Matériel_Sogto!EI14</f>
        <v>0</v>
      </c>
      <c r="U9" s="150">
        <f>Matériel_Sogto!EQ14</f>
        <v>0</v>
      </c>
      <c r="V9" s="150">
        <f>Matériel_Sogto!EY14</f>
        <v>0</v>
      </c>
      <c r="W9" s="150">
        <f>Matériel_Sogto!FG14</f>
        <v>0</v>
      </c>
      <c r="X9" s="150">
        <f>Matériel_Sogto!FO14</f>
        <v>0</v>
      </c>
      <c r="Y9" s="150" t="str">
        <f>Matériel_Sogto!FW14</f>
        <v>Manque Activié</v>
      </c>
      <c r="Z9" s="150" t="str">
        <f>Matériel_Sogto!GE14</f>
        <v>Manque Activié</v>
      </c>
      <c r="AA9" s="150" t="str">
        <f>Matériel_Sogto!GM14</f>
        <v>Manque Activié</v>
      </c>
      <c r="AB9" s="150" t="str">
        <f>Matériel_Sogto!GU14</f>
        <v>Manque Activié</v>
      </c>
      <c r="AC9" s="150">
        <f>Matériel_Sogto!HC14</f>
        <v>0</v>
      </c>
      <c r="AD9" s="150">
        <f>Matériel_Sogto!HK14</f>
        <v>0</v>
      </c>
      <c r="AE9" s="150">
        <f>Matériel_Sogto!HS14</f>
        <v>0</v>
      </c>
      <c r="AF9" s="150">
        <f>Matériel_Sogto!IA14</f>
        <v>0</v>
      </c>
      <c r="AG9" s="150">
        <f>Matériel_Sogto!II14</f>
        <v>0</v>
      </c>
      <c r="AH9" s="246">
        <f>Matériel_Sogto!IQ14</f>
        <v>0</v>
      </c>
    </row>
    <row r="10" spans="1:34">
      <c r="A10" s="245" t="str">
        <f>Matériel_Sogto!A15</f>
        <v>TRACTOPELLE</v>
      </c>
      <c r="B10" s="301" t="str">
        <f>Matériel_Sogto!B15</f>
        <v>TR002</v>
      </c>
      <c r="C10" s="308" t="str">
        <f>Matériel_Sogto!C15</f>
        <v>Engin</v>
      </c>
      <c r="D10" s="306">
        <f>Matériel_Sogto!K15</f>
        <v>0</v>
      </c>
      <c r="E10" s="150" t="str">
        <f>Matériel_Sogto!S15</f>
        <v>Manque Activié</v>
      </c>
      <c r="F10" s="150">
        <f>Matériel_Sogto!AA15</f>
        <v>0</v>
      </c>
      <c r="G10" s="150">
        <f>Matériel_Sogto!AI15</f>
        <v>0</v>
      </c>
      <c r="H10" s="150">
        <f>+Matériel_Sogto!AQ15</f>
        <v>0</v>
      </c>
      <c r="I10" s="150">
        <f>Matériel_Sogto!AY15</f>
        <v>0</v>
      </c>
      <c r="J10" s="150" t="str">
        <f>Matériel_Sogto!BG15</f>
        <v>En Panne</v>
      </c>
      <c r="K10" s="150">
        <f>Matériel_Sogto!BO15</f>
        <v>0</v>
      </c>
      <c r="L10" s="150">
        <f>Matériel_Sogto!BW15</f>
        <v>0</v>
      </c>
      <c r="M10" s="150">
        <f>+Matériel_Sogto!CE15</f>
        <v>0</v>
      </c>
      <c r="N10" s="150">
        <f>Matériel_Sogto!CM15</f>
        <v>0</v>
      </c>
      <c r="O10" s="150">
        <f>Matériel_Sogto!CU15</f>
        <v>0</v>
      </c>
      <c r="P10" s="150">
        <f>Matériel_Sogto!DC15</f>
        <v>0</v>
      </c>
      <c r="Q10" s="150">
        <f>Matériel_Sogto!DK15</f>
        <v>0</v>
      </c>
      <c r="R10" s="150">
        <f>Matériel_Sogto!DS15</f>
        <v>0</v>
      </c>
      <c r="S10" s="150">
        <f>Matériel_Sogto!EA15</f>
        <v>0</v>
      </c>
      <c r="T10" s="150">
        <f>Matériel_Sogto!EI15</f>
        <v>0</v>
      </c>
      <c r="U10" s="150">
        <f>Matériel_Sogto!EQ15</f>
        <v>0</v>
      </c>
      <c r="V10" s="150">
        <f>Matériel_Sogto!EY15</f>
        <v>0</v>
      </c>
      <c r="W10" s="150">
        <f>Matériel_Sogto!FG15</f>
        <v>0</v>
      </c>
      <c r="X10" s="150">
        <f>Matériel_Sogto!FO15</f>
        <v>0</v>
      </c>
      <c r="Y10" s="150" t="str">
        <f>Matériel_Sogto!FW15</f>
        <v>Manque Activié</v>
      </c>
      <c r="Z10" s="150" t="str">
        <f>Matériel_Sogto!GE15</f>
        <v>Manque Activié</v>
      </c>
      <c r="AA10" s="150" t="str">
        <f>Matériel_Sogto!GM15</f>
        <v>Manque Activié</v>
      </c>
      <c r="AB10" s="150" t="str">
        <f>Matériel_Sogto!GU15</f>
        <v>Manque Activié</v>
      </c>
      <c r="AC10" s="150">
        <f>Matériel_Sogto!HC15</f>
        <v>0</v>
      </c>
      <c r="AD10" s="150">
        <f>Matériel_Sogto!HK15</f>
        <v>0</v>
      </c>
      <c r="AE10" s="150">
        <f>Matériel_Sogto!HS15</f>
        <v>0</v>
      </c>
      <c r="AF10" s="150">
        <f>Matériel_Sogto!IA15</f>
        <v>0</v>
      </c>
      <c r="AG10" s="150">
        <f>Matériel_Sogto!II15</f>
        <v>0</v>
      </c>
      <c r="AH10" s="246">
        <f>Matériel_Sogto!IQ15</f>
        <v>0</v>
      </c>
    </row>
    <row r="11" spans="1:34">
      <c r="A11" s="245" t="str">
        <f>Matériel_Sogto!A16</f>
        <v>COMPACTEUR</v>
      </c>
      <c r="B11" s="301" t="str">
        <f>Matériel_Sogto!B16</f>
        <v>C006</v>
      </c>
      <c r="C11" s="308" t="str">
        <f>Matériel_Sogto!C16</f>
        <v>Engin</v>
      </c>
      <c r="D11" s="306">
        <f>Matériel_Sogto!K16</f>
        <v>0</v>
      </c>
      <c r="E11" s="150" t="str">
        <f>Matériel_Sogto!S16</f>
        <v>Manque Activié</v>
      </c>
      <c r="F11" s="150">
        <f>Matériel_Sogto!AA16</f>
        <v>0</v>
      </c>
      <c r="G11" s="150">
        <f>Matériel_Sogto!AI16</f>
        <v>0</v>
      </c>
      <c r="H11" s="150">
        <f>+Matériel_Sogto!AQ16</f>
        <v>0</v>
      </c>
      <c r="I11" s="150">
        <f>Matériel_Sogto!AY16</f>
        <v>0</v>
      </c>
      <c r="J11" s="150">
        <f>Matériel_Sogto!BG16</f>
        <v>0</v>
      </c>
      <c r="K11" s="150">
        <f>Matériel_Sogto!BO16</f>
        <v>0</v>
      </c>
      <c r="L11" s="150">
        <f>Matériel_Sogto!BW16</f>
        <v>0</v>
      </c>
      <c r="M11" s="150">
        <f>+Matériel_Sogto!CE16</f>
        <v>0</v>
      </c>
      <c r="N11" s="150">
        <f>Matériel_Sogto!CM16</f>
        <v>0</v>
      </c>
      <c r="O11" s="150">
        <f>Matériel_Sogto!CU16</f>
        <v>0</v>
      </c>
      <c r="P11" s="150">
        <f>Matériel_Sogto!DC16</f>
        <v>0</v>
      </c>
      <c r="Q11" s="150">
        <f>Matériel_Sogto!DK16</f>
        <v>0</v>
      </c>
      <c r="R11" s="150">
        <f>Matériel_Sogto!DS16</f>
        <v>0</v>
      </c>
      <c r="S11" s="150">
        <f>Matériel_Sogto!EA16</f>
        <v>0</v>
      </c>
      <c r="T11" s="150">
        <f>Matériel_Sogto!EI16</f>
        <v>0</v>
      </c>
      <c r="U11" s="150">
        <f>Matériel_Sogto!EQ16</f>
        <v>0</v>
      </c>
      <c r="V11" s="150">
        <f>Matériel_Sogto!EY16</f>
        <v>0</v>
      </c>
      <c r="W11" s="150">
        <f>Matériel_Sogto!FG16</f>
        <v>0</v>
      </c>
      <c r="X11" s="150">
        <f>Matériel_Sogto!FO16</f>
        <v>0</v>
      </c>
      <c r="Y11" s="150" t="str">
        <f>Matériel_Sogto!FW16</f>
        <v>Manque Activié</v>
      </c>
      <c r="Z11" s="150" t="str">
        <f>Matériel_Sogto!GE16</f>
        <v>Manque Activié</v>
      </c>
      <c r="AA11" s="150" t="str">
        <f>Matériel_Sogto!GM16</f>
        <v>Manque Activié</v>
      </c>
      <c r="AB11" s="150" t="str">
        <f>Matériel_Sogto!GU16</f>
        <v>Manque Activié</v>
      </c>
      <c r="AC11" s="150">
        <f>Matériel_Sogto!HC16</f>
        <v>0</v>
      </c>
      <c r="AD11" s="150">
        <f>Matériel_Sogto!HK16</f>
        <v>0</v>
      </c>
      <c r="AE11" s="150">
        <f>Matériel_Sogto!HS16</f>
        <v>0</v>
      </c>
      <c r="AF11" s="150">
        <f>Matériel_Sogto!IA16</f>
        <v>0</v>
      </c>
      <c r="AG11" s="150">
        <f>Matériel_Sogto!II16</f>
        <v>0</v>
      </c>
      <c r="AH11" s="246">
        <f>Matériel_Sogto!IQ16</f>
        <v>0</v>
      </c>
    </row>
    <row r="12" spans="1:34">
      <c r="A12" s="245" t="str">
        <f>Matériel_Sogto!A17</f>
        <v>COMPACTEUR</v>
      </c>
      <c r="B12" s="301" t="str">
        <f>Matériel_Sogto!B17</f>
        <v>C003</v>
      </c>
      <c r="C12" s="308" t="str">
        <f>Matériel_Sogto!C17</f>
        <v>Engin</v>
      </c>
      <c r="D12" s="306">
        <f>Matériel_Sogto!K17</f>
        <v>0</v>
      </c>
      <c r="E12" s="150" t="str">
        <f>Matériel_Sogto!S17</f>
        <v>Manque Activié</v>
      </c>
      <c r="F12" s="150">
        <f>Matériel_Sogto!AA17</f>
        <v>0</v>
      </c>
      <c r="G12" s="150">
        <f>Matériel_Sogto!AI17</f>
        <v>0</v>
      </c>
      <c r="H12" s="150">
        <f>+Matériel_Sogto!AQ17</f>
        <v>0</v>
      </c>
      <c r="I12" s="150">
        <f>Matériel_Sogto!AY17</f>
        <v>0</v>
      </c>
      <c r="J12" s="150">
        <f>Matériel_Sogto!BG17</f>
        <v>0</v>
      </c>
      <c r="K12" s="150">
        <f>Matériel_Sogto!BO17</f>
        <v>0</v>
      </c>
      <c r="L12" s="150">
        <f>Matériel_Sogto!BW17</f>
        <v>0</v>
      </c>
      <c r="M12" s="150">
        <f>+Matériel_Sogto!CE17</f>
        <v>0</v>
      </c>
      <c r="N12" s="150">
        <f>Matériel_Sogto!CM17</f>
        <v>0</v>
      </c>
      <c r="O12" s="150">
        <f>Matériel_Sogto!CU17</f>
        <v>0</v>
      </c>
      <c r="P12" s="150">
        <f>Matériel_Sogto!DC17</f>
        <v>0</v>
      </c>
      <c r="Q12" s="150">
        <f>Matériel_Sogto!DK17</f>
        <v>0</v>
      </c>
      <c r="R12" s="150">
        <f>Matériel_Sogto!DS17</f>
        <v>0</v>
      </c>
      <c r="S12" s="150">
        <f>Matériel_Sogto!EA17</f>
        <v>0</v>
      </c>
      <c r="T12" s="150">
        <f>Matériel_Sogto!EI17</f>
        <v>0</v>
      </c>
      <c r="U12" s="150">
        <f>Matériel_Sogto!EQ17</f>
        <v>0</v>
      </c>
      <c r="V12" s="150">
        <f>Matériel_Sogto!EY17</f>
        <v>0</v>
      </c>
      <c r="W12" s="150">
        <f>Matériel_Sogto!FG17</f>
        <v>0</v>
      </c>
      <c r="X12" s="150" t="str">
        <f>Matériel_Sogto!FO17</f>
        <v>Manque Activié</v>
      </c>
      <c r="Y12" s="150" t="str">
        <f>Matériel_Sogto!FW17</f>
        <v>Manque Activié</v>
      </c>
      <c r="Z12" s="150" t="str">
        <f>Matériel_Sogto!GE17</f>
        <v>Manque Activié</v>
      </c>
      <c r="AA12" s="150" t="str">
        <f>Matériel_Sogto!GM17</f>
        <v>Manque Activié</v>
      </c>
      <c r="AB12" s="150" t="str">
        <f>Matériel_Sogto!GU17</f>
        <v>Manque Activié</v>
      </c>
      <c r="AC12" s="150">
        <f>Matériel_Sogto!HC17</f>
        <v>0</v>
      </c>
      <c r="AD12" s="150">
        <f>Matériel_Sogto!HK17</f>
        <v>0</v>
      </c>
      <c r="AE12" s="150">
        <f>Matériel_Sogto!HS17</f>
        <v>0</v>
      </c>
      <c r="AF12" s="150">
        <f>Matériel_Sogto!IA17</f>
        <v>0</v>
      </c>
      <c r="AG12" s="150">
        <f>Matériel_Sogto!II17</f>
        <v>0</v>
      </c>
      <c r="AH12" s="246">
        <f>Matériel_Sogto!IQ17</f>
        <v>0</v>
      </c>
    </row>
    <row r="13" spans="1:34">
      <c r="A13" s="245" t="str">
        <f>Matériel_Sogto!A18</f>
        <v>PELLE</v>
      </c>
      <c r="B13" s="301" t="str">
        <f>Matériel_Sogto!B18</f>
        <v>P0012</v>
      </c>
      <c r="C13" s="308" t="str">
        <f>Matériel_Sogto!C18</f>
        <v>Engin</v>
      </c>
      <c r="D13" s="306">
        <f>Matériel_Sogto!K18</f>
        <v>0</v>
      </c>
      <c r="E13" s="150" t="str">
        <f>Matériel_Sogto!S18</f>
        <v>Manque Activié</v>
      </c>
      <c r="F13" s="150">
        <f>Matériel_Sogto!AA18</f>
        <v>0</v>
      </c>
      <c r="G13" s="150">
        <f>Matériel_Sogto!AI18</f>
        <v>0</v>
      </c>
      <c r="H13" s="150">
        <f>+Matériel_Sogto!AQ18</f>
        <v>0</v>
      </c>
      <c r="I13" s="150">
        <f>Matériel_Sogto!AY18</f>
        <v>0</v>
      </c>
      <c r="J13" s="150">
        <f>Matériel_Sogto!BG18</f>
        <v>0</v>
      </c>
      <c r="K13" s="150">
        <f>Matériel_Sogto!BO18</f>
        <v>0</v>
      </c>
      <c r="L13" s="150">
        <f>Matériel_Sogto!BW18</f>
        <v>0</v>
      </c>
      <c r="M13" s="150">
        <f>+Matériel_Sogto!CE18</f>
        <v>0</v>
      </c>
      <c r="N13" s="150">
        <f>Matériel_Sogto!CM18</f>
        <v>0</v>
      </c>
      <c r="O13" s="150">
        <f>Matériel_Sogto!CU18</f>
        <v>0</v>
      </c>
      <c r="P13" s="150">
        <f>Matériel_Sogto!DC18</f>
        <v>0</v>
      </c>
      <c r="Q13" s="150">
        <f>Matériel_Sogto!DK18</f>
        <v>0</v>
      </c>
      <c r="R13" s="150">
        <f>Matériel_Sogto!DS18</f>
        <v>0</v>
      </c>
      <c r="S13" s="150">
        <f>Matériel_Sogto!EA18</f>
        <v>0</v>
      </c>
      <c r="T13" s="150">
        <f>Matériel_Sogto!EI18</f>
        <v>0</v>
      </c>
      <c r="U13" s="150">
        <f>Matériel_Sogto!EQ18</f>
        <v>0</v>
      </c>
      <c r="V13" s="150">
        <f>Matériel_Sogto!EY18</f>
        <v>0</v>
      </c>
      <c r="W13" s="150">
        <f>Matériel_Sogto!FG18</f>
        <v>0</v>
      </c>
      <c r="X13" s="150">
        <f>Matériel_Sogto!FO18</f>
        <v>0</v>
      </c>
      <c r="Y13" s="150" t="str">
        <f>Matériel_Sogto!FW18</f>
        <v>Manque Activié</v>
      </c>
      <c r="Z13" s="150" t="str">
        <f>Matériel_Sogto!GE18</f>
        <v>Manque Activié</v>
      </c>
      <c r="AA13" s="150" t="str">
        <f>Matériel_Sogto!GM18</f>
        <v>Manque Activié</v>
      </c>
      <c r="AB13" s="150" t="str">
        <f>Matériel_Sogto!GU18</f>
        <v>Manque Activié</v>
      </c>
      <c r="AC13" s="150">
        <f>Matériel_Sogto!HC18</f>
        <v>0</v>
      </c>
      <c r="AD13" s="150">
        <f>Matériel_Sogto!HK18</f>
        <v>0</v>
      </c>
      <c r="AE13" s="150">
        <f>Matériel_Sogto!HS18</f>
        <v>0</v>
      </c>
      <c r="AF13" s="150">
        <f>Matériel_Sogto!IA18</f>
        <v>0</v>
      </c>
      <c r="AG13" s="150">
        <f>Matériel_Sogto!II18</f>
        <v>0</v>
      </c>
      <c r="AH13" s="246">
        <f>Matériel_Sogto!IQ18</f>
        <v>0</v>
      </c>
    </row>
    <row r="14" spans="1:34">
      <c r="A14" s="245" t="str">
        <f>Matériel_Sogto!A19</f>
        <v>CAMION</v>
      </c>
      <c r="B14" s="301" t="str">
        <f>Matériel_Sogto!B19</f>
        <v>CB001</v>
      </c>
      <c r="C14" s="308" t="str">
        <f>Matériel_Sogto!C19</f>
        <v>Transport</v>
      </c>
      <c r="D14" s="306">
        <f>Matériel_Sogto!K19</f>
        <v>0</v>
      </c>
      <c r="E14" s="150" t="str">
        <f>Matériel_Sogto!S19</f>
        <v>Manque Activié</v>
      </c>
      <c r="F14" s="150">
        <f>Matériel_Sogto!AA19</f>
        <v>0</v>
      </c>
      <c r="G14" s="150">
        <f>Matériel_Sogto!AI19</f>
        <v>0</v>
      </c>
      <c r="H14" s="150">
        <f>+Matériel_Sogto!AQ19</f>
        <v>0</v>
      </c>
      <c r="I14" s="150">
        <f>Matériel_Sogto!AY19</f>
        <v>0</v>
      </c>
      <c r="J14" s="150">
        <f>Matériel_Sogto!BG19</f>
        <v>0</v>
      </c>
      <c r="K14" s="150">
        <f>Matériel_Sogto!BO19</f>
        <v>0</v>
      </c>
      <c r="L14" s="150">
        <f>Matériel_Sogto!BW19</f>
        <v>0</v>
      </c>
      <c r="M14" s="150">
        <f>+Matériel_Sogto!CE19</f>
        <v>0</v>
      </c>
      <c r="N14" s="150">
        <f>Matériel_Sogto!CM19</f>
        <v>0</v>
      </c>
      <c r="O14" s="150">
        <f>Matériel_Sogto!CU19</f>
        <v>0</v>
      </c>
      <c r="P14" s="150">
        <f>Matériel_Sogto!DC19</f>
        <v>0</v>
      </c>
      <c r="Q14" s="150">
        <f>Matériel_Sogto!DK19</f>
        <v>0</v>
      </c>
      <c r="R14" s="150">
        <f>Matériel_Sogto!DS19</f>
        <v>0</v>
      </c>
      <c r="S14" s="150">
        <f>Matériel_Sogto!EA19</f>
        <v>0</v>
      </c>
      <c r="T14" s="150">
        <f>Matériel_Sogto!EI19</f>
        <v>0</v>
      </c>
      <c r="U14" s="150">
        <f>Matériel_Sogto!EQ19</f>
        <v>0</v>
      </c>
      <c r="V14" s="150">
        <f>Matériel_Sogto!EY19</f>
        <v>0</v>
      </c>
      <c r="W14" s="150">
        <f>Matériel_Sogto!FG19</f>
        <v>0</v>
      </c>
      <c r="X14" s="150">
        <f>Matériel_Sogto!FO19</f>
        <v>0</v>
      </c>
      <c r="Y14" s="150" t="str">
        <f>Matériel_Sogto!FW19</f>
        <v>Manque Activié</v>
      </c>
      <c r="Z14" s="150" t="str">
        <f>Matériel_Sogto!GE19</f>
        <v>Manque Activié</v>
      </c>
      <c r="AA14" s="150" t="str">
        <f>Matériel_Sogto!GM19</f>
        <v>Manque Activié</v>
      </c>
      <c r="AB14" s="150" t="str">
        <f>Matériel_Sogto!GU19</f>
        <v>Manque Activié</v>
      </c>
      <c r="AC14" s="150">
        <f>Matériel_Sogto!HC19</f>
        <v>0</v>
      </c>
      <c r="AD14" s="150">
        <f>Matériel_Sogto!HK19</f>
        <v>0</v>
      </c>
      <c r="AE14" s="150">
        <f>Matériel_Sogto!HS19</f>
        <v>0</v>
      </c>
      <c r="AF14" s="150">
        <f>Matériel_Sogto!IA19</f>
        <v>0</v>
      </c>
      <c r="AG14" s="150">
        <f>Matériel_Sogto!II19</f>
        <v>0</v>
      </c>
      <c r="AH14" s="246">
        <f>Matériel_Sogto!IQ19</f>
        <v>0</v>
      </c>
    </row>
    <row r="15" spans="1:34">
      <c r="A15" s="245" t="str">
        <f>Matériel_Sogto!A20</f>
        <v>CAMION</v>
      </c>
      <c r="B15" s="301" t="str">
        <f>Matériel_Sogto!B20</f>
        <v>CB002</v>
      </c>
      <c r="C15" s="308" t="str">
        <f>Matériel_Sogto!C20</f>
        <v>Transport</v>
      </c>
      <c r="D15" s="306">
        <f>Matériel_Sogto!K20</f>
        <v>0</v>
      </c>
      <c r="E15" s="150" t="str">
        <f>Matériel_Sogto!S20</f>
        <v>Manque Activié</v>
      </c>
      <c r="F15" s="150">
        <f>Matériel_Sogto!AA20</f>
        <v>0</v>
      </c>
      <c r="G15" s="150">
        <f>Matériel_Sogto!AI20</f>
        <v>0</v>
      </c>
      <c r="H15" s="150">
        <f>+Matériel_Sogto!AQ20</f>
        <v>0</v>
      </c>
      <c r="I15" s="150">
        <f>Matériel_Sogto!AY20</f>
        <v>0</v>
      </c>
      <c r="J15" s="150">
        <f>Matériel_Sogto!BG20</f>
        <v>0</v>
      </c>
      <c r="K15" s="150">
        <f>Matériel_Sogto!BO20</f>
        <v>0</v>
      </c>
      <c r="L15" s="150">
        <f>Matériel_Sogto!BW20</f>
        <v>0</v>
      </c>
      <c r="M15" s="150">
        <f>+Matériel_Sogto!CE20</f>
        <v>0</v>
      </c>
      <c r="N15" s="150">
        <f>Matériel_Sogto!CM20</f>
        <v>0</v>
      </c>
      <c r="O15" s="150">
        <f>Matériel_Sogto!CU20</f>
        <v>0</v>
      </c>
      <c r="P15" s="150">
        <f>Matériel_Sogto!DC20</f>
        <v>0</v>
      </c>
      <c r="Q15" s="150">
        <f>Matériel_Sogto!DK20</f>
        <v>0</v>
      </c>
      <c r="R15" s="150">
        <f>Matériel_Sogto!DS20</f>
        <v>0</v>
      </c>
      <c r="S15" s="150">
        <f>Matériel_Sogto!EA20</f>
        <v>0</v>
      </c>
      <c r="T15" s="150">
        <f>Matériel_Sogto!EI20</f>
        <v>0</v>
      </c>
      <c r="U15" s="150">
        <f>Matériel_Sogto!EQ20</f>
        <v>0</v>
      </c>
      <c r="V15" s="150">
        <f>Matériel_Sogto!EY20</f>
        <v>0</v>
      </c>
      <c r="W15" s="150">
        <f>Matériel_Sogto!FG20</f>
        <v>0</v>
      </c>
      <c r="X15" s="150">
        <f>Matériel_Sogto!FO20</f>
        <v>0</v>
      </c>
      <c r="Y15" s="150" t="str">
        <f>Matériel_Sogto!FW20</f>
        <v>Manque Activié</v>
      </c>
      <c r="Z15" s="150" t="str">
        <f>Matériel_Sogto!GE20</f>
        <v>Manque Activié</v>
      </c>
      <c r="AA15" s="150" t="str">
        <f>Matériel_Sogto!GM20</f>
        <v>Manque Activié</v>
      </c>
      <c r="AB15" s="150" t="str">
        <f>Matériel_Sogto!GU20</f>
        <v>Manque Activié</v>
      </c>
      <c r="AC15" s="150">
        <f>Matériel_Sogto!HC20</f>
        <v>0</v>
      </c>
      <c r="AD15" s="150">
        <f>Matériel_Sogto!HK20</f>
        <v>0</v>
      </c>
      <c r="AE15" s="150">
        <f>Matériel_Sogto!HS20</f>
        <v>0</v>
      </c>
      <c r="AF15" s="150">
        <f>Matériel_Sogto!IA20</f>
        <v>0</v>
      </c>
      <c r="AG15" s="150">
        <f>Matériel_Sogto!II20</f>
        <v>0</v>
      </c>
      <c r="AH15" s="246">
        <f>Matériel_Sogto!IQ20</f>
        <v>0</v>
      </c>
    </row>
    <row r="16" spans="1:34">
      <c r="A16" s="245" t="str">
        <f>Matériel_Sogto!A21</f>
        <v>CAMION</v>
      </c>
      <c r="B16" s="301" t="str">
        <f>Matériel_Sogto!B21</f>
        <v>CA006</v>
      </c>
      <c r="C16" s="308" t="str">
        <f>Matériel_Sogto!C21</f>
        <v>Transport</v>
      </c>
      <c r="D16" s="306">
        <f>Matériel_Sogto!K21</f>
        <v>0</v>
      </c>
      <c r="E16" s="150" t="str">
        <f>Matériel_Sogto!S21</f>
        <v>Manque Activié</v>
      </c>
      <c r="F16" s="150">
        <f>Matériel_Sogto!AA21</f>
        <v>0</v>
      </c>
      <c r="G16" s="150">
        <f>Matériel_Sogto!AI21</f>
        <v>0</v>
      </c>
      <c r="H16" s="150">
        <f>+Matériel_Sogto!AQ21</f>
        <v>0</v>
      </c>
      <c r="I16" s="150">
        <f>Matériel_Sogto!AY21</f>
        <v>0</v>
      </c>
      <c r="J16" s="150">
        <f>Matériel_Sogto!BG21</f>
        <v>0</v>
      </c>
      <c r="K16" s="150">
        <f>Matériel_Sogto!BO21</f>
        <v>0</v>
      </c>
      <c r="L16" s="150">
        <f>Matériel_Sogto!BW21</f>
        <v>0</v>
      </c>
      <c r="M16" s="150">
        <f>+Matériel_Sogto!CE21</f>
        <v>0</v>
      </c>
      <c r="N16" s="150">
        <f>Matériel_Sogto!CM21</f>
        <v>0</v>
      </c>
      <c r="O16" s="150">
        <f>Matériel_Sogto!CU21</f>
        <v>0</v>
      </c>
      <c r="P16" s="150">
        <f>Matériel_Sogto!DC21</f>
        <v>0</v>
      </c>
      <c r="Q16" s="150">
        <f>Matériel_Sogto!DK21</f>
        <v>0</v>
      </c>
      <c r="R16" s="150">
        <f>Matériel_Sogto!DS21</f>
        <v>0</v>
      </c>
      <c r="S16" s="150">
        <f>Matériel_Sogto!EA21</f>
        <v>0</v>
      </c>
      <c r="T16" s="150">
        <f>Matériel_Sogto!EI21</f>
        <v>0</v>
      </c>
      <c r="U16" s="150">
        <f>Matériel_Sogto!EQ21</f>
        <v>0</v>
      </c>
      <c r="V16" s="150">
        <f>Matériel_Sogto!EY21</f>
        <v>0</v>
      </c>
      <c r="W16" s="150">
        <f>Matériel_Sogto!FG21</f>
        <v>0</v>
      </c>
      <c r="X16" s="150">
        <f>Matériel_Sogto!FO21</f>
        <v>0</v>
      </c>
      <c r="Y16" s="150" t="str">
        <f>Matériel_Sogto!FW21</f>
        <v>Manque Activié</v>
      </c>
      <c r="Z16" s="150" t="str">
        <f>Matériel_Sogto!GE21</f>
        <v>Manque Activié</v>
      </c>
      <c r="AA16" s="150" t="str">
        <f>Matériel_Sogto!GM21</f>
        <v>Manque Activié</v>
      </c>
      <c r="AB16" s="150" t="str">
        <f>Matériel_Sogto!GU21</f>
        <v>Manque Activié</v>
      </c>
      <c r="AC16" s="150">
        <f>Matériel_Sogto!HC21</f>
        <v>0</v>
      </c>
      <c r="AD16" s="150">
        <f>Matériel_Sogto!HK21</f>
        <v>0</v>
      </c>
      <c r="AE16" s="150">
        <f>Matériel_Sogto!HS21</f>
        <v>0</v>
      </c>
      <c r="AF16" s="150">
        <f>Matériel_Sogto!IA21</f>
        <v>0</v>
      </c>
      <c r="AG16" s="150">
        <f>Matériel_Sogto!II21</f>
        <v>0</v>
      </c>
      <c r="AH16" s="246">
        <f>Matériel_Sogto!IQ21</f>
        <v>0</v>
      </c>
    </row>
    <row r="17" spans="1:34">
      <c r="A17" s="245" t="str">
        <f>Matériel_Sogto!A22</f>
        <v>CAMION</v>
      </c>
      <c r="B17" s="301" t="str">
        <f>Matériel_Sogto!B22</f>
        <v>CA012</v>
      </c>
      <c r="C17" s="308" t="str">
        <f>Matériel_Sogto!C22</f>
        <v>Transport</v>
      </c>
      <c r="D17" s="306">
        <f>Matériel_Sogto!K22</f>
        <v>0</v>
      </c>
      <c r="E17" s="150" t="str">
        <f>Matériel_Sogto!S22</f>
        <v>Manque Activié</v>
      </c>
      <c r="F17" s="150">
        <f>Matériel_Sogto!AA22</f>
        <v>0</v>
      </c>
      <c r="G17" s="150">
        <f>Matériel_Sogto!AI22</f>
        <v>0</v>
      </c>
      <c r="H17" s="150" t="str">
        <f>+Matériel_Sogto!AQ22</f>
        <v>Déplacer vers HAJIB</v>
      </c>
      <c r="I17" s="150">
        <f>Matériel_Sogto!AY22</f>
        <v>0</v>
      </c>
      <c r="J17" s="150">
        <f>Matériel_Sogto!BG22</f>
        <v>0</v>
      </c>
      <c r="K17" s="150" t="str">
        <f>Matériel_Sogto!BO22</f>
        <v>Déplacer vers GERCIF</v>
      </c>
      <c r="L17" s="150">
        <f>Matériel_Sogto!BW22</f>
        <v>0</v>
      </c>
      <c r="M17" s="150">
        <f>+Matériel_Sogto!CE22</f>
        <v>0</v>
      </c>
      <c r="N17" s="150">
        <f>Matériel_Sogto!CM22</f>
        <v>0</v>
      </c>
      <c r="O17" s="150">
        <f>Matériel_Sogto!CU22</f>
        <v>0</v>
      </c>
      <c r="P17" s="150">
        <f>Matériel_Sogto!DC22</f>
        <v>0</v>
      </c>
      <c r="Q17" s="150">
        <f>Matériel_Sogto!DK22</f>
        <v>0</v>
      </c>
      <c r="R17" s="150">
        <f>Matériel_Sogto!DS22</f>
        <v>0</v>
      </c>
      <c r="S17" s="150">
        <f>Matériel_Sogto!EA22</f>
        <v>0</v>
      </c>
      <c r="T17" s="150">
        <f>Matériel_Sogto!EI22</f>
        <v>0</v>
      </c>
      <c r="U17" s="150">
        <f>Matériel_Sogto!EQ22</f>
        <v>0</v>
      </c>
      <c r="V17" s="150">
        <f>Matériel_Sogto!EY22</f>
        <v>0</v>
      </c>
      <c r="W17" s="150">
        <f>Matériel_Sogto!FG22</f>
        <v>0</v>
      </c>
      <c r="X17" s="150">
        <f>Matériel_Sogto!FO22</f>
        <v>0</v>
      </c>
      <c r="Y17" s="150" t="str">
        <f>Matériel_Sogto!FW22</f>
        <v>Manque Activié</v>
      </c>
      <c r="Z17" s="150" t="str">
        <f>Matériel_Sogto!GE22</f>
        <v>Manque Activié</v>
      </c>
      <c r="AA17" s="150" t="str">
        <f>Matériel_Sogto!GM22</f>
        <v>Manque Activié</v>
      </c>
      <c r="AB17" s="150" t="str">
        <f>Matériel_Sogto!GU22</f>
        <v>Manque Activié</v>
      </c>
      <c r="AC17" s="150">
        <f>Matériel_Sogto!HC22</f>
        <v>0</v>
      </c>
      <c r="AD17" s="150">
        <f>Matériel_Sogto!HK22</f>
        <v>0</v>
      </c>
      <c r="AE17" s="150">
        <f>Matériel_Sogto!HS22</f>
        <v>0</v>
      </c>
      <c r="AF17" s="150">
        <f>Matériel_Sogto!IA22</f>
        <v>0</v>
      </c>
      <c r="AG17" s="150">
        <f>Matériel_Sogto!II22</f>
        <v>0</v>
      </c>
      <c r="AH17" s="246">
        <f>Matériel_Sogto!IQ22</f>
        <v>0</v>
      </c>
    </row>
    <row r="18" spans="1:34">
      <c r="A18" s="245" t="str">
        <f>Matériel_Sogto!A23</f>
        <v>PICK UP</v>
      </c>
      <c r="B18" s="301" t="str">
        <f>Matériel_Sogto!B23</f>
        <v>PICK003</v>
      </c>
      <c r="C18" s="308" t="str">
        <f>Matériel_Sogto!C23</f>
        <v>Transport</v>
      </c>
      <c r="D18" s="306">
        <f>Matériel_Sogto!K23</f>
        <v>0</v>
      </c>
      <c r="E18" s="150" t="str">
        <f>Matériel_Sogto!S23</f>
        <v>Manque Activié</v>
      </c>
      <c r="F18" s="150">
        <f>Matériel_Sogto!AA23</f>
        <v>0</v>
      </c>
      <c r="G18" s="150">
        <f>Matériel_Sogto!AI23</f>
        <v>0</v>
      </c>
      <c r="H18" s="150">
        <f>+Matériel_Sogto!AQ23</f>
        <v>0</v>
      </c>
      <c r="I18" s="150">
        <f>Matériel_Sogto!AY23</f>
        <v>0</v>
      </c>
      <c r="J18" s="150">
        <f>Matériel_Sogto!BG23</f>
        <v>0</v>
      </c>
      <c r="K18" s="150">
        <f>Matériel_Sogto!BO23</f>
        <v>0</v>
      </c>
      <c r="L18" s="150">
        <f>Matériel_Sogto!BW23</f>
        <v>0</v>
      </c>
      <c r="M18" s="150">
        <f>+Matériel_Sogto!CE23</f>
        <v>0</v>
      </c>
      <c r="N18" s="150">
        <f>Matériel_Sogto!CM23</f>
        <v>0</v>
      </c>
      <c r="O18" s="150">
        <f>Matériel_Sogto!CU23</f>
        <v>0</v>
      </c>
      <c r="P18" s="150">
        <f>Matériel_Sogto!DC23</f>
        <v>0</v>
      </c>
      <c r="Q18" s="150">
        <f>Matériel_Sogto!DK23</f>
        <v>0</v>
      </c>
      <c r="R18" s="150">
        <f>Matériel_Sogto!DS23</f>
        <v>0</v>
      </c>
      <c r="S18" s="150">
        <f>Matériel_Sogto!EA23</f>
        <v>0</v>
      </c>
      <c r="T18" s="150">
        <f>Matériel_Sogto!EI23</f>
        <v>0</v>
      </c>
      <c r="U18" s="150">
        <f>Matériel_Sogto!EQ23</f>
        <v>0</v>
      </c>
      <c r="V18" s="150">
        <f>Matériel_Sogto!EY23</f>
        <v>0</v>
      </c>
      <c r="W18" s="150">
        <f>Matériel_Sogto!FG23</f>
        <v>0</v>
      </c>
      <c r="X18" s="150">
        <f>Matériel_Sogto!FO23</f>
        <v>0</v>
      </c>
      <c r="Y18" s="150">
        <f>Matériel_Sogto!FW23</f>
        <v>0</v>
      </c>
      <c r="Z18" s="150" t="str">
        <f>Matériel_Sogto!GE23</f>
        <v>Manque Activié</v>
      </c>
      <c r="AA18" s="150" t="str">
        <f>Matériel_Sogto!GM23</f>
        <v>Manque Activié</v>
      </c>
      <c r="AB18" s="150" t="str">
        <f>Matériel_Sogto!GU23</f>
        <v>Manque Activié</v>
      </c>
      <c r="AC18" s="150">
        <f>Matériel_Sogto!HC23</f>
        <v>0</v>
      </c>
      <c r="AD18" s="150">
        <f>Matériel_Sogto!HK23</f>
        <v>0</v>
      </c>
      <c r="AE18" s="150">
        <f>Matériel_Sogto!HS23</f>
        <v>0</v>
      </c>
      <c r="AF18" s="150">
        <f>Matériel_Sogto!IA23</f>
        <v>0</v>
      </c>
      <c r="AG18" s="150">
        <f>Matériel_Sogto!II23</f>
        <v>0</v>
      </c>
      <c r="AH18" s="246">
        <f>Matériel_Sogto!IQ23</f>
        <v>0</v>
      </c>
    </row>
    <row r="19" spans="1:34">
      <c r="A19" s="245" t="str">
        <f>Matériel_Sogto!A24</f>
        <v>FIAT</v>
      </c>
      <c r="B19" s="301" t="str">
        <f>Matériel_Sogto!B24</f>
        <v>VL004</v>
      </c>
      <c r="C19" s="308" t="str">
        <f>Matériel_Sogto!C24</f>
        <v>Transport</v>
      </c>
      <c r="D19" s="306">
        <f>Matériel_Sogto!K24</f>
        <v>0</v>
      </c>
      <c r="E19" s="150" t="str">
        <f>Matériel_Sogto!S24</f>
        <v>Manque Activié</v>
      </c>
      <c r="F19" s="150">
        <f>Matériel_Sogto!AA24</f>
        <v>0</v>
      </c>
      <c r="G19" s="150">
        <f>Matériel_Sogto!AI24</f>
        <v>0</v>
      </c>
      <c r="H19" s="150">
        <f>+Matériel_Sogto!AQ24</f>
        <v>0</v>
      </c>
      <c r="I19" s="150">
        <f>Matériel_Sogto!AY24</f>
        <v>0</v>
      </c>
      <c r="J19" s="150">
        <f>Matériel_Sogto!BG24</f>
        <v>0</v>
      </c>
      <c r="K19" s="150">
        <f>Matériel_Sogto!BO24</f>
        <v>0</v>
      </c>
      <c r="L19" s="150">
        <f>Matériel_Sogto!BW24</f>
        <v>0</v>
      </c>
      <c r="M19" s="150">
        <f>+Matériel_Sogto!CE24</f>
        <v>0</v>
      </c>
      <c r="N19" s="150">
        <f>Matériel_Sogto!CM24</f>
        <v>0</v>
      </c>
      <c r="O19" s="150">
        <f>Matériel_Sogto!CU24</f>
        <v>0</v>
      </c>
      <c r="P19" s="150">
        <f>Matériel_Sogto!DC24</f>
        <v>0</v>
      </c>
      <c r="Q19" s="150">
        <f>Matériel_Sogto!DK24</f>
        <v>0</v>
      </c>
      <c r="R19" s="150">
        <f>Matériel_Sogto!DS24</f>
        <v>0</v>
      </c>
      <c r="S19" s="150">
        <f>Matériel_Sogto!EA24</f>
        <v>0</v>
      </c>
      <c r="T19" s="150">
        <f>Matériel_Sogto!EI24</f>
        <v>0</v>
      </c>
      <c r="U19" s="150">
        <f>Matériel_Sogto!EQ24</f>
        <v>0</v>
      </c>
      <c r="V19" s="150">
        <f>Matériel_Sogto!EY24</f>
        <v>0</v>
      </c>
      <c r="W19" s="150">
        <f>Matériel_Sogto!FG24</f>
        <v>0</v>
      </c>
      <c r="X19" s="150">
        <f>Matériel_Sogto!FO24</f>
        <v>0</v>
      </c>
      <c r="Y19" s="150">
        <f>Matériel_Sogto!FW24</f>
        <v>0</v>
      </c>
      <c r="Z19" s="150">
        <f>Matériel_Sogto!GE24</f>
        <v>0</v>
      </c>
      <c r="AA19" s="150" t="str">
        <f>Matériel_Sogto!GM24</f>
        <v>Manque Activié</v>
      </c>
      <c r="AB19" s="150" t="str">
        <f>Matériel_Sogto!GU24</f>
        <v>Manque Activié</v>
      </c>
      <c r="AC19" s="150">
        <f>Matériel_Sogto!HC24</f>
        <v>0</v>
      </c>
      <c r="AD19" s="150">
        <f>Matériel_Sogto!HK24</f>
        <v>0</v>
      </c>
      <c r="AE19" s="150">
        <f>Matériel_Sogto!HS24</f>
        <v>0</v>
      </c>
      <c r="AF19" s="150">
        <f>Matériel_Sogto!IA24</f>
        <v>0</v>
      </c>
      <c r="AG19" s="150">
        <f>Matériel_Sogto!II24</f>
        <v>0</v>
      </c>
      <c r="AH19" s="246">
        <f>Matériel_Sogto!IQ24</f>
        <v>0</v>
      </c>
    </row>
    <row r="20" spans="1:34">
      <c r="A20" s="245" t="str">
        <f>Matériel_Sogto!A25</f>
        <v>GROUPE ELECROGENE</v>
      </c>
      <c r="B20" s="301">
        <f>Matériel_Sogto!B25</f>
        <v>0</v>
      </c>
      <c r="C20" s="308">
        <f>Matériel_Sogto!C25</f>
        <v>0</v>
      </c>
      <c r="D20" s="306">
        <f>Matériel_Sogto!K25</f>
        <v>0</v>
      </c>
      <c r="E20" s="150" t="str">
        <f>Matériel_Sogto!S25</f>
        <v>Manque Activié</v>
      </c>
      <c r="F20" s="150">
        <f>Matériel_Sogto!AA25</f>
        <v>0</v>
      </c>
      <c r="G20" s="150">
        <f>Matériel_Sogto!AI25</f>
        <v>0</v>
      </c>
      <c r="H20" s="150">
        <f>+Matériel_Sogto!AQ25</f>
        <v>0</v>
      </c>
      <c r="I20" s="150">
        <f>Matériel_Sogto!AY25</f>
        <v>0</v>
      </c>
      <c r="J20" s="150">
        <f>Matériel_Sogto!BG25</f>
        <v>0</v>
      </c>
      <c r="K20" s="150">
        <f>Matériel_Sogto!BO25</f>
        <v>0</v>
      </c>
      <c r="L20" s="150">
        <f>Matériel_Sogto!BW25</f>
        <v>0</v>
      </c>
      <c r="M20" s="150">
        <f>+Matériel_Sogto!CE25</f>
        <v>0</v>
      </c>
      <c r="N20" s="150">
        <f>Matériel_Sogto!CM25</f>
        <v>0</v>
      </c>
      <c r="O20" s="150">
        <f>Matériel_Sogto!CU25</f>
        <v>0</v>
      </c>
      <c r="P20" s="150">
        <f>Matériel_Sogto!DC25</f>
        <v>0</v>
      </c>
      <c r="Q20" s="150">
        <f>Matériel_Sogto!DK25</f>
        <v>0</v>
      </c>
      <c r="R20" s="150">
        <f>Matériel_Sogto!DS25</f>
        <v>0</v>
      </c>
      <c r="S20" s="150">
        <f>Matériel_Sogto!EA25</f>
        <v>0</v>
      </c>
      <c r="T20" s="150">
        <f>Matériel_Sogto!EI25</f>
        <v>0</v>
      </c>
      <c r="U20" s="150">
        <f>Matériel_Sogto!EQ25</f>
        <v>0</v>
      </c>
      <c r="V20" s="150">
        <f>Matériel_Sogto!EY25</f>
        <v>0</v>
      </c>
      <c r="W20" s="150">
        <f>Matériel_Sogto!FG25</f>
        <v>0</v>
      </c>
      <c r="X20" s="150">
        <f>Matériel_Sogto!FO25</f>
        <v>0</v>
      </c>
      <c r="Y20" s="150">
        <f>Matériel_Sogto!FW25</f>
        <v>0</v>
      </c>
      <c r="Z20" s="150" t="str">
        <f>Matériel_Sogto!GE25</f>
        <v>Manque Activié</v>
      </c>
      <c r="AA20" s="150" t="str">
        <f>Matériel_Sogto!GM25</f>
        <v>Manque Activié</v>
      </c>
      <c r="AB20" s="150" t="str">
        <f>Matériel_Sogto!GU25</f>
        <v>Manque Activié</v>
      </c>
      <c r="AC20" s="150">
        <f>Matériel_Sogto!HC25</f>
        <v>0</v>
      </c>
      <c r="AD20" s="150">
        <f>Matériel_Sogto!HK25</f>
        <v>0</v>
      </c>
      <c r="AE20" s="150">
        <f>Matériel_Sogto!HS25</f>
        <v>0</v>
      </c>
      <c r="AF20" s="150">
        <f>Matériel_Sogto!IA25</f>
        <v>0</v>
      </c>
      <c r="AG20" s="150">
        <f>Matériel_Sogto!II25</f>
        <v>0</v>
      </c>
      <c r="AH20" s="246">
        <f>Matériel_Sogto!IQ25</f>
        <v>0</v>
      </c>
    </row>
    <row r="21" spans="1:34">
      <c r="A21" s="245" t="str">
        <f>Matériel_Sogto!A26</f>
        <v>MOTEUR  D'EAU</v>
      </c>
      <c r="B21" s="301">
        <f>Matériel_Sogto!B26</f>
        <v>0</v>
      </c>
      <c r="C21" s="308">
        <f>Matériel_Sogto!C26</f>
        <v>0</v>
      </c>
      <c r="D21" s="306">
        <f>Matériel_Sogto!K26</f>
        <v>0</v>
      </c>
      <c r="E21" s="150" t="str">
        <f>Matériel_Sogto!S26</f>
        <v>Manque Activié</v>
      </c>
      <c r="F21" s="150">
        <f>Matériel_Sogto!AA26</f>
        <v>0</v>
      </c>
      <c r="G21" s="150">
        <f>Matériel_Sogto!AI26</f>
        <v>0</v>
      </c>
      <c r="H21" s="150">
        <f>+Matériel_Sogto!AQ26</f>
        <v>0</v>
      </c>
      <c r="I21" s="150">
        <f>Matériel_Sogto!AY26</f>
        <v>0</v>
      </c>
      <c r="J21" s="150">
        <f>Matériel_Sogto!BG26</f>
        <v>0</v>
      </c>
      <c r="K21" s="150">
        <f>Matériel_Sogto!BO26</f>
        <v>0</v>
      </c>
      <c r="L21" s="150">
        <f>Matériel_Sogto!BW26</f>
        <v>0</v>
      </c>
      <c r="M21" s="150">
        <f>+Matériel_Sogto!CE26</f>
        <v>0</v>
      </c>
      <c r="N21" s="150">
        <f>Matériel_Sogto!CM26</f>
        <v>0</v>
      </c>
      <c r="O21" s="150">
        <f>Matériel_Sogto!CU26</f>
        <v>0</v>
      </c>
      <c r="P21" s="150">
        <f>Matériel_Sogto!DC26</f>
        <v>0</v>
      </c>
      <c r="Q21" s="150">
        <f>Matériel_Sogto!DK26</f>
        <v>0</v>
      </c>
      <c r="R21" s="150">
        <f>Matériel_Sogto!DS26</f>
        <v>0</v>
      </c>
      <c r="S21" s="150">
        <f>Matériel_Sogto!EA26</f>
        <v>0</v>
      </c>
      <c r="T21" s="150">
        <f>Matériel_Sogto!EI26</f>
        <v>0</v>
      </c>
      <c r="U21" s="150">
        <f>Matériel_Sogto!EQ26</f>
        <v>0</v>
      </c>
      <c r="V21" s="150">
        <f>Matériel_Sogto!EY26</f>
        <v>0</v>
      </c>
      <c r="W21" s="150">
        <f>Matériel_Sogto!FG26</f>
        <v>0</v>
      </c>
      <c r="X21" s="150">
        <f>Matériel_Sogto!FO26</f>
        <v>0</v>
      </c>
      <c r="Y21" s="150" t="str">
        <f>Matériel_Sogto!FW26</f>
        <v>Manque Activié</v>
      </c>
      <c r="Z21" s="150" t="str">
        <f>Matériel_Sogto!GE26</f>
        <v>Manque Activié</v>
      </c>
      <c r="AA21" s="150" t="str">
        <f>Matériel_Sogto!GM26</f>
        <v>Manque Activié</v>
      </c>
      <c r="AB21" s="150" t="str">
        <f>Matériel_Sogto!GU26</f>
        <v>Manque Activié</v>
      </c>
      <c r="AC21" s="150">
        <f>Matériel_Sogto!HC26</f>
        <v>0</v>
      </c>
      <c r="AD21" s="150">
        <f>Matériel_Sogto!HK26</f>
        <v>0</v>
      </c>
      <c r="AE21" s="150">
        <f>Matériel_Sogto!HS26</f>
        <v>0</v>
      </c>
      <c r="AF21" s="150">
        <f>Matériel_Sogto!IA26</f>
        <v>0</v>
      </c>
      <c r="AG21" s="150">
        <f>Matériel_Sogto!II26</f>
        <v>0</v>
      </c>
      <c r="AH21" s="246">
        <f>Matériel_Sogto!IQ26</f>
        <v>0</v>
      </c>
    </row>
    <row r="22" spans="1:34">
      <c r="A22" s="245" t="str">
        <f>Matériel_Sogto!A27</f>
        <v>KIA</v>
      </c>
      <c r="B22" s="301" t="str">
        <f>Matériel_Sogto!B27</f>
        <v>VL017</v>
      </c>
      <c r="C22" s="308" t="str">
        <f>Matériel_Sogto!C27</f>
        <v>Transport</v>
      </c>
      <c r="D22" s="306">
        <f>Matériel_Sogto!K27</f>
        <v>0</v>
      </c>
      <c r="E22" s="150" t="str">
        <f>Matériel_Sogto!S27</f>
        <v>Manque Activié</v>
      </c>
      <c r="F22" s="150">
        <f>Matériel_Sogto!AA27</f>
        <v>0</v>
      </c>
      <c r="G22" s="150">
        <f>Matériel_Sogto!AI27</f>
        <v>0</v>
      </c>
      <c r="H22" s="150">
        <f>+Matériel_Sogto!AQ27</f>
        <v>0</v>
      </c>
      <c r="I22" s="150">
        <f>Matériel_Sogto!AY27</f>
        <v>0</v>
      </c>
      <c r="J22" s="150">
        <f>Matériel_Sogto!BG27</f>
        <v>0</v>
      </c>
      <c r="K22" s="150">
        <f>Matériel_Sogto!BO27</f>
        <v>0</v>
      </c>
      <c r="L22" s="150">
        <f>Matériel_Sogto!BW27</f>
        <v>0</v>
      </c>
      <c r="M22" s="150">
        <f>+Matériel_Sogto!CE27</f>
        <v>0</v>
      </c>
      <c r="N22" s="150">
        <f>Matériel_Sogto!CM27</f>
        <v>0</v>
      </c>
      <c r="O22" s="150">
        <f>Matériel_Sogto!CU27</f>
        <v>0</v>
      </c>
      <c r="P22" s="150">
        <f>Matériel_Sogto!DC27</f>
        <v>0</v>
      </c>
      <c r="Q22" s="150">
        <f>Matériel_Sogto!DK27</f>
        <v>0</v>
      </c>
      <c r="R22" s="150">
        <f>Matériel_Sogto!DS27</f>
        <v>0</v>
      </c>
      <c r="S22" s="150">
        <f>Matériel_Sogto!EA27</f>
        <v>0</v>
      </c>
      <c r="T22" s="150">
        <f>Matériel_Sogto!EI27</f>
        <v>0</v>
      </c>
      <c r="U22" s="150">
        <f>Matériel_Sogto!EQ27</f>
        <v>0</v>
      </c>
      <c r="V22" s="150">
        <f>Matériel_Sogto!EY27</f>
        <v>0</v>
      </c>
      <c r="W22" s="150">
        <f>Matériel_Sogto!FG27</f>
        <v>0</v>
      </c>
      <c r="X22" s="150">
        <f>Matériel_Sogto!FO27</f>
        <v>0</v>
      </c>
      <c r="Y22" s="150">
        <f>Matériel_Sogto!FW27</f>
        <v>0</v>
      </c>
      <c r="Z22" s="150" t="str">
        <f>Matériel_Sogto!GE27</f>
        <v>Manque Activié</v>
      </c>
      <c r="AA22" s="150" t="str">
        <f>Matériel_Sogto!GM27</f>
        <v>Manque Activié</v>
      </c>
      <c r="AB22" s="150" t="str">
        <f>Matériel_Sogto!GU27</f>
        <v>Manque Activié</v>
      </c>
      <c r="AC22" s="150">
        <f>Matériel_Sogto!HC27</f>
        <v>0</v>
      </c>
      <c r="AD22" s="150">
        <f>Matériel_Sogto!HK27</f>
        <v>0</v>
      </c>
      <c r="AE22" s="150">
        <f>Matériel_Sogto!HS27</f>
        <v>0</v>
      </c>
      <c r="AF22" s="150">
        <f>Matériel_Sogto!IA27</f>
        <v>0</v>
      </c>
      <c r="AG22" s="150">
        <f>Matériel_Sogto!II27</f>
        <v>0</v>
      </c>
      <c r="AH22" s="246">
        <f>Matériel_Sogto!IQ27</f>
        <v>0</v>
      </c>
    </row>
    <row r="23" spans="1:34">
      <c r="A23" s="245" t="str">
        <f>Matériel_Sogto!A28</f>
        <v>FIAT</v>
      </c>
      <c r="B23" s="301" t="str">
        <f>Matériel_Sogto!B28</f>
        <v>ASSURANCE</v>
      </c>
      <c r="C23" s="308">
        <f>Matériel_Sogto!C28</f>
        <v>0</v>
      </c>
      <c r="D23" s="306">
        <f>Matériel_Sogto!K28</f>
        <v>0</v>
      </c>
      <c r="E23" s="150" t="str">
        <f>Matériel_Sogto!S28</f>
        <v>Manque Activié</v>
      </c>
      <c r="F23" s="150">
        <f>Matériel_Sogto!AA28</f>
        <v>0</v>
      </c>
      <c r="G23" s="150">
        <f>Matériel_Sogto!AI28</f>
        <v>0</v>
      </c>
      <c r="H23" s="150">
        <f>+Matériel_Sogto!AQ28</f>
        <v>0</v>
      </c>
      <c r="I23" s="150">
        <f>Matériel_Sogto!AY28</f>
        <v>0</v>
      </c>
      <c r="J23" s="150">
        <f>Matériel_Sogto!BG28</f>
        <v>0</v>
      </c>
      <c r="K23" s="150">
        <f>Matériel_Sogto!BO28</f>
        <v>0</v>
      </c>
      <c r="L23" s="150">
        <f>Matériel_Sogto!BW28</f>
        <v>0</v>
      </c>
      <c r="M23" s="150">
        <f>+Matériel_Sogto!CE28</f>
        <v>0</v>
      </c>
      <c r="N23" s="150">
        <f>Matériel_Sogto!CM28</f>
        <v>0</v>
      </c>
      <c r="O23" s="150">
        <f>Matériel_Sogto!CU28</f>
        <v>0</v>
      </c>
      <c r="P23" s="150">
        <f>Matériel_Sogto!DC28</f>
        <v>0</v>
      </c>
      <c r="Q23" s="150">
        <f>Matériel_Sogto!DK28</f>
        <v>0</v>
      </c>
      <c r="R23" s="150">
        <f>Matériel_Sogto!DS28</f>
        <v>0</v>
      </c>
      <c r="S23" s="150">
        <f>Matériel_Sogto!EA28</f>
        <v>0</v>
      </c>
      <c r="T23" s="150">
        <f>Matériel_Sogto!EI28</f>
        <v>0</v>
      </c>
      <c r="U23" s="150">
        <f>Matériel_Sogto!EQ28</f>
        <v>0</v>
      </c>
      <c r="V23" s="150">
        <f>Matériel_Sogto!EY28</f>
        <v>0</v>
      </c>
      <c r="W23" s="150">
        <f>Matériel_Sogto!FG28</f>
        <v>0</v>
      </c>
      <c r="X23" s="150">
        <f>Matériel_Sogto!FO28</f>
        <v>0</v>
      </c>
      <c r="Y23" s="150" t="str">
        <f>Matériel_Sogto!FW28</f>
        <v>Manque Activié</v>
      </c>
      <c r="Z23" s="150" t="str">
        <f>Matériel_Sogto!GE28</f>
        <v>Manque Activié</v>
      </c>
      <c r="AA23" s="150" t="str">
        <f>Matériel_Sogto!GM28</f>
        <v>Manque Activié</v>
      </c>
      <c r="AB23" s="150" t="str">
        <f>Matériel_Sogto!GU28</f>
        <v>Manque Activié</v>
      </c>
      <c r="AC23" s="150">
        <f>Matériel_Sogto!HC28</f>
        <v>0</v>
      </c>
      <c r="AD23" s="150">
        <f>Matériel_Sogto!HK28</f>
        <v>0</v>
      </c>
      <c r="AE23" s="150">
        <f>Matériel_Sogto!HS28</f>
        <v>0</v>
      </c>
      <c r="AF23" s="150">
        <f>Matériel_Sogto!IA28</f>
        <v>0</v>
      </c>
      <c r="AG23" s="150">
        <f>Matériel_Sogto!II28</f>
        <v>0</v>
      </c>
      <c r="AH23" s="246">
        <f>Matériel_Sogto!IQ28</f>
        <v>0</v>
      </c>
    </row>
    <row r="24" spans="1:34">
      <c r="A24" s="245" t="str">
        <f>Matériel_Sogto!A29</f>
        <v>TRANSPORT PERSONNEL</v>
      </c>
      <c r="B24" s="301" t="str">
        <f>Matériel_Sogto!B29</f>
        <v>TPR003</v>
      </c>
      <c r="C24" s="308" t="str">
        <f>Matériel_Sogto!C29</f>
        <v>Transport</v>
      </c>
      <c r="D24" s="306">
        <f>Matériel_Sogto!K29</f>
        <v>0</v>
      </c>
      <c r="E24" s="150" t="str">
        <f>Matériel_Sogto!S29</f>
        <v>Manque Activié</v>
      </c>
      <c r="F24" s="150">
        <f>Matériel_Sogto!AA29</f>
        <v>0</v>
      </c>
      <c r="G24" s="150">
        <f>Matériel_Sogto!AI29</f>
        <v>0</v>
      </c>
      <c r="H24" s="150">
        <f>+Matériel_Sogto!AQ29</f>
        <v>0</v>
      </c>
      <c r="I24" s="150">
        <f>Matériel_Sogto!AY29</f>
        <v>0</v>
      </c>
      <c r="J24" s="150">
        <f>Matériel_Sogto!BG29</f>
        <v>0</v>
      </c>
      <c r="K24" s="150">
        <f>Matériel_Sogto!BO29</f>
        <v>0</v>
      </c>
      <c r="L24" s="150">
        <f>Matériel_Sogto!BW29</f>
        <v>0</v>
      </c>
      <c r="M24" s="150">
        <f>+Matériel_Sogto!CE29</f>
        <v>0</v>
      </c>
      <c r="N24" s="150">
        <f>Matériel_Sogto!CM29</f>
        <v>0</v>
      </c>
      <c r="O24" s="150">
        <f>Matériel_Sogto!CU29</f>
        <v>0</v>
      </c>
      <c r="P24" s="150">
        <f>Matériel_Sogto!DC29</f>
        <v>0</v>
      </c>
      <c r="Q24" s="150">
        <f>Matériel_Sogto!DK29</f>
        <v>0</v>
      </c>
      <c r="R24" s="150">
        <f>Matériel_Sogto!DS29</f>
        <v>0</v>
      </c>
      <c r="S24" s="150">
        <f>Matériel_Sogto!EA29</f>
        <v>0</v>
      </c>
      <c r="T24" s="150">
        <f>Matériel_Sogto!EI29</f>
        <v>0</v>
      </c>
      <c r="U24" s="150">
        <f>Matériel_Sogto!EQ29</f>
        <v>0</v>
      </c>
      <c r="V24" s="150">
        <f>Matériel_Sogto!EY29</f>
        <v>0</v>
      </c>
      <c r="W24" s="150">
        <f>Matériel_Sogto!FG29</f>
        <v>0</v>
      </c>
      <c r="X24" s="150">
        <f>Matériel_Sogto!FO29</f>
        <v>0</v>
      </c>
      <c r="Y24" s="150">
        <f>Matériel_Sogto!FW29</f>
        <v>0</v>
      </c>
      <c r="Z24" s="150">
        <f>Matériel_Sogto!GE29</f>
        <v>0</v>
      </c>
      <c r="AA24" s="150" t="str">
        <f>Matériel_Sogto!GM29</f>
        <v>Manque Activié</v>
      </c>
      <c r="AB24" s="150">
        <f>Matériel_Sogto!GU29</f>
        <v>0</v>
      </c>
      <c r="AC24" s="150">
        <f>Matériel_Sogto!HC29</f>
        <v>0</v>
      </c>
      <c r="AD24" s="150">
        <f>Matériel_Sogto!HK29</f>
        <v>0</v>
      </c>
      <c r="AE24" s="150">
        <f>Matériel_Sogto!HS29</f>
        <v>0</v>
      </c>
      <c r="AF24" s="150">
        <f>Matériel_Sogto!IA29</f>
        <v>0</v>
      </c>
      <c r="AG24" s="150">
        <f>Matériel_Sogto!II29</f>
        <v>0</v>
      </c>
      <c r="AH24" s="246">
        <f>Matériel_Sogto!IQ29</f>
        <v>0</v>
      </c>
    </row>
    <row r="25" spans="1:34">
      <c r="A25" s="245" t="str">
        <f>Matériel_Sogto!A30</f>
        <v>CHANTIER RASE TBOUDA</v>
      </c>
      <c r="B25" s="301">
        <f>Matériel_Sogto!B30</f>
        <v>0</v>
      </c>
      <c r="C25" s="308">
        <f>Matériel_Sogto!C30</f>
        <v>0</v>
      </c>
      <c r="D25" s="306">
        <f>Matériel_Sogto!K30</f>
        <v>0</v>
      </c>
      <c r="E25" s="150">
        <f>Matériel_Sogto!S30</f>
        <v>0</v>
      </c>
      <c r="F25" s="150">
        <f>Matériel_Sogto!AA30</f>
        <v>0</v>
      </c>
      <c r="G25" s="150">
        <f>Matériel_Sogto!AI30</f>
        <v>0</v>
      </c>
      <c r="H25" s="150">
        <f>+Matériel_Sogto!AQ30</f>
        <v>0</v>
      </c>
      <c r="I25" s="150">
        <f>Matériel_Sogto!AY30</f>
        <v>0</v>
      </c>
      <c r="J25" s="150">
        <f>Matériel_Sogto!BG30</f>
        <v>0</v>
      </c>
      <c r="K25" s="150">
        <f>Matériel_Sogto!BO30</f>
        <v>0</v>
      </c>
      <c r="L25" s="150">
        <f>Matériel_Sogto!BW30</f>
        <v>0</v>
      </c>
      <c r="M25" s="150">
        <f>+Matériel_Sogto!CE30</f>
        <v>0</v>
      </c>
      <c r="N25" s="150">
        <f>Matériel_Sogto!CM30</f>
        <v>0</v>
      </c>
      <c r="O25" s="150">
        <f>Matériel_Sogto!CU30</f>
        <v>0</v>
      </c>
      <c r="P25" s="150">
        <f>Matériel_Sogto!DC30</f>
        <v>0</v>
      </c>
      <c r="Q25" s="150">
        <f>Matériel_Sogto!DK30</f>
        <v>0</v>
      </c>
      <c r="R25" s="150">
        <f>Matériel_Sogto!DS30</f>
        <v>0</v>
      </c>
      <c r="S25" s="150">
        <f>Matériel_Sogto!EA30</f>
        <v>0</v>
      </c>
      <c r="T25" s="150">
        <f>Matériel_Sogto!EI30</f>
        <v>0</v>
      </c>
      <c r="U25" s="150">
        <f>Matériel_Sogto!EQ30</f>
        <v>0</v>
      </c>
      <c r="V25" s="150">
        <f>Matériel_Sogto!EY30</f>
        <v>0</v>
      </c>
      <c r="W25" s="150">
        <f>Matériel_Sogto!FG30</f>
        <v>0</v>
      </c>
      <c r="X25" s="150">
        <f>Matériel_Sogto!FO30</f>
        <v>0</v>
      </c>
      <c r="Y25" s="150" t="str">
        <f>Matériel_Sogto!FW30</f>
        <v>Manque Activié</v>
      </c>
      <c r="Z25" s="150" t="str">
        <f>Matériel_Sogto!GE30</f>
        <v>Manque Activié</v>
      </c>
      <c r="AA25" s="150" t="str">
        <f>Matériel_Sogto!GM30</f>
        <v>Manque Activié</v>
      </c>
      <c r="AB25" s="150" t="str">
        <f>Matériel_Sogto!GU30</f>
        <v>Manque Activié</v>
      </c>
      <c r="AC25" s="150">
        <f>Matériel_Sogto!HC30</f>
        <v>0</v>
      </c>
      <c r="AD25" s="150">
        <f>Matériel_Sogto!HK30</f>
        <v>0</v>
      </c>
      <c r="AE25" s="150">
        <f>Matériel_Sogto!HS30</f>
        <v>0</v>
      </c>
      <c r="AF25" s="150">
        <f>Matériel_Sogto!IA30</f>
        <v>0</v>
      </c>
      <c r="AG25" s="150">
        <f>Matériel_Sogto!II30</f>
        <v>0</v>
      </c>
      <c r="AH25" s="246">
        <f>Matériel_Sogto!IQ30</f>
        <v>0</v>
      </c>
    </row>
    <row r="26" spans="1:34">
      <c r="A26" s="245" t="str">
        <f>Matériel_Sogto!A31</f>
        <v>CAMION</v>
      </c>
      <c r="B26" s="301" t="str">
        <f>Matériel_Sogto!B31</f>
        <v>CA015</v>
      </c>
      <c r="C26" s="308">
        <f>Matériel_Sogto!C31</f>
        <v>0</v>
      </c>
      <c r="D26" s="306">
        <f>Matériel_Sogto!K31</f>
        <v>0</v>
      </c>
      <c r="E26" s="150">
        <f>Matériel_Sogto!S31</f>
        <v>0</v>
      </c>
      <c r="F26" s="150">
        <f>Matériel_Sogto!AA31</f>
        <v>0</v>
      </c>
      <c r="G26" s="150">
        <f>Matériel_Sogto!AI31</f>
        <v>0</v>
      </c>
      <c r="H26" s="150">
        <f>+Matériel_Sogto!AQ31</f>
        <v>0</v>
      </c>
      <c r="I26" s="150">
        <f>Matériel_Sogto!AY31</f>
        <v>0</v>
      </c>
      <c r="J26" s="150">
        <f>Matériel_Sogto!BG31</f>
        <v>0</v>
      </c>
      <c r="K26" s="150">
        <f>Matériel_Sogto!BO31</f>
        <v>0</v>
      </c>
      <c r="L26" s="150">
        <f>Matériel_Sogto!BW31</f>
        <v>0</v>
      </c>
      <c r="M26" s="150">
        <f>+Matériel_Sogto!CE31</f>
        <v>0</v>
      </c>
      <c r="N26" s="150">
        <f>Matériel_Sogto!CM31</f>
        <v>0</v>
      </c>
      <c r="O26" s="150">
        <f>Matériel_Sogto!CU31</f>
        <v>0</v>
      </c>
      <c r="P26" s="150">
        <f>Matériel_Sogto!DC31</f>
        <v>0</v>
      </c>
      <c r="Q26" s="150">
        <f>Matériel_Sogto!DK31</f>
        <v>0</v>
      </c>
      <c r="R26" s="150">
        <f>Matériel_Sogto!DS31</f>
        <v>0</v>
      </c>
      <c r="S26" s="150">
        <f>Matériel_Sogto!EA31</f>
        <v>0</v>
      </c>
      <c r="T26" s="150">
        <f>Matériel_Sogto!EI31</f>
        <v>0</v>
      </c>
      <c r="U26" s="150">
        <f>Matériel_Sogto!EQ31</f>
        <v>0</v>
      </c>
      <c r="V26" s="150">
        <f>Matériel_Sogto!EY31</f>
        <v>0</v>
      </c>
      <c r="W26" s="150">
        <f>Matériel_Sogto!FG31</f>
        <v>0</v>
      </c>
      <c r="X26" s="150">
        <f>Matériel_Sogto!FO31</f>
        <v>0</v>
      </c>
      <c r="Y26" s="150" t="str">
        <f>Matériel_Sogto!FW31</f>
        <v>Manque Activié</v>
      </c>
      <c r="Z26" s="150" t="str">
        <f>Matériel_Sogto!GE31</f>
        <v>Manque Activié</v>
      </c>
      <c r="AA26" s="150" t="str">
        <f>Matériel_Sogto!GM31</f>
        <v>Manque Activié</v>
      </c>
      <c r="AB26" s="150" t="str">
        <f>Matériel_Sogto!GU31</f>
        <v>Manque Activié</v>
      </c>
      <c r="AC26" s="150">
        <f>Matériel_Sogto!HC31</f>
        <v>0</v>
      </c>
      <c r="AD26" s="150">
        <f>Matériel_Sogto!HK31</f>
        <v>0</v>
      </c>
      <c r="AE26" s="150">
        <f>Matériel_Sogto!HS31</f>
        <v>0</v>
      </c>
      <c r="AF26" s="150">
        <f>Matériel_Sogto!IA31</f>
        <v>0</v>
      </c>
      <c r="AG26" s="150">
        <f>Matériel_Sogto!II31</f>
        <v>0</v>
      </c>
      <c r="AH26" s="246">
        <f>Matériel_Sogto!IQ31</f>
        <v>0</v>
      </c>
    </row>
    <row r="27" spans="1:34">
      <c r="A27" s="245" t="str">
        <f>Matériel_Sogto!A32</f>
        <v>CAMION 690A 7</v>
      </c>
      <c r="B27" s="301" t="str">
        <f>Matériel_Sogto!B32</f>
        <v>CR001</v>
      </c>
      <c r="C27" s="308">
        <f>Matériel_Sogto!C32</f>
        <v>0</v>
      </c>
      <c r="D27" s="306">
        <f>Matériel_Sogto!K32</f>
        <v>0</v>
      </c>
      <c r="E27" s="150">
        <f>Matériel_Sogto!S32</f>
        <v>0</v>
      </c>
      <c r="F27" s="150">
        <f>Matériel_Sogto!AA32</f>
        <v>0</v>
      </c>
      <c r="G27" s="150">
        <f>Matériel_Sogto!AI32</f>
        <v>0</v>
      </c>
      <c r="H27" s="150">
        <f>+Matériel_Sogto!AQ32</f>
        <v>0</v>
      </c>
      <c r="I27" s="150">
        <f>Matériel_Sogto!AY32</f>
        <v>0</v>
      </c>
      <c r="J27" s="150">
        <f>Matériel_Sogto!BG32</f>
        <v>0</v>
      </c>
      <c r="K27" s="150">
        <f>Matériel_Sogto!BO32</f>
        <v>0</v>
      </c>
      <c r="L27" s="150">
        <f>Matériel_Sogto!BW32</f>
        <v>0</v>
      </c>
      <c r="M27" s="150">
        <f>+Matériel_Sogto!CE32</f>
        <v>0</v>
      </c>
      <c r="N27" s="150">
        <f>Matériel_Sogto!CM32</f>
        <v>0</v>
      </c>
      <c r="O27" s="150">
        <f>Matériel_Sogto!CU32</f>
        <v>0</v>
      </c>
      <c r="P27" s="150">
        <f>Matériel_Sogto!DC32</f>
        <v>0</v>
      </c>
      <c r="Q27" s="150">
        <f>Matériel_Sogto!DK32</f>
        <v>0</v>
      </c>
      <c r="R27" s="150">
        <f>Matériel_Sogto!DS32</f>
        <v>0</v>
      </c>
      <c r="S27" s="150">
        <f>Matériel_Sogto!EA32</f>
        <v>0</v>
      </c>
      <c r="T27" s="150">
        <f>Matériel_Sogto!EI32</f>
        <v>0</v>
      </c>
      <c r="U27" s="150">
        <f>Matériel_Sogto!EQ32</f>
        <v>0</v>
      </c>
      <c r="V27" s="150">
        <f>Matériel_Sogto!EY32</f>
        <v>0</v>
      </c>
      <c r="W27" s="150">
        <f>Matériel_Sogto!FG32</f>
        <v>0</v>
      </c>
      <c r="X27" s="150">
        <f>Matériel_Sogto!FO32</f>
        <v>0</v>
      </c>
      <c r="Y27" s="150" t="str">
        <f>Matériel_Sogto!FW32</f>
        <v>Manque Activié</v>
      </c>
      <c r="Z27" s="150" t="str">
        <f>Matériel_Sogto!GE32</f>
        <v>Manque Activié</v>
      </c>
      <c r="AA27" s="150" t="str">
        <f>Matériel_Sogto!GM32</f>
        <v>Manque Activié</v>
      </c>
      <c r="AB27" s="150" t="str">
        <f>Matériel_Sogto!GU32</f>
        <v>Manque Activié</v>
      </c>
      <c r="AC27" s="150">
        <f>Matériel_Sogto!HC32</f>
        <v>0</v>
      </c>
      <c r="AD27" s="150">
        <f>Matériel_Sogto!HK32</f>
        <v>0</v>
      </c>
      <c r="AE27" s="150">
        <f>Matériel_Sogto!HS32</f>
        <v>0</v>
      </c>
      <c r="AF27" s="150">
        <f>Matériel_Sogto!IA32</f>
        <v>0</v>
      </c>
      <c r="AG27" s="150">
        <f>Matériel_Sogto!II32</f>
        <v>0</v>
      </c>
      <c r="AH27" s="246">
        <f>Matériel_Sogto!IQ32</f>
        <v>0</v>
      </c>
    </row>
    <row r="28" spans="1:34">
      <c r="A28" s="245" t="str">
        <f>Matériel_Sogto!A33</f>
        <v>CHAUDIERE</v>
      </c>
      <c r="B28" s="301" t="str">
        <f>Matériel_Sogto!B33</f>
        <v>CR001</v>
      </c>
      <c r="C28" s="308">
        <f>Matériel_Sogto!C33</f>
        <v>0</v>
      </c>
      <c r="D28" s="306">
        <f>Matériel_Sogto!K33</f>
        <v>0</v>
      </c>
      <c r="E28" s="150">
        <f>Matériel_Sogto!S33</f>
        <v>0</v>
      </c>
      <c r="F28" s="150">
        <f>Matériel_Sogto!AA33</f>
        <v>0</v>
      </c>
      <c r="G28" s="150">
        <f>Matériel_Sogto!AI33</f>
        <v>0</v>
      </c>
      <c r="H28" s="150">
        <f>+Matériel_Sogto!AQ33</f>
        <v>0</v>
      </c>
      <c r="I28" s="150">
        <f>Matériel_Sogto!AY33</f>
        <v>0</v>
      </c>
      <c r="J28" s="150">
        <f>Matériel_Sogto!BG33</f>
        <v>0</v>
      </c>
      <c r="K28" s="150">
        <f>Matériel_Sogto!BO33</f>
        <v>0</v>
      </c>
      <c r="L28" s="150">
        <f>Matériel_Sogto!BW33</f>
        <v>0</v>
      </c>
      <c r="M28" s="150">
        <f>+Matériel_Sogto!CE33</f>
        <v>0</v>
      </c>
      <c r="N28" s="150">
        <f>Matériel_Sogto!CM33</f>
        <v>0</v>
      </c>
      <c r="O28" s="150">
        <f>Matériel_Sogto!CU33</f>
        <v>0</v>
      </c>
      <c r="P28" s="150">
        <f>Matériel_Sogto!DC33</f>
        <v>0</v>
      </c>
      <c r="Q28" s="150">
        <f>Matériel_Sogto!DK33</f>
        <v>0</v>
      </c>
      <c r="R28" s="150">
        <f>Matériel_Sogto!DS33</f>
        <v>0</v>
      </c>
      <c r="S28" s="150">
        <f>Matériel_Sogto!EA33</f>
        <v>0</v>
      </c>
      <c r="T28" s="150">
        <f>Matériel_Sogto!EI33</f>
        <v>0</v>
      </c>
      <c r="U28" s="150">
        <f>Matériel_Sogto!EQ33</f>
        <v>0</v>
      </c>
      <c r="V28" s="150">
        <f>Matériel_Sogto!EY33</f>
        <v>0</v>
      </c>
      <c r="W28" s="150">
        <f>Matériel_Sogto!FG33</f>
        <v>0</v>
      </c>
      <c r="X28" s="150">
        <f>Matériel_Sogto!FO33</f>
        <v>0</v>
      </c>
      <c r="Y28" s="150" t="str">
        <f>Matériel_Sogto!FW33</f>
        <v>Manque Activié</v>
      </c>
      <c r="Z28" s="150" t="str">
        <f>Matériel_Sogto!GE33</f>
        <v>Manque Activié</v>
      </c>
      <c r="AA28" s="150" t="str">
        <f>Matériel_Sogto!GM33</f>
        <v>Manque Activié</v>
      </c>
      <c r="AB28" s="150" t="str">
        <f>Matériel_Sogto!GU33</f>
        <v>Manque Activié</v>
      </c>
      <c r="AC28" s="150">
        <f>Matériel_Sogto!HC33</f>
        <v>0</v>
      </c>
      <c r="AD28" s="150">
        <f>Matériel_Sogto!HK33</f>
        <v>0</v>
      </c>
      <c r="AE28" s="150">
        <f>Matériel_Sogto!HS33</f>
        <v>0</v>
      </c>
      <c r="AF28" s="150">
        <f>Matériel_Sogto!IA33</f>
        <v>0</v>
      </c>
      <c r="AG28" s="150">
        <f>Matériel_Sogto!II33</f>
        <v>0</v>
      </c>
      <c r="AH28" s="246">
        <f>Matériel_Sogto!IQ33</f>
        <v>0</v>
      </c>
    </row>
    <row r="29" spans="1:34">
      <c r="A29" s="245">
        <f>Matériel_Sogto!A34</f>
        <v>0</v>
      </c>
      <c r="B29" s="301">
        <f>Matériel_Sogto!B34</f>
        <v>0</v>
      </c>
      <c r="C29" s="308">
        <f>Matériel_Sogto!C34</f>
        <v>0</v>
      </c>
      <c r="D29" s="306">
        <f>Matériel_Sogto!K34</f>
        <v>0</v>
      </c>
      <c r="E29" s="150">
        <f>Matériel_Sogto!S34</f>
        <v>0</v>
      </c>
      <c r="F29" s="150">
        <f>Matériel_Sogto!AA34</f>
        <v>0</v>
      </c>
      <c r="G29" s="150">
        <f>Matériel_Sogto!AI34</f>
        <v>0</v>
      </c>
      <c r="H29" s="150">
        <f>+Matériel_Sogto!AQ34</f>
        <v>0</v>
      </c>
      <c r="I29" s="150">
        <f>Matériel_Sogto!AY34</f>
        <v>0</v>
      </c>
      <c r="J29" s="150">
        <f>Matériel_Sogto!BG34</f>
        <v>0</v>
      </c>
      <c r="K29" s="150">
        <f>Matériel_Sogto!BO34</f>
        <v>0</v>
      </c>
      <c r="L29" s="150">
        <f>Matériel_Sogto!BW34</f>
        <v>0</v>
      </c>
      <c r="M29" s="150">
        <f>+Matériel_Sogto!CE34</f>
        <v>0</v>
      </c>
      <c r="N29" s="150">
        <f>Matériel_Sogto!CM34</f>
        <v>0</v>
      </c>
      <c r="O29" s="150">
        <f>Matériel_Sogto!CU34</f>
        <v>0</v>
      </c>
      <c r="P29" s="150">
        <f>Matériel_Sogto!DC34</f>
        <v>0</v>
      </c>
      <c r="Q29" s="150">
        <f>Matériel_Sogto!DK34</f>
        <v>0</v>
      </c>
      <c r="R29" s="150">
        <f>Matériel_Sogto!DS34</f>
        <v>0</v>
      </c>
      <c r="S29" s="150">
        <f>Matériel_Sogto!EA34</f>
        <v>0</v>
      </c>
      <c r="T29" s="150">
        <f>Matériel_Sogto!EI34</f>
        <v>0</v>
      </c>
      <c r="U29" s="150">
        <f>Matériel_Sogto!EQ34</f>
        <v>0</v>
      </c>
      <c r="V29" s="150">
        <f>Matériel_Sogto!EY34</f>
        <v>0</v>
      </c>
      <c r="W29" s="150">
        <f>Matériel_Sogto!FG34</f>
        <v>0</v>
      </c>
      <c r="X29" s="150">
        <f>Matériel_Sogto!FO34</f>
        <v>0</v>
      </c>
      <c r="Y29" s="150">
        <f>Matériel_Sogto!FW34</f>
        <v>0</v>
      </c>
      <c r="Z29" s="150">
        <f>Matériel_Sogto!GE34</f>
        <v>0</v>
      </c>
      <c r="AA29" s="150">
        <f>Matériel_Sogto!GM34</f>
        <v>0</v>
      </c>
      <c r="AB29" s="150">
        <f>Matériel_Sogto!GU34</f>
        <v>0</v>
      </c>
      <c r="AC29" s="150">
        <f>Matériel_Sogto!HC34</f>
        <v>0</v>
      </c>
      <c r="AD29" s="150">
        <f>Matériel_Sogto!HK34</f>
        <v>0</v>
      </c>
      <c r="AE29" s="150">
        <f>Matériel_Sogto!HS34</f>
        <v>0</v>
      </c>
      <c r="AF29" s="150">
        <f>Matériel_Sogto!IA34</f>
        <v>0</v>
      </c>
      <c r="AG29" s="150">
        <f>Matériel_Sogto!II34</f>
        <v>0</v>
      </c>
      <c r="AH29" s="246">
        <f>Matériel_Sogto!IQ34</f>
        <v>0</v>
      </c>
    </row>
    <row r="30" spans="1:34">
      <c r="A30" s="245">
        <f>Matériel_Sogto!A35</f>
        <v>0</v>
      </c>
      <c r="B30" s="301">
        <f>Matériel_Sogto!B35</f>
        <v>0</v>
      </c>
      <c r="C30" s="308">
        <f>Matériel_Sogto!C35</f>
        <v>0</v>
      </c>
      <c r="D30" s="306">
        <f>Matériel_Sogto!K35</f>
        <v>0</v>
      </c>
      <c r="E30" s="150">
        <f>Matériel_Sogto!S35</f>
        <v>0</v>
      </c>
      <c r="F30" s="150">
        <f>Matériel_Sogto!AA35</f>
        <v>0</v>
      </c>
      <c r="G30" s="150">
        <f>Matériel_Sogto!AI35</f>
        <v>0</v>
      </c>
      <c r="H30" s="150">
        <f>+Matériel_Sogto!AQ35</f>
        <v>0</v>
      </c>
      <c r="I30" s="150">
        <f>Matériel_Sogto!AY35</f>
        <v>0</v>
      </c>
      <c r="J30" s="150">
        <f>Matériel_Sogto!BG35</f>
        <v>0</v>
      </c>
      <c r="K30" s="150">
        <f>Matériel_Sogto!BO35</f>
        <v>0</v>
      </c>
      <c r="L30" s="150">
        <f>Matériel_Sogto!BW35</f>
        <v>0</v>
      </c>
      <c r="M30" s="150">
        <f>+Matériel_Sogto!CE35</f>
        <v>0</v>
      </c>
      <c r="N30" s="150">
        <f>Matériel_Sogto!CM35</f>
        <v>0</v>
      </c>
      <c r="O30" s="150">
        <f>Matériel_Sogto!CU35</f>
        <v>0</v>
      </c>
      <c r="P30" s="150">
        <f>Matériel_Sogto!DC35</f>
        <v>0</v>
      </c>
      <c r="Q30" s="150">
        <f>Matériel_Sogto!DK35</f>
        <v>0</v>
      </c>
      <c r="R30" s="150">
        <f>Matériel_Sogto!DS35</f>
        <v>0</v>
      </c>
      <c r="S30" s="150">
        <f>Matériel_Sogto!EA35</f>
        <v>0</v>
      </c>
      <c r="T30" s="150">
        <f>Matériel_Sogto!EI35</f>
        <v>0</v>
      </c>
      <c r="U30" s="150">
        <f>Matériel_Sogto!EQ35</f>
        <v>0</v>
      </c>
      <c r="V30" s="150">
        <f>Matériel_Sogto!EY35</f>
        <v>0</v>
      </c>
      <c r="W30" s="150">
        <f>Matériel_Sogto!FG35</f>
        <v>0</v>
      </c>
      <c r="X30" s="150">
        <f>Matériel_Sogto!FO35</f>
        <v>0</v>
      </c>
      <c r="Y30" s="150">
        <f>Matériel_Sogto!FW35</f>
        <v>0</v>
      </c>
      <c r="Z30" s="150">
        <f>Matériel_Sogto!GE35</f>
        <v>0</v>
      </c>
      <c r="AA30" s="150">
        <f>Matériel_Sogto!GM35</f>
        <v>0</v>
      </c>
      <c r="AB30" s="150">
        <f>Matériel_Sogto!GU35</f>
        <v>0</v>
      </c>
      <c r="AC30" s="150">
        <f>Matériel_Sogto!HC35</f>
        <v>0</v>
      </c>
      <c r="AD30" s="150">
        <f>Matériel_Sogto!HK35</f>
        <v>0</v>
      </c>
      <c r="AE30" s="150">
        <f>Matériel_Sogto!HS35</f>
        <v>0</v>
      </c>
      <c r="AF30" s="150">
        <f>Matériel_Sogto!IA35</f>
        <v>0</v>
      </c>
      <c r="AG30" s="150">
        <f>Matériel_Sogto!II35</f>
        <v>0</v>
      </c>
      <c r="AH30" s="246">
        <f>Matériel_Sogto!IQ35</f>
        <v>0</v>
      </c>
    </row>
    <row r="31" spans="1:34">
      <c r="A31" s="245">
        <f>Matériel_Sogto!A36</f>
        <v>0</v>
      </c>
      <c r="B31" s="301">
        <f>Matériel_Sogto!B36</f>
        <v>0</v>
      </c>
      <c r="C31" s="308">
        <f>Matériel_Sogto!C36</f>
        <v>0</v>
      </c>
      <c r="D31" s="306">
        <f>Matériel_Sogto!K36</f>
        <v>0</v>
      </c>
      <c r="E31" s="150">
        <f>Matériel_Sogto!S36</f>
        <v>0</v>
      </c>
      <c r="F31" s="150">
        <f>Matériel_Sogto!AA36</f>
        <v>0</v>
      </c>
      <c r="G31" s="150">
        <f>Matériel_Sogto!AI36</f>
        <v>0</v>
      </c>
      <c r="H31" s="150">
        <f>+Matériel_Sogto!AQ36</f>
        <v>0</v>
      </c>
      <c r="I31" s="150">
        <f>Matériel_Sogto!AY36</f>
        <v>0</v>
      </c>
      <c r="J31" s="150">
        <f>Matériel_Sogto!BG36</f>
        <v>0</v>
      </c>
      <c r="K31" s="150">
        <f>Matériel_Sogto!BO36</f>
        <v>0</v>
      </c>
      <c r="L31" s="150">
        <f>Matériel_Sogto!BW36</f>
        <v>0</v>
      </c>
      <c r="M31" s="150">
        <f>+Matériel_Sogto!CE36</f>
        <v>0</v>
      </c>
      <c r="N31" s="150">
        <f>Matériel_Sogto!CM36</f>
        <v>0</v>
      </c>
      <c r="O31" s="150">
        <f>Matériel_Sogto!CU36</f>
        <v>0</v>
      </c>
      <c r="P31" s="150">
        <f>Matériel_Sogto!DC36</f>
        <v>0</v>
      </c>
      <c r="Q31" s="150">
        <f>Matériel_Sogto!DK36</f>
        <v>0</v>
      </c>
      <c r="R31" s="150">
        <f>Matériel_Sogto!DS36</f>
        <v>0</v>
      </c>
      <c r="S31" s="150">
        <f>Matériel_Sogto!EA36</f>
        <v>0</v>
      </c>
      <c r="T31" s="150">
        <f>Matériel_Sogto!EI36</f>
        <v>0</v>
      </c>
      <c r="U31" s="150">
        <f>Matériel_Sogto!EQ36</f>
        <v>0</v>
      </c>
      <c r="V31" s="150">
        <f>Matériel_Sogto!EY36</f>
        <v>0</v>
      </c>
      <c r="W31" s="150">
        <f>Matériel_Sogto!FG36</f>
        <v>0</v>
      </c>
      <c r="X31" s="150">
        <f>Matériel_Sogto!FO36</f>
        <v>0</v>
      </c>
      <c r="Y31" s="150">
        <f>Matériel_Sogto!FW36</f>
        <v>0</v>
      </c>
      <c r="Z31" s="150">
        <f>Matériel_Sogto!GE36</f>
        <v>0</v>
      </c>
      <c r="AA31" s="150">
        <f>Matériel_Sogto!GM36</f>
        <v>0</v>
      </c>
      <c r="AB31" s="150">
        <f>Matériel_Sogto!GU36</f>
        <v>0</v>
      </c>
      <c r="AC31" s="150">
        <f>Matériel_Sogto!HC36</f>
        <v>0</v>
      </c>
      <c r="AD31" s="150">
        <f>Matériel_Sogto!HK36</f>
        <v>0</v>
      </c>
      <c r="AE31" s="150">
        <f>Matériel_Sogto!HS36</f>
        <v>0</v>
      </c>
      <c r="AF31" s="150">
        <f>Matériel_Sogto!IA36</f>
        <v>0</v>
      </c>
      <c r="AG31" s="150">
        <f>Matériel_Sogto!II36</f>
        <v>0</v>
      </c>
      <c r="AH31" s="246">
        <f>Matériel_Sogto!IQ36</f>
        <v>0</v>
      </c>
    </row>
    <row r="32" spans="1:34">
      <c r="A32" s="245">
        <f>Matériel_Sogto!A37</f>
        <v>0</v>
      </c>
      <c r="B32" s="301">
        <f>Matériel_Sogto!B37</f>
        <v>0</v>
      </c>
      <c r="C32" s="308">
        <f>Matériel_Sogto!C37</f>
        <v>0</v>
      </c>
      <c r="D32" s="306">
        <f>Matériel_Sogto!K37</f>
        <v>0</v>
      </c>
      <c r="E32" s="150">
        <f>Matériel_Sogto!S37</f>
        <v>0</v>
      </c>
      <c r="F32" s="150">
        <f>Matériel_Sogto!AA37</f>
        <v>0</v>
      </c>
      <c r="G32" s="150">
        <f>Matériel_Sogto!AI37</f>
        <v>0</v>
      </c>
      <c r="H32" s="150">
        <f>+Matériel_Sogto!AQ37</f>
        <v>0</v>
      </c>
      <c r="I32" s="150">
        <f>Matériel_Sogto!AY37</f>
        <v>0</v>
      </c>
      <c r="J32" s="150">
        <f>Matériel_Sogto!BG37</f>
        <v>0</v>
      </c>
      <c r="K32" s="150">
        <f>Matériel_Sogto!BO37</f>
        <v>0</v>
      </c>
      <c r="L32" s="150">
        <f>Matériel_Sogto!BW37</f>
        <v>0</v>
      </c>
      <c r="M32" s="150">
        <f>+Matériel_Sogto!CE37</f>
        <v>0</v>
      </c>
      <c r="N32" s="150">
        <f>Matériel_Sogto!CM37</f>
        <v>0</v>
      </c>
      <c r="O32" s="150">
        <f>Matériel_Sogto!CU37</f>
        <v>0</v>
      </c>
      <c r="P32" s="150">
        <f>Matériel_Sogto!DC37</f>
        <v>0</v>
      </c>
      <c r="Q32" s="150">
        <f>Matériel_Sogto!DK37</f>
        <v>0</v>
      </c>
      <c r="R32" s="150">
        <f>Matériel_Sogto!DS37</f>
        <v>0</v>
      </c>
      <c r="S32" s="150">
        <f>Matériel_Sogto!EA37</f>
        <v>0</v>
      </c>
      <c r="T32" s="150">
        <f>Matériel_Sogto!EI37</f>
        <v>0</v>
      </c>
      <c r="U32" s="150">
        <f>Matériel_Sogto!EQ37</f>
        <v>0</v>
      </c>
      <c r="V32" s="150">
        <f>Matériel_Sogto!EY37</f>
        <v>0</v>
      </c>
      <c r="W32" s="150">
        <f>Matériel_Sogto!FG37</f>
        <v>0</v>
      </c>
      <c r="X32" s="150">
        <f>Matériel_Sogto!FO37</f>
        <v>0</v>
      </c>
      <c r="Y32" s="150">
        <f>Matériel_Sogto!FW37</f>
        <v>0</v>
      </c>
      <c r="Z32" s="150">
        <f>Matériel_Sogto!GE37</f>
        <v>0</v>
      </c>
      <c r="AA32" s="150">
        <f>Matériel_Sogto!GM37</f>
        <v>0</v>
      </c>
      <c r="AB32" s="150">
        <f>Matériel_Sogto!GU37</f>
        <v>0</v>
      </c>
      <c r="AC32" s="150">
        <f>Matériel_Sogto!HC37</f>
        <v>0</v>
      </c>
      <c r="AD32" s="150">
        <f>Matériel_Sogto!HK37</f>
        <v>0</v>
      </c>
      <c r="AE32" s="150">
        <f>Matériel_Sogto!HS37</f>
        <v>0</v>
      </c>
      <c r="AF32" s="150">
        <f>Matériel_Sogto!IA37</f>
        <v>0</v>
      </c>
      <c r="AG32" s="150">
        <f>Matériel_Sogto!II37</f>
        <v>0</v>
      </c>
      <c r="AH32" s="246">
        <f>Matériel_Sogto!IQ37</f>
        <v>0</v>
      </c>
    </row>
    <row r="33" spans="1:34">
      <c r="A33" s="245">
        <f>Matériel_Sogto!A38</f>
        <v>0</v>
      </c>
      <c r="B33" s="301">
        <f>Matériel_Sogto!B38</f>
        <v>0</v>
      </c>
      <c r="C33" s="308">
        <f>Matériel_Sogto!C38</f>
        <v>0</v>
      </c>
      <c r="D33" s="306">
        <f>Matériel_Sogto!K38</f>
        <v>0</v>
      </c>
      <c r="E33" s="150">
        <f>Matériel_Sogto!S38</f>
        <v>0</v>
      </c>
      <c r="F33" s="150">
        <f>Matériel_Sogto!AA38</f>
        <v>0</v>
      </c>
      <c r="G33" s="150">
        <f>Matériel_Sogto!AI38</f>
        <v>0</v>
      </c>
      <c r="H33" s="150">
        <f>+Matériel_Sogto!AQ38</f>
        <v>0</v>
      </c>
      <c r="I33" s="150">
        <f>Matériel_Sogto!AY38</f>
        <v>0</v>
      </c>
      <c r="J33" s="150">
        <f>Matériel_Sogto!BG38</f>
        <v>0</v>
      </c>
      <c r="K33" s="150">
        <f>Matériel_Sogto!BO38</f>
        <v>0</v>
      </c>
      <c r="L33" s="150">
        <f>Matériel_Sogto!BW38</f>
        <v>0</v>
      </c>
      <c r="M33" s="150">
        <f>+Matériel_Sogto!CE38</f>
        <v>0</v>
      </c>
      <c r="N33" s="150">
        <f>Matériel_Sogto!CM38</f>
        <v>0</v>
      </c>
      <c r="O33" s="150">
        <f>Matériel_Sogto!CU38</f>
        <v>0</v>
      </c>
      <c r="P33" s="150">
        <f>Matériel_Sogto!DC38</f>
        <v>0</v>
      </c>
      <c r="Q33" s="150">
        <f>Matériel_Sogto!DK38</f>
        <v>0</v>
      </c>
      <c r="R33" s="150">
        <f>Matériel_Sogto!DS38</f>
        <v>0</v>
      </c>
      <c r="S33" s="150">
        <f>Matériel_Sogto!EA38</f>
        <v>0</v>
      </c>
      <c r="T33" s="150">
        <f>Matériel_Sogto!EI38</f>
        <v>0</v>
      </c>
      <c r="U33" s="150">
        <f>Matériel_Sogto!EQ38</f>
        <v>0</v>
      </c>
      <c r="V33" s="150">
        <f>Matériel_Sogto!EY38</f>
        <v>0</v>
      </c>
      <c r="W33" s="150">
        <f>Matériel_Sogto!FG38</f>
        <v>0</v>
      </c>
      <c r="X33" s="150">
        <f>Matériel_Sogto!FO38</f>
        <v>0</v>
      </c>
      <c r="Y33" s="150">
        <f>Matériel_Sogto!FW38</f>
        <v>0</v>
      </c>
      <c r="Z33" s="150">
        <f>Matériel_Sogto!GE38</f>
        <v>0</v>
      </c>
      <c r="AA33" s="150">
        <f>Matériel_Sogto!GM38</f>
        <v>0</v>
      </c>
      <c r="AB33" s="150">
        <f>Matériel_Sogto!GU38</f>
        <v>0</v>
      </c>
      <c r="AC33" s="150">
        <f>Matériel_Sogto!HC38</f>
        <v>0</v>
      </c>
      <c r="AD33" s="150">
        <f>Matériel_Sogto!HK38</f>
        <v>0</v>
      </c>
      <c r="AE33" s="150">
        <f>Matériel_Sogto!HS38</f>
        <v>0</v>
      </c>
      <c r="AF33" s="150">
        <f>Matériel_Sogto!IA38</f>
        <v>0</v>
      </c>
      <c r="AG33" s="150">
        <f>Matériel_Sogto!II38</f>
        <v>0</v>
      </c>
      <c r="AH33" s="246">
        <f>Matériel_Sogto!IQ38</f>
        <v>0</v>
      </c>
    </row>
    <row r="34" spans="1:34">
      <c r="A34" s="245">
        <f>Matériel_Sogto!A39</f>
        <v>0</v>
      </c>
      <c r="B34" s="301">
        <f>Matériel_Sogto!B39</f>
        <v>0</v>
      </c>
      <c r="C34" s="308">
        <f>Matériel_Sogto!C39</f>
        <v>0</v>
      </c>
      <c r="D34" s="306">
        <f>Matériel_Sogto!K39</f>
        <v>0</v>
      </c>
      <c r="E34" s="150">
        <f>Matériel_Sogto!S39</f>
        <v>0</v>
      </c>
      <c r="F34" s="150">
        <f>Matériel_Sogto!AA39</f>
        <v>0</v>
      </c>
      <c r="G34" s="150">
        <f>Matériel_Sogto!AI39</f>
        <v>0</v>
      </c>
      <c r="H34" s="150">
        <f>+Matériel_Sogto!AQ39</f>
        <v>0</v>
      </c>
      <c r="I34" s="150">
        <f>Matériel_Sogto!AY39</f>
        <v>0</v>
      </c>
      <c r="J34" s="150">
        <f>Matériel_Sogto!BG39</f>
        <v>0</v>
      </c>
      <c r="K34" s="150">
        <f>Matériel_Sogto!BO39</f>
        <v>0</v>
      </c>
      <c r="L34" s="150">
        <f>Matériel_Sogto!BW39</f>
        <v>0</v>
      </c>
      <c r="M34" s="150">
        <f>+Matériel_Sogto!CE39</f>
        <v>0</v>
      </c>
      <c r="N34" s="150">
        <f>Matériel_Sogto!CM39</f>
        <v>0</v>
      </c>
      <c r="O34" s="150">
        <f>Matériel_Sogto!CU39</f>
        <v>0</v>
      </c>
      <c r="P34" s="150">
        <f>Matériel_Sogto!DC39</f>
        <v>0</v>
      </c>
      <c r="Q34" s="150">
        <f>Matériel_Sogto!DK39</f>
        <v>0</v>
      </c>
      <c r="R34" s="150">
        <f>Matériel_Sogto!DS39</f>
        <v>0</v>
      </c>
      <c r="S34" s="150">
        <f>Matériel_Sogto!EA39</f>
        <v>0</v>
      </c>
      <c r="T34" s="150">
        <f>Matériel_Sogto!EI39</f>
        <v>0</v>
      </c>
      <c r="U34" s="150">
        <f>Matériel_Sogto!EQ39</f>
        <v>0</v>
      </c>
      <c r="V34" s="150">
        <f>Matériel_Sogto!EY39</f>
        <v>0</v>
      </c>
      <c r="W34" s="150">
        <f>Matériel_Sogto!FG39</f>
        <v>0</v>
      </c>
      <c r="X34" s="150">
        <f>Matériel_Sogto!FO39</f>
        <v>0</v>
      </c>
      <c r="Y34" s="150">
        <f>Matériel_Sogto!FW39</f>
        <v>0</v>
      </c>
      <c r="Z34" s="150">
        <f>Matériel_Sogto!GE39</f>
        <v>0</v>
      </c>
      <c r="AA34" s="150">
        <f>Matériel_Sogto!GM39</f>
        <v>0</v>
      </c>
      <c r="AB34" s="150">
        <f>Matériel_Sogto!GU39</f>
        <v>0</v>
      </c>
      <c r="AC34" s="150">
        <f>Matériel_Sogto!HC39</f>
        <v>0</v>
      </c>
      <c r="AD34" s="150">
        <f>Matériel_Sogto!HK39</f>
        <v>0</v>
      </c>
      <c r="AE34" s="150">
        <f>Matériel_Sogto!HS39</f>
        <v>0</v>
      </c>
      <c r="AF34" s="150">
        <f>Matériel_Sogto!IA39</f>
        <v>0</v>
      </c>
      <c r="AG34" s="150">
        <f>Matériel_Sogto!II39</f>
        <v>0</v>
      </c>
      <c r="AH34" s="246">
        <f>Matériel_Sogto!IQ39</f>
        <v>0</v>
      </c>
    </row>
    <row r="35" spans="1:34">
      <c r="A35" s="245">
        <f>Matériel_Sogto!A40</f>
        <v>0</v>
      </c>
      <c r="B35" s="301">
        <f>Matériel_Sogto!B40</f>
        <v>0</v>
      </c>
      <c r="C35" s="308">
        <f>Matériel_Sogto!C40</f>
        <v>0</v>
      </c>
      <c r="D35" s="306">
        <f>Matériel_Sogto!K40</f>
        <v>0</v>
      </c>
      <c r="E35" s="150">
        <f>Matériel_Sogto!S40</f>
        <v>0</v>
      </c>
      <c r="F35" s="150">
        <f>Matériel_Sogto!AA40</f>
        <v>0</v>
      </c>
      <c r="G35" s="150">
        <f>Matériel_Sogto!AI40</f>
        <v>0</v>
      </c>
      <c r="H35" s="150">
        <f>+Matériel_Sogto!AQ40</f>
        <v>0</v>
      </c>
      <c r="I35" s="150">
        <f>Matériel_Sogto!AY40</f>
        <v>0</v>
      </c>
      <c r="J35" s="150">
        <f>Matériel_Sogto!BG40</f>
        <v>0</v>
      </c>
      <c r="K35" s="150">
        <f>Matériel_Sogto!BO40</f>
        <v>0</v>
      </c>
      <c r="L35" s="150">
        <f>Matériel_Sogto!BW40</f>
        <v>0</v>
      </c>
      <c r="M35" s="150">
        <f>+Matériel_Sogto!CE40</f>
        <v>0</v>
      </c>
      <c r="N35" s="150">
        <f>Matériel_Sogto!CM40</f>
        <v>0</v>
      </c>
      <c r="O35" s="150">
        <f>Matériel_Sogto!CU40</f>
        <v>0</v>
      </c>
      <c r="P35" s="150">
        <f>Matériel_Sogto!DC40</f>
        <v>0</v>
      </c>
      <c r="Q35" s="150">
        <f>Matériel_Sogto!DK40</f>
        <v>0</v>
      </c>
      <c r="R35" s="150">
        <f>Matériel_Sogto!DS40</f>
        <v>0</v>
      </c>
      <c r="S35" s="150">
        <f>Matériel_Sogto!EA40</f>
        <v>0</v>
      </c>
      <c r="T35" s="150">
        <f>Matériel_Sogto!EI40</f>
        <v>0</v>
      </c>
      <c r="U35" s="150">
        <f>Matériel_Sogto!EQ40</f>
        <v>0</v>
      </c>
      <c r="V35" s="150">
        <f>Matériel_Sogto!EY40</f>
        <v>0</v>
      </c>
      <c r="W35" s="150">
        <f>Matériel_Sogto!FG40</f>
        <v>0</v>
      </c>
      <c r="X35" s="150">
        <f>Matériel_Sogto!FO40</f>
        <v>0</v>
      </c>
      <c r="Y35" s="150">
        <f>Matériel_Sogto!FW40</f>
        <v>0</v>
      </c>
      <c r="Z35" s="150">
        <f>Matériel_Sogto!GE40</f>
        <v>0</v>
      </c>
      <c r="AA35" s="150">
        <f>Matériel_Sogto!GM40</f>
        <v>0</v>
      </c>
      <c r="AB35" s="150">
        <f>Matériel_Sogto!GU40</f>
        <v>0</v>
      </c>
      <c r="AC35" s="150">
        <f>Matériel_Sogto!HC40</f>
        <v>0</v>
      </c>
      <c r="AD35" s="150">
        <f>Matériel_Sogto!HK40</f>
        <v>0</v>
      </c>
      <c r="AE35" s="150">
        <f>Matériel_Sogto!HS40</f>
        <v>0</v>
      </c>
      <c r="AF35" s="150">
        <f>Matériel_Sogto!IA40</f>
        <v>0</v>
      </c>
      <c r="AG35" s="150">
        <f>Matériel_Sogto!II40</f>
        <v>0</v>
      </c>
      <c r="AH35" s="246">
        <f>Matériel_Sogto!IQ40</f>
        <v>0</v>
      </c>
    </row>
    <row r="36" spans="1:34">
      <c r="A36" s="245">
        <f>Matériel_Sogto!A41</f>
        <v>0</v>
      </c>
      <c r="B36" s="301">
        <f>Matériel_Sogto!B41</f>
        <v>0</v>
      </c>
      <c r="C36" s="308">
        <f>Matériel_Sogto!C41</f>
        <v>0</v>
      </c>
      <c r="D36" s="306">
        <f>Matériel_Sogto!K41</f>
        <v>0</v>
      </c>
      <c r="E36" s="150">
        <f>Matériel_Sogto!S41</f>
        <v>0</v>
      </c>
      <c r="F36" s="150">
        <f>Matériel_Sogto!AA41</f>
        <v>0</v>
      </c>
      <c r="G36" s="150">
        <f>Matériel_Sogto!AI41</f>
        <v>0</v>
      </c>
      <c r="H36" s="150">
        <f>+Matériel_Sogto!AQ41</f>
        <v>0</v>
      </c>
      <c r="I36" s="150">
        <f>Matériel_Sogto!AY41</f>
        <v>0</v>
      </c>
      <c r="J36" s="150">
        <f>Matériel_Sogto!BG41</f>
        <v>0</v>
      </c>
      <c r="K36" s="150">
        <f>Matériel_Sogto!BO41</f>
        <v>0</v>
      </c>
      <c r="L36" s="150">
        <f>Matériel_Sogto!BW41</f>
        <v>0</v>
      </c>
      <c r="M36" s="150">
        <f>+Matériel_Sogto!CE41</f>
        <v>0</v>
      </c>
      <c r="N36" s="150">
        <f>Matériel_Sogto!CM41</f>
        <v>0</v>
      </c>
      <c r="O36" s="150">
        <f>Matériel_Sogto!CU41</f>
        <v>0</v>
      </c>
      <c r="P36" s="150">
        <f>Matériel_Sogto!DC41</f>
        <v>0</v>
      </c>
      <c r="Q36" s="150">
        <f>Matériel_Sogto!DK41</f>
        <v>0</v>
      </c>
      <c r="R36" s="150">
        <f>Matériel_Sogto!DS41</f>
        <v>0</v>
      </c>
      <c r="S36" s="150">
        <f>Matériel_Sogto!EA41</f>
        <v>0</v>
      </c>
      <c r="T36" s="150">
        <f>Matériel_Sogto!EI41</f>
        <v>0</v>
      </c>
      <c r="U36" s="150">
        <f>Matériel_Sogto!EQ41</f>
        <v>0</v>
      </c>
      <c r="V36" s="150">
        <f>Matériel_Sogto!EY41</f>
        <v>0</v>
      </c>
      <c r="W36" s="150">
        <f>Matériel_Sogto!FG41</f>
        <v>0</v>
      </c>
      <c r="X36" s="150">
        <f>Matériel_Sogto!FO41</f>
        <v>0</v>
      </c>
      <c r="Y36" s="150">
        <f>Matériel_Sogto!FW41</f>
        <v>0</v>
      </c>
      <c r="Z36" s="150">
        <f>Matériel_Sogto!GE41</f>
        <v>0</v>
      </c>
      <c r="AA36" s="150">
        <f>Matériel_Sogto!GM41</f>
        <v>0</v>
      </c>
      <c r="AB36" s="150">
        <f>Matériel_Sogto!GU41</f>
        <v>0</v>
      </c>
      <c r="AC36" s="150">
        <f>Matériel_Sogto!HC41</f>
        <v>0</v>
      </c>
      <c r="AD36" s="150">
        <f>Matériel_Sogto!HK41</f>
        <v>0</v>
      </c>
      <c r="AE36" s="150">
        <f>Matériel_Sogto!HS41</f>
        <v>0</v>
      </c>
      <c r="AF36" s="150">
        <f>Matériel_Sogto!IA41</f>
        <v>0</v>
      </c>
      <c r="AG36" s="150">
        <f>Matériel_Sogto!II41</f>
        <v>0</v>
      </c>
      <c r="AH36" s="246">
        <f>Matériel_Sogto!IQ41</f>
        <v>0</v>
      </c>
    </row>
    <row r="37" spans="1:34">
      <c r="A37" s="245">
        <f>Matériel_Sogto!A42</f>
        <v>0</v>
      </c>
      <c r="B37" s="301">
        <f>Matériel_Sogto!B42</f>
        <v>0</v>
      </c>
      <c r="C37" s="308">
        <f>Matériel_Sogto!C42</f>
        <v>0</v>
      </c>
      <c r="D37" s="306">
        <f>Matériel_Sogto!K42</f>
        <v>0</v>
      </c>
      <c r="E37" s="150">
        <f>Matériel_Sogto!S42</f>
        <v>0</v>
      </c>
      <c r="F37" s="150">
        <f>Matériel_Sogto!AA42</f>
        <v>0</v>
      </c>
      <c r="G37" s="150">
        <f>Matériel_Sogto!AI42</f>
        <v>0</v>
      </c>
      <c r="H37" s="150">
        <f>+Matériel_Sogto!AQ42</f>
        <v>0</v>
      </c>
      <c r="I37" s="150">
        <f>Matériel_Sogto!AY42</f>
        <v>0</v>
      </c>
      <c r="J37" s="150">
        <f>Matériel_Sogto!BG42</f>
        <v>0</v>
      </c>
      <c r="K37" s="150">
        <f>Matériel_Sogto!BO42</f>
        <v>0</v>
      </c>
      <c r="L37" s="150">
        <f>Matériel_Sogto!BW42</f>
        <v>0</v>
      </c>
      <c r="M37" s="150">
        <f>+Matériel_Sogto!CE42</f>
        <v>0</v>
      </c>
      <c r="N37" s="150">
        <f>Matériel_Sogto!CM42</f>
        <v>0</v>
      </c>
      <c r="O37" s="150">
        <f>Matériel_Sogto!CU42</f>
        <v>0</v>
      </c>
      <c r="P37" s="150">
        <f>Matériel_Sogto!DC42</f>
        <v>0</v>
      </c>
      <c r="Q37" s="150">
        <f>Matériel_Sogto!DK42</f>
        <v>0</v>
      </c>
      <c r="R37" s="150">
        <f>Matériel_Sogto!DS42</f>
        <v>0</v>
      </c>
      <c r="S37" s="150">
        <f>Matériel_Sogto!EA42</f>
        <v>0</v>
      </c>
      <c r="T37" s="150">
        <f>Matériel_Sogto!EI42</f>
        <v>0</v>
      </c>
      <c r="U37" s="150">
        <f>Matériel_Sogto!EQ42</f>
        <v>0</v>
      </c>
      <c r="V37" s="150">
        <f>Matériel_Sogto!EY42</f>
        <v>0</v>
      </c>
      <c r="W37" s="150">
        <f>Matériel_Sogto!FG42</f>
        <v>0</v>
      </c>
      <c r="X37" s="150">
        <f>Matériel_Sogto!FO42</f>
        <v>0</v>
      </c>
      <c r="Y37" s="150">
        <f>Matériel_Sogto!FW42</f>
        <v>0</v>
      </c>
      <c r="Z37" s="150">
        <f>Matériel_Sogto!GE42</f>
        <v>0</v>
      </c>
      <c r="AA37" s="150">
        <f>Matériel_Sogto!GM42</f>
        <v>0</v>
      </c>
      <c r="AB37" s="150">
        <f>Matériel_Sogto!GU42</f>
        <v>0</v>
      </c>
      <c r="AC37" s="150">
        <f>Matériel_Sogto!HC42</f>
        <v>0</v>
      </c>
      <c r="AD37" s="150">
        <f>Matériel_Sogto!HK42</f>
        <v>0</v>
      </c>
      <c r="AE37" s="150">
        <f>Matériel_Sogto!HS42</f>
        <v>0</v>
      </c>
      <c r="AF37" s="150">
        <f>Matériel_Sogto!IA42</f>
        <v>0</v>
      </c>
      <c r="AG37" s="150">
        <f>Matériel_Sogto!II42</f>
        <v>0</v>
      </c>
      <c r="AH37" s="246">
        <f>Matériel_Sogto!IQ42</f>
        <v>0</v>
      </c>
    </row>
    <row r="38" spans="1:34">
      <c r="A38" s="245">
        <f>Matériel_Sogto!A43</f>
        <v>0</v>
      </c>
      <c r="B38" s="301">
        <f>Matériel_Sogto!B43</f>
        <v>0</v>
      </c>
      <c r="C38" s="308">
        <f>Matériel_Sogto!C43</f>
        <v>0</v>
      </c>
      <c r="D38" s="306">
        <f>Matériel_Sogto!K43</f>
        <v>0</v>
      </c>
      <c r="E38" s="150">
        <f>Matériel_Sogto!S43</f>
        <v>0</v>
      </c>
      <c r="F38" s="150">
        <f>Matériel_Sogto!AA43</f>
        <v>0</v>
      </c>
      <c r="G38" s="150">
        <f>Matériel_Sogto!AI43</f>
        <v>0</v>
      </c>
      <c r="H38" s="150">
        <f>+Matériel_Sogto!AQ43</f>
        <v>0</v>
      </c>
      <c r="I38" s="150">
        <f>Matériel_Sogto!AY43</f>
        <v>0</v>
      </c>
      <c r="J38" s="150">
        <f>Matériel_Sogto!BG43</f>
        <v>0</v>
      </c>
      <c r="K38" s="150">
        <f>Matériel_Sogto!BO43</f>
        <v>0</v>
      </c>
      <c r="L38" s="150">
        <f>Matériel_Sogto!BW43</f>
        <v>0</v>
      </c>
      <c r="M38" s="150">
        <f>+Matériel_Sogto!CE43</f>
        <v>0</v>
      </c>
      <c r="N38" s="150">
        <f>Matériel_Sogto!CM43</f>
        <v>0</v>
      </c>
      <c r="O38" s="150">
        <f>Matériel_Sogto!CU43</f>
        <v>0</v>
      </c>
      <c r="P38" s="150">
        <f>Matériel_Sogto!DC43</f>
        <v>0</v>
      </c>
      <c r="Q38" s="150">
        <f>Matériel_Sogto!DK43</f>
        <v>0</v>
      </c>
      <c r="R38" s="150">
        <f>Matériel_Sogto!DS43</f>
        <v>0</v>
      </c>
      <c r="S38" s="150">
        <f>Matériel_Sogto!EA43</f>
        <v>0</v>
      </c>
      <c r="T38" s="150">
        <f>Matériel_Sogto!EI43</f>
        <v>0</v>
      </c>
      <c r="U38" s="150">
        <f>Matériel_Sogto!EQ43</f>
        <v>0</v>
      </c>
      <c r="V38" s="150">
        <f>Matériel_Sogto!EY43</f>
        <v>0</v>
      </c>
      <c r="W38" s="150">
        <f>Matériel_Sogto!FG43</f>
        <v>0</v>
      </c>
      <c r="X38" s="150">
        <f>Matériel_Sogto!FO43</f>
        <v>0</v>
      </c>
      <c r="Y38" s="150">
        <f>Matériel_Sogto!FW43</f>
        <v>0</v>
      </c>
      <c r="Z38" s="150">
        <f>Matériel_Sogto!GE43</f>
        <v>0</v>
      </c>
      <c r="AA38" s="150">
        <f>Matériel_Sogto!GM43</f>
        <v>0</v>
      </c>
      <c r="AB38" s="150">
        <f>Matériel_Sogto!GU43</f>
        <v>0</v>
      </c>
      <c r="AC38" s="150">
        <f>Matériel_Sogto!HC43</f>
        <v>0</v>
      </c>
      <c r="AD38" s="150">
        <f>Matériel_Sogto!HK43</f>
        <v>0</v>
      </c>
      <c r="AE38" s="150">
        <f>Matériel_Sogto!HS43</f>
        <v>0</v>
      </c>
      <c r="AF38" s="150">
        <f>Matériel_Sogto!IA43</f>
        <v>0</v>
      </c>
      <c r="AG38" s="150">
        <f>Matériel_Sogto!II43</f>
        <v>0</v>
      </c>
      <c r="AH38" s="246">
        <f>Matériel_Sogto!IQ43</f>
        <v>0</v>
      </c>
    </row>
    <row r="39" spans="1:34">
      <c r="A39" s="245">
        <f>Matériel_Sogto!A44</f>
        <v>0</v>
      </c>
      <c r="B39" s="301">
        <f>Matériel_Sogto!B44</f>
        <v>0</v>
      </c>
      <c r="C39" s="308">
        <f>Matériel_Sogto!C44</f>
        <v>0</v>
      </c>
      <c r="D39" s="306">
        <f>Matériel_Sogto!K44</f>
        <v>0</v>
      </c>
      <c r="E39" s="150">
        <f>Matériel_Sogto!S44</f>
        <v>0</v>
      </c>
      <c r="F39" s="150">
        <f>Matériel_Sogto!AA44</f>
        <v>0</v>
      </c>
      <c r="G39" s="150">
        <f>Matériel_Sogto!AI44</f>
        <v>0</v>
      </c>
      <c r="H39" s="150">
        <f>+Matériel_Sogto!AQ44</f>
        <v>0</v>
      </c>
      <c r="I39" s="150">
        <f>Matériel_Sogto!AY44</f>
        <v>0</v>
      </c>
      <c r="J39" s="150">
        <f>Matériel_Sogto!BG44</f>
        <v>0</v>
      </c>
      <c r="K39" s="150">
        <f>Matériel_Sogto!BO44</f>
        <v>0</v>
      </c>
      <c r="L39" s="150">
        <f>Matériel_Sogto!BW44</f>
        <v>0</v>
      </c>
      <c r="M39" s="150">
        <f>+Matériel_Sogto!CE44</f>
        <v>0</v>
      </c>
      <c r="N39" s="150">
        <f>Matériel_Sogto!CM44</f>
        <v>0</v>
      </c>
      <c r="O39" s="150">
        <f>Matériel_Sogto!CU44</f>
        <v>0</v>
      </c>
      <c r="P39" s="150">
        <f>Matériel_Sogto!DC44</f>
        <v>0</v>
      </c>
      <c r="Q39" s="150">
        <f>Matériel_Sogto!DK44</f>
        <v>0</v>
      </c>
      <c r="R39" s="150">
        <f>Matériel_Sogto!DS44</f>
        <v>0</v>
      </c>
      <c r="S39" s="150">
        <f>Matériel_Sogto!EA44</f>
        <v>0</v>
      </c>
      <c r="T39" s="150">
        <f>Matériel_Sogto!EI44</f>
        <v>0</v>
      </c>
      <c r="U39" s="150">
        <f>Matériel_Sogto!EQ44</f>
        <v>0</v>
      </c>
      <c r="V39" s="150">
        <f>Matériel_Sogto!EY44</f>
        <v>0</v>
      </c>
      <c r="W39" s="150">
        <f>Matériel_Sogto!FG44</f>
        <v>0</v>
      </c>
      <c r="X39" s="150">
        <f>Matériel_Sogto!FO44</f>
        <v>0</v>
      </c>
      <c r="Y39" s="150">
        <f>Matériel_Sogto!FW44</f>
        <v>0</v>
      </c>
      <c r="Z39" s="150">
        <f>Matériel_Sogto!GE44</f>
        <v>0</v>
      </c>
      <c r="AA39" s="150">
        <f>Matériel_Sogto!GM44</f>
        <v>0</v>
      </c>
      <c r="AB39" s="150">
        <f>Matériel_Sogto!GU44</f>
        <v>0</v>
      </c>
      <c r="AC39" s="150">
        <f>Matériel_Sogto!HC44</f>
        <v>0</v>
      </c>
      <c r="AD39" s="150">
        <f>Matériel_Sogto!HK44</f>
        <v>0</v>
      </c>
      <c r="AE39" s="150">
        <f>Matériel_Sogto!HS44</f>
        <v>0</v>
      </c>
      <c r="AF39" s="150">
        <f>Matériel_Sogto!IA44</f>
        <v>0</v>
      </c>
      <c r="AG39" s="150">
        <f>Matériel_Sogto!II44</f>
        <v>0</v>
      </c>
      <c r="AH39" s="246">
        <f>Matériel_Sogto!IQ44</f>
        <v>0</v>
      </c>
    </row>
    <row r="40" spans="1:34">
      <c r="A40" s="245">
        <f>Matériel_Sogto!A45</f>
        <v>0</v>
      </c>
      <c r="B40" s="301">
        <f>Matériel_Sogto!B45</f>
        <v>0</v>
      </c>
      <c r="C40" s="308">
        <f>Matériel_Sogto!C45</f>
        <v>0</v>
      </c>
      <c r="D40" s="306">
        <f>Matériel_Sogto!K45</f>
        <v>0</v>
      </c>
      <c r="E40" s="150">
        <f>Matériel_Sogto!S45</f>
        <v>0</v>
      </c>
      <c r="F40" s="150">
        <f>Matériel_Sogto!AA45</f>
        <v>0</v>
      </c>
      <c r="G40" s="150">
        <f>Matériel_Sogto!AI45</f>
        <v>0</v>
      </c>
      <c r="H40" s="150">
        <f>+Matériel_Sogto!AQ45</f>
        <v>0</v>
      </c>
      <c r="I40" s="150">
        <f>Matériel_Sogto!AY45</f>
        <v>0</v>
      </c>
      <c r="J40" s="150">
        <f>Matériel_Sogto!BG45</f>
        <v>0</v>
      </c>
      <c r="K40" s="150">
        <f>Matériel_Sogto!BO45</f>
        <v>0</v>
      </c>
      <c r="L40" s="150">
        <f>Matériel_Sogto!BW45</f>
        <v>0</v>
      </c>
      <c r="M40" s="150">
        <f>+Matériel_Sogto!CE45</f>
        <v>0</v>
      </c>
      <c r="N40" s="150">
        <f>Matériel_Sogto!CM45</f>
        <v>0</v>
      </c>
      <c r="O40" s="150">
        <f>Matériel_Sogto!CU45</f>
        <v>0</v>
      </c>
      <c r="P40" s="150">
        <f>Matériel_Sogto!DC45</f>
        <v>0</v>
      </c>
      <c r="Q40" s="150">
        <f>Matériel_Sogto!DK45</f>
        <v>0</v>
      </c>
      <c r="R40" s="150">
        <f>Matériel_Sogto!DS45</f>
        <v>0</v>
      </c>
      <c r="S40" s="150">
        <f>Matériel_Sogto!EA45</f>
        <v>0</v>
      </c>
      <c r="T40" s="150">
        <f>Matériel_Sogto!EI45</f>
        <v>0</v>
      </c>
      <c r="U40" s="150">
        <f>Matériel_Sogto!EQ45</f>
        <v>0</v>
      </c>
      <c r="V40" s="150">
        <f>Matériel_Sogto!EY45</f>
        <v>0</v>
      </c>
      <c r="W40" s="150">
        <f>Matériel_Sogto!FG45</f>
        <v>0</v>
      </c>
      <c r="X40" s="150">
        <f>Matériel_Sogto!FO45</f>
        <v>0</v>
      </c>
      <c r="Y40" s="150">
        <f>Matériel_Sogto!FW45</f>
        <v>0</v>
      </c>
      <c r="Z40" s="150">
        <f>Matériel_Sogto!GE45</f>
        <v>0</v>
      </c>
      <c r="AA40" s="150">
        <f>Matériel_Sogto!GM45</f>
        <v>0</v>
      </c>
      <c r="AB40" s="150">
        <f>Matériel_Sogto!GU45</f>
        <v>0</v>
      </c>
      <c r="AC40" s="150">
        <f>Matériel_Sogto!HC45</f>
        <v>0</v>
      </c>
      <c r="AD40" s="150">
        <f>Matériel_Sogto!HK45</f>
        <v>0</v>
      </c>
      <c r="AE40" s="150">
        <f>Matériel_Sogto!HS45</f>
        <v>0</v>
      </c>
      <c r="AF40" s="150">
        <f>Matériel_Sogto!IA45</f>
        <v>0</v>
      </c>
      <c r="AG40" s="150">
        <f>Matériel_Sogto!II45</f>
        <v>0</v>
      </c>
      <c r="AH40" s="246">
        <f>Matériel_Sogto!IQ45</f>
        <v>0</v>
      </c>
    </row>
    <row r="41" spans="1:34">
      <c r="A41" s="245">
        <f>Matériel_Sogto!A46</f>
        <v>0</v>
      </c>
      <c r="B41" s="301">
        <f>Matériel_Sogto!B46</f>
        <v>0</v>
      </c>
      <c r="C41" s="308">
        <f>Matériel_Sogto!C46</f>
        <v>0</v>
      </c>
      <c r="D41" s="306">
        <f>Matériel_Sogto!K46</f>
        <v>0</v>
      </c>
      <c r="E41" s="150">
        <f>Matériel_Sogto!S46</f>
        <v>0</v>
      </c>
      <c r="F41" s="150">
        <f>Matériel_Sogto!AA46</f>
        <v>0</v>
      </c>
      <c r="G41" s="150">
        <f>Matériel_Sogto!AI46</f>
        <v>0</v>
      </c>
      <c r="H41" s="150">
        <f>+Matériel_Sogto!AQ46</f>
        <v>0</v>
      </c>
      <c r="I41" s="150">
        <f>Matériel_Sogto!AY46</f>
        <v>0</v>
      </c>
      <c r="J41" s="150">
        <f>Matériel_Sogto!BG46</f>
        <v>0</v>
      </c>
      <c r="K41" s="150">
        <f>Matériel_Sogto!BO46</f>
        <v>0</v>
      </c>
      <c r="L41" s="150">
        <f>Matériel_Sogto!BW46</f>
        <v>0</v>
      </c>
      <c r="M41" s="150">
        <f>+Matériel_Sogto!CE46</f>
        <v>0</v>
      </c>
      <c r="N41" s="150">
        <f>Matériel_Sogto!CM46</f>
        <v>0</v>
      </c>
      <c r="O41" s="150">
        <f>Matériel_Sogto!CU46</f>
        <v>0</v>
      </c>
      <c r="P41" s="150">
        <f>Matériel_Sogto!DC46</f>
        <v>0</v>
      </c>
      <c r="Q41" s="150">
        <f>Matériel_Sogto!DK46</f>
        <v>0</v>
      </c>
      <c r="R41" s="150">
        <f>Matériel_Sogto!DS46</f>
        <v>0</v>
      </c>
      <c r="S41" s="150">
        <f>Matériel_Sogto!EA46</f>
        <v>0</v>
      </c>
      <c r="T41" s="150">
        <f>Matériel_Sogto!EI46</f>
        <v>0</v>
      </c>
      <c r="U41" s="150">
        <f>Matériel_Sogto!EQ46</f>
        <v>0</v>
      </c>
      <c r="V41" s="150">
        <f>Matériel_Sogto!EY46</f>
        <v>0</v>
      </c>
      <c r="W41" s="150">
        <f>Matériel_Sogto!FG46</f>
        <v>0</v>
      </c>
      <c r="X41" s="150">
        <f>Matériel_Sogto!FO46</f>
        <v>0</v>
      </c>
      <c r="Y41" s="150">
        <f>Matériel_Sogto!FW46</f>
        <v>0</v>
      </c>
      <c r="Z41" s="150">
        <f>Matériel_Sogto!GE46</f>
        <v>0</v>
      </c>
      <c r="AA41" s="150">
        <f>Matériel_Sogto!GM46</f>
        <v>0</v>
      </c>
      <c r="AB41" s="150">
        <f>Matériel_Sogto!GU46</f>
        <v>0</v>
      </c>
      <c r="AC41" s="150">
        <f>Matériel_Sogto!HC46</f>
        <v>0</v>
      </c>
      <c r="AD41" s="150">
        <f>Matériel_Sogto!HK46</f>
        <v>0</v>
      </c>
      <c r="AE41" s="150">
        <f>Matériel_Sogto!HS46</f>
        <v>0</v>
      </c>
      <c r="AF41" s="150">
        <f>Matériel_Sogto!IA46</f>
        <v>0</v>
      </c>
      <c r="AG41" s="150">
        <f>Matériel_Sogto!II46</f>
        <v>0</v>
      </c>
      <c r="AH41" s="246">
        <f>Matériel_Sogto!IQ46</f>
        <v>0</v>
      </c>
    </row>
    <row r="42" spans="1:34">
      <c r="A42" s="245">
        <f>Matériel_Sogto!A47</f>
        <v>0</v>
      </c>
      <c r="B42" s="301">
        <f>Matériel_Sogto!B47</f>
        <v>0</v>
      </c>
      <c r="C42" s="308">
        <f>Matériel_Sogto!C47</f>
        <v>0</v>
      </c>
      <c r="D42" s="306">
        <f>Matériel_Sogto!K47</f>
        <v>0</v>
      </c>
      <c r="E42" s="150">
        <f>Matériel_Sogto!S47</f>
        <v>0</v>
      </c>
      <c r="F42" s="150">
        <f>Matériel_Sogto!AA47</f>
        <v>0</v>
      </c>
      <c r="G42" s="150">
        <f>Matériel_Sogto!AI47</f>
        <v>0</v>
      </c>
      <c r="H42" s="150">
        <f>+Matériel_Sogto!AQ47</f>
        <v>0</v>
      </c>
      <c r="I42" s="150">
        <f>Matériel_Sogto!AY47</f>
        <v>0</v>
      </c>
      <c r="J42" s="150">
        <f>Matériel_Sogto!BG47</f>
        <v>0</v>
      </c>
      <c r="K42" s="150">
        <f>Matériel_Sogto!BO47</f>
        <v>0</v>
      </c>
      <c r="L42" s="150">
        <f>Matériel_Sogto!BW47</f>
        <v>0</v>
      </c>
      <c r="M42" s="150">
        <f>+Matériel_Sogto!CE47</f>
        <v>0</v>
      </c>
      <c r="N42" s="150">
        <f>Matériel_Sogto!CM47</f>
        <v>0</v>
      </c>
      <c r="O42" s="150">
        <f>Matériel_Sogto!CU47</f>
        <v>0</v>
      </c>
      <c r="P42" s="150">
        <f>Matériel_Sogto!DC47</f>
        <v>0</v>
      </c>
      <c r="Q42" s="150">
        <f>Matériel_Sogto!DK47</f>
        <v>0</v>
      </c>
      <c r="R42" s="150">
        <f>Matériel_Sogto!DS47</f>
        <v>0</v>
      </c>
      <c r="S42" s="150">
        <f>Matériel_Sogto!EA47</f>
        <v>0</v>
      </c>
      <c r="T42" s="150">
        <f>Matériel_Sogto!EI47</f>
        <v>0</v>
      </c>
      <c r="U42" s="150">
        <f>Matériel_Sogto!EQ47</f>
        <v>0</v>
      </c>
      <c r="V42" s="150">
        <f>Matériel_Sogto!EY47</f>
        <v>0</v>
      </c>
      <c r="W42" s="150">
        <f>Matériel_Sogto!FG47</f>
        <v>0</v>
      </c>
      <c r="X42" s="150">
        <f>Matériel_Sogto!FO47</f>
        <v>0</v>
      </c>
      <c r="Y42" s="150">
        <f>Matériel_Sogto!FW47</f>
        <v>0</v>
      </c>
      <c r="Z42" s="150">
        <f>Matériel_Sogto!GE47</f>
        <v>0</v>
      </c>
      <c r="AA42" s="150">
        <f>Matériel_Sogto!GM47</f>
        <v>0</v>
      </c>
      <c r="AB42" s="150">
        <f>Matériel_Sogto!GU47</f>
        <v>0</v>
      </c>
      <c r="AC42" s="150">
        <f>Matériel_Sogto!HC47</f>
        <v>0</v>
      </c>
      <c r="AD42" s="150">
        <f>Matériel_Sogto!HK47</f>
        <v>0</v>
      </c>
      <c r="AE42" s="150">
        <f>Matériel_Sogto!HS47</f>
        <v>0</v>
      </c>
      <c r="AF42" s="150">
        <f>Matériel_Sogto!IA47</f>
        <v>0</v>
      </c>
      <c r="AG42" s="150">
        <f>Matériel_Sogto!II47</f>
        <v>0</v>
      </c>
      <c r="AH42" s="246">
        <f>Matériel_Sogto!IQ47</f>
        <v>0</v>
      </c>
    </row>
    <row r="43" spans="1:34">
      <c r="A43" s="245">
        <f>Matériel_Sogto!A48</f>
        <v>0</v>
      </c>
      <c r="B43" s="301">
        <f>Matériel_Sogto!B48</f>
        <v>0</v>
      </c>
      <c r="C43" s="308">
        <f>Matériel_Sogto!C48</f>
        <v>0</v>
      </c>
      <c r="D43" s="306">
        <f>Matériel_Sogto!K48</f>
        <v>0</v>
      </c>
      <c r="E43" s="150">
        <f>Matériel_Sogto!S48</f>
        <v>0</v>
      </c>
      <c r="F43" s="150">
        <f>Matériel_Sogto!AA48</f>
        <v>0</v>
      </c>
      <c r="G43" s="150">
        <f>Matériel_Sogto!AI48</f>
        <v>0</v>
      </c>
      <c r="H43" s="150">
        <f>+Matériel_Sogto!AQ48</f>
        <v>0</v>
      </c>
      <c r="I43" s="150">
        <f>Matériel_Sogto!AY48</f>
        <v>0</v>
      </c>
      <c r="J43" s="150">
        <f>Matériel_Sogto!BG48</f>
        <v>0</v>
      </c>
      <c r="K43" s="150">
        <f>Matériel_Sogto!BO48</f>
        <v>0</v>
      </c>
      <c r="L43" s="150">
        <f>Matériel_Sogto!BW48</f>
        <v>0</v>
      </c>
      <c r="M43" s="150">
        <f>+Matériel_Sogto!CE48</f>
        <v>0</v>
      </c>
      <c r="N43" s="150">
        <f>Matériel_Sogto!CM48</f>
        <v>0</v>
      </c>
      <c r="O43" s="150">
        <f>Matériel_Sogto!CU48</f>
        <v>0</v>
      </c>
      <c r="P43" s="150">
        <f>Matériel_Sogto!DC48</f>
        <v>0</v>
      </c>
      <c r="Q43" s="150">
        <f>Matériel_Sogto!DK48</f>
        <v>0</v>
      </c>
      <c r="R43" s="150">
        <f>Matériel_Sogto!DS48</f>
        <v>0</v>
      </c>
      <c r="S43" s="150">
        <f>Matériel_Sogto!EA48</f>
        <v>0</v>
      </c>
      <c r="T43" s="150">
        <f>Matériel_Sogto!EI48</f>
        <v>0</v>
      </c>
      <c r="U43" s="150">
        <f>Matériel_Sogto!EQ48</f>
        <v>0</v>
      </c>
      <c r="V43" s="150">
        <f>Matériel_Sogto!EY48</f>
        <v>0</v>
      </c>
      <c r="W43" s="150">
        <f>Matériel_Sogto!FG48</f>
        <v>0</v>
      </c>
      <c r="X43" s="150">
        <f>Matériel_Sogto!FO48</f>
        <v>0</v>
      </c>
      <c r="Y43" s="150">
        <f>Matériel_Sogto!FW48</f>
        <v>0</v>
      </c>
      <c r="Z43" s="150">
        <f>Matériel_Sogto!GE48</f>
        <v>0</v>
      </c>
      <c r="AA43" s="150">
        <f>Matériel_Sogto!GM48</f>
        <v>0</v>
      </c>
      <c r="AB43" s="150">
        <f>Matériel_Sogto!GU48</f>
        <v>0</v>
      </c>
      <c r="AC43" s="150">
        <f>Matériel_Sogto!HC48</f>
        <v>0</v>
      </c>
      <c r="AD43" s="150">
        <f>Matériel_Sogto!HK48</f>
        <v>0</v>
      </c>
      <c r="AE43" s="150">
        <f>Matériel_Sogto!HS48</f>
        <v>0</v>
      </c>
      <c r="AF43" s="150">
        <f>Matériel_Sogto!IA48</f>
        <v>0</v>
      </c>
      <c r="AG43" s="150">
        <f>Matériel_Sogto!II48</f>
        <v>0</v>
      </c>
      <c r="AH43" s="246">
        <f>Matériel_Sogto!IQ48</f>
        <v>0</v>
      </c>
    </row>
    <row r="44" spans="1:34">
      <c r="A44" s="245">
        <f>Matériel_Sogto!A49</f>
        <v>0</v>
      </c>
      <c r="B44" s="301">
        <f>Matériel_Sogto!B49</f>
        <v>0</v>
      </c>
      <c r="C44" s="308">
        <f>Matériel_Sogto!C49</f>
        <v>0</v>
      </c>
      <c r="D44" s="306">
        <f>Matériel_Sogto!K49</f>
        <v>0</v>
      </c>
      <c r="E44" s="150">
        <f>Matériel_Sogto!S49</f>
        <v>0</v>
      </c>
      <c r="F44" s="150">
        <f>Matériel_Sogto!AA49</f>
        <v>0</v>
      </c>
      <c r="G44" s="150">
        <f>Matériel_Sogto!AI49</f>
        <v>0</v>
      </c>
      <c r="H44" s="150">
        <f>+Matériel_Sogto!AQ49</f>
        <v>0</v>
      </c>
      <c r="I44" s="150">
        <f>Matériel_Sogto!AY49</f>
        <v>0</v>
      </c>
      <c r="J44" s="150">
        <f>Matériel_Sogto!BG49</f>
        <v>0</v>
      </c>
      <c r="K44" s="150">
        <f>Matériel_Sogto!BO49</f>
        <v>0</v>
      </c>
      <c r="L44" s="150">
        <f>Matériel_Sogto!BW49</f>
        <v>0</v>
      </c>
      <c r="M44" s="150">
        <f>+Matériel_Sogto!CE49</f>
        <v>0</v>
      </c>
      <c r="N44" s="150">
        <f>Matériel_Sogto!CM49</f>
        <v>0</v>
      </c>
      <c r="O44" s="150">
        <f>Matériel_Sogto!CU49</f>
        <v>0</v>
      </c>
      <c r="P44" s="150">
        <f>Matériel_Sogto!DC49</f>
        <v>0</v>
      </c>
      <c r="Q44" s="150">
        <f>Matériel_Sogto!DK49</f>
        <v>0</v>
      </c>
      <c r="R44" s="150">
        <f>Matériel_Sogto!DS49</f>
        <v>0</v>
      </c>
      <c r="S44" s="150">
        <f>Matériel_Sogto!EA49</f>
        <v>0</v>
      </c>
      <c r="T44" s="150">
        <f>Matériel_Sogto!EI49</f>
        <v>0</v>
      </c>
      <c r="U44" s="150">
        <f>Matériel_Sogto!EQ49</f>
        <v>0</v>
      </c>
      <c r="V44" s="150">
        <f>Matériel_Sogto!EY49</f>
        <v>0</v>
      </c>
      <c r="W44" s="150">
        <f>Matériel_Sogto!FG49</f>
        <v>0</v>
      </c>
      <c r="X44" s="150">
        <f>Matériel_Sogto!FO49</f>
        <v>0</v>
      </c>
      <c r="Y44" s="150">
        <f>Matériel_Sogto!FW49</f>
        <v>0</v>
      </c>
      <c r="Z44" s="150">
        <f>Matériel_Sogto!GE49</f>
        <v>0</v>
      </c>
      <c r="AA44" s="150">
        <f>Matériel_Sogto!GM49</f>
        <v>0</v>
      </c>
      <c r="AB44" s="150">
        <f>Matériel_Sogto!GU49</f>
        <v>0</v>
      </c>
      <c r="AC44" s="150">
        <f>Matériel_Sogto!HC49</f>
        <v>0</v>
      </c>
      <c r="AD44" s="150">
        <f>Matériel_Sogto!HK49</f>
        <v>0</v>
      </c>
      <c r="AE44" s="150">
        <f>Matériel_Sogto!HS49</f>
        <v>0</v>
      </c>
      <c r="AF44" s="150">
        <f>Matériel_Sogto!IA49</f>
        <v>0</v>
      </c>
      <c r="AG44" s="150">
        <f>Matériel_Sogto!II49</f>
        <v>0</v>
      </c>
      <c r="AH44" s="246">
        <f>Matériel_Sogto!IQ49</f>
        <v>0</v>
      </c>
    </row>
    <row r="45" spans="1:34">
      <c r="A45" s="245">
        <f>Matériel_Sogto!A50</f>
        <v>0</v>
      </c>
      <c r="B45" s="301">
        <f>Matériel_Sogto!B50</f>
        <v>0</v>
      </c>
      <c r="C45" s="308">
        <f>Matériel_Sogto!C50</f>
        <v>0</v>
      </c>
      <c r="D45" s="306">
        <f>Matériel_Sogto!K50</f>
        <v>0</v>
      </c>
      <c r="E45" s="150">
        <f>Matériel_Sogto!S50</f>
        <v>0</v>
      </c>
      <c r="F45" s="150">
        <f>Matériel_Sogto!AA50</f>
        <v>0</v>
      </c>
      <c r="G45" s="150">
        <f>Matériel_Sogto!AI50</f>
        <v>0</v>
      </c>
      <c r="H45" s="150">
        <f>+Matériel_Sogto!AQ50</f>
        <v>0</v>
      </c>
      <c r="I45" s="150">
        <f>Matériel_Sogto!AY50</f>
        <v>0</v>
      </c>
      <c r="J45" s="150">
        <f>Matériel_Sogto!BG50</f>
        <v>0</v>
      </c>
      <c r="K45" s="150">
        <f>Matériel_Sogto!BO50</f>
        <v>0</v>
      </c>
      <c r="L45" s="150">
        <f>Matériel_Sogto!BW50</f>
        <v>0</v>
      </c>
      <c r="M45" s="150">
        <f>+Matériel_Sogto!CE50</f>
        <v>0</v>
      </c>
      <c r="N45" s="150">
        <f>Matériel_Sogto!CM50</f>
        <v>0</v>
      </c>
      <c r="O45" s="150">
        <f>Matériel_Sogto!CU50</f>
        <v>0</v>
      </c>
      <c r="P45" s="150">
        <f>Matériel_Sogto!DC50</f>
        <v>0</v>
      </c>
      <c r="Q45" s="150">
        <f>Matériel_Sogto!DK50</f>
        <v>0</v>
      </c>
      <c r="R45" s="150">
        <f>Matériel_Sogto!DS50</f>
        <v>0</v>
      </c>
      <c r="S45" s="150">
        <f>Matériel_Sogto!EA50</f>
        <v>0</v>
      </c>
      <c r="T45" s="150">
        <f>Matériel_Sogto!EI50</f>
        <v>0</v>
      </c>
      <c r="U45" s="150">
        <f>Matériel_Sogto!EQ50</f>
        <v>0</v>
      </c>
      <c r="V45" s="150">
        <f>Matériel_Sogto!EY50</f>
        <v>0</v>
      </c>
      <c r="W45" s="150">
        <f>Matériel_Sogto!FG50</f>
        <v>0</v>
      </c>
      <c r="X45" s="150">
        <f>Matériel_Sogto!FO50</f>
        <v>0</v>
      </c>
      <c r="Y45" s="150">
        <f>Matériel_Sogto!FW50</f>
        <v>0</v>
      </c>
      <c r="Z45" s="150">
        <f>Matériel_Sogto!GE50</f>
        <v>0</v>
      </c>
      <c r="AA45" s="150">
        <f>Matériel_Sogto!GM50</f>
        <v>0</v>
      </c>
      <c r="AB45" s="150">
        <f>Matériel_Sogto!GU50</f>
        <v>0</v>
      </c>
      <c r="AC45" s="150">
        <f>Matériel_Sogto!HC50</f>
        <v>0</v>
      </c>
      <c r="AD45" s="150">
        <f>Matériel_Sogto!HK50</f>
        <v>0</v>
      </c>
      <c r="AE45" s="150">
        <f>Matériel_Sogto!HS50</f>
        <v>0</v>
      </c>
      <c r="AF45" s="150">
        <f>Matériel_Sogto!IA50</f>
        <v>0</v>
      </c>
      <c r="AG45" s="150">
        <f>Matériel_Sogto!II50</f>
        <v>0</v>
      </c>
      <c r="AH45" s="246">
        <f>Matériel_Sogto!IQ50</f>
        <v>0</v>
      </c>
    </row>
    <row r="46" spans="1:34">
      <c r="A46" s="245">
        <f>Matériel_Sogto!A51</f>
        <v>0</v>
      </c>
      <c r="B46" s="301">
        <f>Matériel_Sogto!B51</f>
        <v>0</v>
      </c>
      <c r="C46" s="308">
        <f>Matériel_Sogto!C51</f>
        <v>0</v>
      </c>
      <c r="D46" s="306">
        <f>Matériel_Sogto!K51</f>
        <v>0</v>
      </c>
      <c r="E46" s="150">
        <f>Matériel_Sogto!S51</f>
        <v>0</v>
      </c>
      <c r="F46" s="150">
        <f>Matériel_Sogto!AA51</f>
        <v>0</v>
      </c>
      <c r="G46" s="150">
        <f>Matériel_Sogto!AI51</f>
        <v>0</v>
      </c>
      <c r="H46" s="150">
        <f>+Matériel_Sogto!AQ51</f>
        <v>0</v>
      </c>
      <c r="I46" s="150">
        <f>Matériel_Sogto!AY51</f>
        <v>0</v>
      </c>
      <c r="J46" s="150">
        <f>Matériel_Sogto!BG51</f>
        <v>0</v>
      </c>
      <c r="K46" s="150">
        <f>Matériel_Sogto!BO51</f>
        <v>0</v>
      </c>
      <c r="L46" s="150">
        <f>Matériel_Sogto!BW51</f>
        <v>0</v>
      </c>
      <c r="M46" s="150">
        <f>+Matériel_Sogto!CE51</f>
        <v>0</v>
      </c>
      <c r="N46" s="150">
        <f>Matériel_Sogto!CM51</f>
        <v>0</v>
      </c>
      <c r="O46" s="150">
        <f>Matériel_Sogto!CU51</f>
        <v>0</v>
      </c>
      <c r="P46" s="150">
        <f>Matériel_Sogto!DC51</f>
        <v>0</v>
      </c>
      <c r="Q46" s="150">
        <f>Matériel_Sogto!DK51</f>
        <v>0</v>
      </c>
      <c r="R46" s="150">
        <f>Matériel_Sogto!DS51</f>
        <v>0</v>
      </c>
      <c r="S46" s="150">
        <f>Matériel_Sogto!EA51</f>
        <v>0</v>
      </c>
      <c r="T46" s="150">
        <f>Matériel_Sogto!EI51</f>
        <v>0</v>
      </c>
      <c r="U46" s="150">
        <f>Matériel_Sogto!EQ51</f>
        <v>0</v>
      </c>
      <c r="V46" s="150">
        <f>Matériel_Sogto!EY51</f>
        <v>0</v>
      </c>
      <c r="W46" s="150">
        <f>Matériel_Sogto!FG51</f>
        <v>0</v>
      </c>
      <c r="X46" s="150">
        <f>Matériel_Sogto!FO51</f>
        <v>0</v>
      </c>
      <c r="Y46" s="150">
        <f>Matériel_Sogto!FW51</f>
        <v>0</v>
      </c>
      <c r="Z46" s="150">
        <f>Matériel_Sogto!GE51</f>
        <v>0</v>
      </c>
      <c r="AA46" s="150">
        <f>Matériel_Sogto!GM51</f>
        <v>0</v>
      </c>
      <c r="AB46" s="150">
        <f>Matériel_Sogto!GU51</f>
        <v>0</v>
      </c>
      <c r="AC46" s="150">
        <f>Matériel_Sogto!HC51</f>
        <v>0</v>
      </c>
      <c r="AD46" s="150">
        <f>Matériel_Sogto!HK51</f>
        <v>0</v>
      </c>
      <c r="AE46" s="150">
        <f>Matériel_Sogto!HS51</f>
        <v>0</v>
      </c>
      <c r="AF46" s="150">
        <f>Matériel_Sogto!IA51</f>
        <v>0</v>
      </c>
      <c r="AG46" s="150">
        <f>Matériel_Sogto!II51</f>
        <v>0</v>
      </c>
      <c r="AH46" s="246">
        <f>Matériel_Sogto!IQ51</f>
        <v>0</v>
      </c>
    </row>
    <row r="47" spans="1:34">
      <c r="A47" s="245">
        <f>Matériel_Sogto!A52</f>
        <v>0</v>
      </c>
      <c r="B47" s="301">
        <f>Matériel_Sogto!B52</f>
        <v>0</v>
      </c>
      <c r="C47" s="308">
        <f>Matériel_Sogto!C52</f>
        <v>0</v>
      </c>
      <c r="D47" s="306">
        <f>Matériel_Sogto!K52</f>
        <v>0</v>
      </c>
      <c r="E47" s="150">
        <f>Matériel_Sogto!S52</f>
        <v>0</v>
      </c>
      <c r="F47" s="150">
        <f>Matériel_Sogto!AA52</f>
        <v>0</v>
      </c>
      <c r="G47" s="150">
        <f>Matériel_Sogto!AI52</f>
        <v>0</v>
      </c>
      <c r="H47" s="150">
        <f>+Matériel_Sogto!AQ52</f>
        <v>0</v>
      </c>
      <c r="I47" s="150">
        <f>Matériel_Sogto!AY52</f>
        <v>0</v>
      </c>
      <c r="J47" s="150">
        <f>Matériel_Sogto!BG52</f>
        <v>0</v>
      </c>
      <c r="K47" s="150">
        <f>Matériel_Sogto!BO52</f>
        <v>0</v>
      </c>
      <c r="L47" s="150">
        <f>Matériel_Sogto!BW52</f>
        <v>0</v>
      </c>
      <c r="M47" s="150">
        <f>+Matériel_Sogto!CE52</f>
        <v>0</v>
      </c>
      <c r="N47" s="150">
        <f>Matériel_Sogto!CM52</f>
        <v>0</v>
      </c>
      <c r="O47" s="150">
        <f>Matériel_Sogto!CU52</f>
        <v>0</v>
      </c>
      <c r="P47" s="150">
        <f>Matériel_Sogto!DC52</f>
        <v>0</v>
      </c>
      <c r="Q47" s="150">
        <f>Matériel_Sogto!DK52</f>
        <v>0</v>
      </c>
      <c r="R47" s="150">
        <f>Matériel_Sogto!DS52</f>
        <v>0</v>
      </c>
      <c r="S47" s="150">
        <f>Matériel_Sogto!EA52</f>
        <v>0</v>
      </c>
      <c r="T47" s="150">
        <f>Matériel_Sogto!EI52</f>
        <v>0</v>
      </c>
      <c r="U47" s="150">
        <f>Matériel_Sogto!EQ52</f>
        <v>0</v>
      </c>
      <c r="V47" s="150">
        <f>Matériel_Sogto!EY52</f>
        <v>0</v>
      </c>
      <c r="W47" s="150">
        <f>Matériel_Sogto!FG52</f>
        <v>0</v>
      </c>
      <c r="X47" s="150">
        <f>Matériel_Sogto!FO52</f>
        <v>0</v>
      </c>
      <c r="Y47" s="150">
        <f>Matériel_Sogto!FW52</f>
        <v>0</v>
      </c>
      <c r="Z47" s="150">
        <f>Matériel_Sogto!GE52</f>
        <v>0</v>
      </c>
      <c r="AA47" s="150">
        <f>Matériel_Sogto!GM52</f>
        <v>0</v>
      </c>
      <c r="AB47" s="150">
        <f>Matériel_Sogto!GU52</f>
        <v>0</v>
      </c>
      <c r="AC47" s="150">
        <f>Matériel_Sogto!HC52</f>
        <v>0</v>
      </c>
      <c r="AD47" s="150">
        <f>Matériel_Sogto!HK52</f>
        <v>0</v>
      </c>
      <c r="AE47" s="150">
        <f>Matériel_Sogto!HS52</f>
        <v>0</v>
      </c>
      <c r="AF47" s="150">
        <f>Matériel_Sogto!IA52</f>
        <v>0</v>
      </c>
      <c r="AG47" s="150">
        <f>Matériel_Sogto!II52</f>
        <v>0</v>
      </c>
      <c r="AH47" s="246">
        <f>Matériel_Sogto!IQ52</f>
        <v>0</v>
      </c>
    </row>
    <row r="48" spans="1:34">
      <c r="A48" s="245">
        <f>Matériel_Sogto!A53</f>
        <v>0</v>
      </c>
      <c r="B48" s="301">
        <f>Matériel_Sogto!B53</f>
        <v>0</v>
      </c>
      <c r="C48" s="308">
        <f>Matériel_Sogto!C53</f>
        <v>0</v>
      </c>
      <c r="D48" s="306">
        <f>Matériel_Sogto!K53</f>
        <v>0</v>
      </c>
      <c r="E48" s="150">
        <f>Matériel_Sogto!S53</f>
        <v>0</v>
      </c>
      <c r="F48" s="150">
        <f>Matériel_Sogto!AA53</f>
        <v>0</v>
      </c>
      <c r="G48" s="150">
        <f>Matériel_Sogto!AI53</f>
        <v>0</v>
      </c>
      <c r="H48" s="150">
        <f>+Matériel_Sogto!AQ53</f>
        <v>0</v>
      </c>
      <c r="I48" s="150">
        <f>Matériel_Sogto!AY53</f>
        <v>0</v>
      </c>
      <c r="J48" s="150">
        <f>Matériel_Sogto!BG53</f>
        <v>0</v>
      </c>
      <c r="K48" s="150">
        <f>Matériel_Sogto!BO53</f>
        <v>0</v>
      </c>
      <c r="L48" s="150">
        <f>Matériel_Sogto!BW53</f>
        <v>0</v>
      </c>
      <c r="M48" s="150">
        <f>+Matériel_Sogto!CE53</f>
        <v>0</v>
      </c>
      <c r="N48" s="150">
        <f>Matériel_Sogto!CM53</f>
        <v>0</v>
      </c>
      <c r="O48" s="150">
        <f>Matériel_Sogto!CU53</f>
        <v>0</v>
      </c>
      <c r="P48" s="150">
        <f>Matériel_Sogto!DC53</f>
        <v>0</v>
      </c>
      <c r="Q48" s="150">
        <f>Matériel_Sogto!DK53</f>
        <v>0</v>
      </c>
      <c r="R48" s="150">
        <f>Matériel_Sogto!DS53</f>
        <v>0</v>
      </c>
      <c r="S48" s="150">
        <f>Matériel_Sogto!EA53</f>
        <v>0</v>
      </c>
      <c r="T48" s="150">
        <f>Matériel_Sogto!EI53</f>
        <v>0</v>
      </c>
      <c r="U48" s="150">
        <f>Matériel_Sogto!EQ53</f>
        <v>0</v>
      </c>
      <c r="V48" s="150">
        <f>Matériel_Sogto!EY53</f>
        <v>0</v>
      </c>
      <c r="W48" s="150">
        <f>Matériel_Sogto!FG53</f>
        <v>0</v>
      </c>
      <c r="X48" s="150">
        <f>Matériel_Sogto!FO53</f>
        <v>0</v>
      </c>
      <c r="Y48" s="150">
        <f>Matériel_Sogto!FW53</f>
        <v>0</v>
      </c>
      <c r="Z48" s="150">
        <f>Matériel_Sogto!GE53</f>
        <v>0</v>
      </c>
      <c r="AA48" s="150">
        <f>Matériel_Sogto!GM53</f>
        <v>0</v>
      </c>
      <c r="AB48" s="150">
        <f>Matériel_Sogto!GU53</f>
        <v>0</v>
      </c>
      <c r="AC48" s="150">
        <f>Matériel_Sogto!HC53</f>
        <v>0</v>
      </c>
      <c r="AD48" s="150">
        <f>Matériel_Sogto!HK53</f>
        <v>0</v>
      </c>
      <c r="AE48" s="150">
        <f>Matériel_Sogto!HS53</f>
        <v>0</v>
      </c>
      <c r="AF48" s="150">
        <f>Matériel_Sogto!IA53</f>
        <v>0</v>
      </c>
      <c r="AG48" s="150">
        <f>Matériel_Sogto!II53</f>
        <v>0</v>
      </c>
      <c r="AH48" s="246">
        <f>Matériel_Sogto!IQ53</f>
        <v>0</v>
      </c>
    </row>
    <row r="49" spans="1:34">
      <c r="A49" s="245">
        <f>Matériel_Sogto!A54</f>
        <v>0</v>
      </c>
      <c r="B49" s="301">
        <f>Matériel_Sogto!B54</f>
        <v>0</v>
      </c>
      <c r="C49" s="308">
        <f>Matériel_Sogto!C54</f>
        <v>0</v>
      </c>
      <c r="D49" s="306">
        <f>Matériel_Sogto!K54</f>
        <v>0</v>
      </c>
      <c r="E49" s="150">
        <f>Matériel_Sogto!S54</f>
        <v>0</v>
      </c>
      <c r="F49" s="150">
        <f>Matériel_Sogto!AA54</f>
        <v>0</v>
      </c>
      <c r="G49" s="150">
        <f>Matériel_Sogto!AI54</f>
        <v>0</v>
      </c>
      <c r="H49" s="150">
        <f>+Matériel_Sogto!AQ54</f>
        <v>0</v>
      </c>
      <c r="I49" s="150">
        <f>Matériel_Sogto!AY54</f>
        <v>0</v>
      </c>
      <c r="J49" s="150">
        <f>Matériel_Sogto!BG54</f>
        <v>0</v>
      </c>
      <c r="K49" s="150">
        <f>Matériel_Sogto!BO54</f>
        <v>0</v>
      </c>
      <c r="L49" s="150">
        <f>Matériel_Sogto!BW54</f>
        <v>0</v>
      </c>
      <c r="M49" s="150">
        <f>+Matériel_Sogto!CE54</f>
        <v>0</v>
      </c>
      <c r="N49" s="150">
        <f>Matériel_Sogto!CM54</f>
        <v>0</v>
      </c>
      <c r="O49" s="150">
        <f>Matériel_Sogto!CU54</f>
        <v>0</v>
      </c>
      <c r="P49" s="150">
        <f>Matériel_Sogto!DC54</f>
        <v>0</v>
      </c>
      <c r="Q49" s="150">
        <f>Matériel_Sogto!DK54</f>
        <v>0</v>
      </c>
      <c r="R49" s="150">
        <f>Matériel_Sogto!DS54</f>
        <v>0</v>
      </c>
      <c r="S49" s="150">
        <f>Matériel_Sogto!EA54</f>
        <v>0</v>
      </c>
      <c r="T49" s="150">
        <f>Matériel_Sogto!EI54</f>
        <v>0</v>
      </c>
      <c r="U49" s="150">
        <f>Matériel_Sogto!EQ54</f>
        <v>0</v>
      </c>
      <c r="V49" s="150">
        <f>Matériel_Sogto!EY54</f>
        <v>0</v>
      </c>
      <c r="W49" s="150">
        <f>Matériel_Sogto!FG54</f>
        <v>0</v>
      </c>
      <c r="X49" s="150">
        <f>Matériel_Sogto!FO54</f>
        <v>0</v>
      </c>
      <c r="Y49" s="150">
        <f>Matériel_Sogto!FW54</f>
        <v>0</v>
      </c>
      <c r="Z49" s="150">
        <f>Matériel_Sogto!GE54</f>
        <v>0</v>
      </c>
      <c r="AA49" s="150">
        <f>Matériel_Sogto!GM54</f>
        <v>0</v>
      </c>
      <c r="AB49" s="150">
        <f>Matériel_Sogto!GU54</f>
        <v>0</v>
      </c>
      <c r="AC49" s="150">
        <f>Matériel_Sogto!HC54</f>
        <v>0</v>
      </c>
      <c r="AD49" s="150">
        <f>Matériel_Sogto!HK54</f>
        <v>0</v>
      </c>
      <c r="AE49" s="150">
        <f>Matériel_Sogto!HS54</f>
        <v>0</v>
      </c>
      <c r="AF49" s="150">
        <f>Matériel_Sogto!IA54</f>
        <v>0</v>
      </c>
      <c r="AG49" s="150">
        <f>Matériel_Sogto!II54</f>
        <v>0</v>
      </c>
      <c r="AH49" s="246">
        <f>Matériel_Sogto!IQ54</f>
        <v>0</v>
      </c>
    </row>
    <row r="50" spans="1:34">
      <c r="A50" s="245">
        <f>Matériel_Sogto!A55</f>
        <v>0</v>
      </c>
      <c r="B50" s="301">
        <f>Matériel_Sogto!B55</f>
        <v>0</v>
      </c>
      <c r="C50" s="308">
        <f>Matériel_Sogto!C55</f>
        <v>0</v>
      </c>
      <c r="D50" s="306">
        <f>Matériel_Sogto!K55</f>
        <v>0</v>
      </c>
      <c r="E50" s="150">
        <f>Matériel_Sogto!S55</f>
        <v>0</v>
      </c>
      <c r="F50" s="150">
        <f>Matériel_Sogto!AA55</f>
        <v>0</v>
      </c>
      <c r="G50" s="150">
        <f>Matériel_Sogto!AI55</f>
        <v>0</v>
      </c>
      <c r="H50" s="150">
        <f>+Matériel_Sogto!AQ55</f>
        <v>0</v>
      </c>
      <c r="I50" s="150">
        <f>Matériel_Sogto!AY55</f>
        <v>0</v>
      </c>
      <c r="J50" s="150">
        <f>Matériel_Sogto!BG55</f>
        <v>0</v>
      </c>
      <c r="K50" s="150">
        <f>Matériel_Sogto!BO55</f>
        <v>0</v>
      </c>
      <c r="L50" s="150">
        <f>Matériel_Sogto!BW55</f>
        <v>0</v>
      </c>
      <c r="M50" s="150">
        <f>+Matériel_Sogto!CE55</f>
        <v>0</v>
      </c>
      <c r="N50" s="150">
        <f>Matériel_Sogto!CM55</f>
        <v>0</v>
      </c>
      <c r="O50" s="150">
        <f>Matériel_Sogto!CU55</f>
        <v>0</v>
      </c>
      <c r="P50" s="150">
        <f>Matériel_Sogto!DC55</f>
        <v>0</v>
      </c>
      <c r="Q50" s="150">
        <f>Matériel_Sogto!DK55</f>
        <v>0</v>
      </c>
      <c r="R50" s="150">
        <f>Matériel_Sogto!DS55</f>
        <v>0</v>
      </c>
      <c r="S50" s="150">
        <f>Matériel_Sogto!EA55</f>
        <v>0</v>
      </c>
      <c r="T50" s="150">
        <f>Matériel_Sogto!EI55</f>
        <v>0</v>
      </c>
      <c r="U50" s="150">
        <f>Matériel_Sogto!EQ55</f>
        <v>0</v>
      </c>
      <c r="V50" s="150">
        <f>Matériel_Sogto!EY55</f>
        <v>0</v>
      </c>
      <c r="W50" s="150">
        <f>Matériel_Sogto!FG55</f>
        <v>0</v>
      </c>
      <c r="X50" s="150">
        <f>Matériel_Sogto!FO55</f>
        <v>0</v>
      </c>
      <c r="Y50" s="150">
        <f>Matériel_Sogto!FW55</f>
        <v>0</v>
      </c>
      <c r="Z50" s="150">
        <f>Matériel_Sogto!GE55</f>
        <v>0</v>
      </c>
      <c r="AA50" s="150">
        <f>Matériel_Sogto!GM55</f>
        <v>0</v>
      </c>
      <c r="AB50" s="150">
        <f>Matériel_Sogto!GU55</f>
        <v>0</v>
      </c>
      <c r="AC50" s="150">
        <f>Matériel_Sogto!HC55</f>
        <v>0</v>
      </c>
      <c r="AD50" s="150">
        <f>Matériel_Sogto!HK55</f>
        <v>0</v>
      </c>
      <c r="AE50" s="150">
        <f>Matériel_Sogto!HS55</f>
        <v>0</v>
      </c>
      <c r="AF50" s="150">
        <f>Matériel_Sogto!IA55</f>
        <v>0</v>
      </c>
      <c r="AG50" s="150">
        <f>Matériel_Sogto!II55</f>
        <v>0</v>
      </c>
      <c r="AH50" s="246">
        <f>Matériel_Sogto!IQ55</f>
        <v>0</v>
      </c>
    </row>
    <row r="51" spans="1:34">
      <c r="A51" s="245">
        <f>Matériel_Sogto!A56</f>
        <v>0</v>
      </c>
      <c r="B51" s="301">
        <f>Matériel_Sogto!B56</f>
        <v>0</v>
      </c>
      <c r="C51" s="308">
        <f>Matériel_Sogto!C56</f>
        <v>0</v>
      </c>
      <c r="D51" s="306">
        <f>Matériel_Sogto!K56</f>
        <v>0</v>
      </c>
      <c r="E51" s="150">
        <f>Matériel_Sogto!S56</f>
        <v>0</v>
      </c>
      <c r="F51" s="150">
        <f>Matériel_Sogto!AA56</f>
        <v>0</v>
      </c>
      <c r="G51" s="150">
        <f>Matériel_Sogto!AI56</f>
        <v>0</v>
      </c>
      <c r="H51" s="150">
        <f>+Matériel_Sogto!AQ56</f>
        <v>0</v>
      </c>
      <c r="I51" s="150">
        <f>Matériel_Sogto!AY56</f>
        <v>0</v>
      </c>
      <c r="J51" s="150">
        <f>Matériel_Sogto!BG56</f>
        <v>0</v>
      </c>
      <c r="K51" s="150">
        <f>Matériel_Sogto!BO56</f>
        <v>0</v>
      </c>
      <c r="L51" s="150">
        <f>Matériel_Sogto!BW56</f>
        <v>0</v>
      </c>
      <c r="M51" s="150">
        <f>+Matériel_Sogto!CE56</f>
        <v>0</v>
      </c>
      <c r="N51" s="150">
        <f>Matériel_Sogto!CM56</f>
        <v>0</v>
      </c>
      <c r="O51" s="150">
        <f>Matériel_Sogto!CU56</f>
        <v>0</v>
      </c>
      <c r="P51" s="150">
        <f>Matériel_Sogto!DC56</f>
        <v>0</v>
      </c>
      <c r="Q51" s="150">
        <f>Matériel_Sogto!DK56</f>
        <v>0</v>
      </c>
      <c r="R51" s="150">
        <f>Matériel_Sogto!DS56</f>
        <v>0</v>
      </c>
      <c r="S51" s="150">
        <f>Matériel_Sogto!EA56</f>
        <v>0</v>
      </c>
      <c r="T51" s="150">
        <f>Matériel_Sogto!EI56</f>
        <v>0</v>
      </c>
      <c r="U51" s="150">
        <f>Matériel_Sogto!EQ56</f>
        <v>0</v>
      </c>
      <c r="V51" s="150">
        <f>Matériel_Sogto!EY56</f>
        <v>0</v>
      </c>
      <c r="W51" s="150">
        <f>Matériel_Sogto!FG56</f>
        <v>0</v>
      </c>
      <c r="X51" s="150">
        <f>Matériel_Sogto!FO56</f>
        <v>0</v>
      </c>
      <c r="Y51" s="150">
        <f>Matériel_Sogto!FW56</f>
        <v>0</v>
      </c>
      <c r="Z51" s="150">
        <f>Matériel_Sogto!GE56</f>
        <v>0</v>
      </c>
      <c r="AA51" s="150">
        <f>Matériel_Sogto!GM56</f>
        <v>0</v>
      </c>
      <c r="AB51" s="150">
        <f>Matériel_Sogto!GU56</f>
        <v>0</v>
      </c>
      <c r="AC51" s="150">
        <f>Matériel_Sogto!HC56</f>
        <v>0</v>
      </c>
      <c r="AD51" s="150">
        <f>Matériel_Sogto!HK56</f>
        <v>0</v>
      </c>
      <c r="AE51" s="150">
        <f>Matériel_Sogto!HS56</f>
        <v>0</v>
      </c>
      <c r="AF51" s="150">
        <f>Matériel_Sogto!IA56</f>
        <v>0</v>
      </c>
      <c r="AG51" s="150">
        <f>Matériel_Sogto!II56</f>
        <v>0</v>
      </c>
      <c r="AH51" s="246">
        <f>Matériel_Sogto!IQ56</f>
        <v>0</v>
      </c>
    </row>
    <row r="52" spans="1:34">
      <c r="A52" s="245">
        <f>Matériel_Sogto!A57</f>
        <v>0</v>
      </c>
      <c r="B52" s="301">
        <f>Matériel_Sogto!B57</f>
        <v>0</v>
      </c>
      <c r="C52" s="308">
        <f>Matériel_Sogto!C57</f>
        <v>0</v>
      </c>
      <c r="D52" s="306">
        <f>Matériel_Sogto!K57</f>
        <v>0</v>
      </c>
      <c r="E52" s="150">
        <f>Matériel_Sogto!S57</f>
        <v>0</v>
      </c>
      <c r="F52" s="150">
        <f>Matériel_Sogto!AA57</f>
        <v>0</v>
      </c>
      <c r="G52" s="150">
        <f>Matériel_Sogto!AI57</f>
        <v>0</v>
      </c>
      <c r="H52" s="150">
        <f>+Matériel_Sogto!AQ57</f>
        <v>0</v>
      </c>
      <c r="I52" s="150">
        <f>Matériel_Sogto!AY57</f>
        <v>0</v>
      </c>
      <c r="J52" s="150">
        <f>Matériel_Sogto!BG57</f>
        <v>0</v>
      </c>
      <c r="K52" s="150">
        <f>Matériel_Sogto!BO57</f>
        <v>0</v>
      </c>
      <c r="L52" s="150">
        <f>Matériel_Sogto!BW57</f>
        <v>0</v>
      </c>
      <c r="M52" s="150">
        <f>+Matériel_Sogto!CE57</f>
        <v>0</v>
      </c>
      <c r="N52" s="150">
        <f>Matériel_Sogto!CM57</f>
        <v>0</v>
      </c>
      <c r="O52" s="150">
        <f>Matériel_Sogto!CU57</f>
        <v>0</v>
      </c>
      <c r="P52" s="150">
        <f>Matériel_Sogto!DC57</f>
        <v>0</v>
      </c>
      <c r="Q52" s="150">
        <f>Matériel_Sogto!DK57</f>
        <v>0</v>
      </c>
      <c r="R52" s="150">
        <f>Matériel_Sogto!DS57</f>
        <v>0</v>
      </c>
      <c r="S52" s="150">
        <f>Matériel_Sogto!EA57</f>
        <v>0</v>
      </c>
      <c r="T52" s="150">
        <f>Matériel_Sogto!EI57</f>
        <v>0</v>
      </c>
      <c r="U52" s="150">
        <f>Matériel_Sogto!EQ57</f>
        <v>0</v>
      </c>
      <c r="V52" s="150">
        <f>Matériel_Sogto!EY57</f>
        <v>0</v>
      </c>
      <c r="W52" s="150">
        <f>Matériel_Sogto!FG57</f>
        <v>0</v>
      </c>
      <c r="X52" s="150">
        <f>Matériel_Sogto!FO57</f>
        <v>0</v>
      </c>
      <c r="Y52" s="150">
        <f>Matériel_Sogto!FW57</f>
        <v>0</v>
      </c>
      <c r="Z52" s="150">
        <f>Matériel_Sogto!GE57</f>
        <v>0</v>
      </c>
      <c r="AA52" s="150">
        <f>Matériel_Sogto!GM57</f>
        <v>0</v>
      </c>
      <c r="AB52" s="150">
        <f>Matériel_Sogto!GU57</f>
        <v>0</v>
      </c>
      <c r="AC52" s="150">
        <f>Matériel_Sogto!HC57</f>
        <v>0</v>
      </c>
      <c r="AD52" s="150">
        <f>Matériel_Sogto!HK57</f>
        <v>0</v>
      </c>
      <c r="AE52" s="150">
        <f>Matériel_Sogto!HS57</f>
        <v>0</v>
      </c>
      <c r="AF52" s="150">
        <f>Matériel_Sogto!IA57</f>
        <v>0</v>
      </c>
      <c r="AG52" s="150">
        <f>Matériel_Sogto!II57</f>
        <v>0</v>
      </c>
      <c r="AH52" s="246">
        <f>Matériel_Sogto!IQ57</f>
        <v>0</v>
      </c>
    </row>
    <row r="53" spans="1:34">
      <c r="A53" s="245">
        <f>Matériel_Sogto!A58</f>
        <v>0</v>
      </c>
      <c r="B53" s="301">
        <f>Matériel_Sogto!B58</f>
        <v>0</v>
      </c>
      <c r="C53" s="308">
        <f>Matériel_Sogto!C58</f>
        <v>0</v>
      </c>
      <c r="D53" s="306">
        <f>Matériel_Sogto!K58</f>
        <v>0</v>
      </c>
      <c r="E53" s="150">
        <f>Matériel_Sogto!S58</f>
        <v>0</v>
      </c>
      <c r="F53" s="150">
        <f>Matériel_Sogto!AA58</f>
        <v>0</v>
      </c>
      <c r="G53" s="150">
        <f>Matériel_Sogto!AI58</f>
        <v>0</v>
      </c>
      <c r="H53" s="150">
        <f>+Matériel_Sogto!AQ58</f>
        <v>0</v>
      </c>
      <c r="I53" s="150">
        <f>Matériel_Sogto!AY58</f>
        <v>0</v>
      </c>
      <c r="J53" s="150">
        <f>Matériel_Sogto!BG58</f>
        <v>0</v>
      </c>
      <c r="K53" s="150">
        <f>Matériel_Sogto!BO58</f>
        <v>0</v>
      </c>
      <c r="L53" s="150">
        <f>Matériel_Sogto!BW58</f>
        <v>0</v>
      </c>
      <c r="M53" s="150">
        <f>+Matériel_Sogto!CE58</f>
        <v>0</v>
      </c>
      <c r="N53" s="150">
        <f>Matériel_Sogto!CM58</f>
        <v>0</v>
      </c>
      <c r="O53" s="150">
        <f>Matériel_Sogto!CU58</f>
        <v>0</v>
      </c>
      <c r="P53" s="150">
        <f>Matériel_Sogto!DC58</f>
        <v>0</v>
      </c>
      <c r="Q53" s="150">
        <f>Matériel_Sogto!DK58</f>
        <v>0</v>
      </c>
      <c r="R53" s="150">
        <f>Matériel_Sogto!DS58</f>
        <v>0</v>
      </c>
      <c r="S53" s="150">
        <f>Matériel_Sogto!EA58</f>
        <v>0</v>
      </c>
      <c r="T53" s="150">
        <f>Matériel_Sogto!EI58</f>
        <v>0</v>
      </c>
      <c r="U53" s="150">
        <f>Matériel_Sogto!EQ58</f>
        <v>0</v>
      </c>
      <c r="V53" s="150">
        <f>Matériel_Sogto!EY58</f>
        <v>0</v>
      </c>
      <c r="W53" s="150">
        <f>Matériel_Sogto!FG58</f>
        <v>0</v>
      </c>
      <c r="X53" s="150">
        <f>Matériel_Sogto!FO58</f>
        <v>0</v>
      </c>
      <c r="Y53" s="150">
        <f>Matériel_Sogto!FW58</f>
        <v>0</v>
      </c>
      <c r="Z53" s="150">
        <f>Matériel_Sogto!GE58</f>
        <v>0</v>
      </c>
      <c r="AA53" s="150">
        <f>Matériel_Sogto!GM58</f>
        <v>0</v>
      </c>
      <c r="AB53" s="150">
        <f>Matériel_Sogto!GU58</f>
        <v>0</v>
      </c>
      <c r="AC53" s="150">
        <f>Matériel_Sogto!HC58</f>
        <v>0</v>
      </c>
      <c r="AD53" s="150">
        <f>Matériel_Sogto!HK58</f>
        <v>0</v>
      </c>
      <c r="AE53" s="150">
        <f>Matériel_Sogto!HS58</f>
        <v>0</v>
      </c>
      <c r="AF53" s="150">
        <f>Matériel_Sogto!IA58</f>
        <v>0</v>
      </c>
      <c r="AG53" s="150">
        <f>Matériel_Sogto!II58</f>
        <v>0</v>
      </c>
      <c r="AH53" s="246">
        <f>Matériel_Sogto!IQ58</f>
        <v>0</v>
      </c>
    </row>
    <row r="54" spans="1:34">
      <c r="A54" s="245">
        <f>Matériel_Sogto!A59</f>
        <v>0</v>
      </c>
      <c r="B54" s="301">
        <f>Matériel_Sogto!B59</f>
        <v>0</v>
      </c>
      <c r="C54" s="308">
        <f>Matériel_Sogto!C59</f>
        <v>0</v>
      </c>
      <c r="D54" s="306">
        <f>Matériel_Sogto!K59</f>
        <v>0</v>
      </c>
      <c r="E54" s="150">
        <f>Matériel_Sogto!S59</f>
        <v>0</v>
      </c>
      <c r="F54" s="150">
        <f>Matériel_Sogto!AA59</f>
        <v>0</v>
      </c>
      <c r="G54" s="150">
        <f>Matériel_Sogto!AI59</f>
        <v>0</v>
      </c>
      <c r="H54" s="150">
        <f>+Matériel_Sogto!AQ59</f>
        <v>0</v>
      </c>
      <c r="I54" s="150">
        <f>Matériel_Sogto!AY59</f>
        <v>0</v>
      </c>
      <c r="J54" s="150">
        <f>Matériel_Sogto!BG59</f>
        <v>0</v>
      </c>
      <c r="K54" s="150">
        <f>Matériel_Sogto!BO59</f>
        <v>0</v>
      </c>
      <c r="L54" s="150">
        <f>Matériel_Sogto!BW59</f>
        <v>0</v>
      </c>
      <c r="M54" s="150">
        <f>+Matériel_Sogto!CE59</f>
        <v>0</v>
      </c>
      <c r="N54" s="150">
        <f>Matériel_Sogto!CM59</f>
        <v>0</v>
      </c>
      <c r="O54" s="150">
        <f>Matériel_Sogto!CU59</f>
        <v>0</v>
      </c>
      <c r="P54" s="150">
        <f>Matériel_Sogto!DC59</f>
        <v>0</v>
      </c>
      <c r="Q54" s="150">
        <f>Matériel_Sogto!DK59</f>
        <v>0</v>
      </c>
      <c r="R54" s="150">
        <f>Matériel_Sogto!DS59</f>
        <v>0</v>
      </c>
      <c r="S54" s="150">
        <f>Matériel_Sogto!EA59</f>
        <v>0</v>
      </c>
      <c r="T54" s="150">
        <f>Matériel_Sogto!EI59</f>
        <v>0</v>
      </c>
      <c r="U54" s="150">
        <f>Matériel_Sogto!EQ59</f>
        <v>0</v>
      </c>
      <c r="V54" s="150">
        <f>Matériel_Sogto!EY59</f>
        <v>0</v>
      </c>
      <c r="W54" s="150">
        <f>Matériel_Sogto!FG59</f>
        <v>0</v>
      </c>
      <c r="X54" s="150">
        <f>Matériel_Sogto!FO59</f>
        <v>0</v>
      </c>
      <c r="Y54" s="150">
        <f>Matériel_Sogto!FW59</f>
        <v>0</v>
      </c>
      <c r="Z54" s="150">
        <f>Matériel_Sogto!GE59</f>
        <v>0</v>
      </c>
      <c r="AA54" s="150">
        <f>Matériel_Sogto!GM59</f>
        <v>0</v>
      </c>
      <c r="AB54" s="150">
        <f>Matériel_Sogto!GU59</f>
        <v>0</v>
      </c>
      <c r="AC54" s="150">
        <f>Matériel_Sogto!HC59</f>
        <v>0</v>
      </c>
      <c r="AD54" s="150">
        <f>Matériel_Sogto!HK59</f>
        <v>0</v>
      </c>
      <c r="AE54" s="150">
        <f>Matériel_Sogto!HS59</f>
        <v>0</v>
      </c>
      <c r="AF54" s="150">
        <f>Matériel_Sogto!IA59</f>
        <v>0</v>
      </c>
      <c r="AG54" s="150">
        <f>Matériel_Sogto!II59</f>
        <v>0</v>
      </c>
      <c r="AH54" s="246">
        <f>Matériel_Sogto!IQ59</f>
        <v>0</v>
      </c>
    </row>
    <row r="55" spans="1:34">
      <c r="A55" s="245">
        <f>Matériel_Sogto!A60</f>
        <v>0</v>
      </c>
      <c r="B55" s="301">
        <f>Matériel_Sogto!B60</f>
        <v>0</v>
      </c>
      <c r="C55" s="308">
        <f>Matériel_Sogto!C60</f>
        <v>0</v>
      </c>
      <c r="D55" s="306">
        <f>Matériel_Sogto!K60</f>
        <v>0</v>
      </c>
      <c r="E55" s="150">
        <f>Matériel_Sogto!S60</f>
        <v>0</v>
      </c>
      <c r="F55" s="150">
        <f>Matériel_Sogto!AA60</f>
        <v>0</v>
      </c>
      <c r="G55" s="150">
        <f>Matériel_Sogto!AI60</f>
        <v>0</v>
      </c>
      <c r="H55" s="150">
        <f>+Matériel_Sogto!AQ60</f>
        <v>0</v>
      </c>
      <c r="I55" s="150">
        <f>Matériel_Sogto!AY60</f>
        <v>0</v>
      </c>
      <c r="J55" s="150">
        <f>Matériel_Sogto!BG60</f>
        <v>0</v>
      </c>
      <c r="K55" s="150">
        <f>Matériel_Sogto!BO60</f>
        <v>0</v>
      </c>
      <c r="L55" s="150">
        <f>Matériel_Sogto!BW60</f>
        <v>0</v>
      </c>
      <c r="M55" s="150">
        <f>+Matériel_Sogto!CE60</f>
        <v>0</v>
      </c>
      <c r="N55" s="150">
        <f>Matériel_Sogto!CM60</f>
        <v>0</v>
      </c>
      <c r="O55" s="150">
        <f>Matériel_Sogto!CU60</f>
        <v>0</v>
      </c>
      <c r="P55" s="150">
        <f>Matériel_Sogto!DC60</f>
        <v>0</v>
      </c>
      <c r="Q55" s="150">
        <f>Matériel_Sogto!DK60</f>
        <v>0</v>
      </c>
      <c r="R55" s="150">
        <f>Matériel_Sogto!DS60</f>
        <v>0</v>
      </c>
      <c r="S55" s="150">
        <f>Matériel_Sogto!EA60</f>
        <v>0</v>
      </c>
      <c r="T55" s="150">
        <f>Matériel_Sogto!EI60</f>
        <v>0</v>
      </c>
      <c r="U55" s="150">
        <f>Matériel_Sogto!EQ60</f>
        <v>0</v>
      </c>
      <c r="V55" s="150">
        <f>Matériel_Sogto!EY60</f>
        <v>0</v>
      </c>
      <c r="W55" s="150">
        <f>Matériel_Sogto!FG60</f>
        <v>0</v>
      </c>
      <c r="X55" s="150">
        <f>Matériel_Sogto!FO60</f>
        <v>0</v>
      </c>
      <c r="Y55" s="150">
        <f>Matériel_Sogto!FW60</f>
        <v>0</v>
      </c>
      <c r="Z55" s="150">
        <f>Matériel_Sogto!GE60</f>
        <v>0</v>
      </c>
      <c r="AA55" s="150">
        <f>Matériel_Sogto!GM60</f>
        <v>0</v>
      </c>
      <c r="AB55" s="150">
        <f>Matériel_Sogto!GU60</f>
        <v>0</v>
      </c>
      <c r="AC55" s="150">
        <f>Matériel_Sogto!HC60</f>
        <v>0</v>
      </c>
      <c r="AD55" s="150">
        <f>Matériel_Sogto!HK60</f>
        <v>0</v>
      </c>
      <c r="AE55" s="150">
        <f>Matériel_Sogto!HS60</f>
        <v>0</v>
      </c>
      <c r="AF55" s="150">
        <f>Matériel_Sogto!IA60</f>
        <v>0</v>
      </c>
      <c r="AG55" s="150">
        <f>Matériel_Sogto!II60</f>
        <v>0</v>
      </c>
      <c r="AH55" s="246">
        <f>Matériel_Sogto!IQ60</f>
        <v>0</v>
      </c>
    </row>
    <row r="56" spans="1:34">
      <c r="A56" s="245">
        <f>Matériel_Sogto!A61</f>
        <v>0</v>
      </c>
      <c r="B56" s="301">
        <f>Matériel_Sogto!B61</f>
        <v>0</v>
      </c>
      <c r="C56" s="308">
        <f>Matériel_Sogto!C61</f>
        <v>0</v>
      </c>
      <c r="D56" s="306">
        <f>Matériel_Sogto!K61</f>
        <v>0</v>
      </c>
      <c r="E56" s="150">
        <f>Matériel_Sogto!S61</f>
        <v>0</v>
      </c>
      <c r="F56" s="150">
        <f>Matériel_Sogto!AA61</f>
        <v>0</v>
      </c>
      <c r="G56" s="150">
        <f>Matériel_Sogto!AI61</f>
        <v>0</v>
      </c>
      <c r="H56" s="150">
        <f>+Matériel_Sogto!AQ61</f>
        <v>0</v>
      </c>
      <c r="I56" s="150">
        <f>Matériel_Sogto!AY61</f>
        <v>0</v>
      </c>
      <c r="J56" s="150">
        <f>Matériel_Sogto!BG61</f>
        <v>0</v>
      </c>
      <c r="K56" s="150">
        <f>Matériel_Sogto!BO61</f>
        <v>0</v>
      </c>
      <c r="L56" s="150">
        <f>Matériel_Sogto!BW61</f>
        <v>0</v>
      </c>
      <c r="M56" s="150">
        <f>+Matériel_Sogto!CE61</f>
        <v>0</v>
      </c>
      <c r="N56" s="150">
        <f>Matériel_Sogto!CM61</f>
        <v>0</v>
      </c>
      <c r="O56" s="150">
        <f>Matériel_Sogto!CU61</f>
        <v>0</v>
      </c>
      <c r="P56" s="150">
        <f>Matériel_Sogto!DC61</f>
        <v>0</v>
      </c>
      <c r="Q56" s="150">
        <f>Matériel_Sogto!DK61</f>
        <v>0</v>
      </c>
      <c r="R56" s="150">
        <f>Matériel_Sogto!DS61</f>
        <v>0</v>
      </c>
      <c r="S56" s="150">
        <f>Matériel_Sogto!EA61</f>
        <v>0</v>
      </c>
      <c r="T56" s="150">
        <f>Matériel_Sogto!EI61</f>
        <v>0</v>
      </c>
      <c r="U56" s="150">
        <f>Matériel_Sogto!EQ61</f>
        <v>0</v>
      </c>
      <c r="V56" s="150">
        <f>Matériel_Sogto!EY61</f>
        <v>0</v>
      </c>
      <c r="W56" s="150">
        <f>Matériel_Sogto!FG61</f>
        <v>0</v>
      </c>
      <c r="X56" s="150">
        <f>Matériel_Sogto!FO61</f>
        <v>0</v>
      </c>
      <c r="Y56" s="150">
        <f>Matériel_Sogto!FW61</f>
        <v>0</v>
      </c>
      <c r="Z56" s="150">
        <f>Matériel_Sogto!GE61</f>
        <v>0</v>
      </c>
      <c r="AA56" s="150">
        <f>Matériel_Sogto!GM61</f>
        <v>0</v>
      </c>
      <c r="AB56" s="150">
        <f>Matériel_Sogto!GU61</f>
        <v>0</v>
      </c>
      <c r="AC56" s="150">
        <f>Matériel_Sogto!HC61</f>
        <v>0</v>
      </c>
      <c r="AD56" s="150">
        <f>Matériel_Sogto!HK61</f>
        <v>0</v>
      </c>
      <c r="AE56" s="150">
        <f>Matériel_Sogto!HS61</f>
        <v>0</v>
      </c>
      <c r="AF56" s="150">
        <f>Matériel_Sogto!IA61</f>
        <v>0</v>
      </c>
      <c r="AG56" s="150">
        <f>Matériel_Sogto!II61</f>
        <v>0</v>
      </c>
      <c r="AH56" s="246">
        <f>Matériel_Sogto!IQ61</f>
        <v>0</v>
      </c>
    </row>
    <row r="57" spans="1:34">
      <c r="A57" s="245">
        <f>Matériel_Sogto!A62</f>
        <v>0</v>
      </c>
      <c r="B57" s="301">
        <f>Matériel_Sogto!B62</f>
        <v>0</v>
      </c>
      <c r="C57" s="308">
        <f>Matériel_Sogto!C62</f>
        <v>0</v>
      </c>
      <c r="D57" s="306">
        <f>Matériel_Sogto!K62</f>
        <v>0</v>
      </c>
      <c r="E57" s="150">
        <f>Matériel_Sogto!S62</f>
        <v>0</v>
      </c>
      <c r="F57" s="150">
        <f>Matériel_Sogto!AA62</f>
        <v>0</v>
      </c>
      <c r="G57" s="150">
        <f>Matériel_Sogto!AI62</f>
        <v>0</v>
      </c>
      <c r="H57" s="150">
        <f>+Matériel_Sogto!AQ62</f>
        <v>0</v>
      </c>
      <c r="I57" s="150">
        <f>Matériel_Sogto!AY62</f>
        <v>0</v>
      </c>
      <c r="J57" s="150">
        <f>Matériel_Sogto!BG62</f>
        <v>0</v>
      </c>
      <c r="K57" s="150">
        <f>Matériel_Sogto!BO62</f>
        <v>0</v>
      </c>
      <c r="L57" s="150">
        <f>Matériel_Sogto!BW62</f>
        <v>0</v>
      </c>
      <c r="M57" s="150">
        <f>+Matériel_Sogto!CE62</f>
        <v>0</v>
      </c>
      <c r="N57" s="150">
        <f>Matériel_Sogto!CM62</f>
        <v>0</v>
      </c>
      <c r="O57" s="150">
        <f>Matériel_Sogto!CU62</f>
        <v>0</v>
      </c>
      <c r="P57" s="150">
        <f>Matériel_Sogto!DC62</f>
        <v>0</v>
      </c>
      <c r="Q57" s="150">
        <f>Matériel_Sogto!DK62</f>
        <v>0</v>
      </c>
      <c r="R57" s="150">
        <f>Matériel_Sogto!DS62</f>
        <v>0</v>
      </c>
      <c r="S57" s="150">
        <f>Matériel_Sogto!EA62</f>
        <v>0</v>
      </c>
      <c r="T57" s="150">
        <f>Matériel_Sogto!EI62</f>
        <v>0</v>
      </c>
      <c r="U57" s="150">
        <f>Matériel_Sogto!EQ62</f>
        <v>0</v>
      </c>
      <c r="V57" s="150">
        <f>Matériel_Sogto!EY62</f>
        <v>0</v>
      </c>
      <c r="W57" s="150">
        <f>Matériel_Sogto!FG62</f>
        <v>0</v>
      </c>
      <c r="X57" s="150">
        <f>Matériel_Sogto!FO62</f>
        <v>0</v>
      </c>
      <c r="Y57" s="150">
        <f>Matériel_Sogto!FW62</f>
        <v>0</v>
      </c>
      <c r="Z57" s="150">
        <f>Matériel_Sogto!GE62</f>
        <v>0</v>
      </c>
      <c r="AA57" s="150">
        <f>Matériel_Sogto!GM62</f>
        <v>0</v>
      </c>
      <c r="AB57" s="150">
        <f>Matériel_Sogto!GU62</f>
        <v>0</v>
      </c>
      <c r="AC57" s="150">
        <f>Matériel_Sogto!HC62</f>
        <v>0</v>
      </c>
      <c r="AD57" s="150">
        <f>Matériel_Sogto!HK62</f>
        <v>0</v>
      </c>
      <c r="AE57" s="150">
        <f>Matériel_Sogto!HS62</f>
        <v>0</v>
      </c>
      <c r="AF57" s="150">
        <f>Matériel_Sogto!IA62</f>
        <v>0</v>
      </c>
      <c r="AG57" s="150">
        <f>Matériel_Sogto!II62</f>
        <v>0</v>
      </c>
      <c r="AH57" s="246">
        <f>Matériel_Sogto!IQ62</f>
        <v>0</v>
      </c>
    </row>
    <row r="58" spans="1:34">
      <c r="A58" s="245">
        <f>Matériel_Sogto!A63</f>
        <v>0</v>
      </c>
      <c r="B58" s="301">
        <f>Matériel_Sogto!B63</f>
        <v>0</v>
      </c>
      <c r="C58" s="308">
        <f>Matériel_Sogto!C63</f>
        <v>0</v>
      </c>
      <c r="D58" s="306">
        <f>Matériel_Sogto!K63</f>
        <v>0</v>
      </c>
      <c r="E58" s="150">
        <f>Matériel_Sogto!S63</f>
        <v>0</v>
      </c>
      <c r="F58" s="150">
        <f>Matériel_Sogto!AA63</f>
        <v>0</v>
      </c>
      <c r="G58" s="150">
        <f>Matériel_Sogto!AI63</f>
        <v>0</v>
      </c>
      <c r="H58" s="150">
        <f>+Matériel_Sogto!AQ63</f>
        <v>0</v>
      </c>
      <c r="I58" s="150">
        <f>Matériel_Sogto!AY63</f>
        <v>0</v>
      </c>
      <c r="J58" s="150">
        <f>Matériel_Sogto!BG63</f>
        <v>0</v>
      </c>
      <c r="K58" s="150">
        <f>Matériel_Sogto!BO63</f>
        <v>0</v>
      </c>
      <c r="L58" s="150">
        <f>Matériel_Sogto!BW63</f>
        <v>0</v>
      </c>
      <c r="M58" s="150">
        <f>+Matériel_Sogto!CE63</f>
        <v>0</v>
      </c>
      <c r="N58" s="150">
        <f>Matériel_Sogto!CM63</f>
        <v>0</v>
      </c>
      <c r="O58" s="150">
        <f>Matériel_Sogto!CU63</f>
        <v>0</v>
      </c>
      <c r="P58" s="150">
        <f>Matériel_Sogto!DC63</f>
        <v>0</v>
      </c>
      <c r="Q58" s="150">
        <f>Matériel_Sogto!DK63</f>
        <v>0</v>
      </c>
      <c r="R58" s="150">
        <f>Matériel_Sogto!DS63</f>
        <v>0</v>
      </c>
      <c r="S58" s="150">
        <f>Matériel_Sogto!EA63</f>
        <v>0</v>
      </c>
      <c r="T58" s="150">
        <f>Matériel_Sogto!EI63</f>
        <v>0</v>
      </c>
      <c r="U58" s="150">
        <f>Matériel_Sogto!EQ63</f>
        <v>0</v>
      </c>
      <c r="V58" s="150">
        <f>Matériel_Sogto!EY63</f>
        <v>0</v>
      </c>
      <c r="W58" s="150">
        <f>Matériel_Sogto!FG63</f>
        <v>0</v>
      </c>
      <c r="X58" s="150">
        <f>Matériel_Sogto!FO63</f>
        <v>0</v>
      </c>
      <c r="Y58" s="150">
        <f>Matériel_Sogto!FW63</f>
        <v>0</v>
      </c>
      <c r="Z58" s="150">
        <f>Matériel_Sogto!GE63</f>
        <v>0</v>
      </c>
      <c r="AA58" s="150">
        <f>Matériel_Sogto!GM63</f>
        <v>0</v>
      </c>
      <c r="AB58" s="150">
        <f>Matériel_Sogto!GU63</f>
        <v>0</v>
      </c>
      <c r="AC58" s="150">
        <f>Matériel_Sogto!HC63</f>
        <v>0</v>
      </c>
      <c r="AD58" s="150">
        <f>Matériel_Sogto!HK63</f>
        <v>0</v>
      </c>
      <c r="AE58" s="150">
        <f>Matériel_Sogto!HS63</f>
        <v>0</v>
      </c>
      <c r="AF58" s="150">
        <f>Matériel_Sogto!IA63</f>
        <v>0</v>
      </c>
      <c r="AG58" s="150">
        <f>Matériel_Sogto!II63</f>
        <v>0</v>
      </c>
      <c r="AH58" s="246">
        <f>Matériel_Sogto!IQ63</f>
        <v>0</v>
      </c>
    </row>
    <row r="59" spans="1:34">
      <c r="A59" s="245">
        <f>Matériel_Sogto!A64</f>
        <v>0</v>
      </c>
      <c r="B59" s="301">
        <f>Matériel_Sogto!B64</f>
        <v>0</v>
      </c>
      <c r="C59" s="308">
        <f>Matériel_Sogto!C64</f>
        <v>0</v>
      </c>
      <c r="D59" s="306">
        <f>Matériel_Sogto!K64</f>
        <v>0</v>
      </c>
      <c r="E59" s="150">
        <f>Matériel_Sogto!S64</f>
        <v>0</v>
      </c>
      <c r="F59" s="150">
        <f>Matériel_Sogto!AA64</f>
        <v>0</v>
      </c>
      <c r="G59" s="150">
        <f>Matériel_Sogto!AI64</f>
        <v>0</v>
      </c>
      <c r="H59" s="150">
        <f>+Matériel_Sogto!AQ64</f>
        <v>0</v>
      </c>
      <c r="I59" s="150">
        <f>Matériel_Sogto!AY64</f>
        <v>0</v>
      </c>
      <c r="J59" s="150">
        <f>Matériel_Sogto!BG64</f>
        <v>0</v>
      </c>
      <c r="K59" s="150">
        <f>Matériel_Sogto!BO64</f>
        <v>0</v>
      </c>
      <c r="L59" s="150">
        <f>Matériel_Sogto!BW64</f>
        <v>0</v>
      </c>
      <c r="M59" s="150">
        <f>+Matériel_Sogto!CE64</f>
        <v>0</v>
      </c>
      <c r="N59" s="150">
        <f>Matériel_Sogto!CM64</f>
        <v>0</v>
      </c>
      <c r="O59" s="150">
        <f>Matériel_Sogto!CU64</f>
        <v>0</v>
      </c>
      <c r="P59" s="150">
        <f>Matériel_Sogto!DC64</f>
        <v>0</v>
      </c>
      <c r="Q59" s="150">
        <f>Matériel_Sogto!DK64</f>
        <v>0</v>
      </c>
      <c r="R59" s="150">
        <f>Matériel_Sogto!DS64</f>
        <v>0</v>
      </c>
      <c r="S59" s="150">
        <f>Matériel_Sogto!EA64</f>
        <v>0</v>
      </c>
      <c r="T59" s="150">
        <f>Matériel_Sogto!EI64</f>
        <v>0</v>
      </c>
      <c r="U59" s="150">
        <f>Matériel_Sogto!EQ64</f>
        <v>0</v>
      </c>
      <c r="V59" s="150">
        <f>Matériel_Sogto!EY64</f>
        <v>0</v>
      </c>
      <c r="W59" s="150">
        <f>Matériel_Sogto!FG64</f>
        <v>0</v>
      </c>
      <c r="X59" s="150">
        <f>Matériel_Sogto!FO64</f>
        <v>0</v>
      </c>
      <c r="Y59" s="150">
        <f>Matériel_Sogto!FW64</f>
        <v>0</v>
      </c>
      <c r="Z59" s="150">
        <f>Matériel_Sogto!GE64</f>
        <v>0</v>
      </c>
      <c r="AA59" s="150">
        <f>Matériel_Sogto!GM64</f>
        <v>0</v>
      </c>
      <c r="AB59" s="150">
        <f>Matériel_Sogto!GU64</f>
        <v>0</v>
      </c>
      <c r="AC59" s="150">
        <f>Matériel_Sogto!HC64</f>
        <v>0</v>
      </c>
      <c r="AD59" s="150">
        <f>Matériel_Sogto!HK64</f>
        <v>0</v>
      </c>
      <c r="AE59" s="150">
        <f>Matériel_Sogto!HS64</f>
        <v>0</v>
      </c>
      <c r="AF59" s="150">
        <f>Matériel_Sogto!IA64</f>
        <v>0</v>
      </c>
      <c r="AG59" s="150">
        <f>Matériel_Sogto!II64</f>
        <v>0</v>
      </c>
      <c r="AH59" s="246">
        <f>Matériel_Sogto!IQ64</f>
        <v>0</v>
      </c>
    </row>
    <row r="60" spans="1:34">
      <c r="A60" s="245">
        <f>Matériel_Sogto!A65</f>
        <v>0</v>
      </c>
      <c r="B60" s="301">
        <f>Matériel_Sogto!B65</f>
        <v>0</v>
      </c>
      <c r="C60" s="308">
        <f>Matériel_Sogto!C65</f>
        <v>0</v>
      </c>
      <c r="D60" s="306">
        <f>Matériel_Sogto!K65</f>
        <v>0</v>
      </c>
      <c r="E60" s="150">
        <f>Matériel_Sogto!S65</f>
        <v>0</v>
      </c>
      <c r="F60" s="150">
        <f>Matériel_Sogto!AA65</f>
        <v>0</v>
      </c>
      <c r="G60" s="150">
        <f>Matériel_Sogto!AI65</f>
        <v>0</v>
      </c>
      <c r="H60" s="150">
        <f>+Matériel_Sogto!AQ65</f>
        <v>0</v>
      </c>
      <c r="I60" s="150">
        <f>Matériel_Sogto!AY65</f>
        <v>0</v>
      </c>
      <c r="J60" s="150">
        <f>Matériel_Sogto!BG65</f>
        <v>0</v>
      </c>
      <c r="K60" s="150">
        <f>Matériel_Sogto!BO65</f>
        <v>0</v>
      </c>
      <c r="L60" s="150">
        <f>Matériel_Sogto!BW65</f>
        <v>0</v>
      </c>
      <c r="M60" s="150">
        <f>+Matériel_Sogto!CE65</f>
        <v>0</v>
      </c>
      <c r="N60" s="150">
        <f>Matériel_Sogto!CM65</f>
        <v>0</v>
      </c>
      <c r="O60" s="150">
        <f>Matériel_Sogto!CU65</f>
        <v>0</v>
      </c>
      <c r="P60" s="150">
        <f>Matériel_Sogto!DC65</f>
        <v>0</v>
      </c>
      <c r="Q60" s="150">
        <f>Matériel_Sogto!DK65</f>
        <v>0</v>
      </c>
      <c r="R60" s="150">
        <f>Matériel_Sogto!DS65</f>
        <v>0</v>
      </c>
      <c r="S60" s="150">
        <f>Matériel_Sogto!EA65</f>
        <v>0</v>
      </c>
      <c r="T60" s="150">
        <f>Matériel_Sogto!EI65</f>
        <v>0</v>
      </c>
      <c r="U60" s="150">
        <f>Matériel_Sogto!EQ65</f>
        <v>0</v>
      </c>
      <c r="V60" s="150">
        <f>Matériel_Sogto!EY65</f>
        <v>0</v>
      </c>
      <c r="W60" s="150">
        <f>Matériel_Sogto!FG65</f>
        <v>0</v>
      </c>
      <c r="X60" s="150">
        <f>Matériel_Sogto!FO65</f>
        <v>0</v>
      </c>
      <c r="Y60" s="150">
        <f>Matériel_Sogto!FW65</f>
        <v>0</v>
      </c>
      <c r="Z60" s="150">
        <f>Matériel_Sogto!GE65</f>
        <v>0</v>
      </c>
      <c r="AA60" s="150">
        <f>Matériel_Sogto!GM65</f>
        <v>0</v>
      </c>
      <c r="AB60" s="150">
        <f>Matériel_Sogto!GU65</f>
        <v>0</v>
      </c>
      <c r="AC60" s="150">
        <f>Matériel_Sogto!HC65</f>
        <v>0</v>
      </c>
      <c r="AD60" s="150">
        <f>Matériel_Sogto!HK65</f>
        <v>0</v>
      </c>
      <c r="AE60" s="150">
        <f>Matériel_Sogto!HS65</f>
        <v>0</v>
      </c>
      <c r="AF60" s="150">
        <f>Matériel_Sogto!IA65</f>
        <v>0</v>
      </c>
      <c r="AG60" s="150">
        <f>Matériel_Sogto!II65</f>
        <v>0</v>
      </c>
      <c r="AH60" s="246">
        <f>Matériel_Sogto!IQ65</f>
        <v>0</v>
      </c>
    </row>
    <row r="61" spans="1:34">
      <c r="A61" s="245">
        <f>Matériel_Sogto!A66</f>
        <v>0</v>
      </c>
      <c r="B61" s="301">
        <f>Matériel_Sogto!B66</f>
        <v>0</v>
      </c>
      <c r="C61" s="308">
        <f>Matériel_Sogto!C66</f>
        <v>0</v>
      </c>
      <c r="D61" s="306">
        <f>Matériel_Sogto!K66</f>
        <v>0</v>
      </c>
      <c r="E61" s="150">
        <f>Matériel_Sogto!S66</f>
        <v>0</v>
      </c>
      <c r="F61" s="150">
        <f>Matériel_Sogto!AA66</f>
        <v>0</v>
      </c>
      <c r="G61" s="150">
        <f>Matériel_Sogto!AI66</f>
        <v>0</v>
      </c>
      <c r="H61" s="150">
        <f>+Matériel_Sogto!AQ66</f>
        <v>0</v>
      </c>
      <c r="I61" s="150">
        <f>Matériel_Sogto!AY66</f>
        <v>0</v>
      </c>
      <c r="J61" s="150">
        <f>Matériel_Sogto!BG66</f>
        <v>0</v>
      </c>
      <c r="K61" s="150">
        <f>Matériel_Sogto!BO66</f>
        <v>0</v>
      </c>
      <c r="L61" s="150">
        <f>Matériel_Sogto!BW66</f>
        <v>0</v>
      </c>
      <c r="M61" s="150">
        <f>+Matériel_Sogto!CE66</f>
        <v>0</v>
      </c>
      <c r="N61" s="150">
        <f>Matériel_Sogto!CM66</f>
        <v>0</v>
      </c>
      <c r="O61" s="150">
        <f>Matériel_Sogto!CU66</f>
        <v>0</v>
      </c>
      <c r="P61" s="150">
        <f>Matériel_Sogto!DC66</f>
        <v>0</v>
      </c>
      <c r="Q61" s="150">
        <f>Matériel_Sogto!DK66</f>
        <v>0</v>
      </c>
      <c r="R61" s="150">
        <f>Matériel_Sogto!DS66</f>
        <v>0</v>
      </c>
      <c r="S61" s="150">
        <f>Matériel_Sogto!EA66</f>
        <v>0</v>
      </c>
      <c r="T61" s="150">
        <f>Matériel_Sogto!EI66</f>
        <v>0</v>
      </c>
      <c r="U61" s="150">
        <f>Matériel_Sogto!EQ66</f>
        <v>0</v>
      </c>
      <c r="V61" s="150">
        <f>Matériel_Sogto!EY66</f>
        <v>0</v>
      </c>
      <c r="W61" s="150">
        <f>Matériel_Sogto!FG66</f>
        <v>0</v>
      </c>
      <c r="X61" s="150">
        <f>Matériel_Sogto!FO66</f>
        <v>0</v>
      </c>
      <c r="Y61" s="150">
        <f>Matériel_Sogto!FW66</f>
        <v>0</v>
      </c>
      <c r="Z61" s="150">
        <f>Matériel_Sogto!GE66</f>
        <v>0</v>
      </c>
      <c r="AA61" s="150">
        <f>Matériel_Sogto!GM66</f>
        <v>0</v>
      </c>
      <c r="AB61" s="150">
        <f>Matériel_Sogto!GU66</f>
        <v>0</v>
      </c>
      <c r="AC61" s="150">
        <f>Matériel_Sogto!HC66</f>
        <v>0</v>
      </c>
      <c r="AD61" s="150">
        <f>Matériel_Sogto!HK66</f>
        <v>0</v>
      </c>
      <c r="AE61" s="150">
        <f>Matériel_Sogto!HS66</f>
        <v>0</v>
      </c>
      <c r="AF61" s="150">
        <f>Matériel_Sogto!IA66</f>
        <v>0</v>
      </c>
      <c r="AG61" s="150">
        <f>Matériel_Sogto!II66</f>
        <v>0</v>
      </c>
      <c r="AH61" s="246">
        <f>Matériel_Sogto!IQ66</f>
        <v>0</v>
      </c>
    </row>
    <row r="62" spans="1:34">
      <c r="A62" s="245">
        <f>Matériel_Sogto!A67</f>
        <v>0</v>
      </c>
      <c r="B62" s="301">
        <f>Matériel_Sogto!B67</f>
        <v>0</v>
      </c>
      <c r="C62" s="308">
        <f>Matériel_Sogto!C67</f>
        <v>0</v>
      </c>
      <c r="D62" s="306">
        <f>Matériel_Sogto!K67</f>
        <v>0</v>
      </c>
      <c r="E62" s="150">
        <f>Matériel_Sogto!S67</f>
        <v>0</v>
      </c>
      <c r="F62" s="150">
        <f>Matériel_Sogto!AA67</f>
        <v>0</v>
      </c>
      <c r="G62" s="150">
        <f>Matériel_Sogto!AI67</f>
        <v>0</v>
      </c>
      <c r="H62" s="150">
        <f>+Matériel_Sogto!AQ67</f>
        <v>0</v>
      </c>
      <c r="I62" s="150">
        <f>Matériel_Sogto!AY67</f>
        <v>0</v>
      </c>
      <c r="J62" s="150">
        <f>Matériel_Sogto!BG67</f>
        <v>0</v>
      </c>
      <c r="K62" s="150">
        <f>Matériel_Sogto!BO67</f>
        <v>0</v>
      </c>
      <c r="L62" s="150">
        <f>Matériel_Sogto!BW67</f>
        <v>0</v>
      </c>
      <c r="M62" s="150">
        <f>+Matériel_Sogto!CE67</f>
        <v>0</v>
      </c>
      <c r="N62" s="150">
        <f>Matériel_Sogto!CM67</f>
        <v>0</v>
      </c>
      <c r="O62" s="150">
        <f>Matériel_Sogto!CU67</f>
        <v>0</v>
      </c>
      <c r="P62" s="150">
        <f>Matériel_Sogto!DC67</f>
        <v>0</v>
      </c>
      <c r="Q62" s="150">
        <f>Matériel_Sogto!DK67</f>
        <v>0</v>
      </c>
      <c r="R62" s="150">
        <f>Matériel_Sogto!DS67</f>
        <v>0</v>
      </c>
      <c r="S62" s="150">
        <f>Matériel_Sogto!EA67</f>
        <v>0</v>
      </c>
      <c r="T62" s="150">
        <f>Matériel_Sogto!EI67</f>
        <v>0</v>
      </c>
      <c r="U62" s="150">
        <f>Matériel_Sogto!EQ67</f>
        <v>0</v>
      </c>
      <c r="V62" s="150">
        <f>Matériel_Sogto!EY67</f>
        <v>0</v>
      </c>
      <c r="W62" s="150">
        <f>Matériel_Sogto!FG67</f>
        <v>0</v>
      </c>
      <c r="X62" s="150">
        <f>Matériel_Sogto!FO67</f>
        <v>0</v>
      </c>
      <c r="Y62" s="150">
        <f>Matériel_Sogto!FW67</f>
        <v>0</v>
      </c>
      <c r="Z62" s="150">
        <f>Matériel_Sogto!GE67</f>
        <v>0</v>
      </c>
      <c r="AA62" s="150">
        <f>Matériel_Sogto!GM67</f>
        <v>0</v>
      </c>
      <c r="AB62" s="150">
        <f>Matériel_Sogto!GU67</f>
        <v>0</v>
      </c>
      <c r="AC62" s="150">
        <f>Matériel_Sogto!HC67</f>
        <v>0</v>
      </c>
      <c r="AD62" s="150">
        <f>Matériel_Sogto!HK67</f>
        <v>0</v>
      </c>
      <c r="AE62" s="150">
        <f>Matériel_Sogto!HS67</f>
        <v>0</v>
      </c>
      <c r="AF62" s="150">
        <f>Matériel_Sogto!IA67</f>
        <v>0</v>
      </c>
      <c r="AG62" s="150">
        <f>Matériel_Sogto!II67</f>
        <v>0</v>
      </c>
      <c r="AH62" s="246">
        <f>Matériel_Sogto!IQ67</f>
        <v>0</v>
      </c>
    </row>
    <row r="63" spans="1:34">
      <c r="A63" s="245">
        <f>Matériel_Sogto!A68</f>
        <v>0</v>
      </c>
      <c r="B63" s="301">
        <f>Matériel_Sogto!B68</f>
        <v>0</v>
      </c>
      <c r="C63" s="308">
        <f>Matériel_Sogto!C68</f>
        <v>0</v>
      </c>
      <c r="D63" s="306">
        <f>Matériel_Sogto!K68</f>
        <v>0</v>
      </c>
      <c r="E63" s="150">
        <f>Matériel_Sogto!S68</f>
        <v>0</v>
      </c>
      <c r="F63" s="150">
        <f>Matériel_Sogto!AA68</f>
        <v>0</v>
      </c>
      <c r="G63" s="150">
        <f>Matériel_Sogto!AI68</f>
        <v>0</v>
      </c>
      <c r="H63" s="150">
        <f>+Matériel_Sogto!AQ68</f>
        <v>0</v>
      </c>
      <c r="I63" s="150">
        <f>Matériel_Sogto!AY68</f>
        <v>0</v>
      </c>
      <c r="J63" s="150">
        <f>Matériel_Sogto!BG68</f>
        <v>0</v>
      </c>
      <c r="K63" s="150">
        <f>Matériel_Sogto!BO68</f>
        <v>0</v>
      </c>
      <c r="L63" s="150">
        <f>Matériel_Sogto!BW68</f>
        <v>0</v>
      </c>
      <c r="M63" s="150">
        <f>+Matériel_Sogto!CE68</f>
        <v>0</v>
      </c>
      <c r="N63" s="150">
        <f>Matériel_Sogto!CM68</f>
        <v>0</v>
      </c>
      <c r="O63" s="150">
        <f>Matériel_Sogto!CU68</f>
        <v>0</v>
      </c>
      <c r="P63" s="150">
        <f>Matériel_Sogto!DC68</f>
        <v>0</v>
      </c>
      <c r="Q63" s="150">
        <f>Matériel_Sogto!DK68</f>
        <v>0</v>
      </c>
      <c r="R63" s="150">
        <f>Matériel_Sogto!DS68</f>
        <v>0</v>
      </c>
      <c r="S63" s="150">
        <f>Matériel_Sogto!EA68</f>
        <v>0</v>
      </c>
      <c r="T63" s="150">
        <f>Matériel_Sogto!EI68</f>
        <v>0</v>
      </c>
      <c r="U63" s="150">
        <f>Matériel_Sogto!EQ68</f>
        <v>0</v>
      </c>
      <c r="V63" s="150">
        <f>Matériel_Sogto!EY68</f>
        <v>0</v>
      </c>
      <c r="W63" s="150">
        <f>Matériel_Sogto!FG68</f>
        <v>0</v>
      </c>
      <c r="X63" s="150">
        <f>Matériel_Sogto!FO68</f>
        <v>0</v>
      </c>
      <c r="Y63" s="150">
        <f>Matériel_Sogto!FW68</f>
        <v>0</v>
      </c>
      <c r="Z63" s="150">
        <f>Matériel_Sogto!GE68</f>
        <v>0</v>
      </c>
      <c r="AA63" s="150">
        <f>Matériel_Sogto!GM68</f>
        <v>0</v>
      </c>
      <c r="AB63" s="150">
        <f>Matériel_Sogto!GU68</f>
        <v>0</v>
      </c>
      <c r="AC63" s="150">
        <f>Matériel_Sogto!HC68</f>
        <v>0</v>
      </c>
      <c r="AD63" s="150">
        <f>Matériel_Sogto!HK68</f>
        <v>0</v>
      </c>
      <c r="AE63" s="150">
        <f>Matériel_Sogto!HS68</f>
        <v>0</v>
      </c>
      <c r="AF63" s="150">
        <f>Matériel_Sogto!IA68</f>
        <v>0</v>
      </c>
      <c r="AG63" s="150">
        <f>Matériel_Sogto!II68</f>
        <v>0</v>
      </c>
      <c r="AH63" s="246">
        <f>Matériel_Sogto!IQ68</f>
        <v>0</v>
      </c>
    </row>
    <row r="64" spans="1:34">
      <c r="A64" s="245">
        <f>Matériel_Sogto!A69</f>
        <v>0</v>
      </c>
      <c r="B64" s="301">
        <f>Matériel_Sogto!B69</f>
        <v>0</v>
      </c>
      <c r="C64" s="308">
        <f>Matériel_Sogto!C69</f>
        <v>0</v>
      </c>
      <c r="D64" s="306">
        <f>Matériel_Sogto!K69</f>
        <v>0</v>
      </c>
      <c r="E64" s="150">
        <f>Matériel_Sogto!S69</f>
        <v>0</v>
      </c>
      <c r="F64" s="150">
        <f>Matériel_Sogto!AA69</f>
        <v>0</v>
      </c>
      <c r="G64" s="150">
        <f>Matériel_Sogto!AI69</f>
        <v>0</v>
      </c>
      <c r="H64" s="150">
        <f>+Matériel_Sogto!AQ69</f>
        <v>0</v>
      </c>
      <c r="I64" s="150">
        <f>Matériel_Sogto!AY69</f>
        <v>0</v>
      </c>
      <c r="J64" s="150">
        <f>Matériel_Sogto!BG69</f>
        <v>0</v>
      </c>
      <c r="K64" s="150">
        <f>Matériel_Sogto!BO69</f>
        <v>0</v>
      </c>
      <c r="L64" s="150">
        <f>Matériel_Sogto!BW69</f>
        <v>0</v>
      </c>
      <c r="M64" s="150">
        <f>+Matériel_Sogto!CE69</f>
        <v>0</v>
      </c>
      <c r="N64" s="150">
        <f>Matériel_Sogto!CM69</f>
        <v>0</v>
      </c>
      <c r="O64" s="150">
        <f>Matériel_Sogto!CU69</f>
        <v>0</v>
      </c>
      <c r="P64" s="150">
        <f>Matériel_Sogto!DC69</f>
        <v>0</v>
      </c>
      <c r="Q64" s="150">
        <f>Matériel_Sogto!DK69</f>
        <v>0</v>
      </c>
      <c r="R64" s="150">
        <f>Matériel_Sogto!DS69</f>
        <v>0</v>
      </c>
      <c r="S64" s="150">
        <f>Matériel_Sogto!EA69</f>
        <v>0</v>
      </c>
      <c r="T64" s="150">
        <f>Matériel_Sogto!EI69</f>
        <v>0</v>
      </c>
      <c r="U64" s="150">
        <f>Matériel_Sogto!EQ69</f>
        <v>0</v>
      </c>
      <c r="V64" s="150">
        <f>Matériel_Sogto!EY69</f>
        <v>0</v>
      </c>
      <c r="W64" s="150">
        <f>Matériel_Sogto!FG69</f>
        <v>0</v>
      </c>
      <c r="X64" s="150">
        <f>Matériel_Sogto!FO69</f>
        <v>0</v>
      </c>
      <c r="Y64" s="150">
        <f>Matériel_Sogto!FW69</f>
        <v>0</v>
      </c>
      <c r="Z64" s="150">
        <f>Matériel_Sogto!GE69</f>
        <v>0</v>
      </c>
      <c r="AA64" s="150">
        <f>Matériel_Sogto!GM69</f>
        <v>0</v>
      </c>
      <c r="AB64" s="150">
        <f>Matériel_Sogto!GU69</f>
        <v>0</v>
      </c>
      <c r="AC64" s="150">
        <f>Matériel_Sogto!HC69</f>
        <v>0</v>
      </c>
      <c r="AD64" s="150">
        <f>Matériel_Sogto!HK69</f>
        <v>0</v>
      </c>
      <c r="AE64" s="150">
        <f>Matériel_Sogto!HS69</f>
        <v>0</v>
      </c>
      <c r="AF64" s="150">
        <f>Matériel_Sogto!IA69</f>
        <v>0</v>
      </c>
      <c r="AG64" s="150">
        <f>Matériel_Sogto!II69</f>
        <v>0</v>
      </c>
      <c r="AH64" s="246">
        <f>Matériel_Sogto!IQ69</f>
        <v>0</v>
      </c>
    </row>
    <row r="65" spans="1:34">
      <c r="A65" s="245">
        <f>Matériel_Sogto!A70</f>
        <v>0</v>
      </c>
      <c r="B65" s="301">
        <f>Matériel_Sogto!B70</f>
        <v>0</v>
      </c>
      <c r="C65" s="308">
        <f>Matériel_Sogto!C70</f>
        <v>0</v>
      </c>
      <c r="D65" s="306">
        <f>Matériel_Sogto!K70</f>
        <v>0</v>
      </c>
      <c r="E65" s="299">
        <f>Matériel_Sogto!S70</f>
        <v>0</v>
      </c>
      <c r="F65" s="299">
        <f>Matériel_Sogto!AA70</f>
        <v>0</v>
      </c>
      <c r="G65" s="299">
        <f>Matériel_Sogto!AI70</f>
        <v>0</v>
      </c>
      <c r="H65" s="299">
        <f>+Matériel_Sogto!AQ70</f>
        <v>0</v>
      </c>
      <c r="I65" s="299">
        <f>Matériel_Sogto!AY70</f>
        <v>0</v>
      </c>
      <c r="J65" s="299">
        <f>Matériel_Sogto!BG70</f>
        <v>0</v>
      </c>
      <c r="K65" s="299">
        <f>Matériel_Sogto!BO70</f>
        <v>0</v>
      </c>
      <c r="L65" s="299">
        <f>Matériel_Sogto!BW70</f>
        <v>0</v>
      </c>
      <c r="M65" s="299">
        <f>+Matériel_Sogto!CE70</f>
        <v>0</v>
      </c>
      <c r="N65" s="299">
        <f>Matériel_Sogto!CM70</f>
        <v>0</v>
      </c>
      <c r="O65" s="299">
        <f>Matériel_Sogto!CU70</f>
        <v>0</v>
      </c>
      <c r="P65" s="299">
        <f>Matériel_Sogto!DC70</f>
        <v>0</v>
      </c>
      <c r="Q65" s="299">
        <f>Matériel_Sogto!DK70</f>
        <v>0</v>
      </c>
      <c r="R65" s="299">
        <f>Matériel_Sogto!DS70</f>
        <v>0</v>
      </c>
      <c r="S65" s="299">
        <f>Matériel_Sogto!EA70</f>
        <v>0</v>
      </c>
      <c r="T65" s="299">
        <f>Matériel_Sogto!EI70</f>
        <v>0</v>
      </c>
      <c r="U65" s="299">
        <f>Matériel_Sogto!EQ70</f>
        <v>0</v>
      </c>
      <c r="V65" s="299">
        <f>Matériel_Sogto!EY70</f>
        <v>0</v>
      </c>
      <c r="W65" s="299">
        <f>Matériel_Sogto!FG70</f>
        <v>0</v>
      </c>
      <c r="X65" s="299">
        <f>Matériel_Sogto!FO70</f>
        <v>0</v>
      </c>
      <c r="Y65" s="299">
        <f>Matériel_Sogto!FW70</f>
        <v>0</v>
      </c>
      <c r="Z65" s="299">
        <f>Matériel_Sogto!GE70</f>
        <v>0</v>
      </c>
      <c r="AA65" s="299">
        <f>Matériel_Sogto!GM70</f>
        <v>0</v>
      </c>
      <c r="AB65" s="299">
        <f>Matériel_Sogto!GU70</f>
        <v>0</v>
      </c>
      <c r="AC65" s="299">
        <f>Matériel_Sogto!HC70</f>
        <v>0</v>
      </c>
      <c r="AD65" s="299">
        <f>Matériel_Sogto!HK70</f>
        <v>0</v>
      </c>
      <c r="AE65" s="299">
        <f>Matériel_Sogto!HS70</f>
        <v>0</v>
      </c>
      <c r="AF65" s="299">
        <f>Matériel_Sogto!IA70</f>
        <v>0</v>
      </c>
      <c r="AG65" s="299">
        <f>Matériel_Sogto!II70</f>
        <v>0</v>
      </c>
      <c r="AH65" s="246">
        <f>Matériel_Sogto!IQ70</f>
        <v>0</v>
      </c>
    </row>
    <row r="66" spans="1:34">
      <c r="A66" s="245">
        <f>Matériel_Sogto!A71</f>
        <v>0</v>
      </c>
      <c r="B66" s="301">
        <f>Matériel_Sogto!B71</f>
        <v>0</v>
      </c>
      <c r="C66" s="308">
        <f>Matériel_Sogto!C71</f>
        <v>0</v>
      </c>
      <c r="D66" s="306">
        <f>Matériel_Sogto!K71</f>
        <v>0</v>
      </c>
      <c r="E66" s="299">
        <f>Matériel_Sogto!S71</f>
        <v>0</v>
      </c>
      <c r="F66" s="299">
        <f>Matériel_Sogto!AA71</f>
        <v>0</v>
      </c>
      <c r="G66" s="299">
        <f>Matériel_Sogto!AI71</f>
        <v>0</v>
      </c>
      <c r="H66" s="299">
        <f>+Matériel_Sogto!AQ71</f>
        <v>0</v>
      </c>
      <c r="I66" s="299">
        <f>Matériel_Sogto!AY71</f>
        <v>0</v>
      </c>
      <c r="J66" s="299">
        <f>Matériel_Sogto!BG71</f>
        <v>0</v>
      </c>
      <c r="K66" s="299">
        <f>Matériel_Sogto!BO71</f>
        <v>0</v>
      </c>
      <c r="L66" s="299">
        <f>Matériel_Sogto!BW71</f>
        <v>0</v>
      </c>
      <c r="M66" s="299">
        <f>+Matériel_Sogto!CE71</f>
        <v>0</v>
      </c>
      <c r="N66" s="299">
        <f>Matériel_Sogto!CM71</f>
        <v>0</v>
      </c>
      <c r="O66" s="299">
        <f>Matériel_Sogto!CU71</f>
        <v>0</v>
      </c>
      <c r="P66" s="299">
        <f>Matériel_Sogto!DC71</f>
        <v>0</v>
      </c>
      <c r="Q66" s="299">
        <f>Matériel_Sogto!DK71</f>
        <v>0</v>
      </c>
      <c r="R66" s="299">
        <f>Matériel_Sogto!DS71</f>
        <v>0</v>
      </c>
      <c r="S66" s="299">
        <f>Matériel_Sogto!EA71</f>
        <v>0</v>
      </c>
      <c r="T66" s="299">
        <f>Matériel_Sogto!EI71</f>
        <v>0</v>
      </c>
      <c r="U66" s="299">
        <f>Matériel_Sogto!EQ71</f>
        <v>0</v>
      </c>
      <c r="V66" s="299">
        <f>Matériel_Sogto!EY71</f>
        <v>0</v>
      </c>
      <c r="W66" s="299">
        <f>Matériel_Sogto!FG71</f>
        <v>0</v>
      </c>
      <c r="X66" s="299">
        <f>Matériel_Sogto!FO71</f>
        <v>0</v>
      </c>
      <c r="Y66" s="299">
        <f>Matériel_Sogto!FW71</f>
        <v>0</v>
      </c>
      <c r="Z66" s="299">
        <f>Matériel_Sogto!GE71</f>
        <v>0</v>
      </c>
      <c r="AA66" s="299">
        <f>Matériel_Sogto!GM71</f>
        <v>0</v>
      </c>
      <c r="AB66" s="299">
        <f>Matériel_Sogto!GU71</f>
        <v>0</v>
      </c>
      <c r="AC66" s="299">
        <f>Matériel_Sogto!HC71</f>
        <v>0</v>
      </c>
      <c r="AD66" s="299">
        <f>Matériel_Sogto!HK71</f>
        <v>0</v>
      </c>
      <c r="AE66" s="299">
        <f>Matériel_Sogto!HS71</f>
        <v>0</v>
      </c>
      <c r="AF66" s="299">
        <f>Matériel_Sogto!IA71</f>
        <v>0</v>
      </c>
      <c r="AG66" s="299">
        <f>Matériel_Sogto!II71</f>
        <v>0</v>
      </c>
      <c r="AH66" s="246">
        <f>Matériel_Sogto!IQ71</f>
        <v>0</v>
      </c>
    </row>
    <row r="67" spans="1:34" ht="15" thickBot="1">
      <c r="A67" s="245">
        <f>Matériel_Sogto!A72</f>
        <v>0</v>
      </c>
      <c r="B67" s="301">
        <f>Matériel_Sogto!B72</f>
        <v>0</v>
      </c>
      <c r="C67" s="308">
        <f>Matériel_Sogto!C72</f>
        <v>0</v>
      </c>
      <c r="D67" s="306">
        <f>Matériel_Sogto!K72</f>
        <v>0</v>
      </c>
      <c r="E67" s="299">
        <f>Matériel_Sogto!S72</f>
        <v>0</v>
      </c>
      <c r="F67" s="299">
        <f>Matériel_Sogto!AA72</f>
        <v>0</v>
      </c>
      <c r="G67" s="299">
        <f>Matériel_Sogto!AI72</f>
        <v>0</v>
      </c>
      <c r="H67" s="299">
        <f>+Matériel_Sogto!AQ72</f>
        <v>0</v>
      </c>
      <c r="I67" s="299">
        <f>Matériel_Sogto!AY72</f>
        <v>0</v>
      </c>
      <c r="J67" s="299">
        <f>Matériel_Sogto!BG72</f>
        <v>0</v>
      </c>
      <c r="K67" s="299">
        <f>Matériel_Sogto!BO72</f>
        <v>0</v>
      </c>
      <c r="L67" s="299">
        <f>Matériel_Sogto!BW72</f>
        <v>0</v>
      </c>
      <c r="M67" s="299">
        <f>+Matériel_Sogto!CE72</f>
        <v>0</v>
      </c>
      <c r="N67" s="299">
        <f>Matériel_Sogto!CM72</f>
        <v>0</v>
      </c>
      <c r="O67" s="299">
        <f>Matériel_Sogto!CU72</f>
        <v>0</v>
      </c>
      <c r="P67" s="299">
        <f>Matériel_Sogto!DC72</f>
        <v>0</v>
      </c>
      <c r="Q67" s="299">
        <f>Matériel_Sogto!DK72</f>
        <v>0</v>
      </c>
      <c r="R67" s="299">
        <f>Matériel_Sogto!DS72</f>
        <v>0</v>
      </c>
      <c r="S67" s="299">
        <f>Matériel_Sogto!EA72</f>
        <v>0</v>
      </c>
      <c r="T67" s="299">
        <f>Matériel_Sogto!EI72</f>
        <v>0</v>
      </c>
      <c r="U67" s="299">
        <f>Matériel_Sogto!EQ72</f>
        <v>0</v>
      </c>
      <c r="V67" s="299">
        <f>Matériel_Sogto!EY72</f>
        <v>0</v>
      </c>
      <c r="W67" s="299">
        <f>Matériel_Sogto!FG72</f>
        <v>0</v>
      </c>
      <c r="X67" s="299">
        <f>Matériel_Sogto!FO72</f>
        <v>0</v>
      </c>
      <c r="Y67" s="299">
        <f>Matériel_Sogto!FW72</f>
        <v>0</v>
      </c>
      <c r="Z67" s="299">
        <f>Matériel_Sogto!GE72</f>
        <v>0</v>
      </c>
      <c r="AA67" s="299">
        <f>Matériel_Sogto!GM72</f>
        <v>0</v>
      </c>
      <c r="AB67" s="299">
        <f>Matériel_Sogto!GU72</f>
        <v>0</v>
      </c>
      <c r="AC67" s="299">
        <f>Matériel_Sogto!HC72</f>
        <v>0</v>
      </c>
      <c r="AD67" s="299">
        <f>Matériel_Sogto!HK72</f>
        <v>0</v>
      </c>
      <c r="AE67" s="299">
        <f>Matériel_Sogto!HS72</f>
        <v>0</v>
      </c>
      <c r="AF67" s="299">
        <f>Matériel_Sogto!IA72</f>
        <v>0</v>
      </c>
      <c r="AG67" s="299">
        <f>Matériel_Sogto!II72</f>
        <v>0</v>
      </c>
      <c r="AH67" s="246">
        <f>Matériel_Sogto!IQ72</f>
        <v>0</v>
      </c>
    </row>
    <row r="68" spans="1:34" ht="18.600000000000001" thickBot="1">
      <c r="A68" s="898" t="s">
        <v>210</v>
      </c>
      <c r="B68" s="899"/>
      <c r="C68" s="899"/>
      <c r="D68" s="899"/>
      <c r="E68" s="899"/>
      <c r="F68" s="899"/>
      <c r="G68" s="899"/>
      <c r="H68" s="899"/>
      <c r="I68" s="899"/>
      <c r="J68" s="899"/>
      <c r="K68" s="899"/>
      <c r="L68" s="899"/>
      <c r="M68" s="899"/>
      <c r="N68" s="899"/>
      <c r="O68" s="899"/>
      <c r="P68" s="899"/>
      <c r="Q68" s="899"/>
      <c r="R68" s="899"/>
      <c r="S68" s="899"/>
      <c r="T68" s="899"/>
      <c r="U68" s="899"/>
      <c r="V68" s="899"/>
      <c r="W68" s="899"/>
      <c r="X68" s="899"/>
      <c r="Y68" s="899"/>
      <c r="Z68" s="899"/>
      <c r="AA68" s="899"/>
      <c r="AB68" s="899"/>
      <c r="AC68" s="899"/>
      <c r="AD68" s="899"/>
      <c r="AE68" s="899"/>
      <c r="AF68" s="899"/>
      <c r="AG68" s="899"/>
      <c r="AH68" s="900"/>
    </row>
    <row r="69" spans="1:34">
      <c r="A69" s="245" t="str">
        <f>Matériel_Location!A12</f>
        <v>LES ENGINS</v>
      </c>
      <c r="B69" s="301" t="str">
        <f>Matériel_Location!B12</f>
        <v>CHAF TRAVEAU</v>
      </c>
      <c r="C69" s="308">
        <f>Matériel_Location!C12</f>
        <v>0</v>
      </c>
      <c r="D69" s="306">
        <f>Matériel_Location!K12</f>
        <v>0</v>
      </c>
      <c r="E69" s="299">
        <f>Matériel_Location!S12</f>
        <v>0</v>
      </c>
      <c r="F69" s="299">
        <f>Matériel_Location!AA12</f>
        <v>0</v>
      </c>
      <c r="G69" s="299" t="str">
        <f>Matériel_Location!AI12</f>
        <v>Avance gasoil</v>
      </c>
      <c r="H69" s="299">
        <f>+Matériel_Location!AQ12</f>
        <v>0</v>
      </c>
      <c r="I69" s="299">
        <f>Matériel_Location!AY12</f>
        <v>0</v>
      </c>
      <c r="J69" s="299" t="str">
        <f>Matériel_Location!BG12</f>
        <v>Avance gasoil</v>
      </c>
      <c r="K69" s="299" t="str">
        <f>Matériel_Location!BO12</f>
        <v>Avance gasoil</v>
      </c>
      <c r="L69" s="299" t="str">
        <f>Matériel_Location!BW12</f>
        <v>Avance gasoil</v>
      </c>
      <c r="M69" s="299" t="str">
        <f>+Matériel_Location!CE12</f>
        <v>Avance gasoil</v>
      </c>
      <c r="N69" s="299" t="str">
        <f>Matériel_Location!CM12</f>
        <v>Avance gasoil</v>
      </c>
      <c r="O69" s="299" t="str">
        <f>Matériel_Location!CU12</f>
        <v>Avance gasoil</v>
      </c>
      <c r="P69" s="299" t="str">
        <f>Matériel_Location!DC12</f>
        <v>Avance gasoil</v>
      </c>
      <c r="Q69" s="299" t="str">
        <f>Matériel_Location!DK12</f>
        <v>Avance gasoil</v>
      </c>
      <c r="R69" s="299" t="str">
        <f>Matériel_Location!DS12</f>
        <v>Avance gasoil</v>
      </c>
      <c r="S69" s="299" t="str">
        <f>Matériel_Location!EA12</f>
        <v>AVANCE</v>
      </c>
      <c r="T69" s="299" t="str">
        <f>Matériel_Location!EI12</f>
        <v>Avance gasoil</v>
      </c>
      <c r="U69" s="299" t="str">
        <f>Matériel_Location!EQ12</f>
        <v>Avance gasoil</v>
      </c>
      <c r="V69" s="299">
        <f>Matériel_Location!EY12</f>
        <v>0</v>
      </c>
      <c r="W69" s="299" t="str">
        <f>Matériel_Location!FG12</f>
        <v>Avance gasoil</v>
      </c>
      <c r="X69" s="299" t="str">
        <f>Matériel_Location!FO12</f>
        <v>Avance gasoil</v>
      </c>
      <c r="Y69" s="299" t="str">
        <f>Matériel_Location!FW12</f>
        <v>Manque Activié</v>
      </c>
      <c r="Z69" s="299" t="str">
        <f>Matériel_Location!GE12</f>
        <v>Manque Activié</v>
      </c>
      <c r="AA69" s="299">
        <f>Matériel_Location!GM12</f>
        <v>0</v>
      </c>
      <c r="AB69" s="299">
        <f>Matériel_Location!GU12</f>
        <v>0</v>
      </c>
      <c r="AC69" s="299">
        <f>Matériel_Location!HC12</f>
        <v>0</v>
      </c>
      <c r="AD69" s="299">
        <f>Matériel_Location!HK12</f>
        <v>0</v>
      </c>
      <c r="AE69" s="299">
        <f>Matériel_Location!HS12</f>
        <v>0</v>
      </c>
      <c r="AF69" s="299">
        <f>Matériel_Location!IA12</f>
        <v>0</v>
      </c>
      <c r="AG69" s="299">
        <f>Matériel_Location!II12</f>
        <v>0</v>
      </c>
      <c r="AH69" s="246">
        <f>Matériel_Location!IQ12</f>
        <v>0</v>
      </c>
    </row>
    <row r="70" spans="1:34">
      <c r="A70" s="245" t="str">
        <f>Matériel_Location!A13</f>
        <v>CB002</v>
      </c>
      <c r="B70" s="301">
        <f>Matériel_Location!B13</f>
        <v>0</v>
      </c>
      <c r="C70" s="308">
        <f>Matériel_Location!C13</f>
        <v>0</v>
      </c>
      <c r="D70" s="306">
        <f>Matériel_Location!K13</f>
        <v>0</v>
      </c>
      <c r="E70" s="299">
        <f>Matériel_Location!S13</f>
        <v>0</v>
      </c>
      <c r="F70" s="299">
        <f>Matériel_Location!AA13</f>
        <v>0</v>
      </c>
      <c r="G70" s="299">
        <f>Matériel_Location!AI13</f>
        <v>0</v>
      </c>
      <c r="H70" s="299">
        <f>+Matériel_Location!AQ13</f>
        <v>0</v>
      </c>
      <c r="I70" s="299">
        <f>Matériel_Location!AY13</f>
        <v>0</v>
      </c>
      <c r="J70" s="299">
        <f>Matériel_Location!BG13</f>
        <v>0</v>
      </c>
      <c r="K70" s="299">
        <f>Matériel_Location!BO13</f>
        <v>0</v>
      </c>
      <c r="L70" s="299">
        <f>Matériel_Location!BW13</f>
        <v>0</v>
      </c>
      <c r="M70" s="299">
        <f>+Matériel_Location!CE13</f>
        <v>0</v>
      </c>
      <c r="N70" s="299">
        <f>Matériel_Location!CM13</f>
        <v>0</v>
      </c>
      <c r="O70" s="299">
        <f>Matériel_Location!CU13</f>
        <v>0</v>
      </c>
      <c r="P70" s="299">
        <f>Matériel_Location!DC13</f>
        <v>0</v>
      </c>
      <c r="Q70" s="299">
        <f>Matériel_Location!DK13</f>
        <v>0</v>
      </c>
      <c r="R70" s="299">
        <f>Matériel_Location!DS13</f>
        <v>0</v>
      </c>
      <c r="S70" s="299">
        <f>Matériel_Location!EA13</f>
        <v>0</v>
      </c>
      <c r="T70" s="299">
        <f>Matériel_Location!EI13</f>
        <v>0</v>
      </c>
      <c r="U70" s="299">
        <f>Matériel_Location!EQ13</f>
        <v>0</v>
      </c>
      <c r="V70" s="299">
        <f>Matériel_Location!EY13</f>
        <v>0</v>
      </c>
      <c r="W70" s="299">
        <f>Matériel_Location!FG13</f>
        <v>0</v>
      </c>
      <c r="X70" s="299">
        <f>Matériel_Location!FO13</f>
        <v>0</v>
      </c>
      <c r="Y70" s="299" t="str">
        <f>Matériel_Location!FW13</f>
        <v>Manque Activié</v>
      </c>
      <c r="Z70" s="299" t="str">
        <f>Matériel_Location!GE13</f>
        <v>Manque Activié</v>
      </c>
      <c r="AA70" s="299">
        <f>Matériel_Location!GM13</f>
        <v>0</v>
      </c>
      <c r="AB70" s="299" t="str">
        <f>Matériel_Location!GU13</f>
        <v>Manque Activié</v>
      </c>
      <c r="AC70" s="299">
        <f>Matériel_Location!HC13</f>
        <v>0</v>
      </c>
      <c r="AD70" s="299">
        <f>Matériel_Location!HK13</f>
        <v>0</v>
      </c>
      <c r="AE70" s="299">
        <f>Matériel_Location!HS13</f>
        <v>0</v>
      </c>
      <c r="AF70" s="299">
        <f>Matériel_Location!IA13</f>
        <v>0</v>
      </c>
      <c r="AG70" s="299">
        <f>Matériel_Location!II13</f>
        <v>0</v>
      </c>
      <c r="AH70" s="246">
        <f>Matériel_Location!IQ13</f>
        <v>0</v>
      </c>
    </row>
    <row r="71" spans="1:34">
      <c r="A71" s="245" t="str">
        <f>Matériel_Location!A14</f>
        <v>TR001</v>
      </c>
      <c r="B71" s="301">
        <f>Matériel_Location!B14</f>
        <v>0</v>
      </c>
      <c r="C71" s="308">
        <f>Matériel_Location!C14</f>
        <v>0</v>
      </c>
      <c r="D71" s="306">
        <f>Matériel_Location!K14</f>
        <v>0</v>
      </c>
      <c r="E71" s="299">
        <f>Matériel_Location!S14</f>
        <v>0</v>
      </c>
      <c r="F71" s="299">
        <f>Matériel_Location!AA14</f>
        <v>0</v>
      </c>
      <c r="G71" s="299">
        <f>Matériel_Location!AI14</f>
        <v>0</v>
      </c>
      <c r="H71" s="299">
        <f>+Matériel_Location!AQ14</f>
        <v>0</v>
      </c>
      <c r="I71" s="299">
        <f>Matériel_Location!AY14</f>
        <v>0</v>
      </c>
      <c r="J71" s="299">
        <f>Matériel_Location!BG14</f>
        <v>0</v>
      </c>
      <c r="K71" s="299">
        <f>Matériel_Location!BO14</f>
        <v>0</v>
      </c>
      <c r="L71" s="299">
        <f>Matériel_Location!BW14</f>
        <v>0</v>
      </c>
      <c r="M71" s="299">
        <f>+Matériel_Location!CE14</f>
        <v>0</v>
      </c>
      <c r="N71" s="299">
        <f>Matériel_Location!CM14</f>
        <v>0</v>
      </c>
      <c r="O71" s="299">
        <f>Matériel_Location!CU14</f>
        <v>0</v>
      </c>
      <c r="P71" s="299">
        <f>Matériel_Location!DC14</f>
        <v>0</v>
      </c>
      <c r="Q71" s="299">
        <f>Matériel_Location!DK14</f>
        <v>0</v>
      </c>
      <c r="R71" s="299">
        <f>Matériel_Location!DS14</f>
        <v>0</v>
      </c>
      <c r="S71" s="299">
        <f>Matériel_Location!EA14</f>
        <v>0</v>
      </c>
      <c r="T71" s="299">
        <f>Matériel_Location!EI14</f>
        <v>0</v>
      </c>
      <c r="U71" s="299">
        <f>Matériel_Location!EQ14</f>
        <v>0</v>
      </c>
      <c r="V71" s="299">
        <f>Matériel_Location!EY14</f>
        <v>0</v>
      </c>
      <c r="W71" s="299">
        <f>Matériel_Location!FG14</f>
        <v>0</v>
      </c>
      <c r="X71" s="299">
        <f>Matériel_Location!FO14</f>
        <v>0</v>
      </c>
      <c r="Y71" s="299" t="str">
        <f>Matériel_Location!FW14</f>
        <v>Manque Activié</v>
      </c>
      <c r="Z71" s="299" t="str">
        <f>Matériel_Location!GE14</f>
        <v>Manque Activié</v>
      </c>
      <c r="AA71" s="299">
        <f>Matériel_Location!GM14</f>
        <v>0</v>
      </c>
      <c r="AB71" s="299" t="str">
        <f>Matériel_Location!GU14</f>
        <v>Manque Activié</v>
      </c>
      <c r="AC71" s="299">
        <f>Matériel_Location!HC14</f>
        <v>0</v>
      </c>
      <c r="AD71" s="299">
        <f>Matériel_Location!HK14</f>
        <v>0</v>
      </c>
      <c r="AE71" s="299">
        <f>Matériel_Location!HS14</f>
        <v>0</v>
      </c>
      <c r="AF71" s="299">
        <f>Matériel_Location!IA14</f>
        <v>0</v>
      </c>
      <c r="AG71" s="299">
        <f>Matériel_Location!II14</f>
        <v>0</v>
      </c>
      <c r="AH71" s="246">
        <f>Matériel_Location!IQ14</f>
        <v>0</v>
      </c>
    </row>
    <row r="72" spans="1:34">
      <c r="A72" s="245" t="str">
        <f>Matériel_Location!A15</f>
        <v>P012</v>
      </c>
      <c r="B72" s="301">
        <f>Matériel_Location!B15</f>
        <v>0</v>
      </c>
      <c r="C72" s="308">
        <f>Matériel_Location!C15</f>
        <v>0</v>
      </c>
      <c r="D72" s="306">
        <f>Matériel_Location!K15</f>
        <v>0</v>
      </c>
      <c r="E72" s="299">
        <f>Matériel_Location!S15</f>
        <v>0</v>
      </c>
      <c r="F72" s="299">
        <f>Matériel_Location!AA15</f>
        <v>0</v>
      </c>
      <c r="G72" s="299">
        <f>Matériel_Location!AI15</f>
        <v>0</v>
      </c>
      <c r="H72" s="299">
        <f>+Matériel_Location!AQ15</f>
        <v>0</v>
      </c>
      <c r="I72" s="299">
        <f>Matériel_Location!AY15</f>
        <v>0</v>
      </c>
      <c r="J72" s="299">
        <f>Matériel_Location!BG15</f>
        <v>0</v>
      </c>
      <c r="K72" s="299">
        <f>Matériel_Location!BO15</f>
        <v>0</v>
      </c>
      <c r="L72" s="299">
        <f>Matériel_Location!BW15</f>
        <v>0</v>
      </c>
      <c r="M72" s="299">
        <f>+Matériel_Location!CE15</f>
        <v>0</v>
      </c>
      <c r="N72" s="299">
        <f>Matériel_Location!CM15</f>
        <v>0</v>
      </c>
      <c r="O72" s="299">
        <f>Matériel_Location!CU15</f>
        <v>0</v>
      </c>
      <c r="P72" s="299">
        <f>Matériel_Location!DC15</f>
        <v>0</v>
      </c>
      <c r="Q72" s="299">
        <f>Matériel_Location!DK15</f>
        <v>0</v>
      </c>
      <c r="R72" s="299">
        <f>Matériel_Location!DS15</f>
        <v>0</v>
      </c>
      <c r="S72" s="299">
        <f>Matériel_Location!EA15</f>
        <v>0</v>
      </c>
      <c r="T72" s="299">
        <f>Matériel_Location!EI15</f>
        <v>0</v>
      </c>
      <c r="U72" s="299">
        <f>Matériel_Location!EQ15</f>
        <v>0</v>
      </c>
      <c r="V72" s="299">
        <f>Matériel_Location!EY15</f>
        <v>0</v>
      </c>
      <c r="W72" s="299">
        <f>Matériel_Location!FG15</f>
        <v>0</v>
      </c>
      <c r="X72" s="299">
        <f>Matériel_Location!FO15</f>
        <v>0</v>
      </c>
      <c r="Y72" s="299" t="str">
        <f>Matériel_Location!FW15</f>
        <v>Manque Activié</v>
      </c>
      <c r="Z72" s="299" t="str">
        <f>Matériel_Location!GE15</f>
        <v>Manque Activié</v>
      </c>
      <c r="AA72" s="299">
        <f>Matériel_Location!GM15</f>
        <v>0</v>
      </c>
      <c r="AB72" s="299" t="str">
        <f>Matériel_Location!GU15</f>
        <v>Manque Activié</v>
      </c>
      <c r="AC72" s="299">
        <f>Matériel_Location!HC15</f>
        <v>0</v>
      </c>
      <c r="AD72" s="299">
        <f>Matériel_Location!HK15</f>
        <v>0</v>
      </c>
      <c r="AE72" s="299">
        <f>Matériel_Location!HS15</f>
        <v>0</v>
      </c>
      <c r="AF72" s="299">
        <f>Matériel_Location!IA15</f>
        <v>0</v>
      </c>
      <c r="AG72" s="299">
        <f>Matériel_Location!II15</f>
        <v>0</v>
      </c>
      <c r="AH72" s="246">
        <f>Matériel_Location!IQ15</f>
        <v>0</v>
      </c>
    </row>
    <row r="73" spans="1:34">
      <c r="A73" s="245" t="str">
        <f>Matériel_Location!A16</f>
        <v>CA012</v>
      </c>
      <c r="B73" s="301">
        <f>Matériel_Location!B16</f>
        <v>0</v>
      </c>
      <c r="C73" s="308">
        <f>Matériel_Location!C16</f>
        <v>0</v>
      </c>
      <c r="D73" s="306">
        <f>Matériel_Location!K16</f>
        <v>0</v>
      </c>
      <c r="E73" s="299">
        <f>Matériel_Location!S16</f>
        <v>0</v>
      </c>
      <c r="F73" s="299">
        <f>Matériel_Location!AA16</f>
        <v>0</v>
      </c>
      <c r="G73" s="299">
        <f>Matériel_Location!AI16</f>
        <v>0</v>
      </c>
      <c r="H73" s="299">
        <f>+Matériel_Location!AQ16</f>
        <v>0</v>
      </c>
      <c r="I73" s="299">
        <f>Matériel_Location!AY16</f>
        <v>0</v>
      </c>
      <c r="J73" s="299">
        <f>Matériel_Location!BG16</f>
        <v>0</v>
      </c>
      <c r="K73" s="299">
        <f>Matériel_Location!BO16</f>
        <v>0</v>
      </c>
      <c r="L73" s="299">
        <f>Matériel_Location!BW16</f>
        <v>0</v>
      </c>
      <c r="M73" s="299">
        <f>+Matériel_Location!CE16</f>
        <v>0</v>
      </c>
      <c r="N73" s="299">
        <f>Matériel_Location!CM16</f>
        <v>0</v>
      </c>
      <c r="O73" s="299">
        <f>Matériel_Location!CU16</f>
        <v>0</v>
      </c>
      <c r="P73" s="299">
        <f>Matériel_Location!DC16</f>
        <v>0</v>
      </c>
      <c r="Q73" s="299">
        <f>Matériel_Location!DK16</f>
        <v>0</v>
      </c>
      <c r="R73" s="299">
        <f>Matériel_Location!DS16</f>
        <v>0</v>
      </c>
      <c r="S73" s="299">
        <f>Matériel_Location!EA16</f>
        <v>0</v>
      </c>
      <c r="T73" s="299">
        <f>Matériel_Location!EI16</f>
        <v>0</v>
      </c>
      <c r="U73" s="299">
        <f>Matériel_Location!EQ16</f>
        <v>0</v>
      </c>
      <c r="V73" s="299">
        <f>Matériel_Location!EY16</f>
        <v>0</v>
      </c>
      <c r="W73" s="299">
        <f>Matériel_Location!FG16</f>
        <v>0</v>
      </c>
      <c r="X73" s="299">
        <f>Matériel_Location!FO16</f>
        <v>0</v>
      </c>
      <c r="Y73" s="299" t="str">
        <f>Matériel_Location!FW16</f>
        <v>Manque Activié</v>
      </c>
      <c r="Z73" s="299" t="str">
        <f>Matériel_Location!GE16</f>
        <v>Manque Activié</v>
      </c>
      <c r="AA73" s="299">
        <f>Matériel_Location!GM16</f>
        <v>0</v>
      </c>
      <c r="AB73" s="299" t="str">
        <f>Matériel_Location!GU16</f>
        <v>Manque Activié</v>
      </c>
      <c r="AC73" s="299">
        <f>Matériel_Location!HC16</f>
        <v>0</v>
      </c>
      <c r="AD73" s="299">
        <f>Matériel_Location!HK16</f>
        <v>0</v>
      </c>
      <c r="AE73" s="299">
        <f>Matériel_Location!HS16</f>
        <v>0</v>
      </c>
      <c r="AF73" s="299">
        <f>Matériel_Location!IA16</f>
        <v>0</v>
      </c>
      <c r="AG73" s="299">
        <f>Matériel_Location!II16</f>
        <v>0</v>
      </c>
      <c r="AH73" s="246">
        <f>Matériel_Location!IQ16</f>
        <v>0</v>
      </c>
    </row>
    <row r="74" spans="1:34">
      <c r="A74" s="245" t="str">
        <f>Matériel_Location!A17</f>
        <v>CB001</v>
      </c>
      <c r="B74" s="301">
        <f>Matériel_Location!B17</f>
        <v>0</v>
      </c>
      <c r="C74" s="308">
        <f>Matériel_Location!C17</f>
        <v>0</v>
      </c>
      <c r="D74" s="306">
        <f>Matériel_Location!K17</f>
        <v>0</v>
      </c>
      <c r="E74" s="299">
        <f>Matériel_Location!S17</f>
        <v>0</v>
      </c>
      <c r="F74" s="299">
        <f>Matériel_Location!AA17</f>
        <v>0</v>
      </c>
      <c r="G74" s="299">
        <f>Matériel_Location!AI17</f>
        <v>0</v>
      </c>
      <c r="H74" s="299">
        <f>+Matériel_Location!AQ17</f>
        <v>0</v>
      </c>
      <c r="I74" s="299">
        <f>Matériel_Location!AY17</f>
        <v>0</v>
      </c>
      <c r="J74" s="299">
        <f>Matériel_Location!BG17</f>
        <v>0</v>
      </c>
      <c r="K74" s="299">
        <f>Matériel_Location!BO17</f>
        <v>0</v>
      </c>
      <c r="L74" s="299">
        <f>Matériel_Location!BW17</f>
        <v>0</v>
      </c>
      <c r="M74" s="299">
        <f>+Matériel_Location!CE17</f>
        <v>0</v>
      </c>
      <c r="N74" s="299">
        <f>Matériel_Location!CM17</f>
        <v>0</v>
      </c>
      <c r="O74" s="299">
        <f>Matériel_Location!CU17</f>
        <v>0</v>
      </c>
      <c r="P74" s="299">
        <f>Matériel_Location!DC17</f>
        <v>0</v>
      </c>
      <c r="Q74" s="299">
        <f>Matériel_Location!DK17</f>
        <v>0</v>
      </c>
      <c r="R74" s="299">
        <f>Matériel_Location!DS17</f>
        <v>0</v>
      </c>
      <c r="S74" s="299">
        <f>Matériel_Location!EA17</f>
        <v>0</v>
      </c>
      <c r="T74" s="299">
        <f>Matériel_Location!EI17</f>
        <v>0</v>
      </c>
      <c r="U74" s="299">
        <f>Matériel_Location!EQ17</f>
        <v>0</v>
      </c>
      <c r="V74" s="299">
        <f>Matériel_Location!EY17</f>
        <v>0</v>
      </c>
      <c r="W74" s="299">
        <f>Matériel_Location!FG17</f>
        <v>0</v>
      </c>
      <c r="X74" s="299">
        <f>Matériel_Location!FO17</f>
        <v>0</v>
      </c>
      <c r="Y74" s="299" t="str">
        <f>Matériel_Location!FW17</f>
        <v>Manque Activié</v>
      </c>
      <c r="Z74" s="299" t="str">
        <f>Matériel_Location!GE17</f>
        <v>Manque Activié</v>
      </c>
      <c r="AA74" s="299">
        <f>Matériel_Location!GM17</f>
        <v>0</v>
      </c>
      <c r="AB74" s="299" t="str">
        <f>Matériel_Location!GU17</f>
        <v>Manque Activié</v>
      </c>
      <c r="AC74" s="299">
        <f>Matériel_Location!HC17</f>
        <v>0</v>
      </c>
      <c r="AD74" s="299">
        <f>Matériel_Location!HK17</f>
        <v>0</v>
      </c>
      <c r="AE74" s="299">
        <f>Matériel_Location!HS17</f>
        <v>0</v>
      </c>
      <c r="AF74" s="299">
        <f>Matériel_Location!IA17</f>
        <v>0</v>
      </c>
      <c r="AG74" s="299">
        <f>Matériel_Location!II17</f>
        <v>0</v>
      </c>
      <c r="AH74" s="246">
        <f>Matériel_Location!IQ17</f>
        <v>0</v>
      </c>
    </row>
    <row r="75" spans="1:34">
      <c r="A75" s="245" t="str">
        <f>Matériel_Location!A18</f>
        <v>CA006</v>
      </c>
      <c r="B75" s="301">
        <f>Matériel_Location!B18</f>
        <v>0</v>
      </c>
      <c r="C75" s="308">
        <f>Matériel_Location!C18</f>
        <v>0</v>
      </c>
      <c r="D75" s="306">
        <f>Matériel_Location!K18</f>
        <v>0</v>
      </c>
      <c r="E75" s="299">
        <f>Matériel_Location!S18</f>
        <v>0</v>
      </c>
      <c r="F75" s="299">
        <f>Matériel_Location!AA18</f>
        <v>0</v>
      </c>
      <c r="G75" s="299">
        <f>Matériel_Location!AI18</f>
        <v>0</v>
      </c>
      <c r="H75" s="299">
        <f>+Matériel_Location!AQ18</f>
        <v>0</v>
      </c>
      <c r="I75" s="299">
        <f>Matériel_Location!AY18</f>
        <v>0</v>
      </c>
      <c r="J75" s="299">
        <f>Matériel_Location!BG18</f>
        <v>0</v>
      </c>
      <c r="K75" s="299">
        <f>Matériel_Location!BO18</f>
        <v>0</v>
      </c>
      <c r="L75" s="299">
        <f>Matériel_Location!BW18</f>
        <v>0</v>
      </c>
      <c r="M75" s="299">
        <f>+Matériel_Location!CE18</f>
        <v>0</v>
      </c>
      <c r="N75" s="299">
        <f>Matériel_Location!CM18</f>
        <v>0</v>
      </c>
      <c r="O75" s="299">
        <f>Matériel_Location!CU18</f>
        <v>0</v>
      </c>
      <c r="P75" s="299">
        <f>Matériel_Location!DC18</f>
        <v>0</v>
      </c>
      <c r="Q75" s="299">
        <f>Matériel_Location!DK18</f>
        <v>0</v>
      </c>
      <c r="R75" s="299">
        <f>Matériel_Location!DS18</f>
        <v>0</v>
      </c>
      <c r="S75" s="299">
        <f>Matériel_Location!EA18</f>
        <v>0</v>
      </c>
      <c r="T75" s="299">
        <f>Matériel_Location!EI18</f>
        <v>0</v>
      </c>
      <c r="U75" s="299">
        <f>Matériel_Location!EQ18</f>
        <v>0</v>
      </c>
      <c r="V75" s="299">
        <f>Matériel_Location!EY18</f>
        <v>0</v>
      </c>
      <c r="W75" s="299">
        <f>Matériel_Location!FG18</f>
        <v>0</v>
      </c>
      <c r="X75" s="299">
        <f>Matériel_Location!FO18</f>
        <v>0</v>
      </c>
      <c r="Y75" s="299" t="str">
        <f>Matériel_Location!FW18</f>
        <v>Manque Activié</v>
      </c>
      <c r="Z75" s="299" t="str">
        <f>Matériel_Location!GE18</f>
        <v>Manque Activié</v>
      </c>
      <c r="AA75" s="299">
        <f>Matériel_Location!GM18</f>
        <v>0</v>
      </c>
      <c r="AB75" s="299" t="str">
        <f>Matériel_Location!GU18</f>
        <v>Manque Activié</v>
      </c>
      <c r="AC75" s="299">
        <f>Matériel_Location!HC18</f>
        <v>0</v>
      </c>
      <c r="AD75" s="299">
        <f>Matériel_Location!HK18</f>
        <v>0</v>
      </c>
      <c r="AE75" s="299">
        <f>Matériel_Location!HS18</f>
        <v>0</v>
      </c>
      <c r="AF75" s="299">
        <f>Matériel_Location!IA18</f>
        <v>0</v>
      </c>
      <c r="AG75" s="299">
        <f>Matériel_Location!II18</f>
        <v>0</v>
      </c>
      <c r="AH75" s="246">
        <f>Matériel_Location!IQ18</f>
        <v>0</v>
      </c>
    </row>
    <row r="76" spans="1:34">
      <c r="A76" s="245" t="str">
        <f>Matériel_Location!A20</f>
        <v>PICK UP</v>
      </c>
      <c r="B76" s="301" t="str">
        <f>Matériel_Location!B20</f>
        <v>BIBAMO</v>
      </c>
      <c r="C76" s="308">
        <f>Matériel_Location!C20</f>
        <v>0</v>
      </c>
      <c r="D76" s="306" t="str">
        <f>Matériel_Location!K20</f>
        <v>Avance gasoil</v>
      </c>
      <c r="E76" s="299">
        <f>Matériel_Location!S20</f>
        <v>0</v>
      </c>
      <c r="F76" s="299">
        <f>Matériel_Location!AA20</f>
        <v>0</v>
      </c>
      <c r="G76" s="299">
        <f>Matériel_Location!AI20</f>
        <v>0</v>
      </c>
      <c r="H76" s="299">
        <f>+Matériel_Location!AQ20</f>
        <v>0</v>
      </c>
      <c r="I76" s="299">
        <f>Matériel_Location!AY20</f>
        <v>0</v>
      </c>
      <c r="J76" s="299" t="str">
        <f>Matériel_Location!BG20</f>
        <v>Avance gasoil</v>
      </c>
      <c r="K76" s="299">
        <f>Matériel_Location!BO20</f>
        <v>0</v>
      </c>
      <c r="L76" s="299">
        <f>Matériel_Location!BW20</f>
        <v>0</v>
      </c>
      <c r="M76" s="299">
        <f>+Matériel_Location!CE20</f>
        <v>0</v>
      </c>
      <c r="N76" s="299">
        <f>Matériel_Location!CM20</f>
        <v>0</v>
      </c>
      <c r="O76" s="299">
        <f>Matériel_Location!CU20</f>
        <v>0</v>
      </c>
      <c r="P76" s="299">
        <f>Matériel_Location!DC20</f>
        <v>0</v>
      </c>
      <c r="Q76" s="299" t="str">
        <f>Matériel_Location!DK20</f>
        <v>Avance gasoil</v>
      </c>
      <c r="R76" s="299">
        <f>Matériel_Location!DS20</f>
        <v>0</v>
      </c>
      <c r="S76" s="299">
        <f>Matériel_Location!EA20</f>
        <v>0</v>
      </c>
      <c r="T76" s="299">
        <f>Matériel_Location!EI20</f>
        <v>0</v>
      </c>
      <c r="U76" s="299">
        <f>Matériel_Location!EQ20</f>
        <v>0</v>
      </c>
      <c r="V76" s="299" t="str">
        <f>Matériel_Location!EY20</f>
        <v>Avance gasoil</v>
      </c>
      <c r="W76" s="299">
        <f>Matériel_Location!FG20</f>
        <v>0</v>
      </c>
      <c r="X76" s="299" t="str">
        <f>Matériel_Location!FO20</f>
        <v>Avance gasoil</v>
      </c>
      <c r="Y76" s="299" t="str">
        <f>Matériel_Location!FW20</f>
        <v>Manque Activié</v>
      </c>
      <c r="Z76" s="299" t="str">
        <f>Matériel_Location!GE20</f>
        <v>Manque Activié</v>
      </c>
      <c r="AA76" s="299">
        <f>Matériel_Location!GM20</f>
        <v>0</v>
      </c>
      <c r="AB76" s="299" t="str">
        <f>Matériel_Location!GU20</f>
        <v>Manque Activié</v>
      </c>
      <c r="AC76" s="299">
        <f>Matériel_Location!HC20</f>
        <v>0</v>
      </c>
      <c r="AD76" s="299">
        <f>Matériel_Location!HK20</f>
        <v>0</v>
      </c>
      <c r="AE76" s="299">
        <f>Matériel_Location!HS20</f>
        <v>0</v>
      </c>
      <c r="AF76" s="299">
        <f>Matériel_Location!IA20</f>
        <v>0</v>
      </c>
      <c r="AG76" s="299">
        <f>Matériel_Location!II20</f>
        <v>0</v>
      </c>
      <c r="AH76" s="246">
        <f>Matériel_Location!IQ20</f>
        <v>0</v>
      </c>
    </row>
    <row r="77" spans="1:34">
      <c r="A77" s="245" t="str">
        <f>Matériel_Location!A21</f>
        <v>TR001</v>
      </c>
      <c r="B77" s="301">
        <f>Matériel_Location!B21</f>
        <v>0</v>
      </c>
      <c r="C77" s="308">
        <f>Matériel_Location!C21</f>
        <v>0</v>
      </c>
      <c r="D77" s="306">
        <f>Matériel_Location!K21</f>
        <v>0</v>
      </c>
      <c r="E77" s="299">
        <f>Matériel_Location!S21</f>
        <v>0</v>
      </c>
      <c r="F77" s="299">
        <f>Matériel_Location!AA21</f>
        <v>0</v>
      </c>
      <c r="G77" s="299">
        <f>Matériel_Location!AI21</f>
        <v>0</v>
      </c>
      <c r="H77" s="299">
        <f>+Matériel_Location!AQ21</f>
        <v>0</v>
      </c>
      <c r="I77" s="299">
        <f>Matériel_Location!AY21</f>
        <v>0</v>
      </c>
      <c r="J77" s="299">
        <f>Matériel_Location!BG21</f>
        <v>0</v>
      </c>
      <c r="K77" s="299">
        <f>Matériel_Location!BO21</f>
        <v>0</v>
      </c>
      <c r="L77" s="299">
        <f>Matériel_Location!BW21</f>
        <v>0</v>
      </c>
      <c r="M77" s="299">
        <f>+Matériel_Location!CE21</f>
        <v>0</v>
      </c>
      <c r="N77" s="299">
        <f>Matériel_Location!CM21</f>
        <v>0</v>
      </c>
      <c r="O77" s="299">
        <f>Matériel_Location!CU21</f>
        <v>0</v>
      </c>
      <c r="P77" s="299">
        <f>Matériel_Location!DC21</f>
        <v>0</v>
      </c>
      <c r="Q77" s="299">
        <f>Matériel_Location!DK21</f>
        <v>0</v>
      </c>
      <c r="R77" s="299">
        <f>Matériel_Location!DS21</f>
        <v>0</v>
      </c>
      <c r="S77" s="299">
        <f>Matériel_Location!EA21</f>
        <v>0</v>
      </c>
      <c r="T77" s="299">
        <f>Matériel_Location!EI21</f>
        <v>0</v>
      </c>
      <c r="U77" s="299">
        <f>Matériel_Location!EQ21</f>
        <v>0</v>
      </c>
      <c r="V77" s="299">
        <f>Matériel_Location!EY21</f>
        <v>0</v>
      </c>
      <c r="W77" s="299">
        <f>Matériel_Location!FG21</f>
        <v>0</v>
      </c>
      <c r="X77" s="299">
        <f>Matériel_Location!FO21</f>
        <v>0</v>
      </c>
      <c r="Y77" s="299" t="str">
        <f>Matériel_Location!FW21</f>
        <v>Manque Activié</v>
      </c>
      <c r="Z77" s="299" t="str">
        <f>Matériel_Location!GE21</f>
        <v>Manque Activié</v>
      </c>
      <c r="AA77" s="299">
        <f>Matériel_Location!GM21</f>
        <v>0</v>
      </c>
      <c r="AB77" s="299" t="str">
        <f>Matériel_Location!GU21</f>
        <v>Manque Activié</v>
      </c>
      <c r="AC77" s="299">
        <f>Matériel_Location!HC21</f>
        <v>0</v>
      </c>
      <c r="AD77" s="299">
        <f>Matériel_Location!HK21</f>
        <v>0</v>
      </c>
      <c r="AE77" s="299">
        <f>Matériel_Location!HS21</f>
        <v>0</v>
      </c>
      <c r="AF77" s="299">
        <f>Matériel_Location!IA21</f>
        <v>0</v>
      </c>
      <c r="AG77" s="299">
        <f>Matériel_Location!II21</f>
        <v>0</v>
      </c>
      <c r="AH77" s="246">
        <f>Matériel_Location!IQ21</f>
        <v>0</v>
      </c>
    </row>
    <row r="78" spans="1:34">
      <c r="A78" s="245" t="str">
        <f>Matériel_Location!A22</f>
        <v>CB001</v>
      </c>
      <c r="B78" s="301">
        <f>Matériel_Location!B22</f>
        <v>0</v>
      </c>
      <c r="C78" s="308">
        <f>Matériel_Location!C22</f>
        <v>0</v>
      </c>
      <c r="D78" s="306">
        <f>Matériel_Location!K22</f>
        <v>0</v>
      </c>
      <c r="E78" s="299">
        <f>Matériel_Location!S22</f>
        <v>0</v>
      </c>
      <c r="F78" s="299">
        <f>Matériel_Location!AA22</f>
        <v>0</v>
      </c>
      <c r="G78" s="299">
        <f>Matériel_Location!AI22</f>
        <v>0</v>
      </c>
      <c r="H78" s="299">
        <f>+Matériel_Location!AQ22</f>
        <v>0</v>
      </c>
      <c r="I78" s="299">
        <f>Matériel_Location!AY22</f>
        <v>0</v>
      </c>
      <c r="J78" s="299">
        <f>Matériel_Location!BG22</f>
        <v>0</v>
      </c>
      <c r="K78" s="299">
        <f>Matériel_Location!BO22</f>
        <v>0</v>
      </c>
      <c r="L78" s="299">
        <f>Matériel_Location!BW22</f>
        <v>0</v>
      </c>
      <c r="M78" s="299">
        <f>+Matériel_Location!CE22</f>
        <v>0</v>
      </c>
      <c r="N78" s="299">
        <f>Matériel_Location!CM22</f>
        <v>0</v>
      </c>
      <c r="O78" s="299">
        <f>Matériel_Location!CU22</f>
        <v>0</v>
      </c>
      <c r="P78" s="299">
        <f>Matériel_Location!DC22</f>
        <v>0</v>
      </c>
      <c r="Q78" s="299">
        <f>Matériel_Location!DK22</f>
        <v>0</v>
      </c>
      <c r="R78" s="299">
        <f>Matériel_Location!DS22</f>
        <v>0</v>
      </c>
      <c r="S78" s="299">
        <f>Matériel_Location!EA22</f>
        <v>0</v>
      </c>
      <c r="T78" s="299">
        <f>Matériel_Location!EI22</f>
        <v>0</v>
      </c>
      <c r="U78" s="299">
        <f>Matériel_Location!EQ22</f>
        <v>0</v>
      </c>
      <c r="V78" s="299">
        <f>Matériel_Location!EY22</f>
        <v>0</v>
      </c>
      <c r="W78" s="299">
        <f>Matériel_Location!FG22</f>
        <v>0</v>
      </c>
      <c r="X78" s="299">
        <f>Matériel_Location!FO22</f>
        <v>0</v>
      </c>
      <c r="Y78" s="299" t="str">
        <f>Matériel_Location!FW22</f>
        <v>Manque Activié</v>
      </c>
      <c r="Z78" s="299" t="str">
        <f>Matériel_Location!GE22</f>
        <v>Manque Activié</v>
      </c>
      <c r="AA78" s="299">
        <f>Matériel_Location!GM22</f>
        <v>0</v>
      </c>
      <c r="AB78" s="299" t="str">
        <f>Matériel_Location!GU22</f>
        <v>Manque Activié</v>
      </c>
      <c r="AC78" s="299">
        <f>Matériel_Location!HC22</f>
        <v>0</v>
      </c>
      <c r="AD78" s="299">
        <f>Matériel_Location!HK22</f>
        <v>0</v>
      </c>
      <c r="AE78" s="299">
        <f>Matériel_Location!HS22</f>
        <v>0</v>
      </c>
      <c r="AF78" s="299">
        <f>Matériel_Location!IA22</f>
        <v>0</v>
      </c>
      <c r="AG78" s="299">
        <f>Matériel_Location!II22</f>
        <v>0</v>
      </c>
      <c r="AH78" s="246">
        <f>Matériel_Location!IQ22</f>
        <v>0</v>
      </c>
    </row>
    <row r="79" spans="1:34">
      <c r="A79" s="245" t="str">
        <f>Matériel_Location!A23</f>
        <v>P012</v>
      </c>
      <c r="B79" s="301">
        <f>Matériel_Location!B23</f>
        <v>0</v>
      </c>
      <c r="C79" s="308">
        <f>Matériel_Location!C23</f>
        <v>0</v>
      </c>
      <c r="D79" s="306">
        <f>Matériel_Location!K23</f>
        <v>0</v>
      </c>
      <c r="E79" s="299">
        <f>Matériel_Location!S23</f>
        <v>0</v>
      </c>
      <c r="F79" s="299">
        <f>Matériel_Location!AA23</f>
        <v>0</v>
      </c>
      <c r="G79" s="299">
        <f>Matériel_Location!AI23</f>
        <v>0</v>
      </c>
      <c r="H79" s="299">
        <f>+Matériel_Location!AQ23</f>
        <v>0</v>
      </c>
      <c r="I79" s="299">
        <f>Matériel_Location!AY23</f>
        <v>0</v>
      </c>
      <c r="J79" s="299">
        <f>Matériel_Location!BG23</f>
        <v>0</v>
      </c>
      <c r="K79" s="299">
        <f>Matériel_Location!BO23</f>
        <v>0</v>
      </c>
      <c r="L79" s="299">
        <f>Matériel_Location!BW23</f>
        <v>0</v>
      </c>
      <c r="M79" s="299">
        <f>+Matériel_Location!CE23</f>
        <v>0</v>
      </c>
      <c r="N79" s="299">
        <f>Matériel_Location!CM23</f>
        <v>0</v>
      </c>
      <c r="O79" s="299">
        <f>Matériel_Location!CU23</f>
        <v>0</v>
      </c>
      <c r="P79" s="299">
        <f>Matériel_Location!DC23</f>
        <v>0</v>
      </c>
      <c r="Q79" s="299">
        <f>Matériel_Location!DK23</f>
        <v>0</v>
      </c>
      <c r="R79" s="299">
        <f>Matériel_Location!DS23</f>
        <v>0</v>
      </c>
      <c r="S79" s="299">
        <f>Matériel_Location!EA23</f>
        <v>0</v>
      </c>
      <c r="T79" s="299">
        <f>Matériel_Location!EI23</f>
        <v>0</v>
      </c>
      <c r="U79" s="299">
        <f>Matériel_Location!EQ23</f>
        <v>0</v>
      </c>
      <c r="V79" s="299">
        <f>Matériel_Location!EY23</f>
        <v>0</v>
      </c>
      <c r="W79" s="299">
        <f>Matériel_Location!FG23</f>
        <v>0</v>
      </c>
      <c r="X79" s="299">
        <f>Matériel_Location!FO23</f>
        <v>0</v>
      </c>
      <c r="Y79" s="299" t="str">
        <f>Matériel_Location!FW23</f>
        <v>Manque Activié</v>
      </c>
      <c r="Z79" s="299" t="str">
        <f>Matériel_Location!GE23</f>
        <v>Manque Activié</v>
      </c>
      <c r="AA79" s="299">
        <f>Matériel_Location!GM23</f>
        <v>0</v>
      </c>
      <c r="AB79" s="299" t="str">
        <f>Matériel_Location!GU23</f>
        <v>Manque Activié</v>
      </c>
      <c r="AC79" s="299">
        <f>Matériel_Location!HC23</f>
        <v>0</v>
      </c>
      <c r="AD79" s="299">
        <f>Matériel_Location!HK23</f>
        <v>0</v>
      </c>
      <c r="AE79" s="299">
        <f>Matériel_Location!HS23</f>
        <v>0</v>
      </c>
      <c r="AF79" s="299">
        <f>Matériel_Location!IA23</f>
        <v>0</v>
      </c>
      <c r="AG79" s="299">
        <f>Matériel_Location!II23</f>
        <v>0</v>
      </c>
      <c r="AH79" s="246">
        <f>Matériel_Location!IQ23</f>
        <v>0</v>
      </c>
    </row>
    <row r="80" spans="1:34">
      <c r="A80" s="245" t="str">
        <f>Matériel_Location!A24</f>
        <v>CA012</v>
      </c>
      <c r="B80" s="301">
        <f>Matériel_Location!B24</f>
        <v>0</v>
      </c>
      <c r="C80" s="308">
        <f>Matériel_Location!C24</f>
        <v>0</v>
      </c>
      <c r="D80" s="306">
        <f>Matériel_Location!K24</f>
        <v>0</v>
      </c>
      <c r="E80" s="299">
        <f>Matériel_Location!S24</f>
        <v>0</v>
      </c>
      <c r="F80" s="299">
        <f>Matériel_Location!AA24</f>
        <v>0</v>
      </c>
      <c r="G80" s="299">
        <f>Matériel_Location!AI24</f>
        <v>0</v>
      </c>
      <c r="H80" s="299">
        <f>+Matériel_Location!AQ24</f>
        <v>0</v>
      </c>
      <c r="I80" s="299">
        <f>Matériel_Location!AY24</f>
        <v>0</v>
      </c>
      <c r="J80" s="299">
        <f>Matériel_Location!BG24</f>
        <v>0</v>
      </c>
      <c r="K80" s="299">
        <f>Matériel_Location!BO24</f>
        <v>0</v>
      </c>
      <c r="L80" s="299">
        <f>Matériel_Location!BW24</f>
        <v>0</v>
      </c>
      <c r="M80" s="299">
        <f>+Matériel_Location!CE24</f>
        <v>0</v>
      </c>
      <c r="N80" s="299">
        <f>Matériel_Location!CM24</f>
        <v>0</v>
      </c>
      <c r="O80" s="299">
        <f>Matériel_Location!CU24</f>
        <v>0</v>
      </c>
      <c r="P80" s="299">
        <f>Matériel_Location!DC24</f>
        <v>0</v>
      </c>
      <c r="Q80" s="299">
        <f>Matériel_Location!DK24</f>
        <v>0</v>
      </c>
      <c r="R80" s="299">
        <f>Matériel_Location!DS24</f>
        <v>0</v>
      </c>
      <c r="S80" s="299">
        <f>Matériel_Location!EA24</f>
        <v>0</v>
      </c>
      <c r="T80" s="299">
        <f>Matériel_Location!EI24</f>
        <v>0</v>
      </c>
      <c r="U80" s="299">
        <f>Matériel_Location!EQ24</f>
        <v>0</v>
      </c>
      <c r="V80" s="299">
        <f>Matériel_Location!EY24</f>
        <v>0</v>
      </c>
      <c r="W80" s="299">
        <f>Matériel_Location!FG24</f>
        <v>0</v>
      </c>
      <c r="X80" s="299">
        <f>Matériel_Location!FO24</f>
        <v>0</v>
      </c>
      <c r="Y80" s="299" t="str">
        <f>Matériel_Location!FW24</f>
        <v>Manque Activié</v>
      </c>
      <c r="Z80" s="299" t="str">
        <f>Matériel_Location!GE24</f>
        <v>Manque Activié</v>
      </c>
      <c r="AA80" s="299">
        <f>Matériel_Location!GM24</f>
        <v>0</v>
      </c>
      <c r="AB80" s="299" t="str">
        <f>Matériel_Location!GU24</f>
        <v>Manque Activié</v>
      </c>
      <c r="AC80" s="299">
        <f>Matériel_Location!HC24</f>
        <v>0</v>
      </c>
      <c r="AD80" s="299">
        <f>Matériel_Location!HK24</f>
        <v>0</v>
      </c>
      <c r="AE80" s="299">
        <f>Matériel_Location!HS24</f>
        <v>0</v>
      </c>
      <c r="AF80" s="299">
        <f>Matériel_Location!IA24</f>
        <v>0</v>
      </c>
      <c r="AG80" s="299">
        <f>Matériel_Location!II24</f>
        <v>0</v>
      </c>
      <c r="AH80" s="246">
        <f>Matériel_Location!IQ24</f>
        <v>0</v>
      </c>
    </row>
    <row r="81" spans="1:34">
      <c r="A81" s="245" t="str">
        <f>Matériel_Location!A25</f>
        <v>TR002</v>
      </c>
      <c r="B81" s="301">
        <f>Matériel_Location!B25</f>
        <v>0</v>
      </c>
      <c r="C81" s="308">
        <f>Matériel_Location!C25</f>
        <v>0</v>
      </c>
      <c r="D81" s="306">
        <f>Matériel_Location!K25</f>
        <v>0</v>
      </c>
      <c r="E81" s="299">
        <f>Matériel_Location!S25</f>
        <v>0</v>
      </c>
      <c r="F81" s="299">
        <f>Matériel_Location!AA25</f>
        <v>0</v>
      </c>
      <c r="G81" s="299">
        <f>Matériel_Location!AI25</f>
        <v>0</v>
      </c>
      <c r="H81" s="299">
        <f>+Matériel_Location!AQ25</f>
        <v>0</v>
      </c>
      <c r="I81" s="299">
        <f>Matériel_Location!AY25</f>
        <v>0</v>
      </c>
      <c r="J81" s="299">
        <f>Matériel_Location!BG25</f>
        <v>0</v>
      </c>
      <c r="K81" s="299">
        <f>Matériel_Location!BO25</f>
        <v>0</v>
      </c>
      <c r="L81" s="299">
        <f>Matériel_Location!BW25</f>
        <v>0</v>
      </c>
      <c r="M81" s="299">
        <f>+Matériel_Location!CE25</f>
        <v>0</v>
      </c>
      <c r="N81" s="299">
        <f>Matériel_Location!CM25</f>
        <v>0</v>
      </c>
      <c r="O81" s="299">
        <f>Matériel_Location!CU25</f>
        <v>0</v>
      </c>
      <c r="P81" s="299">
        <f>Matériel_Location!DC25</f>
        <v>0</v>
      </c>
      <c r="Q81" s="299">
        <f>Matériel_Location!DK25</f>
        <v>0</v>
      </c>
      <c r="R81" s="299">
        <f>Matériel_Location!DS25</f>
        <v>0</v>
      </c>
      <c r="S81" s="299">
        <f>Matériel_Location!EA25</f>
        <v>0</v>
      </c>
      <c r="T81" s="299">
        <f>Matériel_Location!EI25</f>
        <v>0</v>
      </c>
      <c r="U81" s="299">
        <f>Matériel_Location!EQ25</f>
        <v>0</v>
      </c>
      <c r="V81" s="299">
        <f>Matériel_Location!EY25</f>
        <v>0</v>
      </c>
      <c r="W81" s="299">
        <f>Matériel_Location!FG25</f>
        <v>0</v>
      </c>
      <c r="X81" s="299">
        <f>Matériel_Location!FO25</f>
        <v>0</v>
      </c>
      <c r="Y81" s="299" t="str">
        <f>Matériel_Location!FW25</f>
        <v>Manque Activié</v>
      </c>
      <c r="Z81" s="299" t="str">
        <f>Matériel_Location!GE25</f>
        <v>Manque Activié</v>
      </c>
      <c r="AA81" s="299">
        <f>Matériel_Location!GM25</f>
        <v>0</v>
      </c>
      <c r="AB81" s="299" t="str">
        <f>Matériel_Location!GU25</f>
        <v>Manque Activié</v>
      </c>
      <c r="AC81" s="299">
        <f>Matériel_Location!HC25</f>
        <v>0</v>
      </c>
      <c r="AD81" s="299">
        <f>Matériel_Location!HK25</f>
        <v>0</v>
      </c>
      <c r="AE81" s="299">
        <f>Matériel_Location!HS25</f>
        <v>0</v>
      </c>
      <c r="AF81" s="299">
        <f>Matériel_Location!IA25</f>
        <v>0</v>
      </c>
      <c r="AG81" s="299">
        <f>Matériel_Location!II25</f>
        <v>0</v>
      </c>
      <c r="AH81" s="246">
        <f>Matériel_Location!IQ25</f>
        <v>0</v>
      </c>
    </row>
    <row r="82" spans="1:34">
      <c r="A82" s="245" t="str">
        <f>Matériel_Location!A26</f>
        <v>CB002</v>
      </c>
      <c r="B82" s="301">
        <f>Matériel_Location!B26</f>
        <v>0</v>
      </c>
      <c r="C82" s="308">
        <f>Matériel_Location!C26</f>
        <v>0</v>
      </c>
      <c r="D82" s="306">
        <f>Matériel_Location!K26</f>
        <v>0</v>
      </c>
      <c r="E82" s="299">
        <f>Matériel_Location!S26</f>
        <v>0</v>
      </c>
      <c r="F82" s="299">
        <f>Matériel_Location!AA26</f>
        <v>0</v>
      </c>
      <c r="G82" s="299">
        <f>Matériel_Location!AI26</f>
        <v>0</v>
      </c>
      <c r="H82" s="299">
        <f>+Matériel_Location!AQ26</f>
        <v>0</v>
      </c>
      <c r="I82" s="299">
        <f>Matériel_Location!AY26</f>
        <v>0</v>
      </c>
      <c r="J82" s="299">
        <f>Matériel_Location!BG26</f>
        <v>0</v>
      </c>
      <c r="K82" s="299">
        <f>Matériel_Location!BO26</f>
        <v>0</v>
      </c>
      <c r="L82" s="299">
        <f>Matériel_Location!BW26</f>
        <v>0</v>
      </c>
      <c r="M82" s="299">
        <f>+Matériel_Location!CE26</f>
        <v>0</v>
      </c>
      <c r="N82" s="299">
        <f>Matériel_Location!CM26</f>
        <v>0</v>
      </c>
      <c r="O82" s="299">
        <f>Matériel_Location!CU26</f>
        <v>0</v>
      </c>
      <c r="P82" s="299">
        <f>Matériel_Location!DC26</f>
        <v>0</v>
      </c>
      <c r="Q82" s="299">
        <f>Matériel_Location!DK26</f>
        <v>0</v>
      </c>
      <c r="R82" s="299">
        <f>Matériel_Location!DS26</f>
        <v>0</v>
      </c>
      <c r="S82" s="299">
        <f>Matériel_Location!EA26</f>
        <v>0</v>
      </c>
      <c r="T82" s="299">
        <f>Matériel_Location!EI26</f>
        <v>0</v>
      </c>
      <c r="U82" s="299">
        <f>Matériel_Location!EQ26</f>
        <v>0</v>
      </c>
      <c r="V82" s="299">
        <f>Matériel_Location!EY26</f>
        <v>0</v>
      </c>
      <c r="W82" s="299">
        <f>Matériel_Location!FG26</f>
        <v>0</v>
      </c>
      <c r="X82" s="299">
        <f>Matériel_Location!FO26</f>
        <v>0</v>
      </c>
      <c r="Y82" s="299" t="str">
        <f>Matériel_Location!FW26</f>
        <v>Manque Activié</v>
      </c>
      <c r="Z82" s="299" t="str">
        <f>Matériel_Location!GE26</f>
        <v>Manque Activié</v>
      </c>
      <c r="AA82" s="299">
        <f>Matériel_Location!GM26</f>
        <v>0</v>
      </c>
      <c r="AB82" s="299" t="str">
        <f>Matériel_Location!GU26</f>
        <v>Manque Activié</v>
      </c>
      <c r="AC82" s="299">
        <f>Matériel_Location!HC26</f>
        <v>0</v>
      </c>
      <c r="AD82" s="299">
        <f>Matériel_Location!HK26</f>
        <v>0</v>
      </c>
      <c r="AE82" s="299">
        <f>Matériel_Location!HS26</f>
        <v>0</v>
      </c>
      <c r="AF82" s="299">
        <f>Matériel_Location!IA26</f>
        <v>0</v>
      </c>
      <c r="AG82" s="299">
        <f>Matériel_Location!II26</f>
        <v>0</v>
      </c>
      <c r="AH82" s="246">
        <f>Matériel_Location!IQ26</f>
        <v>0</v>
      </c>
    </row>
    <row r="83" spans="1:34">
      <c r="A83" s="245" t="str">
        <f>Matériel_Location!A27</f>
        <v>CA006</v>
      </c>
      <c r="B83" s="301">
        <f>Matériel_Location!B27</f>
        <v>0</v>
      </c>
      <c r="C83" s="308">
        <f>Matériel_Location!C27</f>
        <v>0</v>
      </c>
      <c r="D83" s="306">
        <f>Matériel_Location!K27</f>
        <v>0</v>
      </c>
      <c r="E83" s="299">
        <f>Matériel_Location!S27</f>
        <v>0</v>
      </c>
      <c r="F83" s="299">
        <f>Matériel_Location!AA27</f>
        <v>0</v>
      </c>
      <c r="G83" s="299">
        <f>Matériel_Location!AI27</f>
        <v>0</v>
      </c>
      <c r="H83" s="299">
        <f>+Matériel_Location!AQ27</f>
        <v>0</v>
      </c>
      <c r="I83" s="299">
        <f>Matériel_Location!AY27</f>
        <v>0</v>
      </c>
      <c r="J83" s="299">
        <f>Matériel_Location!BG27</f>
        <v>0</v>
      </c>
      <c r="K83" s="299">
        <f>Matériel_Location!BO27</f>
        <v>0</v>
      </c>
      <c r="L83" s="299">
        <f>Matériel_Location!BW27</f>
        <v>0</v>
      </c>
      <c r="M83" s="299">
        <f>+Matériel_Location!CE27</f>
        <v>0</v>
      </c>
      <c r="N83" s="299">
        <f>Matériel_Location!CM27</f>
        <v>0</v>
      </c>
      <c r="O83" s="299">
        <f>Matériel_Location!CU27</f>
        <v>0</v>
      </c>
      <c r="P83" s="299">
        <f>Matériel_Location!DC27</f>
        <v>0</v>
      </c>
      <c r="Q83" s="299">
        <f>Matériel_Location!DK27</f>
        <v>0</v>
      </c>
      <c r="R83" s="299">
        <f>Matériel_Location!DS27</f>
        <v>0</v>
      </c>
      <c r="S83" s="299">
        <f>Matériel_Location!EA27</f>
        <v>0</v>
      </c>
      <c r="T83" s="299">
        <f>Matériel_Location!EI27</f>
        <v>0</v>
      </c>
      <c r="U83" s="299">
        <f>Matériel_Location!EQ27</f>
        <v>0</v>
      </c>
      <c r="V83" s="299">
        <f>Matériel_Location!EY27</f>
        <v>0</v>
      </c>
      <c r="W83" s="299">
        <f>Matériel_Location!FG27</f>
        <v>0</v>
      </c>
      <c r="X83" s="299">
        <f>Matériel_Location!FO27</f>
        <v>0</v>
      </c>
      <c r="Y83" s="299" t="str">
        <f>Matériel_Location!FW27</f>
        <v>Manque Activié</v>
      </c>
      <c r="Z83" s="299" t="str">
        <f>Matériel_Location!GE27</f>
        <v>Manque Activié</v>
      </c>
      <c r="AA83" s="299">
        <f>Matériel_Location!GM27</f>
        <v>0</v>
      </c>
      <c r="AB83" s="299" t="str">
        <f>Matériel_Location!GU27</f>
        <v>Manque Activié</v>
      </c>
      <c r="AC83" s="299">
        <f>Matériel_Location!HC27</f>
        <v>0</v>
      </c>
      <c r="AD83" s="299">
        <f>Matériel_Location!HK27</f>
        <v>0</v>
      </c>
      <c r="AE83" s="299">
        <f>Matériel_Location!HS27</f>
        <v>0</v>
      </c>
      <c r="AF83" s="299">
        <f>Matériel_Location!IA27</f>
        <v>0</v>
      </c>
      <c r="AG83" s="299">
        <f>Matériel_Location!II27</f>
        <v>0</v>
      </c>
      <c r="AH83" s="246">
        <f>Matériel_Location!IQ27</f>
        <v>0</v>
      </c>
    </row>
    <row r="84" spans="1:34">
      <c r="A84" s="245" t="str">
        <f>Matériel_Location!A28</f>
        <v>CAMION 6</v>
      </c>
      <c r="B84" s="301" t="str">
        <f>Matériel_Location!B28</f>
        <v>CHAF TRAVEAU</v>
      </c>
      <c r="C84" s="308">
        <f>Matériel_Location!C28</f>
        <v>0</v>
      </c>
      <c r="D84" s="306">
        <f>Matériel_Location!K28</f>
        <v>0</v>
      </c>
      <c r="E84" s="299">
        <f>Matériel_Location!S28</f>
        <v>0</v>
      </c>
      <c r="F84" s="299">
        <f>Matériel_Location!AA28</f>
        <v>0</v>
      </c>
      <c r="G84" s="299">
        <f>Matériel_Location!AI28</f>
        <v>0</v>
      </c>
      <c r="H84" s="299">
        <f>+Matériel_Location!AQ28</f>
        <v>0</v>
      </c>
      <c r="I84" s="299">
        <f>Matériel_Location!AY28</f>
        <v>0</v>
      </c>
      <c r="J84" s="299">
        <f>Matériel_Location!BG28</f>
        <v>0</v>
      </c>
      <c r="K84" s="299">
        <f>Matériel_Location!BO28</f>
        <v>0</v>
      </c>
      <c r="L84" s="299">
        <f>Matériel_Location!BW28</f>
        <v>0</v>
      </c>
      <c r="M84" s="299">
        <f>+Matériel_Location!CE28</f>
        <v>0</v>
      </c>
      <c r="N84" s="299">
        <f>Matériel_Location!CM28</f>
        <v>0</v>
      </c>
      <c r="O84" s="299">
        <f>Matériel_Location!CU28</f>
        <v>0</v>
      </c>
      <c r="P84" s="299">
        <f>Matériel_Location!DC28</f>
        <v>0</v>
      </c>
      <c r="Q84" s="299">
        <f>Matériel_Location!DK28</f>
        <v>0</v>
      </c>
      <c r="R84" s="299">
        <f>Matériel_Location!DS28</f>
        <v>0</v>
      </c>
      <c r="S84" s="299">
        <f>Matériel_Location!EA28</f>
        <v>0</v>
      </c>
      <c r="T84" s="299">
        <f>Matériel_Location!EI28</f>
        <v>0</v>
      </c>
      <c r="U84" s="299">
        <f>Matériel_Location!EQ28</f>
        <v>0</v>
      </c>
      <c r="V84" s="299">
        <f>Matériel_Location!EY28</f>
        <v>0</v>
      </c>
      <c r="W84" s="299">
        <f>Matériel_Location!FG28</f>
        <v>0</v>
      </c>
      <c r="X84" s="299">
        <f>Matériel_Location!FO28</f>
        <v>0</v>
      </c>
      <c r="Y84" s="299" t="str">
        <f>Matériel_Location!FW28</f>
        <v>Manque Activié</v>
      </c>
      <c r="Z84" s="299" t="str">
        <f>Matériel_Location!GE28</f>
        <v>Manque Activié</v>
      </c>
      <c r="AA84" s="299">
        <f>Matériel_Location!GM28</f>
        <v>0</v>
      </c>
      <c r="AB84" s="299" t="str">
        <f>Matériel_Location!GU28</f>
        <v>Manque Activié</v>
      </c>
      <c r="AC84" s="299">
        <f>Matériel_Location!HC28</f>
        <v>0</v>
      </c>
      <c r="AD84" s="299">
        <f>Matériel_Location!HK28</f>
        <v>0</v>
      </c>
      <c r="AE84" s="299">
        <f>Matériel_Location!HS28</f>
        <v>0</v>
      </c>
      <c r="AF84" s="299">
        <f>Matériel_Location!IA28</f>
        <v>0</v>
      </c>
      <c r="AG84" s="299">
        <f>Matériel_Location!II28</f>
        <v>0</v>
      </c>
      <c r="AH84" s="246">
        <f>Matériel_Location!IQ28</f>
        <v>0</v>
      </c>
    </row>
    <row r="85" spans="1:34">
      <c r="A85" s="245" t="str">
        <f>Matériel_Location!A29</f>
        <v>CAMION 8+4</v>
      </c>
      <c r="B85" s="301" t="str">
        <f>Matériel_Location!B29</f>
        <v>CHAF TRAVEAU</v>
      </c>
      <c r="C85" s="308">
        <f>Matériel_Location!C29</f>
        <v>0</v>
      </c>
      <c r="D85" s="306">
        <f>Matériel_Location!K29</f>
        <v>0</v>
      </c>
      <c r="E85" s="299">
        <f>Matériel_Location!S29</f>
        <v>0</v>
      </c>
      <c r="F85" s="299">
        <f>Matériel_Location!AA29</f>
        <v>0</v>
      </c>
      <c r="G85" s="299">
        <f>Matériel_Location!AI29</f>
        <v>0</v>
      </c>
      <c r="H85" s="299">
        <f>+Matériel_Location!AQ29</f>
        <v>0</v>
      </c>
      <c r="I85" s="299">
        <f>Matériel_Location!AY29</f>
        <v>0</v>
      </c>
      <c r="J85" s="299">
        <f>Matériel_Location!BG29</f>
        <v>0</v>
      </c>
      <c r="K85" s="299">
        <f>Matériel_Location!BO29</f>
        <v>0</v>
      </c>
      <c r="L85" s="299">
        <f>Matériel_Location!BW29</f>
        <v>0</v>
      </c>
      <c r="M85" s="299">
        <f>+Matériel_Location!CE29</f>
        <v>0</v>
      </c>
      <c r="N85" s="299">
        <f>Matériel_Location!CM29</f>
        <v>0</v>
      </c>
      <c r="O85" s="299">
        <f>Matériel_Location!CU29</f>
        <v>0</v>
      </c>
      <c r="P85" s="299">
        <f>Matériel_Location!DC29</f>
        <v>0</v>
      </c>
      <c r="Q85" s="299">
        <f>Matériel_Location!DK29</f>
        <v>0</v>
      </c>
      <c r="R85" s="299">
        <f>Matériel_Location!DS29</f>
        <v>0</v>
      </c>
      <c r="S85" s="299">
        <f>Matériel_Location!EA29</f>
        <v>0</v>
      </c>
      <c r="T85" s="299">
        <f>Matériel_Location!EI29</f>
        <v>0</v>
      </c>
      <c r="U85" s="299">
        <f>Matériel_Location!EQ29</f>
        <v>0</v>
      </c>
      <c r="V85" s="299">
        <f>Matériel_Location!EY29</f>
        <v>0</v>
      </c>
      <c r="W85" s="299">
        <f>Matériel_Location!FG29</f>
        <v>0</v>
      </c>
      <c r="X85" s="299">
        <f>Matériel_Location!FO29</f>
        <v>0</v>
      </c>
      <c r="Y85" s="299" t="str">
        <f>Matériel_Location!FW29</f>
        <v>Manque Activié</v>
      </c>
      <c r="Z85" s="299" t="str">
        <f>Matériel_Location!GE29</f>
        <v>Manque Activié</v>
      </c>
      <c r="AA85" s="299">
        <f>Matériel_Location!GM29</f>
        <v>0</v>
      </c>
      <c r="AB85" s="299" t="str">
        <f>Matériel_Location!GU29</f>
        <v>Manque Activié</v>
      </c>
      <c r="AC85" s="299">
        <f>Matériel_Location!HC29</f>
        <v>0</v>
      </c>
      <c r="AD85" s="299">
        <f>Matériel_Location!HK29</f>
        <v>0</v>
      </c>
      <c r="AE85" s="299">
        <f>Matériel_Location!HS29</f>
        <v>0</v>
      </c>
      <c r="AF85" s="299">
        <f>Matériel_Location!IA29</f>
        <v>0</v>
      </c>
      <c r="AG85" s="299">
        <f>Matériel_Location!II29</f>
        <v>0</v>
      </c>
      <c r="AH85" s="246">
        <f>Matériel_Location!IQ29</f>
        <v>0</v>
      </c>
    </row>
    <row r="86" spans="1:34">
      <c r="A86" s="245" t="str">
        <f>Matériel_Location!A30</f>
        <v>PICK UP</v>
      </c>
      <c r="B86" s="301" t="str">
        <f>Matériel_Location!B30</f>
        <v>CHAF TRAVEAU</v>
      </c>
      <c r="C86" s="308">
        <f>Matériel_Location!C30</f>
        <v>0</v>
      </c>
      <c r="D86" s="306">
        <f>Matériel_Location!K30</f>
        <v>0</v>
      </c>
      <c r="E86" s="299">
        <f>Matériel_Location!S30</f>
        <v>0</v>
      </c>
      <c r="F86" s="299">
        <f>Matériel_Location!AA30</f>
        <v>0</v>
      </c>
      <c r="G86" s="299">
        <f>Matériel_Location!AI30</f>
        <v>0</v>
      </c>
      <c r="H86" s="299">
        <f>+Matériel_Location!AQ30</f>
        <v>0</v>
      </c>
      <c r="I86" s="299">
        <f>Matériel_Location!AY30</f>
        <v>0</v>
      </c>
      <c r="J86" s="299">
        <f>Matériel_Location!BG30</f>
        <v>0</v>
      </c>
      <c r="K86" s="299">
        <f>Matériel_Location!BO30</f>
        <v>0</v>
      </c>
      <c r="L86" s="299">
        <f>Matériel_Location!BW30</f>
        <v>0</v>
      </c>
      <c r="M86" s="299">
        <f>+Matériel_Location!CE30</f>
        <v>0</v>
      </c>
      <c r="N86" s="299">
        <f>Matériel_Location!CM30</f>
        <v>0</v>
      </c>
      <c r="O86" s="299">
        <f>Matériel_Location!CU30</f>
        <v>0</v>
      </c>
      <c r="P86" s="299">
        <f>Matériel_Location!DC30</f>
        <v>0</v>
      </c>
      <c r="Q86" s="299">
        <f>Matériel_Location!DK30</f>
        <v>0</v>
      </c>
      <c r="R86" s="299">
        <f>Matériel_Location!DS30</f>
        <v>0</v>
      </c>
      <c r="S86" s="299">
        <f>Matériel_Location!EA30</f>
        <v>0</v>
      </c>
      <c r="T86" s="299">
        <f>Matériel_Location!EI30</f>
        <v>0</v>
      </c>
      <c r="U86" s="299">
        <f>Matériel_Location!EQ30</f>
        <v>0</v>
      </c>
      <c r="V86" s="299">
        <f>Matériel_Location!EY30</f>
        <v>0</v>
      </c>
      <c r="W86" s="299">
        <f>Matériel_Location!FG30</f>
        <v>0</v>
      </c>
      <c r="X86" s="299">
        <f>Matériel_Location!FO30</f>
        <v>0</v>
      </c>
      <c r="Y86" s="299" t="str">
        <f>Matériel_Location!FW30</f>
        <v>Manque Activié</v>
      </c>
      <c r="Z86" s="299" t="str">
        <f>Matériel_Location!GE30</f>
        <v>Manque Activié</v>
      </c>
      <c r="AA86" s="299">
        <f>Matériel_Location!GM30</f>
        <v>0</v>
      </c>
      <c r="AB86" s="299" t="str">
        <f>Matériel_Location!GU30</f>
        <v>Manque Activié</v>
      </c>
      <c r="AC86" s="299">
        <f>Matériel_Location!HC30</f>
        <v>0</v>
      </c>
      <c r="AD86" s="299">
        <f>Matériel_Location!HK30</f>
        <v>0</v>
      </c>
      <c r="AE86" s="299">
        <f>Matériel_Location!HS30</f>
        <v>0</v>
      </c>
      <c r="AF86" s="299">
        <f>Matériel_Location!IA30</f>
        <v>0</v>
      </c>
      <c r="AG86" s="299">
        <f>Matériel_Location!II30</f>
        <v>0</v>
      </c>
      <c r="AH86" s="246">
        <f>Matériel_Location!IQ30</f>
        <v>0</v>
      </c>
    </row>
    <row r="87" spans="1:34">
      <c r="A87" s="245" t="str">
        <f>Matériel_Location!A31</f>
        <v>CAMION CANADY</v>
      </c>
      <c r="B87" s="301" t="str">
        <f>Matériel_Location!B31</f>
        <v>CHAF TRAVEAU</v>
      </c>
      <c r="C87" s="308">
        <f>Matériel_Location!C31</f>
        <v>0</v>
      </c>
      <c r="D87" s="306">
        <f>Matériel_Location!K31</f>
        <v>0</v>
      </c>
      <c r="E87" s="299">
        <f>Matériel_Location!S31</f>
        <v>0</v>
      </c>
      <c r="F87" s="299">
        <f>Matériel_Location!AA31</f>
        <v>0</v>
      </c>
      <c r="G87" s="299">
        <f>Matériel_Location!AI31</f>
        <v>0</v>
      </c>
      <c r="H87" s="299">
        <f>+Matériel_Location!AQ31</f>
        <v>0</v>
      </c>
      <c r="I87" s="299">
        <f>Matériel_Location!AY31</f>
        <v>0</v>
      </c>
      <c r="J87" s="299">
        <f>Matériel_Location!BG31</f>
        <v>0</v>
      </c>
      <c r="K87" s="299">
        <f>Matériel_Location!BO31</f>
        <v>0</v>
      </c>
      <c r="L87" s="299">
        <f>Matériel_Location!BW31</f>
        <v>0</v>
      </c>
      <c r="M87" s="299">
        <f>+Matériel_Location!CE31</f>
        <v>0</v>
      </c>
      <c r="N87" s="299">
        <f>Matériel_Location!CM31</f>
        <v>0</v>
      </c>
      <c r="O87" s="299">
        <f>Matériel_Location!CU31</f>
        <v>0</v>
      </c>
      <c r="P87" s="299">
        <f>Matériel_Location!DC31</f>
        <v>0</v>
      </c>
      <c r="Q87" s="299">
        <f>Matériel_Location!DK31</f>
        <v>0</v>
      </c>
      <c r="R87" s="299">
        <f>Matériel_Location!DS31</f>
        <v>0</v>
      </c>
      <c r="S87" s="299">
        <f>Matériel_Location!EA31</f>
        <v>0</v>
      </c>
      <c r="T87" s="299">
        <f>Matériel_Location!EI31</f>
        <v>0</v>
      </c>
      <c r="U87" s="299">
        <f>Matériel_Location!EQ31</f>
        <v>0</v>
      </c>
      <c r="V87" s="299">
        <f>Matériel_Location!EY31</f>
        <v>0</v>
      </c>
      <c r="W87" s="299">
        <f>Matériel_Location!FG31</f>
        <v>0</v>
      </c>
      <c r="X87" s="299">
        <f>Matériel_Location!FO31</f>
        <v>0</v>
      </c>
      <c r="Y87" s="299" t="str">
        <f>Matériel_Location!FW31</f>
        <v>Manque Activié</v>
      </c>
      <c r="Z87" s="299" t="str">
        <f>Matériel_Location!GE31</f>
        <v>Manque Activié</v>
      </c>
      <c r="AA87" s="299">
        <f>Matériel_Location!GM31</f>
        <v>0</v>
      </c>
      <c r="AB87" s="299" t="str">
        <f>Matériel_Location!GU31</f>
        <v>Manque Activié</v>
      </c>
      <c r="AC87" s="299">
        <f>Matériel_Location!HC31</f>
        <v>0</v>
      </c>
      <c r="AD87" s="299">
        <f>Matériel_Location!HK31</f>
        <v>0</v>
      </c>
      <c r="AE87" s="299">
        <f>Matériel_Location!HS31</f>
        <v>0</v>
      </c>
      <c r="AF87" s="299">
        <f>Matériel_Location!IA31</f>
        <v>0</v>
      </c>
      <c r="AG87" s="299">
        <f>Matériel_Location!II31</f>
        <v>0</v>
      </c>
      <c r="AH87" s="246">
        <f>Matériel_Location!IQ31</f>
        <v>0</v>
      </c>
    </row>
    <row r="88" spans="1:34">
      <c r="A88" s="245" t="str">
        <f>Matériel_Location!A32</f>
        <v>CAMION FATAH</v>
      </c>
      <c r="B88" s="301" t="str">
        <f>Matériel_Location!B32</f>
        <v>CHAF TRAVEAU</v>
      </c>
      <c r="C88" s="308">
        <f>Matériel_Location!C32</f>
        <v>0</v>
      </c>
      <c r="D88" s="306">
        <f>Matériel_Location!K32</f>
        <v>0</v>
      </c>
      <c r="E88" s="299">
        <f>Matériel_Location!S32</f>
        <v>0</v>
      </c>
      <c r="F88" s="299">
        <f>Matériel_Location!AA32</f>
        <v>0</v>
      </c>
      <c r="G88" s="299">
        <f>Matériel_Location!AI32</f>
        <v>0</v>
      </c>
      <c r="H88" s="299">
        <f>+Matériel_Location!AQ32</f>
        <v>0</v>
      </c>
      <c r="I88" s="299">
        <f>Matériel_Location!AY32</f>
        <v>0</v>
      </c>
      <c r="J88" s="299">
        <f>Matériel_Location!BG32</f>
        <v>0</v>
      </c>
      <c r="K88" s="299">
        <f>Matériel_Location!BO32</f>
        <v>0</v>
      </c>
      <c r="L88" s="299">
        <f>Matériel_Location!BW32</f>
        <v>0</v>
      </c>
      <c r="M88" s="299">
        <f>+Matériel_Location!CE32</f>
        <v>0</v>
      </c>
      <c r="N88" s="299">
        <f>Matériel_Location!CM32</f>
        <v>0</v>
      </c>
      <c r="O88" s="299">
        <f>Matériel_Location!CU32</f>
        <v>0</v>
      </c>
      <c r="P88" s="299">
        <f>Matériel_Location!DC32</f>
        <v>0</v>
      </c>
      <c r="Q88" s="299">
        <f>Matériel_Location!DK32</f>
        <v>0</v>
      </c>
      <c r="R88" s="299">
        <f>Matériel_Location!DS32</f>
        <v>0</v>
      </c>
      <c r="S88" s="299">
        <f>Matériel_Location!EA32</f>
        <v>0</v>
      </c>
      <c r="T88" s="299">
        <f>Matériel_Location!EI32</f>
        <v>0</v>
      </c>
      <c r="U88" s="299">
        <f>Matériel_Location!EQ32</f>
        <v>0</v>
      </c>
      <c r="V88" s="299">
        <f>Matériel_Location!EY32</f>
        <v>0</v>
      </c>
      <c r="W88" s="299">
        <f>Matériel_Location!FG32</f>
        <v>0</v>
      </c>
      <c r="X88" s="299">
        <f>Matériel_Location!FO32</f>
        <v>0</v>
      </c>
      <c r="Y88" s="299" t="str">
        <f>Matériel_Location!FW32</f>
        <v>Manque Activié</v>
      </c>
      <c r="Z88" s="299" t="str">
        <f>Matériel_Location!GE32</f>
        <v>Manque Activié</v>
      </c>
      <c r="AA88" s="299">
        <f>Matériel_Location!GM32</f>
        <v>0</v>
      </c>
      <c r="AB88" s="299" t="str">
        <f>Matériel_Location!GU32</f>
        <v>Manque Activié</v>
      </c>
      <c r="AC88" s="299">
        <f>Matériel_Location!HC32</f>
        <v>0</v>
      </c>
      <c r="AD88" s="299">
        <f>Matériel_Location!HK32</f>
        <v>0</v>
      </c>
      <c r="AE88" s="299">
        <f>Matériel_Location!HS32</f>
        <v>0</v>
      </c>
      <c r="AF88" s="299">
        <f>Matériel_Location!IA32</f>
        <v>0</v>
      </c>
      <c r="AG88" s="299">
        <f>Matériel_Location!II32</f>
        <v>0</v>
      </c>
      <c r="AH88" s="246">
        <f>Matériel_Location!IQ32</f>
        <v>0</v>
      </c>
    </row>
    <row r="89" spans="1:34">
      <c r="A89" s="245" t="str">
        <f>Matériel_Location!A33</f>
        <v>TIGUAN</v>
      </c>
      <c r="B89" s="301" t="str">
        <f>Matériel_Location!B33</f>
        <v>CHAF TRAVEAU</v>
      </c>
      <c r="C89" s="308">
        <f>Matériel_Location!C33</f>
        <v>0</v>
      </c>
      <c r="D89" s="306">
        <f>Matériel_Location!K33</f>
        <v>0</v>
      </c>
      <c r="E89" s="299">
        <f>Matériel_Location!S33</f>
        <v>0</v>
      </c>
      <c r="F89" s="299">
        <f>Matériel_Location!AA33</f>
        <v>0</v>
      </c>
      <c r="G89" s="299">
        <f>Matériel_Location!AI33</f>
        <v>0</v>
      </c>
      <c r="H89" s="299">
        <f>+Matériel_Location!AQ33</f>
        <v>0</v>
      </c>
      <c r="I89" s="299">
        <f>Matériel_Location!AY33</f>
        <v>0</v>
      </c>
      <c r="J89" s="299">
        <f>Matériel_Location!BG33</f>
        <v>0</v>
      </c>
      <c r="K89" s="299">
        <f>Matériel_Location!BO33</f>
        <v>0</v>
      </c>
      <c r="L89" s="299">
        <f>Matériel_Location!BW33</f>
        <v>0</v>
      </c>
      <c r="M89" s="299">
        <f>+Matériel_Location!CE33</f>
        <v>0</v>
      </c>
      <c r="N89" s="299">
        <f>Matériel_Location!CM33</f>
        <v>0</v>
      </c>
      <c r="O89" s="299">
        <f>Matériel_Location!CU33</f>
        <v>0</v>
      </c>
      <c r="P89" s="299">
        <f>Matériel_Location!DC33</f>
        <v>0</v>
      </c>
      <c r="Q89" s="299">
        <f>Matériel_Location!DK33</f>
        <v>0</v>
      </c>
      <c r="R89" s="299">
        <f>Matériel_Location!DS33</f>
        <v>0</v>
      </c>
      <c r="S89" s="299">
        <f>Matériel_Location!EA33</f>
        <v>0</v>
      </c>
      <c r="T89" s="299">
        <f>Matériel_Location!EI33</f>
        <v>0</v>
      </c>
      <c r="U89" s="299">
        <f>Matériel_Location!EQ33</f>
        <v>0</v>
      </c>
      <c r="V89" s="299">
        <f>Matériel_Location!EY33</f>
        <v>0</v>
      </c>
      <c r="W89" s="299">
        <f>Matériel_Location!FG33</f>
        <v>0</v>
      </c>
      <c r="X89" s="299">
        <f>Matériel_Location!FO33</f>
        <v>0</v>
      </c>
      <c r="Y89" s="299" t="str">
        <f>Matériel_Location!FW33</f>
        <v>Manque Activié</v>
      </c>
      <c r="Z89" s="299" t="str">
        <f>Matériel_Location!GE33</f>
        <v>Manque Activié</v>
      </c>
      <c r="AA89" s="299">
        <f>Matériel_Location!GM33</f>
        <v>0</v>
      </c>
      <c r="AB89" s="299" t="str">
        <f>Matériel_Location!GU33</f>
        <v>Manque Activié</v>
      </c>
      <c r="AC89" s="299">
        <f>Matériel_Location!HC33</f>
        <v>0</v>
      </c>
      <c r="AD89" s="299">
        <f>Matériel_Location!HK33</f>
        <v>0</v>
      </c>
      <c r="AE89" s="299">
        <f>Matériel_Location!HS33</f>
        <v>0</v>
      </c>
      <c r="AF89" s="299">
        <f>Matériel_Location!IA33</f>
        <v>0</v>
      </c>
      <c r="AG89" s="299">
        <f>Matériel_Location!II33</f>
        <v>0</v>
      </c>
      <c r="AH89" s="246">
        <f>Matériel_Location!IQ33</f>
        <v>0</v>
      </c>
    </row>
    <row r="90" spans="1:34">
      <c r="A90" s="245" t="str">
        <f>Matériel_Location!A34</f>
        <v>PELLE</v>
      </c>
      <c r="B90" s="301" t="str">
        <f>Matériel_Location!B34</f>
        <v>CHAF TRAVEAU</v>
      </c>
      <c r="C90" s="308">
        <f>Matériel_Location!C34</f>
        <v>0</v>
      </c>
      <c r="D90" s="306">
        <f>Matériel_Location!K34</f>
        <v>0</v>
      </c>
      <c r="E90" s="299">
        <f>Matériel_Location!S34</f>
        <v>0</v>
      </c>
      <c r="F90" s="299">
        <f>Matériel_Location!AA34</f>
        <v>0</v>
      </c>
      <c r="G90" s="299">
        <f>Matériel_Location!AI34</f>
        <v>0</v>
      </c>
      <c r="H90" s="299">
        <f>+Matériel_Location!AQ34</f>
        <v>0</v>
      </c>
      <c r="I90" s="299">
        <f>Matériel_Location!AY34</f>
        <v>0</v>
      </c>
      <c r="J90" s="299">
        <f>Matériel_Location!BG34</f>
        <v>0</v>
      </c>
      <c r="K90" s="299">
        <f>Matériel_Location!BO34</f>
        <v>0</v>
      </c>
      <c r="L90" s="299">
        <f>Matériel_Location!BW34</f>
        <v>0</v>
      </c>
      <c r="M90" s="299">
        <f>+Matériel_Location!CE34</f>
        <v>0</v>
      </c>
      <c r="N90" s="299">
        <f>Matériel_Location!CM34</f>
        <v>0</v>
      </c>
      <c r="O90" s="299">
        <f>Matériel_Location!CU34</f>
        <v>0</v>
      </c>
      <c r="P90" s="299">
        <f>Matériel_Location!DC34</f>
        <v>0</v>
      </c>
      <c r="Q90" s="299">
        <f>Matériel_Location!DK34</f>
        <v>0</v>
      </c>
      <c r="R90" s="299">
        <f>Matériel_Location!DS34</f>
        <v>0</v>
      </c>
      <c r="S90" s="299">
        <f>Matériel_Location!EA34</f>
        <v>0</v>
      </c>
      <c r="T90" s="299">
        <f>Matériel_Location!EI34</f>
        <v>0</v>
      </c>
      <c r="U90" s="299">
        <f>Matériel_Location!EQ34</f>
        <v>0</v>
      </c>
      <c r="V90" s="299">
        <f>Matériel_Location!EY34</f>
        <v>0</v>
      </c>
      <c r="W90" s="299">
        <f>Matériel_Location!FG34</f>
        <v>0</v>
      </c>
      <c r="X90" s="299">
        <f>Matériel_Location!FO34</f>
        <v>0</v>
      </c>
      <c r="Y90" s="299" t="str">
        <f>Matériel_Location!FW34</f>
        <v>Manque Activié</v>
      </c>
      <c r="Z90" s="299" t="str">
        <f>Matériel_Location!GE34</f>
        <v>Manque Activié</v>
      </c>
      <c r="AA90" s="299">
        <f>Matériel_Location!GM34</f>
        <v>0</v>
      </c>
      <c r="AB90" s="299" t="str">
        <f>Matériel_Location!GU34</f>
        <v>Manque Activié</v>
      </c>
      <c r="AC90" s="299">
        <f>Matériel_Location!HC34</f>
        <v>0</v>
      </c>
      <c r="AD90" s="299">
        <f>Matériel_Location!HK34</f>
        <v>0</v>
      </c>
      <c r="AE90" s="299">
        <f>Matériel_Location!HS34</f>
        <v>0</v>
      </c>
      <c r="AF90" s="299">
        <f>Matériel_Location!IA34</f>
        <v>0</v>
      </c>
      <c r="AG90" s="299">
        <f>Matériel_Location!II34</f>
        <v>0</v>
      </c>
      <c r="AH90" s="246">
        <f>Matériel_Location!IQ34</f>
        <v>0</v>
      </c>
    </row>
    <row r="91" spans="1:34">
      <c r="A91" s="245" t="str">
        <f>Matériel_Location!A35</f>
        <v>CITROEN</v>
      </c>
      <c r="B91" s="301" t="str">
        <f>Matériel_Location!B35</f>
        <v>CHAF TRAVEAU</v>
      </c>
      <c r="C91" s="308">
        <f>Matériel_Location!C35</f>
        <v>0</v>
      </c>
      <c r="D91" s="306">
        <f>Matériel_Location!K35</f>
        <v>0</v>
      </c>
      <c r="E91" s="299">
        <f>Matériel_Location!S35</f>
        <v>0</v>
      </c>
      <c r="F91" s="299">
        <f>Matériel_Location!AA35</f>
        <v>0</v>
      </c>
      <c r="G91" s="299">
        <f>Matériel_Location!AI35</f>
        <v>0</v>
      </c>
      <c r="H91" s="299">
        <f>+Matériel_Location!AQ35</f>
        <v>0</v>
      </c>
      <c r="I91" s="299">
        <f>Matériel_Location!AY35</f>
        <v>0</v>
      </c>
      <c r="J91" s="299">
        <f>Matériel_Location!BG35</f>
        <v>0</v>
      </c>
      <c r="K91" s="299">
        <f>Matériel_Location!BO35</f>
        <v>0</v>
      </c>
      <c r="L91" s="299">
        <f>Matériel_Location!BW35</f>
        <v>0</v>
      </c>
      <c r="M91" s="299">
        <f>+Matériel_Location!CE35</f>
        <v>0</v>
      </c>
      <c r="N91" s="299">
        <f>Matériel_Location!CM35</f>
        <v>0</v>
      </c>
      <c r="O91" s="299">
        <f>Matériel_Location!CU35</f>
        <v>0</v>
      </c>
      <c r="P91" s="299">
        <f>Matériel_Location!DC35</f>
        <v>0</v>
      </c>
      <c r="Q91" s="299">
        <f>Matériel_Location!DK35</f>
        <v>0</v>
      </c>
      <c r="R91" s="299">
        <f>Matériel_Location!DS35</f>
        <v>0</v>
      </c>
      <c r="S91" s="299">
        <f>Matériel_Location!EA35</f>
        <v>0</v>
      </c>
      <c r="T91" s="299">
        <f>Matériel_Location!EI35</f>
        <v>0</v>
      </c>
      <c r="U91" s="299">
        <f>Matériel_Location!EQ35</f>
        <v>0</v>
      </c>
      <c r="V91" s="299">
        <f>Matériel_Location!EY35</f>
        <v>0</v>
      </c>
      <c r="W91" s="299">
        <f>Matériel_Location!FG35</f>
        <v>0</v>
      </c>
      <c r="X91" s="299">
        <f>Matériel_Location!FO35</f>
        <v>0</v>
      </c>
      <c r="Y91" s="299" t="str">
        <f>Matériel_Location!FW35</f>
        <v>Manque Activié</v>
      </c>
      <c r="Z91" s="299" t="str">
        <f>Matériel_Location!GE35</f>
        <v>Manque Activié</v>
      </c>
      <c r="AA91" s="299">
        <f>Matériel_Location!GM35</f>
        <v>0</v>
      </c>
      <c r="AB91" s="299" t="str">
        <f>Matériel_Location!GU35</f>
        <v>Manque Activié</v>
      </c>
      <c r="AC91" s="299">
        <f>Matériel_Location!HC35</f>
        <v>0</v>
      </c>
      <c r="AD91" s="299">
        <f>Matériel_Location!HK35</f>
        <v>0</v>
      </c>
      <c r="AE91" s="299">
        <f>Matériel_Location!HS35</f>
        <v>0</v>
      </c>
      <c r="AF91" s="299">
        <f>Matériel_Location!IA35</f>
        <v>0</v>
      </c>
      <c r="AG91" s="299">
        <f>Matériel_Location!II35</f>
        <v>0</v>
      </c>
      <c r="AH91" s="246">
        <f>Matériel_Location!IQ35</f>
        <v>0</v>
      </c>
    </row>
    <row r="92" spans="1:34">
      <c r="A92" s="245" t="str">
        <f>Matériel_Location!A36</f>
        <v>MALAXEUR</v>
      </c>
      <c r="B92" s="301" t="str">
        <f>Matériel_Location!B36</f>
        <v>CHAF TRAVEAU</v>
      </c>
      <c r="C92" s="308">
        <f>Matériel_Location!C36</f>
        <v>0</v>
      </c>
      <c r="D92" s="306">
        <f>Matériel_Location!K36</f>
        <v>0</v>
      </c>
      <c r="E92" s="299">
        <f>Matériel_Location!S36</f>
        <v>0</v>
      </c>
      <c r="F92" s="299">
        <f>Matériel_Location!AA36</f>
        <v>0</v>
      </c>
      <c r="G92" s="299">
        <f>Matériel_Location!AI36</f>
        <v>0</v>
      </c>
      <c r="H92" s="299">
        <f>+Matériel_Location!AQ36</f>
        <v>0</v>
      </c>
      <c r="I92" s="299">
        <f>Matériel_Location!AY36</f>
        <v>0</v>
      </c>
      <c r="J92" s="299">
        <f>Matériel_Location!BG36</f>
        <v>0</v>
      </c>
      <c r="K92" s="299">
        <f>Matériel_Location!BO36</f>
        <v>0</v>
      </c>
      <c r="L92" s="299">
        <f>Matériel_Location!BW36</f>
        <v>0</v>
      </c>
      <c r="M92" s="299">
        <f>+Matériel_Location!CE36</f>
        <v>0</v>
      </c>
      <c r="N92" s="299">
        <f>Matériel_Location!CM36</f>
        <v>0</v>
      </c>
      <c r="O92" s="299">
        <f>Matériel_Location!CU36</f>
        <v>0</v>
      </c>
      <c r="P92" s="299">
        <f>Matériel_Location!DC36</f>
        <v>0</v>
      </c>
      <c r="Q92" s="299">
        <f>Matériel_Location!DK36</f>
        <v>0</v>
      </c>
      <c r="R92" s="299">
        <f>Matériel_Location!DS36</f>
        <v>0</v>
      </c>
      <c r="S92" s="299">
        <f>Matériel_Location!EA36</f>
        <v>0</v>
      </c>
      <c r="T92" s="299">
        <f>Matériel_Location!EI36</f>
        <v>0</v>
      </c>
      <c r="U92" s="299">
        <f>Matériel_Location!EQ36</f>
        <v>0</v>
      </c>
      <c r="V92" s="299">
        <f>Matériel_Location!EY36</f>
        <v>0</v>
      </c>
      <c r="W92" s="299">
        <f>Matériel_Location!FG36</f>
        <v>0</v>
      </c>
      <c r="X92" s="299">
        <f>Matériel_Location!FO36</f>
        <v>0</v>
      </c>
      <c r="Y92" s="299">
        <f>Matériel_Location!FW36</f>
        <v>0</v>
      </c>
      <c r="Z92" s="299" t="str">
        <f>Matériel_Location!GE36</f>
        <v>Manque Activié</v>
      </c>
      <c r="AA92" s="299" t="str">
        <f>Matériel_Location!GM36</f>
        <v>Avance gasoil</v>
      </c>
      <c r="AB92" s="299" t="str">
        <f>Matériel_Location!GU36</f>
        <v>Manque Activié</v>
      </c>
      <c r="AC92" s="299">
        <f>Matériel_Location!HC36</f>
        <v>0</v>
      </c>
      <c r="AD92" s="299">
        <f>Matériel_Location!HK36</f>
        <v>0</v>
      </c>
      <c r="AE92" s="299">
        <f>Matériel_Location!HS36</f>
        <v>0</v>
      </c>
      <c r="AF92" s="299">
        <f>Matériel_Location!IA36</f>
        <v>0</v>
      </c>
      <c r="AG92" s="299">
        <f>Matériel_Location!II36</f>
        <v>0</v>
      </c>
      <c r="AH92" s="246">
        <f>Matériel_Location!IQ36</f>
        <v>0</v>
      </c>
    </row>
    <row r="93" spans="1:34">
      <c r="A93" s="245" t="str">
        <f>Matériel_Location!A37</f>
        <v>JCB</v>
      </c>
      <c r="B93" s="301" t="str">
        <f>Matériel_Location!B37</f>
        <v>CHAF TRAVEAU</v>
      </c>
      <c r="C93" s="308">
        <f>Matériel_Location!C37</f>
        <v>0</v>
      </c>
      <c r="D93" s="306">
        <f>Matériel_Location!K37</f>
        <v>0</v>
      </c>
      <c r="E93" s="299">
        <f>Matériel_Location!S37</f>
        <v>0</v>
      </c>
      <c r="F93" s="299">
        <f>Matériel_Location!AA37</f>
        <v>0</v>
      </c>
      <c r="G93" s="299">
        <f>Matériel_Location!AI37</f>
        <v>0</v>
      </c>
      <c r="H93" s="299">
        <f>+Matériel_Location!AQ37</f>
        <v>0</v>
      </c>
      <c r="I93" s="299">
        <f>Matériel_Location!AY37</f>
        <v>0</v>
      </c>
      <c r="J93" s="299">
        <f>Matériel_Location!BG37</f>
        <v>0</v>
      </c>
      <c r="K93" s="299">
        <f>Matériel_Location!BO37</f>
        <v>0</v>
      </c>
      <c r="L93" s="299">
        <f>Matériel_Location!BW37</f>
        <v>0</v>
      </c>
      <c r="M93" s="299">
        <f>+Matériel_Location!CE37</f>
        <v>0</v>
      </c>
      <c r="N93" s="299">
        <f>Matériel_Location!CM37</f>
        <v>0</v>
      </c>
      <c r="O93" s="299">
        <f>Matériel_Location!CU37</f>
        <v>0</v>
      </c>
      <c r="P93" s="299">
        <f>Matériel_Location!DC37</f>
        <v>0</v>
      </c>
      <c r="Q93" s="299">
        <f>Matériel_Location!DK37</f>
        <v>0</v>
      </c>
      <c r="R93" s="299">
        <f>Matériel_Location!DS37</f>
        <v>0</v>
      </c>
      <c r="S93" s="299">
        <f>Matériel_Location!EA37</f>
        <v>0</v>
      </c>
      <c r="T93" s="299">
        <f>Matériel_Location!EI37</f>
        <v>0</v>
      </c>
      <c r="U93" s="299">
        <f>Matériel_Location!EQ37</f>
        <v>0</v>
      </c>
      <c r="V93" s="299">
        <f>Matériel_Location!EY37</f>
        <v>0</v>
      </c>
      <c r="W93" s="299">
        <f>Matériel_Location!FG37</f>
        <v>0</v>
      </c>
      <c r="X93" s="299">
        <f>Matériel_Location!FO37</f>
        <v>0</v>
      </c>
      <c r="Y93" s="299">
        <f>Matériel_Location!FW37</f>
        <v>0</v>
      </c>
      <c r="Z93" s="299">
        <f>Matériel_Location!GE37</f>
        <v>0</v>
      </c>
      <c r="AA93" s="299" t="str">
        <f>Matériel_Location!GM37</f>
        <v>Avance gasoil</v>
      </c>
      <c r="AB93" s="299" t="str">
        <f>Matériel_Location!GU37</f>
        <v>Manque Activié</v>
      </c>
      <c r="AC93" s="299">
        <f>Matériel_Location!HC37</f>
        <v>0</v>
      </c>
      <c r="AD93" s="299">
        <f>Matériel_Location!HK37</f>
        <v>0</v>
      </c>
      <c r="AE93" s="299">
        <f>Matériel_Location!HS37</f>
        <v>0</v>
      </c>
      <c r="AF93" s="299">
        <f>Matériel_Location!IA37</f>
        <v>0</v>
      </c>
      <c r="AG93" s="299">
        <f>Matériel_Location!II37</f>
        <v>0</v>
      </c>
      <c r="AH93" s="246">
        <f>Matériel_Location!IQ37</f>
        <v>0</v>
      </c>
    </row>
    <row r="94" spans="1:34">
      <c r="A94" s="245">
        <f>Matériel_Location!A38</f>
        <v>0</v>
      </c>
      <c r="B94" s="301">
        <f>Matériel_Location!B38</f>
        <v>0</v>
      </c>
      <c r="C94" s="308">
        <f>Matériel_Location!C38</f>
        <v>0</v>
      </c>
      <c r="D94" s="306">
        <f>Matériel_Location!K38</f>
        <v>0</v>
      </c>
      <c r="E94" s="299">
        <f>Matériel_Location!S38</f>
        <v>0</v>
      </c>
      <c r="F94" s="299">
        <f>Matériel_Location!AA38</f>
        <v>0</v>
      </c>
      <c r="G94" s="299">
        <f>Matériel_Location!AI38</f>
        <v>0</v>
      </c>
      <c r="H94" s="299">
        <f>+Matériel_Location!AQ38</f>
        <v>0</v>
      </c>
      <c r="I94" s="299">
        <f>Matériel_Location!AY38</f>
        <v>0</v>
      </c>
      <c r="J94" s="299">
        <f>Matériel_Location!BG38</f>
        <v>0</v>
      </c>
      <c r="K94" s="299">
        <f>Matériel_Location!BO38</f>
        <v>0</v>
      </c>
      <c r="L94" s="299">
        <f>Matériel_Location!BW38</f>
        <v>0</v>
      </c>
      <c r="M94" s="299">
        <f>+Matériel_Location!CE38</f>
        <v>0</v>
      </c>
      <c r="N94" s="299">
        <f>Matériel_Location!CM38</f>
        <v>0</v>
      </c>
      <c r="O94" s="299">
        <f>Matériel_Location!CU38</f>
        <v>0</v>
      </c>
      <c r="P94" s="299">
        <f>Matériel_Location!DC38</f>
        <v>0</v>
      </c>
      <c r="Q94" s="299">
        <f>Matériel_Location!DK38</f>
        <v>0</v>
      </c>
      <c r="R94" s="299">
        <f>Matériel_Location!DS38</f>
        <v>0</v>
      </c>
      <c r="S94" s="299">
        <f>Matériel_Location!EA38</f>
        <v>0</v>
      </c>
      <c r="T94" s="299">
        <f>Matériel_Location!EI38</f>
        <v>0</v>
      </c>
      <c r="U94" s="299">
        <f>Matériel_Location!EQ38</f>
        <v>0</v>
      </c>
      <c r="V94" s="299">
        <f>Matériel_Location!EY38</f>
        <v>0</v>
      </c>
      <c r="W94" s="299">
        <f>Matériel_Location!FG38</f>
        <v>0</v>
      </c>
      <c r="X94" s="299">
        <f>Matériel_Location!FO38</f>
        <v>0</v>
      </c>
      <c r="Y94" s="299">
        <f>Matériel_Location!FW38</f>
        <v>0</v>
      </c>
      <c r="Z94" s="299">
        <f>Matériel_Location!GE38</f>
        <v>0</v>
      </c>
      <c r="AA94" s="299">
        <f>Matériel_Location!GM38</f>
        <v>0</v>
      </c>
      <c r="AB94" s="299">
        <f>Matériel_Location!GU38</f>
        <v>0</v>
      </c>
      <c r="AC94" s="299">
        <f>Matériel_Location!HC38</f>
        <v>0</v>
      </c>
      <c r="AD94" s="299">
        <f>Matériel_Location!HK38</f>
        <v>0</v>
      </c>
      <c r="AE94" s="299">
        <f>Matériel_Location!HS38</f>
        <v>0</v>
      </c>
      <c r="AF94" s="299">
        <f>Matériel_Location!IA38</f>
        <v>0</v>
      </c>
      <c r="AG94" s="299">
        <f>Matériel_Location!II38</f>
        <v>0</v>
      </c>
      <c r="AH94" s="246">
        <f>Matériel_Location!IQ38</f>
        <v>0</v>
      </c>
    </row>
    <row r="95" spans="1:34">
      <c r="A95" s="245">
        <f>Matériel_Location!A39</f>
        <v>0</v>
      </c>
      <c r="B95" s="301">
        <f>Matériel_Location!B39</f>
        <v>0</v>
      </c>
      <c r="C95" s="308">
        <f>Matériel_Location!C39</f>
        <v>0</v>
      </c>
      <c r="D95" s="306">
        <f>Matériel_Location!K39</f>
        <v>0</v>
      </c>
      <c r="E95" s="299">
        <f>Matériel_Location!S39</f>
        <v>0</v>
      </c>
      <c r="F95" s="299">
        <f>Matériel_Location!AA39</f>
        <v>0</v>
      </c>
      <c r="G95" s="299">
        <f>Matériel_Location!AI39</f>
        <v>0</v>
      </c>
      <c r="H95" s="299">
        <f>+Matériel_Location!AQ39</f>
        <v>0</v>
      </c>
      <c r="I95" s="299">
        <f>Matériel_Location!AY39</f>
        <v>0</v>
      </c>
      <c r="J95" s="299">
        <f>Matériel_Location!BG39</f>
        <v>0</v>
      </c>
      <c r="K95" s="299">
        <f>Matériel_Location!BO39</f>
        <v>0</v>
      </c>
      <c r="L95" s="299">
        <f>Matériel_Location!BW39</f>
        <v>0</v>
      </c>
      <c r="M95" s="299">
        <f>+Matériel_Location!CE39</f>
        <v>0</v>
      </c>
      <c r="N95" s="299">
        <f>Matériel_Location!CM39</f>
        <v>0</v>
      </c>
      <c r="O95" s="299">
        <f>Matériel_Location!CU39</f>
        <v>0</v>
      </c>
      <c r="P95" s="299">
        <f>Matériel_Location!DC39</f>
        <v>0</v>
      </c>
      <c r="Q95" s="299">
        <f>Matériel_Location!DK39</f>
        <v>0</v>
      </c>
      <c r="R95" s="299">
        <f>Matériel_Location!DS39</f>
        <v>0</v>
      </c>
      <c r="S95" s="299">
        <f>Matériel_Location!EA39</f>
        <v>0</v>
      </c>
      <c r="T95" s="299">
        <f>Matériel_Location!EI39</f>
        <v>0</v>
      </c>
      <c r="U95" s="299">
        <f>Matériel_Location!EQ39</f>
        <v>0</v>
      </c>
      <c r="V95" s="299">
        <f>Matériel_Location!EY39</f>
        <v>0</v>
      </c>
      <c r="W95" s="299">
        <f>Matériel_Location!FG39</f>
        <v>0</v>
      </c>
      <c r="X95" s="299">
        <f>Matériel_Location!FO39</f>
        <v>0</v>
      </c>
      <c r="Y95" s="299">
        <f>Matériel_Location!FW39</f>
        <v>0</v>
      </c>
      <c r="Z95" s="299">
        <f>Matériel_Location!GE39</f>
        <v>0</v>
      </c>
      <c r="AA95" s="299">
        <f>Matériel_Location!GM39</f>
        <v>0</v>
      </c>
      <c r="AB95" s="299">
        <f>Matériel_Location!GU39</f>
        <v>0</v>
      </c>
      <c r="AC95" s="299">
        <f>Matériel_Location!HC39</f>
        <v>0</v>
      </c>
      <c r="AD95" s="299">
        <f>Matériel_Location!HK39</f>
        <v>0</v>
      </c>
      <c r="AE95" s="299">
        <f>Matériel_Location!HS39</f>
        <v>0</v>
      </c>
      <c r="AF95" s="299">
        <f>Matériel_Location!IA39</f>
        <v>0</v>
      </c>
      <c r="AG95" s="299">
        <f>Matériel_Location!II39</f>
        <v>0</v>
      </c>
      <c r="AH95" s="246">
        <f>Matériel_Location!IQ39</f>
        <v>0</v>
      </c>
    </row>
    <row r="96" spans="1:34">
      <c r="A96" s="245">
        <f>Matériel_Location!A40</f>
        <v>0</v>
      </c>
      <c r="B96" s="301">
        <f>Matériel_Location!B40</f>
        <v>0</v>
      </c>
      <c r="C96" s="308">
        <f>Matériel_Location!C40</f>
        <v>0</v>
      </c>
      <c r="D96" s="306">
        <f>Matériel_Location!K40</f>
        <v>0</v>
      </c>
      <c r="E96" s="299">
        <f>Matériel_Location!S40</f>
        <v>0</v>
      </c>
      <c r="F96" s="299">
        <f>Matériel_Location!AA40</f>
        <v>0</v>
      </c>
      <c r="G96" s="299">
        <f>Matériel_Location!AI40</f>
        <v>0</v>
      </c>
      <c r="H96" s="299">
        <f>+Matériel_Location!AQ40</f>
        <v>0</v>
      </c>
      <c r="I96" s="299">
        <f>Matériel_Location!AY40</f>
        <v>0</v>
      </c>
      <c r="J96" s="299">
        <f>Matériel_Location!BG40</f>
        <v>0</v>
      </c>
      <c r="K96" s="299">
        <f>Matériel_Location!BO40</f>
        <v>0</v>
      </c>
      <c r="L96" s="299">
        <f>Matériel_Location!BW40</f>
        <v>0</v>
      </c>
      <c r="M96" s="299">
        <f>+Matériel_Location!CE40</f>
        <v>0</v>
      </c>
      <c r="N96" s="299">
        <f>Matériel_Location!CM40</f>
        <v>0</v>
      </c>
      <c r="O96" s="299">
        <f>Matériel_Location!CU40</f>
        <v>0</v>
      </c>
      <c r="P96" s="299">
        <f>Matériel_Location!DC40</f>
        <v>0</v>
      </c>
      <c r="Q96" s="299">
        <f>Matériel_Location!DK40</f>
        <v>0</v>
      </c>
      <c r="R96" s="299">
        <f>Matériel_Location!DS40</f>
        <v>0</v>
      </c>
      <c r="S96" s="299">
        <f>Matériel_Location!EA40</f>
        <v>0</v>
      </c>
      <c r="T96" s="299">
        <f>Matériel_Location!EI40</f>
        <v>0</v>
      </c>
      <c r="U96" s="299">
        <f>Matériel_Location!EQ40</f>
        <v>0</v>
      </c>
      <c r="V96" s="299">
        <f>Matériel_Location!EY40</f>
        <v>0</v>
      </c>
      <c r="W96" s="299">
        <f>Matériel_Location!FG40</f>
        <v>0</v>
      </c>
      <c r="X96" s="299">
        <f>Matériel_Location!FO40</f>
        <v>0</v>
      </c>
      <c r="Y96" s="299">
        <f>Matériel_Location!FW40</f>
        <v>0</v>
      </c>
      <c r="Z96" s="299">
        <f>Matériel_Location!GE40</f>
        <v>0</v>
      </c>
      <c r="AA96" s="299">
        <f>Matériel_Location!GM40</f>
        <v>0</v>
      </c>
      <c r="AB96" s="299">
        <f>Matériel_Location!GU40</f>
        <v>0</v>
      </c>
      <c r="AC96" s="299">
        <f>Matériel_Location!HC40</f>
        <v>0</v>
      </c>
      <c r="AD96" s="299">
        <f>Matériel_Location!HK40</f>
        <v>0</v>
      </c>
      <c r="AE96" s="299">
        <f>Matériel_Location!HS40</f>
        <v>0</v>
      </c>
      <c r="AF96" s="299">
        <f>Matériel_Location!IA40</f>
        <v>0</v>
      </c>
      <c r="AG96" s="299">
        <f>Matériel_Location!II40</f>
        <v>0</v>
      </c>
      <c r="AH96" s="246">
        <f>Matériel_Location!IQ40</f>
        <v>0</v>
      </c>
    </row>
    <row r="97" spans="1:34">
      <c r="A97" s="245">
        <f>Matériel_Location!A41</f>
        <v>0</v>
      </c>
      <c r="B97" s="301">
        <f>Matériel_Location!B41</f>
        <v>0</v>
      </c>
      <c r="C97" s="308">
        <f>Matériel_Location!C41</f>
        <v>0</v>
      </c>
      <c r="D97" s="306">
        <f>Matériel_Location!K41</f>
        <v>0</v>
      </c>
      <c r="E97" s="299">
        <f>Matériel_Location!S41</f>
        <v>0</v>
      </c>
      <c r="F97" s="299">
        <f>Matériel_Location!AA41</f>
        <v>0</v>
      </c>
      <c r="G97" s="299">
        <f>Matériel_Location!AI41</f>
        <v>0</v>
      </c>
      <c r="H97" s="299">
        <f>+Matériel_Location!AQ41</f>
        <v>0</v>
      </c>
      <c r="I97" s="299">
        <f>Matériel_Location!AY41</f>
        <v>0</v>
      </c>
      <c r="J97" s="299">
        <f>Matériel_Location!BG41</f>
        <v>0</v>
      </c>
      <c r="K97" s="299">
        <f>Matériel_Location!BO41</f>
        <v>0</v>
      </c>
      <c r="L97" s="299">
        <f>Matériel_Location!BW41</f>
        <v>0</v>
      </c>
      <c r="M97" s="299">
        <f>+Matériel_Location!CE41</f>
        <v>0</v>
      </c>
      <c r="N97" s="299">
        <f>Matériel_Location!CM41</f>
        <v>0</v>
      </c>
      <c r="O97" s="299">
        <f>Matériel_Location!CU41</f>
        <v>0</v>
      </c>
      <c r="P97" s="299">
        <f>Matériel_Location!DC41</f>
        <v>0</v>
      </c>
      <c r="Q97" s="299">
        <f>Matériel_Location!DK41</f>
        <v>0</v>
      </c>
      <c r="R97" s="299">
        <f>Matériel_Location!DS41</f>
        <v>0</v>
      </c>
      <c r="S97" s="299">
        <f>Matériel_Location!EA41</f>
        <v>0</v>
      </c>
      <c r="T97" s="299">
        <f>Matériel_Location!EI41</f>
        <v>0</v>
      </c>
      <c r="U97" s="299">
        <f>Matériel_Location!EQ41</f>
        <v>0</v>
      </c>
      <c r="V97" s="299">
        <f>Matériel_Location!EY41</f>
        <v>0</v>
      </c>
      <c r="W97" s="299">
        <f>Matériel_Location!FG41</f>
        <v>0</v>
      </c>
      <c r="X97" s="299">
        <f>Matériel_Location!FO41</f>
        <v>0</v>
      </c>
      <c r="Y97" s="299">
        <f>Matériel_Location!FW41</f>
        <v>0</v>
      </c>
      <c r="Z97" s="299">
        <f>Matériel_Location!GE41</f>
        <v>0</v>
      </c>
      <c r="AA97" s="299">
        <f>Matériel_Location!GM41</f>
        <v>0</v>
      </c>
      <c r="AB97" s="299">
        <f>Matériel_Location!GU41</f>
        <v>0</v>
      </c>
      <c r="AC97" s="299">
        <f>Matériel_Location!HC41</f>
        <v>0</v>
      </c>
      <c r="AD97" s="299">
        <f>Matériel_Location!HK41</f>
        <v>0</v>
      </c>
      <c r="AE97" s="299">
        <f>Matériel_Location!HS41</f>
        <v>0</v>
      </c>
      <c r="AF97" s="299">
        <f>Matériel_Location!IA41</f>
        <v>0</v>
      </c>
      <c r="AG97" s="299">
        <f>Matériel_Location!II41</f>
        <v>0</v>
      </c>
      <c r="AH97" s="246">
        <f>Matériel_Location!IQ41</f>
        <v>0</v>
      </c>
    </row>
    <row r="98" spans="1:34">
      <c r="A98" s="245">
        <f>Matériel_Location!A42</f>
        <v>0</v>
      </c>
      <c r="B98" s="301">
        <f>Matériel_Location!B42</f>
        <v>0</v>
      </c>
      <c r="C98" s="308">
        <f>Matériel_Location!C42</f>
        <v>0</v>
      </c>
      <c r="D98" s="306">
        <f>Matériel_Location!K42</f>
        <v>0</v>
      </c>
      <c r="E98" s="299">
        <f>Matériel_Location!S42</f>
        <v>0</v>
      </c>
      <c r="F98" s="299">
        <f>Matériel_Location!AA42</f>
        <v>0</v>
      </c>
      <c r="G98" s="299">
        <f>Matériel_Location!AI42</f>
        <v>0</v>
      </c>
      <c r="H98" s="299">
        <f>+Matériel_Location!AQ42</f>
        <v>0</v>
      </c>
      <c r="I98" s="299">
        <f>Matériel_Location!AY42</f>
        <v>0</v>
      </c>
      <c r="J98" s="299">
        <f>Matériel_Location!BG42</f>
        <v>0</v>
      </c>
      <c r="K98" s="299">
        <f>Matériel_Location!BO42</f>
        <v>0</v>
      </c>
      <c r="L98" s="299">
        <f>Matériel_Location!BW42</f>
        <v>0</v>
      </c>
      <c r="M98" s="299">
        <f>+Matériel_Location!CE42</f>
        <v>0</v>
      </c>
      <c r="N98" s="299">
        <f>Matériel_Location!CM42</f>
        <v>0</v>
      </c>
      <c r="O98" s="299">
        <f>Matériel_Location!CU42</f>
        <v>0</v>
      </c>
      <c r="P98" s="299">
        <f>Matériel_Location!DC42</f>
        <v>0</v>
      </c>
      <c r="Q98" s="299">
        <f>Matériel_Location!DK42</f>
        <v>0</v>
      </c>
      <c r="R98" s="299">
        <f>Matériel_Location!DS42</f>
        <v>0</v>
      </c>
      <c r="S98" s="299">
        <f>Matériel_Location!EA42</f>
        <v>0</v>
      </c>
      <c r="T98" s="299">
        <f>Matériel_Location!EI42</f>
        <v>0</v>
      </c>
      <c r="U98" s="299">
        <f>Matériel_Location!EQ42</f>
        <v>0</v>
      </c>
      <c r="V98" s="299">
        <f>Matériel_Location!EY42</f>
        <v>0</v>
      </c>
      <c r="W98" s="299">
        <f>Matériel_Location!FG42</f>
        <v>0</v>
      </c>
      <c r="X98" s="299">
        <f>Matériel_Location!FO42</f>
        <v>0</v>
      </c>
      <c r="Y98" s="299">
        <f>Matériel_Location!FW42</f>
        <v>0</v>
      </c>
      <c r="Z98" s="299">
        <f>Matériel_Location!GE42</f>
        <v>0</v>
      </c>
      <c r="AA98" s="299">
        <f>Matériel_Location!GM42</f>
        <v>0</v>
      </c>
      <c r="AB98" s="299">
        <f>Matériel_Location!GU42</f>
        <v>0</v>
      </c>
      <c r="AC98" s="299">
        <f>Matériel_Location!HC42</f>
        <v>0</v>
      </c>
      <c r="AD98" s="299">
        <f>Matériel_Location!HK42</f>
        <v>0</v>
      </c>
      <c r="AE98" s="299">
        <f>Matériel_Location!HS42</f>
        <v>0</v>
      </c>
      <c r="AF98" s="299">
        <f>Matériel_Location!IA42</f>
        <v>0</v>
      </c>
      <c r="AG98" s="299">
        <f>Matériel_Location!II42</f>
        <v>0</v>
      </c>
      <c r="AH98" s="246">
        <f>Matériel_Location!IQ42</f>
        <v>0</v>
      </c>
    </row>
    <row r="99" spans="1:34">
      <c r="A99" s="245">
        <f>Matériel_Location!A43</f>
        <v>0</v>
      </c>
      <c r="B99" s="301">
        <f>Matériel_Location!B43</f>
        <v>0</v>
      </c>
      <c r="C99" s="308">
        <f>Matériel_Location!C43</f>
        <v>0</v>
      </c>
      <c r="D99" s="306">
        <f>Matériel_Location!K43</f>
        <v>0</v>
      </c>
      <c r="E99" s="299">
        <f>Matériel_Location!S43</f>
        <v>0</v>
      </c>
      <c r="F99" s="299">
        <f>Matériel_Location!AA43</f>
        <v>0</v>
      </c>
      <c r="G99" s="299">
        <f>Matériel_Location!AI43</f>
        <v>0</v>
      </c>
      <c r="H99" s="299">
        <f>+Matériel_Location!AQ43</f>
        <v>0</v>
      </c>
      <c r="I99" s="299">
        <f>Matériel_Location!AY43</f>
        <v>0</v>
      </c>
      <c r="J99" s="299">
        <f>Matériel_Location!BG43</f>
        <v>0</v>
      </c>
      <c r="K99" s="299">
        <f>Matériel_Location!BO43</f>
        <v>0</v>
      </c>
      <c r="L99" s="299">
        <f>Matériel_Location!BW43</f>
        <v>0</v>
      </c>
      <c r="M99" s="299">
        <f>+Matériel_Location!CE43</f>
        <v>0</v>
      </c>
      <c r="N99" s="299">
        <f>Matériel_Location!CM43</f>
        <v>0</v>
      </c>
      <c r="O99" s="299">
        <f>Matériel_Location!CU43</f>
        <v>0</v>
      </c>
      <c r="P99" s="299">
        <f>Matériel_Location!DC43</f>
        <v>0</v>
      </c>
      <c r="Q99" s="299">
        <f>Matériel_Location!DK43</f>
        <v>0</v>
      </c>
      <c r="R99" s="299">
        <f>Matériel_Location!DS43</f>
        <v>0</v>
      </c>
      <c r="S99" s="299">
        <f>Matériel_Location!EA43</f>
        <v>0</v>
      </c>
      <c r="T99" s="299">
        <f>Matériel_Location!EI43</f>
        <v>0</v>
      </c>
      <c r="U99" s="299">
        <f>Matériel_Location!EQ43</f>
        <v>0</v>
      </c>
      <c r="V99" s="299">
        <f>Matériel_Location!EY43</f>
        <v>0</v>
      </c>
      <c r="W99" s="299">
        <f>Matériel_Location!FG43</f>
        <v>0</v>
      </c>
      <c r="X99" s="299">
        <f>Matériel_Location!FO43</f>
        <v>0</v>
      </c>
      <c r="Y99" s="299">
        <f>Matériel_Location!FW43</f>
        <v>0</v>
      </c>
      <c r="Z99" s="299">
        <f>Matériel_Location!GE43</f>
        <v>0</v>
      </c>
      <c r="AA99" s="299">
        <f>Matériel_Location!GM43</f>
        <v>0</v>
      </c>
      <c r="AB99" s="299">
        <f>Matériel_Location!GU43</f>
        <v>0</v>
      </c>
      <c r="AC99" s="299">
        <f>Matériel_Location!HC43</f>
        <v>0</v>
      </c>
      <c r="AD99" s="299">
        <f>Matériel_Location!HK43</f>
        <v>0</v>
      </c>
      <c r="AE99" s="299">
        <f>Matériel_Location!HS43</f>
        <v>0</v>
      </c>
      <c r="AF99" s="299">
        <f>Matériel_Location!IA43</f>
        <v>0</v>
      </c>
      <c r="AG99" s="299">
        <f>Matériel_Location!II43</f>
        <v>0</v>
      </c>
      <c r="AH99" s="246">
        <f>Matériel_Location!IQ43</f>
        <v>0</v>
      </c>
    </row>
    <row r="100" spans="1:34">
      <c r="A100" s="245">
        <f>Matériel_Location!A44</f>
        <v>0</v>
      </c>
      <c r="B100" s="301">
        <f>Matériel_Location!B44</f>
        <v>0</v>
      </c>
      <c r="C100" s="308">
        <f>Matériel_Location!C44</f>
        <v>0</v>
      </c>
      <c r="D100" s="306">
        <f>Matériel_Location!K44</f>
        <v>0</v>
      </c>
      <c r="E100" s="299">
        <f>Matériel_Location!S44</f>
        <v>0</v>
      </c>
      <c r="F100" s="299">
        <f>Matériel_Location!AA44</f>
        <v>0</v>
      </c>
      <c r="G100" s="299">
        <f>Matériel_Location!AI44</f>
        <v>0</v>
      </c>
      <c r="H100" s="299">
        <f>+Matériel_Location!AQ44</f>
        <v>0</v>
      </c>
      <c r="I100" s="299">
        <f>Matériel_Location!AY44</f>
        <v>0</v>
      </c>
      <c r="J100" s="299">
        <f>Matériel_Location!BG44</f>
        <v>0</v>
      </c>
      <c r="K100" s="299">
        <f>Matériel_Location!BO44</f>
        <v>0</v>
      </c>
      <c r="L100" s="299">
        <f>Matériel_Location!BW44</f>
        <v>0</v>
      </c>
      <c r="M100" s="299">
        <f>+Matériel_Location!CE44</f>
        <v>0</v>
      </c>
      <c r="N100" s="299">
        <f>Matériel_Location!CM44</f>
        <v>0</v>
      </c>
      <c r="O100" s="299">
        <f>Matériel_Location!CU44</f>
        <v>0</v>
      </c>
      <c r="P100" s="299">
        <f>Matériel_Location!DC44</f>
        <v>0</v>
      </c>
      <c r="Q100" s="299">
        <f>Matériel_Location!DK44</f>
        <v>0</v>
      </c>
      <c r="R100" s="299">
        <f>Matériel_Location!DS44</f>
        <v>0</v>
      </c>
      <c r="S100" s="299">
        <f>Matériel_Location!EA44</f>
        <v>0</v>
      </c>
      <c r="T100" s="299">
        <f>Matériel_Location!EI44</f>
        <v>0</v>
      </c>
      <c r="U100" s="299">
        <f>Matériel_Location!EQ44</f>
        <v>0</v>
      </c>
      <c r="V100" s="299">
        <f>Matériel_Location!EY44</f>
        <v>0</v>
      </c>
      <c r="W100" s="299">
        <f>Matériel_Location!FG44</f>
        <v>0</v>
      </c>
      <c r="X100" s="299">
        <f>Matériel_Location!FO44</f>
        <v>0</v>
      </c>
      <c r="Y100" s="299">
        <f>Matériel_Location!FW44</f>
        <v>0</v>
      </c>
      <c r="Z100" s="299">
        <f>Matériel_Location!GE44</f>
        <v>0</v>
      </c>
      <c r="AA100" s="299">
        <f>Matériel_Location!GM44</f>
        <v>0</v>
      </c>
      <c r="AB100" s="299">
        <f>Matériel_Location!GU44</f>
        <v>0</v>
      </c>
      <c r="AC100" s="299">
        <f>Matériel_Location!HC44</f>
        <v>0</v>
      </c>
      <c r="AD100" s="299">
        <f>Matériel_Location!HK44</f>
        <v>0</v>
      </c>
      <c r="AE100" s="299">
        <f>Matériel_Location!HS44</f>
        <v>0</v>
      </c>
      <c r="AF100" s="299">
        <f>Matériel_Location!IA44</f>
        <v>0</v>
      </c>
      <c r="AG100" s="299">
        <f>Matériel_Location!II44</f>
        <v>0</v>
      </c>
      <c r="AH100" s="246">
        <f>Matériel_Location!IQ44</f>
        <v>0</v>
      </c>
    </row>
    <row r="101" spans="1:34">
      <c r="A101" s="245">
        <f>Matériel_Location!A45</f>
        <v>0</v>
      </c>
      <c r="B101" s="301">
        <f>Matériel_Location!B45</f>
        <v>0</v>
      </c>
      <c r="C101" s="308">
        <f>Matériel_Location!C45</f>
        <v>0</v>
      </c>
      <c r="D101" s="306">
        <f>Matériel_Location!K45</f>
        <v>0</v>
      </c>
      <c r="E101" s="299">
        <f>Matériel_Location!S45</f>
        <v>0</v>
      </c>
      <c r="F101" s="299">
        <f>Matériel_Location!AA45</f>
        <v>0</v>
      </c>
      <c r="G101" s="299">
        <f>Matériel_Location!AI45</f>
        <v>0</v>
      </c>
      <c r="H101" s="299">
        <f>+Matériel_Location!AQ45</f>
        <v>0</v>
      </c>
      <c r="I101" s="299">
        <f>Matériel_Location!AY45</f>
        <v>0</v>
      </c>
      <c r="J101" s="299">
        <f>Matériel_Location!BG45</f>
        <v>0</v>
      </c>
      <c r="K101" s="299">
        <f>Matériel_Location!BO45</f>
        <v>0</v>
      </c>
      <c r="L101" s="299">
        <f>Matériel_Location!BW45</f>
        <v>0</v>
      </c>
      <c r="M101" s="299">
        <f>+Matériel_Location!CE45</f>
        <v>0</v>
      </c>
      <c r="N101" s="299">
        <f>Matériel_Location!CM45</f>
        <v>0</v>
      </c>
      <c r="O101" s="299">
        <f>Matériel_Location!CU45</f>
        <v>0</v>
      </c>
      <c r="P101" s="299">
        <f>Matériel_Location!DC45</f>
        <v>0</v>
      </c>
      <c r="Q101" s="299">
        <f>Matériel_Location!DK45</f>
        <v>0</v>
      </c>
      <c r="R101" s="299">
        <f>Matériel_Location!DS45</f>
        <v>0</v>
      </c>
      <c r="S101" s="299">
        <f>Matériel_Location!EA45</f>
        <v>0</v>
      </c>
      <c r="T101" s="299">
        <f>Matériel_Location!EI45</f>
        <v>0</v>
      </c>
      <c r="U101" s="299">
        <f>Matériel_Location!EQ45</f>
        <v>0</v>
      </c>
      <c r="V101" s="299">
        <f>Matériel_Location!EY45</f>
        <v>0</v>
      </c>
      <c r="W101" s="299">
        <f>Matériel_Location!FG45</f>
        <v>0</v>
      </c>
      <c r="X101" s="299">
        <f>Matériel_Location!FO45</f>
        <v>0</v>
      </c>
      <c r="Y101" s="299">
        <f>Matériel_Location!FW45</f>
        <v>0</v>
      </c>
      <c r="Z101" s="299">
        <f>Matériel_Location!GE45</f>
        <v>0</v>
      </c>
      <c r="AA101" s="299">
        <f>Matériel_Location!GM45</f>
        <v>0</v>
      </c>
      <c r="AB101" s="299">
        <f>Matériel_Location!GU45</f>
        <v>0</v>
      </c>
      <c r="AC101" s="299">
        <f>Matériel_Location!HC45</f>
        <v>0</v>
      </c>
      <c r="AD101" s="299">
        <f>Matériel_Location!HK45</f>
        <v>0</v>
      </c>
      <c r="AE101" s="299">
        <f>Matériel_Location!HS45</f>
        <v>0</v>
      </c>
      <c r="AF101" s="299">
        <f>Matériel_Location!IA45</f>
        <v>0</v>
      </c>
      <c r="AG101" s="299">
        <f>Matériel_Location!II45</f>
        <v>0</v>
      </c>
      <c r="AH101" s="246">
        <f>Matériel_Location!IQ45</f>
        <v>0</v>
      </c>
    </row>
    <row r="102" spans="1:34">
      <c r="A102" s="245">
        <f>Matériel_Location!A46</f>
        <v>0</v>
      </c>
      <c r="B102" s="301">
        <f>Matériel_Location!B46</f>
        <v>0</v>
      </c>
      <c r="C102" s="308">
        <f>Matériel_Location!C46</f>
        <v>0</v>
      </c>
      <c r="D102" s="306">
        <f>Matériel_Location!K46</f>
        <v>0</v>
      </c>
      <c r="E102" s="299">
        <f>Matériel_Location!S46</f>
        <v>0</v>
      </c>
      <c r="F102" s="299">
        <f>Matériel_Location!AA46</f>
        <v>0</v>
      </c>
      <c r="G102" s="299">
        <f>Matériel_Location!AI46</f>
        <v>0</v>
      </c>
      <c r="H102" s="299">
        <f>+Matériel_Location!AQ46</f>
        <v>0</v>
      </c>
      <c r="I102" s="299">
        <f>Matériel_Location!AY46</f>
        <v>0</v>
      </c>
      <c r="J102" s="299">
        <f>Matériel_Location!BG46</f>
        <v>0</v>
      </c>
      <c r="K102" s="299">
        <f>Matériel_Location!BO46</f>
        <v>0</v>
      </c>
      <c r="L102" s="299">
        <f>Matériel_Location!BW46</f>
        <v>0</v>
      </c>
      <c r="M102" s="299">
        <f>+Matériel_Location!CE46</f>
        <v>0</v>
      </c>
      <c r="N102" s="299">
        <f>Matériel_Location!CM46</f>
        <v>0</v>
      </c>
      <c r="O102" s="299">
        <f>Matériel_Location!CU46</f>
        <v>0</v>
      </c>
      <c r="P102" s="299">
        <f>Matériel_Location!DC46</f>
        <v>0</v>
      </c>
      <c r="Q102" s="299">
        <f>Matériel_Location!DK46</f>
        <v>0</v>
      </c>
      <c r="R102" s="299">
        <f>Matériel_Location!DS46</f>
        <v>0</v>
      </c>
      <c r="S102" s="299">
        <f>Matériel_Location!EA46</f>
        <v>0</v>
      </c>
      <c r="T102" s="299">
        <f>Matériel_Location!EI46</f>
        <v>0</v>
      </c>
      <c r="U102" s="299">
        <f>Matériel_Location!EQ46</f>
        <v>0</v>
      </c>
      <c r="V102" s="299">
        <f>Matériel_Location!EY46</f>
        <v>0</v>
      </c>
      <c r="W102" s="299">
        <f>Matériel_Location!FG46</f>
        <v>0</v>
      </c>
      <c r="X102" s="299">
        <f>Matériel_Location!FO46</f>
        <v>0</v>
      </c>
      <c r="Y102" s="299">
        <f>Matériel_Location!FW46</f>
        <v>0</v>
      </c>
      <c r="Z102" s="299">
        <f>Matériel_Location!GE46</f>
        <v>0</v>
      </c>
      <c r="AA102" s="299">
        <f>Matériel_Location!GM46</f>
        <v>0</v>
      </c>
      <c r="AB102" s="299">
        <f>Matériel_Location!GU46</f>
        <v>0</v>
      </c>
      <c r="AC102" s="299">
        <f>Matériel_Location!HC46</f>
        <v>0</v>
      </c>
      <c r="AD102" s="299">
        <f>Matériel_Location!HK46</f>
        <v>0</v>
      </c>
      <c r="AE102" s="299">
        <f>Matériel_Location!HS46</f>
        <v>0</v>
      </c>
      <c r="AF102" s="299">
        <f>Matériel_Location!IA46</f>
        <v>0</v>
      </c>
      <c r="AG102" s="299">
        <f>Matériel_Location!II46</f>
        <v>0</v>
      </c>
      <c r="AH102" s="246">
        <f>Matériel_Location!IQ46</f>
        <v>0</v>
      </c>
    </row>
    <row r="103" spans="1:34">
      <c r="A103" s="245">
        <f>Matériel_Location!A47</f>
        <v>0</v>
      </c>
      <c r="B103" s="301">
        <f>Matériel_Location!B47</f>
        <v>0</v>
      </c>
      <c r="C103" s="308">
        <f>Matériel_Location!C47</f>
        <v>0</v>
      </c>
      <c r="D103" s="306">
        <f>Matériel_Location!K47</f>
        <v>0</v>
      </c>
      <c r="E103" s="299">
        <f>Matériel_Location!S47</f>
        <v>0</v>
      </c>
      <c r="F103" s="299">
        <f>Matériel_Location!AA47</f>
        <v>0</v>
      </c>
      <c r="G103" s="299">
        <f>Matériel_Location!AI47</f>
        <v>0</v>
      </c>
      <c r="H103" s="299">
        <f>+Matériel_Location!AQ47</f>
        <v>0</v>
      </c>
      <c r="I103" s="299">
        <f>Matériel_Location!AY47</f>
        <v>0</v>
      </c>
      <c r="J103" s="299">
        <f>Matériel_Location!BG47</f>
        <v>0</v>
      </c>
      <c r="K103" s="299">
        <f>Matériel_Location!BO47</f>
        <v>0</v>
      </c>
      <c r="L103" s="299">
        <f>Matériel_Location!BW47</f>
        <v>0</v>
      </c>
      <c r="M103" s="299">
        <f>+Matériel_Location!CE47</f>
        <v>0</v>
      </c>
      <c r="N103" s="299">
        <f>Matériel_Location!CM47</f>
        <v>0</v>
      </c>
      <c r="O103" s="299">
        <f>Matériel_Location!CU47</f>
        <v>0</v>
      </c>
      <c r="P103" s="299">
        <f>Matériel_Location!DC47</f>
        <v>0</v>
      </c>
      <c r="Q103" s="299">
        <f>Matériel_Location!DK47</f>
        <v>0</v>
      </c>
      <c r="R103" s="299">
        <f>Matériel_Location!DS47</f>
        <v>0</v>
      </c>
      <c r="S103" s="299">
        <f>Matériel_Location!EA47</f>
        <v>0</v>
      </c>
      <c r="T103" s="299">
        <f>Matériel_Location!EI47</f>
        <v>0</v>
      </c>
      <c r="U103" s="299">
        <f>Matériel_Location!EQ47</f>
        <v>0</v>
      </c>
      <c r="V103" s="299">
        <f>Matériel_Location!EY47</f>
        <v>0</v>
      </c>
      <c r="W103" s="299">
        <f>Matériel_Location!FG47</f>
        <v>0</v>
      </c>
      <c r="X103" s="299">
        <f>Matériel_Location!FO47</f>
        <v>0</v>
      </c>
      <c r="Y103" s="299">
        <f>Matériel_Location!FW47</f>
        <v>0</v>
      </c>
      <c r="Z103" s="299">
        <f>Matériel_Location!GE47</f>
        <v>0</v>
      </c>
      <c r="AA103" s="299">
        <f>Matériel_Location!GM47</f>
        <v>0</v>
      </c>
      <c r="AB103" s="299">
        <f>Matériel_Location!GU47</f>
        <v>0</v>
      </c>
      <c r="AC103" s="299">
        <f>Matériel_Location!HC47</f>
        <v>0</v>
      </c>
      <c r="AD103" s="299">
        <f>Matériel_Location!HK47</f>
        <v>0</v>
      </c>
      <c r="AE103" s="299">
        <f>Matériel_Location!HS47</f>
        <v>0</v>
      </c>
      <c r="AF103" s="299">
        <f>Matériel_Location!IA47</f>
        <v>0</v>
      </c>
      <c r="AG103" s="299">
        <f>Matériel_Location!II47</f>
        <v>0</v>
      </c>
      <c r="AH103" s="246">
        <f>Matériel_Location!IQ47</f>
        <v>0</v>
      </c>
    </row>
    <row r="104" spans="1:34">
      <c r="A104" s="245">
        <f>Matériel_Location!A48</f>
        <v>0</v>
      </c>
      <c r="B104" s="301">
        <f>Matériel_Location!B48</f>
        <v>0</v>
      </c>
      <c r="C104" s="308">
        <f>Matériel_Location!C48</f>
        <v>0</v>
      </c>
      <c r="D104" s="306">
        <f>Matériel_Location!K48</f>
        <v>0</v>
      </c>
      <c r="E104" s="299">
        <f>Matériel_Location!S48</f>
        <v>0</v>
      </c>
      <c r="F104" s="299">
        <f>Matériel_Location!AA48</f>
        <v>0</v>
      </c>
      <c r="G104" s="299">
        <f>Matériel_Location!AI48</f>
        <v>0</v>
      </c>
      <c r="H104" s="299">
        <f>+Matériel_Location!AQ48</f>
        <v>0</v>
      </c>
      <c r="I104" s="299">
        <f>Matériel_Location!AY48</f>
        <v>0</v>
      </c>
      <c r="J104" s="299">
        <f>Matériel_Location!BG48</f>
        <v>0</v>
      </c>
      <c r="K104" s="299">
        <f>Matériel_Location!BO48</f>
        <v>0</v>
      </c>
      <c r="L104" s="299">
        <f>Matériel_Location!BW48</f>
        <v>0</v>
      </c>
      <c r="M104" s="299">
        <f>+Matériel_Location!CE48</f>
        <v>0</v>
      </c>
      <c r="N104" s="299">
        <f>Matériel_Location!CM48</f>
        <v>0</v>
      </c>
      <c r="O104" s="299">
        <f>Matériel_Location!CU48</f>
        <v>0</v>
      </c>
      <c r="P104" s="299">
        <f>Matériel_Location!DC48</f>
        <v>0</v>
      </c>
      <c r="Q104" s="299">
        <f>Matériel_Location!DK48</f>
        <v>0</v>
      </c>
      <c r="R104" s="299">
        <f>Matériel_Location!DS48</f>
        <v>0</v>
      </c>
      <c r="S104" s="299">
        <f>Matériel_Location!EA48</f>
        <v>0</v>
      </c>
      <c r="T104" s="299">
        <f>Matériel_Location!EI48</f>
        <v>0</v>
      </c>
      <c r="U104" s="299">
        <f>Matériel_Location!EQ48</f>
        <v>0</v>
      </c>
      <c r="V104" s="299">
        <f>Matériel_Location!EY48</f>
        <v>0</v>
      </c>
      <c r="W104" s="299">
        <f>Matériel_Location!FG48</f>
        <v>0</v>
      </c>
      <c r="X104" s="299">
        <f>Matériel_Location!FO48</f>
        <v>0</v>
      </c>
      <c r="Y104" s="299">
        <f>Matériel_Location!FW48</f>
        <v>0</v>
      </c>
      <c r="Z104" s="299">
        <f>Matériel_Location!GE48</f>
        <v>0</v>
      </c>
      <c r="AA104" s="299">
        <f>Matériel_Location!GM48</f>
        <v>0</v>
      </c>
      <c r="AB104" s="299">
        <f>Matériel_Location!GU48</f>
        <v>0</v>
      </c>
      <c r="AC104" s="299">
        <f>Matériel_Location!HC48</f>
        <v>0</v>
      </c>
      <c r="AD104" s="299">
        <f>Matériel_Location!HK48</f>
        <v>0</v>
      </c>
      <c r="AE104" s="299">
        <f>Matériel_Location!HS48</f>
        <v>0</v>
      </c>
      <c r="AF104" s="299">
        <f>Matériel_Location!IA48</f>
        <v>0</v>
      </c>
      <c r="AG104" s="299">
        <f>Matériel_Location!II48</f>
        <v>0</v>
      </c>
      <c r="AH104" s="246">
        <f>Matériel_Location!IQ48</f>
        <v>0</v>
      </c>
    </row>
    <row r="105" spans="1:34">
      <c r="A105" s="245">
        <f>Matériel_Location!A49</f>
        <v>0</v>
      </c>
      <c r="B105" s="301">
        <f>Matériel_Location!B49</f>
        <v>0</v>
      </c>
      <c r="C105" s="308">
        <f>Matériel_Location!C49</f>
        <v>0</v>
      </c>
      <c r="D105" s="306">
        <f>Matériel_Location!K49</f>
        <v>0</v>
      </c>
      <c r="E105" s="299">
        <f>Matériel_Location!S49</f>
        <v>0</v>
      </c>
      <c r="F105" s="299">
        <f>Matériel_Location!AA49</f>
        <v>0</v>
      </c>
      <c r="G105" s="299">
        <f>Matériel_Location!AI49</f>
        <v>0</v>
      </c>
      <c r="H105" s="299">
        <f>+Matériel_Location!AQ49</f>
        <v>0</v>
      </c>
      <c r="I105" s="299">
        <f>Matériel_Location!AY49</f>
        <v>0</v>
      </c>
      <c r="J105" s="299">
        <f>Matériel_Location!BG49</f>
        <v>0</v>
      </c>
      <c r="K105" s="299">
        <f>Matériel_Location!BO49</f>
        <v>0</v>
      </c>
      <c r="L105" s="299">
        <f>Matériel_Location!BW49</f>
        <v>0</v>
      </c>
      <c r="M105" s="299">
        <f>+Matériel_Location!CE49</f>
        <v>0</v>
      </c>
      <c r="N105" s="299">
        <f>Matériel_Location!CM49</f>
        <v>0</v>
      </c>
      <c r="O105" s="299">
        <f>Matériel_Location!CU49</f>
        <v>0</v>
      </c>
      <c r="P105" s="299">
        <f>Matériel_Location!DC49</f>
        <v>0</v>
      </c>
      <c r="Q105" s="299">
        <f>Matériel_Location!DK49</f>
        <v>0</v>
      </c>
      <c r="R105" s="299">
        <f>Matériel_Location!DS49</f>
        <v>0</v>
      </c>
      <c r="S105" s="299">
        <f>Matériel_Location!EA49</f>
        <v>0</v>
      </c>
      <c r="T105" s="299">
        <f>Matériel_Location!EI49</f>
        <v>0</v>
      </c>
      <c r="U105" s="299">
        <f>Matériel_Location!EQ49</f>
        <v>0</v>
      </c>
      <c r="V105" s="299">
        <f>Matériel_Location!EY49</f>
        <v>0</v>
      </c>
      <c r="W105" s="299">
        <f>Matériel_Location!FG49</f>
        <v>0</v>
      </c>
      <c r="X105" s="299">
        <f>Matériel_Location!FO49</f>
        <v>0</v>
      </c>
      <c r="Y105" s="299">
        <f>Matériel_Location!FW49</f>
        <v>0</v>
      </c>
      <c r="Z105" s="299">
        <f>Matériel_Location!GE49</f>
        <v>0</v>
      </c>
      <c r="AA105" s="299">
        <f>Matériel_Location!GM49</f>
        <v>0</v>
      </c>
      <c r="AB105" s="299">
        <f>Matériel_Location!GU49</f>
        <v>0</v>
      </c>
      <c r="AC105" s="299">
        <f>Matériel_Location!HC49</f>
        <v>0</v>
      </c>
      <c r="AD105" s="299">
        <f>Matériel_Location!HK49</f>
        <v>0</v>
      </c>
      <c r="AE105" s="299">
        <f>Matériel_Location!HS49</f>
        <v>0</v>
      </c>
      <c r="AF105" s="299">
        <f>Matériel_Location!IA49</f>
        <v>0</v>
      </c>
      <c r="AG105" s="299">
        <f>Matériel_Location!II49</f>
        <v>0</v>
      </c>
      <c r="AH105" s="246">
        <f>Matériel_Location!IQ49</f>
        <v>0</v>
      </c>
    </row>
    <row r="106" spans="1:34">
      <c r="A106" s="245">
        <f>Matériel_Location!A50</f>
        <v>0</v>
      </c>
      <c r="B106" s="301">
        <f>Matériel_Location!B50</f>
        <v>0</v>
      </c>
      <c r="C106" s="308">
        <f>Matériel_Location!C50</f>
        <v>0</v>
      </c>
      <c r="D106" s="306">
        <f>Matériel_Location!K50</f>
        <v>0</v>
      </c>
      <c r="E106" s="299">
        <f>Matériel_Location!S50</f>
        <v>0</v>
      </c>
      <c r="F106" s="299">
        <f>Matériel_Location!AA50</f>
        <v>0</v>
      </c>
      <c r="G106" s="299">
        <f>Matériel_Location!AI50</f>
        <v>0</v>
      </c>
      <c r="H106" s="299">
        <f>+Matériel_Location!AQ50</f>
        <v>0</v>
      </c>
      <c r="I106" s="299">
        <f>Matériel_Location!AY50</f>
        <v>0</v>
      </c>
      <c r="J106" s="299">
        <f>Matériel_Location!BG50</f>
        <v>0</v>
      </c>
      <c r="K106" s="299">
        <f>Matériel_Location!BO50</f>
        <v>0</v>
      </c>
      <c r="L106" s="299">
        <f>Matériel_Location!BW50</f>
        <v>0</v>
      </c>
      <c r="M106" s="299">
        <f>+Matériel_Location!CE50</f>
        <v>0</v>
      </c>
      <c r="N106" s="299">
        <f>Matériel_Location!CM50</f>
        <v>0</v>
      </c>
      <c r="O106" s="299">
        <f>Matériel_Location!CU50</f>
        <v>0</v>
      </c>
      <c r="P106" s="299">
        <f>Matériel_Location!DC50</f>
        <v>0</v>
      </c>
      <c r="Q106" s="299">
        <f>Matériel_Location!DK50</f>
        <v>0</v>
      </c>
      <c r="R106" s="299">
        <f>Matériel_Location!DS50</f>
        <v>0</v>
      </c>
      <c r="S106" s="299">
        <f>Matériel_Location!EA50</f>
        <v>0</v>
      </c>
      <c r="T106" s="299">
        <f>Matériel_Location!EI50</f>
        <v>0</v>
      </c>
      <c r="U106" s="299">
        <f>Matériel_Location!EQ50</f>
        <v>0</v>
      </c>
      <c r="V106" s="299">
        <f>Matériel_Location!EY50</f>
        <v>0</v>
      </c>
      <c r="W106" s="299">
        <f>Matériel_Location!FG50</f>
        <v>0</v>
      </c>
      <c r="X106" s="299">
        <f>Matériel_Location!FO50</f>
        <v>0</v>
      </c>
      <c r="Y106" s="299">
        <f>Matériel_Location!FW50</f>
        <v>0</v>
      </c>
      <c r="Z106" s="299">
        <f>Matériel_Location!GE50</f>
        <v>0</v>
      </c>
      <c r="AA106" s="299">
        <f>Matériel_Location!GM50</f>
        <v>0</v>
      </c>
      <c r="AB106" s="299">
        <f>Matériel_Location!GU50</f>
        <v>0</v>
      </c>
      <c r="AC106" s="299">
        <f>Matériel_Location!HC50</f>
        <v>0</v>
      </c>
      <c r="AD106" s="299">
        <f>Matériel_Location!HK50</f>
        <v>0</v>
      </c>
      <c r="AE106" s="299">
        <f>Matériel_Location!HS50</f>
        <v>0</v>
      </c>
      <c r="AF106" s="299">
        <f>Matériel_Location!IA50</f>
        <v>0</v>
      </c>
      <c r="AG106" s="299">
        <f>Matériel_Location!II50</f>
        <v>0</v>
      </c>
      <c r="AH106" s="246">
        <f>Matériel_Location!IQ50</f>
        <v>0</v>
      </c>
    </row>
    <row r="107" spans="1:34">
      <c r="A107" s="245">
        <f>Matériel_Location!A51</f>
        <v>0</v>
      </c>
      <c r="B107" s="301">
        <f>Matériel_Location!B51</f>
        <v>0</v>
      </c>
      <c r="C107" s="308">
        <f>Matériel_Location!C51</f>
        <v>0</v>
      </c>
      <c r="D107" s="306">
        <f>Matériel_Location!K51</f>
        <v>0</v>
      </c>
      <c r="E107" s="299">
        <f>Matériel_Location!S51</f>
        <v>0</v>
      </c>
      <c r="F107" s="299">
        <f>Matériel_Location!AA51</f>
        <v>0</v>
      </c>
      <c r="G107" s="299">
        <f>Matériel_Location!AI51</f>
        <v>0</v>
      </c>
      <c r="H107" s="299">
        <f>+Matériel_Location!AQ51</f>
        <v>0</v>
      </c>
      <c r="I107" s="299">
        <f>Matériel_Location!AY51</f>
        <v>0</v>
      </c>
      <c r="J107" s="299">
        <f>Matériel_Location!BG51</f>
        <v>0</v>
      </c>
      <c r="K107" s="299">
        <f>Matériel_Location!BO51</f>
        <v>0</v>
      </c>
      <c r="L107" s="299">
        <f>Matériel_Location!BW51</f>
        <v>0</v>
      </c>
      <c r="M107" s="299">
        <f>+Matériel_Location!CE51</f>
        <v>0</v>
      </c>
      <c r="N107" s="299">
        <f>Matériel_Location!CM51</f>
        <v>0</v>
      </c>
      <c r="O107" s="299">
        <f>Matériel_Location!CU51</f>
        <v>0</v>
      </c>
      <c r="P107" s="299">
        <f>Matériel_Location!DC51</f>
        <v>0</v>
      </c>
      <c r="Q107" s="299">
        <f>Matériel_Location!DK51</f>
        <v>0</v>
      </c>
      <c r="R107" s="299">
        <f>Matériel_Location!DS51</f>
        <v>0</v>
      </c>
      <c r="S107" s="299">
        <f>Matériel_Location!EA51</f>
        <v>0</v>
      </c>
      <c r="T107" s="299">
        <f>Matériel_Location!EI51</f>
        <v>0</v>
      </c>
      <c r="U107" s="299">
        <f>Matériel_Location!EQ51</f>
        <v>0</v>
      </c>
      <c r="V107" s="299">
        <f>Matériel_Location!EY51</f>
        <v>0</v>
      </c>
      <c r="W107" s="299">
        <f>Matériel_Location!FG51</f>
        <v>0</v>
      </c>
      <c r="X107" s="299">
        <f>Matériel_Location!FO51</f>
        <v>0</v>
      </c>
      <c r="Y107" s="299">
        <f>Matériel_Location!FW51</f>
        <v>0</v>
      </c>
      <c r="Z107" s="299">
        <f>Matériel_Location!GE51</f>
        <v>0</v>
      </c>
      <c r="AA107" s="299">
        <f>Matériel_Location!GM51</f>
        <v>0</v>
      </c>
      <c r="AB107" s="299">
        <f>Matériel_Location!GU51</f>
        <v>0</v>
      </c>
      <c r="AC107" s="299">
        <f>Matériel_Location!HC51</f>
        <v>0</v>
      </c>
      <c r="AD107" s="299">
        <f>Matériel_Location!HK51</f>
        <v>0</v>
      </c>
      <c r="AE107" s="299">
        <f>Matériel_Location!HS51</f>
        <v>0</v>
      </c>
      <c r="AF107" s="299">
        <f>Matériel_Location!IA51</f>
        <v>0</v>
      </c>
      <c r="AG107" s="299">
        <f>Matériel_Location!II51</f>
        <v>0</v>
      </c>
      <c r="AH107" s="246">
        <f>Matériel_Location!IQ51</f>
        <v>0</v>
      </c>
    </row>
    <row r="108" spans="1:34">
      <c r="A108" s="245">
        <f>Matériel_Location!A52</f>
        <v>0</v>
      </c>
      <c r="B108" s="301">
        <f>Matériel_Location!B52</f>
        <v>0</v>
      </c>
      <c r="C108" s="308">
        <f>Matériel_Location!C52</f>
        <v>0</v>
      </c>
      <c r="D108" s="306">
        <f>Matériel_Location!K52</f>
        <v>0</v>
      </c>
      <c r="E108" s="299">
        <f>Matériel_Location!S52</f>
        <v>0</v>
      </c>
      <c r="F108" s="299">
        <f>Matériel_Location!AA52</f>
        <v>0</v>
      </c>
      <c r="G108" s="299">
        <f>Matériel_Location!AI52</f>
        <v>0</v>
      </c>
      <c r="H108" s="299">
        <f>+Matériel_Location!AQ52</f>
        <v>0</v>
      </c>
      <c r="I108" s="299">
        <f>Matériel_Location!AY52</f>
        <v>0</v>
      </c>
      <c r="J108" s="299">
        <f>Matériel_Location!BG52</f>
        <v>0</v>
      </c>
      <c r="K108" s="299">
        <f>Matériel_Location!BO52</f>
        <v>0</v>
      </c>
      <c r="L108" s="299">
        <f>Matériel_Location!BW52</f>
        <v>0</v>
      </c>
      <c r="M108" s="299">
        <f>+Matériel_Location!CE52</f>
        <v>0</v>
      </c>
      <c r="N108" s="299">
        <f>Matériel_Location!CM52</f>
        <v>0</v>
      </c>
      <c r="O108" s="299">
        <f>Matériel_Location!CU52</f>
        <v>0</v>
      </c>
      <c r="P108" s="299">
        <f>Matériel_Location!DC52</f>
        <v>0</v>
      </c>
      <c r="Q108" s="299">
        <f>Matériel_Location!DK52</f>
        <v>0</v>
      </c>
      <c r="R108" s="299">
        <f>Matériel_Location!DS52</f>
        <v>0</v>
      </c>
      <c r="S108" s="299">
        <f>Matériel_Location!EA52</f>
        <v>0</v>
      </c>
      <c r="T108" s="299">
        <f>Matériel_Location!EI52</f>
        <v>0</v>
      </c>
      <c r="U108" s="299">
        <f>Matériel_Location!EQ52</f>
        <v>0</v>
      </c>
      <c r="V108" s="299">
        <f>Matériel_Location!EY52</f>
        <v>0</v>
      </c>
      <c r="W108" s="299">
        <f>Matériel_Location!FG52</f>
        <v>0</v>
      </c>
      <c r="X108" s="299">
        <f>Matériel_Location!FO52</f>
        <v>0</v>
      </c>
      <c r="Y108" s="299">
        <f>Matériel_Location!FW52</f>
        <v>0</v>
      </c>
      <c r="Z108" s="299">
        <f>Matériel_Location!GE52</f>
        <v>0</v>
      </c>
      <c r="AA108" s="299">
        <f>Matériel_Location!GM52</f>
        <v>0</v>
      </c>
      <c r="AB108" s="299">
        <f>Matériel_Location!GU52</f>
        <v>0</v>
      </c>
      <c r="AC108" s="299">
        <f>Matériel_Location!HC52</f>
        <v>0</v>
      </c>
      <c r="AD108" s="299">
        <f>Matériel_Location!HK52</f>
        <v>0</v>
      </c>
      <c r="AE108" s="299">
        <f>Matériel_Location!HS52</f>
        <v>0</v>
      </c>
      <c r="AF108" s="299">
        <f>Matériel_Location!IA52</f>
        <v>0</v>
      </c>
      <c r="AG108" s="299">
        <f>Matériel_Location!II52</f>
        <v>0</v>
      </c>
      <c r="AH108" s="246">
        <f>Matériel_Location!IQ52</f>
        <v>0</v>
      </c>
    </row>
    <row r="109" spans="1:34">
      <c r="A109" s="245">
        <f>Matériel_Location!A53</f>
        <v>0</v>
      </c>
      <c r="B109" s="301">
        <f>Matériel_Location!B53</f>
        <v>0</v>
      </c>
      <c r="C109" s="308">
        <f>Matériel_Location!C53</f>
        <v>0</v>
      </c>
      <c r="D109" s="306">
        <f>Matériel_Location!K53</f>
        <v>0</v>
      </c>
      <c r="E109" s="299">
        <f>Matériel_Location!S53</f>
        <v>0</v>
      </c>
      <c r="F109" s="299">
        <f>Matériel_Location!AA53</f>
        <v>0</v>
      </c>
      <c r="G109" s="299">
        <f>Matériel_Location!AI53</f>
        <v>0</v>
      </c>
      <c r="H109" s="299">
        <f>+Matériel_Location!AQ53</f>
        <v>0</v>
      </c>
      <c r="I109" s="299">
        <f>Matériel_Location!AY53</f>
        <v>0</v>
      </c>
      <c r="J109" s="299">
        <f>Matériel_Location!BG53</f>
        <v>0</v>
      </c>
      <c r="K109" s="299">
        <f>Matériel_Location!BO53</f>
        <v>0</v>
      </c>
      <c r="L109" s="299">
        <f>Matériel_Location!BW53</f>
        <v>0</v>
      </c>
      <c r="M109" s="299">
        <f>+Matériel_Location!CE53</f>
        <v>0</v>
      </c>
      <c r="N109" s="299">
        <f>Matériel_Location!CM53</f>
        <v>0</v>
      </c>
      <c r="O109" s="299">
        <f>Matériel_Location!CU53</f>
        <v>0</v>
      </c>
      <c r="P109" s="299">
        <f>Matériel_Location!DC53</f>
        <v>0</v>
      </c>
      <c r="Q109" s="299">
        <f>Matériel_Location!DK53</f>
        <v>0</v>
      </c>
      <c r="R109" s="299">
        <f>Matériel_Location!DS53</f>
        <v>0</v>
      </c>
      <c r="S109" s="299">
        <f>Matériel_Location!EA53</f>
        <v>0</v>
      </c>
      <c r="T109" s="299">
        <f>Matériel_Location!EI53</f>
        <v>0</v>
      </c>
      <c r="U109" s="299">
        <f>Matériel_Location!EQ53</f>
        <v>0</v>
      </c>
      <c r="V109" s="299">
        <f>Matériel_Location!EY53</f>
        <v>0</v>
      </c>
      <c r="W109" s="299">
        <f>Matériel_Location!FG53</f>
        <v>0</v>
      </c>
      <c r="X109" s="299">
        <f>Matériel_Location!FO53</f>
        <v>0</v>
      </c>
      <c r="Y109" s="299">
        <f>Matériel_Location!FW53</f>
        <v>0</v>
      </c>
      <c r="Z109" s="299">
        <f>Matériel_Location!GE53</f>
        <v>0</v>
      </c>
      <c r="AA109" s="299">
        <f>Matériel_Location!GM53</f>
        <v>0</v>
      </c>
      <c r="AB109" s="299">
        <f>Matériel_Location!GU53</f>
        <v>0</v>
      </c>
      <c r="AC109" s="299">
        <f>Matériel_Location!HC53</f>
        <v>0</v>
      </c>
      <c r="AD109" s="299">
        <f>Matériel_Location!HK53</f>
        <v>0</v>
      </c>
      <c r="AE109" s="299">
        <f>Matériel_Location!HS53</f>
        <v>0</v>
      </c>
      <c r="AF109" s="299">
        <f>Matériel_Location!IA53</f>
        <v>0</v>
      </c>
      <c r="AG109" s="299">
        <f>Matériel_Location!II53</f>
        <v>0</v>
      </c>
      <c r="AH109" s="246">
        <f>Matériel_Location!IQ53</f>
        <v>0</v>
      </c>
    </row>
    <row r="110" spans="1:34">
      <c r="A110" s="245">
        <f>Matériel_Location!A54</f>
        <v>0</v>
      </c>
      <c r="B110" s="301">
        <f>Matériel_Location!B54</f>
        <v>0</v>
      </c>
      <c r="C110" s="308">
        <f>Matériel_Location!C54</f>
        <v>0</v>
      </c>
      <c r="D110" s="306">
        <f>Matériel_Location!K54</f>
        <v>0</v>
      </c>
      <c r="E110" s="299">
        <f>Matériel_Location!S54</f>
        <v>0</v>
      </c>
      <c r="F110" s="299">
        <f>Matériel_Location!AA54</f>
        <v>0</v>
      </c>
      <c r="G110" s="299">
        <f>Matériel_Location!AI54</f>
        <v>0</v>
      </c>
      <c r="H110" s="299">
        <f>+Matériel_Location!AQ54</f>
        <v>0</v>
      </c>
      <c r="I110" s="299">
        <f>Matériel_Location!AY54</f>
        <v>0</v>
      </c>
      <c r="J110" s="299">
        <f>Matériel_Location!BG54</f>
        <v>0</v>
      </c>
      <c r="K110" s="299">
        <f>Matériel_Location!BO54</f>
        <v>0</v>
      </c>
      <c r="L110" s="299">
        <f>Matériel_Location!BW54</f>
        <v>0</v>
      </c>
      <c r="M110" s="299">
        <f>+Matériel_Location!CE54</f>
        <v>0</v>
      </c>
      <c r="N110" s="299">
        <f>Matériel_Location!CM54</f>
        <v>0</v>
      </c>
      <c r="O110" s="299">
        <f>Matériel_Location!CU54</f>
        <v>0</v>
      </c>
      <c r="P110" s="299">
        <f>Matériel_Location!DC54</f>
        <v>0</v>
      </c>
      <c r="Q110" s="299">
        <f>Matériel_Location!DK54</f>
        <v>0</v>
      </c>
      <c r="R110" s="299">
        <f>Matériel_Location!DS54</f>
        <v>0</v>
      </c>
      <c r="S110" s="299">
        <f>Matériel_Location!EA54</f>
        <v>0</v>
      </c>
      <c r="T110" s="299">
        <f>Matériel_Location!EI54</f>
        <v>0</v>
      </c>
      <c r="U110" s="299">
        <f>Matériel_Location!EQ54</f>
        <v>0</v>
      </c>
      <c r="V110" s="299">
        <f>Matériel_Location!EY54</f>
        <v>0</v>
      </c>
      <c r="W110" s="299">
        <f>Matériel_Location!FG54</f>
        <v>0</v>
      </c>
      <c r="X110" s="299">
        <f>Matériel_Location!FO54</f>
        <v>0</v>
      </c>
      <c r="Y110" s="299">
        <f>Matériel_Location!FW54</f>
        <v>0</v>
      </c>
      <c r="Z110" s="299">
        <f>Matériel_Location!GE54</f>
        <v>0</v>
      </c>
      <c r="AA110" s="299">
        <f>Matériel_Location!GM54</f>
        <v>0</v>
      </c>
      <c r="AB110" s="299">
        <f>Matériel_Location!GU54</f>
        <v>0</v>
      </c>
      <c r="AC110" s="299">
        <f>Matériel_Location!HC54</f>
        <v>0</v>
      </c>
      <c r="AD110" s="299">
        <f>Matériel_Location!HK54</f>
        <v>0</v>
      </c>
      <c r="AE110" s="299">
        <f>Matériel_Location!HS54</f>
        <v>0</v>
      </c>
      <c r="AF110" s="299">
        <f>Matériel_Location!IA54</f>
        <v>0</v>
      </c>
      <c r="AG110" s="299">
        <f>Matériel_Location!II54</f>
        <v>0</v>
      </c>
      <c r="AH110" s="246">
        <f>Matériel_Location!IQ54</f>
        <v>0</v>
      </c>
    </row>
    <row r="111" spans="1:34">
      <c r="A111" s="245">
        <f>Matériel_Location!A55</f>
        <v>0</v>
      </c>
      <c r="B111" s="301">
        <f>Matériel_Location!B55</f>
        <v>0</v>
      </c>
      <c r="C111" s="308">
        <f>Matériel_Location!C55</f>
        <v>0</v>
      </c>
      <c r="D111" s="306">
        <f>Matériel_Location!K55</f>
        <v>0</v>
      </c>
      <c r="E111" s="299">
        <f>Matériel_Location!S55</f>
        <v>0</v>
      </c>
      <c r="F111" s="299">
        <f>Matériel_Location!AA55</f>
        <v>0</v>
      </c>
      <c r="G111" s="299">
        <f>Matériel_Location!AI55</f>
        <v>0</v>
      </c>
      <c r="H111" s="299">
        <f>+Matériel_Location!AQ55</f>
        <v>0</v>
      </c>
      <c r="I111" s="299">
        <f>Matériel_Location!AY55</f>
        <v>0</v>
      </c>
      <c r="J111" s="299">
        <f>Matériel_Location!BG55</f>
        <v>0</v>
      </c>
      <c r="K111" s="299">
        <f>Matériel_Location!BO55</f>
        <v>0</v>
      </c>
      <c r="L111" s="299">
        <f>Matériel_Location!BW55</f>
        <v>0</v>
      </c>
      <c r="M111" s="299">
        <f>+Matériel_Location!CE55</f>
        <v>0</v>
      </c>
      <c r="N111" s="299">
        <f>Matériel_Location!CM55</f>
        <v>0</v>
      </c>
      <c r="O111" s="299">
        <f>Matériel_Location!CU55</f>
        <v>0</v>
      </c>
      <c r="P111" s="299">
        <f>Matériel_Location!DC55</f>
        <v>0</v>
      </c>
      <c r="Q111" s="299">
        <f>Matériel_Location!DK55</f>
        <v>0</v>
      </c>
      <c r="R111" s="299">
        <f>Matériel_Location!DS55</f>
        <v>0</v>
      </c>
      <c r="S111" s="299">
        <f>Matériel_Location!EA55</f>
        <v>0</v>
      </c>
      <c r="T111" s="299">
        <f>Matériel_Location!EI55</f>
        <v>0</v>
      </c>
      <c r="U111" s="299">
        <f>Matériel_Location!EQ55</f>
        <v>0</v>
      </c>
      <c r="V111" s="299">
        <f>Matériel_Location!EY55</f>
        <v>0</v>
      </c>
      <c r="W111" s="299">
        <f>Matériel_Location!FG55</f>
        <v>0</v>
      </c>
      <c r="X111" s="299">
        <f>Matériel_Location!FO55</f>
        <v>0</v>
      </c>
      <c r="Y111" s="299">
        <f>Matériel_Location!FW55</f>
        <v>0</v>
      </c>
      <c r="Z111" s="299">
        <f>Matériel_Location!GE55</f>
        <v>0</v>
      </c>
      <c r="AA111" s="299">
        <f>Matériel_Location!GM55</f>
        <v>0</v>
      </c>
      <c r="AB111" s="299">
        <f>Matériel_Location!GU55</f>
        <v>0</v>
      </c>
      <c r="AC111" s="299">
        <f>Matériel_Location!HC55</f>
        <v>0</v>
      </c>
      <c r="AD111" s="299">
        <f>Matériel_Location!HK55</f>
        <v>0</v>
      </c>
      <c r="AE111" s="299">
        <f>Matériel_Location!HS55</f>
        <v>0</v>
      </c>
      <c r="AF111" s="299">
        <f>Matériel_Location!IA55</f>
        <v>0</v>
      </c>
      <c r="AG111" s="299">
        <f>Matériel_Location!II55</f>
        <v>0</v>
      </c>
      <c r="AH111" s="246">
        <f>Matériel_Location!IQ55</f>
        <v>0</v>
      </c>
    </row>
    <row r="112" spans="1:34">
      <c r="A112" s="245">
        <f>Matériel_Location!A56</f>
        <v>0</v>
      </c>
      <c r="B112" s="301">
        <f>Matériel_Location!B56</f>
        <v>0</v>
      </c>
      <c r="C112" s="308">
        <f>Matériel_Location!C56</f>
        <v>0</v>
      </c>
      <c r="D112" s="306">
        <f>Matériel_Location!K56</f>
        <v>0</v>
      </c>
      <c r="E112" s="299">
        <f>Matériel_Location!S56</f>
        <v>0</v>
      </c>
      <c r="F112" s="299">
        <f>Matériel_Location!AA56</f>
        <v>0</v>
      </c>
      <c r="G112" s="299">
        <f>Matériel_Location!AI56</f>
        <v>0</v>
      </c>
      <c r="H112" s="299">
        <f>+Matériel_Location!AQ56</f>
        <v>0</v>
      </c>
      <c r="I112" s="299">
        <f>Matériel_Location!AY56</f>
        <v>0</v>
      </c>
      <c r="J112" s="299">
        <f>Matériel_Location!BG56</f>
        <v>0</v>
      </c>
      <c r="K112" s="299">
        <f>Matériel_Location!BO56</f>
        <v>0</v>
      </c>
      <c r="L112" s="299">
        <f>Matériel_Location!BW56</f>
        <v>0</v>
      </c>
      <c r="M112" s="299">
        <f>+Matériel_Location!CE56</f>
        <v>0</v>
      </c>
      <c r="N112" s="299">
        <f>Matériel_Location!CM56</f>
        <v>0</v>
      </c>
      <c r="O112" s="299">
        <f>Matériel_Location!CU56</f>
        <v>0</v>
      </c>
      <c r="P112" s="299">
        <f>Matériel_Location!DC56</f>
        <v>0</v>
      </c>
      <c r="Q112" s="299">
        <f>Matériel_Location!DK56</f>
        <v>0</v>
      </c>
      <c r="R112" s="299">
        <f>Matériel_Location!DS56</f>
        <v>0</v>
      </c>
      <c r="S112" s="299">
        <f>Matériel_Location!EA56</f>
        <v>0</v>
      </c>
      <c r="T112" s="299">
        <f>Matériel_Location!EI56</f>
        <v>0</v>
      </c>
      <c r="U112" s="299">
        <f>Matériel_Location!EQ56</f>
        <v>0</v>
      </c>
      <c r="V112" s="299">
        <f>Matériel_Location!EY56</f>
        <v>0</v>
      </c>
      <c r="W112" s="299">
        <f>Matériel_Location!FG56</f>
        <v>0</v>
      </c>
      <c r="X112" s="299">
        <f>Matériel_Location!FO56</f>
        <v>0</v>
      </c>
      <c r="Y112" s="299">
        <f>Matériel_Location!FW56</f>
        <v>0</v>
      </c>
      <c r="Z112" s="299">
        <f>Matériel_Location!GE56</f>
        <v>0</v>
      </c>
      <c r="AA112" s="299">
        <f>Matériel_Location!GM56</f>
        <v>0</v>
      </c>
      <c r="AB112" s="299">
        <f>Matériel_Location!GU56</f>
        <v>0</v>
      </c>
      <c r="AC112" s="299">
        <f>Matériel_Location!HC56</f>
        <v>0</v>
      </c>
      <c r="AD112" s="299">
        <f>Matériel_Location!HK56</f>
        <v>0</v>
      </c>
      <c r="AE112" s="299">
        <f>Matériel_Location!HS56</f>
        <v>0</v>
      </c>
      <c r="AF112" s="299">
        <f>Matériel_Location!IA56</f>
        <v>0</v>
      </c>
      <c r="AG112" s="299">
        <f>Matériel_Location!II56</f>
        <v>0</v>
      </c>
      <c r="AH112" s="246">
        <f>Matériel_Location!IQ56</f>
        <v>0</v>
      </c>
    </row>
    <row r="113" spans="1:34">
      <c r="A113" s="245">
        <f>Matériel_Location!A57</f>
        <v>0</v>
      </c>
      <c r="B113" s="301">
        <f>Matériel_Location!B57</f>
        <v>0</v>
      </c>
      <c r="C113" s="308">
        <f>Matériel_Location!C57</f>
        <v>0</v>
      </c>
      <c r="D113" s="306">
        <f>Matériel_Location!K57</f>
        <v>0</v>
      </c>
      <c r="E113" s="299">
        <f>Matériel_Location!S57</f>
        <v>0</v>
      </c>
      <c r="F113" s="299">
        <f>Matériel_Location!AA57</f>
        <v>0</v>
      </c>
      <c r="G113" s="299">
        <f>Matériel_Location!AI57</f>
        <v>0</v>
      </c>
      <c r="H113" s="299">
        <f>+Matériel_Location!AQ57</f>
        <v>0</v>
      </c>
      <c r="I113" s="299">
        <f>Matériel_Location!AY57</f>
        <v>0</v>
      </c>
      <c r="J113" s="299">
        <f>Matériel_Location!BG57</f>
        <v>0</v>
      </c>
      <c r="K113" s="299">
        <f>Matériel_Location!BO57</f>
        <v>0</v>
      </c>
      <c r="L113" s="299">
        <f>Matériel_Location!BW57</f>
        <v>0</v>
      </c>
      <c r="M113" s="299">
        <f>+Matériel_Location!CE57</f>
        <v>0</v>
      </c>
      <c r="N113" s="299">
        <f>Matériel_Location!CM57</f>
        <v>0</v>
      </c>
      <c r="O113" s="299">
        <f>Matériel_Location!CU57</f>
        <v>0</v>
      </c>
      <c r="P113" s="299">
        <f>Matériel_Location!DC57</f>
        <v>0</v>
      </c>
      <c r="Q113" s="299">
        <f>Matériel_Location!DK57</f>
        <v>0</v>
      </c>
      <c r="R113" s="299">
        <f>Matériel_Location!DS57</f>
        <v>0</v>
      </c>
      <c r="S113" s="299">
        <f>Matériel_Location!EA57</f>
        <v>0</v>
      </c>
      <c r="T113" s="299">
        <f>Matériel_Location!EI57</f>
        <v>0</v>
      </c>
      <c r="U113" s="299">
        <f>Matériel_Location!EQ57</f>
        <v>0</v>
      </c>
      <c r="V113" s="299">
        <f>Matériel_Location!EY57</f>
        <v>0</v>
      </c>
      <c r="W113" s="299">
        <f>Matériel_Location!FG57</f>
        <v>0</v>
      </c>
      <c r="X113" s="299">
        <f>Matériel_Location!FO57</f>
        <v>0</v>
      </c>
      <c r="Y113" s="299">
        <f>Matériel_Location!FW57</f>
        <v>0</v>
      </c>
      <c r="Z113" s="299">
        <f>Matériel_Location!GE57</f>
        <v>0</v>
      </c>
      <c r="AA113" s="299">
        <f>Matériel_Location!GM57</f>
        <v>0</v>
      </c>
      <c r="AB113" s="299">
        <f>Matériel_Location!GU57</f>
        <v>0</v>
      </c>
      <c r="AC113" s="299">
        <f>Matériel_Location!HC57</f>
        <v>0</v>
      </c>
      <c r="AD113" s="299">
        <f>Matériel_Location!HK57</f>
        <v>0</v>
      </c>
      <c r="AE113" s="299">
        <f>Matériel_Location!HS57</f>
        <v>0</v>
      </c>
      <c r="AF113" s="299">
        <f>Matériel_Location!IA57</f>
        <v>0</v>
      </c>
      <c r="AG113" s="299">
        <f>Matériel_Location!II57</f>
        <v>0</v>
      </c>
      <c r="AH113" s="246">
        <f>Matériel_Location!IQ57</f>
        <v>0</v>
      </c>
    </row>
    <row r="114" spans="1:34">
      <c r="A114" s="245">
        <f>Matériel_Location!A58</f>
        <v>0</v>
      </c>
      <c r="B114" s="301">
        <f>Matériel_Location!B58</f>
        <v>0</v>
      </c>
      <c r="C114" s="308">
        <f>Matériel_Location!C58</f>
        <v>0</v>
      </c>
      <c r="D114" s="306">
        <f>Matériel_Location!K58</f>
        <v>0</v>
      </c>
      <c r="E114" s="299">
        <f>Matériel_Location!S58</f>
        <v>0</v>
      </c>
      <c r="F114" s="299">
        <f>Matériel_Location!AA58</f>
        <v>0</v>
      </c>
      <c r="G114" s="299">
        <f>Matériel_Location!AI58</f>
        <v>0</v>
      </c>
      <c r="H114" s="299">
        <f>+Matériel_Location!AQ58</f>
        <v>0</v>
      </c>
      <c r="I114" s="299">
        <f>Matériel_Location!AY58</f>
        <v>0</v>
      </c>
      <c r="J114" s="299">
        <f>Matériel_Location!BG58</f>
        <v>0</v>
      </c>
      <c r="K114" s="299">
        <f>Matériel_Location!BO58</f>
        <v>0</v>
      </c>
      <c r="L114" s="299">
        <f>Matériel_Location!BW58</f>
        <v>0</v>
      </c>
      <c r="M114" s="299">
        <f>+Matériel_Location!CE58</f>
        <v>0</v>
      </c>
      <c r="N114" s="299">
        <f>Matériel_Location!CM58</f>
        <v>0</v>
      </c>
      <c r="O114" s="299">
        <f>Matériel_Location!CU58</f>
        <v>0</v>
      </c>
      <c r="P114" s="299">
        <f>Matériel_Location!DC58</f>
        <v>0</v>
      </c>
      <c r="Q114" s="299">
        <f>Matériel_Location!DK58</f>
        <v>0</v>
      </c>
      <c r="R114" s="299">
        <f>Matériel_Location!DS58</f>
        <v>0</v>
      </c>
      <c r="S114" s="299">
        <f>Matériel_Location!EA58</f>
        <v>0</v>
      </c>
      <c r="T114" s="299">
        <f>Matériel_Location!EI58</f>
        <v>0</v>
      </c>
      <c r="U114" s="299">
        <f>Matériel_Location!EQ58</f>
        <v>0</v>
      </c>
      <c r="V114" s="299">
        <f>Matériel_Location!EY58</f>
        <v>0</v>
      </c>
      <c r="W114" s="299">
        <f>Matériel_Location!FG58</f>
        <v>0</v>
      </c>
      <c r="X114" s="299">
        <f>Matériel_Location!FO58</f>
        <v>0</v>
      </c>
      <c r="Y114" s="299">
        <f>Matériel_Location!FW58</f>
        <v>0</v>
      </c>
      <c r="Z114" s="299">
        <f>Matériel_Location!GE58</f>
        <v>0</v>
      </c>
      <c r="AA114" s="299">
        <f>Matériel_Location!GM58</f>
        <v>0</v>
      </c>
      <c r="AB114" s="299">
        <f>Matériel_Location!GU58</f>
        <v>0</v>
      </c>
      <c r="AC114" s="299">
        <f>Matériel_Location!HC58</f>
        <v>0</v>
      </c>
      <c r="AD114" s="299">
        <f>Matériel_Location!HK58</f>
        <v>0</v>
      </c>
      <c r="AE114" s="299">
        <f>Matériel_Location!HS58</f>
        <v>0</v>
      </c>
      <c r="AF114" s="299">
        <f>Matériel_Location!IA58</f>
        <v>0</v>
      </c>
      <c r="AG114" s="299">
        <f>Matériel_Location!II58</f>
        <v>0</v>
      </c>
      <c r="AH114" s="246">
        <f>Matériel_Location!IQ58</f>
        <v>0</v>
      </c>
    </row>
    <row r="115" spans="1:34">
      <c r="A115" s="245">
        <f>Matériel_Location!A59</f>
        <v>0</v>
      </c>
      <c r="B115" s="301">
        <f>Matériel_Location!B59</f>
        <v>0</v>
      </c>
      <c r="C115" s="308">
        <f>Matériel_Location!C59</f>
        <v>0</v>
      </c>
      <c r="D115" s="306">
        <f>Matériel_Location!K59</f>
        <v>0</v>
      </c>
      <c r="E115" s="299">
        <f>Matériel_Location!S59</f>
        <v>0</v>
      </c>
      <c r="F115" s="299">
        <f>Matériel_Location!AA59</f>
        <v>0</v>
      </c>
      <c r="G115" s="299">
        <f>Matériel_Location!AI59</f>
        <v>0</v>
      </c>
      <c r="H115" s="299">
        <f>+Matériel_Location!AQ59</f>
        <v>0</v>
      </c>
      <c r="I115" s="299">
        <f>Matériel_Location!AY59</f>
        <v>0</v>
      </c>
      <c r="J115" s="299">
        <f>Matériel_Location!BG59</f>
        <v>0</v>
      </c>
      <c r="K115" s="299">
        <f>Matériel_Location!BO59</f>
        <v>0</v>
      </c>
      <c r="L115" s="299">
        <f>Matériel_Location!BW59</f>
        <v>0</v>
      </c>
      <c r="M115" s="299">
        <f>+Matériel_Location!CE59</f>
        <v>0</v>
      </c>
      <c r="N115" s="299">
        <f>Matériel_Location!CM59</f>
        <v>0</v>
      </c>
      <c r="O115" s="299">
        <f>Matériel_Location!CU59</f>
        <v>0</v>
      </c>
      <c r="P115" s="299">
        <f>Matériel_Location!DC59</f>
        <v>0</v>
      </c>
      <c r="Q115" s="299">
        <f>Matériel_Location!DK59</f>
        <v>0</v>
      </c>
      <c r="R115" s="299">
        <f>Matériel_Location!DS59</f>
        <v>0</v>
      </c>
      <c r="S115" s="299">
        <f>Matériel_Location!EA59</f>
        <v>0</v>
      </c>
      <c r="T115" s="299">
        <f>Matériel_Location!EI59</f>
        <v>0</v>
      </c>
      <c r="U115" s="299">
        <f>Matériel_Location!EQ59</f>
        <v>0</v>
      </c>
      <c r="V115" s="299">
        <f>Matériel_Location!EY59</f>
        <v>0</v>
      </c>
      <c r="W115" s="299">
        <f>Matériel_Location!FG59</f>
        <v>0</v>
      </c>
      <c r="X115" s="299">
        <f>Matériel_Location!FO59</f>
        <v>0</v>
      </c>
      <c r="Y115" s="299">
        <f>Matériel_Location!FW59</f>
        <v>0</v>
      </c>
      <c r="Z115" s="299">
        <f>Matériel_Location!GE59</f>
        <v>0</v>
      </c>
      <c r="AA115" s="299">
        <f>Matériel_Location!GM59</f>
        <v>0</v>
      </c>
      <c r="AB115" s="299">
        <f>Matériel_Location!GU59</f>
        <v>0</v>
      </c>
      <c r="AC115" s="299">
        <f>Matériel_Location!HC59</f>
        <v>0</v>
      </c>
      <c r="AD115" s="299">
        <f>Matériel_Location!HK59</f>
        <v>0</v>
      </c>
      <c r="AE115" s="299">
        <f>Matériel_Location!HS59</f>
        <v>0</v>
      </c>
      <c r="AF115" s="299">
        <f>Matériel_Location!IA59</f>
        <v>0</v>
      </c>
      <c r="AG115" s="299">
        <f>Matériel_Location!II59</f>
        <v>0</v>
      </c>
      <c r="AH115" s="246">
        <f>Matériel_Location!IQ59</f>
        <v>0</v>
      </c>
    </row>
    <row r="116" spans="1:34">
      <c r="A116" s="245">
        <f>Matériel_Location!A60</f>
        <v>0</v>
      </c>
      <c r="B116" s="301">
        <f>Matériel_Location!B60</f>
        <v>0</v>
      </c>
      <c r="C116" s="308">
        <f>Matériel_Location!C60</f>
        <v>0</v>
      </c>
      <c r="D116" s="306">
        <f>Matériel_Location!K60</f>
        <v>0</v>
      </c>
      <c r="E116" s="299">
        <f>Matériel_Location!S60</f>
        <v>0</v>
      </c>
      <c r="F116" s="299">
        <f>Matériel_Location!AA60</f>
        <v>0</v>
      </c>
      <c r="G116" s="299">
        <f>Matériel_Location!AI60</f>
        <v>0</v>
      </c>
      <c r="H116" s="299">
        <f>+Matériel_Location!AQ60</f>
        <v>0</v>
      </c>
      <c r="I116" s="299">
        <f>Matériel_Location!AY60</f>
        <v>0</v>
      </c>
      <c r="J116" s="299">
        <f>Matériel_Location!BG60</f>
        <v>0</v>
      </c>
      <c r="K116" s="299">
        <f>Matériel_Location!BO60</f>
        <v>0</v>
      </c>
      <c r="L116" s="299">
        <f>Matériel_Location!BW60</f>
        <v>0</v>
      </c>
      <c r="M116" s="299">
        <f>+Matériel_Location!CE60</f>
        <v>0</v>
      </c>
      <c r="N116" s="299">
        <f>Matériel_Location!CM60</f>
        <v>0</v>
      </c>
      <c r="O116" s="299">
        <f>Matériel_Location!CU60</f>
        <v>0</v>
      </c>
      <c r="P116" s="299">
        <f>Matériel_Location!DC60</f>
        <v>0</v>
      </c>
      <c r="Q116" s="299">
        <f>Matériel_Location!DK60</f>
        <v>0</v>
      </c>
      <c r="R116" s="299">
        <f>Matériel_Location!DS60</f>
        <v>0</v>
      </c>
      <c r="S116" s="299">
        <f>Matériel_Location!EA60</f>
        <v>0</v>
      </c>
      <c r="T116" s="299">
        <f>Matériel_Location!EI60</f>
        <v>0</v>
      </c>
      <c r="U116" s="299">
        <f>Matériel_Location!EQ60</f>
        <v>0</v>
      </c>
      <c r="V116" s="299">
        <f>Matériel_Location!EY60</f>
        <v>0</v>
      </c>
      <c r="W116" s="299">
        <f>Matériel_Location!FG60</f>
        <v>0</v>
      </c>
      <c r="X116" s="299">
        <f>Matériel_Location!FO60</f>
        <v>0</v>
      </c>
      <c r="Y116" s="299">
        <f>Matériel_Location!FW60</f>
        <v>0</v>
      </c>
      <c r="Z116" s="299">
        <f>Matériel_Location!GE60</f>
        <v>0</v>
      </c>
      <c r="AA116" s="299">
        <f>Matériel_Location!GM60</f>
        <v>0</v>
      </c>
      <c r="AB116" s="299">
        <f>Matériel_Location!GU60</f>
        <v>0</v>
      </c>
      <c r="AC116" s="299">
        <f>Matériel_Location!HC60</f>
        <v>0</v>
      </c>
      <c r="AD116" s="299">
        <f>Matériel_Location!HK60</f>
        <v>0</v>
      </c>
      <c r="AE116" s="299">
        <f>Matériel_Location!HS60</f>
        <v>0</v>
      </c>
      <c r="AF116" s="299">
        <f>Matériel_Location!IA60</f>
        <v>0</v>
      </c>
      <c r="AG116" s="299">
        <f>Matériel_Location!II60</f>
        <v>0</v>
      </c>
      <c r="AH116" s="246">
        <f>Matériel_Location!IQ60</f>
        <v>0</v>
      </c>
    </row>
    <row r="117" spans="1:34">
      <c r="A117" s="245">
        <f>Matériel_Location!A61</f>
        <v>0</v>
      </c>
      <c r="B117" s="301">
        <f>Matériel_Location!B61</f>
        <v>0</v>
      </c>
      <c r="C117" s="308">
        <f>Matériel_Location!C61</f>
        <v>0</v>
      </c>
      <c r="D117" s="306">
        <f>Matériel_Location!K61</f>
        <v>0</v>
      </c>
      <c r="E117" s="299">
        <f>Matériel_Location!S61</f>
        <v>0</v>
      </c>
      <c r="F117" s="299">
        <f>Matériel_Location!AA61</f>
        <v>0</v>
      </c>
      <c r="G117" s="299">
        <f>Matériel_Location!AI61</f>
        <v>0</v>
      </c>
      <c r="H117" s="299">
        <f>+Matériel_Location!AQ61</f>
        <v>0</v>
      </c>
      <c r="I117" s="299">
        <f>Matériel_Location!AY61</f>
        <v>0</v>
      </c>
      <c r="J117" s="299">
        <f>Matériel_Location!BG61</f>
        <v>0</v>
      </c>
      <c r="K117" s="299">
        <f>Matériel_Location!BO61</f>
        <v>0</v>
      </c>
      <c r="L117" s="299">
        <f>Matériel_Location!BW61</f>
        <v>0</v>
      </c>
      <c r="M117" s="299">
        <f>+Matériel_Location!CE61</f>
        <v>0</v>
      </c>
      <c r="N117" s="299">
        <f>Matériel_Location!CM61</f>
        <v>0</v>
      </c>
      <c r="O117" s="299">
        <f>Matériel_Location!CU61</f>
        <v>0</v>
      </c>
      <c r="P117" s="299">
        <f>Matériel_Location!DC61</f>
        <v>0</v>
      </c>
      <c r="Q117" s="299">
        <f>Matériel_Location!DK61</f>
        <v>0</v>
      </c>
      <c r="R117" s="299">
        <f>Matériel_Location!DS61</f>
        <v>0</v>
      </c>
      <c r="S117" s="299">
        <f>Matériel_Location!EA61</f>
        <v>0</v>
      </c>
      <c r="T117" s="299">
        <f>Matériel_Location!EI61</f>
        <v>0</v>
      </c>
      <c r="U117" s="299">
        <f>Matériel_Location!EQ61</f>
        <v>0</v>
      </c>
      <c r="V117" s="299">
        <f>Matériel_Location!EY61</f>
        <v>0</v>
      </c>
      <c r="W117" s="299">
        <f>Matériel_Location!FG61</f>
        <v>0</v>
      </c>
      <c r="X117" s="299">
        <f>Matériel_Location!FO61</f>
        <v>0</v>
      </c>
      <c r="Y117" s="299">
        <f>Matériel_Location!FW61</f>
        <v>0</v>
      </c>
      <c r="Z117" s="299">
        <f>Matériel_Location!GE61</f>
        <v>0</v>
      </c>
      <c r="AA117" s="299">
        <f>Matériel_Location!GM61</f>
        <v>0</v>
      </c>
      <c r="AB117" s="299">
        <f>Matériel_Location!GU61</f>
        <v>0</v>
      </c>
      <c r="AC117" s="299">
        <f>Matériel_Location!HC61</f>
        <v>0</v>
      </c>
      <c r="AD117" s="299">
        <f>Matériel_Location!HK61</f>
        <v>0</v>
      </c>
      <c r="AE117" s="299">
        <f>Matériel_Location!HS61</f>
        <v>0</v>
      </c>
      <c r="AF117" s="299">
        <f>Matériel_Location!IA61</f>
        <v>0</v>
      </c>
      <c r="AG117" s="299">
        <f>Matériel_Location!II61</f>
        <v>0</v>
      </c>
      <c r="AH117" s="246">
        <f>Matériel_Location!IQ61</f>
        <v>0</v>
      </c>
    </row>
    <row r="118" spans="1:34">
      <c r="A118" s="245">
        <f>Matériel_Location!A62</f>
        <v>0</v>
      </c>
      <c r="B118" s="301">
        <f>Matériel_Location!B62</f>
        <v>0</v>
      </c>
      <c r="C118" s="308">
        <f>Matériel_Location!C62</f>
        <v>0</v>
      </c>
      <c r="D118" s="306">
        <f>Matériel_Location!K62</f>
        <v>0</v>
      </c>
      <c r="E118" s="299">
        <f>Matériel_Location!S62</f>
        <v>0</v>
      </c>
      <c r="F118" s="299">
        <f>Matériel_Location!AA62</f>
        <v>0</v>
      </c>
      <c r="G118" s="299">
        <f>Matériel_Location!AI62</f>
        <v>0</v>
      </c>
      <c r="H118" s="299">
        <f>+Matériel_Location!AQ62</f>
        <v>0</v>
      </c>
      <c r="I118" s="299">
        <f>Matériel_Location!AY62</f>
        <v>0</v>
      </c>
      <c r="J118" s="299">
        <f>Matériel_Location!BG62</f>
        <v>0</v>
      </c>
      <c r="K118" s="299">
        <f>Matériel_Location!BO62</f>
        <v>0</v>
      </c>
      <c r="L118" s="299">
        <f>Matériel_Location!BW62</f>
        <v>0</v>
      </c>
      <c r="M118" s="299">
        <f>+Matériel_Location!CE62</f>
        <v>0</v>
      </c>
      <c r="N118" s="299">
        <f>Matériel_Location!CM62</f>
        <v>0</v>
      </c>
      <c r="O118" s="299">
        <f>Matériel_Location!CU62</f>
        <v>0</v>
      </c>
      <c r="P118" s="299">
        <f>Matériel_Location!DC62</f>
        <v>0</v>
      </c>
      <c r="Q118" s="299">
        <f>Matériel_Location!DK62</f>
        <v>0</v>
      </c>
      <c r="R118" s="299">
        <f>Matériel_Location!DS62</f>
        <v>0</v>
      </c>
      <c r="S118" s="299">
        <f>Matériel_Location!EA62</f>
        <v>0</v>
      </c>
      <c r="T118" s="299">
        <f>Matériel_Location!EI62</f>
        <v>0</v>
      </c>
      <c r="U118" s="299">
        <f>Matériel_Location!EQ62</f>
        <v>0</v>
      </c>
      <c r="V118" s="299">
        <f>Matériel_Location!EY62</f>
        <v>0</v>
      </c>
      <c r="W118" s="299">
        <f>Matériel_Location!FG62</f>
        <v>0</v>
      </c>
      <c r="X118" s="299">
        <f>Matériel_Location!FO62</f>
        <v>0</v>
      </c>
      <c r="Y118" s="299">
        <f>Matériel_Location!FW62</f>
        <v>0</v>
      </c>
      <c r="Z118" s="299">
        <f>Matériel_Location!GE62</f>
        <v>0</v>
      </c>
      <c r="AA118" s="299">
        <f>Matériel_Location!GM62</f>
        <v>0</v>
      </c>
      <c r="AB118" s="299">
        <f>Matériel_Location!GU62</f>
        <v>0</v>
      </c>
      <c r="AC118" s="299">
        <f>Matériel_Location!HC62</f>
        <v>0</v>
      </c>
      <c r="AD118" s="299">
        <f>Matériel_Location!HK62</f>
        <v>0</v>
      </c>
      <c r="AE118" s="299">
        <f>Matériel_Location!HS62</f>
        <v>0</v>
      </c>
      <c r="AF118" s="299">
        <f>Matériel_Location!IA62</f>
        <v>0</v>
      </c>
      <c r="AG118" s="299">
        <f>Matériel_Location!II62</f>
        <v>0</v>
      </c>
      <c r="AH118" s="246">
        <f>Matériel_Location!IQ62</f>
        <v>0</v>
      </c>
    </row>
    <row r="119" spans="1:34">
      <c r="A119" s="245">
        <f>Matériel_Location!A63</f>
        <v>0</v>
      </c>
      <c r="B119" s="301">
        <f>Matériel_Location!B63</f>
        <v>0</v>
      </c>
      <c r="C119" s="308">
        <f>Matériel_Location!C63</f>
        <v>0</v>
      </c>
      <c r="D119" s="306">
        <f>Matériel_Location!K63</f>
        <v>0</v>
      </c>
      <c r="E119" s="299">
        <f>Matériel_Location!S63</f>
        <v>0</v>
      </c>
      <c r="F119" s="299">
        <f>Matériel_Location!AA63</f>
        <v>0</v>
      </c>
      <c r="G119" s="299">
        <f>Matériel_Location!AI63</f>
        <v>0</v>
      </c>
      <c r="H119" s="299">
        <f>+Matériel_Location!AQ63</f>
        <v>0</v>
      </c>
      <c r="I119" s="299">
        <f>Matériel_Location!AY63</f>
        <v>0</v>
      </c>
      <c r="J119" s="299">
        <f>Matériel_Location!BG63</f>
        <v>0</v>
      </c>
      <c r="K119" s="299">
        <f>Matériel_Location!BO63</f>
        <v>0</v>
      </c>
      <c r="L119" s="299">
        <f>Matériel_Location!BW63</f>
        <v>0</v>
      </c>
      <c r="M119" s="299">
        <f>+Matériel_Location!CE63</f>
        <v>0</v>
      </c>
      <c r="N119" s="299">
        <f>Matériel_Location!CM63</f>
        <v>0</v>
      </c>
      <c r="O119" s="299">
        <f>Matériel_Location!CU63</f>
        <v>0</v>
      </c>
      <c r="P119" s="299">
        <f>Matériel_Location!DC63</f>
        <v>0</v>
      </c>
      <c r="Q119" s="299">
        <f>Matériel_Location!DK63</f>
        <v>0</v>
      </c>
      <c r="R119" s="299">
        <f>Matériel_Location!DS63</f>
        <v>0</v>
      </c>
      <c r="S119" s="299">
        <f>Matériel_Location!EA63</f>
        <v>0</v>
      </c>
      <c r="T119" s="299">
        <f>Matériel_Location!EI63</f>
        <v>0</v>
      </c>
      <c r="U119" s="299">
        <f>Matériel_Location!EQ63</f>
        <v>0</v>
      </c>
      <c r="V119" s="299">
        <f>Matériel_Location!EY63</f>
        <v>0</v>
      </c>
      <c r="W119" s="299">
        <f>Matériel_Location!FG63</f>
        <v>0</v>
      </c>
      <c r="X119" s="299">
        <f>Matériel_Location!FO63</f>
        <v>0</v>
      </c>
      <c r="Y119" s="299">
        <f>Matériel_Location!FW63</f>
        <v>0</v>
      </c>
      <c r="Z119" s="299">
        <f>Matériel_Location!GE63</f>
        <v>0</v>
      </c>
      <c r="AA119" s="299">
        <f>Matériel_Location!GM63</f>
        <v>0</v>
      </c>
      <c r="AB119" s="299">
        <f>Matériel_Location!GU63</f>
        <v>0</v>
      </c>
      <c r="AC119" s="299">
        <f>Matériel_Location!HC63</f>
        <v>0</v>
      </c>
      <c r="AD119" s="299">
        <f>Matériel_Location!HK63</f>
        <v>0</v>
      </c>
      <c r="AE119" s="299">
        <f>Matériel_Location!HS63</f>
        <v>0</v>
      </c>
      <c r="AF119" s="299">
        <f>Matériel_Location!IA63</f>
        <v>0</v>
      </c>
      <c r="AG119" s="299">
        <f>Matériel_Location!II63</f>
        <v>0</v>
      </c>
      <c r="AH119" s="246">
        <f>Matériel_Location!IQ63</f>
        <v>0</v>
      </c>
    </row>
    <row r="120" spans="1:34">
      <c r="A120" s="245">
        <f>Matériel_Location!A64</f>
        <v>0</v>
      </c>
      <c r="B120" s="301">
        <f>Matériel_Location!B64</f>
        <v>0</v>
      </c>
      <c r="C120" s="308">
        <f>Matériel_Location!C64</f>
        <v>0</v>
      </c>
      <c r="D120" s="306">
        <f>Matériel_Location!K64</f>
        <v>0</v>
      </c>
      <c r="E120" s="299">
        <f>Matériel_Location!S64</f>
        <v>0</v>
      </c>
      <c r="F120" s="299">
        <f>Matériel_Location!AA64</f>
        <v>0</v>
      </c>
      <c r="G120" s="299">
        <f>Matériel_Location!AI64</f>
        <v>0</v>
      </c>
      <c r="H120" s="299">
        <f>+Matériel_Location!AQ64</f>
        <v>0</v>
      </c>
      <c r="I120" s="299">
        <f>Matériel_Location!AY64</f>
        <v>0</v>
      </c>
      <c r="J120" s="299">
        <f>Matériel_Location!BG64</f>
        <v>0</v>
      </c>
      <c r="K120" s="299">
        <f>Matériel_Location!BO64</f>
        <v>0</v>
      </c>
      <c r="L120" s="299">
        <f>Matériel_Location!BW64</f>
        <v>0</v>
      </c>
      <c r="M120" s="299">
        <f>+Matériel_Location!CE64</f>
        <v>0</v>
      </c>
      <c r="N120" s="299">
        <f>Matériel_Location!CM64</f>
        <v>0</v>
      </c>
      <c r="O120" s="299">
        <f>Matériel_Location!CU64</f>
        <v>0</v>
      </c>
      <c r="P120" s="299">
        <f>Matériel_Location!DC64</f>
        <v>0</v>
      </c>
      <c r="Q120" s="299">
        <f>Matériel_Location!DK64</f>
        <v>0</v>
      </c>
      <c r="R120" s="299">
        <f>Matériel_Location!DS64</f>
        <v>0</v>
      </c>
      <c r="S120" s="299">
        <f>Matériel_Location!EA64</f>
        <v>0</v>
      </c>
      <c r="T120" s="299">
        <f>Matériel_Location!EI64</f>
        <v>0</v>
      </c>
      <c r="U120" s="299">
        <f>Matériel_Location!EQ64</f>
        <v>0</v>
      </c>
      <c r="V120" s="299">
        <f>Matériel_Location!EY64</f>
        <v>0</v>
      </c>
      <c r="W120" s="299">
        <f>Matériel_Location!FG64</f>
        <v>0</v>
      </c>
      <c r="X120" s="299">
        <f>Matériel_Location!FO64</f>
        <v>0</v>
      </c>
      <c r="Y120" s="299">
        <f>Matériel_Location!FW64</f>
        <v>0</v>
      </c>
      <c r="Z120" s="299">
        <f>Matériel_Location!GE64</f>
        <v>0</v>
      </c>
      <c r="AA120" s="299">
        <f>Matériel_Location!GM64</f>
        <v>0</v>
      </c>
      <c r="AB120" s="299">
        <f>Matériel_Location!GU64</f>
        <v>0</v>
      </c>
      <c r="AC120" s="299">
        <f>Matériel_Location!HC64</f>
        <v>0</v>
      </c>
      <c r="AD120" s="299">
        <f>Matériel_Location!HK64</f>
        <v>0</v>
      </c>
      <c r="AE120" s="299">
        <f>Matériel_Location!HS64</f>
        <v>0</v>
      </c>
      <c r="AF120" s="299">
        <f>Matériel_Location!IA64</f>
        <v>0</v>
      </c>
      <c r="AG120" s="299">
        <f>Matériel_Location!II64</f>
        <v>0</v>
      </c>
      <c r="AH120" s="246">
        <f>Matériel_Location!IQ64</f>
        <v>0</v>
      </c>
    </row>
    <row r="121" spans="1:34">
      <c r="A121" s="245">
        <f>Matériel_Location!A65</f>
        <v>0</v>
      </c>
      <c r="B121" s="301">
        <f>Matériel_Location!B65</f>
        <v>0</v>
      </c>
      <c r="C121" s="308">
        <f>Matériel_Location!C65</f>
        <v>0</v>
      </c>
      <c r="D121" s="306">
        <f>Matériel_Location!K65</f>
        <v>0</v>
      </c>
      <c r="E121" s="299">
        <f>Matériel_Location!S65</f>
        <v>0</v>
      </c>
      <c r="F121" s="299">
        <f>Matériel_Location!AA65</f>
        <v>0</v>
      </c>
      <c r="G121" s="299">
        <f>Matériel_Location!AI65</f>
        <v>0</v>
      </c>
      <c r="H121" s="299">
        <f>+Matériel_Location!AQ65</f>
        <v>0</v>
      </c>
      <c r="I121" s="299">
        <f>Matériel_Location!AY65</f>
        <v>0</v>
      </c>
      <c r="J121" s="299">
        <f>Matériel_Location!BG65</f>
        <v>0</v>
      </c>
      <c r="K121" s="299">
        <f>Matériel_Location!BO65</f>
        <v>0</v>
      </c>
      <c r="L121" s="299">
        <f>Matériel_Location!BW65</f>
        <v>0</v>
      </c>
      <c r="M121" s="299">
        <f>+Matériel_Location!CE65</f>
        <v>0</v>
      </c>
      <c r="N121" s="299">
        <f>Matériel_Location!CM65</f>
        <v>0</v>
      </c>
      <c r="O121" s="299">
        <f>Matériel_Location!CU65</f>
        <v>0</v>
      </c>
      <c r="P121" s="299">
        <f>Matériel_Location!DC65</f>
        <v>0</v>
      </c>
      <c r="Q121" s="299">
        <f>Matériel_Location!DK65</f>
        <v>0</v>
      </c>
      <c r="R121" s="299">
        <f>Matériel_Location!DS65</f>
        <v>0</v>
      </c>
      <c r="S121" s="299">
        <f>Matériel_Location!EA65</f>
        <v>0</v>
      </c>
      <c r="T121" s="299">
        <f>Matériel_Location!EI65</f>
        <v>0</v>
      </c>
      <c r="U121" s="299">
        <f>Matériel_Location!EQ65</f>
        <v>0</v>
      </c>
      <c r="V121" s="299">
        <f>Matériel_Location!EY65</f>
        <v>0</v>
      </c>
      <c r="W121" s="299">
        <f>Matériel_Location!FG65</f>
        <v>0</v>
      </c>
      <c r="X121" s="299">
        <f>Matériel_Location!FO65</f>
        <v>0</v>
      </c>
      <c r="Y121" s="299">
        <f>Matériel_Location!FW65</f>
        <v>0</v>
      </c>
      <c r="Z121" s="299">
        <f>Matériel_Location!GE65</f>
        <v>0</v>
      </c>
      <c r="AA121" s="299">
        <f>Matériel_Location!GM65</f>
        <v>0</v>
      </c>
      <c r="AB121" s="299">
        <f>Matériel_Location!GU65</f>
        <v>0</v>
      </c>
      <c r="AC121" s="299">
        <f>Matériel_Location!HC65</f>
        <v>0</v>
      </c>
      <c r="AD121" s="299">
        <f>Matériel_Location!HK65</f>
        <v>0</v>
      </c>
      <c r="AE121" s="299">
        <f>Matériel_Location!HS65</f>
        <v>0</v>
      </c>
      <c r="AF121" s="299">
        <f>Matériel_Location!IA65</f>
        <v>0</v>
      </c>
      <c r="AG121" s="299">
        <f>Matériel_Location!II65</f>
        <v>0</v>
      </c>
      <c r="AH121" s="246">
        <f>Matériel_Location!IQ65</f>
        <v>0</v>
      </c>
    </row>
    <row r="122" spans="1:34">
      <c r="A122" s="245">
        <f>Matériel_Location!A66</f>
        <v>0</v>
      </c>
      <c r="B122" s="301">
        <f>Matériel_Location!B66</f>
        <v>0</v>
      </c>
      <c r="C122" s="308">
        <f>Matériel_Location!C66</f>
        <v>0</v>
      </c>
      <c r="D122" s="306">
        <f>Matériel_Location!K66</f>
        <v>0</v>
      </c>
      <c r="E122" s="299">
        <f>Matériel_Location!S66</f>
        <v>0</v>
      </c>
      <c r="F122" s="299">
        <f>Matériel_Location!AA66</f>
        <v>0</v>
      </c>
      <c r="G122" s="299">
        <f>Matériel_Location!AI66</f>
        <v>0</v>
      </c>
      <c r="H122" s="299">
        <f>+Matériel_Location!AQ66</f>
        <v>0</v>
      </c>
      <c r="I122" s="299">
        <f>Matériel_Location!AY66</f>
        <v>0</v>
      </c>
      <c r="J122" s="299">
        <f>Matériel_Location!BG66</f>
        <v>0</v>
      </c>
      <c r="K122" s="299">
        <f>Matériel_Location!BO66</f>
        <v>0</v>
      </c>
      <c r="L122" s="299">
        <f>Matériel_Location!BW66</f>
        <v>0</v>
      </c>
      <c r="M122" s="299">
        <f>+Matériel_Location!CE66</f>
        <v>0</v>
      </c>
      <c r="N122" s="299">
        <f>Matériel_Location!CM66</f>
        <v>0</v>
      </c>
      <c r="O122" s="299">
        <f>Matériel_Location!CU66</f>
        <v>0</v>
      </c>
      <c r="P122" s="299">
        <f>Matériel_Location!DC66</f>
        <v>0</v>
      </c>
      <c r="Q122" s="299">
        <f>Matériel_Location!DK66</f>
        <v>0</v>
      </c>
      <c r="R122" s="299">
        <f>Matériel_Location!DS66</f>
        <v>0</v>
      </c>
      <c r="S122" s="299">
        <f>Matériel_Location!EA66</f>
        <v>0</v>
      </c>
      <c r="T122" s="299">
        <f>Matériel_Location!EI66</f>
        <v>0</v>
      </c>
      <c r="U122" s="299">
        <f>Matériel_Location!EQ66</f>
        <v>0</v>
      </c>
      <c r="V122" s="299">
        <f>Matériel_Location!EY66</f>
        <v>0</v>
      </c>
      <c r="W122" s="299">
        <f>Matériel_Location!FG66</f>
        <v>0</v>
      </c>
      <c r="X122" s="299">
        <f>Matériel_Location!FO66</f>
        <v>0</v>
      </c>
      <c r="Y122" s="299">
        <f>Matériel_Location!FW66</f>
        <v>0</v>
      </c>
      <c r="Z122" s="299">
        <f>Matériel_Location!GE66</f>
        <v>0</v>
      </c>
      <c r="AA122" s="299">
        <f>Matériel_Location!GM66</f>
        <v>0</v>
      </c>
      <c r="AB122" s="299">
        <f>Matériel_Location!GU66</f>
        <v>0</v>
      </c>
      <c r="AC122" s="299">
        <f>Matériel_Location!HC66</f>
        <v>0</v>
      </c>
      <c r="AD122" s="299">
        <f>Matériel_Location!HK66</f>
        <v>0</v>
      </c>
      <c r="AE122" s="299">
        <f>Matériel_Location!HS66</f>
        <v>0</v>
      </c>
      <c r="AF122" s="299">
        <f>Matériel_Location!IA66</f>
        <v>0</v>
      </c>
      <c r="AG122" s="299">
        <f>Matériel_Location!II66</f>
        <v>0</v>
      </c>
      <c r="AH122" s="246">
        <f>Matériel_Location!IQ66</f>
        <v>0</v>
      </c>
    </row>
    <row r="123" spans="1:34">
      <c r="A123" s="245">
        <f>Matériel_Location!A67</f>
        <v>0</v>
      </c>
      <c r="B123" s="301">
        <f>Matériel_Location!B67</f>
        <v>0</v>
      </c>
      <c r="C123" s="308">
        <f>Matériel_Location!C67</f>
        <v>0</v>
      </c>
      <c r="D123" s="306">
        <f>Matériel_Location!K67</f>
        <v>0</v>
      </c>
      <c r="E123" s="299">
        <f>Matériel_Location!S67</f>
        <v>0</v>
      </c>
      <c r="F123" s="299">
        <f>Matériel_Location!AA67</f>
        <v>0</v>
      </c>
      <c r="G123" s="299">
        <f>Matériel_Location!AI67</f>
        <v>0</v>
      </c>
      <c r="H123" s="299">
        <f>+Matériel_Location!AQ67</f>
        <v>0</v>
      </c>
      <c r="I123" s="299">
        <f>Matériel_Location!AY67</f>
        <v>0</v>
      </c>
      <c r="J123" s="299">
        <f>Matériel_Location!BG67</f>
        <v>0</v>
      </c>
      <c r="K123" s="299">
        <f>Matériel_Location!BO67</f>
        <v>0</v>
      </c>
      <c r="L123" s="299">
        <f>Matériel_Location!BW67</f>
        <v>0</v>
      </c>
      <c r="M123" s="299">
        <f>+Matériel_Location!CE67</f>
        <v>0</v>
      </c>
      <c r="N123" s="299">
        <f>Matériel_Location!CM67</f>
        <v>0</v>
      </c>
      <c r="O123" s="299">
        <f>Matériel_Location!CU67</f>
        <v>0</v>
      </c>
      <c r="P123" s="299">
        <f>Matériel_Location!DC67</f>
        <v>0</v>
      </c>
      <c r="Q123" s="299">
        <f>Matériel_Location!DK67</f>
        <v>0</v>
      </c>
      <c r="R123" s="299">
        <f>Matériel_Location!DS67</f>
        <v>0</v>
      </c>
      <c r="S123" s="299">
        <f>Matériel_Location!EA67</f>
        <v>0</v>
      </c>
      <c r="T123" s="299">
        <f>Matériel_Location!EI67</f>
        <v>0</v>
      </c>
      <c r="U123" s="299">
        <f>Matériel_Location!EQ67</f>
        <v>0</v>
      </c>
      <c r="V123" s="299">
        <f>Matériel_Location!EY67</f>
        <v>0</v>
      </c>
      <c r="W123" s="299">
        <f>Matériel_Location!FG67</f>
        <v>0</v>
      </c>
      <c r="X123" s="299">
        <f>Matériel_Location!FO67</f>
        <v>0</v>
      </c>
      <c r="Y123" s="299">
        <f>Matériel_Location!FW67</f>
        <v>0</v>
      </c>
      <c r="Z123" s="299">
        <f>Matériel_Location!GE67</f>
        <v>0</v>
      </c>
      <c r="AA123" s="299">
        <f>Matériel_Location!GM67</f>
        <v>0</v>
      </c>
      <c r="AB123" s="299">
        <f>Matériel_Location!GU67</f>
        <v>0</v>
      </c>
      <c r="AC123" s="299">
        <f>Matériel_Location!HC67</f>
        <v>0</v>
      </c>
      <c r="AD123" s="299">
        <f>Matériel_Location!HK67</f>
        <v>0</v>
      </c>
      <c r="AE123" s="299">
        <f>Matériel_Location!HS67</f>
        <v>0</v>
      </c>
      <c r="AF123" s="299">
        <f>Matériel_Location!IA67</f>
        <v>0</v>
      </c>
      <c r="AG123" s="299">
        <f>Matériel_Location!II67</f>
        <v>0</v>
      </c>
      <c r="AH123" s="246">
        <f>Matériel_Location!IQ67</f>
        <v>0</v>
      </c>
    </row>
    <row r="124" spans="1:34">
      <c r="A124" s="245">
        <f>Matériel_Location!A68</f>
        <v>0</v>
      </c>
      <c r="B124" s="301">
        <f>Matériel_Location!B68</f>
        <v>0</v>
      </c>
      <c r="C124" s="308">
        <f>Matériel_Location!C68</f>
        <v>0</v>
      </c>
      <c r="D124" s="306">
        <f>Matériel_Location!K68</f>
        <v>0</v>
      </c>
      <c r="E124" s="299">
        <f>Matériel_Location!S68</f>
        <v>0</v>
      </c>
      <c r="F124" s="299">
        <f>Matériel_Location!AA68</f>
        <v>0</v>
      </c>
      <c r="G124" s="299">
        <f>Matériel_Location!AI68</f>
        <v>0</v>
      </c>
      <c r="H124" s="299">
        <f>+Matériel_Location!AQ68</f>
        <v>0</v>
      </c>
      <c r="I124" s="299">
        <f>Matériel_Location!AY68</f>
        <v>0</v>
      </c>
      <c r="J124" s="299">
        <f>Matériel_Location!BG68</f>
        <v>0</v>
      </c>
      <c r="K124" s="299">
        <f>Matériel_Location!BO68</f>
        <v>0</v>
      </c>
      <c r="L124" s="299">
        <f>Matériel_Location!BW68</f>
        <v>0</v>
      </c>
      <c r="M124" s="299">
        <f>+Matériel_Location!CE68</f>
        <v>0</v>
      </c>
      <c r="N124" s="299">
        <f>Matériel_Location!CM68</f>
        <v>0</v>
      </c>
      <c r="O124" s="299">
        <f>Matériel_Location!CU68</f>
        <v>0</v>
      </c>
      <c r="P124" s="299">
        <f>Matériel_Location!DC68</f>
        <v>0</v>
      </c>
      <c r="Q124" s="299">
        <f>Matériel_Location!DK68</f>
        <v>0</v>
      </c>
      <c r="R124" s="299">
        <f>Matériel_Location!DS68</f>
        <v>0</v>
      </c>
      <c r="S124" s="299">
        <f>Matériel_Location!EA68</f>
        <v>0</v>
      </c>
      <c r="T124" s="299">
        <f>Matériel_Location!EI68</f>
        <v>0</v>
      </c>
      <c r="U124" s="299">
        <f>Matériel_Location!EQ68</f>
        <v>0</v>
      </c>
      <c r="V124" s="299">
        <f>Matériel_Location!EY68</f>
        <v>0</v>
      </c>
      <c r="W124" s="299">
        <f>Matériel_Location!FG68</f>
        <v>0</v>
      </c>
      <c r="X124" s="299">
        <f>Matériel_Location!FO68</f>
        <v>0</v>
      </c>
      <c r="Y124" s="299">
        <f>Matériel_Location!FW68</f>
        <v>0</v>
      </c>
      <c r="Z124" s="299">
        <f>Matériel_Location!GE68</f>
        <v>0</v>
      </c>
      <c r="AA124" s="299">
        <f>Matériel_Location!GM68</f>
        <v>0</v>
      </c>
      <c r="AB124" s="299">
        <f>Matériel_Location!GU68</f>
        <v>0</v>
      </c>
      <c r="AC124" s="299">
        <f>Matériel_Location!HC68</f>
        <v>0</v>
      </c>
      <c r="AD124" s="299">
        <f>Matériel_Location!HK68</f>
        <v>0</v>
      </c>
      <c r="AE124" s="299">
        <f>Matériel_Location!HS68</f>
        <v>0</v>
      </c>
      <c r="AF124" s="299">
        <f>Matériel_Location!IA68</f>
        <v>0</v>
      </c>
      <c r="AG124" s="299">
        <f>Matériel_Location!II68</f>
        <v>0</v>
      </c>
      <c r="AH124" s="246">
        <f>Matériel_Location!IQ68</f>
        <v>0</v>
      </c>
    </row>
    <row r="125" spans="1:34">
      <c r="A125" s="245">
        <f>Matériel_Location!A69</f>
        <v>0</v>
      </c>
      <c r="B125" s="301">
        <f>Matériel_Location!B69</f>
        <v>0</v>
      </c>
      <c r="C125" s="308">
        <f>Matériel_Location!C69</f>
        <v>0</v>
      </c>
      <c r="D125" s="306">
        <f>Matériel_Location!K69</f>
        <v>0</v>
      </c>
      <c r="E125" s="299">
        <f>Matériel_Location!S69</f>
        <v>0</v>
      </c>
      <c r="F125" s="299">
        <f>Matériel_Location!AA69</f>
        <v>0</v>
      </c>
      <c r="G125" s="299">
        <f>Matériel_Location!AI69</f>
        <v>0</v>
      </c>
      <c r="H125" s="299">
        <f>+Matériel_Location!AQ69</f>
        <v>0</v>
      </c>
      <c r="I125" s="299">
        <f>Matériel_Location!AY69</f>
        <v>0</v>
      </c>
      <c r="J125" s="299">
        <f>Matériel_Location!BG69</f>
        <v>0</v>
      </c>
      <c r="K125" s="299">
        <f>Matériel_Location!BO69</f>
        <v>0</v>
      </c>
      <c r="L125" s="299">
        <f>Matériel_Location!BW69</f>
        <v>0</v>
      </c>
      <c r="M125" s="299">
        <f>+Matériel_Location!CE69</f>
        <v>0</v>
      </c>
      <c r="N125" s="299">
        <f>Matériel_Location!CM69</f>
        <v>0</v>
      </c>
      <c r="O125" s="299">
        <f>Matériel_Location!CU69</f>
        <v>0</v>
      </c>
      <c r="P125" s="299">
        <f>Matériel_Location!DC69</f>
        <v>0</v>
      </c>
      <c r="Q125" s="299">
        <f>Matériel_Location!DK69</f>
        <v>0</v>
      </c>
      <c r="R125" s="299">
        <f>Matériel_Location!DS69</f>
        <v>0</v>
      </c>
      <c r="S125" s="299">
        <f>Matériel_Location!EA69</f>
        <v>0</v>
      </c>
      <c r="T125" s="299">
        <f>Matériel_Location!EI69</f>
        <v>0</v>
      </c>
      <c r="U125" s="299">
        <f>Matériel_Location!EQ69</f>
        <v>0</v>
      </c>
      <c r="V125" s="299">
        <f>Matériel_Location!EY69</f>
        <v>0</v>
      </c>
      <c r="W125" s="299">
        <f>Matériel_Location!FG69</f>
        <v>0</v>
      </c>
      <c r="X125" s="299">
        <f>Matériel_Location!FO69</f>
        <v>0</v>
      </c>
      <c r="Y125" s="299">
        <f>Matériel_Location!FW69</f>
        <v>0</v>
      </c>
      <c r="Z125" s="299">
        <f>Matériel_Location!GE69</f>
        <v>0</v>
      </c>
      <c r="AA125" s="299">
        <f>Matériel_Location!GM69</f>
        <v>0</v>
      </c>
      <c r="AB125" s="299">
        <f>Matériel_Location!GU69</f>
        <v>0</v>
      </c>
      <c r="AC125" s="299">
        <f>Matériel_Location!HC69</f>
        <v>0</v>
      </c>
      <c r="AD125" s="299">
        <f>Matériel_Location!HK69</f>
        <v>0</v>
      </c>
      <c r="AE125" s="299">
        <f>Matériel_Location!HS69</f>
        <v>0</v>
      </c>
      <c r="AF125" s="299">
        <f>Matériel_Location!IA69</f>
        <v>0</v>
      </c>
      <c r="AG125" s="299">
        <f>Matériel_Location!II69</f>
        <v>0</v>
      </c>
      <c r="AH125" s="246">
        <f>Matériel_Location!IQ69</f>
        <v>0</v>
      </c>
    </row>
    <row r="126" spans="1:34">
      <c r="A126" s="245">
        <f>Matériel_Location!A70</f>
        <v>0</v>
      </c>
      <c r="B126" s="301">
        <f>Matériel_Location!B70</f>
        <v>0</v>
      </c>
      <c r="C126" s="308">
        <f>Matériel_Location!C70</f>
        <v>0</v>
      </c>
      <c r="D126" s="306">
        <f>Matériel_Location!K70</f>
        <v>0</v>
      </c>
      <c r="E126" s="299">
        <f>Matériel_Location!S70</f>
        <v>0</v>
      </c>
      <c r="F126" s="299">
        <f>Matériel_Location!AA70</f>
        <v>0</v>
      </c>
      <c r="G126" s="299">
        <f>Matériel_Location!AI70</f>
        <v>0</v>
      </c>
      <c r="H126" s="299">
        <f>+Matériel_Location!AQ70</f>
        <v>0</v>
      </c>
      <c r="I126" s="299">
        <f>Matériel_Location!AY70</f>
        <v>0</v>
      </c>
      <c r="J126" s="299">
        <f>Matériel_Location!BG70</f>
        <v>0</v>
      </c>
      <c r="K126" s="299">
        <f>Matériel_Location!BO70</f>
        <v>0</v>
      </c>
      <c r="L126" s="299">
        <f>Matériel_Location!BW70</f>
        <v>0</v>
      </c>
      <c r="M126" s="299">
        <f>+Matériel_Location!CE70</f>
        <v>0</v>
      </c>
      <c r="N126" s="299">
        <f>Matériel_Location!CM70</f>
        <v>0</v>
      </c>
      <c r="O126" s="299">
        <f>Matériel_Location!CU70</f>
        <v>0</v>
      </c>
      <c r="P126" s="299">
        <f>Matériel_Location!DC70</f>
        <v>0</v>
      </c>
      <c r="Q126" s="299">
        <f>Matériel_Location!DK70</f>
        <v>0</v>
      </c>
      <c r="R126" s="299">
        <f>Matériel_Location!DS70</f>
        <v>0</v>
      </c>
      <c r="S126" s="299">
        <f>Matériel_Location!EA70</f>
        <v>0</v>
      </c>
      <c r="T126" s="299">
        <f>Matériel_Location!EI70</f>
        <v>0</v>
      </c>
      <c r="U126" s="299">
        <f>Matériel_Location!EQ70</f>
        <v>0</v>
      </c>
      <c r="V126" s="299">
        <f>Matériel_Location!EY70</f>
        <v>0</v>
      </c>
      <c r="W126" s="299">
        <f>Matériel_Location!FG70</f>
        <v>0</v>
      </c>
      <c r="X126" s="299">
        <f>Matériel_Location!FO70</f>
        <v>0</v>
      </c>
      <c r="Y126" s="299">
        <f>Matériel_Location!FW70</f>
        <v>0</v>
      </c>
      <c r="Z126" s="299">
        <f>Matériel_Location!GE70</f>
        <v>0</v>
      </c>
      <c r="AA126" s="299">
        <f>Matériel_Location!GM70</f>
        <v>0</v>
      </c>
      <c r="AB126" s="299">
        <f>Matériel_Location!GU70</f>
        <v>0</v>
      </c>
      <c r="AC126" s="299">
        <f>Matériel_Location!HC70</f>
        <v>0</v>
      </c>
      <c r="AD126" s="299">
        <f>Matériel_Location!HK70</f>
        <v>0</v>
      </c>
      <c r="AE126" s="299">
        <f>Matériel_Location!HS70</f>
        <v>0</v>
      </c>
      <c r="AF126" s="299">
        <f>Matériel_Location!IA70</f>
        <v>0</v>
      </c>
      <c r="AG126" s="299">
        <f>Matériel_Location!II70</f>
        <v>0</v>
      </c>
      <c r="AH126" s="246">
        <f>Matériel_Location!IQ70</f>
        <v>0</v>
      </c>
    </row>
    <row r="127" spans="1:34">
      <c r="A127" s="245">
        <f>Matériel_Location!A71</f>
        <v>0</v>
      </c>
      <c r="B127" s="301">
        <f>Matériel_Location!B71</f>
        <v>0</v>
      </c>
      <c r="C127" s="308">
        <f>Matériel_Location!C71</f>
        <v>0</v>
      </c>
      <c r="D127" s="306">
        <f>Matériel_Location!K71</f>
        <v>0</v>
      </c>
      <c r="E127" s="299">
        <f>Matériel_Location!S71</f>
        <v>0</v>
      </c>
      <c r="F127" s="299">
        <f>Matériel_Location!AA71</f>
        <v>0</v>
      </c>
      <c r="G127" s="299">
        <f>Matériel_Location!AI71</f>
        <v>0</v>
      </c>
      <c r="H127" s="299">
        <f>+Matériel_Location!AQ71</f>
        <v>0</v>
      </c>
      <c r="I127" s="299">
        <f>Matériel_Location!AY71</f>
        <v>0</v>
      </c>
      <c r="J127" s="299">
        <f>Matériel_Location!BG71</f>
        <v>0</v>
      </c>
      <c r="K127" s="299">
        <f>Matériel_Location!BO71</f>
        <v>0</v>
      </c>
      <c r="L127" s="299">
        <f>Matériel_Location!BW71</f>
        <v>0</v>
      </c>
      <c r="M127" s="299">
        <f>+Matériel_Location!CE71</f>
        <v>0</v>
      </c>
      <c r="N127" s="299">
        <f>Matériel_Location!CM71</f>
        <v>0</v>
      </c>
      <c r="O127" s="299">
        <f>Matériel_Location!CU71</f>
        <v>0</v>
      </c>
      <c r="P127" s="299">
        <f>Matériel_Location!DC71</f>
        <v>0</v>
      </c>
      <c r="Q127" s="299">
        <f>Matériel_Location!DK71</f>
        <v>0</v>
      </c>
      <c r="R127" s="299">
        <f>Matériel_Location!DS71</f>
        <v>0</v>
      </c>
      <c r="S127" s="299">
        <f>Matériel_Location!EA71</f>
        <v>0</v>
      </c>
      <c r="T127" s="299">
        <f>Matériel_Location!EI71</f>
        <v>0</v>
      </c>
      <c r="U127" s="299">
        <f>Matériel_Location!EQ71</f>
        <v>0</v>
      </c>
      <c r="V127" s="299">
        <f>Matériel_Location!EY71</f>
        <v>0</v>
      </c>
      <c r="W127" s="299">
        <f>Matériel_Location!FG71</f>
        <v>0</v>
      </c>
      <c r="X127" s="299">
        <f>Matériel_Location!FO71</f>
        <v>0</v>
      </c>
      <c r="Y127" s="299">
        <f>Matériel_Location!FW71</f>
        <v>0</v>
      </c>
      <c r="Z127" s="299">
        <f>Matériel_Location!GE71</f>
        <v>0</v>
      </c>
      <c r="AA127" s="299">
        <f>Matériel_Location!GM71</f>
        <v>0</v>
      </c>
      <c r="AB127" s="299">
        <f>Matériel_Location!GU71</f>
        <v>0</v>
      </c>
      <c r="AC127" s="299">
        <f>Matériel_Location!HC71</f>
        <v>0</v>
      </c>
      <c r="AD127" s="299">
        <f>Matériel_Location!HK71</f>
        <v>0</v>
      </c>
      <c r="AE127" s="299">
        <f>Matériel_Location!HS71</f>
        <v>0</v>
      </c>
      <c r="AF127" s="299">
        <f>Matériel_Location!IA71</f>
        <v>0</v>
      </c>
      <c r="AG127" s="299">
        <f>Matériel_Location!II71</f>
        <v>0</v>
      </c>
      <c r="AH127" s="246">
        <f>Matériel_Location!IQ71</f>
        <v>0</v>
      </c>
    </row>
    <row r="128" spans="1:34">
      <c r="A128" s="245">
        <f>Matériel_Location!A72</f>
        <v>0</v>
      </c>
      <c r="B128" s="301">
        <f>Matériel_Location!B72</f>
        <v>0</v>
      </c>
      <c r="C128" s="308">
        <f>Matériel_Location!C72</f>
        <v>0</v>
      </c>
      <c r="D128" s="306">
        <f>Matériel_Location!K72</f>
        <v>0</v>
      </c>
      <c r="E128" s="299">
        <f>Matériel_Location!S72</f>
        <v>0</v>
      </c>
      <c r="F128" s="299">
        <f>Matériel_Location!AA72</f>
        <v>0</v>
      </c>
      <c r="G128" s="299">
        <f>Matériel_Location!AI72</f>
        <v>0</v>
      </c>
      <c r="H128" s="299">
        <f>+Matériel_Location!AQ72</f>
        <v>0</v>
      </c>
      <c r="I128" s="299">
        <f>Matériel_Location!AY72</f>
        <v>0</v>
      </c>
      <c r="J128" s="299">
        <f>Matériel_Location!BG72</f>
        <v>0</v>
      </c>
      <c r="K128" s="299">
        <f>Matériel_Location!BO72</f>
        <v>0</v>
      </c>
      <c r="L128" s="299">
        <f>Matériel_Location!BW72</f>
        <v>0</v>
      </c>
      <c r="M128" s="299">
        <f>+Matériel_Location!CE72</f>
        <v>0</v>
      </c>
      <c r="N128" s="299">
        <f>Matériel_Location!CM72</f>
        <v>0</v>
      </c>
      <c r="O128" s="299">
        <f>Matériel_Location!CU72</f>
        <v>0</v>
      </c>
      <c r="P128" s="299">
        <f>Matériel_Location!DC72</f>
        <v>0</v>
      </c>
      <c r="Q128" s="299">
        <f>Matériel_Location!DK72</f>
        <v>0</v>
      </c>
      <c r="R128" s="299">
        <f>Matériel_Location!DS72</f>
        <v>0</v>
      </c>
      <c r="S128" s="299">
        <f>Matériel_Location!EA72</f>
        <v>0</v>
      </c>
      <c r="T128" s="299">
        <f>Matériel_Location!EI72</f>
        <v>0</v>
      </c>
      <c r="U128" s="299">
        <f>Matériel_Location!EQ72</f>
        <v>0</v>
      </c>
      <c r="V128" s="299">
        <f>Matériel_Location!EY72</f>
        <v>0</v>
      </c>
      <c r="W128" s="299">
        <f>Matériel_Location!FG72</f>
        <v>0</v>
      </c>
      <c r="X128" s="299">
        <f>Matériel_Location!FO72</f>
        <v>0</v>
      </c>
      <c r="Y128" s="299">
        <f>Matériel_Location!FW72</f>
        <v>0</v>
      </c>
      <c r="Z128" s="299">
        <f>Matériel_Location!GE72</f>
        <v>0</v>
      </c>
      <c r="AA128" s="299">
        <f>Matériel_Location!GM72</f>
        <v>0</v>
      </c>
      <c r="AB128" s="299">
        <f>Matériel_Location!GU72</f>
        <v>0</v>
      </c>
      <c r="AC128" s="299">
        <f>Matériel_Location!HC72</f>
        <v>0</v>
      </c>
      <c r="AD128" s="299">
        <f>Matériel_Location!HK72</f>
        <v>0</v>
      </c>
      <c r="AE128" s="299">
        <f>Matériel_Location!HS72</f>
        <v>0</v>
      </c>
      <c r="AF128" s="299">
        <f>Matériel_Location!IA72</f>
        <v>0</v>
      </c>
      <c r="AG128" s="299">
        <f>Matériel_Location!II72</f>
        <v>0</v>
      </c>
      <c r="AH128" s="246">
        <f>Matériel_Location!IQ72</f>
        <v>0</v>
      </c>
    </row>
    <row r="129" spans="1:34">
      <c r="A129" s="245">
        <f>Matériel_Location!A73</f>
        <v>0</v>
      </c>
      <c r="B129" s="301">
        <f>Matériel_Location!B73</f>
        <v>0</v>
      </c>
      <c r="C129" s="308">
        <f>Matériel_Location!C73</f>
        <v>0</v>
      </c>
      <c r="D129" s="306">
        <f>Matériel_Location!K73</f>
        <v>0</v>
      </c>
      <c r="E129" s="299">
        <f>Matériel_Location!S73</f>
        <v>0</v>
      </c>
      <c r="F129" s="299">
        <f>Matériel_Location!AA73</f>
        <v>0</v>
      </c>
      <c r="G129" s="299">
        <f>Matériel_Location!AI73</f>
        <v>0</v>
      </c>
      <c r="H129" s="299">
        <f>+Matériel_Location!AQ73</f>
        <v>0</v>
      </c>
      <c r="I129" s="299">
        <f>Matériel_Location!AY73</f>
        <v>0</v>
      </c>
      <c r="J129" s="299">
        <f>Matériel_Location!BG73</f>
        <v>0</v>
      </c>
      <c r="K129" s="299">
        <f>Matériel_Location!BO73</f>
        <v>0</v>
      </c>
      <c r="L129" s="299">
        <f>Matériel_Location!BW73</f>
        <v>0</v>
      </c>
      <c r="M129" s="299">
        <f>+Matériel_Location!CE73</f>
        <v>0</v>
      </c>
      <c r="N129" s="299">
        <f>Matériel_Location!CM73</f>
        <v>0</v>
      </c>
      <c r="O129" s="299">
        <f>Matériel_Location!CU73</f>
        <v>0</v>
      </c>
      <c r="P129" s="299">
        <f>Matériel_Location!DC73</f>
        <v>0</v>
      </c>
      <c r="Q129" s="299">
        <f>Matériel_Location!DK73</f>
        <v>0</v>
      </c>
      <c r="R129" s="299">
        <f>Matériel_Location!DS73</f>
        <v>0</v>
      </c>
      <c r="S129" s="299">
        <f>Matériel_Location!EA73</f>
        <v>0</v>
      </c>
      <c r="T129" s="299">
        <f>Matériel_Location!EI73</f>
        <v>0</v>
      </c>
      <c r="U129" s="299">
        <f>Matériel_Location!EQ73</f>
        <v>0</v>
      </c>
      <c r="V129" s="299">
        <f>Matériel_Location!EY73</f>
        <v>0</v>
      </c>
      <c r="W129" s="299">
        <f>Matériel_Location!FG73</f>
        <v>0</v>
      </c>
      <c r="X129" s="299">
        <f>Matériel_Location!FO73</f>
        <v>0</v>
      </c>
      <c r="Y129" s="299">
        <f>Matériel_Location!FW73</f>
        <v>0</v>
      </c>
      <c r="Z129" s="299">
        <f>Matériel_Location!GE73</f>
        <v>0</v>
      </c>
      <c r="AA129" s="299">
        <f>Matériel_Location!GM73</f>
        <v>0</v>
      </c>
      <c r="AB129" s="299">
        <f>Matériel_Location!GU73</f>
        <v>0</v>
      </c>
      <c r="AC129" s="299">
        <f>Matériel_Location!HC73</f>
        <v>0</v>
      </c>
      <c r="AD129" s="299">
        <f>Matériel_Location!HK73</f>
        <v>0</v>
      </c>
      <c r="AE129" s="299">
        <f>Matériel_Location!HS73</f>
        <v>0</v>
      </c>
      <c r="AF129" s="299">
        <f>Matériel_Location!IA73</f>
        <v>0</v>
      </c>
      <c r="AG129" s="299">
        <f>Matériel_Location!II73</f>
        <v>0</v>
      </c>
      <c r="AH129" s="246">
        <f>Matériel_Location!IQ73</f>
        <v>0</v>
      </c>
    </row>
    <row r="130" spans="1:34">
      <c r="A130" s="245">
        <f>Matériel_Location!A74</f>
        <v>0</v>
      </c>
      <c r="B130" s="301">
        <f>Matériel_Location!B74</f>
        <v>0</v>
      </c>
      <c r="C130" s="308">
        <f>Matériel_Location!C74</f>
        <v>0</v>
      </c>
      <c r="D130" s="306">
        <f>Matériel_Location!K74</f>
        <v>0</v>
      </c>
      <c r="E130" s="299">
        <f>Matériel_Location!S74</f>
        <v>0</v>
      </c>
      <c r="F130" s="299">
        <f>Matériel_Location!AA74</f>
        <v>0</v>
      </c>
      <c r="G130" s="299">
        <f>Matériel_Location!AI74</f>
        <v>0</v>
      </c>
      <c r="H130" s="299">
        <f>+Matériel_Location!AQ74</f>
        <v>0</v>
      </c>
      <c r="I130" s="299">
        <f>Matériel_Location!AY74</f>
        <v>0</v>
      </c>
      <c r="J130" s="299">
        <f>Matériel_Location!BG74</f>
        <v>0</v>
      </c>
      <c r="K130" s="299">
        <f>Matériel_Location!BO74</f>
        <v>0</v>
      </c>
      <c r="L130" s="299">
        <f>Matériel_Location!BW74</f>
        <v>0</v>
      </c>
      <c r="M130" s="299">
        <f>+Matériel_Location!CE74</f>
        <v>0</v>
      </c>
      <c r="N130" s="299">
        <f>Matériel_Location!CM74</f>
        <v>0</v>
      </c>
      <c r="O130" s="299">
        <f>Matériel_Location!CU74</f>
        <v>0</v>
      </c>
      <c r="P130" s="299">
        <f>Matériel_Location!DC74</f>
        <v>0</v>
      </c>
      <c r="Q130" s="299">
        <f>Matériel_Location!DK74</f>
        <v>0</v>
      </c>
      <c r="R130" s="299">
        <f>Matériel_Location!DS74</f>
        <v>0</v>
      </c>
      <c r="S130" s="299">
        <f>Matériel_Location!EA74</f>
        <v>0</v>
      </c>
      <c r="T130" s="299">
        <f>Matériel_Location!EI74</f>
        <v>0</v>
      </c>
      <c r="U130" s="299">
        <f>Matériel_Location!EQ74</f>
        <v>0</v>
      </c>
      <c r="V130" s="299">
        <f>Matériel_Location!EY74</f>
        <v>0</v>
      </c>
      <c r="W130" s="299">
        <f>Matériel_Location!FG74</f>
        <v>0</v>
      </c>
      <c r="X130" s="299">
        <f>Matériel_Location!FO74</f>
        <v>0</v>
      </c>
      <c r="Y130" s="299">
        <f>Matériel_Location!FW74</f>
        <v>0</v>
      </c>
      <c r="Z130" s="299">
        <f>Matériel_Location!GE74</f>
        <v>0</v>
      </c>
      <c r="AA130" s="299">
        <f>Matériel_Location!GM74</f>
        <v>0</v>
      </c>
      <c r="AB130" s="299">
        <f>Matériel_Location!GU74</f>
        <v>0</v>
      </c>
      <c r="AC130" s="299">
        <f>Matériel_Location!HC74</f>
        <v>0</v>
      </c>
      <c r="AD130" s="299">
        <f>Matériel_Location!HK74</f>
        <v>0</v>
      </c>
      <c r="AE130" s="299">
        <f>Matériel_Location!HS74</f>
        <v>0</v>
      </c>
      <c r="AF130" s="299">
        <f>Matériel_Location!IA74</f>
        <v>0</v>
      </c>
      <c r="AG130" s="299">
        <f>Matériel_Location!II74</f>
        <v>0</v>
      </c>
      <c r="AH130" s="246">
        <f>Matériel_Location!IQ74</f>
        <v>0</v>
      </c>
    </row>
  </sheetData>
  <sheetProtection sheet="1" formatCells="0" formatColumns="0" formatRows="0" insertColumns="0" insertRows="0" insertHyperlinks="0" deleteColumns="0" deleteRows="0" sort="0" autoFilter="0" pivotTables="0"/>
  <mergeCells count="3">
    <mergeCell ref="E5:AH5"/>
    <mergeCell ref="A5:B5"/>
    <mergeCell ref="A68:AH68"/>
  </mergeCells>
  <conditionalFormatting sqref="D7:AH67">
    <cfRule type="containsText" dxfId="29" priority="9" operator="containsText" text="AVANCE">
      <formula>NOT(ISERROR(SEARCH("AVANCE",D7)))</formula>
    </cfRule>
    <cfRule type="containsText" dxfId="28" priority="11" operator="containsText" text="ACT">
      <formula>NOT(ISERROR(SEARCH("ACT",D7)))</formula>
    </cfRule>
    <cfRule type="containsText" dxfId="27" priority="12" operator="containsText" text="PAN">
      <formula>NOT(ISERROR(SEARCH("PAN",D7)))</formula>
    </cfRule>
    <cfRule type="containsText" dxfId="26" priority="13" operator="containsText" text="VID">
      <formula>NOT(ISERROR(SEARCH("VID",D7)))</formula>
    </cfRule>
    <cfRule type="cellIs" dxfId="25" priority="15" operator="equal">
      <formula>0</formula>
    </cfRule>
    <cfRule type="colorScale" priority="16">
      <colorScale>
        <cfvo type="num" val="0"/>
        <cfvo type="num" val="1"/>
        <color theme="0"/>
        <color theme="4" tint="0.39997558519241921"/>
      </colorScale>
    </cfRule>
  </conditionalFormatting>
  <conditionalFormatting sqref="A7:B67 A68">
    <cfRule type="cellIs" dxfId="24" priority="14" operator="greaterThan">
      <formula>0</formula>
    </cfRule>
  </conditionalFormatting>
  <conditionalFormatting sqref="C131:C136 C7:C67">
    <cfRule type="cellIs" dxfId="23" priority="10" operator="greaterThan">
      <formula>0</formula>
    </cfRule>
  </conditionalFormatting>
  <conditionalFormatting sqref="D69:AH130">
    <cfRule type="containsText" dxfId="22" priority="1" operator="containsText" text="AVANCE">
      <formula>NOT(ISERROR(SEARCH("AVANCE",D69)))</formula>
    </cfRule>
    <cfRule type="containsText" dxfId="21" priority="3" operator="containsText" text="ACT">
      <formula>NOT(ISERROR(SEARCH("ACT",D69)))</formula>
    </cfRule>
    <cfRule type="containsText" dxfId="20" priority="4" operator="containsText" text="PAN">
      <formula>NOT(ISERROR(SEARCH("PAN",D69)))</formula>
    </cfRule>
    <cfRule type="containsText" dxfId="19" priority="5" operator="containsText" text="VID">
      <formula>NOT(ISERROR(SEARCH("VID",D69)))</formula>
    </cfRule>
    <cfRule type="cellIs" dxfId="18" priority="7" operator="equal">
      <formula>0</formula>
    </cfRule>
    <cfRule type="colorScale" priority="8">
      <colorScale>
        <cfvo type="num" val="0"/>
        <cfvo type="num" val="1"/>
        <color theme="0"/>
        <color theme="4" tint="0.39997558519241921"/>
      </colorScale>
    </cfRule>
  </conditionalFormatting>
  <conditionalFormatting sqref="A69:B130">
    <cfRule type="cellIs" dxfId="17" priority="6" operator="greaterThan">
      <formula>0</formula>
    </cfRule>
  </conditionalFormatting>
  <conditionalFormatting sqref="C69:C130">
    <cfRule type="cellIs" dxfId="16" priority="2" operator="greaterThan">
      <formula>0</formula>
    </cfRule>
  </conditionalFormatting>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2:AH65"/>
  <sheetViews>
    <sheetView showGridLines="0" workbookViewId="0">
      <pane xSplit="3" ySplit="5" topLeftCell="D6" activePane="bottomRight" state="frozen"/>
      <selection pane="topRight" activeCell="D1" sqref="D1"/>
      <selection pane="bottomLeft" activeCell="A6" sqref="A6"/>
      <selection pane="bottomRight" activeCell="Q40" sqref="Q40"/>
    </sheetView>
  </sheetViews>
  <sheetFormatPr baseColWidth="10" defaultRowHeight="14.4"/>
  <sheetData>
    <row r="2" spans="1:34" ht="15" thickBot="1"/>
    <row r="3" spans="1:34" ht="30" customHeight="1" thickBot="1">
      <c r="F3" s="901" t="s">
        <v>216</v>
      </c>
      <c r="G3" s="902"/>
      <c r="H3" s="902"/>
      <c r="I3" s="902"/>
      <c r="J3" s="902"/>
      <c r="K3" s="902"/>
      <c r="L3" s="902"/>
      <c r="M3" s="902"/>
      <c r="N3" s="903"/>
    </row>
    <row r="4" spans="1:34" ht="18">
      <c r="A4" s="886" t="str">
        <f>Chantier</f>
        <v>CHR012</v>
      </c>
      <c r="B4" s="886"/>
      <c r="C4" s="145"/>
    </row>
    <row r="5" spans="1:34" ht="15.6">
      <c r="A5" s="157" t="s">
        <v>74</v>
      </c>
      <c r="B5" s="146" t="s">
        <v>73</v>
      </c>
      <c r="C5" s="146" t="s">
        <v>109</v>
      </c>
      <c r="D5" s="146">
        <v>1</v>
      </c>
      <c r="E5" s="146">
        <v>2</v>
      </c>
      <c r="F5" s="146">
        <v>3</v>
      </c>
      <c r="G5" s="146">
        <v>4</v>
      </c>
      <c r="H5" s="146">
        <v>5</v>
      </c>
      <c r="I5" s="146">
        <v>6</v>
      </c>
      <c r="J5" s="146">
        <v>7</v>
      </c>
      <c r="K5" s="146">
        <v>8</v>
      </c>
      <c r="L5" s="146">
        <v>9</v>
      </c>
      <c r="M5" s="146">
        <v>10</v>
      </c>
      <c r="N5" s="146">
        <v>11</v>
      </c>
      <c r="O5" s="146">
        <v>12</v>
      </c>
      <c r="P5" s="146">
        <v>13</v>
      </c>
      <c r="Q5" s="146">
        <v>14</v>
      </c>
      <c r="R5" s="146">
        <v>15</v>
      </c>
      <c r="S5" s="146">
        <v>16</v>
      </c>
      <c r="T5" s="146">
        <v>17</v>
      </c>
      <c r="U5" s="146">
        <v>18</v>
      </c>
      <c r="V5" s="146">
        <v>19</v>
      </c>
      <c r="W5" s="146">
        <v>20</v>
      </c>
      <c r="X5" s="146">
        <v>21</v>
      </c>
      <c r="Y5" s="146">
        <v>22</v>
      </c>
      <c r="Z5" s="146">
        <v>23</v>
      </c>
      <c r="AA5" s="146">
        <v>24</v>
      </c>
      <c r="AB5" s="146">
        <v>25</v>
      </c>
      <c r="AC5" s="146">
        <v>26</v>
      </c>
      <c r="AD5" s="146">
        <v>27</v>
      </c>
      <c r="AE5" s="146">
        <v>28</v>
      </c>
      <c r="AF5" s="146">
        <v>29</v>
      </c>
      <c r="AG5" s="146">
        <v>30</v>
      </c>
      <c r="AH5" s="146">
        <v>31</v>
      </c>
    </row>
    <row r="6" spans="1:34">
      <c r="A6" s="500" t="str">
        <f>Matériel_Sogto!A12</f>
        <v>NIVLEUSE</v>
      </c>
      <c r="B6" s="501" t="str">
        <f>Matériel_Sogto!B12</f>
        <v>NIV001</v>
      </c>
      <c r="C6" s="501" t="str">
        <f>Matériel_Sogto!C12</f>
        <v>Cpt Panne</v>
      </c>
      <c r="D6" s="557"/>
      <c r="E6" s="557"/>
      <c r="F6" s="557"/>
      <c r="G6" s="557"/>
      <c r="H6" s="557"/>
      <c r="I6" s="557"/>
      <c r="J6" s="557"/>
      <c r="K6" s="557"/>
      <c r="L6" s="557"/>
      <c r="M6" s="557"/>
      <c r="N6" s="557"/>
      <c r="O6" s="557"/>
      <c r="P6" s="557"/>
      <c r="Q6" s="557"/>
      <c r="R6" s="557"/>
      <c r="S6" s="557"/>
      <c r="T6" s="557"/>
      <c r="U6" s="557"/>
      <c r="V6" s="557"/>
      <c r="W6" s="557"/>
      <c r="X6" s="557"/>
      <c r="Y6" s="557"/>
      <c r="Z6" s="557"/>
      <c r="AA6" s="557"/>
      <c r="AB6" s="557"/>
      <c r="AC6" s="557"/>
      <c r="AD6" s="557"/>
      <c r="AE6" s="557"/>
      <c r="AF6" s="557"/>
      <c r="AG6" s="557"/>
      <c r="AH6" s="557"/>
    </row>
    <row r="7" spans="1:34">
      <c r="A7" s="500" t="str">
        <f>Matériel_Sogto!A13</f>
        <v>NIVLEUSE</v>
      </c>
      <c r="B7" s="501" t="str">
        <f>Matériel_Sogto!B13</f>
        <v>NIV004</v>
      </c>
      <c r="C7" s="501" t="str">
        <f>Matériel_Sogto!C13</f>
        <v>Engin</v>
      </c>
      <c r="D7" s="557"/>
      <c r="E7" s="557"/>
      <c r="F7" s="557"/>
      <c r="G7" s="557"/>
      <c r="H7" s="557"/>
      <c r="I7" s="557"/>
      <c r="J7" s="557"/>
      <c r="K7" s="557"/>
      <c r="L7" s="557"/>
      <c r="M7" s="557"/>
      <c r="N7" s="557"/>
      <c r="O7" s="557"/>
      <c r="P7" s="557"/>
      <c r="Q7" s="557"/>
      <c r="R7" s="557"/>
      <c r="S7" s="557"/>
      <c r="T7" s="557"/>
      <c r="U7" s="557"/>
      <c r="V7" s="557"/>
      <c r="W7" s="557"/>
      <c r="X7" s="557"/>
      <c r="Y7" s="557"/>
      <c r="Z7" s="557"/>
      <c r="AA7" s="557"/>
      <c r="AB7" s="557"/>
      <c r="AC7" s="557"/>
      <c r="AD7" s="557"/>
      <c r="AE7" s="557"/>
      <c r="AF7" s="557"/>
      <c r="AG7" s="557"/>
      <c r="AH7" s="557"/>
    </row>
    <row r="8" spans="1:34">
      <c r="A8" s="500" t="str">
        <f>Matériel_Sogto!A14</f>
        <v>TRACTOPELLE</v>
      </c>
      <c r="B8" s="501" t="str">
        <f>Matériel_Sogto!B14</f>
        <v>TR001</v>
      </c>
      <c r="C8" s="501" t="str">
        <f>Matériel_Sogto!C14</f>
        <v>Engin</v>
      </c>
      <c r="D8" s="557"/>
      <c r="E8" s="557"/>
      <c r="F8" s="557"/>
      <c r="G8" s="557"/>
      <c r="H8" s="557"/>
      <c r="I8" s="557"/>
      <c r="J8" s="557"/>
      <c r="K8" s="557"/>
      <c r="L8" s="557"/>
      <c r="M8" s="557"/>
      <c r="N8" s="557"/>
      <c r="O8" s="557"/>
      <c r="P8" s="557"/>
      <c r="Q8" s="557"/>
      <c r="R8" s="557"/>
      <c r="S8" s="557"/>
      <c r="T8" s="557"/>
      <c r="U8" s="557"/>
      <c r="V8" s="557"/>
      <c r="W8" s="557"/>
      <c r="X8" s="557"/>
      <c r="Y8" s="557"/>
      <c r="Z8" s="557"/>
      <c r="AA8" s="557"/>
      <c r="AB8" s="557"/>
      <c r="AC8" s="557"/>
      <c r="AD8" s="557"/>
      <c r="AE8" s="557"/>
      <c r="AF8" s="557"/>
      <c r="AG8" s="557"/>
      <c r="AH8" s="557"/>
    </row>
    <row r="9" spans="1:34">
      <c r="A9" s="500" t="str">
        <f>Matériel_Sogto!A15</f>
        <v>TRACTOPELLE</v>
      </c>
      <c r="B9" s="501" t="str">
        <f>Matériel_Sogto!B15</f>
        <v>TR002</v>
      </c>
      <c r="C9" s="501" t="str">
        <f>Matériel_Sogto!C15</f>
        <v>Engin</v>
      </c>
      <c r="D9" s="557"/>
      <c r="E9" s="557"/>
      <c r="F9" s="557"/>
      <c r="G9" s="557"/>
      <c r="H9" s="557"/>
      <c r="I9" s="557"/>
      <c r="J9" s="557"/>
      <c r="K9" s="557"/>
      <c r="L9" s="557"/>
      <c r="M9" s="557"/>
      <c r="N9" s="557"/>
      <c r="O9" s="557"/>
      <c r="P9" s="557"/>
      <c r="Q9" s="557"/>
      <c r="R9" s="557"/>
      <c r="S9" s="557"/>
      <c r="T9" s="557"/>
      <c r="U9" s="557"/>
      <c r="V9" s="557"/>
      <c r="W9" s="557"/>
      <c r="X9" s="557"/>
      <c r="Y9" s="557"/>
      <c r="Z9" s="557"/>
      <c r="AA9" s="557"/>
      <c r="AB9" s="557"/>
      <c r="AC9" s="557"/>
      <c r="AD9" s="557"/>
      <c r="AE9" s="557"/>
      <c r="AF9" s="557"/>
      <c r="AG9" s="557"/>
      <c r="AH9" s="557"/>
    </row>
    <row r="10" spans="1:34">
      <c r="A10" s="500" t="str">
        <f>Matériel_Sogto!A16</f>
        <v>COMPACTEUR</v>
      </c>
      <c r="B10" s="501" t="str">
        <f>Matériel_Sogto!B16</f>
        <v>C006</v>
      </c>
      <c r="C10" s="501" t="str">
        <f>Matériel_Sogto!C16</f>
        <v>Engin</v>
      </c>
      <c r="D10" s="557"/>
      <c r="E10" s="557"/>
      <c r="F10" s="557"/>
      <c r="G10" s="557"/>
      <c r="H10" s="557"/>
      <c r="I10" s="557"/>
      <c r="J10" s="557"/>
      <c r="K10" s="557"/>
      <c r="L10" s="557"/>
      <c r="M10" s="557"/>
      <c r="N10" s="557"/>
      <c r="O10" s="557"/>
      <c r="P10" s="557"/>
      <c r="Q10" s="557"/>
      <c r="R10" s="557"/>
      <c r="S10" s="557"/>
      <c r="T10" s="557"/>
      <c r="U10" s="557"/>
      <c r="V10" s="557"/>
      <c r="W10" s="557"/>
      <c r="X10" s="557"/>
      <c r="Y10" s="557"/>
      <c r="Z10" s="557"/>
      <c r="AA10" s="557"/>
      <c r="AB10" s="557"/>
      <c r="AC10" s="557"/>
      <c r="AD10" s="557"/>
      <c r="AE10" s="557"/>
      <c r="AF10" s="557"/>
      <c r="AG10" s="557"/>
      <c r="AH10" s="557"/>
    </row>
    <row r="11" spans="1:34">
      <c r="A11" s="500" t="str">
        <f>Matériel_Sogto!A17</f>
        <v>COMPACTEUR</v>
      </c>
      <c r="B11" s="501" t="str">
        <f>Matériel_Sogto!B17</f>
        <v>C003</v>
      </c>
      <c r="C11" s="501" t="str">
        <f>Matériel_Sogto!C17</f>
        <v>Engin</v>
      </c>
      <c r="D11" s="557"/>
      <c r="E11" s="557"/>
      <c r="F11" s="557"/>
      <c r="G11" s="557"/>
      <c r="H11" s="557"/>
      <c r="I11" s="557"/>
      <c r="J11" s="557"/>
      <c r="K11" s="557"/>
      <c r="L11" s="557"/>
      <c r="M11" s="557"/>
      <c r="N11" s="557"/>
      <c r="O11" s="557"/>
      <c r="P11" s="557"/>
      <c r="Q11" s="557"/>
      <c r="R11" s="557"/>
      <c r="S11" s="557"/>
      <c r="T11" s="557"/>
      <c r="U11" s="557"/>
      <c r="V11" s="557"/>
      <c r="W11" s="557"/>
      <c r="X11" s="557"/>
      <c r="Y11" s="557"/>
      <c r="Z11" s="557"/>
      <c r="AA11" s="557"/>
      <c r="AB11" s="557"/>
      <c r="AC11" s="557"/>
      <c r="AD11" s="557"/>
      <c r="AE11" s="557"/>
      <c r="AF11" s="557"/>
      <c r="AG11" s="557"/>
      <c r="AH11" s="557"/>
    </row>
    <row r="12" spans="1:34">
      <c r="A12" s="500" t="str">
        <f>Matériel_Sogto!A18</f>
        <v>PELLE</v>
      </c>
      <c r="B12" s="501" t="str">
        <f>Matériel_Sogto!B18</f>
        <v>P0012</v>
      </c>
      <c r="C12" s="501" t="str">
        <f>Matériel_Sogto!C18</f>
        <v>Engin</v>
      </c>
      <c r="D12" s="557"/>
      <c r="E12" s="557"/>
      <c r="F12" s="557"/>
      <c r="G12" s="557"/>
      <c r="H12" s="557"/>
      <c r="I12" s="557"/>
      <c r="J12" s="557"/>
      <c r="K12" s="557"/>
      <c r="L12" s="557"/>
      <c r="M12" s="557"/>
      <c r="N12" s="557"/>
      <c r="O12" s="557"/>
      <c r="P12" s="557"/>
      <c r="Q12" s="557"/>
      <c r="R12" s="557"/>
      <c r="S12" s="557"/>
      <c r="T12" s="557"/>
      <c r="U12" s="557"/>
      <c r="V12" s="557"/>
      <c r="W12" s="557"/>
      <c r="X12" s="557"/>
      <c r="Y12" s="557"/>
      <c r="Z12" s="557"/>
      <c r="AA12" s="557"/>
      <c r="AB12" s="557"/>
      <c r="AC12" s="557"/>
      <c r="AD12" s="557"/>
      <c r="AE12" s="557"/>
      <c r="AF12" s="557"/>
      <c r="AG12" s="557"/>
      <c r="AH12" s="557"/>
    </row>
    <row r="13" spans="1:34">
      <c r="A13" s="500" t="str">
        <f>Matériel_Sogto!A19</f>
        <v>CAMION</v>
      </c>
      <c r="B13" s="501" t="str">
        <f>Matériel_Sogto!B19</f>
        <v>CB001</v>
      </c>
      <c r="C13" s="501" t="str">
        <f>Matériel_Sogto!C19</f>
        <v>Transport</v>
      </c>
      <c r="D13" s="557"/>
      <c r="E13" s="557"/>
      <c r="F13" s="557"/>
      <c r="G13" s="557"/>
      <c r="H13" s="557"/>
      <c r="I13" s="557"/>
      <c r="J13" s="557"/>
      <c r="K13" s="557"/>
      <c r="L13" s="557"/>
      <c r="M13" s="557"/>
      <c r="N13" s="557"/>
      <c r="O13" s="557"/>
      <c r="P13" s="557"/>
      <c r="Q13" s="557"/>
      <c r="R13" s="557"/>
      <c r="S13" s="557"/>
      <c r="T13" s="557"/>
      <c r="U13" s="557"/>
      <c r="V13" s="557"/>
      <c r="W13" s="557"/>
      <c r="X13" s="557"/>
      <c r="Y13" s="557"/>
      <c r="Z13" s="557"/>
      <c r="AA13" s="557"/>
      <c r="AB13" s="557"/>
      <c r="AC13" s="557"/>
      <c r="AD13" s="557"/>
      <c r="AE13" s="557"/>
      <c r="AF13" s="557"/>
      <c r="AG13" s="557"/>
      <c r="AH13" s="557"/>
    </row>
    <row r="14" spans="1:34">
      <c r="A14" s="500" t="str">
        <f>Matériel_Sogto!A20</f>
        <v>CAMION</v>
      </c>
      <c r="B14" s="501" t="str">
        <f>Matériel_Sogto!B20</f>
        <v>CB002</v>
      </c>
      <c r="C14" s="501" t="str">
        <f>Matériel_Sogto!C20</f>
        <v>Transport</v>
      </c>
      <c r="D14" s="557"/>
      <c r="E14" s="557"/>
      <c r="F14" s="557"/>
      <c r="G14" s="557"/>
      <c r="H14" s="557"/>
      <c r="I14" s="557"/>
      <c r="J14" s="557"/>
      <c r="K14" s="557"/>
      <c r="L14" s="557"/>
      <c r="M14" s="557"/>
      <c r="N14" s="557"/>
      <c r="O14" s="557"/>
      <c r="P14" s="557"/>
      <c r="Q14" s="557"/>
      <c r="R14" s="557"/>
      <c r="S14" s="557"/>
      <c r="T14" s="557"/>
      <c r="U14" s="557"/>
      <c r="V14" s="557"/>
      <c r="W14" s="557"/>
      <c r="X14" s="557"/>
      <c r="Y14" s="557"/>
      <c r="Z14" s="557"/>
      <c r="AA14" s="557"/>
      <c r="AB14" s="557"/>
      <c r="AC14" s="557"/>
      <c r="AD14" s="557"/>
      <c r="AE14" s="557"/>
      <c r="AF14" s="557"/>
      <c r="AG14" s="557"/>
      <c r="AH14" s="557"/>
    </row>
    <row r="15" spans="1:34">
      <c r="A15" s="500" t="str">
        <f>Matériel_Sogto!A21</f>
        <v>CAMION</v>
      </c>
      <c r="B15" s="501" t="str">
        <f>Matériel_Sogto!B21</f>
        <v>CA006</v>
      </c>
      <c r="C15" s="501" t="str">
        <f>Matériel_Sogto!C21</f>
        <v>Transport</v>
      </c>
      <c r="D15" s="557"/>
      <c r="E15" s="557"/>
      <c r="F15" s="557"/>
      <c r="G15" s="557"/>
      <c r="H15" s="557"/>
      <c r="I15" s="557"/>
      <c r="J15" s="557"/>
      <c r="K15" s="557"/>
      <c r="L15" s="557"/>
      <c r="M15" s="557"/>
      <c r="N15" s="557"/>
      <c r="O15" s="557"/>
      <c r="P15" s="557"/>
      <c r="Q15" s="557"/>
      <c r="R15" s="557"/>
      <c r="S15" s="557"/>
      <c r="T15" s="557"/>
      <c r="U15" s="557"/>
      <c r="V15" s="557"/>
      <c r="W15" s="557"/>
      <c r="X15" s="557"/>
      <c r="Y15" s="557"/>
      <c r="Z15" s="557"/>
      <c r="AA15" s="557"/>
      <c r="AB15" s="557"/>
      <c r="AC15" s="557"/>
      <c r="AD15" s="557"/>
      <c r="AE15" s="557"/>
      <c r="AF15" s="557"/>
      <c r="AG15" s="557"/>
      <c r="AH15" s="557"/>
    </row>
    <row r="16" spans="1:34">
      <c r="A16" s="500" t="str">
        <f>Matériel_Sogto!A22</f>
        <v>CAMION</v>
      </c>
      <c r="B16" s="501" t="str">
        <f>Matériel_Sogto!B22</f>
        <v>CA012</v>
      </c>
      <c r="C16" s="501" t="str">
        <f>Matériel_Sogto!C22</f>
        <v>Transport</v>
      </c>
      <c r="D16" s="557"/>
      <c r="E16" s="557"/>
      <c r="F16" s="557"/>
      <c r="G16" s="557"/>
      <c r="H16" s="557"/>
      <c r="I16" s="557"/>
      <c r="J16" s="557"/>
      <c r="K16" s="557"/>
      <c r="L16" s="557"/>
      <c r="M16" s="557"/>
      <c r="N16" s="557"/>
      <c r="O16" s="557"/>
      <c r="P16" s="557"/>
      <c r="Q16" s="557"/>
      <c r="R16" s="557"/>
      <c r="S16" s="557"/>
      <c r="T16" s="557"/>
      <c r="U16" s="557"/>
      <c r="V16" s="557"/>
      <c r="W16" s="557"/>
      <c r="X16" s="557"/>
      <c r="Y16" s="557"/>
      <c r="Z16" s="557"/>
      <c r="AA16" s="557"/>
      <c r="AB16" s="557"/>
      <c r="AC16" s="557"/>
      <c r="AD16" s="557"/>
      <c r="AE16" s="557"/>
      <c r="AF16" s="557"/>
      <c r="AG16" s="557"/>
      <c r="AH16" s="557"/>
    </row>
    <row r="17" spans="1:34">
      <c r="A17" s="500" t="str">
        <f>Matériel_Sogto!A23</f>
        <v>PICK UP</v>
      </c>
      <c r="B17" s="501" t="str">
        <f>Matériel_Sogto!B23</f>
        <v>PICK003</v>
      </c>
      <c r="C17" s="501" t="str">
        <f>Matériel_Sogto!C23</f>
        <v>Transport</v>
      </c>
      <c r="D17" s="557"/>
      <c r="E17" s="557"/>
      <c r="F17" s="557"/>
      <c r="G17" s="557"/>
      <c r="H17" s="557"/>
      <c r="I17" s="557"/>
      <c r="J17" s="557"/>
      <c r="K17" s="557"/>
      <c r="L17" s="557"/>
      <c r="M17" s="557"/>
      <c r="N17" s="557"/>
      <c r="O17" s="557"/>
      <c r="P17" s="557"/>
      <c r="Q17" s="557"/>
      <c r="R17" s="557"/>
      <c r="S17" s="557"/>
      <c r="T17" s="557"/>
      <c r="U17" s="557"/>
      <c r="V17" s="557"/>
      <c r="W17" s="557"/>
      <c r="X17" s="557"/>
      <c r="Y17" s="557"/>
      <c r="Z17" s="557"/>
      <c r="AA17" s="557"/>
      <c r="AB17" s="557"/>
      <c r="AC17" s="557"/>
      <c r="AD17" s="557"/>
      <c r="AE17" s="557"/>
      <c r="AF17" s="557"/>
      <c r="AG17" s="557"/>
      <c r="AH17" s="557"/>
    </row>
    <row r="18" spans="1:34">
      <c r="A18" s="500" t="str">
        <f>Matériel_Sogto!A24</f>
        <v>FIAT</v>
      </c>
      <c r="B18" s="501" t="str">
        <f>Matériel_Sogto!B24</f>
        <v>VL004</v>
      </c>
      <c r="C18" s="501" t="str">
        <f>Matériel_Sogto!C24</f>
        <v>Transport</v>
      </c>
      <c r="D18" s="557"/>
      <c r="E18" s="557"/>
      <c r="F18" s="557"/>
      <c r="G18" s="557"/>
      <c r="H18" s="557"/>
      <c r="I18" s="557"/>
      <c r="J18" s="557"/>
      <c r="K18" s="557"/>
      <c r="L18" s="557"/>
      <c r="M18" s="557"/>
      <c r="N18" s="557"/>
      <c r="O18" s="557"/>
      <c r="P18" s="557"/>
      <c r="Q18" s="557"/>
      <c r="R18" s="557"/>
      <c r="S18" s="557"/>
      <c r="T18" s="557"/>
      <c r="U18" s="557"/>
      <c r="V18" s="557"/>
      <c r="W18" s="557"/>
      <c r="X18" s="557"/>
      <c r="Y18" s="557"/>
      <c r="Z18" s="557"/>
      <c r="AA18" s="557"/>
      <c r="AB18" s="557"/>
      <c r="AC18" s="557"/>
      <c r="AD18" s="557"/>
      <c r="AE18" s="557"/>
      <c r="AF18" s="557"/>
      <c r="AG18" s="557"/>
      <c r="AH18" s="557"/>
    </row>
    <row r="19" spans="1:34">
      <c r="A19" s="500" t="str">
        <f>Matériel_Sogto!A25</f>
        <v>GROUPE ELECROGENE</v>
      </c>
      <c r="B19" s="501">
        <f>Matériel_Sogto!B25</f>
        <v>0</v>
      </c>
      <c r="C19" s="501">
        <f>Matériel_Sogto!C25</f>
        <v>0</v>
      </c>
      <c r="D19" s="557"/>
      <c r="E19" s="557"/>
      <c r="F19" s="557"/>
      <c r="G19" s="557"/>
      <c r="H19" s="557"/>
      <c r="I19" s="557"/>
      <c r="J19" s="557"/>
      <c r="K19" s="557"/>
      <c r="L19" s="557"/>
      <c r="M19" s="557"/>
      <c r="N19" s="557"/>
      <c r="O19" s="557"/>
      <c r="P19" s="557"/>
      <c r="Q19" s="557"/>
      <c r="R19" s="557"/>
      <c r="S19" s="557"/>
      <c r="T19" s="557"/>
      <c r="U19" s="557"/>
      <c r="V19" s="557"/>
      <c r="W19" s="557"/>
      <c r="X19" s="557"/>
      <c r="Y19" s="557"/>
      <c r="Z19" s="557"/>
      <c r="AA19" s="557"/>
      <c r="AB19" s="557"/>
      <c r="AC19" s="557"/>
      <c r="AD19" s="557"/>
      <c r="AE19" s="557"/>
      <c r="AF19" s="557"/>
      <c r="AG19" s="557"/>
      <c r="AH19" s="557"/>
    </row>
    <row r="20" spans="1:34">
      <c r="A20" s="500" t="str">
        <f>Matériel_Sogto!A26</f>
        <v>MOTEUR  D'EAU</v>
      </c>
      <c r="B20" s="501">
        <f>Matériel_Sogto!B26</f>
        <v>0</v>
      </c>
      <c r="C20" s="501">
        <f>Matériel_Sogto!C26</f>
        <v>0</v>
      </c>
      <c r="D20" s="557"/>
      <c r="E20" s="557"/>
      <c r="F20" s="557"/>
      <c r="G20" s="557"/>
      <c r="H20" s="557"/>
      <c r="I20" s="557"/>
      <c r="J20" s="557"/>
      <c r="K20" s="557"/>
      <c r="L20" s="557"/>
      <c r="M20" s="557"/>
      <c r="N20" s="557"/>
      <c r="O20" s="557"/>
      <c r="P20" s="557"/>
      <c r="Q20" s="557"/>
      <c r="R20" s="557"/>
      <c r="S20" s="557"/>
      <c r="T20" s="557"/>
      <c r="U20" s="557"/>
      <c r="V20" s="557"/>
      <c r="W20" s="557"/>
      <c r="X20" s="557"/>
      <c r="Y20" s="557"/>
      <c r="Z20" s="557"/>
      <c r="AA20" s="557"/>
      <c r="AB20" s="557"/>
      <c r="AC20" s="557"/>
      <c r="AD20" s="557"/>
      <c r="AE20" s="557"/>
      <c r="AF20" s="557"/>
      <c r="AG20" s="557"/>
      <c r="AH20" s="557"/>
    </row>
    <row r="21" spans="1:34">
      <c r="A21" s="500" t="str">
        <f>Matériel_Sogto!A27</f>
        <v>KIA</v>
      </c>
      <c r="B21" s="501" t="str">
        <f>Matériel_Sogto!B27</f>
        <v>VL017</v>
      </c>
      <c r="C21" s="501" t="str">
        <f>Matériel_Sogto!C27</f>
        <v>Transport</v>
      </c>
      <c r="D21" s="557"/>
      <c r="E21" s="557"/>
      <c r="F21" s="557"/>
      <c r="G21" s="557"/>
      <c r="H21" s="557"/>
      <c r="I21" s="557"/>
      <c r="J21" s="557"/>
      <c r="K21" s="557"/>
      <c r="L21" s="557"/>
      <c r="M21" s="557"/>
      <c r="N21" s="557"/>
      <c r="O21" s="557"/>
      <c r="P21" s="557"/>
      <c r="Q21" s="557"/>
      <c r="R21" s="557"/>
      <c r="S21" s="557"/>
      <c r="T21" s="557"/>
      <c r="U21" s="557"/>
      <c r="V21" s="557"/>
      <c r="W21" s="557"/>
      <c r="X21" s="557"/>
      <c r="Y21" s="557"/>
      <c r="Z21" s="557"/>
      <c r="AA21" s="557"/>
      <c r="AB21" s="557"/>
      <c r="AC21" s="557"/>
      <c r="AD21" s="557"/>
      <c r="AE21" s="557"/>
      <c r="AF21" s="557"/>
      <c r="AG21" s="557"/>
      <c r="AH21" s="557"/>
    </row>
    <row r="22" spans="1:34">
      <c r="A22" s="500" t="str">
        <f>Matériel_Sogto!A28</f>
        <v>FIAT</v>
      </c>
      <c r="B22" s="501" t="str">
        <f>Matériel_Sogto!B28</f>
        <v>ASSURANCE</v>
      </c>
      <c r="C22" s="501">
        <f>Matériel_Sogto!C28</f>
        <v>0</v>
      </c>
      <c r="D22" s="557"/>
      <c r="E22" s="557"/>
      <c r="F22" s="557"/>
      <c r="G22" s="557"/>
      <c r="H22" s="557"/>
      <c r="I22" s="557"/>
      <c r="J22" s="557"/>
      <c r="K22" s="557"/>
      <c r="L22" s="557"/>
      <c r="M22" s="557"/>
      <c r="N22" s="557"/>
      <c r="O22" s="557"/>
      <c r="P22" s="557"/>
      <c r="Q22" s="557"/>
      <c r="R22" s="557"/>
      <c r="S22" s="557"/>
      <c r="T22" s="557"/>
      <c r="U22" s="557"/>
      <c r="V22" s="557"/>
      <c r="W22" s="557"/>
      <c r="X22" s="557"/>
      <c r="Y22" s="557"/>
      <c r="Z22" s="557"/>
      <c r="AA22" s="557"/>
      <c r="AB22" s="557"/>
      <c r="AC22" s="557"/>
      <c r="AD22" s="557"/>
      <c r="AE22" s="557"/>
      <c r="AF22" s="557"/>
      <c r="AG22" s="557"/>
      <c r="AH22" s="557"/>
    </row>
    <row r="23" spans="1:34">
      <c r="A23" s="500" t="str">
        <f>Matériel_Sogto!A29</f>
        <v>TRANSPORT PERSONNEL</v>
      </c>
      <c r="B23" s="501" t="str">
        <f>Matériel_Sogto!B29</f>
        <v>TPR003</v>
      </c>
      <c r="C23" s="501" t="str">
        <f>Matériel_Sogto!C29</f>
        <v>Transport</v>
      </c>
      <c r="D23" s="557"/>
      <c r="E23" s="557"/>
      <c r="F23" s="557"/>
      <c r="G23" s="557"/>
      <c r="H23" s="557"/>
      <c r="I23" s="557"/>
      <c r="J23" s="557"/>
      <c r="K23" s="557"/>
      <c r="L23" s="557"/>
      <c r="M23" s="557"/>
      <c r="N23" s="557"/>
      <c r="O23" s="557"/>
      <c r="P23" s="557"/>
      <c r="Q23" s="557"/>
      <c r="R23" s="557"/>
      <c r="S23" s="557"/>
      <c r="T23" s="557"/>
      <c r="U23" s="557"/>
      <c r="V23" s="557"/>
      <c r="W23" s="557"/>
      <c r="X23" s="557"/>
      <c r="Y23" s="557"/>
      <c r="Z23" s="557"/>
      <c r="AA23" s="557"/>
      <c r="AB23" s="557"/>
      <c r="AC23" s="557"/>
      <c r="AD23" s="557"/>
      <c r="AE23" s="557"/>
      <c r="AF23" s="557"/>
      <c r="AG23" s="557"/>
      <c r="AH23" s="557"/>
    </row>
    <row r="24" spans="1:34">
      <c r="A24" s="500" t="str">
        <f>Matériel_Sogto!A30</f>
        <v>CHANTIER RASE TBOUDA</v>
      </c>
      <c r="B24" s="501">
        <f>Matériel_Sogto!B30</f>
        <v>0</v>
      </c>
      <c r="C24" s="501">
        <f>Matériel_Sogto!C30</f>
        <v>0</v>
      </c>
      <c r="D24" s="557"/>
      <c r="E24" s="557"/>
      <c r="F24" s="557"/>
      <c r="G24" s="557"/>
      <c r="H24" s="557"/>
      <c r="I24" s="557"/>
      <c r="J24" s="557"/>
      <c r="K24" s="557"/>
      <c r="L24" s="557"/>
      <c r="M24" s="557"/>
      <c r="N24" s="557"/>
      <c r="O24" s="557"/>
      <c r="P24" s="557"/>
      <c r="Q24" s="557"/>
      <c r="R24" s="557"/>
      <c r="S24" s="557"/>
      <c r="T24" s="557"/>
      <c r="U24" s="557"/>
      <c r="V24" s="557"/>
      <c r="W24" s="557"/>
      <c r="X24" s="557"/>
      <c r="Y24" s="557"/>
      <c r="Z24" s="557"/>
      <c r="AA24" s="557"/>
      <c r="AB24" s="557"/>
      <c r="AC24" s="557"/>
      <c r="AD24" s="557"/>
      <c r="AE24" s="557"/>
      <c r="AF24" s="557"/>
      <c r="AG24" s="557"/>
      <c r="AH24" s="557"/>
    </row>
    <row r="25" spans="1:34">
      <c r="A25" s="500" t="str">
        <f>Matériel_Sogto!A31</f>
        <v>CAMION</v>
      </c>
      <c r="B25" s="501" t="str">
        <f>Matériel_Sogto!B31</f>
        <v>CA015</v>
      </c>
      <c r="C25" s="501">
        <f>Matériel_Sogto!C31</f>
        <v>0</v>
      </c>
      <c r="D25" s="557"/>
      <c r="E25" s="557"/>
      <c r="F25" s="557"/>
      <c r="G25" s="557"/>
      <c r="H25" s="557"/>
      <c r="I25" s="557"/>
      <c r="J25" s="557"/>
      <c r="K25" s="557"/>
      <c r="L25" s="557"/>
      <c r="M25" s="557"/>
      <c r="N25" s="557"/>
      <c r="O25" s="557"/>
      <c r="P25" s="557"/>
      <c r="Q25" s="557"/>
      <c r="R25" s="557"/>
      <c r="S25" s="557"/>
      <c r="T25" s="557"/>
      <c r="U25" s="557"/>
      <c r="V25" s="557"/>
      <c r="W25" s="557"/>
      <c r="X25" s="557"/>
      <c r="Y25" s="557"/>
      <c r="Z25" s="557"/>
      <c r="AA25" s="557"/>
      <c r="AB25" s="557"/>
      <c r="AC25" s="557"/>
      <c r="AD25" s="557"/>
      <c r="AE25" s="557"/>
      <c r="AF25" s="557"/>
      <c r="AG25" s="557"/>
      <c r="AH25" s="557"/>
    </row>
    <row r="26" spans="1:34">
      <c r="A26" s="500" t="str">
        <f>Matériel_Sogto!A32</f>
        <v>CAMION 690A 7</v>
      </c>
      <c r="B26" s="501" t="str">
        <f>Matériel_Sogto!B32</f>
        <v>CR001</v>
      </c>
      <c r="C26" s="501">
        <f>Matériel_Sogto!C32</f>
        <v>0</v>
      </c>
      <c r="D26" s="557"/>
      <c r="E26" s="557"/>
      <c r="F26" s="557"/>
      <c r="G26" s="557"/>
      <c r="H26" s="557"/>
      <c r="I26" s="557"/>
      <c r="J26" s="557"/>
      <c r="K26" s="557"/>
      <c r="L26" s="557"/>
      <c r="M26" s="557"/>
      <c r="N26" s="557"/>
      <c r="O26" s="557"/>
      <c r="P26" s="557"/>
      <c r="Q26" s="557"/>
      <c r="R26" s="557"/>
      <c r="S26" s="557"/>
      <c r="T26" s="557"/>
      <c r="U26" s="557"/>
      <c r="V26" s="557"/>
      <c r="W26" s="557"/>
      <c r="X26" s="557"/>
      <c r="Y26" s="557"/>
      <c r="Z26" s="557"/>
      <c r="AA26" s="557"/>
      <c r="AB26" s="557"/>
      <c r="AC26" s="557"/>
      <c r="AD26" s="557"/>
      <c r="AE26" s="557"/>
      <c r="AF26" s="557"/>
      <c r="AG26" s="557"/>
      <c r="AH26" s="557"/>
    </row>
    <row r="27" spans="1:34">
      <c r="A27" s="500" t="str">
        <f>Matériel_Sogto!A33</f>
        <v>CHAUDIERE</v>
      </c>
      <c r="B27" s="501" t="str">
        <f>Matériel_Sogto!B33</f>
        <v>CR001</v>
      </c>
      <c r="C27" s="501">
        <f>Matériel_Sogto!C33</f>
        <v>0</v>
      </c>
      <c r="D27" s="557"/>
      <c r="E27" s="557"/>
      <c r="F27" s="557"/>
      <c r="G27" s="557"/>
      <c r="H27" s="557"/>
      <c r="I27" s="557"/>
      <c r="J27" s="557"/>
      <c r="K27" s="557"/>
      <c r="L27" s="557"/>
      <c r="M27" s="557"/>
      <c r="N27" s="557"/>
      <c r="O27" s="557"/>
      <c r="P27" s="557"/>
      <c r="Q27" s="557"/>
      <c r="R27" s="557"/>
      <c r="S27" s="557"/>
      <c r="T27" s="557"/>
      <c r="U27" s="557"/>
      <c r="V27" s="557"/>
      <c r="W27" s="557"/>
      <c r="X27" s="557"/>
      <c r="Y27" s="557"/>
      <c r="Z27" s="557"/>
      <c r="AA27" s="557"/>
      <c r="AB27" s="557"/>
      <c r="AC27" s="557"/>
      <c r="AD27" s="557"/>
      <c r="AE27" s="557"/>
      <c r="AF27" s="557"/>
      <c r="AG27" s="557"/>
      <c r="AH27" s="557"/>
    </row>
    <row r="28" spans="1:34">
      <c r="A28" s="500">
        <f>Matériel_Sogto!A34</f>
        <v>0</v>
      </c>
      <c r="B28" s="501">
        <f>Matériel_Sogto!B34</f>
        <v>0</v>
      </c>
      <c r="C28" s="501">
        <f>Matériel_Sogto!C34</f>
        <v>0</v>
      </c>
      <c r="D28" s="557"/>
      <c r="E28" s="557"/>
      <c r="F28" s="557"/>
      <c r="G28" s="557"/>
      <c r="H28" s="557"/>
      <c r="I28" s="557"/>
      <c r="J28" s="557"/>
      <c r="K28" s="557"/>
      <c r="L28" s="557"/>
      <c r="M28" s="557"/>
      <c r="N28" s="557"/>
      <c r="O28" s="557"/>
      <c r="P28" s="557"/>
      <c r="Q28" s="557"/>
      <c r="R28" s="557"/>
      <c r="S28" s="557"/>
      <c r="T28" s="557"/>
      <c r="U28" s="557"/>
      <c r="V28" s="557"/>
      <c r="W28" s="557"/>
      <c r="X28" s="557"/>
      <c r="Y28" s="557"/>
      <c r="Z28" s="557"/>
      <c r="AA28" s="557"/>
      <c r="AB28" s="557"/>
      <c r="AC28" s="557"/>
      <c r="AD28" s="557"/>
      <c r="AE28" s="557"/>
      <c r="AF28" s="557"/>
      <c r="AG28" s="557"/>
      <c r="AH28" s="557"/>
    </row>
    <row r="29" spans="1:34">
      <c r="A29" s="500">
        <f>Matériel_Sogto!A35</f>
        <v>0</v>
      </c>
      <c r="B29" s="501">
        <f>Matériel_Sogto!B35</f>
        <v>0</v>
      </c>
      <c r="C29" s="501">
        <f>Matériel_Sogto!C35</f>
        <v>0</v>
      </c>
      <c r="D29" s="557"/>
      <c r="E29" s="557"/>
      <c r="F29" s="557"/>
      <c r="G29" s="557"/>
      <c r="H29" s="557"/>
      <c r="I29" s="557"/>
      <c r="J29" s="557"/>
      <c r="K29" s="557"/>
      <c r="L29" s="557"/>
      <c r="M29" s="557"/>
      <c r="N29" s="557"/>
      <c r="O29" s="557"/>
      <c r="P29" s="557"/>
      <c r="Q29" s="557"/>
      <c r="R29" s="557"/>
      <c r="S29" s="557"/>
      <c r="T29" s="557"/>
      <c r="U29" s="557"/>
      <c r="V29" s="557"/>
      <c r="W29" s="557"/>
      <c r="X29" s="557"/>
      <c r="Y29" s="557"/>
      <c r="Z29" s="557"/>
      <c r="AA29" s="557"/>
      <c r="AB29" s="557"/>
      <c r="AC29" s="557"/>
      <c r="AD29" s="557"/>
      <c r="AE29" s="557"/>
      <c r="AF29" s="557"/>
      <c r="AG29" s="557"/>
      <c r="AH29" s="557"/>
    </row>
    <row r="30" spans="1:34">
      <c r="A30" s="500">
        <f>Matériel_Sogto!A36</f>
        <v>0</v>
      </c>
      <c r="B30" s="501">
        <f>Matériel_Sogto!B36</f>
        <v>0</v>
      </c>
      <c r="C30" s="501">
        <f>Matériel_Sogto!C36</f>
        <v>0</v>
      </c>
      <c r="D30" s="557"/>
      <c r="E30" s="557"/>
      <c r="F30" s="557"/>
      <c r="G30" s="557"/>
      <c r="H30" s="557"/>
      <c r="I30" s="557"/>
      <c r="J30" s="557"/>
      <c r="K30" s="557"/>
      <c r="L30" s="557"/>
      <c r="M30" s="557"/>
      <c r="N30" s="557"/>
      <c r="O30" s="557"/>
      <c r="P30" s="557"/>
      <c r="Q30" s="557"/>
      <c r="R30" s="557"/>
      <c r="S30" s="557"/>
      <c r="T30" s="557"/>
      <c r="U30" s="557"/>
      <c r="V30" s="557"/>
      <c r="W30" s="557"/>
      <c r="X30" s="557"/>
      <c r="Y30" s="557"/>
      <c r="Z30" s="557"/>
      <c r="AA30" s="557"/>
      <c r="AB30" s="557"/>
      <c r="AC30" s="557"/>
      <c r="AD30" s="557"/>
      <c r="AE30" s="557"/>
      <c r="AF30" s="557"/>
      <c r="AG30" s="557"/>
      <c r="AH30" s="557"/>
    </row>
    <row r="31" spans="1:34">
      <c r="A31" s="500">
        <f>Matériel_Sogto!A37</f>
        <v>0</v>
      </c>
      <c r="B31" s="501">
        <f>Matériel_Sogto!B37</f>
        <v>0</v>
      </c>
      <c r="C31" s="501">
        <f>Matériel_Sogto!C37</f>
        <v>0</v>
      </c>
      <c r="D31" s="557"/>
      <c r="E31" s="557"/>
      <c r="F31" s="557"/>
      <c r="G31" s="557"/>
      <c r="H31" s="557"/>
      <c r="I31" s="557"/>
      <c r="J31" s="557"/>
      <c r="K31" s="557"/>
      <c r="L31" s="557"/>
      <c r="M31" s="557"/>
      <c r="N31" s="557"/>
      <c r="O31" s="557"/>
      <c r="P31" s="557"/>
      <c r="Q31" s="557"/>
      <c r="R31" s="557"/>
      <c r="S31" s="557"/>
      <c r="T31" s="557"/>
      <c r="U31" s="557"/>
      <c r="V31" s="557"/>
      <c r="W31" s="557"/>
      <c r="X31" s="557"/>
      <c r="Y31" s="557"/>
      <c r="Z31" s="557"/>
      <c r="AA31" s="557"/>
      <c r="AB31" s="557"/>
      <c r="AC31" s="557"/>
      <c r="AD31" s="557"/>
      <c r="AE31" s="557"/>
      <c r="AF31" s="557"/>
      <c r="AG31" s="557"/>
      <c r="AH31" s="557"/>
    </row>
    <row r="32" spans="1:34">
      <c r="A32" s="500">
        <f>Matériel_Sogto!A38</f>
        <v>0</v>
      </c>
      <c r="B32" s="501">
        <f>Matériel_Sogto!B38</f>
        <v>0</v>
      </c>
      <c r="C32" s="501">
        <f>Matériel_Sogto!C38</f>
        <v>0</v>
      </c>
      <c r="D32" s="557"/>
      <c r="E32" s="557"/>
      <c r="F32" s="557"/>
      <c r="G32" s="557"/>
      <c r="H32" s="557"/>
      <c r="I32" s="557"/>
      <c r="J32" s="557"/>
      <c r="K32" s="557"/>
      <c r="L32" s="557"/>
      <c r="M32" s="557"/>
      <c r="N32" s="557"/>
      <c r="O32" s="557"/>
      <c r="P32" s="557"/>
      <c r="Q32" s="557"/>
      <c r="R32" s="557"/>
      <c r="S32" s="557"/>
      <c r="T32" s="557"/>
      <c r="U32" s="557"/>
      <c r="V32" s="557"/>
      <c r="W32" s="557"/>
      <c r="X32" s="557"/>
      <c r="Y32" s="557"/>
      <c r="Z32" s="557"/>
      <c r="AA32" s="557"/>
      <c r="AB32" s="557"/>
      <c r="AC32" s="557"/>
      <c r="AD32" s="557"/>
      <c r="AE32" s="557"/>
      <c r="AF32" s="557"/>
      <c r="AG32" s="557"/>
      <c r="AH32" s="557"/>
    </row>
    <row r="33" spans="1:34">
      <c r="A33" s="500">
        <f>Matériel_Sogto!A39</f>
        <v>0</v>
      </c>
      <c r="B33" s="501">
        <f>Matériel_Sogto!B39</f>
        <v>0</v>
      </c>
      <c r="C33" s="501">
        <f>Matériel_Sogto!C39</f>
        <v>0</v>
      </c>
      <c r="D33" s="557"/>
      <c r="E33" s="557"/>
      <c r="F33" s="557"/>
      <c r="G33" s="557"/>
      <c r="H33" s="557"/>
      <c r="I33" s="557"/>
      <c r="J33" s="557"/>
      <c r="K33" s="557"/>
      <c r="L33" s="557"/>
      <c r="M33" s="557"/>
      <c r="N33" s="557"/>
      <c r="O33" s="557"/>
      <c r="P33" s="557"/>
      <c r="Q33" s="557"/>
      <c r="R33" s="557"/>
      <c r="S33" s="557"/>
      <c r="T33" s="557"/>
      <c r="U33" s="557"/>
      <c r="V33" s="557"/>
      <c r="W33" s="557"/>
      <c r="X33" s="557"/>
      <c r="Y33" s="557"/>
      <c r="Z33" s="557"/>
      <c r="AA33" s="557"/>
      <c r="AB33" s="557"/>
      <c r="AC33" s="557"/>
      <c r="AD33" s="557"/>
      <c r="AE33" s="557"/>
      <c r="AF33" s="557"/>
      <c r="AG33" s="557"/>
      <c r="AH33" s="557"/>
    </row>
    <row r="34" spans="1:34">
      <c r="A34" s="500">
        <f>Matériel_Sogto!A40</f>
        <v>0</v>
      </c>
      <c r="B34" s="501">
        <f>Matériel_Sogto!B40</f>
        <v>0</v>
      </c>
      <c r="C34" s="501">
        <f>Matériel_Sogto!C40</f>
        <v>0</v>
      </c>
      <c r="D34" s="557"/>
      <c r="E34" s="557"/>
      <c r="F34" s="557"/>
      <c r="G34" s="557"/>
      <c r="H34" s="557"/>
      <c r="I34" s="557"/>
      <c r="J34" s="557"/>
      <c r="K34" s="557"/>
      <c r="L34" s="557"/>
      <c r="M34" s="557"/>
      <c r="N34" s="557"/>
      <c r="O34" s="557"/>
      <c r="P34" s="557"/>
      <c r="Q34" s="557"/>
      <c r="R34" s="557"/>
      <c r="S34" s="557"/>
      <c r="T34" s="557"/>
      <c r="U34" s="557"/>
      <c r="V34" s="557"/>
      <c r="W34" s="557"/>
      <c r="X34" s="557"/>
      <c r="Y34" s="557"/>
      <c r="Z34" s="557"/>
      <c r="AA34" s="557"/>
      <c r="AB34" s="557"/>
      <c r="AC34" s="557"/>
      <c r="AD34" s="557"/>
      <c r="AE34" s="557"/>
      <c r="AF34" s="557"/>
      <c r="AG34" s="557"/>
      <c r="AH34" s="557"/>
    </row>
    <row r="35" spans="1:34">
      <c r="A35" s="500">
        <f>Matériel_Sogto!A41</f>
        <v>0</v>
      </c>
      <c r="B35" s="501">
        <f>Matériel_Sogto!B41</f>
        <v>0</v>
      </c>
      <c r="C35" s="501">
        <f>Matériel_Sogto!C41</f>
        <v>0</v>
      </c>
      <c r="D35" s="557"/>
      <c r="E35" s="557"/>
      <c r="F35" s="557"/>
      <c r="G35" s="557"/>
      <c r="H35" s="557"/>
      <c r="I35" s="557"/>
      <c r="J35" s="557"/>
      <c r="K35" s="557"/>
      <c r="L35" s="557"/>
      <c r="M35" s="557"/>
      <c r="N35" s="557"/>
      <c r="O35" s="557"/>
      <c r="P35" s="557"/>
      <c r="Q35" s="557"/>
      <c r="R35" s="557"/>
      <c r="S35" s="557"/>
      <c r="T35" s="557"/>
      <c r="U35" s="557"/>
      <c r="V35" s="557"/>
      <c r="W35" s="557"/>
      <c r="X35" s="557"/>
      <c r="Y35" s="557"/>
      <c r="Z35" s="557"/>
      <c r="AA35" s="557"/>
      <c r="AB35" s="557"/>
      <c r="AC35" s="557"/>
      <c r="AD35" s="557"/>
      <c r="AE35" s="557"/>
      <c r="AF35" s="557"/>
      <c r="AG35" s="557"/>
      <c r="AH35" s="557"/>
    </row>
    <row r="36" spans="1:34">
      <c r="A36" s="500">
        <f>Matériel_Sogto!A42</f>
        <v>0</v>
      </c>
      <c r="B36" s="501">
        <f>Matériel_Sogto!B42</f>
        <v>0</v>
      </c>
      <c r="C36" s="501">
        <f>Matériel_Sogto!C42</f>
        <v>0</v>
      </c>
      <c r="D36" s="557"/>
      <c r="E36" s="557"/>
      <c r="F36" s="557"/>
      <c r="G36" s="557"/>
      <c r="H36" s="557"/>
      <c r="I36" s="557"/>
      <c r="J36" s="557"/>
      <c r="K36" s="557"/>
      <c r="L36" s="557"/>
      <c r="M36" s="557"/>
      <c r="N36" s="557"/>
      <c r="O36" s="557"/>
      <c r="P36" s="557"/>
      <c r="Q36" s="557"/>
      <c r="R36" s="557"/>
      <c r="S36" s="557"/>
      <c r="T36" s="557"/>
      <c r="U36" s="557"/>
      <c r="V36" s="557"/>
      <c r="W36" s="557"/>
      <c r="X36" s="557"/>
      <c r="Y36" s="557"/>
      <c r="Z36" s="557"/>
      <c r="AA36" s="557"/>
      <c r="AB36" s="557"/>
      <c r="AC36" s="557"/>
      <c r="AD36" s="557"/>
      <c r="AE36" s="557"/>
      <c r="AF36" s="557"/>
      <c r="AG36" s="557"/>
      <c r="AH36" s="557"/>
    </row>
    <row r="37" spans="1:34">
      <c r="A37" s="500">
        <f>Matériel_Sogto!A43</f>
        <v>0</v>
      </c>
      <c r="B37" s="501">
        <f>Matériel_Sogto!B43</f>
        <v>0</v>
      </c>
      <c r="C37" s="501">
        <f>Matériel_Sogto!C43</f>
        <v>0</v>
      </c>
      <c r="D37" s="557"/>
      <c r="E37" s="557"/>
      <c r="F37" s="557"/>
      <c r="G37" s="557"/>
      <c r="H37" s="557"/>
      <c r="I37" s="557"/>
      <c r="J37" s="557"/>
      <c r="K37" s="557"/>
      <c r="L37" s="557"/>
      <c r="M37" s="557"/>
      <c r="N37" s="557"/>
      <c r="O37" s="557"/>
      <c r="P37" s="557"/>
      <c r="Q37" s="557"/>
      <c r="R37" s="557"/>
      <c r="S37" s="557"/>
      <c r="T37" s="557"/>
      <c r="U37" s="557"/>
      <c r="V37" s="557"/>
      <c r="W37" s="557"/>
      <c r="X37" s="557"/>
      <c r="Y37" s="557"/>
      <c r="Z37" s="557"/>
      <c r="AA37" s="557"/>
      <c r="AB37" s="557"/>
      <c r="AC37" s="557"/>
      <c r="AD37" s="557"/>
      <c r="AE37" s="557"/>
      <c r="AF37" s="557"/>
      <c r="AG37" s="557"/>
      <c r="AH37" s="557"/>
    </row>
    <row r="38" spans="1:34">
      <c r="A38" s="500">
        <f>Matériel_Sogto!A44</f>
        <v>0</v>
      </c>
      <c r="B38" s="501">
        <f>Matériel_Sogto!B44</f>
        <v>0</v>
      </c>
      <c r="C38" s="501">
        <f>Matériel_Sogto!C44</f>
        <v>0</v>
      </c>
      <c r="D38" s="557"/>
      <c r="E38" s="557"/>
      <c r="F38" s="557"/>
      <c r="G38" s="557"/>
      <c r="H38" s="557"/>
      <c r="I38" s="557"/>
      <c r="J38" s="557"/>
      <c r="K38" s="557"/>
      <c r="L38" s="557"/>
      <c r="M38" s="557"/>
      <c r="N38" s="557"/>
      <c r="O38" s="557"/>
      <c r="P38" s="557"/>
      <c r="Q38" s="557"/>
      <c r="R38" s="557"/>
      <c r="S38" s="557"/>
      <c r="T38" s="557"/>
      <c r="U38" s="557"/>
      <c r="V38" s="557"/>
      <c r="W38" s="557"/>
      <c r="X38" s="557"/>
      <c r="Y38" s="557"/>
      <c r="Z38" s="557"/>
      <c r="AA38" s="557"/>
      <c r="AB38" s="557"/>
      <c r="AC38" s="557"/>
      <c r="AD38" s="557"/>
      <c r="AE38" s="557"/>
      <c r="AF38" s="557"/>
      <c r="AG38" s="557"/>
      <c r="AH38" s="557"/>
    </row>
    <row r="39" spans="1:34">
      <c r="A39" s="500">
        <f>Matériel_Sogto!A45</f>
        <v>0</v>
      </c>
      <c r="B39" s="501">
        <f>Matériel_Sogto!B45</f>
        <v>0</v>
      </c>
      <c r="C39" s="501">
        <f>Matériel_Sogto!C45</f>
        <v>0</v>
      </c>
      <c r="D39" s="557"/>
      <c r="E39" s="557"/>
      <c r="F39" s="557"/>
      <c r="G39" s="557"/>
      <c r="H39" s="557"/>
      <c r="I39" s="557"/>
      <c r="J39" s="557"/>
      <c r="K39" s="557"/>
      <c r="L39" s="557"/>
      <c r="M39" s="557"/>
      <c r="N39" s="557"/>
      <c r="O39" s="557"/>
      <c r="P39" s="557"/>
      <c r="Q39" s="557"/>
      <c r="R39" s="557"/>
      <c r="S39" s="557"/>
      <c r="T39" s="557"/>
      <c r="U39" s="557"/>
      <c r="V39" s="557"/>
      <c r="W39" s="557"/>
      <c r="X39" s="557"/>
      <c r="Y39" s="557"/>
      <c r="Z39" s="557"/>
      <c r="AA39" s="557"/>
      <c r="AB39" s="557"/>
      <c r="AC39" s="557"/>
      <c r="AD39" s="557"/>
      <c r="AE39" s="557"/>
      <c r="AF39" s="557"/>
      <c r="AG39" s="557"/>
      <c r="AH39" s="557"/>
    </row>
    <row r="40" spans="1:34">
      <c r="A40" s="500">
        <f>Matériel_Sogto!A46</f>
        <v>0</v>
      </c>
      <c r="B40" s="501">
        <f>Matériel_Sogto!B46</f>
        <v>0</v>
      </c>
      <c r="C40" s="501">
        <f>Matériel_Sogto!C46</f>
        <v>0</v>
      </c>
      <c r="D40" s="557"/>
      <c r="E40" s="557"/>
      <c r="F40" s="557"/>
      <c r="G40" s="557"/>
      <c r="H40" s="557"/>
      <c r="I40" s="557"/>
      <c r="J40" s="557"/>
      <c r="K40" s="557"/>
      <c r="L40" s="557"/>
      <c r="M40" s="557"/>
      <c r="N40" s="557"/>
      <c r="O40" s="557"/>
      <c r="P40" s="557"/>
      <c r="Q40" s="557"/>
      <c r="R40" s="557"/>
      <c r="S40" s="557"/>
      <c r="T40" s="557"/>
      <c r="U40" s="557"/>
      <c r="V40" s="557"/>
      <c r="W40" s="557"/>
      <c r="X40" s="557"/>
      <c r="Y40" s="557"/>
      <c r="Z40" s="557"/>
      <c r="AA40" s="557"/>
      <c r="AB40" s="557"/>
      <c r="AC40" s="557"/>
      <c r="AD40" s="557"/>
      <c r="AE40" s="557"/>
      <c r="AF40" s="557"/>
      <c r="AG40" s="557"/>
      <c r="AH40" s="557"/>
    </row>
    <row r="41" spans="1:34">
      <c r="A41" s="500">
        <f>Matériel_Sogto!A47</f>
        <v>0</v>
      </c>
      <c r="B41" s="501">
        <f>Matériel_Sogto!B47</f>
        <v>0</v>
      </c>
      <c r="C41" s="501">
        <f>Matériel_Sogto!C47</f>
        <v>0</v>
      </c>
      <c r="D41" s="557"/>
      <c r="E41" s="557"/>
      <c r="F41" s="557"/>
      <c r="G41" s="557"/>
      <c r="H41" s="557"/>
      <c r="I41" s="557"/>
      <c r="J41" s="557"/>
      <c r="K41" s="557"/>
      <c r="L41" s="557"/>
      <c r="M41" s="557"/>
      <c r="N41" s="557"/>
      <c r="O41" s="557"/>
      <c r="P41" s="557"/>
      <c r="Q41" s="557"/>
      <c r="R41" s="557"/>
      <c r="S41" s="557"/>
      <c r="T41" s="557"/>
      <c r="U41" s="557"/>
      <c r="V41" s="557"/>
      <c r="W41" s="557"/>
      <c r="X41" s="557"/>
      <c r="Y41" s="557"/>
      <c r="Z41" s="557"/>
      <c r="AA41" s="557"/>
      <c r="AB41" s="557"/>
      <c r="AC41" s="557"/>
      <c r="AD41" s="557"/>
      <c r="AE41" s="557"/>
      <c r="AF41" s="557"/>
      <c r="AG41" s="557"/>
      <c r="AH41" s="557"/>
    </row>
    <row r="42" spans="1:34">
      <c r="A42" s="500">
        <f>Matériel_Sogto!A48</f>
        <v>0</v>
      </c>
      <c r="B42" s="501">
        <f>Matériel_Sogto!B48</f>
        <v>0</v>
      </c>
      <c r="C42" s="501">
        <f>Matériel_Sogto!C48</f>
        <v>0</v>
      </c>
      <c r="D42" s="557"/>
      <c r="E42" s="557"/>
      <c r="F42" s="557"/>
      <c r="G42" s="557"/>
      <c r="H42" s="557"/>
      <c r="I42" s="557"/>
      <c r="J42" s="557"/>
      <c r="K42" s="557"/>
      <c r="L42" s="557"/>
      <c r="M42" s="557"/>
      <c r="N42" s="557"/>
      <c r="O42" s="557"/>
      <c r="P42" s="557"/>
      <c r="Q42" s="557"/>
      <c r="R42" s="557"/>
      <c r="S42" s="557"/>
      <c r="T42" s="557"/>
      <c r="U42" s="557"/>
      <c r="V42" s="557"/>
      <c r="W42" s="557"/>
      <c r="X42" s="557"/>
      <c r="Y42" s="557"/>
      <c r="Z42" s="557"/>
      <c r="AA42" s="557"/>
      <c r="AB42" s="557"/>
      <c r="AC42" s="557"/>
      <c r="AD42" s="557"/>
      <c r="AE42" s="557"/>
      <c r="AF42" s="557"/>
      <c r="AG42" s="557"/>
      <c r="AH42" s="557"/>
    </row>
    <row r="43" spans="1:34">
      <c r="A43" s="500">
        <f>Matériel_Sogto!A49</f>
        <v>0</v>
      </c>
      <c r="B43" s="501">
        <f>Matériel_Sogto!B49</f>
        <v>0</v>
      </c>
      <c r="C43" s="501">
        <f>Matériel_Sogto!C49</f>
        <v>0</v>
      </c>
      <c r="D43" s="557"/>
      <c r="E43" s="557"/>
      <c r="F43" s="557"/>
      <c r="G43" s="557"/>
      <c r="H43" s="557"/>
      <c r="I43" s="557"/>
      <c r="J43" s="557"/>
      <c r="K43" s="557"/>
      <c r="L43" s="557"/>
      <c r="M43" s="557"/>
      <c r="N43" s="557"/>
      <c r="O43" s="557"/>
      <c r="P43" s="557"/>
      <c r="Q43" s="557"/>
      <c r="R43" s="557"/>
      <c r="S43" s="557"/>
      <c r="T43" s="557"/>
      <c r="U43" s="557"/>
      <c r="V43" s="557"/>
      <c r="W43" s="557"/>
      <c r="X43" s="557"/>
      <c r="Y43" s="557"/>
      <c r="Z43" s="557"/>
      <c r="AA43" s="557"/>
      <c r="AB43" s="557"/>
      <c r="AC43" s="557"/>
      <c r="AD43" s="557"/>
      <c r="AE43" s="557"/>
      <c r="AF43" s="557"/>
      <c r="AG43" s="557"/>
      <c r="AH43" s="557"/>
    </row>
    <row r="44" spans="1:34">
      <c r="A44" s="500">
        <f>Matériel_Sogto!A50</f>
        <v>0</v>
      </c>
      <c r="B44" s="501">
        <f>Matériel_Sogto!B50</f>
        <v>0</v>
      </c>
      <c r="C44" s="501">
        <f>Matériel_Sogto!C50</f>
        <v>0</v>
      </c>
      <c r="D44" s="557"/>
      <c r="E44" s="557"/>
      <c r="F44" s="557"/>
      <c r="G44" s="557"/>
      <c r="H44" s="557"/>
      <c r="I44" s="557"/>
      <c r="J44" s="557"/>
      <c r="K44" s="557"/>
      <c r="L44" s="557"/>
      <c r="M44" s="557"/>
      <c r="N44" s="557"/>
      <c r="O44" s="557"/>
      <c r="P44" s="557"/>
      <c r="Q44" s="557"/>
      <c r="R44" s="557"/>
      <c r="S44" s="557"/>
      <c r="T44" s="557"/>
      <c r="U44" s="557"/>
      <c r="V44" s="557"/>
      <c r="W44" s="557"/>
      <c r="X44" s="557"/>
      <c r="Y44" s="557"/>
      <c r="Z44" s="557"/>
      <c r="AA44" s="557"/>
      <c r="AB44" s="557"/>
      <c r="AC44" s="557"/>
      <c r="AD44" s="557"/>
      <c r="AE44" s="557"/>
      <c r="AF44" s="557"/>
      <c r="AG44" s="557"/>
      <c r="AH44" s="557"/>
    </row>
    <row r="45" spans="1:34">
      <c r="A45" s="500">
        <f>Matériel_Sogto!A51</f>
        <v>0</v>
      </c>
      <c r="B45" s="501">
        <f>Matériel_Sogto!B51</f>
        <v>0</v>
      </c>
      <c r="C45" s="501">
        <f>Matériel_Sogto!C51</f>
        <v>0</v>
      </c>
      <c r="D45" s="557"/>
      <c r="E45" s="557"/>
      <c r="F45" s="557"/>
      <c r="G45" s="557"/>
      <c r="H45" s="557"/>
      <c r="I45" s="557"/>
      <c r="J45" s="557"/>
      <c r="K45" s="557"/>
      <c r="L45" s="557"/>
      <c r="M45" s="557"/>
      <c r="N45" s="557"/>
      <c r="O45" s="557"/>
      <c r="P45" s="557"/>
      <c r="Q45" s="557"/>
      <c r="R45" s="557"/>
      <c r="S45" s="557"/>
      <c r="T45" s="557"/>
      <c r="U45" s="557"/>
      <c r="V45" s="557"/>
      <c r="W45" s="557"/>
      <c r="X45" s="557"/>
      <c r="Y45" s="557"/>
      <c r="Z45" s="557"/>
      <c r="AA45" s="557"/>
      <c r="AB45" s="557"/>
      <c r="AC45" s="557"/>
      <c r="AD45" s="557"/>
      <c r="AE45" s="557"/>
      <c r="AF45" s="557"/>
      <c r="AG45" s="557"/>
      <c r="AH45" s="557"/>
    </row>
    <row r="46" spans="1:34">
      <c r="A46" s="500">
        <f>Matériel_Sogto!A52</f>
        <v>0</v>
      </c>
      <c r="B46" s="501">
        <f>Matériel_Sogto!B52</f>
        <v>0</v>
      </c>
      <c r="C46" s="501">
        <f>Matériel_Sogto!C52</f>
        <v>0</v>
      </c>
      <c r="D46" s="557"/>
      <c r="E46" s="557"/>
      <c r="F46" s="557"/>
      <c r="G46" s="557"/>
      <c r="H46" s="557"/>
      <c r="I46" s="557"/>
      <c r="J46" s="557"/>
      <c r="K46" s="557"/>
      <c r="L46" s="557"/>
      <c r="M46" s="557"/>
      <c r="N46" s="557"/>
      <c r="O46" s="557"/>
      <c r="P46" s="557"/>
      <c r="Q46" s="557"/>
      <c r="R46" s="557"/>
      <c r="S46" s="557"/>
      <c r="T46" s="557"/>
      <c r="U46" s="557"/>
      <c r="V46" s="557"/>
      <c r="W46" s="557"/>
      <c r="X46" s="557"/>
      <c r="Y46" s="557"/>
      <c r="Z46" s="557"/>
      <c r="AA46" s="557"/>
      <c r="AB46" s="557"/>
      <c r="AC46" s="557"/>
      <c r="AD46" s="557"/>
      <c r="AE46" s="557"/>
      <c r="AF46" s="557"/>
      <c r="AG46" s="557"/>
      <c r="AH46" s="557"/>
    </row>
    <row r="47" spans="1:34">
      <c r="A47" s="500">
        <f>Matériel_Sogto!A53</f>
        <v>0</v>
      </c>
      <c r="B47" s="501">
        <f>Matériel_Sogto!B53</f>
        <v>0</v>
      </c>
      <c r="C47" s="501">
        <f>Matériel_Sogto!C53</f>
        <v>0</v>
      </c>
      <c r="D47" s="557"/>
      <c r="E47" s="557"/>
      <c r="F47" s="557"/>
      <c r="G47" s="557"/>
      <c r="H47" s="557"/>
      <c r="I47" s="557"/>
      <c r="J47" s="557"/>
      <c r="K47" s="557"/>
      <c r="L47" s="557"/>
      <c r="M47" s="557"/>
      <c r="N47" s="557"/>
      <c r="O47" s="557"/>
      <c r="P47" s="557"/>
      <c r="Q47" s="557"/>
      <c r="R47" s="557"/>
      <c r="S47" s="557"/>
      <c r="T47" s="557"/>
      <c r="U47" s="557"/>
      <c r="V47" s="557"/>
      <c r="W47" s="557"/>
      <c r="X47" s="557"/>
      <c r="Y47" s="557"/>
      <c r="Z47" s="557"/>
      <c r="AA47" s="557"/>
      <c r="AB47" s="557"/>
      <c r="AC47" s="557"/>
      <c r="AD47" s="557"/>
      <c r="AE47" s="557"/>
      <c r="AF47" s="557"/>
      <c r="AG47" s="557"/>
      <c r="AH47" s="557"/>
    </row>
    <row r="48" spans="1:34">
      <c r="A48" s="500">
        <f>Matériel_Sogto!A54</f>
        <v>0</v>
      </c>
      <c r="B48" s="501">
        <f>Matériel_Sogto!B54</f>
        <v>0</v>
      </c>
      <c r="C48" s="501">
        <f>Matériel_Sogto!C54</f>
        <v>0</v>
      </c>
      <c r="D48" s="557"/>
      <c r="E48" s="557"/>
      <c r="F48" s="557"/>
      <c r="G48" s="557"/>
      <c r="H48" s="557"/>
      <c r="I48" s="557"/>
      <c r="J48" s="557"/>
      <c r="K48" s="557"/>
      <c r="L48" s="557"/>
      <c r="M48" s="557"/>
      <c r="N48" s="557"/>
      <c r="O48" s="557"/>
      <c r="P48" s="557"/>
      <c r="Q48" s="557"/>
      <c r="R48" s="557"/>
      <c r="S48" s="557"/>
      <c r="T48" s="557"/>
      <c r="U48" s="557"/>
      <c r="V48" s="557"/>
      <c r="W48" s="557"/>
      <c r="X48" s="557"/>
      <c r="Y48" s="557"/>
      <c r="Z48" s="557"/>
      <c r="AA48" s="557"/>
      <c r="AB48" s="557"/>
      <c r="AC48" s="557"/>
      <c r="AD48" s="557"/>
      <c r="AE48" s="557"/>
      <c r="AF48" s="557"/>
      <c r="AG48" s="557"/>
      <c r="AH48" s="557"/>
    </row>
    <row r="49" spans="1:34">
      <c r="A49" s="500">
        <f>Matériel_Sogto!A55</f>
        <v>0</v>
      </c>
      <c r="B49" s="501">
        <f>Matériel_Sogto!B55</f>
        <v>0</v>
      </c>
      <c r="C49" s="501">
        <f>Matériel_Sogto!C55</f>
        <v>0</v>
      </c>
      <c r="D49" s="557"/>
      <c r="E49" s="557"/>
      <c r="F49" s="557"/>
      <c r="G49" s="557"/>
      <c r="H49" s="557"/>
      <c r="I49" s="557"/>
      <c r="J49" s="557"/>
      <c r="K49" s="557"/>
      <c r="L49" s="557"/>
      <c r="M49" s="557"/>
      <c r="N49" s="557"/>
      <c r="O49" s="557"/>
      <c r="P49" s="557"/>
      <c r="Q49" s="557"/>
      <c r="R49" s="557"/>
      <c r="S49" s="557"/>
      <c r="T49" s="557"/>
      <c r="U49" s="557"/>
      <c r="V49" s="557"/>
      <c r="W49" s="557"/>
      <c r="X49" s="557"/>
      <c r="Y49" s="557"/>
      <c r="Z49" s="557"/>
      <c r="AA49" s="557"/>
      <c r="AB49" s="557"/>
      <c r="AC49" s="557"/>
      <c r="AD49" s="557"/>
      <c r="AE49" s="557"/>
      <c r="AF49" s="557"/>
      <c r="AG49" s="557"/>
      <c r="AH49" s="557"/>
    </row>
    <row r="50" spans="1:34">
      <c r="A50" s="500">
        <f>Matériel_Sogto!A56</f>
        <v>0</v>
      </c>
      <c r="B50" s="501">
        <f>Matériel_Sogto!B56</f>
        <v>0</v>
      </c>
      <c r="C50" s="501">
        <f>Matériel_Sogto!C56</f>
        <v>0</v>
      </c>
      <c r="D50" s="557"/>
      <c r="E50" s="557"/>
      <c r="F50" s="557"/>
      <c r="G50" s="557"/>
      <c r="H50" s="557"/>
      <c r="I50" s="557"/>
      <c r="J50" s="557"/>
      <c r="K50" s="557"/>
      <c r="L50" s="557"/>
      <c r="M50" s="557"/>
      <c r="N50" s="557"/>
      <c r="O50" s="557"/>
      <c r="P50" s="557"/>
      <c r="Q50" s="557"/>
      <c r="R50" s="557"/>
      <c r="S50" s="557"/>
      <c r="T50" s="557"/>
      <c r="U50" s="557"/>
      <c r="V50" s="557"/>
      <c r="W50" s="557"/>
      <c r="X50" s="557"/>
      <c r="Y50" s="557"/>
      <c r="Z50" s="557"/>
      <c r="AA50" s="557"/>
      <c r="AB50" s="557"/>
      <c r="AC50" s="557"/>
      <c r="AD50" s="557"/>
      <c r="AE50" s="557"/>
      <c r="AF50" s="557"/>
      <c r="AG50" s="557"/>
      <c r="AH50" s="557"/>
    </row>
    <row r="51" spans="1:34">
      <c r="A51" s="500">
        <f>Matériel_Sogto!A57</f>
        <v>0</v>
      </c>
      <c r="B51" s="501">
        <f>Matériel_Sogto!B57</f>
        <v>0</v>
      </c>
      <c r="C51" s="501">
        <f>Matériel_Sogto!C57</f>
        <v>0</v>
      </c>
      <c r="D51" s="557"/>
      <c r="E51" s="557"/>
      <c r="F51" s="557"/>
      <c r="G51" s="557"/>
      <c r="H51" s="557"/>
      <c r="I51" s="557"/>
      <c r="J51" s="557"/>
      <c r="K51" s="557"/>
      <c r="L51" s="557"/>
      <c r="M51" s="557"/>
      <c r="N51" s="557"/>
      <c r="O51" s="557"/>
      <c r="P51" s="557"/>
      <c r="Q51" s="557"/>
      <c r="R51" s="557"/>
      <c r="S51" s="557"/>
      <c r="T51" s="557"/>
      <c r="U51" s="557"/>
      <c r="V51" s="557"/>
      <c r="W51" s="557"/>
      <c r="X51" s="557"/>
      <c r="Y51" s="557"/>
      <c r="Z51" s="557"/>
      <c r="AA51" s="557"/>
      <c r="AB51" s="557"/>
      <c r="AC51" s="557"/>
      <c r="AD51" s="557"/>
      <c r="AE51" s="557"/>
      <c r="AF51" s="557"/>
      <c r="AG51" s="557"/>
      <c r="AH51" s="557"/>
    </row>
    <row r="52" spans="1:34">
      <c r="A52" s="500">
        <f>Matériel_Sogto!A58</f>
        <v>0</v>
      </c>
      <c r="B52" s="501">
        <f>Matériel_Sogto!B58</f>
        <v>0</v>
      </c>
      <c r="C52" s="501">
        <f>Matériel_Sogto!C58</f>
        <v>0</v>
      </c>
      <c r="D52" s="557"/>
      <c r="E52" s="557"/>
      <c r="F52" s="557"/>
      <c r="G52" s="557"/>
      <c r="H52" s="557"/>
      <c r="I52" s="557"/>
      <c r="J52" s="557"/>
      <c r="K52" s="557"/>
      <c r="L52" s="557"/>
      <c r="M52" s="557"/>
      <c r="N52" s="557"/>
      <c r="O52" s="557"/>
      <c r="P52" s="557"/>
      <c r="Q52" s="557"/>
      <c r="R52" s="557"/>
      <c r="S52" s="557"/>
      <c r="T52" s="557"/>
      <c r="U52" s="557"/>
      <c r="V52" s="557"/>
      <c r="W52" s="557"/>
      <c r="X52" s="557"/>
      <c r="Y52" s="557"/>
      <c r="Z52" s="557"/>
      <c r="AA52" s="557"/>
      <c r="AB52" s="557"/>
      <c r="AC52" s="557"/>
      <c r="AD52" s="557"/>
      <c r="AE52" s="557"/>
      <c r="AF52" s="557"/>
      <c r="AG52" s="557"/>
      <c r="AH52" s="557"/>
    </row>
    <row r="53" spans="1:34">
      <c r="A53" s="500">
        <f>Matériel_Sogto!A59</f>
        <v>0</v>
      </c>
      <c r="B53" s="501">
        <f>Matériel_Sogto!B59</f>
        <v>0</v>
      </c>
      <c r="C53" s="501">
        <f>Matériel_Sogto!C59</f>
        <v>0</v>
      </c>
      <c r="D53" s="557"/>
      <c r="E53" s="557"/>
      <c r="F53" s="557"/>
      <c r="G53" s="557"/>
      <c r="H53" s="557"/>
      <c r="I53" s="557"/>
      <c r="J53" s="557"/>
      <c r="K53" s="557"/>
      <c r="L53" s="557"/>
      <c r="M53" s="557"/>
      <c r="N53" s="557"/>
      <c r="O53" s="557"/>
      <c r="P53" s="557"/>
      <c r="Q53" s="557"/>
      <c r="R53" s="557"/>
      <c r="S53" s="557"/>
      <c r="T53" s="557"/>
      <c r="U53" s="557"/>
      <c r="V53" s="557"/>
      <c r="W53" s="557"/>
      <c r="X53" s="557"/>
      <c r="Y53" s="557"/>
      <c r="Z53" s="557"/>
      <c r="AA53" s="557"/>
      <c r="AB53" s="557"/>
      <c r="AC53" s="557"/>
      <c r="AD53" s="557"/>
      <c r="AE53" s="557"/>
      <c r="AF53" s="557"/>
      <c r="AG53" s="557"/>
      <c r="AH53" s="557"/>
    </row>
    <row r="54" spans="1:34">
      <c r="A54" s="500">
        <f>Matériel_Sogto!A60</f>
        <v>0</v>
      </c>
      <c r="B54" s="501">
        <f>Matériel_Sogto!B60</f>
        <v>0</v>
      </c>
      <c r="C54" s="501">
        <f>Matériel_Sogto!C60</f>
        <v>0</v>
      </c>
      <c r="D54" s="557"/>
      <c r="E54" s="557"/>
      <c r="F54" s="557"/>
      <c r="G54" s="557"/>
      <c r="H54" s="557"/>
      <c r="I54" s="557"/>
      <c r="J54" s="557"/>
      <c r="K54" s="557"/>
      <c r="L54" s="557"/>
      <c r="M54" s="557"/>
      <c r="N54" s="557"/>
      <c r="O54" s="557"/>
      <c r="P54" s="557"/>
      <c r="Q54" s="557"/>
      <c r="R54" s="557"/>
      <c r="S54" s="557"/>
      <c r="T54" s="557"/>
      <c r="U54" s="557"/>
      <c r="V54" s="557"/>
      <c r="W54" s="557"/>
      <c r="X54" s="557"/>
      <c r="Y54" s="557"/>
      <c r="Z54" s="557"/>
      <c r="AA54" s="557"/>
      <c r="AB54" s="557"/>
      <c r="AC54" s="557"/>
      <c r="AD54" s="557"/>
      <c r="AE54" s="557"/>
      <c r="AF54" s="557"/>
      <c r="AG54" s="557"/>
      <c r="AH54" s="557"/>
    </row>
    <row r="55" spans="1:34">
      <c r="A55" s="500">
        <f>Matériel_Sogto!A61</f>
        <v>0</v>
      </c>
      <c r="B55" s="501">
        <f>Matériel_Sogto!B61</f>
        <v>0</v>
      </c>
      <c r="C55" s="501">
        <f>Matériel_Sogto!C61</f>
        <v>0</v>
      </c>
      <c r="D55" s="557"/>
      <c r="E55" s="557"/>
      <c r="F55" s="557"/>
      <c r="G55" s="557"/>
      <c r="H55" s="557"/>
      <c r="I55" s="557"/>
      <c r="J55" s="557"/>
      <c r="K55" s="557"/>
      <c r="L55" s="557"/>
      <c r="M55" s="557"/>
      <c r="N55" s="557"/>
      <c r="O55" s="557"/>
      <c r="P55" s="557"/>
      <c r="Q55" s="557"/>
      <c r="R55" s="557"/>
      <c r="S55" s="557"/>
      <c r="T55" s="557"/>
      <c r="U55" s="557"/>
      <c r="V55" s="557"/>
      <c r="W55" s="557"/>
      <c r="X55" s="557"/>
      <c r="Y55" s="557"/>
      <c r="Z55" s="557"/>
      <c r="AA55" s="557"/>
      <c r="AB55" s="557"/>
      <c r="AC55" s="557"/>
      <c r="AD55" s="557"/>
      <c r="AE55" s="557"/>
      <c r="AF55" s="557"/>
      <c r="AG55" s="557"/>
      <c r="AH55" s="557"/>
    </row>
    <row r="56" spans="1:34">
      <c r="A56" s="500">
        <f>Matériel_Sogto!A62</f>
        <v>0</v>
      </c>
      <c r="B56" s="501">
        <f>Matériel_Sogto!B62</f>
        <v>0</v>
      </c>
      <c r="C56" s="501">
        <f>Matériel_Sogto!C62</f>
        <v>0</v>
      </c>
      <c r="D56" s="557"/>
      <c r="E56" s="557"/>
      <c r="F56" s="557"/>
      <c r="G56" s="557"/>
      <c r="H56" s="557"/>
      <c r="I56" s="557"/>
      <c r="J56" s="557"/>
      <c r="K56" s="557"/>
      <c r="L56" s="557"/>
      <c r="M56" s="557"/>
      <c r="N56" s="557"/>
      <c r="O56" s="557"/>
      <c r="P56" s="557"/>
      <c r="Q56" s="557"/>
      <c r="R56" s="557"/>
      <c r="S56" s="557"/>
      <c r="T56" s="557"/>
      <c r="U56" s="557"/>
      <c r="V56" s="557"/>
      <c r="W56" s="557"/>
      <c r="X56" s="557"/>
      <c r="Y56" s="557"/>
      <c r="Z56" s="557"/>
      <c r="AA56" s="557"/>
      <c r="AB56" s="557"/>
      <c r="AC56" s="557"/>
      <c r="AD56" s="557"/>
      <c r="AE56" s="557"/>
      <c r="AF56" s="557"/>
      <c r="AG56" s="557"/>
      <c r="AH56" s="557"/>
    </row>
    <row r="57" spans="1:34">
      <c r="A57" s="500">
        <f>Matériel_Sogto!A63</f>
        <v>0</v>
      </c>
      <c r="B57" s="501">
        <f>Matériel_Sogto!B63</f>
        <v>0</v>
      </c>
      <c r="C57" s="501">
        <f>Matériel_Sogto!C63</f>
        <v>0</v>
      </c>
      <c r="D57" s="557"/>
      <c r="E57" s="557"/>
      <c r="F57" s="557"/>
      <c r="G57" s="557"/>
      <c r="H57" s="557"/>
      <c r="I57" s="557"/>
      <c r="J57" s="557"/>
      <c r="K57" s="557"/>
      <c r="L57" s="557"/>
      <c r="M57" s="557"/>
      <c r="N57" s="557"/>
      <c r="O57" s="557"/>
      <c r="P57" s="557"/>
      <c r="Q57" s="557"/>
      <c r="R57" s="557"/>
      <c r="S57" s="557"/>
      <c r="T57" s="557"/>
      <c r="U57" s="557"/>
      <c r="V57" s="557"/>
      <c r="W57" s="557"/>
      <c r="X57" s="557"/>
      <c r="Y57" s="557"/>
      <c r="Z57" s="557"/>
      <c r="AA57" s="557"/>
      <c r="AB57" s="557"/>
      <c r="AC57" s="557"/>
      <c r="AD57" s="557"/>
      <c r="AE57" s="557"/>
      <c r="AF57" s="557"/>
      <c r="AG57" s="557"/>
      <c r="AH57" s="557"/>
    </row>
    <row r="58" spans="1:34">
      <c r="A58" s="500">
        <f>Matériel_Sogto!A64</f>
        <v>0</v>
      </c>
      <c r="B58" s="501">
        <f>Matériel_Sogto!B64</f>
        <v>0</v>
      </c>
      <c r="C58" s="501">
        <f>Matériel_Sogto!C64</f>
        <v>0</v>
      </c>
      <c r="D58" s="557"/>
      <c r="E58" s="557"/>
      <c r="F58" s="557"/>
      <c r="G58" s="557"/>
      <c r="H58" s="557"/>
      <c r="I58" s="557"/>
      <c r="J58" s="557"/>
      <c r="K58" s="557"/>
      <c r="L58" s="557"/>
      <c r="M58" s="557"/>
      <c r="N58" s="557"/>
      <c r="O58" s="557"/>
      <c r="P58" s="557"/>
      <c r="Q58" s="557"/>
      <c r="R58" s="557"/>
      <c r="S58" s="557"/>
      <c r="T58" s="557"/>
      <c r="U58" s="557"/>
      <c r="V58" s="557"/>
      <c r="W58" s="557"/>
      <c r="X58" s="557"/>
      <c r="Y58" s="557"/>
      <c r="Z58" s="557"/>
      <c r="AA58" s="557"/>
      <c r="AB58" s="557"/>
      <c r="AC58" s="557"/>
      <c r="AD58" s="557"/>
      <c r="AE58" s="557"/>
      <c r="AF58" s="557"/>
      <c r="AG58" s="557"/>
      <c r="AH58" s="557"/>
    </row>
    <row r="59" spans="1:34">
      <c r="A59" s="500">
        <f>Matériel_Sogto!A65</f>
        <v>0</v>
      </c>
      <c r="B59" s="501">
        <f>Matériel_Sogto!B65</f>
        <v>0</v>
      </c>
      <c r="C59" s="501">
        <f>Matériel_Sogto!C65</f>
        <v>0</v>
      </c>
      <c r="D59" s="557"/>
      <c r="E59" s="557"/>
      <c r="F59" s="557"/>
      <c r="G59" s="557"/>
      <c r="H59" s="557"/>
      <c r="I59" s="557"/>
      <c r="J59" s="557"/>
      <c r="K59" s="557"/>
      <c r="L59" s="557"/>
      <c r="M59" s="557"/>
      <c r="N59" s="557"/>
      <c r="O59" s="557"/>
      <c r="P59" s="557"/>
      <c r="Q59" s="557"/>
      <c r="R59" s="557"/>
      <c r="S59" s="557"/>
      <c r="T59" s="557"/>
      <c r="U59" s="557"/>
      <c r="V59" s="557"/>
      <c r="W59" s="557"/>
      <c r="X59" s="557"/>
      <c r="Y59" s="557"/>
      <c r="Z59" s="557"/>
      <c r="AA59" s="557"/>
      <c r="AB59" s="557"/>
      <c r="AC59" s="557"/>
      <c r="AD59" s="557"/>
      <c r="AE59" s="557"/>
      <c r="AF59" s="557"/>
      <c r="AG59" s="557"/>
      <c r="AH59" s="557"/>
    </row>
    <row r="60" spans="1:34">
      <c r="A60" s="500">
        <f>Matériel_Sogto!A66</f>
        <v>0</v>
      </c>
      <c r="B60" s="501">
        <f>Matériel_Sogto!B66</f>
        <v>0</v>
      </c>
      <c r="C60" s="501">
        <f>Matériel_Sogto!C66</f>
        <v>0</v>
      </c>
      <c r="D60" s="557"/>
      <c r="E60" s="557"/>
      <c r="F60" s="557"/>
      <c r="G60" s="557"/>
      <c r="H60" s="557"/>
      <c r="I60" s="557"/>
      <c r="J60" s="557"/>
      <c r="K60" s="557"/>
      <c r="L60" s="557"/>
      <c r="M60" s="557"/>
      <c r="N60" s="557"/>
      <c r="O60" s="557"/>
      <c r="P60" s="557"/>
      <c r="Q60" s="557"/>
      <c r="R60" s="557"/>
      <c r="S60" s="557"/>
      <c r="T60" s="557"/>
      <c r="U60" s="557"/>
      <c r="V60" s="557"/>
      <c r="W60" s="557"/>
      <c r="X60" s="557"/>
      <c r="Y60" s="557"/>
      <c r="Z60" s="557"/>
      <c r="AA60" s="557"/>
      <c r="AB60" s="557"/>
      <c r="AC60" s="557"/>
      <c r="AD60" s="557"/>
      <c r="AE60" s="557"/>
      <c r="AF60" s="557"/>
      <c r="AG60" s="557"/>
      <c r="AH60" s="557"/>
    </row>
    <row r="61" spans="1:34">
      <c r="A61" s="500">
        <f>Matériel_Sogto!A67</f>
        <v>0</v>
      </c>
      <c r="B61" s="501">
        <f>Matériel_Sogto!B67</f>
        <v>0</v>
      </c>
      <c r="C61" s="501">
        <f>Matériel_Sogto!C67</f>
        <v>0</v>
      </c>
      <c r="D61" s="557"/>
      <c r="E61" s="557"/>
      <c r="F61" s="557"/>
      <c r="G61" s="557"/>
      <c r="H61" s="557"/>
      <c r="I61" s="557"/>
      <c r="J61" s="557"/>
      <c r="K61" s="557"/>
      <c r="L61" s="557"/>
      <c r="M61" s="557"/>
      <c r="N61" s="557"/>
      <c r="O61" s="557"/>
      <c r="P61" s="557"/>
      <c r="Q61" s="557"/>
      <c r="R61" s="557"/>
      <c r="S61" s="557"/>
      <c r="T61" s="557"/>
      <c r="U61" s="557"/>
      <c r="V61" s="557"/>
      <c r="W61" s="557"/>
      <c r="X61" s="557"/>
      <c r="Y61" s="557"/>
      <c r="Z61" s="557"/>
      <c r="AA61" s="557"/>
      <c r="AB61" s="557"/>
      <c r="AC61" s="557"/>
      <c r="AD61" s="557"/>
      <c r="AE61" s="557"/>
      <c r="AF61" s="557"/>
      <c r="AG61" s="557"/>
      <c r="AH61" s="557"/>
    </row>
    <row r="62" spans="1:34">
      <c r="A62" s="500">
        <f>Matériel_Sogto!A68</f>
        <v>0</v>
      </c>
      <c r="B62" s="501">
        <f>Matériel_Sogto!B68</f>
        <v>0</v>
      </c>
      <c r="C62" s="501">
        <f>Matériel_Sogto!C68</f>
        <v>0</v>
      </c>
      <c r="D62" s="557"/>
      <c r="E62" s="557"/>
      <c r="F62" s="557"/>
      <c r="G62" s="557"/>
      <c r="H62" s="557"/>
      <c r="I62" s="557"/>
      <c r="J62" s="557"/>
      <c r="K62" s="557"/>
      <c r="L62" s="557"/>
      <c r="M62" s="557"/>
      <c r="N62" s="557"/>
      <c r="O62" s="557"/>
      <c r="P62" s="557"/>
      <c r="Q62" s="557"/>
      <c r="R62" s="557"/>
      <c r="S62" s="557"/>
      <c r="T62" s="557"/>
      <c r="U62" s="557"/>
      <c r="V62" s="557"/>
      <c r="W62" s="557"/>
      <c r="X62" s="557"/>
      <c r="Y62" s="557"/>
      <c r="Z62" s="557"/>
      <c r="AA62" s="557"/>
      <c r="AB62" s="557"/>
      <c r="AC62" s="557"/>
      <c r="AD62" s="557"/>
      <c r="AE62" s="557"/>
      <c r="AF62" s="557"/>
      <c r="AG62" s="557"/>
      <c r="AH62" s="557"/>
    </row>
    <row r="63" spans="1:34">
      <c r="A63" s="500">
        <f>Matériel_Sogto!A69</f>
        <v>0</v>
      </c>
      <c r="B63" s="501">
        <f>Matériel_Sogto!B69</f>
        <v>0</v>
      </c>
      <c r="C63" s="501">
        <f>Matériel_Sogto!C69</f>
        <v>0</v>
      </c>
      <c r="D63" s="557"/>
      <c r="E63" s="557"/>
      <c r="F63" s="557"/>
      <c r="G63" s="557"/>
      <c r="H63" s="557"/>
      <c r="I63" s="557"/>
      <c r="J63" s="557"/>
      <c r="K63" s="557"/>
      <c r="L63" s="557"/>
      <c r="M63" s="557"/>
      <c r="N63" s="557"/>
      <c r="O63" s="557"/>
      <c r="P63" s="557"/>
      <c r="Q63" s="557"/>
      <c r="R63" s="557"/>
      <c r="S63" s="557"/>
      <c r="T63" s="557"/>
      <c r="U63" s="557"/>
      <c r="V63" s="557"/>
      <c r="W63" s="557"/>
      <c r="X63" s="557"/>
      <c r="Y63" s="557"/>
      <c r="Z63" s="557"/>
      <c r="AA63" s="557"/>
      <c r="AB63" s="557"/>
      <c r="AC63" s="557"/>
      <c r="AD63" s="557"/>
      <c r="AE63" s="557"/>
      <c r="AF63" s="557"/>
      <c r="AG63" s="557"/>
      <c r="AH63" s="557"/>
    </row>
    <row r="64" spans="1:34">
      <c r="A64" s="500">
        <f>Matériel_Sogto!A70</f>
        <v>0</v>
      </c>
      <c r="B64" s="501">
        <f>Matériel_Sogto!B70</f>
        <v>0</v>
      </c>
      <c r="C64" s="501">
        <f>Matériel_Sogto!C70</f>
        <v>0</v>
      </c>
      <c r="D64" s="557"/>
      <c r="E64" s="557"/>
      <c r="F64" s="557"/>
      <c r="G64" s="557"/>
      <c r="H64" s="557"/>
      <c r="I64" s="557"/>
      <c r="J64" s="557"/>
      <c r="K64" s="557"/>
      <c r="L64" s="557"/>
      <c r="M64" s="557"/>
      <c r="N64" s="557"/>
      <c r="O64" s="557"/>
      <c r="P64" s="557"/>
      <c r="Q64" s="557"/>
      <c r="R64" s="557"/>
      <c r="S64" s="557"/>
      <c r="T64" s="557"/>
      <c r="U64" s="557"/>
      <c r="V64" s="557"/>
      <c r="W64" s="557"/>
      <c r="X64" s="557"/>
      <c r="Y64" s="557"/>
      <c r="Z64" s="557"/>
      <c r="AA64" s="557"/>
      <c r="AB64" s="557"/>
      <c r="AC64" s="557"/>
      <c r="AD64" s="557"/>
      <c r="AE64" s="557"/>
      <c r="AF64" s="557"/>
      <c r="AG64" s="557"/>
      <c r="AH64" s="557"/>
    </row>
    <row r="65" spans="1:34">
      <c r="A65" s="500">
        <f>Matériel_Sogto!A71</f>
        <v>0</v>
      </c>
      <c r="B65" s="501">
        <f>Matériel_Sogto!B71</f>
        <v>0</v>
      </c>
      <c r="C65" s="501">
        <f>Matériel_Sogto!C71</f>
        <v>0</v>
      </c>
      <c r="D65" s="557"/>
      <c r="E65" s="557"/>
      <c r="F65" s="557"/>
      <c r="G65" s="557"/>
      <c r="H65" s="557"/>
      <c r="I65" s="557"/>
      <c r="J65" s="557"/>
      <c r="K65" s="557"/>
      <c r="L65" s="557"/>
      <c r="M65" s="557"/>
      <c r="N65" s="557"/>
      <c r="O65" s="557"/>
      <c r="P65" s="557"/>
      <c r="Q65" s="557"/>
      <c r="R65" s="557"/>
      <c r="S65" s="557"/>
      <c r="T65" s="557"/>
      <c r="U65" s="557"/>
      <c r="V65" s="557"/>
      <c r="W65" s="557"/>
      <c r="X65" s="557"/>
      <c r="Y65" s="557"/>
      <c r="Z65" s="557"/>
      <c r="AA65" s="557"/>
      <c r="AB65" s="557"/>
      <c r="AC65" s="557"/>
      <c r="AD65" s="557"/>
      <c r="AE65" s="557"/>
      <c r="AF65" s="557"/>
      <c r="AG65" s="557"/>
      <c r="AH65" s="557"/>
    </row>
  </sheetData>
  <mergeCells count="2">
    <mergeCell ref="A4:B4"/>
    <mergeCell ref="F3:N3"/>
  </mergeCells>
  <conditionalFormatting sqref="A6:C65">
    <cfRule type="cellIs" dxfId="15" priority="1" operator="greaterThan">
      <formula>0</formula>
    </cfRule>
  </conditionalFormatting>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
  <sheetViews>
    <sheetView workbookViewId="0"/>
  </sheetViews>
  <sheetFormatPr baseColWidth="10" defaultRowHeight="14.4"/>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4:Z73"/>
  <sheetViews>
    <sheetView showGridLines="0" topLeftCell="A2" zoomScale="85" zoomScaleNormal="85" workbookViewId="0">
      <selection activeCell="G21" sqref="G21"/>
    </sheetView>
  </sheetViews>
  <sheetFormatPr baseColWidth="10" defaultColWidth="10.6640625" defaultRowHeight="15.6"/>
  <cols>
    <col min="1" max="1" width="1.5546875" customWidth="1"/>
    <col min="2" max="2" width="16.88671875" style="314" customWidth="1"/>
    <col min="3" max="3" width="16.109375" customWidth="1"/>
    <col min="4" max="4" width="19.33203125" customWidth="1"/>
    <col min="5" max="5" width="13.44140625" customWidth="1"/>
    <col min="6" max="6" width="13.6640625" customWidth="1"/>
    <col min="7" max="7" width="18.88671875" customWidth="1"/>
    <col min="8" max="8" width="21.5546875" customWidth="1"/>
    <col min="9" max="9" width="3.88671875" customWidth="1"/>
    <col min="10" max="10" width="14.109375" style="341" customWidth="1"/>
    <col min="11" max="11" width="18.6640625" customWidth="1"/>
    <col min="12" max="12" width="24.33203125" customWidth="1"/>
    <col min="13" max="13" width="12.44140625" customWidth="1"/>
    <col min="14" max="14" width="13" style="341" customWidth="1"/>
    <col min="15" max="15" width="18.6640625" customWidth="1"/>
    <col min="16" max="16" width="24.33203125" customWidth="1"/>
    <col min="18" max="18" width="13.5546875" style="341" customWidth="1"/>
    <col min="19" max="19" width="13.88671875" customWidth="1"/>
    <col min="20" max="20" width="20.6640625" customWidth="1"/>
    <col min="21" max="21" width="13.88671875" customWidth="1"/>
    <col min="24" max="26" width="0" hidden="1" customWidth="1"/>
  </cols>
  <sheetData>
    <row r="4" spans="2:26" ht="16.2" thickBot="1"/>
    <row r="5" spans="2:26" ht="22.8">
      <c r="D5" s="797" t="s">
        <v>14</v>
      </c>
      <c r="E5" s="798"/>
      <c r="F5" s="799"/>
      <c r="G5" s="57" t="s">
        <v>13</v>
      </c>
      <c r="H5" s="58"/>
      <c r="I5" s="809"/>
      <c r="J5" s="908"/>
      <c r="K5" s="768"/>
    </row>
    <row r="6" spans="2:26" ht="15" customHeight="1">
      <c r="D6" s="760" t="s">
        <v>16</v>
      </c>
      <c r="E6" s="761"/>
      <c r="F6" s="762"/>
      <c r="G6" s="59" t="s">
        <v>12</v>
      </c>
      <c r="H6" s="60"/>
      <c r="I6" s="810"/>
      <c r="J6" s="909"/>
      <c r="K6" s="662"/>
    </row>
    <row r="7" spans="2:26">
      <c r="D7" s="67"/>
      <c r="E7" s="68"/>
      <c r="F7" s="69"/>
      <c r="G7" s="59" t="s">
        <v>11</v>
      </c>
      <c r="H7" s="60"/>
      <c r="I7" s="811"/>
      <c r="J7" s="910"/>
      <c r="K7" s="665"/>
    </row>
    <row r="8" spans="2:26" ht="15" customHeight="1">
      <c r="D8" s="760" t="s">
        <v>17</v>
      </c>
      <c r="E8" s="761"/>
      <c r="F8" s="762"/>
      <c r="G8" s="59" t="s">
        <v>10</v>
      </c>
      <c r="H8" s="60"/>
      <c r="I8" s="812"/>
      <c r="J8" s="904"/>
      <c r="K8" s="668"/>
    </row>
    <row r="9" spans="2:26" ht="16.2" thickBot="1">
      <c r="D9" s="779" t="s">
        <v>18</v>
      </c>
      <c r="E9" s="780"/>
      <c r="F9" s="781"/>
      <c r="G9" s="61" t="s">
        <v>19</v>
      </c>
      <c r="H9" s="62"/>
      <c r="I9" s="915"/>
      <c r="J9" s="670"/>
      <c r="K9" s="823"/>
    </row>
    <row r="10" spans="2:26" ht="16.2">
      <c r="D10" s="73"/>
      <c r="E10" s="73"/>
      <c r="F10" s="73"/>
      <c r="G10" s="321"/>
      <c r="H10" s="321"/>
      <c r="I10" s="322"/>
      <c r="J10" s="342"/>
      <c r="K10" s="322"/>
    </row>
    <row r="11" spans="2:26" ht="16.2">
      <c r="D11" s="73"/>
      <c r="E11" s="73"/>
      <c r="F11" s="73"/>
      <c r="G11" s="321"/>
      <c r="H11" s="321"/>
      <c r="I11" s="322"/>
      <c r="J11" s="342"/>
      <c r="K11" s="322"/>
    </row>
    <row r="12" spans="2:26" ht="27" customHeight="1">
      <c r="B12" s="916" t="s">
        <v>148</v>
      </c>
      <c r="C12" s="916"/>
      <c r="D12" s="916"/>
      <c r="E12" s="916"/>
      <c r="F12" s="916"/>
      <c r="G12" s="916"/>
      <c r="H12" s="916"/>
      <c r="I12" s="144"/>
      <c r="J12" s="911" t="s">
        <v>174</v>
      </c>
      <c r="K12" s="912"/>
      <c r="L12" s="912"/>
      <c r="M12" s="912"/>
      <c r="N12" s="911"/>
      <c r="O12" s="912"/>
      <c r="P12" s="912"/>
      <c r="Q12" s="912"/>
      <c r="R12" s="911"/>
      <c r="S12" s="912"/>
      <c r="T12" s="912"/>
      <c r="U12" s="912"/>
    </row>
    <row r="13" spans="2:26" ht="24.75" customHeight="1" thickBot="1">
      <c r="B13" s="330" t="s">
        <v>0</v>
      </c>
      <c r="C13" s="331" t="s">
        <v>145</v>
      </c>
      <c r="D13" s="331" t="s">
        <v>146</v>
      </c>
      <c r="E13" s="331" t="s">
        <v>45</v>
      </c>
      <c r="F13" s="331" t="s">
        <v>43</v>
      </c>
      <c r="G13" s="332" t="s">
        <v>147</v>
      </c>
      <c r="H13" s="332" t="s">
        <v>39</v>
      </c>
      <c r="J13" s="917" t="s">
        <v>170</v>
      </c>
      <c r="K13" s="918"/>
      <c r="L13" s="918"/>
      <c r="M13" s="918"/>
      <c r="N13" s="919" t="s">
        <v>172</v>
      </c>
      <c r="O13" s="920"/>
      <c r="P13" s="920"/>
      <c r="Q13" s="920"/>
      <c r="R13" s="913" t="s">
        <v>173</v>
      </c>
      <c r="S13" s="914"/>
      <c r="T13" s="914"/>
      <c r="U13" s="914"/>
    </row>
    <row r="14" spans="2:26" ht="19.5" customHeight="1" thickBot="1">
      <c r="B14" s="323"/>
      <c r="C14" s="324"/>
      <c r="D14" s="324"/>
      <c r="E14" s="324"/>
      <c r="F14" s="324"/>
      <c r="G14" s="325"/>
      <c r="H14" s="325"/>
      <c r="J14" s="343" t="s">
        <v>145</v>
      </c>
      <c r="K14" s="327" t="s">
        <v>146</v>
      </c>
      <c r="L14" s="328" t="s">
        <v>171</v>
      </c>
      <c r="M14" s="328" t="s">
        <v>57</v>
      </c>
      <c r="N14" s="345" t="s">
        <v>145</v>
      </c>
      <c r="O14" s="329" t="s">
        <v>146</v>
      </c>
      <c r="P14" s="329" t="s">
        <v>171</v>
      </c>
      <c r="Q14" s="329" t="s">
        <v>57</v>
      </c>
      <c r="R14" s="348" t="s">
        <v>145</v>
      </c>
      <c r="S14" s="333" t="s">
        <v>146</v>
      </c>
      <c r="T14" s="333" t="s">
        <v>171</v>
      </c>
      <c r="U14" s="333" t="s">
        <v>57</v>
      </c>
      <c r="X14" s="905" t="s">
        <v>175</v>
      </c>
      <c r="Y14" s="906"/>
      <c r="Z14" s="907"/>
    </row>
    <row r="15" spans="2:26">
      <c r="B15" s="323"/>
      <c r="C15" s="324"/>
      <c r="D15" s="324"/>
      <c r="E15" s="324"/>
      <c r="F15" s="324"/>
      <c r="G15" s="325"/>
      <c r="H15" s="325"/>
      <c r="J15" s="340" t="s">
        <v>149</v>
      </c>
      <c r="K15" s="116" t="s">
        <v>107</v>
      </c>
      <c r="L15" s="116"/>
      <c r="M15" s="334">
        <f>IF(J15="","",SUMIFS(E$14:E$501,C$14:C$501,J15))</f>
        <v>0</v>
      </c>
      <c r="N15" s="346"/>
      <c r="O15" s="336"/>
      <c r="P15" s="336"/>
      <c r="Q15" s="336"/>
      <c r="R15" s="349"/>
      <c r="S15" s="337"/>
      <c r="T15" s="337"/>
      <c r="U15" s="337"/>
      <c r="X15" s="351" t="str">
        <f t="shared" ref="X15:X73" si="0">J15</f>
        <v>0937521</v>
      </c>
      <c r="Y15" s="351">
        <f>+N15</f>
        <v>0</v>
      </c>
      <c r="Z15" s="351">
        <f>R15</f>
        <v>0</v>
      </c>
    </row>
    <row r="16" spans="2:26">
      <c r="B16" s="323"/>
      <c r="C16" s="324">
        <v>1106326</v>
      </c>
      <c r="D16" s="324"/>
      <c r="E16" s="324">
        <v>5</v>
      </c>
      <c r="F16" s="324"/>
      <c r="G16" s="325"/>
      <c r="H16" s="325"/>
      <c r="J16" s="344" t="s">
        <v>150</v>
      </c>
      <c r="K16" s="115" t="s">
        <v>108</v>
      </c>
      <c r="L16" s="115"/>
      <c r="M16" s="334">
        <f>IF(J16="","",SUMIFS(E$14:E$501,C$14:C$501,J16)-SUMIFS(F$14:F$501,C$14:C$501,J16))</f>
        <v>5</v>
      </c>
      <c r="N16" s="347"/>
      <c r="O16" s="338"/>
      <c r="P16" s="338"/>
      <c r="Q16" s="338"/>
      <c r="R16" s="350"/>
      <c r="S16" s="339"/>
      <c r="T16" s="339"/>
      <c r="U16" s="339"/>
      <c r="X16" s="351" t="str">
        <f t="shared" si="0"/>
        <v>1106326</v>
      </c>
      <c r="Y16" s="351">
        <f t="shared" ref="Y16:Y73" si="1">+N16</f>
        <v>0</v>
      </c>
      <c r="Z16" s="351">
        <f t="shared" ref="Z16:Z73" si="2">R16</f>
        <v>0</v>
      </c>
    </row>
    <row r="17" spans="2:26">
      <c r="B17" s="323"/>
      <c r="C17" s="324">
        <v>1328875</v>
      </c>
      <c r="D17" s="324"/>
      <c r="E17" s="324">
        <v>5</v>
      </c>
      <c r="F17" s="324"/>
      <c r="G17" s="325"/>
      <c r="H17" s="325"/>
      <c r="J17" s="340" t="s">
        <v>151</v>
      </c>
      <c r="K17" s="116" t="s">
        <v>108</v>
      </c>
      <c r="L17" s="116"/>
      <c r="M17" s="334">
        <f t="shared" ref="M17:M27" si="3">IF(J17="","",SUMIFS(E$14:E$501,C$14:C$501,J17)-SUMIFS(F$14:F$501,C$14:C$501,J17))</f>
        <v>0</v>
      </c>
      <c r="N17" s="346" t="s">
        <v>176</v>
      </c>
      <c r="O17" s="336"/>
      <c r="P17" s="336"/>
      <c r="Q17" s="336"/>
      <c r="R17" s="349"/>
      <c r="S17" s="337"/>
      <c r="T17" s="337"/>
      <c r="U17" s="337"/>
      <c r="X17" s="351" t="str">
        <f t="shared" si="0"/>
        <v>1106331</v>
      </c>
      <c r="Y17" s="351" t="str">
        <f t="shared" si="1"/>
        <v>555</v>
      </c>
      <c r="Z17" s="351">
        <f t="shared" si="2"/>
        <v>0</v>
      </c>
    </row>
    <row r="18" spans="2:26">
      <c r="B18" s="323"/>
      <c r="C18" s="324" t="s">
        <v>160</v>
      </c>
      <c r="D18" s="324"/>
      <c r="E18" s="324">
        <v>5</v>
      </c>
      <c r="F18" s="324"/>
      <c r="G18" s="325"/>
      <c r="H18" s="325"/>
      <c r="J18" s="344" t="s">
        <v>152</v>
      </c>
      <c r="K18" s="115" t="s">
        <v>153</v>
      </c>
      <c r="L18" s="115"/>
      <c r="M18" s="334">
        <f t="shared" si="3"/>
        <v>0</v>
      </c>
      <c r="N18" s="347"/>
      <c r="O18" s="338"/>
      <c r="P18" s="338"/>
      <c r="Q18" s="338"/>
      <c r="R18" s="350"/>
      <c r="S18" s="339"/>
      <c r="T18" s="339"/>
      <c r="U18" s="339"/>
      <c r="X18" s="351" t="str">
        <f t="shared" si="0"/>
        <v>1174089</v>
      </c>
      <c r="Y18" s="351">
        <f t="shared" si="1"/>
        <v>0</v>
      </c>
      <c r="Z18" s="351">
        <f t="shared" si="2"/>
        <v>0</v>
      </c>
    </row>
    <row r="19" spans="2:26">
      <c r="B19" s="323"/>
      <c r="C19" s="324" t="s">
        <v>152</v>
      </c>
      <c r="D19" s="324"/>
      <c r="E19" s="324"/>
      <c r="F19" s="324"/>
      <c r="G19" s="325"/>
      <c r="H19" s="325"/>
      <c r="J19" s="340" t="s">
        <v>154</v>
      </c>
      <c r="K19" s="116" t="s">
        <v>108</v>
      </c>
      <c r="L19" s="116"/>
      <c r="M19" s="334">
        <f t="shared" si="3"/>
        <v>0</v>
      </c>
      <c r="N19" s="346"/>
      <c r="O19" s="336"/>
      <c r="P19" s="336"/>
      <c r="Q19" s="336"/>
      <c r="R19" s="349"/>
      <c r="S19" s="337"/>
      <c r="T19" s="337"/>
      <c r="U19" s="337"/>
      <c r="X19" s="351" t="str">
        <f t="shared" si="0"/>
        <v>1282686</v>
      </c>
      <c r="Y19" s="351">
        <f t="shared" si="1"/>
        <v>0</v>
      </c>
      <c r="Z19" s="351">
        <f t="shared" si="2"/>
        <v>0</v>
      </c>
    </row>
    <row r="20" spans="2:26">
      <c r="B20" s="323"/>
      <c r="C20" s="324" t="s">
        <v>151</v>
      </c>
      <c r="D20" s="324"/>
      <c r="E20" s="324"/>
      <c r="F20" s="324"/>
      <c r="G20" s="325"/>
      <c r="H20" s="325"/>
      <c r="J20" s="344" t="s">
        <v>155</v>
      </c>
      <c r="K20" s="115" t="s">
        <v>156</v>
      </c>
      <c r="L20" s="115"/>
      <c r="M20" s="334">
        <f t="shared" si="3"/>
        <v>0</v>
      </c>
      <c r="N20" s="347"/>
      <c r="O20" s="338"/>
      <c r="P20" s="338"/>
      <c r="Q20" s="338"/>
      <c r="R20" s="350"/>
      <c r="S20" s="339"/>
      <c r="T20" s="339"/>
      <c r="U20" s="339"/>
      <c r="X20" s="351" t="str">
        <f t="shared" si="0"/>
        <v>1318821</v>
      </c>
      <c r="Y20" s="351">
        <f t="shared" si="1"/>
        <v>0</v>
      </c>
      <c r="Z20" s="351">
        <f t="shared" si="2"/>
        <v>0</v>
      </c>
    </row>
    <row r="21" spans="2:26">
      <c r="B21" s="323"/>
      <c r="C21" s="324"/>
      <c r="D21" s="324"/>
      <c r="E21" s="324"/>
      <c r="F21" s="324"/>
      <c r="G21" s="325"/>
      <c r="H21" s="325"/>
      <c r="J21" s="340" t="s">
        <v>157</v>
      </c>
      <c r="K21" s="116" t="s">
        <v>156</v>
      </c>
      <c r="L21" s="116"/>
      <c r="M21" s="334">
        <f t="shared" si="3"/>
        <v>0</v>
      </c>
      <c r="N21" s="346"/>
      <c r="O21" s="336"/>
      <c r="P21" s="336"/>
      <c r="Q21" s="336"/>
      <c r="R21" s="349"/>
      <c r="S21" s="337"/>
      <c r="T21" s="337"/>
      <c r="U21" s="337"/>
      <c r="X21" s="351" t="str">
        <f t="shared" si="0"/>
        <v>1318822</v>
      </c>
      <c r="Y21" s="351">
        <f t="shared" si="1"/>
        <v>0</v>
      </c>
      <c r="Z21" s="351">
        <f t="shared" si="2"/>
        <v>0</v>
      </c>
    </row>
    <row r="22" spans="2:26">
      <c r="B22" s="323"/>
      <c r="C22" s="324"/>
      <c r="D22" s="324"/>
      <c r="E22" s="324"/>
      <c r="F22" s="324"/>
      <c r="G22" s="325"/>
      <c r="H22" s="325"/>
      <c r="J22" s="344" t="s">
        <v>158</v>
      </c>
      <c r="K22" s="115" t="s">
        <v>107</v>
      </c>
      <c r="L22" s="115"/>
      <c r="M22" s="334">
        <f t="shared" si="3"/>
        <v>5</v>
      </c>
      <c r="N22" s="347"/>
      <c r="O22" s="338"/>
      <c r="P22" s="338"/>
      <c r="Q22" s="338"/>
      <c r="R22" s="350"/>
      <c r="S22" s="339"/>
      <c r="T22" s="339"/>
      <c r="U22" s="339"/>
      <c r="X22" s="351" t="str">
        <f t="shared" si="0"/>
        <v>1328875</v>
      </c>
      <c r="Y22" s="351">
        <f t="shared" si="1"/>
        <v>0</v>
      </c>
      <c r="Z22" s="351">
        <f t="shared" si="2"/>
        <v>0</v>
      </c>
    </row>
    <row r="23" spans="2:26">
      <c r="B23" s="323"/>
      <c r="C23" s="324"/>
      <c r="D23" s="324"/>
      <c r="E23" s="324"/>
      <c r="F23" s="324"/>
      <c r="G23" s="325"/>
      <c r="H23" s="325"/>
      <c r="J23" s="340" t="s">
        <v>159</v>
      </c>
      <c r="K23" s="116" t="s">
        <v>107</v>
      </c>
      <c r="L23" s="116"/>
      <c r="M23" s="334">
        <f t="shared" si="3"/>
        <v>0</v>
      </c>
      <c r="N23" s="346"/>
      <c r="O23" s="336"/>
      <c r="P23" s="336"/>
      <c r="Q23" s="336"/>
      <c r="R23" s="349"/>
      <c r="S23" s="337"/>
      <c r="T23" s="337"/>
      <c r="U23" s="337"/>
      <c r="X23" s="351" t="str">
        <f t="shared" si="0"/>
        <v>1328876</v>
      </c>
      <c r="Y23" s="351">
        <f t="shared" si="1"/>
        <v>0</v>
      </c>
      <c r="Z23" s="351">
        <f t="shared" si="2"/>
        <v>0</v>
      </c>
    </row>
    <row r="24" spans="2:26">
      <c r="B24" s="323"/>
      <c r="C24" s="324"/>
      <c r="D24" s="324"/>
      <c r="E24" s="324"/>
      <c r="F24" s="324"/>
      <c r="G24" s="325"/>
      <c r="H24" s="325"/>
      <c r="J24" s="344" t="s">
        <v>160</v>
      </c>
      <c r="K24" s="115" t="s">
        <v>153</v>
      </c>
      <c r="L24" s="115"/>
      <c r="M24" s="334">
        <f t="shared" si="3"/>
        <v>5</v>
      </c>
      <c r="N24" s="347"/>
      <c r="O24" s="338"/>
      <c r="P24" s="338"/>
      <c r="Q24" s="338"/>
      <c r="R24" s="350"/>
      <c r="S24" s="339"/>
      <c r="T24" s="339"/>
      <c r="U24" s="339"/>
      <c r="X24" s="351" t="str">
        <f t="shared" si="0"/>
        <v>1383100</v>
      </c>
      <c r="Y24" s="351">
        <f t="shared" si="1"/>
        <v>0</v>
      </c>
      <c r="Z24" s="351">
        <f t="shared" si="2"/>
        <v>0</v>
      </c>
    </row>
    <row r="25" spans="2:26">
      <c r="B25" s="323"/>
      <c r="C25" s="324"/>
      <c r="D25" s="324"/>
      <c r="E25" s="324"/>
      <c r="F25" s="324"/>
      <c r="G25" s="325"/>
      <c r="H25" s="325"/>
      <c r="J25" s="340" t="s">
        <v>161</v>
      </c>
      <c r="K25" s="116" t="s">
        <v>108</v>
      </c>
      <c r="L25" s="116"/>
      <c r="M25" s="334">
        <f t="shared" si="3"/>
        <v>0</v>
      </c>
      <c r="N25" s="346"/>
      <c r="O25" s="336"/>
      <c r="P25" s="336"/>
      <c r="Q25" s="336"/>
      <c r="R25" s="349"/>
      <c r="S25" s="337"/>
      <c r="T25" s="337"/>
      <c r="U25" s="337"/>
      <c r="X25" s="351" t="str">
        <f t="shared" si="0"/>
        <v>1421339</v>
      </c>
      <c r="Y25" s="351">
        <f t="shared" si="1"/>
        <v>0</v>
      </c>
      <c r="Z25" s="351">
        <f t="shared" si="2"/>
        <v>0</v>
      </c>
    </row>
    <row r="26" spans="2:26">
      <c r="B26" s="323"/>
      <c r="C26" s="324"/>
      <c r="D26" s="324"/>
      <c r="E26" s="324"/>
      <c r="F26" s="324"/>
      <c r="G26" s="325"/>
      <c r="H26" s="325"/>
      <c r="J26" s="344" t="s">
        <v>162</v>
      </c>
      <c r="K26" s="115" t="s">
        <v>108</v>
      </c>
      <c r="L26" s="115"/>
      <c r="M26" s="334">
        <f t="shared" si="3"/>
        <v>0</v>
      </c>
      <c r="N26" s="347"/>
      <c r="O26" s="338"/>
      <c r="P26" s="338"/>
      <c r="Q26" s="338"/>
      <c r="R26" s="350"/>
      <c r="S26" s="339"/>
      <c r="T26" s="339"/>
      <c r="U26" s="339"/>
      <c r="X26" s="351" t="str">
        <f t="shared" si="0"/>
        <v>1421340</v>
      </c>
      <c r="Y26" s="351">
        <f t="shared" si="1"/>
        <v>0</v>
      </c>
      <c r="Z26" s="351">
        <f t="shared" si="2"/>
        <v>0</v>
      </c>
    </row>
    <row r="27" spans="2:26">
      <c r="B27" s="323"/>
      <c r="C27" s="324"/>
      <c r="D27" s="324"/>
      <c r="E27" s="324"/>
      <c r="F27" s="324"/>
      <c r="G27" s="325"/>
      <c r="H27" s="325"/>
      <c r="J27" s="340" t="s">
        <v>163</v>
      </c>
      <c r="K27" s="116" t="s">
        <v>156</v>
      </c>
      <c r="L27" s="116"/>
      <c r="M27" s="334">
        <f t="shared" si="3"/>
        <v>0</v>
      </c>
      <c r="N27" s="346"/>
      <c r="O27" s="336"/>
      <c r="P27" s="336"/>
      <c r="Q27" s="336"/>
      <c r="R27" s="349"/>
      <c r="S27" s="337"/>
      <c r="T27" s="337"/>
      <c r="U27" s="337"/>
      <c r="X27" s="351" t="str">
        <f t="shared" si="0"/>
        <v>1421403</v>
      </c>
      <c r="Y27" s="351">
        <f t="shared" si="1"/>
        <v>0</v>
      </c>
      <c r="Z27" s="351">
        <f t="shared" si="2"/>
        <v>0</v>
      </c>
    </row>
    <row r="28" spans="2:26">
      <c r="B28" s="323"/>
      <c r="C28" s="324"/>
      <c r="D28" s="324"/>
      <c r="E28" s="324"/>
      <c r="F28" s="324"/>
      <c r="G28" s="325"/>
      <c r="H28" s="325"/>
      <c r="J28" s="344" t="s">
        <v>164</v>
      </c>
      <c r="K28" s="115" t="s">
        <v>108</v>
      </c>
      <c r="L28" s="115"/>
      <c r="M28" s="335"/>
      <c r="N28" s="347"/>
      <c r="O28" s="338"/>
      <c r="P28" s="338"/>
      <c r="Q28" s="338"/>
      <c r="R28" s="350"/>
      <c r="S28" s="339"/>
      <c r="T28" s="339"/>
      <c r="U28" s="339"/>
      <c r="X28" s="351" t="str">
        <f t="shared" si="0"/>
        <v>1421404</v>
      </c>
      <c r="Y28" s="351">
        <f t="shared" si="1"/>
        <v>0</v>
      </c>
      <c r="Z28" s="351">
        <f t="shared" si="2"/>
        <v>0</v>
      </c>
    </row>
    <row r="29" spans="2:26">
      <c r="B29" s="323"/>
      <c r="C29" s="324"/>
      <c r="D29" s="324"/>
      <c r="E29" s="324"/>
      <c r="F29" s="324"/>
      <c r="G29" s="325"/>
      <c r="H29" s="325"/>
      <c r="J29" s="340" t="s">
        <v>165</v>
      </c>
      <c r="K29" s="116" t="s">
        <v>153</v>
      </c>
      <c r="L29" s="116"/>
      <c r="M29" s="334"/>
      <c r="N29" s="346"/>
      <c r="O29" s="336"/>
      <c r="P29" s="336"/>
      <c r="Q29" s="336"/>
      <c r="R29" s="349"/>
      <c r="S29" s="337"/>
      <c r="T29" s="337"/>
      <c r="U29" s="337"/>
      <c r="X29" s="351" t="str">
        <f t="shared" si="0"/>
        <v>1596102</v>
      </c>
      <c r="Y29" s="351">
        <f t="shared" si="1"/>
        <v>0</v>
      </c>
      <c r="Z29" s="351">
        <f t="shared" si="2"/>
        <v>0</v>
      </c>
    </row>
    <row r="30" spans="2:26">
      <c r="B30" s="323"/>
      <c r="C30" s="324"/>
      <c r="D30" s="324"/>
      <c r="E30" s="324"/>
      <c r="F30" s="324"/>
      <c r="G30" s="325"/>
      <c r="H30" s="325"/>
      <c r="J30" s="344" t="s">
        <v>166</v>
      </c>
      <c r="K30" s="115" t="s">
        <v>107</v>
      </c>
      <c r="L30" s="115"/>
      <c r="M30" s="335"/>
      <c r="N30" s="346"/>
      <c r="O30" s="336"/>
      <c r="P30" s="336"/>
      <c r="Q30" s="336"/>
      <c r="R30" s="350"/>
      <c r="S30" s="339"/>
      <c r="T30" s="339"/>
      <c r="U30" s="339"/>
      <c r="X30" s="351" t="str">
        <f t="shared" si="0"/>
        <v>1799806</v>
      </c>
      <c r="Y30" s="351">
        <f t="shared" si="1"/>
        <v>0</v>
      </c>
      <c r="Z30" s="351">
        <f t="shared" si="2"/>
        <v>0</v>
      </c>
    </row>
    <row r="31" spans="2:26">
      <c r="B31" s="323"/>
      <c r="C31" s="324"/>
      <c r="D31" s="324"/>
      <c r="E31" s="324"/>
      <c r="F31" s="324"/>
      <c r="G31" s="325"/>
      <c r="H31" s="325"/>
      <c r="J31" s="340" t="s">
        <v>167</v>
      </c>
      <c r="K31" s="116" t="s">
        <v>107</v>
      </c>
      <c r="L31" s="116"/>
      <c r="M31" s="334"/>
      <c r="N31" s="347"/>
      <c r="O31" s="338"/>
      <c r="P31" s="338"/>
      <c r="Q31" s="338"/>
      <c r="R31" s="349"/>
      <c r="S31" s="337"/>
      <c r="T31" s="337"/>
      <c r="U31" s="337"/>
      <c r="X31" s="351" t="str">
        <f t="shared" si="0"/>
        <v>1G8878</v>
      </c>
      <c r="Y31" s="351">
        <f t="shared" si="1"/>
        <v>0</v>
      </c>
      <c r="Z31" s="351">
        <f t="shared" si="2"/>
        <v>0</v>
      </c>
    </row>
    <row r="32" spans="2:26">
      <c r="B32" s="323"/>
      <c r="C32" s="324"/>
      <c r="D32" s="324"/>
      <c r="E32" s="324"/>
      <c r="F32" s="324"/>
      <c r="G32" s="326"/>
      <c r="H32" s="325"/>
      <c r="J32" s="344" t="s">
        <v>168</v>
      </c>
      <c r="K32" s="115" t="s">
        <v>169</v>
      </c>
      <c r="L32" s="115"/>
      <c r="M32" s="335"/>
      <c r="N32" s="346"/>
      <c r="O32" s="336"/>
      <c r="P32" s="336"/>
      <c r="Q32" s="336"/>
      <c r="R32" s="350"/>
      <c r="S32" s="339"/>
      <c r="T32" s="339"/>
      <c r="U32" s="339"/>
      <c r="X32" s="351" t="str">
        <f t="shared" si="0"/>
        <v>1R0716</v>
      </c>
      <c r="Y32" s="351">
        <f t="shared" si="1"/>
        <v>0</v>
      </c>
      <c r="Z32" s="351">
        <f t="shared" si="2"/>
        <v>0</v>
      </c>
    </row>
    <row r="33" spans="2:26">
      <c r="B33" s="323"/>
      <c r="C33" s="324"/>
      <c r="D33" s="324"/>
      <c r="E33" s="324"/>
      <c r="F33" s="324"/>
      <c r="G33" s="326"/>
      <c r="H33" s="325"/>
      <c r="J33" s="340"/>
      <c r="K33" s="116"/>
      <c r="L33" s="116"/>
      <c r="M33" s="334"/>
      <c r="N33" s="347"/>
      <c r="O33" s="338"/>
      <c r="P33" s="338"/>
      <c r="Q33" s="338"/>
      <c r="R33" s="349"/>
      <c r="S33" s="337"/>
      <c r="T33" s="337"/>
      <c r="U33" s="337"/>
      <c r="X33" s="351">
        <f t="shared" si="0"/>
        <v>0</v>
      </c>
      <c r="Y33" s="351">
        <f t="shared" si="1"/>
        <v>0</v>
      </c>
      <c r="Z33" s="351">
        <f t="shared" si="2"/>
        <v>0</v>
      </c>
    </row>
    <row r="34" spans="2:26">
      <c r="J34" s="344"/>
      <c r="K34" s="115"/>
      <c r="L34" s="115"/>
      <c r="M34" s="335"/>
      <c r="N34" s="346"/>
      <c r="O34" s="336"/>
      <c r="P34" s="336"/>
      <c r="Q34" s="336"/>
      <c r="R34" s="350"/>
      <c r="S34" s="339"/>
      <c r="T34" s="339"/>
      <c r="U34" s="339"/>
      <c r="X34" s="351">
        <f t="shared" si="0"/>
        <v>0</v>
      </c>
      <c r="Y34" s="351">
        <f t="shared" si="1"/>
        <v>0</v>
      </c>
      <c r="Z34" s="351">
        <f t="shared" si="2"/>
        <v>0</v>
      </c>
    </row>
    <row r="35" spans="2:26">
      <c r="J35" s="340"/>
      <c r="K35" s="116"/>
      <c r="L35" s="116"/>
      <c r="M35" s="334"/>
      <c r="N35" s="347"/>
      <c r="O35" s="338"/>
      <c r="P35" s="338"/>
      <c r="Q35" s="338"/>
      <c r="R35" s="349"/>
      <c r="S35" s="337"/>
      <c r="T35" s="337"/>
      <c r="U35" s="337"/>
      <c r="X35" s="351">
        <f t="shared" si="0"/>
        <v>0</v>
      </c>
      <c r="Y35" s="351">
        <f t="shared" si="1"/>
        <v>0</v>
      </c>
      <c r="Z35" s="351">
        <f t="shared" si="2"/>
        <v>0</v>
      </c>
    </row>
    <row r="36" spans="2:26">
      <c r="J36" s="344"/>
      <c r="K36" s="115"/>
      <c r="L36" s="115"/>
      <c r="M36" s="335"/>
      <c r="N36" s="346"/>
      <c r="O36" s="336"/>
      <c r="P36" s="336"/>
      <c r="Q36" s="336"/>
      <c r="R36" s="350"/>
      <c r="S36" s="339"/>
      <c r="T36" s="339"/>
      <c r="U36" s="339"/>
      <c r="X36" s="351">
        <f t="shared" si="0"/>
        <v>0</v>
      </c>
      <c r="Y36" s="351">
        <f t="shared" si="1"/>
        <v>0</v>
      </c>
      <c r="Z36" s="351">
        <f t="shared" si="2"/>
        <v>0</v>
      </c>
    </row>
    <row r="37" spans="2:26">
      <c r="J37" s="340"/>
      <c r="K37" s="116"/>
      <c r="L37" s="116"/>
      <c r="M37" s="334"/>
      <c r="N37" s="347"/>
      <c r="O37" s="338"/>
      <c r="P37" s="338"/>
      <c r="Q37" s="338"/>
      <c r="R37" s="349"/>
      <c r="S37" s="337"/>
      <c r="T37" s="337"/>
      <c r="U37" s="337"/>
      <c r="X37" s="351">
        <f t="shared" si="0"/>
        <v>0</v>
      </c>
      <c r="Y37" s="351">
        <f t="shared" si="1"/>
        <v>0</v>
      </c>
      <c r="Z37" s="351">
        <f t="shared" si="2"/>
        <v>0</v>
      </c>
    </row>
    <row r="38" spans="2:26">
      <c r="J38" s="344"/>
      <c r="K38" s="115"/>
      <c r="L38" s="115"/>
      <c r="M38" s="335"/>
      <c r="N38" s="346"/>
      <c r="O38" s="336"/>
      <c r="P38" s="336"/>
      <c r="Q38" s="336"/>
      <c r="R38" s="350"/>
      <c r="S38" s="339"/>
      <c r="T38" s="339"/>
      <c r="U38" s="339"/>
      <c r="X38" s="351">
        <f t="shared" si="0"/>
        <v>0</v>
      </c>
      <c r="Y38" s="351">
        <f t="shared" si="1"/>
        <v>0</v>
      </c>
      <c r="Z38" s="351">
        <f t="shared" si="2"/>
        <v>0</v>
      </c>
    </row>
    <row r="39" spans="2:26">
      <c r="J39" s="340"/>
      <c r="K39" s="116"/>
      <c r="L39" s="116"/>
      <c r="M39" s="334"/>
      <c r="N39" s="347"/>
      <c r="O39" s="338"/>
      <c r="P39" s="338"/>
      <c r="Q39" s="338"/>
      <c r="R39" s="349"/>
      <c r="S39" s="337"/>
      <c r="T39" s="337"/>
      <c r="U39" s="337"/>
      <c r="X39" s="351">
        <f t="shared" si="0"/>
        <v>0</v>
      </c>
      <c r="Y39" s="351">
        <f t="shared" si="1"/>
        <v>0</v>
      </c>
      <c r="Z39" s="351">
        <f t="shared" si="2"/>
        <v>0</v>
      </c>
    </row>
    <row r="40" spans="2:26">
      <c r="J40" s="344"/>
      <c r="K40" s="115"/>
      <c r="L40" s="115"/>
      <c r="M40" s="335"/>
      <c r="N40" s="346"/>
      <c r="O40" s="336"/>
      <c r="P40" s="336"/>
      <c r="Q40" s="336"/>
      <c r="R40" s="350"/>
      <c r="S40" s="339"/>
      <c r="T40" s="339"/>
      <c r="U40" s="339"/>
      <c r="X40" s="351">
        <f t="shared" si="0"/>
        <v>0</v>
      </c>
      <c r="Y40" s="351">
        <f t="shared" si="1"/>
        <v>0</v>
      </c>
      <c r="Z40" s="351">
        <f t="shared" si="2"/>
        <v>0</v>
      </c>
    </row>
    <row r="41" spans="2:26">
      <c r="J41" s="340"/>
      <c r="K41" s="116"/>
      <c r="L41" s="116"/>
      <c r="M41" s="334"/>
      <c r="N41" s="347"/>
      <c r="O41" s="338"/>
      <c r="P41" s="338"/>
      <c r="Q41" s="338"/>
      <c r="R41" s="349"/>
      <c r="S41" s="337"/>
      <c r="T41" s="337"/>
      <c r="U41" s="337"/>
      <c r="X41" s="351">
        <f t="shared" si="0"/>
        <v>0</v>
      </c>
      <c r="Y41" s="351">
        <f t="shared" si="1"/>
        <v>0</v>
      </c>
      <c r="Z41" s="351">
        <f t="shared" si="2"/>
        <v>0</v>
      </c>
    </row>
    <row r="42" spans="2:26">
      <c r="J42" s="344"/>
      <c r="K42" s="115"/>
      <c r="L42" s="115"/>
      <c r="M42" s="335"/>
      <c r="N42" s="346"/>
      <c r="O42" s="336"/>
      <c r="P42" s="336"/>
      <c r="Q42" s="336"/>
      <c r="R42" s="350"/>
      <c r="S42" s="339"/>
      <c r="T42" s="339"/>
      <c r="U42" s="339"/>
      <c r="X42" s="351">
        <f t="shared" si="0"/>
        <v>0</v>
      </c>
      <c r="Y42" s="351">
        <f t="shared" si="1"/>
        <v>0</v>
      </c>
      <c r="Z42" s="351">
        <f t="shared" si="2"/>
        <v>0</v>
      </c>
    </row>
    <row r="43" spans="2:26">
      <c r="J43" s="340"/>
      <c r="K43" s="116"/>
      <c r="L43" s="116"/>
      <c r="M43" s="334"/>
      <c r="N43" s="347"/>
      <c r="O43" s="338"/>
      <c r="P43" s="338"/>
      <c r="Q43" s="338"/>
      <c r="R43" s="349"/>
      <c r="S43" s="337"/>
      <c r="T43" s="337"/>
      <c r="U43" s="337"/>
      <c r="X43" s="351">
        <f t="shared" si="0"/>
        <v>0</v>
      </c>
      <c r="Y43" s="351">
        <f t="shared" si="1"/>
        <v>0</v>
      </c>
      <c r="Z43" s="351">
        <f t="shared" si="2"/>
        <v>0</v>
      </c>
    </row>
    <row r="44" spans="2:26">
      <c r="J44" s="344"/>
      <c r="K44" s="115"/>
      <c r="L44" s="115"/>
      <c r="M44" s="335"/>
      <c r="N44" s="346"/>
      <c r="O44" s="336"/>
      <c r="P44" s="336"/>
      <c r="Q44" s="336"/>
      <c r="R44" s="350"/>
      <c r="S44" s="339"/>
      <c r="T44" s="339"/>
      <c r="U44" s="339"/>
      <c r="X44" s="351">
        <f t="shared" si="0"/>
        <v>0</v>
      </c>
      <c r="Y44" s="351">
        <f t="shared" si="1"/>
        <v>0</v>
      </c>
      <c r="Z44" s="351">
        <f t="shared" si="2"/>
        <v>0</v>
      </c>
    </row>
    <row r="45" spans="2:26">
      <c r="J45" s="340"/>
      <c r="K45" s="116"/>
      <c r="L45" s="116"/>
      <c r="M45" s="334"/>
      <c r="N45" s="347"/>
      <c r="O45" s="338"/>
      <c r="P45" s="338"/>
      <c r="Q45" s="338"/>
      <c r="R45" s="349"/>
      <c r="S45" s="337"/>
      <c r="T45" s="337"/>
      <c r="U45" s="337"/>
      <c r="X45" s="351">
        <f t="shared" si="0"/>
        <v>0</v>
      </c>
      <c r="Y45" s="351">
        <f t="shared" si="1"/>
        <v>0</v>
      </c>
      <c r="Z45" s="351">
        <f t="shared" si="2"/>
        <v>0</v>
      </c>
    </row>
    <row r="46" spans="2:26">
      <c r="J46" s="344"/>
      <c r="K46" s="115"/>
      <c r="L46" s="115"/>
      <c r="M46" s="335"/>
      <c r="N46" s="346"/>
      <c r="O46" s="336"/>
      <c r="P46" s="336"/>
      <c r="Q46" s="336"/>
      <c r="R46" s="350"/>
      <c r="S46" s="339"/>
      <c r="T46" s="339"/>
      <c r="U46" s="339"/>
      <c r="X46" s="351">
        <f t="shared" si="0"/>
        <v>0</v>
      </c>
      <c r="Y46" s="351">
        <f t="shared" si="1"/>
        <v>0</v>
      </c>
      <c r="Z46" s="351">
        <f t="shared" si="2"/>
        <v>0</v>
      </c>
    </row>
    <row r="47" spans="2:26">
      <c r="J47" s="340"/>
      <c r="K47" s="116"/>
      <c r="L47" s="116"/>
      <c r="M47" s="334"/>
      <c r="N47" s="347"/>
      <c r="O47" s="338"/>
      <c r="P47" s="338"/>
      <c r="Q47" s="338"/>
      <c r="R47" s="349"/>
      <c r="S47" s="337"/>
      <c r="T47" s="337"/>
      <c r="U47" s="337"/>
      <c r="X47" s="351">
        <f t="shared" si="0"/>
        <v>0</v>
      </c>
      <c r="Y47" s="351">
        <f t="shared" si="1"/>
        <v>0</v>
      </c>
      <c r="Z47" s="351">
        <f t="shared" si="2"/>
        <v>0</v>
      </c>
    </row>
    <row r="48" spans="2:26">
      <c r="J48" s="344"/>
      <c r="K48" s="115"/>
      <c r="L48" s="115"/>
      <c r="M48" s="335"/>
      <c r="N48" s="346"/>
      <c r="O48" s="336"/>
      <c r="P48" s="336"/>
      <c r="Q48" s="336"/>
      <c r="R48" s="350"/>
      <c r="S48" s="339"/>
      <c r="T48" s="339"/>
      <c r="U48" s="339"/>
      <c r="X48" s="351">
        <f t="shared" si="0"/>
        <v>0</v>
      </c>
      <c r="Y48" s="351">
        <f t="shared" si="1"/>
        <v>0</v>
      </c>
      <c r="Z48" s="351">
        <f t="shared" si="2"/>
        <v>0</v>
      </c>
    </row>
    <row r="49" spans="10:26">
      <c r="J49" s="340"/>
      <c r="K49" s="116"/>
      <c r="L49" s="116"/>
      <c r="M49" s="334"/>
      <c r="N49" s="347"/>
      <c r="O49" s="338"/>
      <c r="P49" s="338"/>
      <c r="Q49" s="338"/>
      <c r="R49" s="349"/>
      <c r="S49" s="337"/>
      <c r="T49" s="337"/>
      <c r="U49" s="337"/>
      <c r="X49" s="351">
        <f t="shared" si="0"/>
        <v>0</v>
      </c>
      <c r="Y49" s="351">
        <f t="shared" si="1"/>
        <v>0</v>
      </c>
      <c r="Z49" s="351">
        <f t="shared" si="2"/>
        <v>0</v>
      </c>
    </row>
    <row r="50" spans="10:26">
      <c r="J50" s="344"/>
      <c r="K50" s="115"/>
      <c r="L50" s="115"/>
      <c r="M50" s="335"/>
      <c r="N50" s="346"/>
      <c r="O50" s="336"/>
      <c r="P50" s="336"/>
      <c r="Q50" s="336"/>
      <c r="R50" s="350"/>
      <c r="S50" s="339"/>
      <c r="T50" s="339"/>
      <c r="U50" s="339"/>
      <c r="X50" s="351">
        <f t="shared" si="0"/>
        <v>0</v>
      </c>
      <c r="Y50" s="351">
        <f t="shared" si="1"/>
        <v>0</v>
      </c>
      <c r="Z50" s="351">
        <f t="shared" si="2"/>
        <v>0</v>
      </c>
    </row>
    <row r="51" spans="10:26">
      <c r="J51" s="340"/>
      <c r="K51" s="116"/>
      <c r="L51" s="116"/>
      <c r="M51" s="334"/>
      <c r="N51" s="347"/>
      <c r="O51" s="338"/>
      <c r="P51" s="338"/>
      <c r="Q51" s="338"/>
      <c r="R51" s="349"/>
      <c r="S51" s="337"/>
      <c r="T51" s="337"/>
      <c r="U51" s="337"/>
      <c r="X51" s="351">
        <f t="shared" si="0"/>
        <v>0</v>
      </c>
      <c r="Y51" s="351">
        <f t="shared" si="1"/>
        <v>0</v>
      </c>
      <c r="Z51" s="351">
        <f t="shared" si="2"/>
        <v>0</v>
      </c>
    </row>
    <row r="52" spans="10:26">
      <c r="J52" s="344"/>
      <c r="K52" s="115"/>
      <c r="L52" s="115"/>
      <c r="M52" s="335"/>
      <c r="N52" s="346"/>
      <c r="O52" s="336"/>
      <c r="P52" s="336"/>
      <c r="Q52" s="336"/>
      <c r="R52" s="350"/>
      <c r="S52" s="339"/>
      <c r="T52" s="339"/>
      <c r="U52" s="339"/>
      <c r="X52" s="351">
        <f t="shared" si="0"/>
        <v>0</v>
      </c>
      <c r="Y52" s="351">
        <f t="shared" si="1"/>
        <v>0</v>
      </c>
      <c r="Z52" s="351">
        <f t="shared" si="2"/>
        <v>0</v>
      </c>
    </row>
    <row r="53" spans="10:26">
      <c r="J53" s="340"/>
      <c r="K53" s="116"/>
      <c r="L53" s="116"/>
      <c r="M53" s="334"/>
      <c r="N53" s="347"/>
      <c r="O53" s="338"/>
      <c r="P53" s="338"/>
      <c r="Q53" s="338"/>
      <c r="R53" s="349"/>
      <c r="S53" s="337"/>
      <c r="T53" s="337"/>
      <c r="U53" s="337"/>
      <c r="X53" s="351">
        <f t="shared" si="0"/>
        <v>0</v>
      </c>
      <c r="Y53" s="351">
        <f t="shared" si="1"/>
        <v>0</v>
      </c>
      <c r="Z53" s="351">
        <f t="shared" si="2"/>
        <v>0</v>
      </c>
    </row>
    <row r="54" spans="10:26">
      <c r="J54" s="344"/>
      <c r="K54" s="115"/>
      <c r="L54" s="115"/>
      <c r="M54" s="335"/>
      <c r="N54" s="346"/>
      <c r="O54" s="336"/>
      <c r="P54" s="336"/>
      <c r="Q54" s="336"/>
      <c r="R54" s="350"/>
      <c r="S54" s="339"/>
      <c r="T54" s="339"/>
      <c r="U54" s="339"/>
      <c r="X54" s="351">
        <f t="shared" si="0"/>
        <v>0</v>
      </c>
      <c r="Y54" s="351">
        <f t="shared" si="1"/>
        <v>0</v>
      </c>
      <c r="Z54" s="351">
        <f t="shared" si="2"/>
        <v>0</v>
      </c>
    </row>
    <row r="55" spans="10:26">
      <c r="J55" s="340"/>
      <c r="K55" s="116"/>
      <c r="L55" s="116"/>
      <c r="M55" s="334"/>
      <c r="N55" s="347"/>
      <c r="O55" s="338"/>
      <c r="P55" s="338"/>
      <c r="Q55" s="338"/>
      <c r="R55" s="349"/>
      <c r="S55" s="337"/>
      <c r="T55" s="337"/>
      <c r="U55" s="337"/>
      <c r="X55" s="351">
        <f t="shared" si="0"/>
        <v>0</v>
      </c>
      <c r="Y55" s="351">
        <f t="shared" si="1"/>
        <v>0</v>
      </c>
      <c r="Z55" s="351">
        <f t="shared" si="2"/>
        <v>0</v>
      </c>
    </row>
    <row r="56" spans="10:26">
      <c r="J56" s="344"/>
      <c r="K56" s="115"/>
      <c r="L56" s="115"/>
      <c r="M56" s="335"/>
      <c r="N56" s="346"/>
      <c r="O56" s="336"/>
      <c r="P56" s="336"/>
      <c r="Q56" s="336"/>
      <c r="R56" s="350"/>
      <c r="S56" s="339"/>
      <c r="T56" s="339"/>
      <c r="U56" s="339"/>
      <c r="X56" s="351">
        <f t="shared" si="0"/>
        <v>0</v>
      </c>
      <c r="Y56" s="351">
        <f t="shared" si="1"/>
        <v>0</v>
      </c>
      <c r="Z56" s="351">
        <f t="shared" si="2"/>
        <v>0</v>
      </c>
    </row>
    <row r="57" spans="10:26">
      <c r="J57" s="340"/>
      <c r="K57" s="116"/>
      <c r="L57" s="116"/>
      <c r="M57" s="334"/>
      <c r="N57" s="347"/>
      <c r="O57" s="338"/>
      <c r="P57" s="338"/>
      <c r="Q57" s="338"/>
      <c r="R57" s="349"/>
      <c r="S57" s="337"/>
      <c r="T57" s="337"/>
      <c r="U57" s="337"/>
      <c r="X57" s="351">
        <f t="shared" si="0"/>
        <v>0</v>
      </c>
      <c r="Y57" s="351">
        <f t="shared" si="1"/>
        <v>0</v>
      </c>
      <c r="Z57" s="351">
        <f t="shared" si="2"/>
        <v>0</v>
      </c>
    </row>
    <row r="58" spans="10:26">
      <c r="J58" s="344"/>
      <c r="K58" s="115"/>
      <c r="L58" s="115"/>
      <c r="M58" s="335"/>
      <c r="N58" s="346"/>
      <c r="O58" s="336"/>
      <c r="P58" s="336"/>
      <c r="Q58" s="336"/>
      <c r="R58" s="350"/>
      <c r="S58" s="339"/>
      <c r="T58" s="339"/>
      <c r="U58" s="339"/>
      <c r="X58" s="351">
        <f t="shared" si="0"/>
        <v>0</v>
      </c>
      <c r="Y58" s="351">
        <f t="shared" si="1"/>
        <v>0</v>
      </c>
      <c r="Z58" s="351">
        <f t="shared" si="2"/>
        <v>0</v>
      </c>
    </row>
    <row r="59" spans="10:26">
      <c r="J59" s="340"/>
      <c r="K59" s="116"/>
      <c r="L59" s="116"/>
      <c r="M59" s="334"/>
      <c r="N59" s="347"/>
      <c r="O59" s="338"/>
      <c r="P59" s="338"/>
      <c r="Q59" s="338"/>
      <c r="R59" s="349"/>
      <c r="S59" s="337"/>
      <c r="T59" s="337"/>
      <c r="U59" s="337"/>
      <c r="X59" s="351">
        <f t="shared" si="0"/>
        <v>0</v>
      </c>
      <c r="Y59" s="351">
        <f t="shared" si="1"/>
        <v>0</v>
      </c>
      <c r="Z59" s="351">
        <f t="shared" si="2"/>
        <v>0</v>
      </c>
    </row>
    <row r="60" spans="10:26">
      <c r="J60" s="344"/>
      <c r="K60" s="115"/>
      <c r="L60" s="115"/>
      <c r="M60" s="335"/>
      <c r="N60" s="346"/>
      <c r="O60" s="336"/>
      <c r="P60" s="336"/>
      <c r="Q60" s="336"/>
      <c r="R60" s="350"/>
      <c r="S60" s="339"/>
      <c r="T60" s="339"/>
      <c r="U60" s="339"/>
      <c r="X60" s="351">
        <f t="shared" si="0"/>
        <v>0</v>
      </c>
      <c r="Y60" s="351">
        <f t="shared" si="1"/>
        <v>0</v>
      </c>
      <c r="Z60" s="351">
        <f t="shared" si="2"/>
        <v>0</v>
      </c>
    </row>
    <row r="61" spans="10:26">
      <c r="J61" s="340"/>
      <c r="K61" s="116"/>
      <c r="L61" s="116"/>
      <c r="M61" s="334"/>
      <c r="N61" s="347"/>
      <c r="O61" s="338"/>
      <c r="P61" s="338"/>
      <c r="Q61" s="338"/>
      <c r="R61" s="349"/>
      <c r="S61" s="337"/>
      <c r="T61" s="337"/>
      <c r="U61" s="337"/>
      <c r="X61" s="351">
        <f t="shared" si="0"/>
        <v>0</v>
      </c>
      <c r="Y61" s="351">
        <f t="shared" si="1"/>
        <v>0</v>
      </c>
      <c r="Z61" s="351">
        <f t="shared" si="2"/>
        <v>0</v>
      </c>
    </row>
    <row r="62" spans="10:26">
      <c r="J62" s="344"/>
      <c r="K62" s="115"/>
      <c r="L62" s="115"/>
      <c r="M62" s="335"/>
      <c r="N62" s="346"/>
      <c r="O62" s="336"/>
      <c r="P62" s="336"/>
      <c r="Q62" s="336"/>
      <c r="R62" s="350"/>
      <c r="S62" s="339"/>
      <c r="T62" s="339"/>
      <c r="U62" s="339"/>
      <c r="X62" s="351">
        <f t="shared" si="0"/>
        <v>0</v>
      </c>
      <c r="Y62" s="351">
        <f t="shared" si="1"/>
        <v>0</v>
      </c>
      <c r="Z62" s="351">
        <f t="shared" si="2"/>
        <v>0</v>
      </c>
    </row>
    <row r="63" spans="10:26">
      <c r="J63" s="340"/>
      <c r="K63" s="116"/>
      <c r="L63" s="116"/>
      <c r="M63" s="334"/>
      <c r="N63" s="347"/>
      <c r="O63" s="338"/>
      <c r="P63" s="338"/>
      <c r="Q63" s="338"/>
      <c r="R63" s="349"/>
      <c r="S63" s="337"/>
      <c r="T63" s="337"/>
      <c r="U63" s="337"/>
      <c r="X63" s="351">
        <f t="shared" si="0"/>
        <v>0</v>
      </c>
      <c r="Y63" s="351">
        <f t="shared" si="1"/>
        <v>0</v>
      </c>
      <c r="Z63" s="351">
        <f t="shared" si="2"/>
        <v>0</v>
      </c>
    </row>
    <row r="64" spans="10:26">
      <c r="J64" s="344"/>
      <c r="K64" s="115"/>
      <c r="L64" s="115"/>
      <c r="M64" s="335"/>
      <c r="N64" s="346"/>
      <c r="O64" s="336"/>
      <c r="P64" s="336"/>
      <c r="Q64" s="336"/>
      <c r="R64" s="350"/>
      <c r="S64" s="339"/>
      <c r="T64" s="339"/>
      <c r="U64" s="339"/>
      <c r="X64" s="351">
        <f t="shared" si="0"/>
        <v>0</v>
      </c>
      <c r="Y64" s="351">
        <f t="shared" si="1"/>
        <v>0</v>
      </c>
      <c r="Z64" s="351">
        <f t="shared" si="2"/>
        <v>0</v>
      </c>
    </row>
    <row r="65" spans="10:26">
      <c r="J65" s="340"/>
      <c r="K65" s="116"/>
      <c r="L65" s="116"/>
      <c r="M65" s="334"/>
      <c r="N65" s="347"/>
      <c r="O65" s="338"/>
      <c r="P65" s="338"/>
      <c r="Q65" s="338"/>
      <c r="R65" s="349"/>
      <c r="S65" s="337"/>
      <c r="T65" s="337"/>
      <c r="U65" s="337"/>
      <c r="X65" s="351">
        <f t="shared" si="0"/>
        <v>0</v>
      </c>
      <c r="Y65" s="351">
        <f t="shared" si="1"/>
        <v>0</v>
      </c>
      <c r="Z65" s="351">
        <f t="shared" si="2"/>
        <v>0</v>
      </c>
    </row>
    <row r="66" spans="10:26">
      <c r="J66" s="344"/>
      <c r="K66" s="115"/>
      <c r="L66" s="115"/>
      <c r="M66" s="335"/>
      <c r="N66" s="346"/>
      <c r="O66" s="336"/>
      <c r="P66" s="336"/>
      <c r="Q66" s="336"/>
      <c r="R66" s="350"/>
      <c r="S66" s="339"/>
      <c r="T66" s="339"/>
      <c r="U66" s="339"/>
      <c r="X66" s="351">
        <f t="shared" si="0"/>
        <v>0</v>
      </c>
      <c r="Y66" s="351">
        <f t="shared" si="1"/>
        <v>0</v>
      </c>
      <c r="Z66" s="351">
        <f t="shared" si="2"/>
        <v>0</v>
      </c>
    </row>
    <row r="67" spans="10:26">
      <c r="J67" s="340"/>
      <c r="K67" s="116"/>
      <c r="L67" s="116"/>
      <c r="M67" s="334"/>
      <c r="N67" s="347"/>
      <c r="O67" s="338"/>
      <c r="P67" s="338"/>
      <c r="Q67" s="338"/>
      <c r="R67" s="349"/>
      <c r="S67" s="337"/>
      <c r="T67" s="337"/>
      <c r="U67" s="337"/>
      <c r="X67" s="351">
        <f t="shared" si="0"/>
        <v>0</v>
      </c>
      <c r="Y67" s="351">
        <f t="shared" si="1"/>
        <v>0</v>
      </c>
      <c r="Z67" s="351">
        <f t="shared" si="2"/>
        <v>0</v>
      </c>
    </row>
    <row r="68" spans="10:26">
      <c r="J68" s="344"/>
      <c r="K68" s="115"/>
      <c r="L68" s="115"/>
      <c r="M68" s="335"/>
      <c r="N68" s="346"/>
      <c r="O68" s="336"/>
      <c r="P68" s="336"/>
      <c r="Q68" s="336"/>
      <c r="R68" s="350"/>
      <c r="S68" s="339"/>
      <c r="T68" s="339"/>
      <c r="U68" s="339"/>
      <c r="X68" s="351">
        <f t="shared" si="0"/>
        <v>0</v>
      </c>
      <c r="Y68" s="351">
        <f t="shared" si="1"/>
        <v>0</v>
      </c>
      <c r="Z68" s="351">
        <f t="shared" si="2"/>
        <v>0</v>
      </c>
    </row>
    <row r="69" spans="10:26">
      <c r="J69" s="340"/>
      <c r="K69" s="116"/>
      <c r="L69" s="116"/>
      <c r="M69" s="334"/>
      <c r="N69" s="347"/>
      <c r="O69" s="338"/>
      <c r="P69" s="338"/>
      <c r="Q69" s="338"/>
      <c r="R69" s="349"/>
      <c r="S69" s="337"/>
      <c r="T69" s="337"/>
      <c r="U69" s="337"/>
      <c r="X69" s="351">
        <f t="shared" si="0"/>
        <v>0</v>
      </c>
      <c r="Y69" s="351">
        <f t="shared" si="1"/>
        <v>0</v>
      </c>
      <c r="Z69" s="351">
        <f t="shared" si="2"/>
        <v>0</v>
      </c>
    </row>
    <row r="70" spans="10:26">
      <c r="J70" s="344"/>
      <c r="K70" s="115"/>
      <c r="L70" s="115"/>
      <c r="M70" s="335"/>
      <c r="N70" s="346"/>
      <c r="O70" s="336"/>
      <c r="P70" s="336"/>
      <c r="Q70" s="336"/>
      <c r="R70" s="350"/>
      <c r="S70" s="339"/>
      <c r="T70" s="339"/>
      <c r="U70" s="339"/>
      <c r="X70" s="351">
        <f t="shared" si="0"/>
        <v>0</v>
      </c>
      <c r="Y70" s="351">
        <f t="shared" si="1"/>
        <v>0</v>
      </c>
      <c r="Z70" s="351">
        <f t="shared" si="2"/>
        <v>0</v>
      </c>
    </row>
    <row r="71" spans="10:26">
      <c r="J71" s="340"/>
      <c r="K71" s="116"/>
      <c r="L71" s="116"/>
      <c r="M71" s="334"/>
      <c r="N71" s="347"/>
      <c r="O71" s="338"/>
      <c r="P71" s="338"/>
      <c r="Q71" s="338"/>
      <c r="R71" s="349"/>
      <c r="S71" s="337"/>
      <c r="T71" s="337"/>
      <c r="U71" s="337"/>
      <c r="X71" s="351">
        <f t="shared" si="0"/>
        <v>0</v>
      </c>
      <c r="Y71" s="351">
        <f t="shared" si="1"/>
        <v>0</v>
      </c>
      <c r="Z71" s="351">
        <f t="shared" si="2"/>
        <v>0</v>
      </c>
    </row>
    <row r="72" spans="10:26">
      <c r="J72" s="344"/>
      <c r="K72" s="115"/>
      <c r="L72" s="115"/>
      <c r="M72" s="335"/>
      <c r="N72" s="346"/>
      <c r="O72" s="336"/>
      <c r="P72" s="336"/>
      <c r="Q72" s="336"/>
      <c r="R72" s="350"/>
      <c r="S72" s="339"/>
      <c r="T72" s="339"/>
      <c r="U72" s="339"/>
      <c r="X72" s="351">
        <f t="shared" si="0"/>
        <v>0</v>
      </c>
      <c r="Y72" s="351">
        <f t="shared" si="1"/>
        <v>0</v>
      </c>
      <c r="Z72" s="351">
        <f t="shared" si="2"/>
        <v>0</v>
      </c>
    </row>
    <row r="73" spans="10:26">
      <c r="J73" s="340"/>
      <c r="K73" s="116"/>
      <c r="L73" s="116"/>
      <c r="M73" s="334"/>
      <c r="N73" s="347"/>
      <c r="O73" s="338"/>
      <c r="P73" s="338"/>
      <c r="Q73" s="338"/>
      <c r="R73" s="349"/>
      <c r="S73" s="337"/>
      <c r="T73" s="337"/>
      <c r="U73" s="337"/>
      <c r="X73" s="351">
        <f t="shared" si="0"/>
        <v>0</v>
      </c>
      <c r="Y73" s="351">
        <f t="shared" si="1"/>
        <v>0</v>
      </c>
      <c r="Z73" s="351">
        <f t="shared" si="2"/>
        <v>0</v>
      </c>
    </row>
  </sheetData>
  <mergeCells count="15">
    <mergeCell ref="D8:F8"/>
    <mergeCell ref="I8:K8"/>
    <mergeCell ref="X14:Z14"/>
    <mergeCell ref="D5:F5"/>
    <mergeCell ref="I5:K5"/>
    <mergeCell ref="D6:F6"/>
    <mergeCell ref="I6:K6"/>
    <mergeCell ref="I7:K7"/>
    <mergeCell ref="J12:U12"/>
    <mergeCell ref="R13:U13"/>
    <mergeCell ref="D9:F9"/>
    <mergeCell ref="I9:K9"/>
    <mergeCell ref="B12:H12"/>
    <mergeCell ref="J13:M13"/>
    <mergeCell ref="N13:Q13"/>
  </mergeCells>
  <conditionalFormatting sqref="J33:U315">
    <cfRule type="containsBlanks" dxfId="14" priority="5">
      <formula>LEN(TRIM(J33))=0</formula>
    </cfRule>
  </conditionalFormatting>
  <conditionalFormatting sqref="N30:N73">
    <cfRule type="duplicateValues" dxfId="13" priority="3"/>
  </conditionalFormatting>
  <conditionalFormatting sqref="J15:J73 N15:N73 R15:R73">
    <cfRule type="duplicateValues" dxfId="12" priority="1"/>
  </conditionalFormatting>
  <dataValidations count="1">
    <dataValidation type="list" allowBlank="1" showInputMessage="1" showErrorMessage="1" sqref="C14:C123" xr:uid="{00000000-0002-0000-1700-000000000000}">
      <formula1>$J$15:$J$97</formula1>
    </dataValidation>
  </dataValidation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IW361"/>
  <sheetViews>
    <sheetView tabSelected="1" topLeftCell="A4" zoomScale="80" zoomScaleNormal="80" workbookViewId="0">
      <pane xSplit="2" ySplit="8" topLeftCell="C14" activePane="bottomRight" state="frozen"/>
      <selection activeCell="A4" sqref="A4"/>
      <selection pane="topRight" activeCell="C4" sqref="C4"/>
      <selection pane="bottomLeft" activeCell="A12" sqref="A12"/>
      <selection pane="bottomRight" activeCell="GU34" sqref="GU34"/>
    </sheetView>
  </sheetViews>
  <sheetFormatPr baseColWidth="10" defaultColWidth="11.44140625" defaultRowHeight="14.4"/>
  <cols>
    <col min="1" max="1" width="27.109375" style="2" customWidth="1"/>
    <col min="2" max="2" width="17.88671875" style="2" customWidth="1"/>
    <col min="3" max="3" width="11" style="41" customWidth="1"/>
    <col min="4" max="4" width="7.33203125" style="2" customWidth="1"/>
    <col min="5" max="5" width="8.88671875" style="2" customWidth="1"/>
    <col min="6" max="10" width="7.6640625" style="2" customWidth="1"/>
    <col min="11" max="11" width="21.33203125" style="2" customWidth="1"/>
    <col min="12" max="18" width="7.6640625" style="2" customWidth="1"/>
    <col min="19" max="19" width="21.33203125" style="2" customWidth="1"/>
    <col min="20" max="20" width="7.6640625" style="2" customWidth="1"/>
    <col min="21" max="21" width="9.88671875" style="2" customWidth="1"/>
    <col min="22" max="26" width="7.6640625" style="2" customWidth="1"/>
    <col min="27" max="27" width="21.33203125" style="2" customWidth="1"/>
    <col min="28" max="28" width="7.6640625" style="2" customWidth="1"/>
    <col min="29" max="29" width="9" style="2" customWidth="1"/>
    <col min="30" max="34" width="7.6640625" style="2" customWidth="1"/>
    <col min="35" max="35" width="21.33203125" style="2" customWidth="1"/>
    <col min="36" max="42" width="7.6640625" style="2" customWidth="1"/>
    <col min="43" max="43" width="21.33203125" style="2" customWidth="1"/>
    <col min="44" max="50" width="7.6640625" style="2" customWidth="1"/>
    <col min="51" max="51" width="21.33203125" style="2" customWidth="1"/>
    <col min="52" max="52" width="7.6640625" style="2" customWidth="1"/>
    <col min="53" max="53" width="9" style="2" customWidth="1"/>
    <col min="54" max="58" width="7.6640625" style="2" customWidth="1"/>
    <col min="59" max="59" width="21.33203125" style="2" customWidth="1"/>
    <col min="60" max="60" width="7.6640625" style="2" customWidth="1"/>
    <col min="61" max="61" width="8.5546875" style="2" customWidth="1"/>
    <col min="62" max="66" width="7.6640625" style="2" customWidth="1"/>
    <col min="67" max="67" width="21.33203125" style="2" customWidth="1"/>
    <col min="68" max="74" width="7.6640625" style="2" customWidth="1"/>
    <col min="75" max="75" width="21.33203125" style="2" customWidth="1"/>
    <col min="76" max="82" width="7.6640625" style="2" customWidth="1"/>
    <col min="83" max="83" width="21.33203125" style="2" customWidth="1"/>
    <col min="84" max="90" width="7.6640625" style="2" customWidth="1"/>
    <col min="91" max="91" width="21.33203125" style="2" customWidth="1"/>
    <col min="92" max="92" width="7.6640625" style="2" customWidth="1"/>
    <col min="93" max="93" width="8.5546875" style="2" customWidth="1"/>
    <col min="94" max="98" width="7.6640625" style="2" customWidth="1"/>
    <col min="99" max="99" width="21.33203125" style="2" customWidth="1"/>
    <col min="100" max="100" width="7.6640625" style="2" customWidth="1"/>
    <col min="101" max="101" width="8.88671875" style="2" customWidth="1"/>
    <col min="102" max="106" width="7.6640625" style="2" customWidth="1"/>
    <col min="107" max="107" width="21.33203125" style="2" customWidth="1"/>
    <col min="108" max="108" width="7.6640625" style="2" customWidth="1"/>
    <col min="109" max="109" width="8.88671875" style="2" customWidth="1"/>
    <col min="110" max="114" width="7.6640625" style="2" customWidth="1"/>
    <col min="115" max="115" width="21.33203125" style="2" customWidth="1"/>
    <col min="116" max="116" width="7.6640625" style="2" customWidth="1"/>
    <col min="117" max="117" width="9.109375" style="2" customWidth="1"/>
    <col min="118" max="122" width="7.6640625" style="2" customWidth="1"/>
    <col min="123" max="123" width="21.33203125" style="2" customWidth="1"/>
    <col min="124" max="124" width="7.6640625" style="2" customWidth="1"/>
    <col min="125" max="125" width="10.44140625" style="2" customWidth="1"/>
    <col min="126" max="126" width="6.44140625" style="2" customWidth="1"/>
    <col min="127" max="130" width="7.6640625" style="2" customWidth="1"/>
    <col min="131" max="131" width="21.33203125" style="2" customWidth="1"/>
    <col min="132" max="138" width="7.6640625" style="2" customWidth="1"/>
    <col min="139" max="139" width="21.33203125" style="2" customWidth="1"/>
    <col min="140" max="146" width="9.109375" style="2"/>
    <col min="147" max="147" width="21.33203125" style="2" customWidth="1"/>
    <col min="148" max="154" width="9.109375" style="2"/>
    <col min="155" max="155" width="21.33203125" style="2" customWidth="1"/>
    <col min="156" max="162" width="9.109375" style="2"/>
    <col min="163" max="163" width="21.33203125" style="2" customWidth="1"/>
    <col min="164" max="170" width="9.109375" style="2"/>
    <col min="171" max="171" width="21.33203125" style="2" customWidth="1"/>
    <col min="172" max="178" width="9.109375" style="2"/>
    <col min="179" max="179" width="21.33203125" style="2" customWidth="1"/>
    <col min="180" max="186" width="9.109375" style="2"/>
    <col min="187" max="187" width="21.33203125" style="2" customWidth="1"/>
    <col min="188" max="194" width="9.109375" style="2"/>
    <col min="195" max="195" width="21.33203125" style="2" customWidth="1"/>
    <col min="196" max="202" width="9.109375" style="2"/>
    <col min="203" max="203" width="21.33203125" style="2" customWidth="1"/>
    <col min="204" max="210" width="9.109375" style="2"/>
    <col min="211" max="211" width="21.33203125" style="2" customWidth="1"/>
    <col min="212" max="218" width="9.109375" style="2"/>
    <col min="219" max="219" width="21.33203125" style="2" customWidth="1"/>
    <col min="220" max="226" width="9.109375" style="2"/>
    <col min="227" max="227" width="21.33203125" style="2" customWidth="1"/>
    <col min="228" max="234" width="9.109375" style="2"/>
    <col min="235" max="235" width="21.33203125" style="2" customWidth="1"/>
    <col min="236" max="242" width="9.109375" style="2"/>
    <col min="243" max="243" width="21.33203125" style="2" customWidth="1"/>
    <col min="244" max="250" width="9.109375" style="2"/>
    <col min="251" max="251" width="21.33203125" style="2" customWidth="1"/>
    <col min="252" max="252" width="5.109375" style="2" customWidth="1"/>
    <col min="253" max="253" width="14.88671875" style="2" customWidth="1"/>
    <col min="254" max="254" width="14.5546875" style="2" customWidth="1"/>
    <col min="255" max="255" width="12.109375" style="2" customWidth="1"/>
    <col min="256" max="256" width="9.109375" style="2"/>
    <col min="257" max="257" width="16" style="119" customWidth="1"/>
    <col min="258" max="16384" width="11.44140625" style="2"/>
  </cols>
  <sheetData>
    <row r="1" spans="1:257" ht="25.8">
      <c r="B1" s="24"/>
      <c r="C1" s="24"/>
      <c r="D1" s="24"/>
      <c r="E1" s="24"/>
      <c r="F1" s="24"/>
      <c r="G1" s="24"/>
      <c r="H1" s="24"/>
      <c r="I1" s="23"/>
      <c r="J1" s="23"/>
      <c r="K1" s="23"/>
      <c r="IS1" s="119"/>
    </row>
    <row r="2" spans="1:257">
      <c r="IS2" s="119"/>
    </row>
    <row r="3" spans="1:257">
      <c r="A3" s="4"/>
      <c r="B3" s="4"/>
      <c r="C3" s="4"/>
      <c r="D3" s="4"/>
      <c r="E3" s="4"/>
      <c r="F3" s="4"/>
      <c r="G3" s="4"/>
      <c r="H3" s="4"/>
      <c r="I3" s="4"/>
      <c r="J3" s="4"/>
      <c r="K3" s="4"/>
      <c r="IS3" s="119"/>
    </row>
    <row r="4" spans="1:257" ht="14.25" customHeight="1" thickBot="1">
      <c r="A4" s="684"/>
      <c r="B4" s="684"/>
      <c r="C4" s="250"/>
      <c r="D4" s="22"/>
      <c r="E4" s="20"/>
      <c r="F4" s="20"/>
      <c r="G4" s="20"/>
      <c r="H4" s="20"/>
      <c r="I4" s="20"/>
      <c r="J4" s="20"/>
      <c r="K4" s="20"/>
      <c r="IS4" s="119"/>
    </row>
    <row r="5" spans="1:257" ht="14.25" customHeight="1" thickTop="1">
      <c r="A5" s="54"/>
      <c r="B5" s="22"/>
      <c r="C5" s="22"/>
      <c r="D5" s="694" t="s">
        <v>35</v>
      </c>
      <c r="E5" s="696" t="s">
        <v>27</v>
      </c>
      <c r="F5" s="696" t="s">
        <v>21</v>
      </c>
      <c r="G5" s="696" t="s">
        <v>22</v>
      </c>
      <c r="H5" s="696" t="s">
        <v>23</v>
      </c>
      <c r="I5" s="696" t="s">
        <v>24</v>
      </c>
      <c r="J5" s="696" t="s">
        <v>25</v>
      </c>
      <c r="K5" s="699" t="s">
        <v>15</v>
      </c>
      <c r="L5" s="702" t="s">
        <v>35</v>
      </c>
      <c r="M5" s="705" t="s">
        <v>27</v>
      </c>
      <c r="N5" s="705" t="s">
        <v>21</v>
      </c>
      <c r="O5" s="705" t="s">
        <v>22</v>
      </c>
      <c r="P5" s="705" t="s">
        <v>23</v>
      </c>
      <c r="Q5" s="705" t="s">
        <v>24</v>
      </c>
      <c r="R5" s="705" t="s">
        <v>25</v>
      </c>
      <c r="S5" s="711" t="s">
        <v>15</v>
      </c>
      <c r="T5" s="708" t="s">
        <v>35</v>
      </c>
      <c r="U5" s="685" t="s">
        <v>27</v>
      </c>
      <c r="V5" s="685" t="s">
        <v>21</v>
      </c>
      <c r="W5" s="685" t="s">
        <v>22</v>
      </c>
      <c r="X5" s="685" t="s">
        <v>23</v>
      </c>
      <c r="Y5" s="685" t="s">
        <v>24</v>
      </c>
      <c r="Z5" s="685" t="s">
        <v>25</v>
      </c>
      <c r="AA5" s="688" t="s">
        <v>15</v>
      </c>
      <c r="AB5" s="691" t="s">
        <v>35</v>
      </c>
      <c r="AC5" s="696" t="s">
        <v>27</v>
      </c>
      <c r="AD5" s="696" t="s">
        <v>21</v>
      </c>
      <c r="AE5" s="696" t="s">
        <v>22</v>
      </c>
      <c r="AF5" s="696" t="s">
        <v>23</v>
      </c>
      <c r="AG5" s="696" t="s">
        <v>24</v>
      </c>
      <c r="AH5" s="696" t="s">
        <v>25</v>
      </c>
      <c r="AI5" s="699" t="s">
        <v>15</v>
      </c>
      <c r="AJ5" s="702" t="s">
        <v>35</v>
      </c>
      <c r="AK5" s="705" t="s">
        <v>27</v>
      </c>
      <c r="AL5" s="705" t="s">
        <v>21</v>
      </c>
      <c r="AM5" s="705" t="s">
        <v>22</v>
      </c>
      <c r="AN5" s="705" t="s">
        <v>23</v>
      </c>
      <c r="AO5" s="705" t="s">
        <v>24</v>
      </c>
      <c r="AP5" s="705" t="s">
        <v>25</v>
      </c>
      <c r="AQ5" s="711" t="s">
        <v>15</v>
      </c>
      <c r="AR5" s="708" t="s">
        <v>35</v>
      </c>
      <c r="AS5" s="685" t="s">
        <v>27</v>
      </c>
      <c r="AT5" s="685" t="s">
        <v>21</v>
      </c>
      <c r="AU5" s="685" t="s">
        <v>22</v>
      </c>
      <c r="AV5" s="685" t="s">
        <v>23</v>
      </c>
      <c r="AW5" s="685" t="s">
        <v>24</v>
      </c>
      <c r="AX5" s="685" t="s">
        <v>25</v>
      </c>
      <c r="AY5" s="688" t="s">
        <v>15</v>
      </c>
      <c r="AZ5" s="691" t="s">
        <v>35</v>
      </c>
      <c r="BA5" s="696" t="s">
        <v>27</v>
      </c>
      <c r="BB5" s="696" t="s">
        <v>21</v>
      </c>
      <c r="BC5" s="696" t="s">
        <v>22</v>
      </c>
      <c r="BD5" s="696" t="s">
        <v>23</v>
      </c>
      <c r="BE5" s="696" t="s">
        <v>24</v>
      </c>
      <c r="BF5" s="696" t="s">
        <v>25</v>
      </c>
      <c r="BG5" s="699" t="s">
        <v>15</v>
      </c>
      <c r="BH5" s="702" t="s">
        <v>35</v>
      </c>
      <c r="BI5" s="705" t="s">
        <v>27</v>
      </c>
      <c r="BJ5" s="705" t="s">
        <v>21</v>
      </c>
      <c r="BK5" s="705" t="s">
        <v>22</v>
      </c>
      <c r="BL5" s="705" t="s">
        <v>23</v>
      </c>
      <c r="BM5" s="705" t="s">
        <v>24</v>
      </c>
      <c r="BN5" s="705" t="s">
        <v>25</v>
      </c>
      <c r="BO5" s="711" t="s">
        <v>15</v>
      </c>
      <c r="BP5" s="708" t="s">
        <v>35</v>
      </c>
      <c r="BQ5" s="685" t="s">
        <v>27</v>
      </c>
      <c r="BR5" s="685" t="s">
        <v>21</v>
      </c>
      <c r="BS5" s="685" t="s">
        <v>22</v>
      </c>
      <c r="BT5" s="685" t="s">
        <v>23</v>
      </c>
      <c r="BU5" s="685" t="s">
        <v>24</v>
      </c>
      <c r="BV5" s="685" t="s">
        <v>25</v>
      </c>
      <c r="BW5" s="688" t="s">
        <v>15</v>
      </c>
      <c r="BX5" s="691" t="s">
        <v>35</v>
      </c>
      <c r="BY5" s="696" t="s">
        <v>27</v>
      </c>
      <c r="BZ5" s="696" t="s">
        <v>21</v>
      </c>
      <c r="CA5" s="696" t="s">
        <v>22</v>
      </c>
      <c r="CB5" s="696" t="s">
        <v>23</v>
      </c>
      <c r="CC5" s="696" t="s">
        <v>24</v>
      </c>
      <c r="CD5" s="696" t="s">
        <v>25</v>
      </c>
      <c r="CE5" s="699" t="s">
        <v>15</v>
      </c>
      <c r="CF5" s="702" t="s">
        <v>35</v>
      </c>
      <c r="CG5" s="705" t="s">
        <v>27</v>
      </c>
      <c r="CH5" s="705" t="s">
        <v>21</v>
      </c>
      <c r="CI5" s="705" t="s">
        <v>22</v>
      </c>
      <c r="CJ5" s="705" t="s">
        <v>23</v>
      </c>
      <c r="CK5" s="705" t="s">
        <v>24</v>
      </c>
      <c r="CL5" s="705" t="s">
        <v>25</v>
      </c>
      <c r="CM5" s="714" t="s">
        <v>15</v>
      </c>
      <c r="CN5" s="708" t="s">
        <v>35</v>
      </c>
      <c r="CO5" s="685" t="s">
        <v>27</v>
      </c>
      <c r="CP5" s="685" t="s">
        <v>21</v>
      </c>
      <c r="CQ5" s="685" t="s">
        <v>22</v>
      </c>
      <c r="CR5" s="685" t="s">
        <v>23</v>
      </c>
      <c r="CS5" s="685" t="s">
        <v>24</v>
      </c>
      <c r="CT5" s="685" t="s">
        <v>25</v>
      </c>
      <c r="CU5" s="688" t="s">
        <v>15</v>
      </c>
      <c r="CV5" s="691" t="s">
        <v>35</v>
      </c>
      <c r="CW5" s="696" t="s">
        <v>27</v>
      </c>
      <c r="CX5" s="696" t="s">
        <v>21</v>
      </c>
      <c r="CY5" s="696" t="s">
        <v>22</v>
      </c>
      <c r="CZ5" s="696" t="s">
        <v>23</v>
      </c>
      <c r="DA5" s="696" t="s">
        <v>24</v>
      </c>
      <c r="DB5" s="696" t="s">
        <v>25</v>
      </c>
      <c r="DC5" s="699" t="s">
        <v>15</v>
      </c>
      <c r="DD5" s="702" t="s">
        <v>35</v>
      </c>
      <c r="DE5" s="705" t="s">
        <v>27</v>
      </c>
      <c r="DF5" s="705" t="s">
        <v>21</v>
      </c>
      <c r="DG5" s="705" t="s">
        <v>22</v>
      </c>
      <c r="DH5" s="705" t="s">
        <v>23</v>
      </c>
      <c r="DI5" s="705" t="s">
        <v>24</v>
      </c>
      <c r="DJ5" s="705" t="s">
        <v>25</v>
      </c>
      <c r="DK5" s="717" t="s">
        <v>15</v>
      </c>
      <c r="DL5" s="708" t="s">
        <v>35</v>
      </c>
      <c r="DM5" s="685" t="s">
        <v>27</v>
      </c>
      <c r="DN5" s="685" t="s">
        <v>21</v>
      </c>
      <c r="DO5" s="685" t="s">
        <v>22</v>
      </c>
      <c r="DP5" s="685" t="s">
        <v>23</v>
      </c>
      <c r="DQ5" s="685" t="s">
        <v>24</v>
      </c>
      <c r="DR5" s="685" t="s">
        <v>25</v>
      </c>
      <c r="DS5" s="688" t="s">
        <v>15</v>
      </c>
      <c r="DT5" s="691" t="s">
        <v>35</v>
      </c>
      <c r="DU5" s="696" t="s">
        <v>27</v>
      </c>
      <c r="DV5" s="696" t="s">
        <v>21</v>
      </c>
      <c r="DW5" s="696" t="s">
        <v>22</v>
      </c>
      <c r="DX5" s="696" t="s">
        <v>23</v>
      </c>
      <c r="DY5" s="696" t="s">
        <v>24</v>
      </c>
      <c r="DZ5" s="696" t="s">
        <v>25</v>
      </c>
      <c r="EA5" s="699" t="s">
        <v>15</v>
      </c>
      <c r="EB5" s="702" t="s">
        <v>35</v>
      </c>
      <c r="EC5" s="705" t="s">
        <v>27</v>
      </c>
      <c r="ED5" s="705" t="s">
        <v>21</v>
      </c>
      <c r="EE5" s="705" t="s">
        <v>22</v>
      </c>
      <c r="EF5" s="705" t="s">
        <v>23</v>
      </c>
      <c r="EG5" s="705" t="s">
        <v>24</v>
      </c>
      <c r="EH5" s="705" t="s">
        <v>25</v>
      </c>
      <c r="EI5" s="711" t="s">
        <v>15</v>
      </c>
      <c r="EJ5" s="708" t="s">
        <v>35</v>
      </c>
      <c r="EK5" s="685" t="s">
        <v>27</v>
      </c>
      <c r="EL5" s="685" t="s">
        <v>21</v>
      </c>
      <c r="EM5" s="685" t="s">
        <v>22</v>
      </c>
      <c r="EN5" s="685" t="s">
        <v>23</v>
      </c>
      <c r="EO5" s="685" t="s">
        <v>24</v>
      </c>
      <c r="EP5" s="685" t="s">
        <v>25</v>
      </c>
      <c r="EQ5" s="688" t="s">
        <v>15</v>
      </c>
      <c r="ER5" s="691" t="s">
        <v>35</v>
      </c>
      <c r="ES5" s="696" t="s">
        <v>27</v>
      </c>
      <c r="ET5" s="696" t="s">
        <v>21</v>
      </c>
      <c r="EU5" s="696" t="s">
        <v>22</v>
      </c>
      <c r="EV5" s="696" t="s">
        <v>23</v>
      </c>
      <c r="EW5" s="696" t="s">
        <v>24</v>
      </c>
      <c r="EX5" s="696" t="s">
        <v>25</v>
      </c>
      <c r="EY5" s="699" t="s">
        <v>15</v>
      </c>
      <c r="EZ5" s="702" t="s">
        <v>35</v>
      </c>
      <c r="FA5" s="705" t="s">
        <v>27</v>
      </c>
      <c r="FB5" s="705" t="s">
        <v>21</v>
      </c>
      <c r="FC5" s="705" t="s">
        <v>22</v>
      </c>
      <c r="FD5" s="705" t="s">
        <v>23</v>
      </c>
      <c r="FE5" s="705" t="s">
        <v>24</v>
      </c>
      <c r="FF5" s="705" t="s">
        <v>25</v>
      </c>
      <c r="FG5" s="711" t="s">
        <v>15</v>
      </c>
      <c r="FH5" s="708" t="s">
        <v>35</v>
      </c>
      <c r="FI5" s="685" t="s">
        <v>27</v>
      </c>
      <c r="FJ5" s="685" t="s">
        <v>21</v>
      </c>
      <c r="FK5" s="685" t="s">
        <v>22</v>
      </c>
      <c r="FL5" s="685" t="s">
        <v>23</v>
      </c>
      <c r="FM5" s="685" t="s">
        <v>24</v>
      </c>
      <c r="FN5" s="685" t="s">
        <v>25</v>
      </c>
      <c r="FO5" s="688" t="s">
        <v>15</v>
      </c>
      <c r="FP5" s="691" t="s">
        <v>35</v>
      </c>
      <c r="FQ5" s="696" t="s">
        <v>27</v>
      </c>
      <c r="FR5" s="696" t="s">
        <v>21</v>
      </c>
      <c r="FS5" s="696" t="s">
        <v>22</v>
      </c>
      <c r="FT5" s="696" t="s">
        <v>23</v>
      </c>
      <c r="FU5" s="696" t="s">
        <v>24</v>
      </c>
      <c r="FV5" s="696" t="s">
        <v>25</v>
      </c>
      <c r="FW5" s="720" t="s">
        <v>15</v>
      </c>
      <c r="FX5" s="702" t="s">
        <v>35</v>
      </c>
      <c r="FY5" s="705" t="s">
        <v>27</v>
      </c>
      <c r="FZ5" s="705" t="s">
        <v>21</v>
      </c>
      <c r="GA5" s="705" t="s">
        <v>22</v>
      </c>
      <c r="GB5" s="705" t="s">
        <v>23</v>
      </c>
      <c r="GC5" s="705" t="s">
        <v>24</v>
      </c>
      <c r="GD5" s="705" t="s">
        <v>25</v>
      </c>
      <c r="GE5" s="711" t="s">
        <v>15</v>
      </c>
      <c r="GF5" s="708" t="s">
        <v>35</v>
      </c>
      <c r="GG5" s="685" t="s">
        <v>27</v>
      </c>
      <c r="GH5" s="685" t="s">
        <v>21</v>
      </c>
      <c r="GI5" s="685" t="s">
        <v>22</v>
      </c>
      <c r="GJ5" s="685" t="s">
        <v>23</v>
      </c>
      <c r="GK5" s="685" t="s">
        <v>24</v>
      </c>
      <c r="GL5" s="685" t="s">
        <v>25</v>
      </c>
      <c r="GM5" s="688" t="s">
        <v>15</v>
      </c>
      <c r="GN5" s="691" t="s">
        <v>35</v>
      </c>
      <c r="GO5" s="696" t="s">
        <v>27</v>
      </c>
      <c r="GP5" s="696" t="s">
        <v>21</v>
      </c>
      <c r="GQ5" s="696" t="s">
        <v>22</v>
      </c>
      <c r="GR5" s="696" t="s">
        <v>23</v>
      </c>
      <c r="GS5" s="696" t="s">
        <v>24</v>
      </c>
      <c r="GT5" s="696" t="s">
        <v>25</v>
      </c>
      <c r="GU5" s="720" t="s">
        <v>15</v>
      </c>
      <c r="GV5" s="702" t="s">
        <v>35</v>
      </c>
      <c r="GW5" s="705" t="s">
        <v>27</v>
      </c>
      <c r="GX5" s="705" t="s">
        <v>21</v>
      </c>
      <c r="GY5" s="705" t="s">
        <v>22</v>
      </c>
      <c r="GZ5" s="705" t="s">
        <v>23</v>
      </c>
      <c r="HA5" s="705" t="s">
        <v>24</v>
      </c>
      <c r="HB5" s="705" t="s">
        <v>25</v>
      </c>
      <c r="HC5" s="711" t="s">
        <v>15</v>
      </c>
      <c r="HD5" s="708" t="s">
        <v>35</v>
      </c>
      <c r="HE5" s="685" t="s">
        <v>27</v>
      </c>
      <c r="HF5" s="685" t="s">
        <v>21</v>
      </c>
      <c r="HG5" s="685" t="s">
        <v>22</v>
      </c>
      <c r="HH5" s="685" t="s">
        <v>23</v>
      </c>
      <c r="HI5" s="685" t="s">
        <v>24</v>
      </c>
      <c r="HJ5" s="685" t="s">
        <v>25</v>
      </c>
      <c r="HK5" s="688" t="s">
        <v>15</v>
      </c>
      <c r="HL5" s="691" t="s">
        <v>35</v>
      </c>
      <c r="HM5" s="696" t="s">
        <v>27</v>
      </c>
      <c r="HN5" s="696" t="s">
        <v>21</v>
      </c>
      <c r="HO5" s="696" t="s">
        <v>22</v>
      </c>
      <c r="HP5" s="696" t="s">
        <v>23</v>
      </c>
      <c r="HQ5" s="696" t="s">
        <v>24</v>
      </c>
      <c r="HR5" s="696" t="s">
        <v>25</v>
      </c>
      <c r="HS5" s="699" t="s">
        <v>15</v>
      </c>
      <c r="HT5" s="702" t="s">
        <v>35</v>
      </c>
      <c r="HU5" s="705" t="s">
        <v>27</v>
      </c>
      <c r="HV5" s="705" t="s">
        <v>21</v>
      </c>
      <c r="HW5" s="705" t="s">
        <v>22</v>
      </c>
      <c r="HX5" s="705" t="s">
        <v>23</v>
      </c>
      <c r="HY5" s="705" t="s">
        <v>24</v>
      </c>
      <c r="HZ5" s="705" t="s">
        <v>25</v>
      </c>
      <c r="IA5" s="711" t="s">
        <v>15</v>
      </c>
      <c r="IB5" s="708" t="s">
        <v>35</v>
      </c>
      <c r="IC5" s="685" t="s">
        <v>27</v>
      </c>
      <c r="ID5" s="685" t="s">
        <v>21</v>
      </c>
      <c r="IE5" s="685" t="s">
        <v>22</v>
      </c>
      <c r="IF5" s="685" t="s">
        <v>23</v>
      </c>
      <c r="IG5" s="685" t="s">
        <v>24</v>
      </c>
      <c r="IH5" s="685" t="s">
        <v>25</v>
      </c>
      <c r="II5" s="688" t="s">
        <v>15</v>
      </c>
      <c r="IJ5" s="691" t="s">
        <v>35</v>
      </c>
      <c r="IK5" s="696" t="s">
        <v>27</v>
      </c>
      <c r="IL5" s="696" t="s">
        <v>21</v>
      </c>
      <c r="IM5" s="696" t="s">
        <v>22</v>
      </c>
      <c r="IN5" s="696" t="s">
        <v>23</v>
      </c>
      <c r="IO5" s="696" t="s">
        <v>24</v>
      </c>
      <c r="IP5" s="696" t="s">
        <v>25</v>
      </c>
      <c r="IQ5" s="733" t="s">
        <v>15</v>
      </c>
      <c r="IS5" s="120"/>
      <c r="IT5" s="120"/>
      <c r="IU5" s="120"/>
    </row>
    <row r="6" spans="1:257" ht="14.25" customHeight="1">
      <c r="A6" s="54"/>
      <c r="B6" s="22"/>
      <c r="C6" s="22"/>
      <c r="D6" s="695"/>
      <c r="E6" s="697"/>
      <c r="F6" s="697"/>
      <c r="G6" s="697"/>
      <c r="H6" s="697"/>
      <c r="I6" s="697"/>
      <c r="J6" s="697"/>
      <c r="K6" s="700"/>
      <c r="L6" s="703"/>
      <c r="M6" s="706"/>
      <c r="N6" s="706"/>
      <c r="O6" s="706"/>
      <c r="P6" s="706"/>
      <c r="Q6" s="706"/>
      <c r="R6" s="706"/>
      <c r="S6" s="712"/>
      <c r="T6" s="709"/>
      <c r="U6" s="686"/>
      <c r="V6" s="686"/>
      <c r="W6" s="686"/>
      <c r="X6" s="686"/>
      <c r="Y6" s="686"/>
      <c r="Z6" s="686"/>
      <c r="AA6" s="689"/>
      <c r="AB6" s="692"/>
      <c r="AC6" s="697"/>
      <c r="AD6" s="697"/>
      <c r="AE6" s="697"/>
      <c r="AF6" s="697"/>
      <c r="AG6" s="697"/>
      <c r="AH6" s="697"/>
      <c r="AI6" s="700"/>
      <c r="AJ6" s="703"/>
      <c r="AK6" s="706"/>
      <c r="AL6" s="706"/>
      <c r="AM6" s="706"/>
      <c r="AN6" s="706"/>
      <c r="AO6" s="706"/>
      <c r="AP6" s="706"/>
      <c r="AQ6" s="712"/>
      <c r="AR6" s="709"/>
      <c r="AS6" s="686"/>
      <c r="AT6" s="686"/>
      <c r="AU6" s="686"/>
      <c r="AV6" s="686"/>
      <c r="AW6" s="686"/>
      <c r="AX6" s="686"/>
      <c r="AY6" s="689"/>
      <c r="AZ6" s="692"/>
      <c r="BA6" s="697"/>
      <c r="BB6" s="697"/>
      <c r="BC6" s="697"/>
      <c r="BD6" s="697"/>
      <c r="BE6" s="697"/>
      <c r="BF6" s="697"/>
      <c r="BG6" s="700"/>
      <c r="BH6" s="703"/>
      <c r="BI6" s="706"/>
      <c r="BJ6" s="706"/>
      <c r="BK6" s="706"/>
      <c r="BL6" s="706"/>
      <c r="BM6" s="706"/>
      <c r="BN6" s="706"/>
      <c r="BO6" s="712"/>
      <c r="BP6" s="709"/>
      <c r="BQ6" s="686"/>
      <c r="BR6" s="686"/>
      <c r="BS6" s="686"/>
      <c r="BT6" s="686"/>
      <c r="BU6" s="686"/>
      <c r="BV6" s="686"/>
      <c r="BW6" s="689"/>
      <c r="BX6" s="692"/>
      <c r="BY6" s="697"/>
      <c r="BZ6" s="697"/>
      <c r="CA6" s="697"/>
      <c r="CB6" s="697"/>
      <c r="CC6" s="697"/>
      <c r="CD6" s="697"/>
      <c r="CE6" s="700"/>
      <c r="CF6" s="703"/>
      <c r="CG6" s="706"/>
      <c r="CH6" s="706"/>
      <c r="CI6" s="706"/>
      <c r="CJ6" s="706"/>
      <c r="CK6" s="706"/>
      <c r="CL6" s="706"/>
      <c r="CM6" s="715"/>
      <c r="CN6" s="709"/>
      <c r="CO6" s="686"/>
      <c r="CP6" s="686"/>
      <c r="CQ6" s="686"/>
      <c r="CR6" s="686"/>
      <c r="CS6" s="686"/>
      <c r="CT6" s="686"/>
      <c r="CU6" s="689"/>
      <c r="CV6" s="692"/>
      <c r="CW6" s="697"/>
      <c r="CX6" s="697"/>
      <c r="CY6" s="697"/>
      <c r="CZ6" s="697"/>
      <c r="DA6" s="697"/>
      <c r="DB6" s="697"/>
      <c r="DC6" s="700"/>
      <c r="DD6" s="703"/>
      <c r="DE6" s="706"/>
      <c r="DF6" s="706"/>
      <c r="DG6" s="706"/>
      <c r="DH6" s="706"/>
      <c r="DI6" s="706"/>
      <c r="DJ6" s="706"/>
      <c r="DK6" s="718"/>
      <c r="DL6" s="709"/>
      <c r="DM6" s="686"/>
      <c r="DN6" s="686"/>
      <c r="DO6" s="686"/>
      <c r="DP6" s="686"/>
      <c r="DQ6" s="686"/>
      <c r="DR6" s="686"/>
      <c r="DS6" s="689"/>
      <c r="DT6" s="692"/>
      <c r="DU6" s="697"/>
      <c r="DV6" s="697"/>
      <c r="DW6" s="697"/>
      <c r="DX6" s="697"/>
      <c r="DY6" s="697"/>
      <c r="DZ6" s="697"/>
      <c r="EA6" s="700"/>
      <c r="EB6" s="703"/>
      <c r="EC6" s="706"/>
      <c r="ED6" s="706"/>
      <c r="EE6" s="706"/>
      <c r="EF6" s="706"/>
      <c r="EG6" s="706"/>
      <c r="EH6" s="706"/>
      <c r="EI6" s="712"/>
      <c r="EJ6" s="709"/>
      <c r="EK6" s="686"/>
      <c r="EL6" s="686"/>
      <c r="EM6" s="686"/>
      <c r="EN6" s="686"/>
      <c r="EO6" s="686"/>
      <c r="EP6" s="686"/>
      <c r="EQ6" s="689"/>
      <c r="ER6" s="692"/>
      <c r="ES6" s="697"/>
      <c r="ET6" s="697"/>
      <c r="EU6" s="697"/>
      <c r="EV6" s="697"/>
      <c r="EW6" s="697"/>
      <c r="EX6" s="697"/>
      <c r="EY6" s="700"/>
      <c r="EZ6" s="703"/>
      <c r="FA6" s="706"/>
      <c r="FB6" s="706"/>
      <c r="FC6" s="706"/>
      <c r="FD6" s="706"/>
      <c r="FE6" s="706"/>
      <c r="FF6" s="706"/>
      <c r="FG6" s="712"/>
      <c r="FH6" s="709"/>
      <c r="FI6" s="686"/>
      <c r="FJ6" s="686"/>
      <c r="FK6" s="686"/>
      <c r="FL6" s="686"/>
      <c r="FM6" s="686"/>
      <c r="FN6" s="686"/>
      <c r="FO6" s="689"/>
      <c r="FP6" s="692"/>
      <c r="FQ6" s="697"/>
      <c r="FR6" s="697"/>
      <c r="FS6" s="697"/>
      <c r="FT6" s="697"/>
      <c r="FU6" s="697"/>
      <c r="FV6" s="697"/>
      <c r="FW6" s="721"/>
      <c r="FX6" s="703"/>
      <c r="FY6" s="706"/>
      <c r="FZ6" s="706"/>
      <c r="GA6" s="706"/>
      <c r="GB6" s="706"/>
      <c r="GC6" s="706"/>
      <c r="GD6" s="706"/>
      <c r="GE6" s="712"/>
      <c r="GF6" s="709"/>
      <c r="GG6" s="686"/>
      <c r="GH6" s="686"/>
      <c r="GI6" s="686"/>
      <c r="GJ6" s="686"/>
      <c r="GK6" s="686"/>
      <c r="GL6" s="686"/>
      <c r="GM6" s="689"/>
      <c r="GN6" s="692"/>
      <c r="GO6" s="697"/>
      <c r="GP6" s="697"/>
      <c r="GQ6" s="697"/>
      <c r="GR6" s="697"/>
      <c r="GS6" s="697"/>
      <c r="GT6" s="697"/>
      <c r="GU6" s="721"/>
      <c r="GV6" s="703"/>
      <c r="GW6" s="706"/>
      <c r="GX6" s="706"/>
      <c r="GY6" s="706"/>
      <c r="GZ6" s="706"/>
      <c r="HA6" s="706"/>
      <c r="HB6" s="706"/>
      <c r="HC6" s="712"/>
      <c r="HD6" s="709"/>
      <c r="HE6" s="686"/>
      <c r="HF6" s="686"/>
      <c r="HG6" s="686"/>
      <c r="HH6" s="686"/>
      <c r="HI6" s="686"/>
      <c r="HJ6" s="686"/>
      <c r="HK6" s="689"/>
      <c r="HL6" s="692"/>
      <c r="HM6" s="697"/>
      <c r="HN6" s="697"/>
      <c r="HO6" s="697"/>
      <c r="HP6" s="697"/>
      <c r="HQ6" s="697"/>
      <c r="HR6" s="697"/>
      <c r="HS6" s="700"/>
      <c r="HT6" s="703"/>
      <c r="HU6" s="706"/>
      <c r="HV6" s="706"/>
      <c r="HW6" s="706"/>
      <c r="HX6" s="706"/>
      <c r="HY6" s="706"/>
      <c r="HZ6" s="706"/>
      <c r="IA6" s="712"/>
      <c r="IB6" s="709"/>
      <c r="IC6" s="686"/>
      <c r="ID6" s="686"/>
      <c r="IE6" s="686"/>
      <c r="IF6" s="686"/>
      <c r="IG6" s="686"/>
      <c r="IH6" s="686"/>
      <c r="II6" s="689"/>
      <c r="IJ6" s="692"/>
      <c r="IK6" s="697"/>
      <c r="IL6" s="697"/>
      <c r="IM6" s="697"/>
      <c r="IN6" s="697"/>
      <c r="IO6" s="697"/>
      <c r="IP6" s="697"/>
      <c r="IQ6" s="734"/>
      <c r="IS6" s="120"/>
      <c r="IT6" s="120"/>
      <c r="IU6" s="120"/>
    </row>
    <row r="7" spans="1:257" ht="14.25" customHeight="1">
      <c r="A7" s="54"/>
      <c r="B7" s="55"/>
      <c r="C7" s="55"/>
      <c r="D7" s="695"/>
      <c r="E7" s="697"/>
      <c r="F7" s="697"/>
      <c r="G7" s="697"/>
      <c r="H7" s="697"/>
      <c r="I7" s="697"/>
      <c r="J7" s="697"/>
      <c r="K7" s="700"/>
      <c r="L7" s="703"/>
      <c r="M7" s="706"/>
      <c r="N7" s="706"/>
      <c r="O7" s="706"/>
      <c r="P7" s="706"/>
      <c r="Q7" s="706"/>
      <c r="R7" s="706"/>
      <c r="S7" s="712"/>
      <c r="T7" s="709"/>
      <c r="U7" s="686"/>
      <c r="V7" s="686"/>
      <c r="W7" s="686"/>
      <c r="X7" s="686"/>
      <c r="Y7" s="686"/>
      <c r="Z7" s="686"/>
      <c r="AA7" s="689"/>
      <c r="AB7" s="692"/>
      <c r="AC7" s="697"/>
      <c r="AD7" s="697"/>
      <c r="AE7" s="697"/>
      <c r="AF7" s="697"/>
      <c r="AG7" s="697"/>
      <c r="AH7" s="697"/>
      <c r="AI7" s="700"/>
      <c r="AJ7" s="703"/>
      <c r="AK7" s="706"/>
      <c r="AL7" s="706"/>
      <c r="AM7" s="706"/>
      <c r="AN7" s="706"/>
      <c r="AO7" s="706"/>
      <c r="AP7" s="706"/>
      <c r="AQ7" s="712"/>
      <c r="AR7" s="709"/>
      <c r="AS7" s="686"/>
      <c r="AT7" s="686"/>
      <c r="AU7" s="686"/>
      <c r="AV7" s="686"/>
      <c r="AW7" s="686"/>
      <c r="AX7" s="686"/>
      <c r="AY7" s="689"/>
      <c r="AZ7" s="692"/>
      <c r="BA7" s="697"/>
      <c r="BB7" s="697"/>
      <c r="BC7" s="697"/>
      <c r="BD7" s="697"/>
      <c r="BE7" s="697"/>
      <c r="BF7" s="697"/>
      <c r="BG7" s="700"/>
      <c r="BH7" s="703"/>
      <c r="BI7" s="706"/>
      <c r="BJ7" s="706"/>
      <c r="BK7" s="706"/>
      <c r="BL7" s="706"/>
      <c r="BM7" s="706"/>
      <c r="BN7" s="706"/>
      <c r="BO7" s="712"/>
      <c r="BP7" s="709"/>
      <c r="BQ7" s="686"/>
      <c r="BR7" s="686"/>
      <c r="BS7" s="686"/>
      <c r="BT7" s="686"/>
      <c r="BU7" s="686"/>
      <c r="BV7" s="686"/>
      <c r="BW7" s="689"/>
      <c r="BX7" s="692"/>
      <c r="BY7" s="697"/>
      <c r="BZ7" s="697"/>
      <c r="CA7" s="697"/>
      <c r="CB7" s="697"/>
      <c r="CC7" s="697"/>
      <c r="CD7" s="697"/>
      <c r="CE7" s="700"/>
      <c r="CF7" s="703"/>
      <c r="CG7" s="706"/>
      <c r="CH7" s="706"/>
      <c r="CI7" s="706"/>
      <c r="CJ7" s="706"/>
      <c r="CK7" s="706"/>
      <c r="CL7" s="706"/>
      <c r="CM7" s="715"/>
      <c r="CN7" s="709"/>
      <c r="CO7" s="686"/>
      <c r="CP7" s="686"/>
      <c r="CQ7" s="686"/>
      <c r="CR7" s="686"/>
      <c r="CS7" s="686"/>
      <c r="CT7" s="686"/>
      <c r="CU7" s="689"/>
      <c r="CV7" s="692"/>
      <c r="CW7" s="697"/>
      <c r="CX7" s="697"/>
      <c r="CY7" s="697"/>
      <c r="CZ7" s="697"/>
      <c r="DA7" s="697"/>
      <c r="DB7" s="697"/>
      <c r="DC7" s="700"/>
      <c r="DD7" s="703"/>
      <c r="DE7" s="706"/>
      <c r="DF7" s="706"/>
      <c r="DG7" s="706"/>
      <c r="DH7" s="706"/>
      <c r="DI7" s="706"/>
      <c r="DJ7" s="706"/>
      <c r="DK7" s="718"/>
      <c r="DL7" s="709"/>
      <c r="DM7" s="686"/>
      <c r="DN7" s="686"/>
      <c r="DO7" s="686"/>
      <c r="DP7" s="686"/>
      <c r="DQ7" s="686"/>
      <c r="DR7" s="686"/>
      <c r="DS7" s="689"/>
      <c r="DT7" s="692"/>
      <c r="DU7" s="697"/>
      <c r="DV7" s="697"/>
      <c r="DW7" s="697"/>
      <c r="DX7" s="697"/>
      <c r="DY7" s="697"/>
      <c r="DZ7" s="697"/>
      <c r="EA7" s="700"/>
      <c r="EB7" s="703"/>
      <c r="EC7" s="706"/>
      <c r="ED7" s="706"/>
      <c r="EE7" s="706"/>
      <c r="EF7" s="706"/>
      <c r="EG7" s="706"/>
      <c r="EH7" s="706"/>
      <c r="EI7" s="712"/>
      <c r="EJ7" s="709"/>
      <c r="EK7" s="686"/>
      <c r="EL7" s="686"/>
      <c r="EM7" s="686"/>
      <c r="EN7" s="686"/>
      <c r="EO7" s="686"/>
      <c r="EP7" s="686"/>
      <c r="EQ7" s="689"/>
      <c r="ER7" s="692"/>
      <c r="ES7" s="697"/>
      <c r="ET7" s="697"/>
      <c r="EU7" s="697"/>
      <c r="EV7" s="697"/>
      <c r="EW7" s="697"/>
      <c r="EX7" s="697"/>
      <c r="EY7" s="700"/>
      <c r="EZ7" s="703"/>
      <c r="FA7" s="706"/>
      <c r="FB7" s="706"/>
      <c r="FC7" s="706"/>
      <c r="FD7" s="706"/>
      <c r="FE7" s="706"/>
      <c r="FF7" s="706"/>
      <c r="FG7" s="712"/>
      <c r="FH7" s="709"/>
      <c r="FI7" s="686"/>
      <c r="FJ7" s="686"/>
      <c r="FK7" s="686"/>
      <c r="FL7" s="686"/>
      <c r="FM7" s="686"/>
      <c r="FN7" s="686"/>
      <c r="FO7" s="689"/>
      <c r="FP7" s="692"/>
      <c r="FQ7" s="697"/>
      <c r="FR7" s="697"/>
      <c r="FS7" s="697"/>
      <c r="FT7" s="697"/>
      <c r="FU7" s="697"/>
      <c r="FV7" s="697"/>
      <c r="FW7" s="721"/>
      <c r="FX7" s="703"/>
      <c r="FY7" s="706"/>
      <c r="FZ7" s="706"/>
      <c r="GA7" s="706"/>
      <c r="GB7" s="706"/>
      <c r="GC7" s="706"/>
      <c r="GD7" s="706"/>
      <c r="GE7" s="712"/>
      <c r="GF7" s="709"/>
      <c r="GG7" s="686"/>
      <c r="GH7" s="686"/>
      <c r="GI7" s="686"/>
      <c r="GJ7" s="686"/>
      <c r="GK7" s="686"/>
      <c r="GL7" s="686"/>
      <c r="GM7" s="689"/>
      <c r="GN7" s="692"/>
      <c r="GO7" s="697"/>
      <c r="GP7" s="697"/>
      <c r="GQ7" s="697"/>
      <c r="GR7" s="697"/>
      <c r="GS7" s="697"/>
      <c r="GT7" s="697"/>
      <c r="GU7" s="721"/>
      <c r="GV7" s="703"/>
      <c r="GW7" s="706"/>
      <c r="GX7" s="706"/>
      <c r="GY7" s="706"/>
      <c r="GZ7" s="706"/>
      <c r="HA7" s="706"/>
      <c r="HB7" s="706"/>
      <c r="HC7" s="712"/>
      <c r="HD7" s="709"/>
      <c r="HE7" s="686"/>
      <c r="HF7" s="686"/>
      <c r="HG7" s="686"/>
      <c r="HH7" s="686"/>
      <c r="HI7" s="686"/>
      <c r="HJ7" s="686"/>
      <c r="HK7" s="689"/>
      <c r="HL7" s="692"/>
      <c r="HM7" s="697"/>
      <c r="HN7" s="697"/>
      <c r="HO7" s="697"/>
      <c r="HP7" s="697"/>
      <c r="HQ7" s="697"/>
      <c r="HR7" s="697"/>
      <c r="HS7" s="700"/>
      <c r="HT7" s="703"/>
      <c r="HU7" s="706"/>
      <c r="HV7" s="706"/>
      <c r="HW7" s="706"/>
      <c r="HX7" s="706"/>
      <c r="HY7" s="706"/>
      <c r="HZ7" s="706"/>
      <c r="IA7" s="712"/>
      <c r="IB7" s="709"/>
      <c r="IC7" s="686"/>
      <c r="ID7" s="686"/>
      <c r="IE7" s="686"/>
      <c r="IF7" s="686"/>
      <c r="IG7" s="686"/>
      <c r="IH7" s="686"/>
      <c r="II7" s="689"/>
      <c r="IJ7" s="692"/>
      <c r="IK7" s="697"/>
      <c r="IL7" s="697"/>
      <c r="IM7" s="697"/>
      <c r="IN7" s="697"/>
      <c r="IO7" s="697"/>
      <c r="IP7" s="697"/>
      <c r="IQ7" s="734"/>
      <c r="IS7" s="120"/>
      <c r="IT7" s="120"/>
      <c r="IU7" s="120"/>
    </row>
    <row r="8" spans="1:257" ht="10.5" customHeight="1" thickBot="1">
      <c r="A8" s="54"/>
      <c r="B8" s="55"/>
      <c r="C8" s="55"/>
      <c r="D8" s="695"/>
      <c r="E8" s="697"/>
      <c r="F8" s="697"/>
      <c r="G8" s="697"/>
      <c r="H8" s="697"/>
      <c r="I8" s="697"/>
      <c r="J8" s="697"/>
      <c r="K8" s="700"/>
      <c r="L8" s="703"/>
      <c r="M8" s="706"/>
      <c r="N8" s="706"/>
      <c r="O8" s="706"/>
      <c r="P8" s="706"/>
      <c r="Q8" s="706"/>
      <c r="R8" s="706"/>
      <c r="S8" s="712"/>
      <c r="T8" s="709"/>
      <c r="U8" s="686"/>
      <c r="V8" s="686"/>
      <c r="W8" s="686"/>
      <c r="X8" s="686"/>
      <c r="Y8" s="686"/>
      <c r="Z8" s="686"/>
      <c r="AA8" s="689"/>
      <c r="AB8" s="692"/>
      <c r="AC8" s="697"/>
      <c r="AD8" s="697"/>
      <c r="AE8" s="697"/>
      <c r="AF8" s="697"/>
      <c r="AG8" s="697"/>
      <c r="AH8" s="697"/>
      <c r="AI8" s="700"/>
      <c r="AJ8" s="703"/>
      <c r="AK8" s="706"/>
      <c r="AL8" s="706"/>
      <c r="AM8" s="706"/>
      <c r="AN8" s="706"/>
      <c r="AO8" s="706"/>
      <c r="AP8" s="706"/>
      <c r="AQ8" s="712"/>
      <c r="AR8" s="709"/>
      <c r="AS8" s="686"/>
      <c r="AT8" s="686"/>
      <c r="AU8" s="686"/>
      <c r="AV8" s="686"/>
      <c r="AW8" s="686"/>
      <c r="AX8" s="686"/>
      <c r="AY8" s="689"/>
      <c r="AZ8" s="692"/>
      <c r="BA8" s="697"/>
      <c r="BB8" s="697"/>
      <c r="BC8" s="697"/>
      <c r="BD8" s="697"/>
      <c r="BE8" s="697"/>
      <c r="BF8" s="697"/>
      <c r="BG8" s="700"/>
      <c r="BH8" s="703"/>
      <c r="BI8" s="706"/>
      <c r="BJ8" s="706"/>
      <c r="BK8" s="706"/>
      <c r="BL8" s="706"/>
      <c r="BM8" s="706"/>
      <c r="BN8" s="706"/>
      <c r="BO8" s="712"/>
      <c r="BP8" s="709"/>
      <c r="BQ8" s="686"/>
      <c r="BR8" s="686"/>
      <c r="BS8" s="686"/>
      <c r="BT8" s="686"/>
      <c r="BU8" s="686"/>
      <c r="BV8" s="686"/>
      <c r="BW8" s="689"/>
      <c r="BX8" s="692"/>
      <c r="BY8" s="697"/>
      <c r="BZ8" s="697"/>
      <c r="CA8" s="697"/>
      <c r="CB8" s="697"/>
      <c r="CC8" s="697"/>
      <c r="CD8" s="697"/>
      <c r="CE8" s="700"/>
      <c r="CF8" s="703"/>
      <c r="CG8" s="706"/>
      <c r="CH8" s="706"/>
      <c r="CI8" s="706"/>
      <c r="CJ8" s="706"/>
      <c r="CK8" s="706"/>
      <c r="CL8" s="706"/>
      <c r="CM8" s="715"/>
      <c r="CN8" s="709"/>
      <c r="CO8" s="686"/>
      <c r="CP8" s="686"/>
      <c r="CQ8" s="686"/>
      <c r="CR8" s="686"/>
      <c r="CS8" s="686"/>
      <c r="CT8" s="686"/>
      <c r="CU8" s="689"/>
      <c r="CV8" s="692"/>
      <c r="CW8" s="697"/>
      <c r="CX8" s="697"/>
      <c r="CY8" s="697"/>
      <c r="CZ8" s="697"/>
      <c r="DA8" s="697"/>
      <c r="DB8" s="697"/>
      <c r="DC8" s="700"/>
      <c r="DD8" s="703"/>
      <c r="DE8" s="706"/>
      <c r="DF8" s="706"/>
      <c r="DG8" s="706"/>
      <c r="DH8" s="706"/>
      <c r="DI8" s="706"/>
      <c r="DJ8" s="706"/>
      <c r="DK8" s="718"/>
      <c r="DL8" s="709"/>
      <c r="DM8" s="686"/>
      <c r="DN8" s="686"/>
      <c r="DO8" s="686"/>
      <c r="DP8" s="686"/>
      <c r="DQ8" s="686"/>
      <c r="DR8" s="686"/>
      <c r="DS8" s="689"/>
      <c r="DT8" s="692"/>
      <c r="DU8" s="697"/>
      <c r="DV8" s="697"/>
      <c r="DW8" s="697"/>
      <c r="DX8" s="697"/>
      <c r="DY8" s="697"/>
      <c r="DZ8" s="697"/>
      <c r="EA8" s="700"/>
      <c r="EB8" s="703"/>
      <c r="EC8" s="706"/>
      <c r="ED8" s="706"/>
      <c r="EE8" s="706"/>
      <c r="EF8" s="706"/>
      <c r="EG8" s="706"/>
      <c r="EH8" s="706"/>
      <c r="EI8" s="712"/>
      <c r="EJ8" s="709"/>
      <c r="EK8" s="686"/>
      <c r="EL8" s="686"/>
      <c r="EM8" s="686"/>
      <c r="EN8" s="686"/>
      <c r="EO8" s="686"/>
      <c r="EP8" s="686"/>
      <c r="EQ8" s="689"/>
      <c r="ER8" s="692"/>
      <c r="ES8" s="697"/>
      <c r="ET8" s="697"/>
      <c r="EU8" s="697"/>
      <c r="EV8" s="697"/>
      <c r="EW8" s="697"/>
      <c r="EX8" s="697"/>
      <c r="EY8" s="700"/>
      <c r="EZ8" s="703"/>
      <c r="FA8" s="706"/>
      <c r="FB8" s="706"/>
      <c r="FC8" s="706"/>
      <c r="FD8" s="706"/>
      <c r="FE8" s="706"/>
      <c r="FF8" s="706"/>
      <c r="FG8" s="712"/>
      <c r="FH8" s="709"/>
      <c r="FI8" s="686"/>
      <c r="FJ8" s="686"/>
      <c r="FK8" s="686"/>
      <c r="FL8" s="686"/>
      <c r="FM8" s="686"/>
      <c r="FN8" s="686"/>
      <c r="FO8" s="689"/>
      <c r="FP8" s="692"/>
      <c r="FQ8" s="697"/>
      <c r="FR8" s="697"/>
      <c r="FS8" s="697"/>
      <c r="FT8" s="697"/>
      <c r="FU8" s="697"/>
      <c r="FV8" s="697"/>
      <c r="FW8" s="721"/>
      <c r="FX8" s="703"/>
      <c r="FY8" s="706"/>
      <c r="FZ8" s="706"/>
      <c r="GA8" s="706"/>
      <c r="GB8" s="706"/>
      <c r="GC8" s="706"/>
      <c r="GD8" s="706"/>
      <c r="GE8" s="712"/>
      <c r="GF8" s="709"/>
      <c r="GG8" s="686"/>
      <c r="GH8" s="686"/>
      <c r="GI8" s="686"/>
      <c r="GJ8" s="686"/>
      <c r="GK8" s="686"/>
      <c r="GL8" s="686"/>
      <c r="GM8" s="689"/>
      <c r="GN8" s="692"/>
      <c r="GO8" s="697"/>
      <c r="GP8" s="697"/>
      <c r="GQ8" s="697"/>
      <c r="GR8" s="697"/>
      <c r="GS8" s="697"/>
      <c r="GT8" s="697"/>
      <c r="GU8" s="721"/>
      <c r="GV8" s="703"/>
      <c r="GW8" s="706"/>
      <c r="GX8" s="706"/>
      <c r="GY8" s="706"/>
      <c r="GZ8" s="706"/>
      <c r="HA8" s="706"/>
      <c r="HB8" s="706"/>
      <c r="HC8" s="712"/>
      <c r="HD8" s="709"/>
      <c r="HE8" s="686"/>
      <c r="HF8" s="686"/>
      <c r="HG8" s="686"/>
      <c r="HH8" s="686"/>
      <c r="HI8" s="686"/>
      <c r="HJ8" s="686"/>
      <c r="HK8" s="689"/>
      <c r="HL8" s="692"/>
      <c r="HM8" s="697"/>
      <c r="HN8" s="697"/>
      <c r="HO8" s="697"/>
      <c r="HP8" s="697"/>
      <c r="HQ8" s="697"/>
      <c r="HR8" s="697"/>
      <c r="HS8" s="700"/>
      <c r="HT8" s="703"/>
      <c r="HU8" s="706"/>
      <c r="HV8" s="706"/>
      <c r="HW8" s="706"/>
      <c r="HX8" s="706"/>
      <c r="HY8" s="706"/>
      <c r="HZ8" s="706"/>
      <c r="IA8" s="712"/>
      <c r="IB8" s="709"/>
      <c r="IC8" s="686"/>
      <c r="ID8" s="686"/>
      <c r="IE8" s="686"/>
      <c r="IF8" s="686"/>
      <c r="IG8" s="686"/>
      <c r="IH8" s="686"/>
      <c r="II8" s="689"/>
      <c r="IJ8" s="692"/>
      <c r="IK8" s="697"/>
      <c r="IL8" s="697"/>
      <c r="IM8" s="697"/>
      <c r="IN8" s="697"/>
      <c r="IO8" s="697"/>
      <c r="IP8" s="697"/>
      <c r="IQ8" s="734"/>
      <c r="IS8" s="120"/>
      <c r="IT8" s="120"/>
      <c r="IU8" s="120"/>
    </row>
    <row r="9" spans="1:257" ht="21.75" customHeight="1" thickBot="1">
      <c r="A9" s="56" t="s">
        <v>41</v>
      </c>
      <c r="B9" s="725">
        <f ca="1">TODAY()</f>
        <v>44565</v>
      </c>
      <c r="C9" s="726"/>
      <c r="D9" s="695"/>
      <c r="E9" s="697"/>
      <c r="F9" s="697"/>
      <c r="G9" s="697"/>
      <c r="H9" s="697"/>
      <c r="I9" s="697"/>
      <c r="J9" s="697"/>
      <c r="K9" s="700"/>
      <c r="L9" s="703"/>
      <c r="M9" s="706"/>
      <c r="N9" s="706"/>
      <c r="O9" s="706"/>
      <c r="P9" s="706"/>
      <c r="Q9" s="706"/>
      <c r="R9" s="706"/>
      <c r="S9" s="712"/>
      <c r="T9" s="709"/>
      <c r="U9" s="686"/>
      <c r="V9" s="686"/>
      <c r="W9" s="686"/>
      <c r="X9" s="686"/>
      <c r="Y9" s="686"/>
      <c r="Z9" s="686"/>
      <c r="AA9" s="689"/>
      <c r="AB9" s="692"/>
      <c r="AC9" s="697"/>
      <c r="AD9" s="697"/>
      <c r="AE9" s="697"/>
      <c r="AF9" s="697"/>
      <c r="AG9" s="697"/>
      <c r="AH9" s="697"/>
      <c r="AI9" s="700"/>
      <c r="AJ9" s="703"/>
      <c r="AK9" s="706"/>
      <c r="AL9" s="706"/>
      <c r="AM9" s="706"/>
      <c r="AN9" s="706"/>
      <c r="AO9" s="706"/>
      <c r="AP9" s="706"/>
      <c r="AQ9" s="712"/>
      <c r="AR9" s="709"/>
      <c r="AS9" s="686"/>
      <c r="AT9" s="686"/>
      <c r="AU9" s="686"/>
      <c r="AV9" s="686"/>
      <c r="AW9" s="686"/>
      <c r="AX9" s="686"/>
      <c r="AY9" s="689"/>
      <c r="AZ9" s="692"/>
      <c r="BA9" s="697"/>
      <c r="BB9" s="697"/>
      <c r="BC9" s="697"/>
      <c r="BD9" s="697"/>
      <c r="BE9" s="697"/>
      <c r="BF9" s="697"/>
      <c r="BG9" s="700"/>
      <c r="BH9" s="703"/>
      <c r="BI9" s="706"/>
      <c r="BJ9" s="706"/>
      <c r="BK9" s="706"/>
      <c r="BL9" s="706"/>
      <c r="BM9" s="706"/>
      <c r="BN9" s="706"/>
      <c r="BO9" s="712"/>
      <c r="BP9" s="709"/>
      <c r="BQ9" s="686"/>
      <c r="BR9" s="686"/>
      <c r="BS9" s="686"/>
      <c r="BT9" s="686"/>
      <c r="BU9" s="686"/>
      <c r="BV9" s="686"/>
      <c r="BW9" s="689"/>
      <c r="BX9" s="692"/>
      <c r="BY9" s="697"/>
      <c r="BZ9" s="697"/>
      <c r="CA9" s="697"/>
      <c r="CB9" s="697"/>
      <c r="CC9" s="697"/>
      <c r="CD9" s="697"/>
      <c r="CE9" s="700"/>
      <c r="CF9" s="703"/>
      <c r="CG9" s="706"/>
      <c r="CH9" s="706"/>
      <c r="CI9" s="706"/>
      <c r="CJ9" s="706"/>
      <c r="CK9" s="706"/>
      <c r="CL9" s="706"/>
      <c r="CM9" s="715"/>
      <c r="CN9" s="709"/>
      <c r="CO9" s="686"/>
      <c r="CP9" s="686"/>
      <c r="CQ9" s="686"/>
      <c r="CR9" s="686"/>
      <c r="CS9" s="686"/>
      <c r="CT9" s="686"/>
      <c r="CU9" s="689"/>
      <c r="CV9" s="692"/>
      <c r="CW9" s="697"/>
      <c r="CX9" s="697"/>
      <c r="CY9" s="697"/>
      <c r="CZ9" s="697"/>
      <c r="DA9" s="697"/>
      <c r="DB9" s="697"/>
      <c r="DC9" s="700"/>
      <c r="DD9" s="703"/>
      <c r="DE9" s="706"/>
      <c r="DF9" s="706"/>
      <c r="DG9" s="706"/>
      <c r="DH9" s="706"/>
      <c r="DI9" s="706"/>
      <c r="DJ9" s="706"/>
      <c r="DK9" s="718"/>
      <c r="DL9" s="709"/>
      <c r="DM9" s="686"/>
      <c r="DN9" s="686"/>
      <c r="DO9" s="686"/>
      <c r="DP9" s="686"/>
      <c r="DQ9" s="686"/>
      <c r="DR9" s="686"/>
      <c r="DS9" s="689"/>
      <c r="DT9" s="692"/>
      <c r="DU9" s="697"/>
      <c r="DV9" s="697"/>
      <c r="DW9" s="697"/>
      <c r="DX9" s="697"/>
      <c r="DY9" s="697"/>
      <c r="DZ9" s="697"/>
      <c r="EA9" s="700"/>
      <c r="EB9" s="703"/>
      <c r="EC9" s="706"/>
      <c r="ED9" s="706"/>
      <c r="EE9" s="706"/>
      <c r="EF9" s="706"/>
      <c r="EG9" s="706"/>
      <c r="EH9" s="706"/>
      <c r="EI9" s="712"/>
      <c r="EJ9" s="709"/>
      <c r="EK9" s="686"/>
      <c r="EL9" s="686"/>
      <c r="EM9" s="686"/>
      <c r="EN9" s="686"/>
      <c r="EO9" s="686"/>
      <c r="EP9" s="686"/>
      <c r="EQ9" s="689"/>
      <c r="ER9" s="692"/>
      <c r="ES9" s="697"/>
      <c r="ET9" s="697"/>
      <c r="EU9" s="697"/>
      <c r="EV9" s="697"/>
      <c r="EW9" s="697"/>
      <c r="EX9" s="697"/>
      <c r="EY9" s="700"/>
      <c r="EZ9" s="703"/>
      <c r="FA9" s="706"/>
      <c r="FB9" s="706"/>
      <c r="FC9" s="706"/>
      <c r="FD9" s="706"/>
      <c r="FE9" s="706"/>
      <c r="FF9" s="706"/>
      <c r="FG9" s="712"/>
      <c r="FH9" s="709"/>
      <c r="FI9" s="686"/>
      <c r="FJ9" s="686"/>
      <c r="FK9" s="686"/>
      <c r="FL9" s="686"/>
      <c r="FM9" s="686"/>
      <c r="FN9" s="686"/>
      <c r="FO9" s="689"/>
      <c r="FP9" s="692"/>
      <c r="FQ9" s="697"/>
      <c r="FR9" s="697"/>
      <c r="FS9" s="697"/>
      <c r="FT9" s="697"/>
      <c r="FU9" s="697"/>
      <c r="FV9" s="697"/>
      <c r="FW9" s="721"/>
      <c r="FX9" s="703"/>
      <c r="FY9" s="706"/>
      <c r="FZ9" s="706"/>
      <c r="GA9" s="706"/>
      <c r="GB9" s="706"/>
      <c r="GC9" s="706"/>
      <c r="GD9" s="706"/>
      <c r="GE9" s="712"/>
      <c r="GF9" s="709"/>
      <c r="GG9" s="686"/>
      <c r="GH9" s="686"/>
      <c r="GI9" s="686"/>
      <c r="GJ9" s="686"/>
      <c r="GK9" s="686"/>
      <c r="GL9" s="686"/>
      <c r="GM9" s="689"/>
      <c r="GN9" s="692"/>
      <c r="GO9" s="697"/>
      <c r="GP9" s="697"/>
      <c r="GQ9" s="697"/>
      <c r="GR9" s="697"/>
      <c r="GS9" s="697"/>
      <c r="GT9" s="697"/>
      <c r="GU9" s="721"/>
      <c r="GV9" s="703"/>
      <c r="GW9" s="706"/>
      <c r="GX9" s="706"/>
      <c r="GY9" s="706"/>
      <c r="GZ9" s="706"/>
      <c r="HA9" s="706"/>
      <c r="HB9" s="706"/>
      <c r="HC9" s="712"/>
      <c r="HD9" s="709"/>
      <c r="HE9" s="686"/>
      <c r="HF9" s="686"/>
      <c r="HG9" s="686"/>
      <c r="HH9" s="686"/>
      <c r="HI9" s="686"/>
      <c r="HJ9" s="686"/>
      <c r="HK9" s="689"/>
      <c r="HL9" s="692"/>
      <c r="HM9" s="697"/>
      <c r="HN9" s="697"/>
      <c r="HO9" s="697"/>
      <c r="HP9" s="697"/>
      <c r="HQ9" s="697"/>
      <c r="HR9" s="697"/>
      <c r="HS9" s="700"/>
      <c r="HT9" s="703"/>
      <c r="HU9" s="706"/>
      <c r="HV9" s="706"/>
      <c r="HW9" s="706"/>
      <c r="HX9" s="706"/>
      <c r="HY9" s="706"/>
      <c r="HZ9" s="706"/>
      <c r="IA9" s="712"/>
      <c r="IB9" s="709"/>
      <c r="IC9" s="686"/>
      <c r="ID9" s="686"/>
      <c r="IE9" s="686"/>
      <c r="IF9" s="686"/>
      <c r="IG9" s="686"/>
      <c r="IH9" s="686"/>
      <c r="II9" s="689"/>
      <c r="IJ9" s="692"/>
      <c r="IK9" s="697"/>
      <c r="IL9" s="697"/>
      <c r="IM9" s="697"/>
      <c r="IN9" s="697"/>
      <c r="IO9" s="697"/>
      <c r="IP9" s="697"/>
      <c r="IQ9" s="734"/>
      <c r="IS9" s="727" t="s">
        <v>61</v>
      </c>
      <c r="IT9" s="728"/>
      <c r="IU9" s="729"/>
    </row>
    <row r="10" spans="1:257" s="19" customFormat="1" ht="12" customHeight="1" thickBot="1">
      <c r="B10" s="21"/>
      <c r="C10" s="21"/>
      <c r="D10" s="693"/>
      <c r="E10" s="698"/>
      <c r="F10" s="698"/>
      <c r="G10" s="698"/>
      <c r="H10" s="698"/>
      <c r="I10" s="698"/>
      <c r="J10" s="698"/>
      <c r="K10" s="701"/>
      <c r="L10" s="704"/>
      <c r="M10" s="707"/>
      <c r="N10" s="707"/>
      <c r="O10" s="707"/>
      <c r="P10" s="707"/>
      <c r="Q10" s="707"/>
      <c r="R10" s="707"/>
      <c r="S10" s="713"/>
      <c r="T10" s="710"/>
      <c r="U10" s="687"/>
      <c r="V10" s="687"/>
      <c r="W10" s="687"/>
      <c r="X10" s="687"/>
      <c r="Y10" s="687"/>
      <c r="Z10" s="687"/>
      <c r="AA10" s="690"/>
      <c r="AB10" s="693"/>
      <c r="AC10" s="698"/>
      <c r="AD10" s="698"/>
      <c r="AE10" s="698"/>
      <c r="AF10" s="698"/>
      <c r="AG10" s="698"/>
      <c r="AH10" s="698"/>
      <c r="AI10" s="701"/>
      <c r="AJ10" s="704"/>
      <c r="AK10" s="707"/>
      <c r="AL10" s="707"/>
      <c r="AM10" s="707"/>
      <c r="AN10" s="707"/>
      <c r="AO10" s="707"/>
      <c r="AP10" s="707"/>
      <c r="AQ10" s="713"/>
      <c r="AR10" s="710"/>
      <c r="AS10" s="687"/>
      <c r="AT10" s="687"/>
      <c r="AU10" s="687"/>
      <c r="AV10" s="687"/>
      <c r="AW10" s="687"/>
      <c r="AX10" s="687"/>
      <c r="AY10" s="690"/>
      <c r="AZ10" s="693"/>
      <c r="BA10" s="698"/>
      <c r="BB10" s="698"/>
      <c r="BC10" s="698"/>
      <c r="BD10" s="698"/>
      <c r="BE10" s="698"/>
      <c r="BF10" s="698"/>
      <c r="BG10" s="701"/>
      <c r="BH10" s="704"/>
      <c r="BI10" s="707"/>
      <c r="BJ10" s="707"/>
      <c r="BK10" s="707"/>
      <c r="BL10" s="707"/>
      <c r="BM10" s="707"/>
      <c r="BN10" s="707"/>
      <c r="BO10" s="713"/>
      <c r="BP10" s="710"/>
      <c r="BQ10" s="687"/>
      <c r="BR10" s="687"/>
      <c r="BS10" s="687"/>
      <c r="BT10" s="687"/>
      <c r="BU10" s="687"/>
      <c r="BV10" s="687"/>
      <c r="BW10" s="690"/>
      <c r="BX10" s="693"/>
      <c r="BY10" s="698"/>
      <c r="BZ10" s="698"/>
      <c r="CA10" s="698"/>
      <c r="CB10" s="698"/>
      <c r="CC10" s="698"/>
      <c r="CD10" s="698"/>
      <c r="CE10" s="701"/>
      <c r="CF10" s="704"/>
      <c r="CG10" s="707"/>
      <c r="CH10" s="707"/>
      <c r="CI10" s="707"/>
      <c r="CJ10" s="707"/>
      <c r="CK10" s="707"/>
      <c r="CL10" s="707"/>
      <c r="CM10" s="716"/>
      <c r="CN10" s="710"/>
      <c r="CO10" s="687"/>
      <c r="CP10" s="687"/>
      <c r="CQ10" s="687"/>
      <c r="CR10" s="687"/>
      <c r="CS10" s="687"/>
      <c r="CT10" s="687"/>
      <c r="CU10" s="690"/>
      <c r="CV10" s="693"/>
      <c r="CW10" s="698"/>
      <c r="CX10" s="698"/>
      <c r="CY10" s="698"/>
      <c r="CZ10" s="698"/>
      <c r="DA10" s="698"/>
      <c r="DB10" s="698"/>
      <c r="DC10" s="701"/>
      <c r="DD10" s="704"/>
      <c r="DE10" s="707"/>
      <c r="DF10" s="707"/>
      <c r="DG10" s="707"/>
      <c r="DH10" s="707"/>
      <c r="DI10" s="707"/>
      <c r="DJ10" s="707"/>
      <c r="DK10" s="719"/>
      <c r="DL10" s="710"/>
      <c r="DM10" s="687"/>
      <c r="DN10" s="687"/>
      <c r="DO10" s="687"/>
      <c r="DP10" s="687"/>
      <c r="DQ10" s="687"/>
      <c r="DR10" s="687"/>
      <c r="DS10" s="690"/>
      <c r="DT10" s="693"/>
      <c r="DU10" s="698"/>
      <c r="DV10" s="698"/>
      <c r="DW10" s="698"/>
      <c r="DX10" s="698"/>
      <c r="DY10" s="698"/>
      <c r="DZ10" s="698"/>
      <c r="EA10" s="701"/>
      <c r="EB10" s="704"/>
      <c r="EC10" s="707"/>
      <c r="ED10" s="707"/>
      <c r="EE10" s="707"/>
      <c r="EF10" s="707"/>
      <c r="EG10" s="707"/>
      <c r="EH10" s="707"/>
      <c r="EI10" s="713"/>
      <c r="EJ10" s="710"/>
      <c r="EK10" s="687"/>
      <c r="EL10" s="687"/>
      <c r="EM10" s="687"/>
      <c r="EN10" s="687"/>
      <c r="EO10" s="687"/>
      <c r="EP10" s="687"/>
      <c r="EQ10" s="690"/>
      <c r="ER10" s="693"/>
      <c r="ES10" s="698"/>
      <c r="ET10" s="698"/>
      <c r="EU10" s="698"/>
      <c r="EV10" s="698"/>
      <c r="EW10" s="698"/>
      <c r="EX10" s="698"/>
      <c r="EY10" s="701"/>
      <c r="EZ10" s="704"/>
      <c r="FA10" s="707"/>
      <c r="FB10" s="707"/>
      <c r="FC10" s="707"/>
      <c r="FD10" s="707"/>
      <c r="FE10" s="707"/>
      <c r="FF10" s="707"/>
      <c r="FG10" s="713"/>
      <c r="FH10" s="710"/>
      <c r="FI10" s="687"/>
      <c r="FJ10" s="687"/>
      <c r="FK10" s="687"/>
      <c r="FL10" s="687"/>
      <c r="FM10" s="687"/>
      <c r="FN10" s="687"/>
      <c r="FO10" s="690"/>
      <c r="FP10" s="693"/>
      <c r="FQ10" s="698"/>
      <c r="FR10" s="698"/>
      <c r="FS10" s="698"/>
      <c r="FT10" s="698"/>
      <c r="FU10" s="698"/>
      <c r="FV10" s="698"/>
      <c r="FW10" s="722"/>
      <c r="FX10" s="704"/>
      <c r="FY10" s="707"/>
      <c r="FZ10" s="707"/>
      <c r="GA10" s="707"/>
      <c r="GB10" s="707"/>
      <c r="GC10" s="707"/>
      <c r="GD10" s="707"/>
      <c r="GE10" s="713"/>
      <c r="GF10" s="710"/>
      <c r="GG10" s="687"/>
      <c r="GH10" s="687"/>
      <c r="GI10" s="687"/>
      <c r="GJ10" s="687"/>
      <c r="GK10" s="687"/>
      <c r="GL10" s="687"/>
      <c r="GM10" s="690"/>
      <c r="GN10" s="693"/>
      <c r="GO10" s="698"/>
      <c r="GP10" s="698"/>
      <c r="GQ10" s="698"/>
      <c r="GR10" s="698"/>
      <c r="GS10" s="698"/>
      <c r="GT10" s="698"/>
      <c r="GU10" s="722"/>
      <c r="GV10" s="704"/>
      <c r="GW10" s="707"/>
      <c r="GX10" s="707"/>
      <c r="GY10" s="707"/>
      <c r="GZ10" s="707"/>
      <c r="HA10" s="707"/>
      <c r="HB10" s="707"/>
      <c r="HC10" s="713"/>
      <c r="HD10" s="710"/>
      <c r="HE10" s="687"/>
      <c r="HF10" s="687"/>
      <c r="HG10" s="687"/>
      <c r="HH10" s="687"/>
      <c r="HI10" s="687"/>
      <c r="HJ10" s="687"/>
      <c r="HK10" s="690"/>
      <c r="HL10" s="693"/>
      <c r="HM10" s="698"/>
      <c r="HN10" s="698"/>
      <c r="HO10" s="698"/>
      <c r="HP10" s="698"/>
      <c r="HQ10" s="698"/>
      <c r="HR10" s="698"/>
      <c r="HS10" s="701"/>
      <c r="HT10" s="704"/>
      <c r="HU10" s="707"/>
      <c r="HV10" s="707"/>
      <c r="HW10" s="707"/>
      <c r="HX10" s="707"/>
      <c r="HY10" s="707"/>
      <c r="HZ10" s="707"/>
      <c r="IA10" s="713"/>
      <c r="IB10" s="710"/>
      <c r="IC10" s="687"/>
      <c r="ID10" s="687"/>
      <c r="IE10" s="687"/>
      <c r="IF10" s="687"/>
      <c r="IG10" s="687"/>
      <c r="IH10" s="687"/>
      <c r="II10" s="690"/>
      <c r="IJ10" s="692"/>
      <c r="IK10" s="697"/>
      <c r="IL10" s="697"/>
      <c r="IM10" s="697"/>
      <c r="IN10" s="697"/>
      <c r="IO10" s="697"/>
      <c r="IP10" s="697"/>
      <c r="IQ10" s="734"/>
      <c r="IS10" s="730"/>
      <c r="IT10" s="731"/>
      <c r="IU10" s="732"/>
      <c r="IW10" s="128"/>
    </row>
    <row r="11" spans="1:257" s="48" customFormat="1" ht="40.5" customHeight="1" thickBot="1">
      <c r="A11" s="46" t="s">
        <v>26</v>
      </c>
      <c r="B11" s="47" t="s">
        <v>20</v>
      </c>
      <c r="C11" s="269" t="s">
        <v>109</v>
      </c>
      <c r="D11" s="672">
        <f>+date</f>
        <v>44531</v>
      </c>
      <c r="E11" s="673"/>
      <c r="F11" s="673"/>
      <c r="G11" s="673"/>
      <c r="H11" s="673"/>
      <c r="I11" s="673"/>
      <c r="J11" s="673"/>
      <c r="K11" s="674"/>
      <c r="L11" s="675">
        <f>D11+1</f>
        <v>44532</v>
      </c>
      <c r="M11" s="676"/>
      <c r="N11" s="676"/>
      <c r="O11" s="676"/>
      <c r="P11" s="676"/>
      <c r="Q11" s="676"/>
      <c r="R11" s="676"/>
      <c r="S11" s="677"/>
      <c r="T11" s="678">
        <f>D11+2</f>
        <v>44533</v>
      </c>
      <c r="U11" s="679"/>
      <c r="V11" s="679"/>
      <c r="W11" s="679"/>
      <c r="X11" s="679"/>
      <c r="Y11" s="679"/>
      <c r="Z11" s="679"/>
      <c r="AA11" s="680"/>
      <c r="AB11" s="681">
        <f>D11+3</f>
        <v>44534</v>
      </c>
      <c r="AC11" s="682"/>
      <c r="AD11" s="682"/>
      <c r="AE11" s="682"/>
      <c r="AF11" s="682"/>
      <c r="AG11" s="682"/>
      <c r="AH11" s="682"/>
      <c r="AI11" s="683"/>
      <c r="AJ11" s="675">
        <f>D11+4</f>
        <v>44535</v>
      </c>
      <c r="AK11" s="676"/>
      <c r="AL11" s="676"/>
      <c r="AM11" s="676"/>
      <c r="AN11" s="676"/>
      <c r="AO11" s="676"/>
      <c r="AP11" s="676"/>
      <c r="AQ11" s="677"/>
      <c r="AR11" s="678">
        <f>D11+5</f>
        <v>44536</v>
      </c>
      <c r="AS11" s="679"/>
      <c r="AT11" s="679"/>
      <c r="AU11" s="679"/>
      <c r="AV11" s="679"/>
      <c r="AW11" s="679"/>
      <c r="AX11" s="679"/>
      <c r="AY11" s="680"/>
      <c r="AZ11" s="681">
        <f>D11+6</f>
        <v>44537</v>
      </c>
      <c r="BA11" s="682"/>
      <c r="BB11" s="682"/>
      <c r="BC11" s="682"/>
      <c r="BD11" s="682"/>
      <c r="BE11" s="682"/>
      <c r="BF11" s="682"/>
      <c r="BG11" s="683"/>
      <c r="BH11" s="675">
        <f>D11+7</f>
        <v>44538</v>
      </c>
      <c r="BI11" s="676"/>
      <c r="BJ11" s="676"/>
      <c r="BK11" s="676"/>
      <c r="BL11" s="676"/>
      <c r="BM11" s="676"/>
      <c r="BN11" s="676"/>
      <c r="BO11" s="677"/>
      <c r="BP11" s="678">
        <f>D11+8</f>
        <v>44539</v>
      </c>
      <c r="BQ11" s="679"/>
      <c r="BR11" s="679"/>
      <c r="BS11" s="679"/>
      <c r="BT11" s="679"/>
      <c r="BU11" s="679"/>
      <c r="BV11" s="679"/>
      <c r="BW11" s="680"/>
      <c r="BX11" s="681">
        <f>D11+9</f>
        <v>44540</v>
      </c>
      <c r="BY11" s="682"/>
      <c r="BZ11" s="682"/>
      <c r="CA11" s="682"/>
      <c r="CB11" s="682"/>
      <c r="CC11" s="682"/>
      <c r="CD11" s="682"/>
      <c r="CE11" s="683"/>
      <c r="CF11" s="675">
        <f>D11+10</f>
        <v>44541</v>
      </c>
      <c r="CG11" s="676"/>
      <c r="CH11" s="676"/>
      <c r="CI11" s="676"/>
      <c r="CJ11" s="676"/>
      <c r="CK11" s="676"/>
      <c r="CL11" s="676"/>
      <c r="CM11" s="677"/>
      <c r="CN11" s="678">
        <f>D11+11</f>
        <v>44542</v>
      </c>
      <c r="CO11" s="679"/>
      <c r="CP11" s="679"/>
      <c r="CQ11" s="679"/>
      <c r="CR11" s="679"/>
      <c r="CS11" s="679"/>
      <c r="CT11" s="679"/>
      <c r="CU11" s="680"/>
      <c r="CV11" s="681">
        <f>D11+12</f>
        <v>44543</v>
      </c>
      <c r="CW11" s="682"/>
      <c r="CX11" s="682"/>
      <c r="CY11" s="682"/>
      <c r="CZ11" s="682"/>
      <c r="DA11" s="682"/>
      <c r="DB11" s="682"/>
      <c r="DC11" s="683"/>
      <c r="DD11" s="675">
        <f>D11+13</f>
        <v>44544</v>
      </c>
      <c r="DE11" s="676"/>
      <c r="DF11" s="676"/>
      <c r="DG11" s="676"/>
      <c r="DH11" s="676"/>
      <c r="DI11" s="676"/>
      <c r="DJ11" s="676"/>
      <c r="DK11" s="677"/>
      <c r="DL11" s="678">
        <f>D11+14</f>
        <v>44545</v>
      </c>
      <c r="DM11" s="679"/>
      <c r="DN11" s="679"/>
      <c r="DO11" s="679"/>
      <c r="DP11" s="679"/>
      <c r="DQ11" s="679"/>
      <c r="DR11" s="679"/>
      <c r="DS11" s="680"/>
      <c r="DT11" s="681">
        <f>D11+15</f>
        <v>44546</v>
      </c>
      <c r="DU11" s="682"/>
      <c r="DV11" s="682"/>
      <c r="DW11" s="682"/>
      <c r="DX11" s="682"/>
      <c r="DY11" s="682"/>
      <c r="DZ11" s="682"/>
      <c r="EA11" s="683"/>
      <c r="EB11" s="675">
        <f>D11+16</f>
        <v>44547</v>
      </c>
      <c r="EC11" s="676"/>
      <c r="ED11" s="676"/>
      <c r="EE11" s="676"/>
      <c r="EF11" s="676"/>
      <c r="EG11" s="676"/>
      <c r="EH11" s="676"/>
      <c r="EI11" s="677"/>
      <c r="EJ11" s="678">
        <f>D11+17</f>
        <v>44548</v>
      </c>
      <c r="EK11" s="679"/>
      <c r="EL11" s="679"/>
      <c r="EM11" s="679"/>
      <c r="EN11" s="679"/>
      <c r="EO11" s="679"/>
      <c r="EP11" s="679"/>
      <c r="EQ11" s="680"/>
      <c r="ER11" s="681">
        <f>D11+18</f>
        <v>44549</v>
      </c>
      <c r="ES11" s="682"/>
      <c r="ET11" s="682"/>
      <c r="EU11" s="682"/>
      <c r="EV11" s="682"/>
      <c r="EW11" s="682"/>
      <c r="EX11" s="682"/>
      <c r="EY11" s="683"/>
      <c r="EZ11" s="675">
        <f>D11+19</f>
        <v>44550</v>
      </c>
      <c r="FA11" s="676"/>
      <c r="FB11" s="676"/>
      <c r="FC11" s="676"/>
      <c r="FD11" s="676"/>
      <c r="FE11" s="676"/>
      <c r="FF11" s="676"/>
      <c r="FG11" s="677"/>
      <c r="FH11" s="678">
        <f>D11+20</f>
        <v>44551</v>
      </c>
      <c r="FI11" s="679"/>
      <c r="FJ11" s="679"/>
      <c r="FK11" s="679"/>
      <c r="FL11" s="679"/>
      <c r="FM11" s="679"/>
      <c r="FN11" s="679"/>
      <c r="FO11" s="680"/>
      <c r="FP11" s="681">
        <f>D11+21</f>
        <v>44552</v>
      </c>
      <c r="FQ11" s="682"/>
      <c r="FR11" s="682"/>
      <c r="FS11" s="682"/>
      <c r="FT11" s="682"/>
      <c r="FU11" s="682"/>
      <c r="FV11" s="682"/>
      <c r="FW11" s="683"/>
      <c r="FX11" s="675">
        <f>D11+22</f>
        <v>44553</v>
      </c>
      <c r="FY11" s="676"/>
      <c r="FZ11" s="676"/>
      <c r="GA11" s="676"/>
      <c r="GB11" s="676"/>
      <c r="GC11" s="676"/>
      <c r="GD11" s="676"/>
      <c r="GE11" s="677"/>
      <c r="GF11" s="678">
        <f>D11+23</f>
        <v>44554</v>
      </c>
      <c r="GG11" s="679"/>
      <c r="GH11" s="679"/>
      <c r="GI11" s="679"/>
      <c r="GJ11" s="679"/>
      <c r="GK11" s="679"/>
      <c r="GL11" s="679"/>
      <c r="GM11" s="680"/>
      <c r="GN11" s="681">
        <f>D11+24</f>
        <v>44555</v>
      </c>
      <c r="GO11" s="682"/>
      <c r="GP11" s="682"/>
      <c r="GQ11" s="682"/>
      <c r="GR11" s="682"/>
      <c r="GS11" s="682"/>
      <c r="GT11" s="682"/>
      <c r="GU11" s="683"/>
      <c r="GV11" s="675">
        <f>D11+25</f>
        <v>44556</v>
      </c>
      <c r="GW11" s="676"/>
      <c r="GX11" s="676"/>
      <c r="GY11" s="676"/>
      <c r="GZ11" s="676"/>
      <c r="HA11" s="676"/>
      <c r="HB11" s="676"/>
      <c r="HC11" s="677"/>
      <c r="HD11" s="678">
        <f>D11+26</f>
        <v>44557</v>
      </c>
      <c r="HE11" s="679"/>
      <c r="HF11" s="679"/>
      <c r="HG11" s="679"/>
      <c r="HH11" s="679"/>
      <c r="HI11" s="679"/>
      <c r="HJ11" s="679"/>
      <c r="HK11" s="680"/>
      <c r="HL11" s="681">
        <f>D11+27</f>
        <v>44558</v>
      </c>
      <c r="HM11" s="682"/>
      <c r="HN11" s="682"/>
      <c r="HO11" s="682"/>
      <c r="HP11" s="682"/>
      <c r="HQ11" s="682"/>
      <c r="HR11" s="682"/>
      <c r="HS11" s="683"/>
      <c r="HT11" s="675">
        <f>D11+28</f>
        <v>44559</v>
      </c>
      <c r="HU11" s="676"/>
      <c r="HV11" s="676"/>
      <c r="HW11" s="676"/>
      <c r="HX11" s="676"/>
      <c r="HY11" s="676"/>
      <c r="HZ11" s="676"/>
      <c r="IA11" s="677"/>
      <c r="IB11" s="678">
        <f>D11+29</f>
        <v>44560</v>
      </c>
      <c r="IC11" s="679"/>
      <c r="ID11" s="679"/>
      <c r="IE11" s="679"/>
      <c r="IF11" s="679"/>
      <c r="IG11" s="679"/>
      <c r="IH11" s="679"/>
      <c r="II11" s="680"/>
      <c r="IJ11" s="681">
        <f>D11+30</f>
        <v>44561</v>
      </c>
      <c r="IK11" s="682"/>
      <c r="IL11" s="682"/>
      <c r="IM11" s="682"/>
      <c r="IN11" s="682"/>
      <c r="IO11" s="682"/>
      <c r="IP11" s="682"/>
      <c r="IQ11" s="735"/>
      <c r="IS11" s="207" t="s">
        <v>59</v>
      </c>
      <c r="IT11" s="208" t="s">
        <v>60</v>
      </c>
      <c r="IU11" s="209" t="s">
        <v>62</v>
      </c>
      <c r="IW11" s="217" t="s">
        <v>95</v>
      </c>
    </row>
    <row r="12" spans="1:257" s="160" customFormat="1" ht="20.100000000000001" customHeight="1">
      <c r="A12" s="270" t="s">
        <v>263</v>
      </c>
      <c r="B12" s="303" t="s">
        <v>264</v>
      </c>
      <c r="C12" s="271" t="s">
        <v>265</v>
      </c>
      <c r="D12" s="394">
        <v>7</v>
      </c>
      <c r="E12" s="175"/>
      <c r="F12" s="395">
        <v>50</v>
      </c>
      <c r="G12" s="396"/>
      <c r="H12" s="396"/>
      <c r="I12" s="397"/>
      <c r="J12" s="398"/>
      <c r="K12" s="399"/>
      <c r="L12" s="400">
        <v>0</v>
      </c>
      <c r="M12" s="176"/>
      <c r="N12" s="401"/>
      <c r="O12" s="402"/>
      <c r="P12" s="402"/>
      <c r="Q12" s="403"/>
      <c r="R12" s="404"/>
      <c r="S12" s="405" t="s">
        <v>90</v>
      </c>
      <c r="T12" s="405">
        <v>0</v>
      </c>
      <c r="U12" s="405"/>
      <c r="V12" s="405"/>
      <c r="W12" s="405"/>
      <c r="X12" s="405"/>
      <c r="Y12" s="405"/>
      <c r="Z12" s="405"/>
      <c r="AA12" s="405"/>
      <c r="AB12" s="405">
        <v>6</v>
      </c>
      <c r="AC12" s="405"/>
      <c r="AD12" s="405">
        <v>150</v>
      </c>
      <c r="AE12" s="405"/>
      <c r="AF12" s="405"/>
      <c r="AG12" s="405"/>
      <c r="AH12" s="398"/>
      <c r="AI12" s="399"/>
      <c r="AJ12" s="400">
        <v>9</v>
      </c>
      <c r="AK12" s="176"/>
      <c r="AL12" s="401"/>
      <c r="AM12" s="402"/>
      <c r="AN12" s="402"/>
      <c r="AO12" s="403"/>
      <c r="AP12" s="404"/>
      <c r="AQ12" s="405"/>
      <c r="AR12" s="406">
        <v>3</v>
      </c>
      <c r="AS12" s="177"/>
      <c r="AT12" s="407"/>
      <c r="AU12" s="408"/>
      <c r="AV12" s="408"/>
      <c r="AW12" s="409"/>
      <c r="AX12" s="410"/>
      <c r="AY12" s="411"/>
      <c r="AZ12" s="394">
        <v>3</v>
      </c>
      <c r="BA12" s="175"/>
      <c r="BB12" s="395"/>
      <c r="BC12" s="396"/>
      <c r="BD12" s="396"/>
      <c r="BE12" s="397"/>
      <c r="BF12" s="398"/>
      <c r="BG12" s="399"/>
      <c r="BH12" s="400">
        <v>3</v>
      </c>
      <c r="BI12" s="176"/>
      <c r="BJ12" s="401">
        <v>75</v>
      </c>
      <c r="BK12" s="402"/>
      <c r="BL12" s="402"/>
      <c r="BM12" s="403"/>
      <c r="BN12" s="404"/>
      <c r="BO12" s="405"/>
      <c r="BP12" s="406">
        <v>0</v>
      </c>
      <c r="BQ12" s="177"/>
      <c r="BR12" s="407"/>
      <c r="BS12" s="408"/>
      <c r="BT12" s="408"/>
      <c r="BU12" s="409"/>
      <c r="BV12" s="410"/>
      <c r="BW12" s="411"/>
      <c r="BX12" s="394">
        <v>9</v>
      </c>
      <c r="BY12" s="175"/>
      <c r="BZ12" s="395">
        <v>95</v>
      </c>
      <c r="CA12" s="396"/>
      <c r="CB12" s="396"/>
      <c r="CC12" s="397"/>
      <c r="CD12" s="398"/>
      <c r="CE12" s="399"/>
      <c r="CF12" s="400">
        <v>9</v>
      </c>
      <c r="CG12" s="176"/>
      <c r="CH12" s="401">
        <v>148</v>
      </c>
      <c r="CI12" s="402"/>
      <c r="CJ12" s="402"/>
      <c r="CK12" s="403"/>
      <c r="CL12" s="404"/>
      <c r="CM12" s="405"/>
      <c r="CN12" s="406">
        <v>9</v>
      </c>
      <c r="CO12" s="177"/>
      <c r="CP12" s="407">
        <v>151</v>
      </c>
      <c r="CQ12" s="408"/>
      <c r="CR12" s="408"/>
      <c r="CS12" s="409"/>
      <c r="CT12" s="410"/>
      <c r="CU12" s="411"/>
      <c r="CV12" s="394">
        <v>9</v>
      </c>
      <c r="CW12" s="175"/>
      <c r="CX12" s="395"/>
      <c r="CY12" s="396"/>
      <c r="CZ12" s="396"/>
      <c r="DA12" s="397"/>
      <c r="DB12" s="398"/>
      <c r="DC12" s="399"/>
      <c r="DD12" s="400">
        <v>0</v>
      </c>
      <c r="DE12" s="176"/>
      <c r="DF12" s="401"/>
      <c r="DG12" s="402"/>
      <c r="DH12" s="402"/>
      <c r="DI12" s="403"/>
      <c r="DJ12" s="404"/>
      <c r="DK12" s="405" t="s">
        <v>91</v>
      </c>
      <c r="DL12" s="406">
        <v>8</v>
      </c>
      <c r="DM12" s="177"/>
      <c r="DN12" s="407">
        <v>169</v>
      </c>
      <c r="DO12" s="408"/>
      <c r="DP12" s="408"/>
      <c r="DQ12" s="409"/>
      <c r="DR12" s="410"/>
      <c r="DS12" s="411"/>
      <c r="DT12" s="394">
        <v>7</v>
      </c>
      <c r="DU12" s="175"/>
      <c r="DV12" s="395"/>
      <c r="DW12" s="396"/>
      <c r="DX12" s="396"/>
      <c r="DY12" s="397"/>
      <c r="DZ12" s="398"/>
      <c r="EA12" s="399"/>
      <c r="EB12" s="400">
        <v>9</v>
      </c>
      <c r="EC12" s="176"/>
      <c r="ED12" s="401"/>
      <c r="EE12" s="402">
        <v>5</v>
      </c>
      <c r="EF12" s="402"/>
      <c r="EG12" s="403"/>
      <c r="EH12" s="404"/>
      <c r="EI12" s="405"/>
      <c r="EJ12" s="406">
        <v>7</v>
      </c>
      <c r="EK12" s="177"/>
      <c r="EL12" s="407"/>
      <c r="EM12" s="408"/>
      <c r="EN12" s="408"/>
      <c r="EO12" s="409"/>
      <c r="EP12" s="410"/>
      <c r="EQ12" s="411"/>
      <c r="ER12" s="394">
        <v>7</v>
      </c>
      <c r="ES12" s="175"/>
      <c r="ET12" s="395">
        <v>100</v>
      </c>
      <c r="EU12" s="396"/>
      <c r="EV12" s="396"/>
      <c r="EW12" s="397"/>
      <c r="EX12" s="398"/>
      <c r="EY12" s="399"/>
      <c r="EZ12" s="400">
        <v>0</v>
      </c>
      <c r="FA12" s="176"/>
      <c r="FB12" s="401"/>
      <c r="FC12" s="402"/>
      <c r="FD12" s="402"/>
      <c r="FE12" s="403"/>
      <c r="FF12" s="404"/>
      <c r="FG12" s="405" t="s">
        <v>90</v>
      </c>
      <c r="FH12" s="406">
        <v>0</v>
      </c>
      <c r="FI12" s="177"/>
      <c r="FJ12" s="407"/>
      <c r="FK12" s="408"/>
      <c r="FL12" s="408"/>
      <c r="FM12" s="409"/>
      <c r="FN12" s="410"/>
      <c r="FO12" s="411" t="s">
        <v>90</v>
      </c>
      <c r="FP12" s="394"/>
      <c r="FQ12" s="175"/>
      <c r="FR12" s="395"/>
      <c r="FS12" s="396"/>
      <c r="FT12" s="396"/>
      <c r="FU12" s="397"/>
      <c r="FV12" s="398"/>
      <c r="FW12" s="399" t="s">
        <v>90</v>
      </c>
      <c r="FX12" s="400">
        <v>0</v>
      </c>
      <c r="FY12" s="176"/>
      <c r="FZ12" s="401"/>
      <c r="GA12" s="402"/>
      <c r="GB12" s="402"/>
      <c r="GC12" s="403"/>
      <c r="GD12" s="404"/>
      <c r="GE12" s="405" t="s">
        <v>90</v>
      </c>
      <c r="GF12" s="406">
        <v>0</v>
      </c>
      <c r="GG12" s="177"/>
      <c r="GH12" s="407"/>
      <c r="GI12" s="408"/>
      <c r="GJ12" s="408"/>
      <c r="GK12" s="409"/>
      <c r="GL12" s="410"/>
      <c r="GM12" s="411" t="s">
        <v>90</v>
      </c>
      <c r="GN12" s="394">
        <v>0</v>
      </c>
      <c r="GO12" s="175"/>
      <c r="GP12" s="395"/>
      <c r="GQ12" s="396"/>
      <c r="GR12" s="396"/>
      <c r="GS12" s="397"/>
      <c r="GT12" s="398"/>
      <c r="GU12" s="399" t="s">
        <v>90</v>
      </c>
      <c r="GV12" s="400"/>
      <c r="GW12" s="176"/>
      <c r="GX12" s="401"/>
      <c r="GY12" s="402"/>
      <c r="GZ12" s="402"/>
      <c r="HA12" s="403"/>
      <c r="HB12" s="404"/>
      <c r="HC12" s="405"/>
      <c r="HD12" s="406"/>
      <c r="HE12" s="177"/>
      <c r="HF12" s="407"/>
      <c r="HG12" s="408"/>
      <c r="HH12" s="408"/>
      <c r="HI12" s="409"/>
      <c r="HJ12" s="410"/>
      <c r="HK12" s="411"/>
      <c r="HL12" s="394"/>
      <c r="HM12" s="175"/>
      <c r="HN12" s="395"/>
      <c r="HO12" s="396"/>
      <c r="HP12" s="396"/>
      <c r="HQ12" s="397"/>
      <c r="HR12" s="398"/>
      <c r="HS12" s="399"/>
      <c r="HT12" s="400"/>
      <c r="HU12" s="176"/>
      <c r="HV12" s="401"/>
      <c r="HW12" s="402"/>
      <c r="HX12" s="402"/>
      <c r="HY12" s="403"/>
      <c r="HZ12" s="404"/>
      <c r="IA12" s="405"/>
      <c r="IB12" s="406"/>
      <c r="IC12" s="177"/>
      <c r="ID12" s="407"/>
      <c r="IE12" s="408"/>
      <c r="IF12" s="408"/>
      <c r="IG12" s="409"/>
      <c r="IH12" s="410"/>
      <c r="II12" s="411"/>
      <c r="IJ12" s="394"/>
      <c r="IK12" s="175"/>
      <c r="IL12" s="395"/>
      <c r="IM12" s="396"/>
      <c r="IN12" s="396"/>
      <c r="IO12" s="397"/>
      <c r="IP12" s="398"/>
      <c r="IQ12" s="399"/>
      <c r="IS12" s="204">
        <f>MAX(IK12,IC12,HU12,HM12,HE12,GW12,GG12,FY12,FQ12,FI12,FA12,ES12,EK12,EC12,DU12,DM12,DE12,CW12,CO12,CG12,BQ12,BA12,AS12,AK12,AC12,U12,M12,E12)</f>
        <v>0</v>
      </c>
      <c r="IT12" s="205">
        <f>MIN(IK12,IC12,HU12,HM12,HE12,GW12,GG12,FY12,FQ12,FI12,FA12,ES12,EK12,EC12,DU12,DM12,DE12,CW12,CO12,CG12,BQ12,BA12,AS12,AK12,AC12,U12,M12,E12)</f>
        <v>0</v>
      </c>
      <c r="IU12" s="206">
        <f>+IS12-IT12</f>
        <v>0</v>
      </c>
      <c r="IW12" s="241" t="s">
        <v>98</v>
      </c>
    </row>
    <row r="13" spans="1:257" s="160" customFormat="1" ht="20.100000000000001" customHeight="1">
      <c r="A13" s="490" t="s">
        <v>263</v>
      </c>
      <c r="B13" s="491" t="s">
        <v>266</v>
      </c>
      <c r="C13" s="492" t="s">
        <v>267</v>
      </c>
      <c r="D13" s="412">
        <v>0</v>
      </c>
      <c r="E13" s="178"/>
      <c r="F13" s="413"/>
      <c r="G13" s="414"/>
      <c r="H13" s="414"/>
      <c r="I13" s="415"/>
      <c r="J13" s="416"/>
      <c r="K13" s="417"/>
      <c r="L13" s="418">
        <v>0</v>
      </c>
      <c r="M13" s="179"/>
      <c r="N13" s="419"/>
      <c r="O13" s="420"/>
      <c r="P13" s="420"/>
      <c r="Q13" s="421"/>
      <c r="R13" s="422"/>
      <c r="S13" s="405" t="s">
        <v>90</v>
      </c>
      <c r="T13" s="424">
        <v>0</v>
      </c>
      <c r="U13" s="180"/>
      <c r="V13" s="425"/>
      <c r="W13" s="426"/>
      <c r="X13" s="426"/>
      <c r="Y13" s="427"/>
      <c r="Z13" s="428"/>
      <c r="AA13" s="429"/>
      <c r="AB13" s="412">
        <v>0</v>
      </c>
      <c r="AC13" s="178"/>
      <c r="AD13" s="413"/>
      <c r="AE13" s="414"/>
      <c r="AF13" s="414"/>
      <c r="AG13" s="415">
        <v>10</v>
      </c>
      <c r="AH13" s="416"/>
      <c r="AI13" s="417"/>
      <c r="AJ13" s="418">
        <v>0</v>
      </c>
      <c r="AK13" s="179"/>
      <c r="AL13" s="419"/>
      <c r="AM13" s="420"/>
      <c r="AN13" s="420"/>
      <c r="AO13" s="421">
        <v>30</v>
      </c>
      <c r="AP13" s="422"/>
      <c r="AQ13" s="423"/>
      <c r="AR13" s="424">
        <v>4</v>
      </c>
      <c r="AS13" s="180"/>
      <c r="AT13" s="425">
        <v>69</v>
      </c>
      <c r="AU13" s="426"/>
      <c r="AV13" s="426"/>
      <c r="AW13" s="427"/>
      <c r="AX13" s="428"/>
      <c r="AY13" s="429"/>
      <c r="AZ13" s="412">
        <v>9</v>
      </c>
      <c r="BA13" s="178">
        <v>7696</v>
      </c>
      <c r="BB13" s="413">
        <v>268</v>
      </c>
      <c r="BC13" s="414"/>
      <c r="BD13" s="414"/>
      <c r="BE13" s="415"/>
      <c r="BF13" s="416"/>
      <c r="BG13" s="417"/>
      <c r="BH13" s="418">
        <v>0</v>
      </c>
      <c r="BI13" s="179"/>
      <c r="BJ13" s="419">
        <v>70</v>
      </c>
      <c r="BK13" s="420"/>
      <c r="BL13" s="420"/>
      <c r="BM13" s="421"/>
      <c r="BN13" s="422"/>
      <c r="BO13" s="423" t="s">
        <v>312</v>
      </c>
      <c r="BP13" s="424">
        <v>0</v>
      </c>
      <c r="BQ13" s="180"/>
      <c r="BR13" s="425"/>
      <c r="BS13" s="426"/>
      <c r="BT13" s="426"/>
      <c r="BU13" s="427"/>
      <c r="BV13" s="428"/>
      <c r="BW13" s="429"/>
      <c r="BX13" s="412">
        <v>0</v>
      </c>
      <c r="BY13" s="178"/>
      <c r="BZ13" s="413"/>
      <c r="CA13" s="414"/>
      <c r="CB13" s="414"/>
      <c r="CC13" s="415"/>
      <c r="CD13" s="416"/>
      <c r="CE13" s="417"/>
      <c r="CF13" s="418">
        <v>0</v>
      </c>
      <c r="CG13" s="179"/>
      <c r="CH13" s="419"/>
      <c r="CI13" s="420"/>
      <c r="CJ13" s="420"/>
      <c r="CK13" s="421"/>
      <c r="CL13" s="422"/>
      <c r="CM13" s="423"/>
      <c r="CN13" s="424">
        <v>0</v>
      </c>
      <c r="CO13" s="180"/>
      <c r="CP13" s="425"/>
      <c r="CQ13" s="426"/>
      <c r="CR13" s="426"/>
      <c r="CS13" s="427"/>
      <c r="CT13" s="428"/>
      <c r="CU13" s="429"/>
      <c r="CV13" s="412">
        <v>0</v>
      </c>
      <c r="CW13" s="178"/>
      <c r="CX13" s="413"/>
      <c r="CY13" s="414"/>
      <c r="CZ13" s="414"/>
      <c r="DA13" s="415"/>
      <c r="DB13" s="416"/>
      <c r="DC13" s="417"/>
      <c r="DD13" s="418">
        <v>0</v>
      </c>
      <c r="DE13" s="179"/>
      <c r="DF13" s="419"/>
      <c r="DG13" s="420"/>
      <c r="DH13" s="420"/>
      <c r="DI13" s="421"/>
      <c r="DJ13" s="422"/>
      <c r="DK13" s="423"/>
      <c r="DL13" s="424">
        <v>0</v>
      </c>
      <c r="DM13" s="180"/>
      <c r="DN13" s="425"/>
      <c r="DO13" s="426"/>
      <c r="DP13" s="426"/>
      <c r="DQ13" s="427"/>
      <c r="DR13" s="428"/>
      <c r="DS13" s="429"/>
      <c r="DT13" s="412">
        <v>0</v>
      </c>
      <c r="DU13" s="178"/>
      <c r="DV13" s="413"/>
      <c r="DW13" s="414"/>
      <c r="DX13" s="414"/>
      <c r="DY13" s="415"/>
      <c r="DZ13" s="416"/>
      <c r="EA13" s="417"/>
      <c r="EB13" s="418">
        <v>0</v>
      </c>
      <c r="EC13" s="179"/>
      <c r="ED13" s="419"/>
      <c r="EE13" s="420"/>
      <c r="EF13" s="420"/>
      <c r="EG13" s="421"/>
      <c r="EH13" s="422"/>
      <c r="EI13" s="423"/>
      <c r="EJ13" s="424">
        <v>0</v>
      </c>
      <c r="EK13" s="180"/>
      <c r="EL13" s="425"/>
      <c r="EM13" s="426"/>
      <c r="EN13" s="426"/>
      <c r="EO13" s="427"/>
      <c r="EP13" s="428"/>
      <c r="EQ13" s="429"/>
      <c r="ER13" s="412">
        <v>0</v>
      </c>
      <c r="ES13" s="178"/>
      <c r="ET13" s="413"/>
      <c r="EU13" s="414"/>
      <c r="EV13" s="414"/>
      <c r="EW13" s="415"/>
      <c r="EX13" s="416"/>
      <c r="EY13" s="417"/>
      <c r="EZ13" s="418">
        <v>0</v>
      </c>
      <c r="FA13" s="179"/>
      <c r="FB13" s="419"/>
      <c r="FC13" s="420"/>
      <c r="FD13" s="420"/>
      <c r="FE13" s="421"/>
      <c r="FF13" s="422"/>
      <c r="FG13" s="423" t="s">
        <v>98</v>
      </c>
      <c r="FH13" s="424">
        <v>0</v>
      </c>
      <c r="FI13" s="180"/>
      <c r="FJ13" s="425"/>
      <c r="FK13" s="426"/>
      <c r="FL13" s="426"/>
      <c r="FM13" s="427"/>
      <c r="FN13" s="428"/>
      <c r="FO13" s="429" t="s">
        <v>90</v>
      </c>
      <c r="FP13" s="412"/>
      <c r="FQ13" s="178"/>
      <c r="FR13" s="413"/>
      <c r="FS13" s="414"/>
      <c r="FT13" s="414"/>
      <c r="FU13" s="415"/>
      <c r="FV13" s="416"/>
      <c r="FW13" s="399" t="s">
        <v>90</v>
      </c>
      <c r="FX13" s="400">
        <v>0</v>
      </c>
      <c r="FY13" s="179"/>
      <c r="FZ13" s="419"/>
      <c r="GA13" s="420"/>
      <c r="GB13" s="420"/>
      <c r="GC13" s="421"/>
      <c r="GD13" s="422"/>
      <c r="GE13" s="405" t="s">
        <v>90</v>
      </c>
      <c r="GF13" s="406">
        <v>0</v>
      </c>
      <c r="GG13" s="180"/>
      <c r="GH13" s="425"/>
      <c r="GI13" s="426"/>
      <c r="GJ13" s="426"/>
      <c r="GK13" s="427"/>
      <c r="GL13" s="428"/>
      <c r="GM13" s="411" t="s">
        <v>90</v>
      </c>
      <c r="GN13" s="394">
        <v>0</v>
      </c>
      <c r="GO13" s="178"/>
      <c r="GP13" s="413"/>
      <c r="GQ13" s="414"/>
      <c r="GR13" s="414"/>
      <c r="GS13" s="415"/>
      <c r="GT13" s="416"/>
      <c r="GU13" s="399" t="s">
        <v>90</v>
      </c>
      <c r="GV13" s="418"/>
      <c r="GW13" s="179"/>
      <c r="GX13" s="419"/>
      <c r="GY13" s="420"/>
      <c r="GZ13" s="420"/>
      <c r="HA13" s="421"/>
      <c r="HB13" s="422"/>
      <c r="HC13" s="423"/>
      <c r="HD13" s="424"/>
      <c r="HE13" s="180"/>
      <c r="HF13" s="425"/>
      <c r="HG13" s="426"/>
      <c r="HH13" s="426"/>
      <c r="HI13" s="427"/>
      <c r="HJ13" s="428"/>
      <c r="HK13" s="429"/>
      <c r="HL13" s="412"/>
      <c r="HM13" s="178"/>
      <c r="HN13" s="413"/>
      <c r="HO13" s="414"/>
      <c r="HP13" s="414"/>
      <c r="HQ13" s="415"/>
      <c r="HR13" s="416"/>
      <c r="HS13" s="417"/>
      <c r="HT13" s="418"/>
      <c r="HU13" s="179"/>
      <c r="HV13" s="419"/>
      <c r="HW13" s="420"/>
      <c r="HX13" s="420"/>
      <c r="HY13" s="421"/>
      <c r="HZ13" s="422"/>
      <c r="IA13" s="423"/>
      <c r="IB13" s="424"/>
      <c r="IC13" s="180"/>
      <c r="ID13" s="425"/>
      <c r="IE13" s="426"/>
      <c r="IF13" s="426"/>
      <c r="IG13" s="427"/>
      <c r="IH13" s="428"/>
      <c r="II13" s="429"/>
      <c r="IJ13" s="412"/>
      <c r="IK13" s="178"/>
      <c r="IL13" s="413"/>
      <c r="IM13" s="414"/>
      <c r="IN13" s="414"/>
      <c r="IO13" s="415"/>
      <c r="IP13" s="416"/>
      <c r="IQ13" s="417"/>
      <c r="IS13" s="163">
        <f t="shared" ref="IS13:IS23" si="0">MAX(IK13,IC13,HU13,HM13,HE13,GW13,GG13,FY13,FQ13,FI13,FA13,ES13,EK13,EC13,DU13,DM13,DE13,CW13,CO13,CG13,BQ13,BA13,AS13,AK13,AC13,U13,M13,E13)</f>
        <v>7696</v>
      </c>
      <c r="IT13" s="161">
        <f t="shared" ref="IT13:IT23" si="1">MIN(IK13,IC13,HU13,HM13,HE13,GW13,GG13,FY13,FQ13,FI13,FA13,ES13,EK13,EC13,DU13,DM13,DE13,CW13,CO13,CG13,BQ13,BA13,AS13,AK13,AC13,U13,M13,E13)</f>
        <v>7696</v>
      </c>
      <c r="IU13" s="162">
        <f t="shared" ref="IU13:IU23" si="2">+IS13-IT13</f>
        <v>0</v>
      </c>
      <c r="IW13" s="241" t="s">
        <v>90</v>
      </c>
    </row>
    <row r="14" spans="1:257" s="160" customFormat="1" ht="20.100000000000001" customHeight="1">
      <c r="A14" s="270" t="s">
        <v>268</v>
      </c>
      <c r="B14" s="303" t="s">
        <v>180</v>
      </c>
      <c r="C14" s="271" t="s">
        <v>267</v>
      </c>
      <c r="D14" s="394">
        <v>6</v>
      </c>
      <c r="E14" s="175"/>
      <c r="F14" s="395">
        <v>58</v>
      </c>
      <c r="G14" s="396"/>
      <c r="H14" s="396"/>
      <c r="I14" s="397"/>
      <c r="J14" s="398"/>
      <c r="K14" s="399"/>
      <c r="L14" s="418">
        <v>0</v>
      </c>
      <c r="M14" s="176"/>
      <c r="N14" s="401"/>
      <c r="O14" s="402"/>
      <c r="P14" s="402"/>
      <c r="Q14" s="403"/>
      <c r="R14" s="404"/>
      <c r="S14" s="405" t="s">
        <v>90</v>
      </c>
      <c r="T14" s="406">
        <v>1</v>
      </c>
      <c r="U14" s="177"/>
      <c r="V14" s="407"/>
      <c r="W14" s="408"/>
      <c r="X14" s="408"/>
      <c r="Y14" s="409"/>
      <c r="Z14" s="410"/>
      <c r="AA14" s="411"/>
      <c r="AB14" s="394">
        <v>7</v>
      </c>
      <c r="AC14" s="175"/>
      <c r="AD14" s="395"/>
      <c r="AE14" s="396"/>
      <c r="AF14" s="396"/>
      <c r="AG14" s="397"/>
      <c r="AH14" s="398"/>
      <c r="AI14" s="399"/>
      <c r="AJ14" s="400">
        <v>7</v>
      </c>
      <c r="AK14" s="176"/>
      <c r="AL14" s="401"/>
      <c r="AM14" s="402"/>
      <c r="AN14" s="402"/>
      <c r="AO14" s="403"/>
      <c r="AP14" s="404"/>
      <c r="AQ14" s="405"/>
      <c r="AR14" s="406">
        <v>8</v>
      </c>
      <c r="AS14" s="177"/>
      <c r="AT14" s="407"/>
      <c r="AU14" s="408"/>
      <c r="AV14" s="408"/>
      <c r="AW14" s="409"/>
      <c r="AX14" s="410"/>
      <c r="AY14" s="411"/>
      <c r="AZ14" s="394">
        <v>9</v>
      </c>
      <c r="BA14" s="175"/>
      <c r="BB14" s="395"/>
      <c r="BC14" s="396"/>
      <c r="BD14" s="396"/>
      <c r="BE14" s="397"/>
      <c r="BF14" s="398"/>
      <c r="BG14" s="399"/>
      <c r="BH14" s="400">
        <v>10</v>
      </c>
      <c r="BI14" s="176"/>
      <c r="BJ14" s="401">
        <v>69</v>
      </c>
      <c r="BK14" s="402"/>
      <c r="BL14" s="402"/>
      <c r="BM14" s="403"/>
      <c r="BN14" s="404"/>
      <c r="BO14" s="405"/>
      <c r="BP14" s="406">
        <v>2</v>
      </c>
      <c r="BQ14" s="177"/>
      <c r="BR14" s="407"/>
      <c r="BS14" s="408"/>
      <c r="BT14" s="408"/>
      <c r="BU14" s="409"/>
      <c r="BV14" s="410"/>
      <c r="BW14" s="411"/>
      <c r="BX14" s="394">
        <v>10</v>
      </c>
      <c r="BY14" s="175"/>
      <c r="BZ14" s="395"/>
      <c r="CA14" s="396"/>
      <c r="CB14" s="396"/>
      <c r="CC14" s="397"/>
      <c r="CD14" s="398"/>
      <c r="CE14" s="399"/>
      <c r="CF14" s="400">
        <v>10</v>
      </c>
      <c r="CG14" s="176"/>
      <c r="CH14" s="401"/>
      <c r="CI14" s="402"/>
      <c r="CJ14" s="402"/>
      <c r="CK14" s="403"/>
      <c r="CL14" s="404"/>
      <c r="CM14" s="405"/>
      <c r="CN14" s="406">
        <v>10</v>
      </c>
      <c r="CO14" s="177"/>
      <c r="CP14" s="407">
        <v>100</v>
      </c>
      <c r="CQ14" s="408"/>
      <c r="CR14" s="408"/>
      <c r="CS14" s="409"/>
      <c r="CT14" s="410"/>
      <c r="CU14" s="411"/>
      <c r="CV14" s="394">
        <v>10</v>
      </c>
      <c r="CW14" s="175"/>
      <c r="CX14" s="395"/>
      <c r="CY14" s="396"/>
      <c r="CZ14" s="396"/>
      <c r="DA14" s="397"/>
      <c r="DB14" s="398"/>
      <c r="DC14" s="399"/>
      <c r="DD14" s="400">
        <v>9</v>
      </c>
      <c r="DE14" s="176"/>
      <c r="DF14" s="401"/>
      <c r="DG14" s="402"/>
      <c r="DH14" s="402"/>
      <c r="DI14" s="403"/>
      <c r="DJ14" s="404"/>
      <c r="DK14" s="405"/>
      <c r="DL14" s="406">
        <v>10</v>
      </c>
      <c r="DM14" s="177"/>
      <c r="DN14" s="407"/>
      <c r="DO14" s="408"/>
      <c r="DP14" s="408"/>
      <c r="DQ14" s="409"/>
      <c r="DR14" s="410"/>
      <c r="DS14" s="411"/>
      <c r="DT14" s="394">
        <v>6</v>
      </c>
      <c r="DU14" s="175"/>
      <c r="DV14" s="395">
        <v>54</v>
      </c>
      <c r="DW14" s="396"/>
      <c r="DX14" s="396"/>
      <c r="DY14" s="397"/>
      <c r="DZ14" s="398"/>
      <c r="EA14" s="399"/>
      <c r="EB14" s="400">
        <v>1</v>
      </c>
      <c r="EC14" s="176"/>
      <c r="ED14" s="401"/>
      <c r="EE14" s="402"/>
      <c r="EF14" s="402"/>
      <c r="EG14" s="403"/>
      <c r="EH14" s="404"/>
      <c r="EI14" s="405"/>
      <c r="EJ14" s="406">
        <v>9</v>
      </c>
      <c r="EK14" s="177"/>
      <c r="EL14" s="407"/>
      <c r="EM14" s="408"/>
      <c r="EN14" s="408"/>
      <c r="EO14" s="409"/>
      <c r="EP14" s="410"/>
      <c r="EQ14" s="411"/>
      <c r="ER14" s="394">
        <v>10</v>
      </c>
      <c r="ES14" s="175"/>
      <c r="ET14" s="395"/>
      <c r="EU14" s="396"/>
      <c r="EV14" s="396"/>
      <c r="EW14" s="397"/>
      <c r="EX14" s="398"/>
      <c r="EY14" s="399"/>
      <c r="EZ14" s="400">
        <v>6</v>
      </c>
      <c r="FA14" s="176"/>
      <c r="FB14" s="401"/>
      <c r="FC14" s="402"/>
      <c r="FD14" s="402"/>
      <c r="FE14" s="403"/>
      <c r="FF14" s="404"/>
      <c r="FG14" s="405"/>
      <c r="FH14" s="406">
        <v>8</v>
      </c>
      <c r="FI14" s="177"/>
      <c r="FJ14" s="407"/>
      <c r="FK14" s="408"/>
      <c r="FL14" s="408"/>
      <c r="FM14" s="409"/>
      <c r="FN14" s="410"/>
      <c r="FO14" s="411"/>
      <c r="FP14" s="394"/>
      <c r="FQ14" s="175"/>
      <c r="FR14" s="395"/>
      <c r="FS14" s="396"/>
      <c r="FT14" s="396"/>
      <c r="FU14" s="397"/>
      <c r="FV14" s="398"/>
      <c r="FW14" s="399" t="s">
        <v>90</v>
      </c>
      <c r="FX14" s="400">
        <v>0</v>
      </c>
      <c r="FY14" s="176"/>
      <c r="FZ14" s="401"/>
      <c r="GA14" s="402"/>
      <c r="GB14" s="402"/>
      <c r="GC14" s="403"/>
      <c r="GD14" s="404"/>
      <c r="GE14" s="405" t="s">
        <v>90</v>
      </c>
      <c r="GF14" s="406">
        <v>0</v>
      </c>
      <c r="GG14" s="177"/>
      <c r="GH14" s="407"/>
      <c r="GI14" s="408"/>
      <c r="GJ14" s="408"/>
      <c r="GK14" s="409"/>
      <c r="GL14" s="410"/>
      <c r="GM14" s="411" t="s">
        <v>90</v>
      </c>
      <c r="GN14" s="394">
        <v>0</v>
      </c>
      <c r="GO14" s="175"/>
      <c r="GP14" s="395"/>
      <c r="GQ14" s="396"/>
      <c r="GR14" s="396"/>
      <c r="GS14" s="397"/>
      <c r="GT14" s="398"/>
      <c r="GU14" s="399" t="s">
        <v>90</v>
      </c>
      <c r="GV14" s="400"/>
      <c r="GW14" s="176"/>
      <c r="GX14" s="401"/>
      <c r="GY14" s="402"/>
      <c r="GZ14" s="402"/>
      <c r="HA14" s="403"/>
      <c r="HB14" s="404"/>
      <c r="HC14" s="405"/>
      <c r="HD14" s="406"/>
      <c r="HE14" s="177"/>
      <c r="HF14" s="407"/>
      <c r="HG14" s="408"/>
      <c r="HH14" s="408"/>
      <c r="HI14" s="409"/>
      <c r="HJ14" s="410"/>
      <c r="HK14" s="411"/>
      <c r="HL14" s="394"/>
      <c r="HM14" s="175"/>
      <c r="HN14" s="395"/>
      <c r="HO14" s="396"/>
      <c r="HP14" s="396"/>
      <c r="HQ14" s="397"/>
      <c r="HR14" s="398"/>
      <c r="HS14" s="399"/>
      <c r="HT14" s="400"/>
      <c r="HU14" s="176"/>
      <c r="HV14" s="401"/>
      <c r="HW14" s="402"/>
      <c r="HX14" s="402"/>
      <c r="HY14" s="403"/>
      <c r="HZ14" s="404"/>
      <c r="IA14" s="405"/>
      <c r="IB14" s="406"/>
      <c r="IC14" s="177"/>
      <c r="ID14" s="407"/>
      <c r="IE14" s="408"/>
      <c r="IF14" s="408"/>
      <c r="IG14" s="409"/>
      <c r="IH14" s="410"/>
      <c r="II14" s="411"/>
      <c r="IJ14" s="394"/>
      <c r="IK14" s="175"/>
      <c r="IL14" s="395"/>
      <c r="IM14" s="396"/>
      <c r="IN14" s="396"/>
      <c r="IO14" s="397"/>
      <c r="IP14" s="398"/>
      <c r="IQ14" s="399"/>
      <c r="IS14" s="163">
        <f t="shared" si="0"/>
        <v>0</v>
      </c>
      <c r="IT14" s="161">
        <f t="shared" si="1"/>
        <v>0</v>
      </c>
      <c r="IU14" s="162">
        <f t="shared" si="2"/>
        <v>0</v>
      </c>
      <c r="IW14" s="241" t="s">
        <v>99</v>
      </c>
    </row>
    <row r="15" spans="1:257" s="160" customFormat="1" ht="20.100000000000001" customHeight="1">
      <c r="A15" s="490" t="s">
        <v>268</v>
      </c>
      <c r="B15" s="491" t="s">
        <v>269</v>
      </c>
      <c r="C15" s="492" t="s">
        <v>267</v>
      </c>
      <c r="D15" s="412">
        <v>9</v>
      </c>
      <c r="E15" s="178"/>
      <c r="F15" s="413"/>
      <c r="G15" s="414"/>
      <c r="H15" s="414"/>
      <c r="I15" s="415"/>
      <c r="J15" s="416"/>
      <c r="K15" s="417"/>
      <c r="L15" s="418">
        <v>0</v>
      </c>
      <c r="M15" s="179"/>
      <c r="N15" s="419"/>
      <c r="O15" s="420"/>
      <c r="P15" s="420"/>
      <c r="Q15" s="421"/>
      <c r="R15" s="422"/>
      <c r="S15" s="405" t="s">
        <v>90</v>
      </c>
      <c r="T15" s="424">
        <v>0</v>
      </c>
      <c r="U15" s="180"/>
      <c r="V15" s="425"/>
      <c r="W15" s="426"/>
      <c r="X15" s="426"/>
      <c r="Y15" s="427"/>
      <c r="Z15" s="428"/>
      <c r="AA15" s="429"/>
      <c r="AB15" s="412">
        <v>1</v>
      </c>
      <c r="AC15" s="178"/>
      <c r="AD15" s="413">
        <v>75</v>
      </c>
      <c r="AE15" s="414"/>
      <c r="AF15" s="414"/>
      <c r="AG15" s="415"/>
      <c r="AH15" s="416"/>
      <c r="AI15" s="417"/>
      <c r="AJ15" s="418">
        <v>1</v>
      </c>
      <c r="AK15" s="179"/>
      <c r="AL15" s="419"/>
      <c r="AM15" s="420"/>
      <c r="AN15" s="420"/>
      <c r="AO15" s="421"/>
      <c r="AP15" s="422"/>
      <c r="AQ15" s="423"/>
      <c r="AR15" s="424">
        <v>0</v>
      </c>
      <c r="AS15" s="180"/>
      <c r="AT15" s="425"/>
      <c r="AU15" s="426"/>
      <c r="AV15" s="426"/>
      <c r="AW15" s="427"/>
      <c r="AX15" s="428"/>
      <c r="AY15" s="429"/>
      <c r="AZ15" s="412">
        <v>0</v>
      </c>
      <c r="BA15" s="178"/>
      <c r="BB15" s="413"/>
      <c r="BC15" s="414"/>
      <c r="BD15" s="414"/>
      <c r="BE15" s="415"/>
      <c r="BF15" s="416"/>
      <c r="BG15" s="417" t="s">
        <v>91</v>
      </c>
      <c r="BH15" s="418">
        <v>0</v>
      </c>
      <c r="BI15" s="179"/>
      <c r="BJ15" s="419"/>
      <c r="BK15" s="420"/>
      <c r="BL15" s="420"/>
      <c r="BM15" s="421"/>
      <c r="BN15" s="422"/>
      <c r="BO15" s="423"/>
      <c r="BP15" s="424">
        <v>0</v>
      </c>
      <c r="BQ15" s="180"/>
      <c r="BR15" s="425"/>
      <c r="BS15" s="426"/>
      <c r="BT15" s="426"/>
      <c r="BU15" s="427"/>
      <c r="BV15" s="428"/>
      <c r="BW15" s="429"/>
      <c r="BX15" s="412">
        <v>5</v>
      </c>
      <c r="BY15" s="178"/>
      <c r="BZ15" s="413"/>
      <c r="CA15" s="414"/>
      <c r="CB15" s="414"/>
      <c r="CC15" s="415"/>
      <c r="CD15" s="416"/>
      <c r="CE15" s="417"/>
      <c r="CF15" s="418">
        <v>9</v>
      </c>
      <c r="CG15" s="179"/>
      <c r="CH15" s="419">
        <v>41</v>
      </c>
      <c r="CI15" s="420"/>
      <c r="CJ15" s="420"/>
      <c r="CK15" s="421"/>
      <c r="CL15" s="422"/>
      <c r="CM15" s="423"/>
      <c r="CN15" s="424">
        <v>8</v>
      </c>
      <c r="CO15" s="180"/>
      <c r="CP15" s="425">
        <v>34</v>
      </c>
      <c r="CQ15" s="426"/>
      <c r="CR15" s="426"/>
      <c r="CS15" s="427"/>
      <c r="CT15" s="428"/>
      <c r="CU15" s="429"/>
      <c r="CV15" s="412">
        <v>0</v>
      </c>
      <c r="CW15" s="178"/>
      <c r="CX15" s="413"/>
      <c r="CY15" s="414"/>
      <c r="CZ15" s="414"/>
      <c r="DA15" s="415"/>
      <c r="DB15" s="416"/>
      <c r="DC15" s="417"/>
      <c r="DD15" s="418">
        <v>1</v>
      </c>
      <c r="DE15" s="179"/>
      <c r="DF15" s="419"/>
      <c r="DG15" s="420"/>
      <c r="DH15" s="420"/>
      <c r="DI15" s="421"/>
      <c r="DJ15" s="422"/>
      <c r="DK15" s="423"/>
      <c r="DL15" s="424">
        <v>0</v>
      </c>
      <c r="DM15" s="180"/>
      <c r="DN15" s="425"/>
      <c r="DO15" s="426"/>
      <c r="DP15" s="426"/>
      <c r="DQ15" s="427"/>
      <c r="DR15" s="428"/>
      <c r="DS15" s="429"/>
      <c r="DT15" s="412">
        <v>0</v>
      </c>
      <c r="DU15" s="178"/>
      <c r="DV15" s="413"/>
      <c r="DW15" s="414"/>
      <c r="DX15" s="414"/>
      <c r="DY15" s="415"/>
      <c r="DZ15" s="416"/>
      <c r="EA15" s="417"/>
      <c r="EB15" s="418">
        <v>0</v>
      </c>
      <c r="EC15" s="179"/>
      <c r="ED15" s="419"/>
      <c r="EE15" s="420"/>
      <c r="EF15" s="420"/>
      <c r="EG15" s="421"/>
      <c r="EH15" s="422"/>
      <c r="EI15" s="423"/>
      <c r="EJ15" s="424">
        <v>5</v>
      </c>
      <c r="EK15" s="180"/>
      <c r="EL15" s="425">
        <v>68</v>
      </c>
      <c r="EM15" s="426">
        <v>5</v>
      </c>
      <c r="EN15" s="426"/>
      <c r="EO15" s="427">
        <v>10</v>
      </c>
      <c r="EP15" s="428"/>
      <c r="EQ15" s="429"/>
      <c r="ER15" s="412">
        <v>7</v>
      </c>
      <c r="ES15" s="178"/>
      <c r="ET15" s="413"/>
      <c r="EU15" s="414"/>
      <c r="EV15" s="414"/>
      <c r="EW15" s="415"/>
      <c r="EX15" s="416"/>
      <c r="EY15" s="417"/>
      <c r="EZ15" s="418">
        <v>2</v>
      </c>
      <c r="FA15" s="179"/>
      <c r="FB15" s="419">
        <v>86</v>
      </c>
      <c r="FC15" s="420"/>
      <c r="FD15" s="420"/>
      <c r="FE15" s="421"/>
      <c r="FF15" s="422"/>
      <c r="FG15" s="423"/>
      <c r="FH15" s="424">
        <v>8</v>
      </c>
      <c r="FI15" s="180"/>
      <c r="FJ15" s="425"/>
      <c r="FK15" s="426"/>
      <c r="FL15" s="426"/>
      <c r="FM15" s="427"/>
      <c r="FN15" s="428"/>
      <c r="FO15" s="429"/>
      <c r="FP15" s="412"/>
      <c r="FQ15" s="178"/>
      <c r="FR15" s="413"/>
      <c r="FS15" s="414"/>
      <c r="FT15" s="414"/>
      <c r="FU15" s="415"/>
      <c r="FV15" s="416"/>
      <c r="FW15" s="399" t="s">
        <v>90</v>
      </c>
      <c r="FX15" s="400">
        <v>0</v>
      </c>
      <c r="FY15" s="179"/>
      <c r="FZ15" s="419"/>
      <c r="GA15" s="420"/>
      <c r="GB15" s="420"/>
      <c r="GC15" s="421"/>
      <c r="GD15" s="422"/>
      <c r="GE15" s="405" t="s">
        <v>90</v>
      </c>
      <c r="GF15" s="406">
        <v>0</v>
      </c>
      <c r="GG15" s="180"/>
      <c r="GH15" s="425"/>
      <c r="GI15" s="426"/>
      <c r="GJ15" s="426"/>
      <c r="GK15" s="427"/>
      <c r="GL15" s="428"/>
      <c r="GM15" s="411" t="s">
        <v>90</v>
      </c>
      <c r="GN15" s="394">
        <v>0</v>
      </c>
      <c r="GO15" s="178"/>
      <c r="GP15" s="413"/>
      <c r="GQ15" s="414"/>
      <c r="GR15" s="414"/>
      <c r="GS15" s="415"/>
      <c r="GT15" s="416"/>
      <c r="GU15" s="399" t="s">
        <v>90</v>
      </c>
      <c r="GV15" s="418"/>
      <c r="GW15" s="179"/>
      <c r="GX15" s="419"/>
      <c r="GY15" s="420"/>
      <c r="GZ15" s="420"/>
      <c r="HA15" s="421"/>
      <c r="HB15" s="422"/>
      <c r="HC15" s="423"/>
      <c r="HD15" s="424"/>
      <c r="HE15" s="180"/>
      <c r="HF15" s="425"/>
      <c r="HG15" s="426"/>
      <c r="HH15" s="426"/>
      <c r="HI15" s="427"/>
      <c r="HJ15" s="428"/>
      <c r="HK15" s="429"/>
      <c r="HL15" s="412"/>
      <c r="HM15" s="178"/>
      <c r="HN15" s="413"/>
      <c r="HO15" s="414"/>
      <c r="HP15" s="414"/>
      <c r="HQ15" s="415"/>
      <c r="HR15" s="416"/>
      <c r="HS15" s="417"/>
      <c r="HT15" s="418"/>
      <c r="HU15" s="179"/>
      <c r="HV15" s="419"/>
      <c r="HW15" s="420"/>
      <c r="HX15" s="420"/>
      <c r="HY15" s="421"/>
      <c r="HZ15" s="422"/>
      <c r="IA15" s="423"/>
      <c r="IB15" s="424"/>
      <c r="IC15" s="180"/>
      <c r="ID15" s="425"/>
      <c r="IE15" s="426"/>
      <c r="IF15" s="426"/>
      <c r="IG15" s="427"/>
      <c r="IH15" s="428"/>
      <c r="II15" s="429"/>
      <c r="IJ15" s="412"/>
      <c r="IK15" s="178"/>
      <c r="IL15" s="413"/>
      <c r="IM15" s="414"/>
      <c r="IN15" s="414"/>
      <c r="IO15" s="415"/>
      <c r="IP15" s="416"/>
      <c r="IQ15" s="417"/>
      <c r="IS15" s="163">
        <f t="shared" si="0"/>
        <v>0</v>
      </c>
      <c r="IT15" s="161">
        <f t="shared" si="1"/>
        <v>0</v>
      </c>
      <c r="IU15" s="162">
        <f t="shared" si="2"/>
        <v>0</v>
      </c>
      <c r="IW15" s="241" t="s">
        <v>91</v>
      </c>
    </row>
    <row r="16" spans="1:257" s="160" customFormat="1" ht="20.100000000000001" customHeight="1">
      <c r="A16" s="270" t="s">
        <v>270</v>
      </c>
      <c r="B16" s="303" t="s">
        <v>271</v>
      </c>
      <c r="C16" s="271" t="s">
        <v>267</v>
      </c>
      <c r="D16" s="394">
        <v>4</v>
      </c>
      <c r="E16" s="175">
        <v>4644</v>
      </c>
      <c r="F16" s="395">
        <v>200</v>
      </c>
      <c r="G16" s="396"/>
      <c r="H16" s="396"/>
      <c r="I16" s="397"/>
      <c r="J16" s="398"/>
      <c r="K16" s="399"/>
      <c r="L16" s="418">
        <v>0</v>
      </c>
      <c r="M16" s="176"/>
      <c r="N16" s="401"/>
      <c r="O16" s="402"/>
      <c r="P16" s="402"/>
      <c r="Q16" s="403"/>
      <c r="R16" s="404"/>
      <c r="S16" s="405" t="s">
        <v>90</v>
      </c>
      <c r="T16" s="406">
        <v>0</v>
      </c>
      <c r="U16" s="177"/>
      <c r="V16" s="407"/>
      <c r="W16" s="408"/>
      <c r="X16" s="408"/>
      <c r="Y16" s="409"/>
      <c r="Z16" s="410"/>
      <c r="AA16" s="411"/>
      <c r="AB16" s="394">
        <v>6</v>
      </c>
      <c r="AC16" s="175"/>
      <c r="AD16" s="395"/>
      <c r="AE16" s="396"/>
      <c r="AF16" s="396"/>
      <c r="AG16" s="397">
        <v>10</v>
      </c>
      <c r="AH16" s="398"/>
      <c r="AI16" s="399"/>
      <c r="AJ16" s="400">
        <v>9</v>
      </c>
      <c r="AK16" s="176"/>
      <c r="AL16" s="401"/>
      <c r="AM16" s="402"/>
      <c r="AN16" s="402"/>
      <c r="AO16" s="403"/>
      <c r="AP16" s="404"/>
      <c r="AQ16" s="405"/>
      <c r="AR16" s="406">
        <v>3</v>
      </c>
      <c r="AS16" s="177"/>
      <c r="AT16" s="407"/>
      <c r="AU16" s="408"/>
      <c r="AV16" s="408"/>
      <c r="AW16" s="409"/>
      <c r="AX16" s="410"/>
      <c r="AY16" s="411"/>
      <c r="AZ16" s="394">
        <v>9</v>
      </c>
      <c r="BA16" s="175">
        <v>4959</v>
      </c>
      <c r="BB16" s="395">
        <v>181</v>
      </c>
      <c r="BC16" s="396"/>
      <c r="BD16" s="396"/>
      <c r="BE16" s="397"/>
      <c r="BF16" s="398"/>
      <c r="BG16" s="399"/>
      <c r="BH16" s="400">
        <v>0</v>
      </c>
      <c r="BI16" s="176"/>
      <c r="BJ16" s="401"/>
      <c r="BK16" s="402"/>
      <c r="BL16" s="402"/>
      <c r="BM16" s="403"/>
      <c r="BN16" s="404"/>
      <c r="BO16" s="405"/>
      <c r="BP16" s="406">
        <v>0</v>
      </c>
      <c r="BQ16" s="177"/>
      <c r="BR16" s="407"/>
      <c r="BS16" s="408"/>
      <c r="BT16" s="408"/>
      <c r="BU16" s="409"/>
      <c r="BV16" s="410"/>
      <c r="BW16" s="411"/>
      <c r="BX16" s="394">
        <v>4</v>
      </c>
      <c r="BY16" s="175"/>
      <c r="BZ16" s="395"/>
      <c r="CA16" s="396"/>
      <c r="CB16" s="396"/>
      <c r="CC16" s="397"/>
      <c r="CD16" s="398"/>
      <c r="CE16" s="399"/>
      <c r="CF16" s="400">
        <v>9</v>
      </c>
      <c r="CG16" s="176"/>
      <c r="CH16" s="401"/>
      <c r="CI16" s="402"/>
      <c r="CJ16" s="402"/>
      <c r="CK16" s="403"/>
      <c r="CL16" s="404"/>
      <c r="CM16" s="405"/>
      <c r="CN16" s="406">
        <v>9</v>
      </c>
      <c r="CO16" s="177">
        <v>4927</v>
      </c>
      <c r="CP16" s="407">
        <v>158</v>
      </c>
      <c r="CQ16" s="408"/>
      <c r="CR16" s="408"/>
      <c r="CS16" s="409"/>
      <c r="CT16" s="410"/>
      <c r="CU16" s="411"/>
      <c r="CV16" s="394">
        <v>4</v>
      </c>
      <c r="CW16" s="175"/>
      <c r="CX16" s="395"/>
      <c r="CY16" s="396"/>
      <c r="CZ16" s="396"/>
      <c r="DA16" s="397"/>
      <c r="DB16" s="398"/>
      <c r="DC16" s="399"/>
      <c r="DD16" s="400">
        <v>4</v>
      </c>
      <c r="DE16" s="176"/>
      <c r="DF16" s="401"/>
      <c r="DG16" s="402"/>
      <c r="DH16" s="402"/>
      <c r="DI16" s="403"/>
      <c r="DJ16" s="404"/>
      <c r="DK16" s="405"/>
      <c r="DL16" s="406">
        <v>2</v>
      </c>
      <c r="DM16" s="177"/>
      <c r="DN16" s="407"/>
      <c r="DO16" s="408"/>
      <c r="DP16" s="408"/>
      <c r="DQ16" s="409"/>
      <c r="DR16" s="410"/>
      <c r="DS16" s="411"/>
      <c r="DT16" s="394">
        <v>4</v>
      </c>
      <c r="DU16" s="175"/>
      <c r="DV16" s="395">
        <v>156</v>
      </c>
      <c r="DW16" s="396"/>
      <c r="DX16" s="396"/>
      <c r="DY16" s="397"/>
      <c r="DZ16" s="398"/>
      <c r="EA16" s="399"/>
      <c r="EB16" s="400">
        <v>9</v>
      </c>
      <c r="EC16" s="176"/>
      <c r="ED16" s="401"/>
      <c r="EE16" s="402"/>
      <c r="EF16" s="402"/>
      <c r="EG16" s="403"/>
      <c r="EH16" s="404"/>
      <c r="EI16" s="405"/>
      <c r="EJ16" s="406">
        <v>7</v>
      </c>
      <c r="EK16" s="177"/>
      <c r="EL16" s="407"/>
      <c r="EM16" s="408"/>
      <c r="EN16" s="408"/>
      <c r="EO16" s="409"/>
      <c r="EP16" s="410"/>
      <c r="EQ16" s="411"/>
      <c r="ER16" s="394">
        <v>7</v>
      </c>
      <c r="ES16" s="175"/>
      <c r="ET16" s="395"/>
      <c r="EU16" s="396"/>
      <c r="EV16" s="396"/>
      <c r="EW16" s="397"/>
      <c r="EX16" s="398"/>
      <c r="EY16" s="399"/>
      <c r="EZ16" s="400">
        <v>4</v>
      </c>
      <c r="FA16" s="176"/>
      <c r="FB16" s="401">
        <v>96</v>
      </c>
      <c r="FC16" s="402"/>
      <c r="FD16" s="402"/>
      <c r="FE16" s="403"/>
      <c r="FF16" s="404"/>
      <c r="FG16" s="405"/>
      <c r="FH16" s="406">
        <v>2</v>
      </c>
      <c r="FI16" s="177"/>
      <c r="FJ16" s="407"/>
      <c r="FK16" s="408"/>
      <c r="FL16" s="408"/>
      <c r="FM16" s="409"/>
      <c r="FN16" s="410"/>
      <c r="FO16" s="411"/>
      <c r="FP16" s="394"/>
      <c r="FQ16" s="175"/>
      <c r="FR16" s="395"/>
      <c r="FS16" s="396"/>
      <c r="FT16" s="396"/>
      <c r="FU16" s="397"/>
      <c r="FV16" s="398"/>
      <c r="FW16" s="399" t="s">
        <v>90</v>
      </c>
      <c r="FX16" s="400">
        <v>0</v>
      </c>
      <c r="FY16" s="176"/>
      <c r="FZ16" s="401"/>
      <c r="GA16" s="402"/>
      <c r="GB16" s="402"/>
      <c r="GC16" s="403"/>
      <c r="GD16" s="404"/>
      <c r="GE16" s="405" t="s">
        <v>90</v>
      </c>
      <c r="GF16" s="406">
        <v>0</v>
      </c>
      <c r="GG16" s="177"/>
      <c r="GH16" s="407"/>
      <c r="GI16" s="408"/>
      <c r="GJ16" s="408"/>
      <c r="GK16" s="409"/>
      <c r="GL16" s="410"/>
      <c r="GM16" s="411" t="s">
        <v>90</v>
      </c>
      <c r="GN16" s="394">
        <v>0</v>
      </c>
      <c r="GO16" s="175"/>
      <c r="GP16" s="395"/>
      <c r="GQ16" s="396"/>
      <c r="GR16" s="396"/>
      <c r="GS16" s="397"/>
      <c r="GT16" s="398"/>
      <c r="GU16" s="399" t="s">
        <v>90</v>
      </c>
      <c r="GV16" s="400"/>
      <c r="GW16" s="176"/>
      <c r="GX16" s="401"/>
      <c r="GY16" s="402"/>
      <c r="GZ16" s="402"/>
      <c r="HA16" s="403"/>
      <c r="HB16" s="404"/>
      <c r="HC16" s="405"/>
      <c r="HD16" s="406"/>
      <c r="HE16" s="177"/>
      <c r="HF16" s="407"/>
      <c r="HG16" s="408"/>
      <c r="HH16" s="408"/>
      <c r="HI16" s="409"/>
      <c r="HJ16" s="410"/>
      <c r="HK16" s="411"/>
      <c r="HL16" s="394"/>
      <c r="HM16" s="175"/>
      <c r="HN16" s="395"/>
      <c r="HO16" s="396"/>
      <c r="HP16" s="396"/>
      <c r="HQ16" s="397"/>
      <c r="HR16" s="398"/>
      <c r="HS16" s="399"/>
      <c r="HT16" s="400"/>
      <c r="HU16" s="176"/>
      <c r="HV16" s="401"/>
      <c r="HW16" s="402"/>
      <c r="HX16" s="402"/>
      <c r="HY16" s="403"/>
      <c r="HZ16" s="404"/>
      <c r="IA16" s="405"/>
      <c r="IB16" s="406"/>
      <c r="IC16" s="177"/>
      <c r="ID16" s="407"/>
      <c r="IE16" s="408"/>
      <c r="IF16" s="408"/>
      <c r="IG16" s="409"/>
      <c r="IH16" s="410"/>
      <c r="II16" s="411"/>
      <c r="IJ16" s="394"/>
      <c r="IK16" s="175"/>
      <c r="IL16" s="395"/>
      <c r="IM16" s="396"/>
      <c r="IN16" s="396"/>
      <c r="IO16" s="397"/>
      <c r="IP16" s="398"/>
      <c r="IQ16" s="399"/>
      <c r="IS16" s="163">
        <f t="shared" si="0"/>
        <v>4959</v>
      </c>
      <c r="IT16" s="161">
        <f t="shared" si="1"/>
        <v>4644</v>
      </c>
      <c r="IU16" s="162">
        <f t="shared" si="2"/>
        <v>315</v>
      </c>
      <c r="IW16" s="241" t="s">
        <v>205</v>
      </c>
    </row>
    <row r="17" spans="1:257" s="160" customFormat="1" ht="20.100000000000001" customHeight="1">
      <c r="A17" s="490" t="s">
        <v>270</v>
      </c>
      <c r="B17" s="491" t="s">
        <v>202</v>
      </c>
      <c r="C17" s="492" t="s">
        <v>267</v>
      </c>
      <c r="D17" s="412">
        <v>0</v>
      </c>
      <c r="E17" s="178"/>
      <c r="F17" s="413"/>
      <c r="G17" s="414"/>
      <c r="H17" s="414"/>
      <c r="I17" s="415"/>
      <c r="J17" s="416"/>
      <c r="K17" s="417"/>
      <c r="L17" s="418">
        <v>0</v>
      </c>
      <c r="M17" s="179"/>
      <c r="N17" s="419"/>
      <c r="O17" s="420"/>
      <c r="P17" s="420"/>
      <c r="Q17" s="421"/>
      <c r="R17" s="422"/>
      <c r="S17" s="405" t="s">
        <v>90</v>
      </c>
      <c r="T17" s="424">
        <v>0</v>
      </c>
      <c r="U17" s="180"/>
      <c r="V17" s="425"/>
      <c r="W17" s="426"/>
      <c r="X17" s="426"/>
      <c r="Y17" s="427"/>
      <c r="Z17" s="428"/>
      <c r="AA17" s="429"/>
      <c r="AB17" s="412">
        <v>0</v>
      </c>
      <c r="AC17" s="178"/>
      <c r="AD17" s="413"/>
      <c r="AE17" s="414"/>
      <c r="AF17" s="414"/>
      <c r="AG17" s="415"/>
      <c r="AH17" s="416"/>
      <c r="AI17" s="417"/>
      <c r="AJ17" s="418">
        <v>0</v>
      </c>
      <c r="AK17" s="179"/>
      <c r="AL17" s="419"/>
      <c r="AM17" s="420"/>
      <c r="AN17" s="420"/>
      <c r="AO17" s="421"/>
      <c r="AP17" s="422"/>
      <c r="AQ17" s="423"/>
      <c r="AR17" s="424">
        <v>0</v>
      </c>
      <c r="AS17" s="180"/>
      <c r="AT17" s="425"/>
      <c r="AU17" s="426"/>
      <c r="AV17" s="426"/>
      <c r="AW17" s="427"/>
      <c r="AX17" s="428"/>
      <c r="AY17" s="429"/>
      <c r="AZ17" s="412">
        <v>0</v>
      </c>
      <c r="BA17" s="178"/>
      <c r="BB17" s="413"/>
      <c r="BC17" s="414"/>
      <c r="BD17" s="414"/>
      <c r="BE17" s="415"/>
      <c r="BF17" s="416"/>
      <c r="BG17" s="417"/>
      <c r="BH17" s="418">
        <v>0</v>
      </c>
      <c r="BI17" s="179"/>
      <c r="BJ17" s="419"/>
      <c r="BK17" s="420"/>
      <c r="BL17" s="420"/>
      <c r="BM17" s="421"/>
      <c r="BN17" s="422"/>
      <c r="BO17" s="423"/>
      <c r="BP17" s="424">
        <v>0</v>
      </c>
      <c r="BQ17" s="180"/>
      <c r="BR17" s="425"/>
      <c r="BS17" s="426"/>
      <c r="BT17" s="426"/>
      <c r="BU17" s="427"/>
      <c r="BV17" s="428"/>
      <c r="BW17" s="429"/>
      <c r="BX17" s="412">
        <v>0</v>
      </c>
      <c r="BY17" s="178"/>
      <c r="BZ17" s="413"/>
      <c r="CA17" s="414"/>
      <c r="CB17" s="414"/>
      <c r="CC17" s="415"/>
      <c r="CD17" s="416"/>
      <c r="CE17" s="417"/>
      <c r="CF17" s="418">
        <v>0</v>
      </c>
      <c r="CG17" s="179"/>
      <c r="CH17" s="419"/>
      <c r="CI17" s="420"/>
      <c r="CJ17" s="420"/>
      <c r="CK17" s="421"/>
      <c r="CL17" s="422"/>
      <c r="CM17" s="423"/>
      <c r="CN17" s="424">
        <v>0</v>
      </c>
      <c r="CO17" s="180"/>
      <c r="CP17" s="425"/>
      <c r="CQ17" s="426"/>
      <c r="CR17" s="426"/>
      <c r="CS17" s="427"/>
      <c r="CT17" s="428"/>
      <c r="CU17" s="429"/>
      <c r="CV17" s="412">
        <v>0</v>
      </c>
      <c r="CW17" s="178"/>
      <c r="CX17" s="413"/>
      <c r="CY17" s="414"/>
      <c r="CZ17" s="414"/>
      <c r="DA17" s="415"/>
      <c r="DB17" s="416"/>
      <c r="DC17" s="417"/>
      <c r="DD17" s="418">
        <v>0</v>
      </c>
      <c r="DE17" s="179"/>
      <c r="DF17" s="419"/>
      <c r="DG17" s="420"/>
      <c r="DH17" s="420"/>
      <c r="DI17" s="421"/>
      <c r="DJ17" s="422"/>
      <c r="DK17" s="423"/>
      <c r="DL17" s="424">
        <v>0</v>
      </c>
      <c r="DM17" s="180"/>
      <c r="DN17" s="425"/>
      <c r="DO17" s="426"/>
      <c r="DP17" s="426"/>
      <c r="DQ17" s="427"/>
      <c r="DR17" s="428"/>
      <c r="DS17" s="429"/>
      <c r="DT17" s="412">
        <v>0</v>
      </c>
      <c r="DU17" s="178"/>
      <c r="DV17" s="413"/>
      <c r="DW17" s="414"/>
      <c r="DX17" s="414"/>
      <c r="DY17" s="415"/>
      <c r="DZ17" s="416"/>
      <c r="EA17" s="417"/>
      <c r="EB17" s="418">
        <v>0</v>
      </c>
      <c r="EC17" s="179"/>
      <c r="ED17" s="419"/>
      <c r="EE17" s="420"/>
      <c r="EF17" s="420"/>
      <c r="EG17" s="421"/>
      <c r="EH17" s="422"/>
      <c r="EI17" s="423"/>
      <c r="EJ17" s="424">
        <v>0</v>
      </c>
      <c r="EK17" s="180"/>
      <c r="EL17" s="425"/>
      <c r="EM17" s="426"/>
      <c r="EN17" s="426"/>
      <c r="EO17" s="427"/>
      <c r="EP17" s="428"/>
      <c r="EQ17" s="429"/>
      <c r="ER17" s="412">
        <v>0</v>
      </c>
      <c r="ES17" s="178"/>
      <c r="ET17" s="413"/>
      <c r="EU17" s="414"/>
      <c r="EV17" s="414"/>
      <c r="EW17" s="415"/>
      <c r="EX17" s="416"/>
      <c r="EY17" s="417"/>
      <c r="EZ17" s="418">
        <v>0</v>
      </c>
      <c r="FA17" s="179"/>
      <c r="FB17" s="419"/>
      <c r="FC17" s="420"/>
      <c r="FD17" s="420"/>
      <c r="FE17" s="421"/>
      <c r="FF17" s="422"/>
      <c r="FG17" s="423"/>
      <c r="FH17" s="424">
        <v>0</v>
      </c>
      <c r="FI17" s="180"/>
      <c r="FJ17" s="425"/>
      <c r="FK17" s="426"/>
      <c r="FL17" s="426"/>
      <c r="FM17" s="427"/>
      <c r="FN17" s="428"/>
      <c r="FO17" s="429" t="s">
        <v>90</v>
      </c>
      <c r="FP17" s="412"/>
      <c r="FQ17" s="178"/>
      <c r="FR17" s="413"/>
      <c r="FS17" s="414"/>
      <c r="FT17" s="414"/>
      <c r="FU17" s="415"/>
      <c r="FV17" s="416"/>
      <c r="FW17" s="399" t="s">
        <v>90</v>
      </c>
      <c r="FX17" s="400">
        <v>0</v>
      </c>
      <c r="FY17" s="179"/>
      <c r="FZ17" s="419"/>
      <c r="GA17" s="420"/>
      <c r="GB17" s="420"/>
      <c r="GC17" s="421"/>
      <c r="GD17" s="422"/>
      <c r="GE17" s="405" t="s">
        <v>90</v>
      </c>
      <c r="GF17" s="406">
        <v>0</v>
      </c>
      <c r="GG17" s="180"/>
      <c r="GH17" s="425"/>
      <c r="GI17" s="426"/>
      <c r="GJ17" s="426"/>
      <c r="GK17" s="427"/>
      <c r="GL17" s="428"/>
      <c r="GM17" s="429" t="s">
        <v>90</v>
      </c>
      <c r="GN17" s="394">
        <v>0</v>
      </c>
      <c r="GO17" s="178"/>
      <c r="GP17" s="413"/>
      <c r="GQ17" s="414"/>
      <c r="GR17" s="414"/>
      <c r="GS17" s="415"/>
      <c r="GT17" s="416"/>
      <c r="GU17" s="399" t="s">
        <v>90</v>
      </c>
      <c r="GV17" s="418"/>
      <c r="GW17" s="179"/>
      <c r="GX17" s="419"/>
      <c r="GY17" s="420"/>
      <c r="GZ17" s="420"/>
      <c r="HA17" s="421"/>
      <c r="HB17" s="422"/>
      <c r="HC17" s="423"/>
      <c r="HD17" s="424"/>
      <c r="HE17" s="180"/>
      <c r="HF17" s="425"/>
      <c r="HG17" s="426"/>
      <c r="HH17" s="426"/>
      <c r="HI17" s="427"/>
      <c r="HJ17" s="428"/>
      <c r="HK17" s="429"/>
      <c r="HL17" s="412"/>
      <c r="HM17" s="178"/>
      <c r="HN17" s="413"/>
      <c r="HO17" s="414"/>
      <c r="HP17" s="414"/>
      <c r="HQ17" s="415"/>
      <c r="HR17" s="416"/>
      <c r="HS17" s="417"/>
      <c r="HT17" s="418"/>
      <c r="HU17" s="179"/>
      <c r="HV17" s="419"/>
      <c r="HW17" s="420"/>
      <c r="HX17" s="420"/>
      <c r="HY17" s="421"/>
      <c r="HZ17" s="422"/>
      <c r="IA17" s="423"/>
      <c r="IB17" s="424"/>
      <c r="IC17" s="180"/>
      <c r="ID17" s="425"/>
      <c r="IE17" s="426"/>
      <c r="IF17" s="426"/>
      <c r="IG17" s="427"/>
      <c r="IH17" s="428"/>
      <c r="II17" s="429"/>
      <c r="IJ17" s="412"/>
      <c r="IK17" s="178"/>
      <c r="IL17" s="413"/>
      <c r="IM17" s="414"/>
      <c r="IN17" s="414"/>
      <c r="IO17" s="415"/>
      <c r="IP17" s="416"/>
      <c r="IQ17" s="417"/>
      <c r="IS17" s="163">
        <f t="shared" si="0"/>
        <v>0</v>
      </c>
      <c r="IT17" s="161">
        <f t="shared" si="1"/>
        <v>0</v>
      </c>
      <c r="IU17" s="162">
        <f t="shared" si="2"/>
        <v>0</v>
      </c>
      <c r="IW17" s="241" t="s">
        <v>206</v>
      </c>
    </row>
    <row r="18" spans="1:257" s="160" customFormat="1" ht="20.100000000000001" customHeight="1">
      <c r="A18" s="270" t="s">
        <v>272</v>
      </c>
      <c r="B18" s="303" t="s">
        <v>273</v>
      </c>
      <c r="C18" s="271" t="s">
        <v>267</v>
      </c>
      <c r="D18" s="394">
        <v>9</v>
      </c>
      <c r="E18" s="175"/>
      <c r="F18" s="395">
        <v>100</v>
      </c>
      <c r="G18" s="396"/>
      <c r="H18" s="396"/>
      <c r="I18" s="397"/>
      <c r="J18" s="398"/>
      <c r="K18" s="399"/>
      <c r="L18" s="418">
        <v>0</v>
      </c>
      <c r="M18" s="176"/>
      <c r="N18" s="401"/>
      <c r="O18" s="402"/>
      <c r="P18" s="402"/>
      <c r="Q18" s="403"/>
      <c r="R18" s="404"/>
      <c r="S18" s="405" t="s">
        <v>90</v>
      </c>
      <c r="T18" s="406">
        <v>0</v>
      </c>
      <c r="U18" s="177"/>
      <c r="V18" s="407"/>
      <c r="W18" s="408"/>
      <c r="X18" s="408"/>
      <c r="Y18" s="409"/>
      <c r="Z18" s="410"/>
      <c r="AA18" s="411"/>
      <c r="AB18" s="394">
        <v>6</v>
      </c>
      <c r="AC18" s="175"/>
      <c r="AD18" s="395"/>
      <c r="AE18" s="396"/>
      <c r="AF18" s="396"/>
      <c r="AG18" s="397"/>
      <c r="AH18" s="398"/>
      <c r="AI18" s="399"/>
      <c r="AJ18" s="400">
        <v>9</v>
      </c>
      <c r="AK18" s="176"/>
      <c r="AL18" s="401">
        <v>50</v>
      </c>
      <c r="AM18" s="402"/>
      <c r="AN18" s="402"/>
      <c r="AO18" s="403"/>
      <c r="AP18" s="404"/>
      <c r="AQ18" s="405"/>
      <c r="AR18" s="406">
        <v>3</v>
      </c>
      <c r="AS18" s="177"/>
      <c r="AT18" s="407"/>
      <c r="AU18" s="408"/>
      <c r="AV18" s="408"/>
      <c r="AW18" s="409"/>
      <c r="AX18" s="410"/>
      <c r="AY18" s="411"/>
      <c r="AZ18" s="394">
        <v>5</v>
      </c>
      <c r="BA18" s="175"/>
      <c r="BB18" s="395">
        <v>150</v>
      </c>
      <c r="BC18" s="396"/>
      <c r="BD18" s="396"/>
      <c r="BE18" s="397"/>
      <c r="BF18" s="398"/>
      <c r="BG18" s="399"/>
      <c r="BH18" s="400">
        <v>9</v>
      </c>
      <c r="BI18" s="176">
        <v>3282</v>
      </c>
      <c r="BJ18" s="401">
        <v>145</v>
      </c>
      <c r="BK18" s="402"/>
      <c r="BL18" s="402"/>
      <c r="BM18" s="403"/>
      <c r="BN18" s="404"/>
      <c r="BO18" s="405"/>
      <c r="BP18" s="406">
        <v>7</v>
      </c>
      <c r="BQ18" s="177"/>
      <c r="BR18" s="407"/>
      <c r="BS18" s="408"/>
      <c r="BT18" s="408"/>
      <c r="BU18" s="409"/>
      <c r="BV18" s="410"/>
      <c r="BW18" s="411"/>
      <c r="BX18" s="394">
        <v>8</v>
      </c>
      <c r="BY18" s="175"/>
      <c r="BZ18" s="395">
        <v>152</v>
      </c>
      <c r="CA18" s="396"/>
      <c r="CB18" s="396"/>
      <c r="CC18" s="397"/>
      <c r="CD18" s="398"/>
      <c r="CE18" s="399"/>
      <c r="CF18" s="400">
        <v>8</v>
      </c>
      <c r="CG18" s="176">
        <v>3310</v>
      </c>
      <c r="CH18" s="401">
        <v>106</v>
      </c>
      <c r="CI18" s="402"/>
      <c r="CJ18" s="402"/>
      <c r="CK18" s="403"/>
      <c r="CL18" s="404"/>
      <c r="CM18" s="405"/>
      <c r="CN18" s="406">
        <v>0</v>
      </c>
      <c r="CO18" s="177"/>
      <c r="CP18" s="407"/>
      <c r="CQ18" s="408"/>
      <c r="CR18" s="408"/>
      <c r="CS18" s="409"/>
      <c r="CT18" s="410"/>
      <c r="CU18" s="411"/>
      <c r="CV18" s="394">
        <v>0</v>
      </c>
      <c r="CW18" s="175"/>
      <c r="CX18" s="395"/>
      <c r="CY18" s="396"/>
      <c r="CZ18" s="396"/>
      <c r="DA18" s="397"/>
      <c r="DB18" s="398"/>
      <c r="DC18" s="399"/>
      <c r="DD18" s="400">
        <v>7</v>
      </c>
      <c r="DE18" s="176"/>
      <c r="DF18" s="401"/>
      <c r="DG18" s="402"/>
      <c r="DH18" s="402"/>
      <c r="DI18" s="403"/>
      <c r="DJ18" s="404"/>
      <c r="DK18" s="405"/>
      <c r="DL18" s="406">
        <v>7</v>
      </c>
      <c r="DM18" s="177"/>
      <c r="DN18" s="407"/>
      <c r="DO18" s="408"/>
      <c r="DP18" s="408"/>
      <c r="DQ18" s="409"/>
      <c r="DR18" s="410"/>
      <c r="DS18" s="411"/>
      <c r="DT18" s="394">
        <v>7</v>
      </c>
      <c r="DU18" s="175">
        <v>3328</v>
      </c>
      <c r="DV18" s="395">
        <v>167</v>
      </c>
      <c r="DW18" s="396"/>
      <c r="DX18" s="396"/>
      <c r="DY18" s="397"/>
      <c r="DZ18" s="398"/>
      <c r="EA18" s="399"/>
      <c r="EB18" s="400">
        <v>4</v>
      </c>
      <c r="EC18" s="176"/>
      <c r="ED18" s="401"/>
      <c r="EE18" s="402"/>
      <c r="EF18" s="402"/>
      <c r="EG18" s="403"/>
      <c r="EH18" s="404"/>
      <c r="EI18" s="405"/>
      <c r="EJ18" s="406">
        <v>6</v>
      </c>
      <c r="EK18" s="177"/>
      <c r="EL18" s="407">
        <v>164</v>
      </c>
      <c r="EM18" s="408"/>
      <c r="EN18" s="408"/>
      <c r="EO18" s="409"/>
      <c r="EP18" s="410"/>
      <c r="EQ18" s="411"/>
      <c r="ER18" s="394">
        <v>1</v>
      </c>
      <c r="ES18" s="175"/>
      <c r="ET18" s="395"/>
      <c r="EU18" s="396"/>
      <c r="EV18" s="396"/>
      <c r="EW18" s="397"/>
      <c r="EX18" s="398"/>
      <c r="EY18" s="399"/>
      <c r="EZ18" s="400">
        <v>7</v>
      </c>
      <c r="FA18" s="176"/>
      <c r="FB18" s="401"/>
      <c r="FC18" s="402"/>
      <c r="FD18" s="402"/>
      <c r="FE18" s="403"/>
      <c r="FF18" s="404"/>
      <c r="FG18" s="405"/>
      <c r="FH18" s="406">
        <v>8</v>
      </c>
      <c r="FI18" s="177"/>
      <c r="FJ18" s="407">
        <v>75</v>
      </c>
      <c r="FK18" s="408"/>
      <c r="FL18" s="408"/>
      <c r="FM18" s="409"/>
      <c r="FN18" s="410"/>
      <c r="FO18" s="411"/>
      <c r="FP18" s="394">
        <v>0</v>
      </c>
      <c r="FQ18" s="175"/>
      <c r="FR18" s="395"/>
      <c r="FS18" s="396"/>
      <c r="FT18" s="396"/>
      <c r="FU18" s="397"/>
      <c r="FV18" s="398"/>
      <c r="FW18" s="399" t="s">
        <v>90</v>
      </c>
      <c r="FX18" s="400">
        <v>0</v>
      </c>
      <c r="FY18" s="176"/>
      <c r="FZ18" s="401"/>
      <c r="GA18" s="402"/>
      <c r="GB18" s="402"/>
      <c r="GC18" s="403"/>
      <c r="GD18" s="404"/>
      <c r="GE18" s="405" t="s">
        <v>90</v>
      </c>
      <c r="GF18" s="406">
        <v>0</v>
      </c>
      <c r="GG18" s="177"/>
      <c r="GH18" s="407"/>
      <c r="GI18" s="408"/>
      <c r="GJ18" s="408"/>
      <c r="GK18" s="409"/>
      <c r="GL18" s="410"/>
      <c r="GM18" s="429" t="s">
        <v>90</v>
      </c>
      <c r="GN18" s="394">
        <v>0</v>
      </c>
      <c r="GO18" s="175"/>
      <c r="GP18" s="395"/>
      <c r="GQ18" s="396"/>
      <c r="GR18" s="396"/>
      <c r="GS18" s="397"/>
      <c r="GT18" s="398"/>
      <c r="GU18" s="399" t="s">
        <v>90</v>
      </c>
      <c r="GV18" s="400"/>
      <c r="GW18" s="176"/>
      <c r="GX18" s="401"/>
      <c r="GY18" s="402"/>
      <c r="GZ18" s="402"/>
      <c r="HA18" s="403"/>
      <c r="HB18" s="404"/>
      <c r="HC18" s="405"/>
      <c r="HD18" s="406"/>
      <c r="HE18" s="177"/>
      <c r="HF18" s="407"/>
      <c r="HG18" s="408"/>
      <c r="HH18" s="408"/>
      <c r="HI18" s="409"/>
      <c r="HJ18" s="410"/>
      <c r="HK18" s="411"/>
      <c r="HL18" s="394"/>
      <c r="HM18" s="175"/>
      <c r="HN18" s="395"/>
      <c r="HO18" s="396"/>
      <c r="HP18" s="396"/>
      <c r="HQ18" s="397"/>
      <c r="HR18" s="398"/>
      <c r="HS18" s="399"/>
      <c r="HT18" s="400"/>
      <c r="HU18" s="176"/>
      <c r="HV18" s="401"/>
      <c r="HW18" s="402"/>
      <c r="HX18" s="402"/>
      <c r="HY18" s="403"/>
      <c r="HZ18" s="404"/>
      <c r="IA18" s="405"/>
      <c r="IB18" s="406"/>
      <c r="IC18" s="177"/>
      <c r="ID18" s="407"/>
      <c r="IE18" s="408"/>
      <c r="IF18" s="408"/>
      <c r="IG18" s="409"/>
      <c r="IH18" s="410"/>
      <c r="II18" s="411"/>
      <c r="IJ18" s="394"/>
      <c r="IK18" s="175"/>
      <c r="IL18" s="395"/>
      <c r="IM18" s="396"/>
      <c r="IN18" s="396"/>
      <c r="IO18" s="397"/>
      <c r="IP18" s="398"/>
      <c r="IQ18" s="399"/>
      <c r="IS18" s="163">
        <f t="shared" si="0"/>
        <v>3328</v>
      </c>
      <c r="IT18" s="161">
        <f t="shared" si="1"/>
        <v>3310</v>
      </c>
      <c r="IU18" s="162">
        <f t="shared" si="2"/>
        <v>18</v>
      </c>
      <c r="IW18" s="241" t="s">
        <v>207</v>
      </c>
    </row>
    <row r="19" spans="1:257" s="160" customFormat="1" ht="20.100000000000001" customHeight="1">
      <c r="A19" s="490" t="s">
        <v>274</v>
      </c>
      <c r="B19" s="491" t="s">
        <v>129</v>
      </c>
      <c r="C19" s="492" t="s">
        <v>86</v>
      </c>
      <c r="D19" s="412">
        <v>3</v>
      </c>
      <c r="E19" s="178">
        <v>236672</v>
      </c>
      <c r="F19" s="413">
        <v>161</v>
      </c>
      <c r="G19" s="414"/>
      <c r="H19" s="414"/>
      <c r="I19" s="415"/>
      <c r="J19" s="416"/>
      <c r="K19" s="417"/>
      <c r="L19" s="418">
        <v>0</v>
      </c>
      <c r="M19" s="179"/>
      <c r="N19" s="419"/>
      <c r="O19" s="420"/>
      <c r="P19" s="420"/>
      <c r="Q19" s="421"/>
      <c r="R19" s="422"/>
      <c r="S19" s="405" t="s">
        <v>90</v>
      </c>
      <c r="T19" s="424">
        <v>3</v>
      </c>
      <c r="U19" s="180">
        <v>236893</v>
      </c>
      <c r="V19" s="425"/>
      <c r="W19" s="426"/>
      <c r="X19" s="426"/>
      <c r="Y19" s="427"/>
      <c r="Z19" s="428"/>
      <c r="AA19" s="429"/>
      <c r="AB19" s="412">
        <v>0</v>
      </c>
      <c r="AC19" s="178"/>
      <c r="AD19" s="413"/>
      <c r="AE19" s="414"/>
      <c r="AF19" s="414"/>
      <c r="AG19" s="415"/>
      <c r="AH19" s="416"/>
      <c r="AI19" s="417"/>
      <c r="AJ19" s="418">
        <v>0</v>
      </c>
      <c r="AK19" s="179"/>
      <c r="AL19" s="419"/>
      <c r="AM19" s="420"/>
      <c r="AN19" s="420"/>
      <c r="AO19" s="421"/>
      <c r="AP19" s="422"/>
      <c r="AQ19" s="423"/>
      <c r="AR19" s="424">
        <v>4</v>
      </c>
      <c r="AS19" s="180"/>
      <c r="AT19" s="425"/>
      <c r="AU19" s="426"/>
      <c r="AV19" s="426"/>
      <c r="AW19" s="427"/>
      <c r="AX19" s="428"/>
      <c r="AY19" s="429"/>
      <c r="AZ19" s="412">
        <v>0</v>
      </c>
      <c r="BA19" s="178"/>
      <c r="BB19" s="413"/>
      <c r="BC19" s="414"/>
      <c r="BD19" s="414"/>
      <c r="BE19" s="415"/>
      <c r="BF19" s="416"/>
      <c r="BG19" s="417"/>
      <c r="BH19" s="418">
        <v>8</v>
      </c>
      <c r="BI19" s="179">
        <v>237062</v>
      </c>
      <c r="BJ19" s="419">
        <v>135</v>
      </c>
      <c r="BK19" s="420"/>
      <c r="BL19" s="420"/>
      <c r="BM19" s="421"/>
      <c r="BN19" s="422"/>
      <c r="BO19" s="423"/>
      <c r="BP19" s="424">
        <v>8</v>
      </c>
      <c r="BQ19" s="180"/>
      <c r="BR19" s="425"/>
      <c r="BS19" s="426"/>
      <c r="BT19" s="426"/>
      <c r="BU19" s="427"/>
      <c r="BV19" s="428"/>
      <c r="BW19" s="429"/>
      <c r="BX19" s="412">
        <v>8</v>
      </c>
      <c r="BY19" s="178"/>
      <c r="BZ19" s="413"/>
      <c r="CA19" s="414"/>
      <c r="CB19" s="414"/>
      <c r="CC19" s="415"/>
      <c r="CD19" s="416"/>
      <c r="CE19" s="417"/>
      <c r="CF19" s="418">
        <v>0</v>
      </c>
      <c r="CG19" s="179"/>
      <c r="CH19" s="419"/>
      <c r="CI19" s="420"/>
      <c r="CJ19" s="420"/>
      <c r="CK19" s="421"/>
      <c r="CL19" s="422"/>
      <c r="CM19" s="423"/>
      <c r="CN19" s="424">
        <v>8</v>
      </c>
      <c r="CO19" s="180">
        <v>237497</v>
      </c>
      <c r="CP19" s="425">
        <v>160</v>
      </c>
      <c r="CQ19" s="426"/>
      <c r="CR19" s="426"/>
      <c r="CS19" s="427"/>
      <c r="CT19" s="428"/>
      <c r="CU19" s="429"/>
      <c r="CV19" s="412">
        <v>0</v>
      </c>
      <c r="CW19" s="178"/>
      <c r="CX19" s="413"/>
      <c r="CY19" s="414"/>
      <c r="CZ19" s="414"/>
      <c r="DA19" s="415"/>
      <c r="DB19" s="416"/>
      <c r="DC19" s="417"/>
      <c r="DD19" s="418">
        <v>5</v>
      </c>
      <c r="DE19" s="179"/>
      <c r="DF19" s="419"/>
      <c r="DG19" s="420"/>
      <c r="DH19" s="420"/>
      <c r="DI19" s="421"/>
      <c r="DJ19" s="422"/>
      <c r="DK19" s="423"/>
      <c r="DL19" s="424">
        <v>9</v>
      </c>
      <c r="DM19" s="180">
        <v>237724</v>
      </c>
      <c r="DN19" s="425">
        <v>160</v>
      </c>
      <c r="DO19" s="426"/>
      <c r="DP19" s="426"/>
      <c r="DQ19" s="427"/>
      <c r="DR19" s="428"/>
      <c r="DS19" s="429"/>
      <c r="DT19" s="412">
        <v>2</v>
      </c>
      <c r="DU19" s="178"/>
      <c r="DV19" s="413"/>
      <c r="DW19" s="414"/>
      <c r="DX19" s="414"/>
      <c r="DY19" s="415"/>
      <c r="DZ19" s="416"/>
      <c r="EA19" s="417"/>
      <c r="EB19" s="418">
        <v>2</v>
      </c>
      <c r="EC19" s="179"/>
      <c r="ED19" s="419"/>
      <c r="EE19" s="420"/>
      <c r="EF19" s="420"/>
      <c r="EG19" s="421"/>
      <c r="EH19" s="422"/>
      <c r="EI19" s="423"/>
      <c r="EJ19" s="424">
        <v>0</v>
      </c>
      <c r="EK19" s="180"/>
      <c r="EL19" s="425"/>
      <c r="EM19" s="426"/>
      <c r="EN19" s="426"/>
      <c r="EO19" s="427"/>
      <c r="EP19" s="428"/>
      <c r="EQ19" s="429"/>
      <c r="ER19" s="412"/>
      <c r="ES19" s="178">
        <v>238066</v>
      </c>
      <c r="ET19" s="413">
        <v>100</v>
      </c>
      <c r="EU19" s="414"/>
      <c r="EV19" s="414"/>
      <c r="EW19" s="415"/>
      <c r="EX19" s="416"/>
      <c r="EY19" s="417"/>
      <c r="EZ19" s="418">
        <v>0</v>
      </c>
      <c r="FA19" s="179"/>
      <c r="FB19" s="419"/>
      <c r="FC19" s="420"/>
      <c r="FD19" s="420"/>
      <c r="FE19" s="421"/>
      <c r="FF19" s="422"/>
      <c r="FG19" s="423"/>
      <c r="FH19" s="424">
        <v>8</v>
      </c>
      <c r="FI19" s="180">
        <v>238238</v>
      </c>
      <c r="FJ19" s="425">
        <v>100</v>
      </c>
      <c r="FK19" s="426"/>
      <c r="FL19" s="426"/>
      <c r="FM19" s="427"/>
      <c r="FN19" s="428"/>
      <c r="FO19" s="429"/>
      <c r="FP19" s="412">
        <v>0</v>
      </c>
      <c r="FQ19" s="178"/>
      <c r="FR19" s="413"/>
      <c r="FS19" s="414"/>
      <c r="FT19" s="414"/>
      <c r="FU19" s="415"/>
      <c r="FV19" s="416"/>
      <c r="FW19" s="399" t="s">
        <v>90</v>
      </c>
      <c r="FX19" s="400">
        <v>0</v>
      </c>
      <c r="FY19" s="179"/>
      <c r="FZ19" s="419"/>
      <c r="GA19" s="420"/>
      <c r="GB19" s="420"/>
      <c r="GC19" s="421"/>
      <c r="GD19" s="422"/>
      <c r="GE19" s="405" t="s">
        <v>90</v>
      </c>
      <c r="GF19" s="406">
        <v>0</v>
      </c>
      <c r="GG19" s="180"/>
      <c r="GH19" s="425"/>
      <c r="GI19" s="426"/>
      <c r="GJ19" s="426"/>
      <c r="GK19" s="427"/>
      <c r="GL19" s="428"/>
      <c r="GM19" s="429" t="s">
        <v>90</v>
      </c>
      <c r="GN19" s="394">
        <v>0</v>
      </c>
      <c r="GO19" s="178"/>
      <c r="GP19" s="413"/>
      <c r="GQ19" s="414"/>
      <c r="GR19" s="414"/>
      <c r="GS19" s="415"/>
      <c r="GT19" s="416"/>
      <c r="GU19" s="399" t="s">
        <v>90</v>
      </c>
      <c r="GV19" s="418"/>
      <c r="GW19" s="179"/>
      <c r="GX19" s="419"/>
      <c r="GY19" s="420"/>
      <c r="GZ19" s="420"/>
      <c r="HA19" s="421"/>
      <c r="HB19" s="422"/>
      <c r="HC19" s="423"/>
      <c r="HD19" s="424"/>
      <c r="HE19" s="180"/>
      <c r="HF19" s="425"/>
      <c r="HG19" s="426"/>
      <c r="HH19" s="426"/>
      <c r="HI19" s="427"/>
      <c r="HJ19" s="428"/>
      <c r="HK19" s="429"/>
      <c r="HL19" s="412"/>
      <c r="HM19" s="178"/>
      <c r="HN19" s="413"/>
      <c r="HO19" s="414"/>
      <c r="HP19" s="414"/>
      <c r="HQ19" s="415"/>
      <c r="HR19" s="416"/>
      <c r="HS19" s="417"/>
      <c r="HT19" s="418"/>
      <c r="HU19" s="179"/>
      <c r="HV19" s="419"/>
      <c r="HW19" s="420"/>
      <c r="HX19" s="420"/>
      <c r="HY19" s="421"/>
      <c r="HZ19" s="422"/>
      <c r="IA19" s="423"/>
      <c r="IB19" s="424"/>
      <c r="IC19" s="180"/>
      <c r="ID19" s="425"/>
      <c r="IE19" s="426"/>
      <c r="IF19" s="426"/>
      <c r="IG19" s="427"/>
      <c r="IH19" s="428"/>
      <c r="II19" s="429"/>
      <c r="IJ19" s="412"/>
      <c r="IK19" s="178"/>
      <c r="IL19" s="413"/>
      <c r="IM19" s="414"/>
      <c r="IN19" s="414"/>
      <c r="IO19" s="415"/>
      <c r="IP19" s="416"/>
      <c r="IQ19" s="417"/>
      <c r="IS19" s="163">
        <f t="shared" si="0"/>
        <v>238238</v>
      </c>
      <c r="IT19" s="161">
        <f t="shared" si="1"/>
        <v>236672</v>
      </c>
      <c r="IU19" s="162">
        <f t="shared" si="2"/>
        <v>1566</v>
      </c>
      <c r="IW19" s="241"/>
    </row>
    <row r="20" spans="1:257" s="160" customFormat="1" ht="20.100000000000001" customHeight="1">
      <c r="A20" s="270" t="s">
        <v>274</v>
      </c>
      <c r="B20" s="303" t="s">
        <v>275</v>
      </c>
      <c r="C20" s="271" t="s">
        <v>86</v>
      </c>
      <c r="D20" s="394">
        <v>3</v>
      </c>
      <c r="E20" s="175">
        <v>341510</v>
      </c>
      <c r="F20" s="395">
        <v>245</v>
      </c>
      <c r="G20" s="396"/>
      <c r="H20" s="396"/>
      <c r="I20" s="397"/>
      <c r="J20" s="398"/>
      <c r="K20" s="399"/>
      <c r="L20" s="418">
        <v>0</v>
      </c>
      <c r="M20" s="176"/>
      <c r="N20" s="401"/>
      <c r="O20" s="402"/>
      <c r="P20" s="402"/>
      <c r="Q20" s="403"/>
      <c r="R20" s="404"/>
      <c r="S20" s="405" t="s">
        <v>90</v>
      </c>
      <c r="T20" s="406">
        <v>0</v>
      </c>
      <c r="U20" s="177"/>
      <c r="V20" s="407"/>
      <c r="W20" s="408"/>
      <c r="X20" s="408"/>
      <c r="Y20" s="409"/>
      <c r="Z20" s="410"/>
      <c r="AA20" s="411"/>
      <c r="AB20" s="394">
        <v>7</v>
      </c>
      <c r="AC20" s="175">
        <v>341527</v>
      </c>
      <c r="AD20" s="395"/>
      <c r="AE20" s="396"/>
      <c r="AF20" s="396"/>
      <c r="AG20" s="397"/>
      <c r="AH20" s="398"/>
      <c r="AI20" s="399"/>
      <c r="AJ20" s="400">
        <v>7</v>
      </c>
      <c r="AK20" s="176"/>
      <c r="AL20" s="401"/>
      <c r="AM20" s="402"/>
      <c r="AN20" s="402"/>
      <c r="AO20" s="403"/>
      <c r="AP20" s="404"/>
      <c r="AQ20" s="405"/>
      <c r="AR20" s="406">
        <v>6</v>
      </c>
      <c r="AS20" s="177"/>
      <c r="AT20" s="407"/>
      <c r="AU20" s="408"/>
      <c r="AV20" s="408"/>
      <c r="AW20" s="409"/>
      <c r="AX20" s="410"/>
      <c r="AY20" s="411"/>
      <c r="AZ20" s="394">
        <v>9</v>
      </c>
      <c r="BA20" s="175"/>
      <c r="BB20" s="395"/>
      <c r="BC20" s="396"/>
      <c r="BD20" s="396"/>
      <c r="BE20" s="397"/>
      <c r="BF20" s="398"/>
      <c r="BG20" s="399"/>
      <c r="BH20" s="400">
        <v>10</v>
      </c>
      <c r="BI20" s="176">
        <v>341616</v>
      </c>
      <c r="BJ20" s="401">
        <v>220</v>
      </c>
      <c r="BK20" s="402"/>
      <c r="BL20" s="402"/>
      <c r="BM20" s="403"/>
      <c r="BN20" s="404"/>
      <c r="BO20" s="405"/>
      <c r="BP20" s="406">
        <v>0</v>
      </c>
      <c r="BQ20" s="177"/>
      <c r="BR20" s="407"/>
      <c r="BS20" s="408"/>
      <c r="BT20" s="408"/>
      <c r="BU20" s="409"/>
      <c r="BV20" s="410"/>
      <c r="BW20" s="411"/>
      <c r="BX20" s="394">
        <v>10</v>
      </c>
      <c r="BY20" s="175"/>
      <c r="BZ20" s="395"/>
      <c r="CA20" s="396"/>
      <c r="CB20" s="396"/>
      <c r="CC20" s="397"/>
      <c r="CD20" s="398"/>
      <c r="CE20" s="399"/>
      <c r="CF20" s="400">
        <v>10</v>
      </c>
      <c r="CG20" s="176"/>
      <c r="CH20" s="401"/>
      <c r="CI20" s="402"/>
      <c r="CJ20" s="402"/>
      <c r="CK20" s="403"/>
      <c r="CL20" s="404"/>
      <c r="CM20" s="405"/>
      <c r="CN20" s="406">
        <v>10</v>
      </c>
      <c r="CO20" s="177">
        <v>341744</v>
      </c>
      <c r="CP20" s="407">
        <v>220</v>
      </c>
      <c r="CQ20" s="408"/>
      <c r="CR20" s="408"/>
      <c r="CS20" s="409"/>
      <c r="CT20" s="410"/>
      <c r="CU20" s="411"/>
      <c r="CV20" s="394">
        <v>10</v>
      </c>
      <c r="CW20" s="175"/>
      <c r="CX20" s="395"/>
      <c r="CY20" s="396"/>
      <c r="CZ20" s="396"/>
      <c r="DA20" s="397"/>
      <c r="DB20" s="398"/>
      <c r="DC20" s="399"/>
      <c r="DD20" s="400">
        <v>10</v>
      </c>
      <c r="DE20" s="176"/>
      <c r="DF20" s="401"/>
      <c r="DG20" s="402"/>
      <c r="DH20" s="402"/>
      <c r="DI20" s="403"/>
      <c r="DJ20" s="404"/>
      <c r="DK20" s="405"/>
      <c r="DL20" s="406">
        <v>10</v>
      </c>
      <c r="DM20" s="177"/>
      <c r="DN20" s="407"/>
      <c r="DO20" s="408"/>
      <c r="DP20" s="408"/>
      <c r="DQ20" s="409"/>
      <c r="DR20" s="410"/>
      <c r="DS20" s="411"/>
      <c r="DT20" s="394">
        <v>6</v>
      </c>
      <c r="DU20" s="175">
        <v>341898</v>
      </c>
      <c r="DV20" s="395">
        <v>246</v>
      </c>
      <c r="DW20" s="396"/>
      <c r="DX20" s="396"/>
      <c r="DY20" s="397"/>
      <c r="DZ20" s="398"/>
      <c r="EA20" s="399"/>
      <c r="EB20" s="400">
        <v>0</v>
      </c>
      <c r="EC20" s="176"/>
      <c r="ED20" s="401"/>
      <c r="EE20" s="402"/>
      <c r="EF20" s="402"/>
      <c r="EG20" s="403"/>
      <c r="EH20" s="404"/>
      <c r="EI20" s="405"/>
      <c r="EJ20" s="406">
        <v>10</v>
      </c>
      <c r="EK20" s="177"/>
      <c r="EL20" s="407"/>
      <c r="EM20" s="408"/>
      <c r="EN20" s="408"/>
      <c r="EO20" s="409"/>
      <c r="EP20" s="410"/>
      <c r="EQ20" s="411"/>
      <c r="ER20" s="394"/>
      <c r="ES20" s="175"/>
      <c r="ET20" s="395"/>
      <c r="EU20" s="396"/>
      <c r="EV20" s="396"/>
      <c r="EW20" s="397"/>
      <c r="EX20" s="398"/>
      <c r="EY20" s="399"/>
      <c r="EZ20" s="400">
        <v>6</v>
      </c>
      <c r="FA20" s="176"/>
      <c r="FB20" s="401"/>
      <c r="FC20" s="402"/>
      <c r="FD20" s="402"/>
      <c r="FE20" s="403"/>
      <c r="FF20" s="404"/>
      <c r="FG20" s="405"/>
      <c r="FH20" s="406">
        <v>8</v>
      </c>
      <c r="FI20" s="177">
        <v>342023</v>
      </c>
      <c r="FJ20" s="407">
        <v>224</v>
      </c>
      <c r="FK20" s="408"/>
      <c r="FL20" s="408"/>
      <c r="FM20" s="409"/>
      <c r="FN20" s="410"/>
      <c r="FO20" s="411"/>
      <c r="FP20" s="394">
        <v>0</v>
      </c>
      <c r="FQ20" s="175"/>
      <c r="FR20" s="395"/>
      <c r="FS20" s="396"/>
      <c r="FT20" s="396"/>
      <c r="FU20" s="397"/>
      <c r="FV20" s="398"/>
      <c r="FW20" s="399" t="s">
        <v>90</v>
      </c>
      <c r="FX20" s="400">
        <v>0</v>
      </c>
      <c r="FY20" s="176"/>
      <c r="FZ20" s="401"/>
      <c r="GA20" s="402"/>
      <c r="GB20" s="402"/>
      <c r="GC20" s="403"/>
      <c r="GD20" s="404"/>
      <c r="GE20" s="405" t="s">
        <v>90</v>
      </c>
      <c r="GF20" s="406">
        <v>0</v>
      </c>
      <c r="GG20" s="177"/>
      <c r="GH20" s="407"/>
      <c r="GI20" s="408"/>
      <c r="GJ20" s="408"/>
      <c r="GK20" s="409"/>
      <c r="GL20" s="410"/>
      <c r="GM20" s="429" t="s">
        <v>90</v>
      </c>
      <c r="GN20" s="394">
        <v>0</v>
      </c>
      <c r="GO20" s="175"/>
      <c r="GP20" s="395"/>
      <c r="GQ20" s="396"/>
      <c r="GR20" s="396"/>
      <c r="GS20" s="397"/>
      <c r="GT20" s="398"/>
      <c r="GU20" s="399" t="s">
        <v>90</v>
      </c>
      <c r="GV20" s="400"/>
      <c r="GW20" s="176"/>
      <c r="GX20" s="401"/>
      <c r="GY20" s="402"/>
      <c r="GZ20" s="402"/>
      <c r="HA20" s="403"/>
      <c r="HB20" s="404"/>
      <c r="HC20" s="405"/>
      <c r="HD20" s="406"/>
      <c r="HE20" s="177"/>
      <c r="HF20" s="407"/>
      <c r="HG20" s="408"/>
      <c r="HH20" s="408"/>
      <c r="HI20" s="409"/>
      <c r="HJ20" s="410"/>
      <c r="HK20" s="411"/>
      <c r="HL20" s="394"/>
      <c r="HM20" s="175"/>
      <c r="HN20" s="395"/>
      <c r="HO20" s="396"/>
      <c r="HP20" s="396"/>
      <c r="HQ20" s="397"/>
      <c r="HR20" s="398"/>
      <c r="HS20" s="399"/>
      <c r="HT20" s="400"/>
      <c r="HU20" s="176"/>
      <c r="HV20" s="401"/>
      <c r="HW20" s="402"/>
      <c r="HX20" s="402"/>
      <c r="HY20" s="403"/>
      <c r="HZ20" s="404"/>
      <c r="IA20" s="405"/>
      <c r="IB20" s="406"/>
      <c r="IC20" s="177"/>
      <c r="ID20" s="407"/>
      <c r="IE20" s="408"/>
      <c r="IF20" s="408"/>
      <c r="IG20" s="409"/>
      <c r="IH20" s="410"/>
      <c r="II20" s="411"/>
      <c r="IJ20" s="394"/>
      <c r="IK20" s="175"/>
      <c r="IL20" s="395"/>
      <c r="IM20" s="396"/>
      <c r="IN20" s="396"/>
      <c r="IO20" s="397"/>
      <c r="IP20" s="398"/>
      <c r="IQ20" s="399"/>
      <c r="IS20" s="163">
        <f t="shared" si="0"/>
        <v>342023</v>
      </c>
      <c r="IT20" s="161">
        <f t="shared" si="1"/>
        <v>341510</v>
      </c>
      <c r="IU20" s="162">
        <f t="shared" si="2"/>
        <v>513</v>
      </c>
      <c r="IW20" s="241"/>
    </row>
    <row r="21" spans="1:257" s="160" customFormat="1" ht="20.100000000000001" customHeight="1">
      <c r="A21" s="490" t="s">
        <v>274</v>
      </c>
      <c r="B21" s="491" t="s">
        <v>276</v>
      </c>
      <c r="C21" s="492" t="s">
        <v>86</v>
      </c>
      <c r="D21" s="412">
        <v>9</v>
      </c>
      <c r="E21" s="178"/>
      <c r="F21" s="413"/>
      <c r="G21" s="414"/>
      <c r="H21" s="414"/>
      <c r="I21" s="415"/>
      <c r="J21" s="416"/>
      <c r="K21" s="417"/>
      <c r="L21" s="418">
        <v>0</v>
      </c>
      <c r="M21" s="179"/>
      <c r="N21" s="419"/>
      <c r="O21" s="420"/>
      <c r="P21" s="420"/>
      <c r="Q21" s="421"/>
      <c r="R21" s="422"/>
      <c r="S21" s="405" t="s">
        <v>90</v>
      </c>
      <c r="T21" s="424">
        <v>0</v>
      </c>
      <c r="U21" s="180"/>
      <c r="V21" s="425"/>
      <c r="W21" s="426"/>
      <c r="X21" s="426"/>
      <c r="Y21" s="427"/>
      <c r="Z21" s="428"/>
      <c r="AA21" s="429"/>
      <c r="AB21" s="412">
        <v>6</v>
      </c>
      <c r="AC21" s="178">
        <v>102198</v>
      </c>
      <c r="AD21" s="413"/>
      <c r="AE21" s="414"/>
      <c r="AF21" s="414"/>
      <c r="AG21" s="415"/>
      <c r="AH21" s="416"/>
      <c r="AI21" s="417"/>
      <c r="AJ21" s="418">
        <v>9</v>
      </c>
      <c r="AK21" s="179"/>
      <c r="AL21" s="419"/>
      <c r="AM21" s="420"/>
      <c r="AN21" s="420"/>
      <c r="AO21" s="421"/>
      <c r="AP21" s="422"/>
      <c r="AQ21" s="423"/>
      <c r="AR21" s="424">
        <v>3</v>
      </c>
      <c r="AS21" s="180"/>
      <c r="AT21" s="425"/>
      <c r="AU21" s="426"/>
      <c r="AV21" s="426"/>
      <c r="AW21" s="427"/>
      <c r="AX21" s="428"/>
      <c r="AY21" s="429"/>
      <c r="AZ21" s="412">
        <v>0</v>
      </c>
      <c r="BA21" s="178">
        <v>102299</v>
      </c>
      <c r="BB21" s="413">
        <v>163</v>
      </c>
      <c r="BC21" s="414"/>
      <c r="BD21" s="414"/>
      <c r="BE21" s="415"/>
      <c r="BF21" s="416"/>
      <c r="BG21" s="417"/>
      <c r="BH21" s="418">
        <v>4</v>
      </c>
      <c r="BI21" s="179"/>
      <c r="BJ21" s="419"/>
      <c r="BK21" s="420"/>
      <c r="BL21" s="420"/>
      <c r="BM21" s="421"/>
      <c r="BN21" s="422"/>
      <c r="BO21" s="423"/>
      <c r="BP21" s="424">
        <v>4</v>
      </c>
      <c r="BQ21" s="180"/>
      <c r="BR21" s="425"/>
      <c r="BS21" s="426"/>
      <c r="BT21" s="426"/>
      <c r="BU21" s="427"/>
      <c r="BV21" s="428"/>
      <c r="BW21" s="429"/>
      <c r="BX21" s="412">
        <v>4</v>
      </c>
      <c r="BY21" s="178"/>
      <c r="BZ21" s="413"/>
      <c r="CA21" s="414"/>
      <c r="CB21" s="414"/>
      <c r="CC21" s="415"/>
      <c r="CD21" s="416"/>
      <c r="CE21" s="417"/>
      <c r="CF21" s="418">
        <v>6</v>
      </c>
      <c r="CG21" s="179"/>
      <c r="CH21" s="419"/>
      <c r="CI21" s="420"/>
      <c r="CJ21" s="420"/>
      <c r="CK21" s="421"/>
      <c r="CL21" s="422"/>
      <c r="CM21" s="423"/>
      <c r="CN21" s="424">
        <v>9</v>
      </c>
      <c r="CO21" s="180"/>
      <c r="CP21" s="425"/>
      <c r="CQ21" s="426"/>
      <c r="CR21" s="426"/>
      <c r="CS21" s="427"/>
      <c r="CT21" s="428"/>
      <c r="CU21" s="429"/>
      <c r="CV21" s="412">
        <v>4</v>
      </c>
      <c r="CW21" s="178">
        <v>102660</v>
      </c>
      <c r="CX21" s="413">
        <v>130</v>
      </c>
      <c r="CY21" s="414"/>
      <c r="CZ21" s="414"/>
      <c r="DA21" s="415"/>
      <c r="DB21" s="416"/>
      <c r="DC21" s="417"/>
      <c r="DD21" s="418">
        <v>4</v>
      </c>
      <c r="DE21" s="179"/>
      <c r="DF21" s="419"/>
      <c r="DG21" s="420"/>
      <c r="DH21" s="420"/>
      <c r="DI21" s="421"/>
      <c r="DJ21" s="422"/>
      <c r="DK21" s="423"/>
      <c r="DL21" s="424">
        <v>4</v>
      </c>
      <c r="DM21" s="180"/>
      <c r="DN21" s="425"/>
      <c r="DO21" s="426"/>
      <c r="DP21" s="426"/>
      <c r="DQ21" s="427"/>
      <c r="DR21" s="428"/>
      <c r="DS21" s="429"/>
      <c r="DT21" s="412">
        <v>7</v>
      </c>
      <c r="DU21" s="178"/>
      <c r="DV21" s="413"/>
      <c r="DW21" s="414"/>
      <c r="DX21" s="414"/>
      <c r="DY21" s="415"/>
      <c r="DZ21" s="416"/>
      <c r="EA21" s="417"/>
      <c r="EB21" s="418">
        <v>9</v>
      </c>
      <c r="EC21" s="179"/>
      <c r="ED21" s="419"/>
      <c r="EE21" s="420"/>
      <c r="EF21" s="420"/>
      <c r="EG21" s="421"/>
      <c r="EH21" s="422"/>
      <c r="EI21" s="423"/>
      <c r="EJ21" s="424">
        <v>4</v>
      </c>
      <c r="EK21" s="180">
        <v>102957</v>
      </c>
      <c r="EL21" s="425">
        <v>124</v>
      </c>
      <c r="EM21" s="426"/>
      <c r="EN21" s="426"/>
      <c r="EO21" s="427"/>
      <c r="EP21" s="428"/>
      <c r="EQ21" s="429"/>
      <c r="ER21" s="412">
        <v>7</v>
      </c>
      <c r="ES21" s="178"/>
      <c r="ET21" s="413"/>
      <c r="EU21" s="414"/>
      <c r="EV21" s="414"/>
      <c r="EW21" s="415"/>
      <c r="EX21" s="416"/>
      <c r="EY21" s="417"/>
      <c r="EZ21" s="418">
        <v>4</v>
      </c>
      <c r="FA21" s="179"/>
      <c r="FB21" s="419"/>
      <c r="FC21" s="420"/>
      <c r="FD21" s="420"/>
      <c r="FE21" s="421"/>
      <c r="FF21" s="422"/>
      <c r="FG21" s="423"/>
      <c r="FH21" s="424">
        <v>85</v>
      </c>
      <c r="FI21" s="180">
        <v>103131</v>
      </c>
      <c r="FJ21" s="425">
        <v>85</v>
      </c>
      <c r="FK21" s="426"/>
      <c r="FL21" s="426"/>
      <c r="FM21" s="427"/>
      <c r="FN21" s="428"/>
      <c r="FO21" s="429"/>
      <c r="FP21" s="412">
        <v>0</v>
      </c>
      <c r="FQ21" s="178"/>
      <c r="FR21" s="413"/>
      <c r="FS21" s="414"/>
      <c r="FT21" s="414"/>
      <c r="FU21" s="415"/>
      <c r="FV21" s="416"/>
      <c r="FW21" s="399" t="s">
        <v>90</v>
      </c>
      <c r="FX21" s="400">
        <v>0</v>
      </c>
      <c r="FY21" s="179"/>
      <c r="FZ21" s="419"/>
      <c r="GA21" s="420"/>
      <c r="GB21" s="420"/>
      <c r="GC21" s="421"/>
      <c r="GD21" s="422"/>
      <c r="GE21" s="405" t="s">
        <v>90</v>
      </c>
      <c r="GF21" s="406">
        <v>0</v>
      </c>
      <c r="GG21" s="180"/>
      <c r="GH21" s="425"/>
      <c r="GI21" s="426"/>
      <c r="GJ21" s="426"/>
      <c r="GK21" s="427"/>
      <c r="GL21" s="428"/>
      <c r="GM21" s="429" t="s">
        <v>90</v>
      </c>
      <c r="GN21" s="394">
        <v>0</v>
      </c>
      <c r="GO21" s="178"/>
      <c r="GP21" s="413"/>
      <c r="GQ21" s="414"/>
      <c r="GR21" s="414"/>
      <c r="GS21" s="415"/>
      <c r="GT21" s="416"/>
      <c r="GU21" s="399" t="s">
        <v>90</v>
      </c>
      <c r="GV21" s="418"/>
      <c r="GW21" s="179"/>
      <c r="GX21" s="419"/>
      <c r="GY21" s="420"/>
      <c r="GZ21" s="420"/>
      <c r="HA21" s="421"/>
      <c r="HB21" s="422"/>
      <c r="HC21" s="423"/>
      <c r="HD21" s="424"/>
      <c r="HE21" s="180"/>
      <c r="HF21" s="425"/>
      <c r="HG21" s="426"/>
      <c r="HH21" s="426"/>
      <c r="HI21" s="427"/>
      <c r="HJ21" s="428"/>
      <c r="HK21" s="429"/>
      <c r="HL21" s="412"/>
      <c r="HM21" s="178"/>
      <c r="HN21" s="413"/>
      <c r="HO21" s="414"/>
      <c r="HP21" s="414"/>
      <c r="HQ21" s="415"/>
      <c r="HR21" s="416"/>
      <c r="HS21" s="417"/>
      <c r="HT21" s="418"/>
      <c r="HU21" s="179"/>
      <c r="HV21" s="419"/>
      <c r="HW21" s="420"/>
      <c r="HX21" s="420"/>
      <c r="HY21" s="421"/>
      <c r="HZ21" s="422"/>
      <c r="IA21" s="423"/>
      <c r="IB21" s="424"/>
      <c r="IC21" s="180"/>
      <c r="ID21" s="425"/>
      <c r="IE21" s="426"/>
      <c r="IF21" s="426"/>
      <c r="IG21" s="427"/>
      <c r="IH21" s="428"/>
      <c r="II21" s="429"/>
      <c r="IJ21" s="412"/>
      <c r="IK21" s="178"/>
      <c r="IL21" s="413"/>
      <c r="IM21" s="414"/>
      <c r="IN21" s="414"/>
      <c r="IO21" s="415"/>
      <c r="IP21" s="416"/>
      <c r="IQ21" s="417"/>
      <c r="IS21" s="163">
        <f t="shared" si="0"/>
        <v>103131</v>
      </c>
      <c r="IT21" s="161">
        <f t="shared" si="1"/>
        <v>102198</v>
      </c>
      <c r="IU21" s="162">
        <f t="shared" si="2"/>
        <v>933</v>
      </c>
      <c r="IW21" s="241"/>
    </row>
    <row r="22" spans="1:257" s="160" customFormat="1" ht="20.100000000000001" customHeight="1">
      <c r="A22" s="270" t="s">
        <v>274</v>
      </c>
      <c r="B22" s="303" t="s">
        <v>277</v>
      </c>
      <c r="C22" s="271" t="s">
        <v>86</v>
      </c>
      <c r="D22" s="394">
        <v>6</v>
      </c>
      <c r="E22" s="175">
        <v>32880</v>
      </c>
      <c r="F22" s="395">
        <v>150</v>
      </c>
      <c r="G22" s="396"/>
      <c r="H22" s="396"/>
      <c r="I22" s="397"/>
      <c r="J22" s="398"/>
      <c r="K22" s="399"/>
      <c r="L22" s="418">
        <v>0</v>
      </c>
      <c r="M22" s="176"/>
      <c r="N22" s="401"/>
      <c r="O22" s="402"/>
      <c r="P22" s="402"/>
      <c r="Q22" s="403"/>
      <c r="R22" s="404"/>
      <c r="S22" s="405" t="s">
        <v>90</v>
      </c>
      <c r="T22" s="406">
        <v>0</v>
      </c>
      <c r="U22" s="177"/>
      <c r="V22" s="407"/>
      <c r="W22" s="408"/>
      <c r="X22" s="408"/>
      <c r="Y22" s="409"/>
      <c r="Z22" s="410"/>
      <c r="AA22" s="411"/>
      <c r="AB22" s="394">
        <v>9</v>
      </c>
      <c r="AC22" s="175"/>
      <c r="AD22" s="395">
        <v>16</v>
      </c>
      <c r="AE22" s="396"/>
      <c r="AF22" s="396"/>
      <c r="AG22" s="397"/>
      <c r="AH22" s="398"/>
      <c r="AI22" s="399"/>
      <c r="AJ22" s="400">
        <v>0</v>
      </c>
      <c r="AK22" s="176"/>
      <c r="AL22" s="401"/>
      <c r="AM22" s="402"/>
      <c r="AN22" s="402"/>
      <c r="AO22" s="403"/>
      <c r="AP22" s="404"/>
      <c r="AQ22" s="405" t="s">
        <v>308</v>
      </c>
      <c r="AR22" s="406">
        <v>2</v>
      </c>
      <c r="AS22" s="177"/>
      <c r="AT22" s="407"/>
      <c r="AU22" s="408"/>
      <c r="AV22" s="408"/>
      <c r="AW22" s="409"/>
      <c r="AX22" s="410"/>
      <c r="AY22" s="411"/>
      <c r="AZ22" s="394">
        <v>2</v>
      </c>
      <c r="BA22" s="175">
        <v>33189</v>
      </c>
      <c r="BB22" s="395">
        <v>110</v>
      </c>
      <c r="BC22" s="396"/>
      <c r="BD22" s="396"/>
      <c r="BE22" s="397"/>
      <c r="BF22" s="398"/>
      <c r="BG22" s="399"/>
      <c r="BH22" s="400">
        <v>0</v>
      </c>
      <c r="BI22" s="176"/>
      <c r="BJ22" s="401"/>
      <c r="BK22" s="402"/>
      <c r="BL22" s="402"/>
      <c r="BM22" s="403"/>
      <c r="BN22" s="404"/>
      <c r="BO22" s="405" t="s">
        <v>312</v>
      </c>
      <c r="BP22" s="406">
        <v>0</v>
      </c>
      <c r="BQ22" s="177"/>
      <c r="BR22" s="407"/>
      <c r="BS22" s="408"/>
      <c r="BT22" s="408"/>
      <c r="BU22" s="409"/>
      <c r="BV22" s="410"/>
      <c r="BW22" s="411"/>
      <c r="BX22" s="394">
        <v>5</v>
      </c>
      <c r="BY22" s="175"/>
      <c r="BZ22" s="395">
        <v>146</v>
      </c>
      <c r="CA22" s="396"/>
      <c r="CB22" s="396"/>
      <c r="CC22" s="397"/>
      <c r="CD22" s="398"/>
      <c r="CE22" s="399"/>
      <c r="CF22" s="400">
        <v>8</v>
      </c>
      <c r="CG22" s="176"/>
      <c r="CH22" s="401"/>
      <c r="CI22" s="402"/>
      <c r="CJ22" s="402"/>
      <c r="CK22" s="403"/>
      <c r="CL22" s="404"/>
      <c r="CM22" s="405"/>
      <c r="CN22" s="406">
        <v>8</v>
      </c>
      <c r="CO22" s="177"/>
      <c r="CP22" s="407"/>
      <c r="CQ22" s="408"/>
      <c r="CR22" s="408"/>
      <c r="CS22" s="409"/>
      <c r="CT22" s="410"/>
      <c r="CU22" s="411"/>
      <c r="CV22" s="394">
        <v>6</v>
      </c>
      <c r="CW22" s="175"/>
      <c r="CX22" s="395"/>
      <c r="CY22" s="396"/>
      <c r="CZ22" s="396"/>
      <c r="DA22" s="397"/>
      <c r="DB22" s="398"/>
      <c r="DC22" s="399"/>
      <c r="DD22" s="400">
        <v>4</v>
      </c>
      <c r="DE22" s="176">
        <v>34032</v>
      </c>
      <c r="DF22" s="401">
        <v>96</v>
      </c>
      <c r="DG22" s="402"/>
      <c r="DH22" s="402"/>
      <c r="DI22" s="403"/>
      <c r="DJ22" s="404"/>
      <c r="DK22" s="405"/>
      <c r="DL22" s="406">
        <v>2</v>
      </c>
      <c r="DM22" s="177"/>
      <c r="DN22" s="407"/>
      <c r="DO22" s="408"/>
      <c r="DP22" s="408"/>
      <c r="DQ22" s="409"/>
      <c r="DR22" s="410"/>
      <c r="DS22" s="411"/>
      <c r="DT22" s="394">
        <v>3</v>
      </c>
      <c r="DU22" s="175"/>
      <c r="DV22" s="395"/>
      <c r="DW22" s="396"/>
      <c r="DX22" s="396"/>
      <c r="DY22" s="397"/>
      <c r="DZ22" s="398"/>
      <c r="EA22" s="399"/>
      <c r="EB22" s="400">
        <v>9</v>
      </c>
      <c r="EC22" s="176"/>
      <c r="ED22" s="401"/>
      <c r="EE22" s="402"/>
      <c r="EF22" s="402"/>
      <c r="EG22" s="403"/>
      <c r="EH22" s="404"/>
      <c r="EI22" s="405"/>
      <c r="EJ22" s="406">
        <v>4</v>
      </c>
      <c r="EK22" s="177"/>
      <c r="EL22" s="407"/>
      <c r="EM22" s="408"/>
      <c r="EN22" s="408"/>
      <c r="EO22" s="409"/>
      <c r="EP22" s="410"/>
      <c r="EQ22" s="411"/>
      <c r="ER22" s="394">
        <v>7</v>
      </c>
      <c r="ES22" s="175"/>
      <c r="ET22" s="395"/>
      <c r="EU22" s="396"/>
      <c r="EV22" s="396"/>
      <c r="EW22" s="397"/>
      <c r="EX22" s="398"/>
      <c r="EY22" s="399"/>
      <c r="EZ22" s="400">
        <v>4</v>
      </c>
      <c r="FA22" s="176"/>
      <c r="FB22" s="401"/>
      <c r="FC22" s="402"/>
      <c r="FD22" s="402"/>
      <c r="FE22" s="403"/>
      <c r="FF22" s="404"/>
      <c r="FG22" s="405"/>
      <c r="FH22" s="406">
        <v>2</v>
      </c>
      <c r="FI22" s="177">
        <v>34315</v>
      </c>
      <c r="FJ22" s="407">
        <v>80</v>
      </c>
      <c r="FK22" s="408"/>
      <c r="FL22" s="408"/>
      <c r="FM22" s="409"/>
      <c r="FN22" s="410"/>
      <c r="FO22" s="411"/>
      <c r="FP22" s="394">
        <v>0</v>
      </c>
      <c r="FQ22" s="175"/>
      <c r="FR22" s="395"/>
      <c r="FS22" s="396"/>
      <c r="FT22" s="396"/>
      <c r="FU22" s="397"/>
      <c r="FV22" s="398"/>
      <c r="FW22" s="399" t="s">
        <v>90</v>
      </c>
      <c r="FX22" s="400">
        <v>0</v>
      </c>
      <c r="FY22" s="176"/>
      <c r="FZ22" s="401"/>
      <c r="GA22" s="402"/>
      <c r="GB22" s="402"/>
      <c r="GC22" s="403"/>
      <c r="GD22" s="404"/>
      <c r="GE22" s="405" t="s">
        <v>90</v>
      </c>
      <c r="GF22" s="406">
        <v>0</v>
      </c>
      <c r="GG22" s="177"/>
      <c r="GH22" s="407"/>
      <c r="GI22" s="408"/>
      <c r="GJ22" s="408"/>
      <c r="GK22" s="409"/>
      <c r="GL22" s="410"/>
      <c r="GM22" s="429" t="s">
        <v>90</v>
      </c>
      <c r="GN22" s="394">
        <v>0</v>
      </c>
      <c r="GO22" s="175"/>
      <c r="GP22" s="395"/>
      <c r="GQ22" s="396"/>
      <c r="GR22" s="396"/>
      <c r="GS22" s="397"/>
      <c r="GT22" s="398"/>
      <c r="GU22" s="399" t="s">
        <v>90</v>
      </c>
      <c r="GV22" s="400"/>
      <c r="GW22" s="176"/>
      <c r="GX22" s="401"/>
      <c r="GY22" s="402"/>
      <c r="GZ22" s="402"/>
      <c r="HA22" s="403"/>
      <c r="HB22" s="404"/>
      <c r="HC22" s="405"/>
      <c r="HD22" s="406"/>
      <c r="HE22" s="177"/>
      <c r="HF22" s="407"/>
      <c r="HG22" s="408"/>
      <c r="HH22" s="408"/>
      <c r="HI22" s="409"/>
      <c r="HJ22" s="410"/>
      <c r="HK22" s="411"/>
      <c r="HL22" s="394"/>
      <c r="HM22" s="175"/>
      <c r="HN22" s="395"/>
      <c r="HO22" s="396"/>
      <c r="HP22" s="396"/>
      <c r="HQ22" s="397"/>
      <c r="HR22" s="398"/>
      <c r="HS22" s="399"/>
      <c r="HT22" s="400"/>
      <c r="HU22" s="176"/>
      <c r="HV22" s="401"/>
      <c r="HW22" s="402"/>
      <c r="HX22" s="402"/>
      <c r="HY22" s="403"/>
      <c r="HZ22" s="404"/>
      <c r="IA22" s="405"/>
      <c r="IB22" s="406"/>
      <c r="IC22" s="177"/>
      <c r="ID22" s="407"/>
      <c r="IE22" s="408"/>
      <c r="IF22" s="408"/>
      <c r="IG22" s="409"/>
      <c r="IH22" s="410"/>
      <c r="II22" s="411"/>
      <c r="IJ22" s="394"/>
      <c r="IK22" s="175"/>
      <c r="IL22" s="395"/>
      <c r="IM22" s="396"/>
      <c r="IN22" s="396"/>
      <c r="IO22" s="397"/>
      <c r="IP22" s="398"/>
      <c r="IQ22" s="399"/>
      <c r="IS22" s="163">
        <f t="shared" si="0"/>
        <v>34315</v>
      </c>
      <c r="IT22" s="161">
        <f t="shared" si="1"/>
        <v>32880</v>
      </c>
      <c r="IU22" s="162">
        <f t="shared" si="2"/>
        <v>1435</v>
      </c>
      <c r="IW22" s="241"/>
    </row>
    <row r="23" spans="1:257" s="160" customFormat="1" ht="20.100000000000001" customHeight="1">
      <c r="A23" s="490" t="s">
        <v>278</v>
      </c>
      <c r="B23" s="491" t="s">
        <v>279</v>
      </c>
      <c r="C23" s="492" t="s">
        <v>86</v>
      </c>
      <c r="D23" s="412">
        <v>9</v>
      </c>
      <c r="E23" s="178"/>
      <c r="F23" s="413">
        <v>62</v>
      </c>
      <c r="G23" s="414"/>
      <c r="H23" s="414"/>
      <c r="I23" s="415"/>
      <c r="J23" s="416"/>
      <c r="K23" s="417"/>
      <c r="L23" s="418">
        <v>0</v>
      </c>
      <c r="M23" s="179"/>
      <c r="N23" s="419"/>
      <c r="O23" s="420"/>
      <c r="P23" s="420"/>
      <c r="Q23" s="421"/>
      <c r="R23" s="422"/>
      <c r="S23" s="405" t="s">
        <v>90</v>
      </c>
      <c r="T23" s="424">
        <v>9</v>
      </c>
      <c r="U23" s="180"/>
      <c r="V23" s="425">
        <v>32</v>
      </c>
      <c r="W23" s="426"/>
      <c r="X23" s="426"/>
      <c r="Y23" s="427"/>
      <c r="Z23" s="428"/>
      <c r="AA23" s="429"/>
      <c r="AB23" s="412">
        <v>9</v>
      </c>
      <c r="AC23" s="178"/>
      <c r="AD23" s="413"/>
      <c r="AE23" s="414"/>
      <c r="AF23" s="414"/>
      <c r="AG23" s="415"/>
      <c r="AH23" s="416"/>
      <c r="AI23" s="417"/>
      <c r="AJ23" s="418">
        <v>9</v>
      </c>
      <c r="AK23" s="179"/>
      <c r="AL23" s="419">
        <v>42</v>
      </c>
      <c r="AM23" s="420"/>
      <c r="AN23" s="420"/>
      <c r="AO23" s="421"/>
      <c r="AP23" s="422"/>
      <c r="AQ23" s="423"/>
      <c r="AR23" s="424">
        <v>9</v>
      </c>
      <c r="AS23" s="180"/>
      <c r="AT23" s="425"/>
      <c r="AU23" s="426"/>
      <c r="AV23" s="426"/>
      <c r="AW23" s="427"/>
      <c r="AX23" s="428"/>
      <c r="AY23" s="429"/>
      <c r="AZ23" s="412">
        <v>9</v>
      </c>
      <c r="BA23" s="178"/>
      <c r="BB23" s="413">
        <v>54</v>
      </c>
      <c r="BC23" s="414"/>
      <c r="BD23" s="414"/>
      <c r="BE23" s="415"/>
      <c r="BF23" s="416"/>
      <c r="BG23" s="417"/>
      <c r="BH23" s="418">
        <v>9</v>
      </c>
      <c r="BI23" s="179"/>
      <c r="BJ23" s="419"/>
      <c r="BK23" s="420"/>
      <c r="BL23" s="420"/>
      <c r="BM23" s="421"/>
      <c r="BN23" s="422"/>
      <c r="BO23" s="423"/>
      <c r="BP23" s="424">
        <v>9</v>
      </c>
      <c r="BQ23" s="180"/>
      <c r="BR23" s="425"/>
      <c r="BS23" s="426"/>
      <c r="BT23" s="426"/>
      <c r="BU23" s="427"/>
      <c r="BV23" s="428"/>
      <c r="BW23" s="429"/>
      <c r="BX23" s="412">
        <v>9</v>
      </c>
      <c r="BY23" s="178"/>
      <c r="BZ23" s="413"/>
      <c r="CA23" s="414"/>
      <c r="CB23" s="414"/>
      <c r="CC23" s="415"/>
      <c r="CD23" s="416"/>
      <c r="CE23" s="417"/>
      <c r="CF23" s="418">
        <v>9</v>
      </c>
      <c r="CG23" s="179"/>
      <c r="CH23" s="419">
        <v>53</v>
      </c>
      <c r="CI23" s="420"/>
      <c r="CJ23" s="420"/>
      <c r="CK23" s="421"/>
      <c r="CL23" s="422"/>
      <c r="CM23" s="423"/>
      <c r="CN23" s="424">
        <v>9</v>
      </c>
      <c r="CO23" s="180"/>
      <c r="CP23" s="425"/>
      <c r="CQ23" s="426"/>
      <c r="CR23" s="426"/>
      <c r="CS23" s="427"/>
      <c r="CT23" s="428"/>
      <c r="CU23" s="429"/>
      <c r="CV23" s="412">
        <v>9</v>
      </c>
      <c r="CW23" s="178"/>
      <c r="CX23" s="413">
        <v>45</v>
      </c>
      <c r="CY23" s="414"/>
      <c r="CZ23" s="414"/>
      <c r="DA23" s="415"/>
      <c r="DB23" s="416"/>
      <c r="DC23" s="417"/>
      <c r="DD23" s="418">
        <v>9</v>
      </c>
      <c r="DE23" s="179"/>
      <c r="DF23" s="419">
        <v>34</v>
      </c>
      <c r="DG23" s="420"/>
      <c r="DH23" s="420"/>
      <c r="DI23" s="421"/>
      <c r="DJ23" s="422"/>
      <c r="DK23" s="423"/>
      <c r="DL23" s="424">
        <v>9</v>
      </c>
      <c r="DM23" s="180"/>
      <c r="DN23" s="425"/>
      <c r="DO23" s="426"/>
      <c r="DP23" s="426"/>
      <c r="DQ23" s="427"/>
      <c r="DR23" s="428"/>
      <c r="DS23" s="429"/>
      <c r="DT23" s="412">
        <v>9</v>
      </c>
      <c r="DU23" s="178"/>
      <c r="DV23" s="413"/>
      <c r="DW23" s="414"/>
      <c r="DX23" s="414"/>
      <c r="DY23" s="415"/>
      <c r="DZ23" s="416"/>
      <c r="EA23" s="417"/>
      <c r="EB23" s="418">
        <v>9</v>
      </c>
      <c r="EC23" s="179"/>
      <c r="ED23" s="419">
        <v>54</v>
      </c>
      <c r="EE23" s="420"/>
      <c r="EF23" s="420"/>
      <c r="EG23" s="421"/>
      <c r="EH23" s="422"/>
      <c r="EI23" s="423"/>
      <c r="EJ23" s="424">
        <v>9</v>
      </c>
      <c r="EK23" s="180"/>
      <c r="EL23" s="425"/>
      <c r="EM23" s="426"/>
      <c r="EN23" s="426"/>
      <c r="EO23" s="427"/>
      <c r="EP23" s="428"/>
      <c r="EQ23" s="429"/>
      <c r="ER23" s="412">
        <v>9</v>
      </c>
      <c r="ES23" s="178"/>
      <c r="ET23" s="413">
        <v>46</v>
      </c>
      <c r="EU23" s="414"/>
      <c r="EV23" s="414"/>
      <c r="EW23" s="415"/>
      <c r="EX23" s="416"/>
      <c r="EY23" s="417"/>
      <c r="EZ23" s="418">
        <v>9</v>
      </c>
      <c r="FA23" s="179"/>
      <c r="FB23" s="419"/>
      <c r="FC23" s="420"/>
      <c r="FD23" s="420"/>
      <c r="FE23" s="421"/>
      <c r="FF23" s="422"/>
      <c r="FG23" s="423"/>
      <c r="FH23" s="424">
        <v>9</v>
      </c>
      <c r="FI23" s="180"/>
      <c r="FJ23" s="425">
        <v>25</v>
      </c>
      <c r="FK23" s="426"/>
      <c r="FL23" s="426"/>
      <c r="FM23" s="427"/>
      <c r="FN23" s="428"/>
      <c r="FO23" s="429"/>
      <c r="FP23" s="412">
        <v>9</v>
      </c>
      <c r="FQ23" s="178"/>
      <c r="FR23" s="413">
        <v>30</v>
      </c>
      <c r="FS23" s="414"/>
      <c r="FT23" s="414"/>
      <c r="FU23" s="415"/>
      <c r="FV23" s="416"/>
      <c r="FW23" s="417"/>
      <c r="FX23" s="400">
        <v>0</v>
      </c>
      <c r="FY23" s="179"/>
      <c r="FZ23" s="419"/>
      <c r="GA23" s="420"/>
      <c r="GB23" s="420"/>
      <c r="GC23" s="421"/>
      <c r="GD23" s="422"/>
      <c r="GE23" s="405" t="s">
        <v>90</v>
      </c>
      <c r="GF23" s="406">
        <v>0</v>
      </c>
      <c r="GG23" s="180"/>
      <c r="GH23" s="425"/>
      <c r="GI23" s="426"/>
      <c r="GJ23" s="426"/>
      <c r="GK23" s="427"/>
      <c r="GL23" s="428"/>
      <c r="GM23" s="429" t="s">
        <v>90</v>
      </c>
      <c r="GN23" s="394">
        <v>0</v>
      </c>
      <c r="GO23" s="178"/>
      <c r="GP23" s="413"/>
      <c r="GQ23" s="414"/>
      <c r="GR23" s="414"/>
      <c r="GS23" s="415"/>
      <c r="GT23" s="416"/>
      <c r="GU23" s="399" t="s">
        <v>90</v>
      </c>
      <c r="GV23" s="418"/>
      <c r="GW23" s="179"/>
      <c r="GX23" s="419"/>
      <c r="GY23" s="420"/>
      <c r="GZ23" s="420"/>
      <c r="HA23" s="421"/>
      <c r="HB23" s="422"/>
      <c r="HC23" s="423"/>
      <c r="HD23" s="424"/>
      <c r="HE23" s="180"/>
      <c r="HF23" s="425"/>
      <c r="HG23" s="426"/>
      <c r="HH23" s="426"/>
      <c r="HI23" s="427"/>
      <c r="HJ23" s="428"/>
      <c r="HK23" s="429"/>
      <c r="HL23" s="412"/>
      <c r="HM23" s="178"/>
      <c r="HN23" s="413"/>
      <c r="HO23" s="414"/>
      <c r="HP23" s="414"/>
      <c r="HQ23" s="415"/>
      <c r="HR23" s="416"/>
      <c r="HS23" s="417"/>
      <c r="HT23" s="418"/>
      <c r="HU23" s="179"/>
      <c r="HV23" s="419"/>
      <c r="HW23" s="420"/>
      <c r="HX23" s="420"/>
      <c r="HY23" s="421"/>
      <c r="HZ23" s="422"/>
      <c r="IA23" s="423"/>
      <c r="IB23" s="424"/>
      <c r="IC23" s="180"/>
      <c r="ID23" s="425"/>
      <c r="IE23" s="426"/>
      <c r="IF23" s="426"/>
      <c r="IG23" s="427"/>
      <c r="IH23" s="428"/>
      <c r="II23" s="429"/>
      <c r="IJ23" s="412"/>
      <c r="IK23" s="178"/>
      <c r="IL23" s="413"/>
      <c r="IM23" s="414"/>
      <c r="IN23" s="414"/>
      <c r="IO23" s="415"/>
      <c r="IP23" s="416"/>
      <c r="IQ23" s="417"/>
      <c r="IS23" s="163">
        <f t="shared" si="0"/>
        <v>0</v>
      </c>
      <c r="IT23" s="161">
        <f t="shared" si="1"/>
        <v>0</v>
      </c>
      <c r="IU23" s="162">
        <f t="shared" si="2"/>
        <v>0</v>
      </c>
      <c r="IW23" s="241"/>
    </row>
    <row r="24" spans="1:257" s="160" customFormat="1" ht="20.100000000000001" customHeight="1">
      <c r="A24" s="270" t="s">
        <v>280</v>
      </c>
      <c r="B24" s="303" t="s">
        <v>281</v>
      </c>
      <c r="C24" s="271" t="s">
        <v>86</v>
      </c>
      <c r="D24" s="394">
        <v>9</v>
      </c>
      <c r="E24" s="175"/>
      <c r="F24" s="395"/>
      <c r="G24" s="396"/>
      <c r="H24" s="396"/>
      <c r="I24" s="397"/>
      <c r="J24" s="398"/>
      <c r="K24" s="399"/>
      <c r="L24" s="418">
        <v>0</v>
      </c>
      <c r="M24" s="176"/>
      <c r="N24" s="401"/>
      <c r="O24" s="402"/>
      <c r="P24" s="402"/>
      <c r="Q24" s="403"/>
      <c r="R24" s="404"/>
      <c r="S24" s="405" t="s">
        <v>90</v>
      </c>
      <c r="T24" s="406">
        <v>2</v>
      </c>
      <c r="U24" s="177">
        <v>31511</v>
      </c>
      <c r="V24" s="407">
        <v>38</v>
      </c>
      <c r="W24" s="408"/>
      <c r="X24" s="408"/>
      <c r="Y24" s="409"/>
      <c r="Z24" s="410"/>
      <c r="AA24" s="411"/>
      <c r="AB24" s="394">
        <v>9</v>
      </c>
      <c r="AC24" s="175"/>
      <c r="AD24" s="395"/>
      <c r="AE24" s="396"/>
      <c r="AF24" s="396"/>
      <c r="AG24" s="397"/>
      <c r="AH24" s="398"/>
      <c r="AI24" s="399"/>
      <c r="AJ24" s="400">
        <v>1</v>
      </c>
      <c r="AK24" s="176"/>
      <c r="AL24" s="401">
        <v>10</v>
      </c>
      <c r="AM24" s="402"/>
      <c r="AN24" s="402"/>
      <c r="AO24" s="403"/>
      <c r="AP24" s="404"/>
      <c r="AQ24" s="405"/>
      <c r="AR24" s="406">
        <v>0</v>
      </c>
      <c r="AS24" s="177"/>
      <c r="AT24" s="407"/>
      <c r="AU24" s="408"/>
      <c r="AV24" s="408"/>
      <c r="AW24" s="409"/>
      <c r="AX24" s="410"/>
      <c r="AY24" s="411"/>
      <c r="AZ24" s="394">
        <v>0</v>
      </c>
      <c r="BA24" s="175"/>
      <c r="BB24" s="395"/>
      <c r="BC24" s="396"/>
      <c r="BD24" s="396"/>
      <c r="BE24" s="397"/>
      <c r="BF24" s="398"/>
      <c r="BG24" s="399"/>
      <c r="BH24" s="400">
        <v>0</v>
      </c>
      <c r="BI24" s="176"/>
      <c r="BJ24" s="401"/>
      <c r="BK24" s="402"/>
      <c r="BL24" s="402"/>
      <c r="BM24" s="403"/>
      <c r="BN24" s="404"/>
      <c r="BO24" s="405"/>
      <c r="BP24" s="406">
        <v>9</v>
      </c>
      <c r="BQ24" s="177">
        <v>32541</v>
      </c>
      <c r="BR24" s="407">
        <v>35</v>
      </c>
      <c r="BS24" s="408"/>
      <c r="BT24" s="408"/>
      <c r="BU24" s="409"/>
      <c r="BV24" s="410"/>
      <c r="BW24" s="411"/>
      <c r="BX24" s="394">
        <v>9</v>
      </c>
      <c r="BY24" s="175"/>
      <c r="BZ24" s="395"/>
      <c r="CA24" s="396"/>
      <c r="CB24" s="396"/>
      <c r="CC24" s="397"/>
      <c r="CD24" s="398"/>
      <c r="CE24" s="399"/>
      <c r="CF24" s="400">
        <v>9</v>
      </c>
      <c r="CG24" s="176"/>
      <c r="CH24" s="401"/>
      <c r="CI24" s="402"/>
      <c r="CJ24" s="402"/>
      <c r="CK24" s="403"/>
      <c r="CL24" s="404"/>
      <c r="CM24" s="405"/>
      <c r="CN24" s="406">
        <v>9</v>
      </c>
      <c r="CO24" s="177"/>
      <c r="CP24" s="407"/>
      <c r="CQ24" s="408"/>
      <c r="CR24" s="408"/>
      <c r="CS24" s="409"/>
      <c r="CT24" s="410"/>
      <c r="CU24" s="411"/>
      <c r="CV24" s="394">
        <v>9</v>
      </c>
      <c r="CW24" s="175"/>
      <c r="CX24" s="395"/>
      <c r="CY24" s="396"/>
      <c r="CZ24" s="396"/>
      <c r="DA24" s="397"/>
      <c r="DB24" s="398"/>
      <c r="DC24" s="399"/>
      <c r="DD24" s="400">
        <v>9</v>
      </c>
      <c r="DE24" s="176"/>
      <c r="DF24" s="401"/>
      <c r="DG24" s="402"/>
      <c r="DH24" s="402"/>
      <c r="DI24" s="403"/>
      <c r="DJ24" s="404"/>
      <c r="DK24" s="405"/>
      <c r="DL24" s="406">
        <v>9</v>
      </c>
      <c r="DM24" s="177"/>
      <c r="DN24" s="407"/>
      <c r="DO24" s="408"/>
      <c r="DP24" s="408"/>
      <c r="DQ24" s="409"/>
      <c r="DR24" s="410"/>
      <c r="DS24" s="411"/>
      <c r="DT24" s="394">
        <v>0</v>
      </c>
      <c r="DU24" s="175"/>
      <c r="DV24" s="395"/>
      <c r="DW24" s="396"/>
      <c r="DX24" s="396"/>
      <c r="DY24" s="397"/>
      <c r="DZ24" s="398"/>
      <c r="EA24" s="399"/>
      <c r="EB24" s="400">
        <v>9</v>
      </c>
      <c r="EC24" s="176"/>
      <c r="ED24" s="401">
        <v>35</v>
      </c>
      <c r="EE24" s="402"/>
      <c r="EF24" s="402"/>
      <c r="EG24" s="403"/>
      <c r="EH24" s="404"/>
      <c r="EI24" s="405"/>
      <c r="EJ24" s="406">
        <v>9</v>
      </c>
      <c r="EK24" s="177"/>
      <c r="EL24" s="407"/>
      <c r="EM24" s="408"/>
      <c r="EN24" s="408"/>
      <c r="EO24" s="409"/>
      <c r="EP24" s="410"/>
      <c r="EQ24" s="411"/>
      <c r="ER24" s="394">
        <v>0</v>
      </c>
      <c r="ES24" s="175"/>
      <c r="ET24" s="395"/>
      <c r="EU24" s="396"/>
      <c r="EV24" s="396"/>
      <c r="EW24" s="397"/>
      <c r="EX24" s="398"/>
      <c r="EY24" s="399"/>
      <c r="EZ24" s="400">
        <v>9</v>
      </c>
      <c r="FA24" s="176"/>
      <c r="FB24" s="401"/>
      <c r="FC24" s="402"/>
      <c r="FD24" s="402"/>
      <c r="FE24" s="403"/>
      <c r="FF24" s="404"/>
      <c r="FG24" s="405"/>
      <c r="FH24" s="406">
        <v>9</v>
      </c>
      <c r="FI24" s="177"/>
      <c r="FJ24" s="407"/>
      <c r="FK24" s="408"/>
      <c r="FL24" s="408"/>
      <c r="FM24" s="409"/>
      <c r="FN24" s="410"/>
      <c r="FO24" s="411"/>
      <c r="FP24" s="394">
        <v>9</v>
      </c>
      <c r="FQ24" s="175"/>
      <c r="FR24" s="395"/>
      <c r="FS24" s="396"/>
      <c r="FT24" s="396"/>
      <c r="FU24" s="397"/>
      <c r="FV24" s="398"/>
      <c r="FW24" s="399"/>
      <c r="FX24" s="400">
        <v>9</v>
      </c>
      <c r="FY24" s="176"/>
      <c r="FZ24" s="401"/>
      <c r="GA24" s="402"/>
      <c r="GB24" s="402"/>
      <c r="GC24" s="403"/>
      <c r="GD24" s="404"/>
      <c r="GE24" s="405"/>
      <c r="GF24" s="406">
        <v>0</v>
      </c>
      <c r="GG24" s="177"/>
      <c r="GH24" s="407"/>
      <c r="GI24" s="408"/>
      <c r="GJ24" s="408"/>
      <c r="GK24" s="409"/>
      <c r="GL24" s="410"/>
      <c r="GM24" s="429" t="s">
        <v>90</v>
      </c>
      <c r="GN24" s="394">
        <v>0</v>
      </c>
      <c r="GO24" s="175"/>
      <c r="GP24" s="395"/>
      <c r="GQ24" s="396"/>
      <c r="GR24" s="396"/>
      <c r="GS24" s="397"/>
      <c r="GT24" s="398"/>
      <c r="GU24" s="399" t="s">
        <v>90</v>
      </c>
      <c r="GV24" s="400"/>
      <c r="GW24" s="176"/>
      <c r="GX24" s="401"/>
      <c r="GY24" s="402"/>
      <c r="GZ24" s="402"/>
      <c r="HA24" s="403"/>
      <c r="HB24" s="404"/>
      <c r="HC24" s="405"/>
      <c r="HD24" s="406"/>
      <c r="HE24" s="177"/>
      <c r="HF24" s="407"/>
      <c r="HG24" s="408"/>
      <c r="HH24" s="408"/>
      <c r="HI24" s="409"/>
      <c r="HJ24" s="410"/>
      <c r="HK24" s="411"/>
      <c r="HL24" s="394"/>
      <c r="HM24" s="175"/>
      <c r="HN24" s="395"/>
      <c r="HO24" s="396"/>
      <c r="HP24" s="396"/>
      <c r="HQ24" s="397"/>
      <c r="HR24" s="398"/>
      <c r="HS24" s="399"/>
      <c r="HT24" s="400"/>
      <c r="HU24" s="176"/>
      <c r="HV24" s="401"/>
      <c r="HW24" s="402"/>
      <c r="HX24" s="402"/>
      <c r="HY24" s="403"/>
      <c r="HZ24" s="404"/>
      <c r="IA24" s="405"/>
      <c r="IB24" s="406"/>
      <c r="IC24" s="177"/>
      <c r="ID24" s="407"/>
      <c r="IE24" s="408"/>
      <c r="IF24" s="408"/>
      <c r="IG24" s="409"/>
      <c r="IH24" s="410"/>
      <c r="II24" s="411"/>
      <c r="IJ24" s="394"/>
      <c r="IK24" s="175"/>
      <c r="IL24" s="395"/>
      <c r="IM24" s="396"/>
      <c r="IN24" s="396"/>
      <c r="IO24" s="397"/>
      <c r="IP24" s="398"/>
      <c r="IQ24" s="399"/>
      <c r="IS24" s="163">
        <f t="shared" ref="IS24:IS72" si="3">MAX(IK24,IC24,HU24,HM24,HE24,GW24,GG24,FY24,FQ24,FI24,FA24,ES24,EK24,EC24,DU24,DM24,DE24,CW24,CO24,CG24,BQ24,BA24,AS24,AK24,AC24,U24,M24,E24)</f>
        <v>32541</v>
      </c>
      <c r="IT24" s="161">
        <f t="shared" ref="IT24:IT72" si="4">MIN(IK24,IC24,HU24,HM24,HE24,GW24,GG24,FY24,FQ24,FI24,FA24,ES24,EK24,EC24,DU24,DM24,DE24,CW24,CO24,CG24,BQ24,BA24,AS24,AK24,AC24,U24,M24,E24)</f>
        <v>31511</v>
      </c>
      <c r="IU24" s="162">
        <f t="shared" ref="IU24:IU72" si="5">+IS24-IT24</f>
        <v>1030</v>
      </c>
      <c r="IW24" s="241"/>
    </row>
    <row r="25" spans="1:257" s="160" customFormat="1" ht="20.100000000000001" customHeight="1">
      <c r="A25" s="490" t="s">
        <v>282</v>
      </c>
      <c r="B25" s="491"/>
      <c r="C25" s="492"/>
      <c r="D25" s="412">
        <v>6</v>
      </c>
      <c r="E25" s="178"/>
      <c r="F25" s="413">
        <v>25</v>
      </c>
      <c r="G25" s="414"/>
      <c r="H25" s="414"/>
      <c r="I25" s="415"/>
      <c r="J25" s="416"/>
      <c r="K25" s="417"/>
      <c r="L25" s="418">
        <v>0</v>
      </c>
      <c r="M25" s="179"/>
      <c r="N25" s="419"/>
      <c r="O25" s="420"/>
      <c r="P25" s="420"/>
      <c r="Q25" s="421"/>
      <c r="R25" s="422"/>
      <c r="S25" s="405" t="s">
        <v>90</v>
      </c>
      <c r="T25" s="424">
        <v>1</v>
      </c>
      <c r="U25" s="180"/>
      <c r="V25" s="425"/>
      <c r="W25" s="426"/>
      <c r="X25" s="426"/>
      <c r="Y25" s="427"/>
      <c r="Z25" s="428"/>
      <c r="AA25" s="429"/>
      <c r="AB25" s="412">
        <v>1</v>
      </c>
      <c r="AC25" s="178"/>
      <c r="AD25" s="413"/>
      <c r="AE25" s="414"/>
      <c r="AF25" s="414"/>
      <c r="AG25" s="415"/>
      <c r="AH25" s="416"/>
      <c r="AI25" s="417"/>
      <c r="AJ25" s="418">
        <v>1</v>
      </c>
      <c r="AK25" s="179"/>
      <c r="AL25" s="419"/>
      <c r="AM25" s="420"/>
      <c r="AN25" s="420"/>
      <c r="AO25" s="421"/>
      <c r="AP25" s="422"/>
      <c r="AQ25" s="423"/>
      <c r="AR25" s="424">
        <v>0</v>
      </c>
      <c r="AS25" s="180"/>
      <c r="AT25" s="425"/>
      <c r="AU25" s="426"/>
      <c r="AV25" s="426"/>
      <c r="AW25" s="427"/>
      <c r="AX25" s="428"/>
      <c r="AY25" s="429"/>
      <c r="AZ25" s="412">
        <v>1</v>
      </c>
      <c r="BA25" s="178"/>
      <c r="BB25" s="413"/>
      <c r="BC25" s="414"/>
      <c r="BD25" s="414"/>
      <c r="BE25" s="415"/>
      <c r="BF25" s="416"/>
      <c r="BG25" s="417"/>
      <c r="BH25" s="418">
        <v>1</v>
      </c>
      <c r="BI25" s="179"/>
      <c r="BJ25" s="419"/>
      <c r="BK25" s="420"/>
      <c r="BL25" s="420"/>
      <c r="BM25" s="421"/>
      <c r="BN25" s="422"/>
      <c r="BO25" s="423"/>
      <c r="BP25" s="424">
        <v>1</v>
      </c>
      <c r="BQ25" s="180"/>
      <c r="BR25" s="425"/>
      <c r="BS25" s="426"/>
      <c r="BT25" s="426"/>
      <c r="BU25" s="427"/>
      <c r="BV25" s="428"/>
      <c r="BW25" s="429"/>
      <c r="BX25" s="412">
        <v>1</v>
      </c>
      <c r="BY25" s="178"/>
      <c r="BZ25" s="413"/>
      <c r="CA25" s="414"/>
      <c r="CB25" s="414"/>
      <c r="CC25" s="415"/>
      <c r="CD25" s="416"/>
      <c r="CE25" s="417"/>
      <c r="CF25" s="418">
        <v>1</v>
      </c>
      <c r="CG25" s="179"/>
      <c r="CH25" s="419"/>
      <c r="CI25" s="420"/>
      <c r="CJ25" s="420"/>
      <c r="CK25" s="421"/>
      <c r="CL25" s="422"/>
      <c r="CM25" s="423"/>
      <c r="CN25" s="424">
        <v>1</v>
      </c>
      <c r="CO25" s="180"/>
      <c r="CP25" s="425"/>
      <c r="CQ25" s="426"/>
      <c r="CR25" s="426"/>
      <c r="CS25" s="427"/>
      <c r="CT25" s="428"/>
      <c r="CU25" s="429"/>
      <c r="CV25" s="412">
        <v>1</v>
      </c>
      <c r="CW25" s="178"/>
      <c r="CX25" s="413"/>
      <c r="CY25" s="414"/>
      <c r="CZ25" s="414"/>
      <c r="DA25" s="415"/>
      <c r="DB25" s="416"/>
      <c r="DC25" s="417"/>
      <c r="DD25" s="418">
        <v>1</v>
      </c>
      <c r="DE25" s="179"/>
      <c r="DF25" s="419"/>
      <c r="DG25" s="420"/>
      <c r="DH25" s="420"/>
      <c r="DI25" s="421"/>
      <c r="DJ25" s="422"/>
      <c r="DK25" s="423"/>
      <c r="DL25" s="424">
        <v>1</v>
      </c>
      <c r="DM25" s="180"/>
      <c r="DN25" s="425"/>
      <c r="DO25" s="426"/>
      <c r="DP25" s="426"/>
      <c r="DQ25" s="427"/>
      <c r="DR25" s="428"/>
      <c r="DS25" s="429"/>
      <c r="DT25" s="412">
        <v>1</v>
      </c>
      <c r="DU25" s="178"/>
      <c r="DV25" s="413"/>
      <c r="DW25" s="414"/>
      <c r="DX25" s="414"/>
      <c r="DY25" s="415"/>
      <c r="DZ25" s="416"/>
      <c r="EA25" s="417"/>
      <c r="EB25" s="418">
        <v>1</v>
      </c>
      <c r="EC25" s="179"/>
      <c r="ED25" s="419"/>
      <c r="EE25" s="420"/>
      <c r="EF25" s="420"/>
      <c r="EG25" s="421"/>
      <c r="EH25" s="422"/>
      <c r="EI25" s="423"/>
      <c r="EJ25" s="424">
        <v>1</v>
      </c>
      <c r="EK25" s="180"/>
      <c r="EL25" s="425"/>
      <c r="EM25" s="426"/>
      <c r="EN25" s="426"/>
      <c r="EO25" s="427"/>
      <c r="EP25" s="428"/>
      <c r="EQ25" s="429"/>
      <c r="ER25" s="412">
        <v>1</v>
      </c>
      <c r="ES25" s="178"/>
      <c r="ET25" s="413"/>
      <c r="EU25" s="414"/>
      <c r="EV25" s="414"/>
      <c r="EW25" s="415"/>
      <c r="EX25" s="416"/>
      <c r="EY25" s="417"/>
      <c r="EZ25" s="418">
        <v>1</v>
      </c>
      <c r="FA25" s="179"/>
      <c r="FB25" s="419"/>
      <c r="FC25" s="420"/>
      <c r="FD25" s="420"/>
      <c r="FE25" s="421"/>
      <c r="FF25" s="422"/>
      <c r="FG25" s="423"/>
      <c r="FH25" s="424">
        <v>1</v>
      </c>
      <c r="FI25" s="180"/>
      <c r="FJ25" s="425"/>
      <c r="FK25" s="426"/>
      <c r="FL25" s="426"/>
      <c r="FM25" s="427"/>
      <c r="FN25" s="428"/>
      <c r="FO25" s="429"/>
      <c r="FP25" s="412">
        <v>1</v>
      </c>
      <c r="FQ25" s="178"/>
      <c r="FR25" s="413"/>
      <c r="FS25" s="414"/>
      <c r="FT25" s="414"/>
      <c r="FU25" s="415"/>
      <c r="FV25" s="416"/>
      <c r="FW25" s="417"/>
      <c r="FX25" s="400">
        <v>0</v>
      </c>
      <c r="FY25" s="179"/>
      <c r="FZ25" s="419"/>
      <c r="GA25" s="420"/>
      <c r="GB25" s="420"/>
      <c r="GC25" s="421"/>
      <c r="GD25" s="422"/>
      <c r="GE25" s="405" t="s">
        <v>90</v>
      </c>
      <c r="GF25" s="406">
        <v>0</v>
      </c>
      <c r="GG25" s="180"/>
      <c r="GH25" s="425"/>
      <c r="GI25" s="426"/>
      <c r="GJ25" s="426"/>
      <c r="GK25" s="427"/>
      <c r="GL25" s="428"/>
      <c r="GM25" s="429" t="s">
        <v>90</v>
      </c>
      <c r="GN25" s="394">
        <v>0</v>
      </c>
      <c r="GO25" s="178"/>
      <c r="GP25" s="413"/>
      <c r="GQ25" s="414"/>
      <c r="GR25" s="414"/>
      <c r="GS25" s="415"/>
      <c r="GT25" s="416"/>
      <c r="GU25" s="399" t="s">
        <v>90</v>
      </c>
      <c r="GV25" s="418"/>
      <c r="GW25" s="179"/>
      <c r="GX25" s="419"/>
      <c r="GY25" s="420"/>
      <c r="GZ25" s="420"/>
      <c r="HA25" s="421"/>
      <c r="HB25" s="422"/>
      <c r="HC25" s="423"/>
      <c r="HD25" s="424"/>
      <c r="HE25" s="180"/>
      <c r="HF25" s="425"/>
      <c r="HG25" s="426"/>
      <c r="HH25" s="426"/>
      <c r="HI25" s="427"/>
      <c r="HJ25" s="428"/>
      <c r="HK25" s="429"/>
      <c r="HL25" s="412"/>
      <c r="HM25" s="178"/>
      <c r="HN25" s="413"/>
      <c r="HO25" s="414"/>
      <c r="HP25" s="414"/>
      <c r="HQ25" s="415"/>
      <c r="HR25" s="416"/>
      <c r="HS25" s="417"/>
      <c r="HT25" s="418"/>
      <c r="HU25" s="179"/>
      <c r="HV25" s="419"/>
      <c r="HW25" s="420"/>
      <c r="HX25" s="420"/>
      <c r="HY25" s="421"/>
      <c r="HZ25" s="422"/>
      <c r="IA25" s="423"/>
      <c r="IB25" s="424"/>
      <c r="IC25" s="180"/>
      <c r="ID25" s="425"/>
      <c r="IE25" s="426"/>
      <c r="IF25" s="426"/>
      <c r="IG25" s="427"/>
      <c r="IH25" s="428"/>
      <c r="II25" s="429"/>
      <c r="IJ25" s="412"/>
      <c r="IK25" s="178"/>
      <c r="IL25" s="413"/>
      <c r="IM25" s="414"/>
      <c r="IN25" s="414"/>
      <c r="IO25" s="415"/>
      <c r="IP25" s="416"/>
      <c r="IQ25" s="417"/>
      <c r="IS25" s="163">
        <f t="shared" si="3"/>
        <v>0</v>
      </c>
      <c r="IT25" s="161">
        <f t="shared" si="4"/>
        <v>0</v>
      </c>
      <c r="IU25" s="162">
        <f t="shared" si="5"/>
        <v>0</v>
      </c>
      <c r="IW25" s="241"/>
    </row>
    <row r="26" spans="1:257" s="160" customFormat="1" ht="19.5" customHeight="1">
      <c r="A26" s="270" t="s">
        <v>283</v>
      </c>
      <c r="B26" s="303"/>
      <c r="C26" s="271"/>
      <c r="D26" s="394">
        <v>1</v>
      </c>
      <c r="E26" s="175"/>
      <c r="F26" s="395">
        <v>5</v>
      </c>
      <c r="G26" s="396"/>
      <c r="H26" s="396"/>
      <c r="I26" s="397"/>
      <c r="J26" s="398"/>
      <c r="K26" s="399"/>
      <c r="L26" s="418">
        <v>0</v>
      </c>
      <c r="M26" s="176"/>
      <c r="N26" s="401"/>
      <c r="O26" s="402"/>
      <c r="P26" s="402"/>
      <c r="Q26" s="403"/>
      <c r="R26" s="404"/>
      <c r="S26" s="405" t="s">
        <v>90</v>
      </c>
      <c r="T26" s="406">
        <v>0</v>
      </c>
      <c r="U26" s="177"/>
      <c r="V26" s="407"/>
      <c r="W26" s="408"/>
      <c r="X26" s="408"/>
      <c r="Y26" s="409"/>
      <c r="Z26" s="410"/>
      <c r="AA26" s="411"/>
      <c r="AB26" s="394">
        <v>0</v>
      </c>
      <c r="AC26" s="175"/>
      <c r="AD26" s="395"/>
      <c r="AE26" s="396"/>
      <c r="AF26" s="396"/>
      <c r="AG26" s="397"/>
      <c r="AH26" s="398"/>
      <c r="AI26" s="399"/>
      <c r="AJ26" s="400">
        <v>0</v>
      </c>
      <c r="AK26" s="176"/>
      <c r="AL26" s="401"/>
      <c r="AM26" s="402"/>
      <c r="AN26" s="402"/>
      <c r="AO26" s="403"/>
      <c r="AP26" s="404"/>
      <c r="AQ26" s="405"/>
      <c r="AR26" s="406">
        <v>2</v>
      </c>
      <c r="AS26" s="177"/>
      <c r="AT26" s="407"/>
      <c r="AU26" s="408"/>
      <c r="AV26" s="408"/>
      <c r="AW26" s="409"/>
      <c r="AX26" s="410"/>
      <c r="AY26" s="411"/>
      <c r="AZ26" s="394">
        <v>1</v>
      </c>
      <c r="BA26" s="175"/>
      <c r="BB26" s="395"/>
      <c r="BC26" s="396"/>
      <c r="BD26" s="396"/>
      <c r="BE26" s="397"/>
      <c r="BF26" s="398"/>
      <c r="BG26" s="399"/>
      <c r="BH26" s="400">
        <v>1</v>
      </c>
      <c r="BI26" s="176"/>
      <c r="BJ26" s="401">
        <v>5</v>
      </c>
      <c r="BK26" s="402"/>
      <c r="BL26" s="402"/>
      <c r="BM26" s="403"/>
      <c r="BN26" s="404"/>
      <c r="BO26" s="405"/>
      <c r="BP26" s="406">
        <v>1</v>
      </c>
      <c r="BQ26" s="177"/>
      <c r="BR26" s="407"/>
      <c r="BS26" s="408"/>
      <c r="BT26" s="408"/>
      <c r="BU26" s="409"/>
      <c r="BV26" s="410"/>
      <c r="BW26" s="411"/>
      <c r="BX26" s="394">
        <v>2</v>
      </c>
      <c r="BY26" s="175"/>
      <c r="BZ26" s="395"/>
      <c r="CA26" s="396"/>
      <c r="CB26" s="396"/>
      <c r="CC26" s="397"/>
      <c r="CD26" s="398"/>
      <c r="CE26" s="399"/>
      <c r="CF26" s="400">
        <v>2</v>
      </c>
      <c r="CG26" s="176"/>
      <c r="CH26" s="401"/>
      <c r="CI26" s="402"/>
      <c r="CJ26" s="402"/>
      <c r="CK26" s="403"/>
      <c r="CL26" s="404"/>
      <c r="CM26" s="405"/>
      <c r="CN26" s="406">
        <v>1</v>
      </c>
      <c r="CO26" s="177"/>
      <c r="CP26" s="407"/>
      <c r="CQ26" s="408"/>
      <c r="CR26" s="408"/>
      <c r="CS26" s="409"/>
      <c r="CT26" s="410"/>
      <c r="CU26" s="411"/>
      <c r="CV26" s="394">
        <v>0</v>
      </c>
      <c r="CW26" s="175"/>
      <c r="CX26" s="395"/>
      <c r="CY26" s="396"/>
      <c r="CZ26" s="396"/>
      <c r="DA26" s="397"/>
      <c r="DB26" s="398"/>
      <c r="DC26" s="399"/>
      <c r="DD26" s="400">
        <v>1</v>
      </c>
      <c r="DE26" s="176"/>
      <c r="DF26" s="401"/>
      <c r="DG26" s="402"/>
      <c r="DH26" s="402"/>
      <c r="DI26" s="403"/>
      <c r="DJ26" s="404"/>
      <c r="DK26" s="405"/>
      <c r="DL26" s="406">
        <v>1</v>
      </c>
      <c r="DM26" s="177"/>
      <c r="DN26" s="407"/>
      <c r="DO26" s="408"/>
      <c r="DP26" s="408"/>
      <c r="DQ26" s="409"/>
      <c r="DR26" s="410"/>
      <c r="DS26" s="411"/>
      <c r="DT26" s="394">
        <v>1</v>
      </c>
      <c r="DU26" s="175"/>
      <c r="DV26" s="395">
        <v>5</v>
      </c>
      <c r="DW26" s="396"/>
      <c r="DX26" s="396"/>
      <c r="DY26" s="397"/>
      <c r="DZ26" s="398"/>
      <c r="EA26" s="399"/>
      <c r="EB26" s="400">
        <v>1</v>
      </c>
      <c r="EC26" s="176"/>
      <c r="ED26" s="401"/>
      <c r="EE26" s="402"/>
      <c r="EF26" s="402"/>
      <c r="EG26" s="403"/>
      <c r="EH26" s="404"/>
      <c r="EI26" s="405"/>
      <c r="EJ26" s="406">
        <v>1</v>
      </c>
      <c r="EK26" s="177"/>
      <c r="EL26" s="407"/>
      <c r="EM26" s="408"/>
      <c r="EN26" s="408"/>
      <c r="EO26" s="409"/>
      <c r="EP26" s="410"/>
      <c r="EQ26" s="411"/>
      <c r="ER26" s="394">
        <v>1</v>
      </c>
      <c r="ES26" s="175"/>
      <c r="ET26" s="395"/>
      <c r="EU26" s="396"/>
      <c r="EV26" s="396"/>
      <c r="EW26" s="397"/>
      <c r="EX26" s="398"/>
      <c r="EY26" s="399"/>
      <c r="EZ26" s="400">
        <v>1</v>
      </c>
      <c r="FA26" s="176"/>
      <c r="FB26" s="401"/>
      <c r="FC26" s="402"/>
      <c r="FD26" s="402"/>
      <c r="FE26" s="403"/>
      <c r="FF26" s="404"/>
      <c r="FG26" s="405"/>
      <c r="FH26" s="406">
        <v>1</v>
      </c>
      <c r="FI26" s="177"/>
      <c r="FJ26" s="407"/>
      <c r="FK26" s="408"/>
      <c r="FL26" s="408"/>
      <c r="FM26" s="409"/>
      <c r="FN26" s="410"/>
      <c r="FO26" s="411"/>
      <c r="FP26" s="394">
        <v>0</v>
      </c>
      <c r="FQ26" s="175"/>
      <c r="FR26" s="395"/>
      <c r="FS26" s="396"/>
      <c r="FT26" s="396"/>
      <c r="FU26" s="397"/>
      <c r="FV26" s="398"/>
      <c r="FW26" s="399" t="s">
        <v>90</v>
      </c>
      <c r="FX26" s="400">
        <v>0</v>
      </c>
      <c r="FY26" s="176"/>
      <c r="FZ26" s="401"/>
      <c r="GA26" s="402"/>
      <c r="GB26" s="402"/>
      <c r="GC26" s="403"/>
      <c r="GD26" s="404"/>
      <c r="GE26" s="405" t="s">
        <v>90</v>
      </c>
      <c r="GF26" s="406">
        <v>0</v>
      </c>
      <c r="GG26" s="177"/>
      <c r="GH26" s="407"/>
      <c r="GI26" s="408"/>
      <c r="GJ26" s="408"/>
      <c r="GK26" s="409"/>
      <c r="GL26" s="410"/>
      <c r="GM26" s="429" t="s">
        <v>90</v>
      </c>
      <c r="GN26" s="394">
        <v>0</v>
      </c>
      <c r="GO26" s="175"/>
      <c r="GP26" s="395"/>
      <c r="GQ26" s="396"/>
      <c r="GR26" s="396"/>
      <c r="GS26" s="397"/>
      <c r="GT26" s="398"/>
      <c r="GU26" s="399" t="s">
        <v>90</v>
      </c>
      <c r="GV26" s="400"/>
      <c r="GW26" s="176"/>
      <c r="GX26" s="401"/>
      <c r="GY26" s="402"/>
      <c r="GZ26" s="402"/>
      <c r="HA26" s="403"/>
      <c r="HB26" s="404"/>
      <c r="HC26" s="405"/>
      <c r="HD26" s="406"/>
      <c r="HE26" s="177"/>
      <c r="HF26" s="407"/>
      <c r="HG26" s="408"/>
      <c r="HH26" s="408"/>
      <c r="HI26" s="409"/>
      <c r="HJ26" s="410"/>
      <c r="HK26" s="411"/>
      <c r="HL26" s="394"/>
      <c r="HM26" s="175"/>
      <c r="HN26" s="395"/>
      <c r="HO26" s="396"/>
      <c r="HP26" s="396"/>
      <c r="HQ26" s="397"/>
      <c r="HR26" s="398"/>
      <c r="HS26" s="399"/>
      <c r="HT26" s="400"/>
      <c r="HU26" s="176"/>
      <c r="HV26" s="401"/>
      <c r="HW26" s="402"/>
      <c r="HX26" s="402"/>
      <c r="HY26" s="403"/>
      <c r="HZ26" s="404"/>
      <c r="IA26" s="405"/>
      <c r="IB26" s="406"/>
      <c r="IC26" s="177"/>
      <c r="ID26" s="407"/>
      <c r="IE26" s="408"/>
      <c r="IF26" s="408"/>
      <c r="IG26" s="409"/>
      <c r="IH26" s="410"/>
      <c r="II26" s="411"/>
      <c r="IJ26" s="394"/>
      <c r="IK26" s="175"/>
      <c r="IL26" s="395"/>
      <c r="IM26" s="396"/>
      <c r="IN26" s="396"/>
      <c r="IO26" s="397"/>
      <c r="IP26" s="398"/>
      <c r="IQ26" s="399"/>
      <c r="IS26" s="163">
        <f t="shared" si="3"/>
        <v>0</v>
      </c>
      <c r="IT26" s="161">
        <f t="shared" si="4"/>
        <v>0</v>
      </c>
      <c r="IU26" s="162">
        <f t="shared" si="5"/>
        <v>0</v>
      </c>
      <c r="IW26" s="241"/>
    </row>
    <row r="27" spans="1:257" s="160" customFormat="1" ht="20.100000000000001" customHeight="1">
      <c r="A27" s="490" t="s">
        <v>284</v>
      </c>
      <c r="B27" s="491" t="s">
        <v>285</v>
      </c>
      <c r="C27" s="492" t="s">
        <v>86</v>
      </c>
      <c r="D27" s="412">
        <v>1</v>
      </c>
      <c r="E27" s="178">
        <v>20215</v>
      </c>
      <c r="F27" s="413">
        <v>54</v>
      </c>
      <c r="G27" s="414"/>
      <c r="H27" s="414"/>
      <c r="I27" s="415"/>
      <c r="J27" s="416"/>
      <c r="K27" s="417"/>
      <c r="L27" s="418">
        <v>0</v>
      </c>
      <c r="M27" s="179"/>
      <c r="N27" s="419"/>
      <c r="O27" s="420"/>
      <c r="P27" s="420"/>
      <c r="Q27" s="421"/>
      <c r="R27" s="422"/>
      <c r="S27" s="405" t="s">
        <v>90</v>
      </c>
      <c r="T27" s="424">
        <v>0</v>
      </c>
      <c r="U27" s="180"/>
      <c r="V27" s="425"/>
      <c r="W27" s="426"/>
      <c r="X27" s="426"/>
      <c r="Y27" s="427"/>
      <c r="Z27" s="428"/>
      <c r="AA27" s="429"/>
      <c r="AB27" s="412">
        <v>0</v>
      </c>
      <c r="AC27" s="178"/>
      <c r="AD27" s="413"/>
      <c r="AE27" s="414"/>
      <c r="AF27" s="414"/>
      <c r="AG27" s="415"/>
      <c r="AH27" s="416"/>
      <c r="AI27" s="417"/>
      <c r="AJ27" s="418">
        <v>0</v>
      </c>
      <c r="AK27" s="179"/>
      <c r="AL27" s="419"/>
      <c r="AM27" s="420"/>
      <c r="AN27" s="420"/>
      <c r="AO27" s="421"/>
      <c r="AP27" s="422"/>
      <c r="AQ27" s="423"/>
      <c r="AR27" s="424">
        <v>0</v>
      </c>
      <c r="AS27" s="180"/>
      <c r="AT27" s="425"/>
      <c r="AU27" s="426"/>
      <c r="AV27" s="426"/>
      <c r="AW27" s="427"/>
      <c r="AX27" s="428"/>
      <c r="AY27" s="429"/>
      <c r="AZ27" s="412">
        <v>0</v>
      </c>
      <c r="BA27" s="178"/>
      <c r="BB27" s="413"/>
      <c r="BC27" s="414"/>
      <c r="BD27" s="414"/>
      <c r="BE27" s="415"/>
      <c r="BF27" s="416"/>
      <c r="BG27" s="417"/>
      <c r="BH27" s="418">
        <v>0</v>
      </c>
      <c r="BI27" s="179"/>
      <c r="BJ27" s="419"/>
      <c r="BK27" s="420"/>
      <c r="BL27" s="420"/>
      <c r="BM27" s="421"/>
      <c r="BN27" s="422"/>
      <c r="BO27" s="423"/>
      <c r="BP27" s="424">
        <v>0</v>
      </c>
      <c r="BQ27" s="180"/>
      <c r="BR27" s="425"/>
      <c r="BS27" s="426"/>
      <c r="BT27" s="426"/>
      <c r="BU27" s="427"/>
      <c r="BV27" s="428"/>
      <c r="BW27" s="429"/>
      <c r="BX27" s="412">
        <v>2</v>
      </c>
      <c r="BY27" s="178"/>
      <c r="BZ27" s="413">
        <v>59</v>
      </c>
      <c r="CA27" s="414"/>
      <c r="CB27" s="414"/>
      <c r="CC27" s="415"/>
      <c r="CD27" s="416"/>
      <c r="CE27" s="417"/>
      <c r="CF27" s="418">
        <v>0</v>
      </c>
      <c r="CG27" s="179"/>
      <c r="CH27" s="419"/>
      <c r="CI27" s="420"/>
      <c r="CJ27" s="420"/>
      <c r="CK27" s="421"/>
      <c r="CL27" s="422"/>
      <c r="CM27" s="423"/>
      <c r="CN27" s="424">
        <v>0</v>
      </c>
      <c r="CO27" s="180"/>
      <c r="CP27" s="425"/>
      <c r="CQ27" s="426"/>
      <c r="CR27" s="426"/>
      <c r="CS27" s="427"/>
      <c r="CT27" s="428"/>
      <c r="CU27" s="429"/>
      <c r="CV27" s="412">
        <v>0</v>
      </c>
      <c r="CW27" s="178"/>
      <c r="CX27" s="413"/>
      <c r="CY27" s="414"/>
      <c r="CZ27" s="414"/>
      <c r="DA27" s="415"/>
      <c r="DB27" s="416"/>
      <c r="DC27" s="417"/>
      <c r="DD27" s="418">
        <v>1</v>
      </c>
      <c r="DE27" s="179"/>
      <c r="DF27" s="419">
        <v>16</v>
      </c>
      <c r="DG27" s="420"/>
      <c r="DH27" s="420"/>
      <c r="DI27" s="421"/>
      <c r="DJ27" s="422"/>
      <c r="DK27" s="423"/>
      <c r="DL27" s="424">
        <v>0</v>
      </c>
      <c r="DM27" s="180"/>
      <c r="DN27" s="425"/>
      <c r="DO27" s="426"/>
      <c r="DP27" s="426"/>
      <c r="DQ27" s="427"/>
      <c r="DR27" s="428"/>
      <c r="DS27" s="429"/>
      <c r="DT27" s="412">
        <v>0</v>
      </c>
      <c r="DU27" s="178"/>
      <c r="DV27" s="413"/>
      <c r="DW27" s="414"/>
      <c r="DX27" s="414"/>
      <c r="DY27" s="415"/>
      <c r="DZ27" s="416"/>
      <c r="EA27" s="417"/>
      <c r="EB27" s="418">
        <v>0</v>
      </c>
      <c r="EC27" s="179"/>
      <c r="ED27" s="419"/>
      <c r="EE27" s="420"/>
      <c r="EF27" s="420"/>
      <c r="EG27" s="421"/>
      <c r="EH27" s="422"/>
      <c r="EI27" s="423"/>
      <c r="EJ27" s="424">
        <v>0</v>
      </c>
      <c r="EK27" s="180"/>
      <c r="EL27" s="425"/>
      <c r="EM27" s="426"/>
      <c r="EN27" s="426"/>
      <c r="EO27" s="427"/>
      <c r="EP27" s="428"/>
      <c r="EQ27" s="429"/>
      <c r="ER27" s="412">
        <v>0</v>
      </c>
      <c r="ES27" s="178"/>
      <c r="ET27" s="413"/>
      <c r="EU27" s="414"/>
      <c r="EV27" s="414"/>
      <c r="EW27" s="415"/>
      <c r="EX27" s="416"/>
      <c r="EY27" s="417"/>
      <c r="EZ27" s="418">
        <v>1</v>
      </c>
      <c r="FA27" s="179">
        <v>22950</v>
      </c>
      <c r="FB27" s="419">
        <v>46</v>
      </c>
      <c r="FC27" s="420"/>
      <c r="FD27" s="420"/>
      <c r="FE27" s="421"/>
      <c r="FF27" s="422"/>
      <c r="FG27" s="423"/>
      <c r="FH27" s="424">
        <v>0</v>
      </c>
      <c r="FI27" s="180"/>
      <c r="FJ27" s="425"/>
      <c r="FK27" s="426"/>
      <c r="FL27" s="426"/>
      <c r="FM27" s="427"/>
      <c r="FN27" s="428"/>
      <c r="FO27" s="429"/>
      <c r="FP27" s="412">
        <v>1</v>
      </c>
      <c r="FQ27" s="178"/>
      <c r="FR27" s="413">
        <v>16</v>
      </c>
      <c r="FS27" s="414"/>
      <c r="FT27" s="414"/>
      <c r="FU27" s="415"/>
      <c r="FV27" s="416"/>
      <c r="FW27" s="417"/>
      <c r="FX27" s="400">
        <v>0</v>
      </c>
      <c r="FY27" s="179"/>
      <c r="FZ27" s="419"/>
      <c r="GA27" s="420"/>
      <c r="GB27" s="420"/>
      <c r="GC27" s="421"/>
      <c r="GD27" s="422"/>
      <c r="GE27" s="405" t="s">
        <v>90</v>
      </c>
      <c r="GF27" s="406">
        <v>0</v>
      </c>
      <c r="GG27" s="180"/>
      <c r="GH27" s="425"/>
      <c r="GI27" s="426"/>
      <c r="GJ27" s="426"/>
      <c r="GK27" s="427"/>
      <c r="GL27" s="428"/>
      <c r="GM27" s="429" t="s">
        <v>90</v>
      </c>
      <c r="GN27" s="394">
        <v>0</v>
      </c>
      <c r="GO27" s="178"/>
      <c r="GP27" s="413"/>
      <c r="GQ27" s="414"/>
      <c r="GR27" s="414"/>
      <c r="GS27" s="415"/>
      <c r="GT27" s="416"/>
      <c r="GU27" s="399" t="s">
        <v>90</v>
      </c>
      <c r="GV27" s="418"/>
      <c r="GW27" s="179"/>
      <c r="GX27" s="419"/>
      <c r="GY27" s="420"/>
      <c r="GZ27" s="420"/>
      <c r="HA27" s="421"/>
      <c r="HB27" s="422"/>
      <c r="HC27" s="423"/>
      <c r="HD27" s="424"/>
      <c r="HE27" s="180"/>
      <c r="HF27" s="425"/>
      <c r="HG27" s="426"/>
      <c r="HH27" s="426"/>
      <c r="HI27" s="427"/>
      <c r="HJ27" s="428"/>
      <c r="HK27" s="429"/>
      <c r="HL27" s="412"/>
      <c r="HM27" s="178"/>
      <c r="HN27" s="413"/>
      <c r="HO27" s="414"/>
      <c r="HP27" s="414"/>
      <c r="HQ27" s="415"/>
      <c r="HR27" s="416"/>
      <c r="HS27" s="417"/>
      <c r="HT27" s="418"/>
      <c r="HU27" s="179"/>
      <c r="HV27" s="419"/>
      <c r="HW27" s="420"/>
      <c r="HX27" s="420"/>
      <c r="HY27" s="421"/>
      <c r="HZ27" s="422"/>
      <c r="IA27" s="423"/>
      <c r="IB27" s="424"/>
      <c r="IC27" s="180"/>
      <c r="ID27" s="425"/>
      <c r="IE27" s="426"/>
      <c r="IF27" s="426"/>
      <c r="IG27" s="427"/>
      <c r="IH27" s="428"/>
      <c r="II27" s="429"/>
      <c r="IJ27" s="412"/>
      <c r="IK27" s="178"/>
      <c r="IL27" s="413"/>
      <c r="IM27" s="414"/>
      <c r="IN27" s="414"/>
      <c r="IO27" s="415"/>
      <c r="IP27" s="416"/>
      <c r="IQ27" s="417"/>
      <c r="IS27" s="163">
        <f t="shared" si="3"/>
        <v>22950</v>
      </c>
      <c r="IT27" s="161">
        <f t="shared" si="4"/>
        <v>20215</v>
      </c>
      <c r="IU27" s="162">
        <f t="shared" si="5"/>
        <v>2735</v>
      </c>
      <c r="IW27" s="241"/>
    </row>
    <row r="28" spans="1:257" s="160" customFormat="1" ht="20.100000000000001" customHeight="1">
      <c r="A28" s="270" t="s">
        <v>280</v>
      </c>
      <c r="B28" s="303" t="s">
        <v>289</v>
      </c>
      <c r="C28" s="271"/>
      <c r="D28" s="394">
        <v>1</v>
      </c>
      <c r="E28" s="175">
        <v>119014</v>
      </c>
      <c r="F28" s="395">
        <v>20</v>
      </c>
      <c r="G28" s="396"/>
      <c r="H28" s="396"/>
      <c r="I28" s="397"/>
      <c r="J28" s="398"/>
      <c r="K28" s="399"/>
      <c r="L28" s="418">
        <v>0</v>
      </c>
      <c r="M28" s="176"/>
      <c r="N28" s="401"/>
      <c r="O28" s="402"/>
      <c r="P28" s="402"/>
      <c r="Q28" s="403"/>
      <c r="R28" s="404"/>
      <c r="S28" s="405" t="s">
        <v>90</v>
      </c>
      <c r="T28" s="406">
        <v>0</v>
      </c>
      <c r="U28" s="177"/>
      <c r="V28" s="407"/>
      <c r="W28" s="408"/>
      <c r="X28" s="408"/>
      <c r="Y28" s="409"/>
      <c r="Z28" s="410"/>
      <c r="AA28" s="411"/>
      <c r="AB28" s="394">
        <v>0</v>
      </c>
      <c r="AC28" s="175"/>
      <c r="AD28" s="395"/>
      <c r="AE28" s="396"/>
      <c r="AF28" s="396"/>
      <c r="AG28" s="397"/>
      <c r="AH28" s="398"/>
      <c r="AI28" s="399"/>
      <c r="AJ28" s="400">
        <v>0</v>
      </c>
      <c r="AK28" s="176"/>
      <c r="AL28" s="401"/>
      <c r="AM28" s="402"/>
      <c r="AN28" s="402"/>
      <c r="AO28" s="403"/>
      <c r="AP28" s="404"/>
      <c r="AQ28" s="405"/>
      <c r="AR28" s="406">
        <v>0</v>
      </c>
      <c r="AS28" s="177"/>
      <c r="AT28" s="407"/>
      <c r="AU28" s="408"/>
      <c r="AV28" s="408"/>
      <c r="AW28" s="409"/>
      <c r="AX28" s="410"/>
      <c r="AY28" s="411"/>
      <c r="AZ28" s="394">
        <v>0</v>
      </c>
      <c r="BA28" s="175"/>
      <c r="BB28" s="395"/>
      <c r="BC28" s="396"/>
      <c r="BD28" s="396"/>
      <c r="BE28" s="397"/>
      <c r="BF28" s="398"/>
      <c r="BG28" s="399"/>
      <c r="BH28" s="400">
        <v>0</v>
      </c>
      <c r="BI28" s="176"/>
      <c r="BJ28" s="401"/>
      <c r="BK28" s="402"/>
      <c r="BL28" s="402"/>
      <c r="BM28" s="403"/>
      <c r="BN28" s="404"/>
      <c r="BO28" s="405"/>
      <c r="BP28" s="406">
        <v>1</v>
      </c>
      <c r="BQ28" s="177">
        <v>12848</v>
      </c>
      <c r="BR28" s="407">
        <v>38</v>
      </c>
      <c r="BS28" s="408"/>
      <c r="BT28" s="408"/>
      <c r="BU28" s="409"/>
      <c r="BV28" s="410"/>
      <c r="BW28" s="411"/>
      <c r="BX28" s="394">
        <v>0</v>
      </c>
      <c r="BY28" s="175"/>
      <c r="BZ28" s="395"/>
      <c r="CA28" s="396"/>
      <c r="CB28" s="396"/>
      <c r="CC28" s="397"/>
      <c r="CD28" s="398"/>
      <c r="CE28" s="399"/>
      <c r="CF28" s="400">
        <v>0</v>
      </c>
      <c r="CG28" s="176"/>
      <c r="CH28" s="401"/>
      <c r="CI28" s="402"/>
      <c r="CJ28" s="402"/>
      <c r="CK28" s="403"/>
      <c r="CL28" s="404"/>
      <c r="CM28" s="405"/>
      <c r="CN28" s="406">
        <v>0</v>
      </c>
      <c r="CO28" s="177"/>
      <c r="CP28" s="407"/>
      <c r="CQ28" s="408"/>
      <c r="CR28" s="408"/>
      <c r="CS28" s="409"/>
      <c r="CT28" s="410"/>
      <c r="CU28" s="411"/>
      <c r="CV28" s="394">
        <v>0</v>
      </c>
      <c r="CW28" s="175"/>
      <c r="CX28" s="395"/>
      <c r="CY28" s="396"/>
      <c r="CZ28" s="396"/>
      <c r="DA28" s="397"/>
      <c r="DB28" s="398"/>
      <c r="DC28" s="399"/>
      <c r="DD28" s="400">
        <v>2</v>
      </c>
      <c r="DE28" s="176">
        <v>122654</v>
      </c>
      <c r="DF28" s="401">
        <v>37</v>
      </c>
      <c r="DG28" s="402"/>
      <c r="DH28" s="402"/>
      <c r="DI28" s="403"/>
      <c r="DJ28" s="404"/>
      <c r="DK28" s="405"/>
      <c r="DL28" s="406">
        <v>4</v>
      </c>
      <c r="DM28" s="177"/>
      <c r="DN28" s="407"/>
      <c r="DO28" s="408"/>
      <c r="DP28" s="408"/>
      <c r="DQ28" s="409"/>
      <c r="DR28" s="410"/>
      <c r="DS28" s="411"/>
      <c r="DT28" s="394">
        <v>0</v>
      </c>
      <c r="DU28" s="175"/>
      <c r="DV28" s="395"/>
      <c r="DW28" s="396"/>
      <c r="DX28" s="396"/>
      <c r="DY28" s="397"/>
      <c r="DZ28" s="398"/>
      <c r="EA28" s="399"/>
      <c r="EB28" s="400">
        <v>6</v>
      </c>
      <c r="EC28" s="176"/>
      <c r="ED28" s="401">
        <v>10</v>
      </c>
      <c r="EE28" s="402"/>
      <c r="EF28" s="402"/>
      <c r="EG28" s="403"/>
      <c r="EH28" s="404"/>
      <c r="EI28" s="405"/>
      <c r="EJ28" s="406">
        <v>0</v>
      </c>
      <c r="EK28" s="177"/>
      <c r="EL28" s="407"/>
      <c r="EM28" s="408"/>
      <c r="EN28" s="408"/>
      <c r="EO28" s="409"/>
      <c r="EP28" s="410"/>
      <c r="EQ28" s="411"/>
      <c r="ER28" s="394">
        <v>0</v>
      </c>
      <c r="ES28" s="175"/>
      <c r="ET28" s="395"/>
      <c r="EU28" s="396"/>
      <c r="EV28" s="396"/>
      <c r="EW28" s="397"/>
      <c r="EX28" s="398"/>
      <c r="EY28" s="399"/>
      <c r="EZ28" s="400">
        <v>0</v>
      </c>
      <c r="FA28" s="176"/>
      <c r="FB28" s="401"/>
      <c r="FC28" s="402"/>
      <c r="FD28" s="402"/>
      <c r="FE28" s="403"/>
      <c r="FF28" s="404"/>
      <c r="FG28" s="405"/>
      <c r="FH28" s="406">
        <v>0</v>
      </c>
      <c r="FI28" s="177"/>
      <c r="FJ28" s="407"/>
      <c r="FK28" s="408"/>
      <c r="FL28" s="408"/>
      <c r="FM28" s="409"/>
      <c r="FN28" s="410"/>
      <c r="FO28" s="411"/>
      <c r="FP28" s="394">
        <v>0</v>
      </c>
      <c r="FQ28" s="175"/>
      <c r="FR28" s="395"/>
      <c r="FS28" s="396"/>
      <c r="FT28" s="396"/>
      <c r="FU28" s="397"/>
      <c r="FV28" s="398"/>
      <c r="FW28" s="399" t="s">
        <v>90</v>
      </c>
      <c r="FX28" s="400">
        <v>0</v>
      </c>
      <c r="FY28" s="176"/>
      <c r="FZ28" s="401"/>
      <c r="GA28" s="402"/>
      <c r="GB28" s="402"/>
      <c r="GC28" s="403"/>
      <c r="GD28" s="404"/>
      <c r="GE28" s="405" t="s">
        <v>90</v>
      </c>
      <c r="GF28" s="406">
        <v>0</v>
      </c>
      <c r="GG28" s="177"/>
      <c r="GH28" s="407"/>
      <c r="GI28" s="408"/>
      <c r="GJ28" s="408"/>
      <c r="GK28" s="409"/>
      <c r="GL28" s="410"/>
      <c r="GM28" s="429" t="s">
        <v>90</v>
      </c>
      <c r="GN28" s="394">
        <v>0</v>
      </c>
      <c r="GO28" s="175"/>
      <c r="GP28" s="395"/>
      <c r="GQ28" s="396"/>
      <c r="GR28" s="396"/>
      <c r="GS28" s="397"/>
      <c r="GT28" s="398"/>
      <c r="GU28" s="399" t="s">
        <v>90</v>
      </c>
      <c r="GV28" s="400"/>
      <c r="GW28" s="176"/>
      <c r="GX28" s="401"/>
      <c r="GY28" s="402"/>
      <c r="GZ28" s="402"/>
      <c r="HA28" s="403"/>
      <c r="HB28" s="404"/>
      <c r="HC28" s="405"/>
      <c r="HD28" s="406"/>
      <c r="HE28" s="177"/>
      <c r="HF28" s="407"/>
      <c r="HG28" s="408"/>
      <c r="HH28" s="408"/>
      <c r="HI28" s="409"/>
      <c r="HJ28" s="410"/>
      <c r="HK28" s="411"/>
      <c r="HL28" s="394"/>
      <c r="HM28" s="175"/>
      <c r="HN28" s="395"/>
      <c r="HO28" s="396"/>
      <c r="HP28" s="396"/>
      <c r="HQ28" s="397"/>
      <c r="HR28" s="398"/>
      <c r="HS28" s="399"/>
      <c r="HT28" s="400"/>
      <c r="HU28" s="176"/>
      <c r="HV28" s="401"/>
      <c r="HW28" s="402"/>
      <c r="HX28" s="402"/>
      <c r="HY28" s="403"/>
      <c r="HZ28" s="404"/>
      <c r="IA28" s="405"/>
      <c r="IB28" s="406"/>
      <c r="IC28" s="177"/>
      <c r="ID28" s="407"/>
      <c r="IE28" s="408"/>
      <c r="IF28" s="408"/>
      <c r="IG28" s="409"/>
      <c r="IH28" s="410"/>
      <c r="II28" s="411"/>
      <c r="IJ28" s="394"/>
      <c r="IK28" s="175"/>
      <c r="IL28" s="395"/>
      <c r="IM28" s="396"/>
      <c r="IN28" s="396"/>
      <c r="IO28" s="397"/>
      <c r="IP28" s="398"/>
      <c r="IQ28" s="399"/>
      <c r="IS28" s="163">
        <f t="shared" si="3"/>
        <v>122654</v>
      </c>
      <c r="IT28" s="161">
        <f t="shared" si="4"/>
        <v>12848</v>
      </c>
      <c r="IU28" s="162">
        <f t="shared" si="5"/>
        <v>109806</v>
      </c>
      <c r="IW28" s="241"/>
    </row>
    <row r="29" spans="1:257" s="160" customFormat="1" ht="20.100000000000001" customHeight="1">
      <c r="A29" s="490" t="s">
        <v>338</v>
      </c>
      <c r="B29" s="491" t="s">
        <v>337</v>
      </c>
      <c r="C29" s="492" t="s">
        <v>86</v>
      </c>
      <c r="D29" s="412">
        <v>9</v>
      </c>
      <c r="E29" s="178"/>
      <c r="F29" s="413"/>
      <c r="G29" s="414"/>
      <c r="H29" s="414"/>
      <c r="I29" s="415"/>
      <c r="J29" s="416"/>
      <c r="K29" s="417"/>
      <c r="L29" s="418">
        <v>0</v>
      </c>
      <c r="M29" s="179"/>
      <c r="N29" s="419"/>
      <c r="O29" s="420"/>
      <c r="P29" s="420"/>
      <c r="Q29" s="421"/>
      <c r="R29" s="422"/>
      <c r="S29" s="423" t="s">
        <v>90</v>
      </c>
      <c r="T29" s="424">
        <v>9</v>
      </c>
      <c r="U29" s="180"/>
      <c r="V29" s="425">
        <v>42</v>
      </c>
      <c r="W29" s="426"/>
      <c r="X29" s="426"/>
      <c r="Y29" s="427"/>
      <c r="Z29" s="428"/>
      <c r="AA29" s="429"/>
      <c r="AB29" s="412">
        <v>9</v>
      </c>
      <c r="AC29" s="178"/>
      <c r="AD29" s="413"/>
      <c r="AE29" s="414"/>
      <c r="AF29" s="414"/>
      <c r="AG29" s="415"/>
      <c r="AH29" s="416"/>
      <c r="AI29" s="417"/>
      <c r="AJ29" s="418"/>
      <c r="AK29" s="179"/>
      <c r="AL29" s="419"/>
      <c r="AM29" s="420"/>
      <c r="AN29" s="420"/>
      <c r="AO29" s="421"/>
      <c r="AP29" s="422"/>
      <c r="AQ29" s="423"/>
      <c r="AR29" s="424">
        <v>9</v>
      </c>
      <c r="AS29" s="180"/>
      <c r="AT29" s="425"/>
      <c r="AU29" s="426"/>
      <c r="AV29" s="426"/>
      <c r="AW29" s="427"/>
      <c r="AX29" s="428"/>
      <c r="AY29" s="429"/>
      <c r="AZ29" s="412">
        <v>9</v>
      </c>
      <c r="BA29" s="178"/>
      <c r="BB29" s="413">
        <v>70</v>
      </c>
      <c r="BC29" s="414"/>
      <c r="BD29" s="414"/>
      <c r="BE29" s="415"/>
      <c r="BF29" s="416"/>
      <c r="BG29" s="417"/>
      <c r="BH29" s="418">
        <v>9</v>
      </c>
      <c r="BI29" s="179"/>
      <c r="BJ29" s="419"/>
      <c r="BK29" s="420"/>
      <c r="BL29" s="420"/>
      <c r="BM29" s="421"/>
      <c r="BN29" s="422"/>
      <c r="BO29" s="423"/>
      <c r="BP29" s="424"/>
      <c r="BQ29" s="180"/>
      <c r="BR29" s="425"/>
      <c r="BS29" s="426"/>
      <c r="BT29" s="426"/>
      <c r="BU29" s="427"/>
      <c r="BV29" s="428"/>
      <c r="BW29" s="429"/>
      <c r="BX29" s="412">
        <v>9</v>
      </c>
      <c r="BY29" s="178"/>
      <c r="BZ29" s="413"/>
      <c r="CA29" s="414"/>
      <c r="CB29" s="414"/>
      <c r="CC29" s="415"/>
      <c r="CD29" s="416"/>
      <c r="CE29" s="417"/>
      <c r="CF29" s="418">
        <v>9</v>
      </c>
      <c r="CG29" s="179"/>
      <c r="CH29" s="419">
        <v>30</v>
      </c>
      <c r="CI29" s="420"/>
      <c r="CJ29" s="420"/>
      <c r="CK29" s="421"/>
      <c r="CL29" s="422"/>
      <c r="CM29" s="423"/>
      <c r="CN29" s="424">
        <v>9</v>
      </c>
      <c r="CO29" s="180"/>
      <c r="CP29" s="425"/>
      <c r="CQ29" s="426"/>
      <c r="CR29" s="426"/>
      <c r="CS29" s="427"/>
      <c r="CT29" s="428"/>
      <c r="CU29" s="429"/>
      <c r="CV29" s="412">
        <v>9</v>
      </c>
      <c r="CW29" s="178"/>
      <c r="CX29" s="413"/>
      <c r="CY29" s="414"/>
      <c r="CZ29" s="414"/>
      <c r="DA29" s="415"/>
      <c r="DB29" s="416"/>
      <c r="DC29" s="417"/>
      <c r="DD29" s="418">
        <v>9</v>
      </c>
      <c r="DE29" s="179"/>
      <c r="DF29" s="419"/>
      <c r="DG29" s="420"/>
      <c r="DH29" s="420"/>
      <c r="DI29" s="421"/>
      <c r="DJ29" s="422"/>
      <c r="DK29" s="423"/>
      <c r="DL29" s="424">
        <v>9</v>
      </c>
      <c r="DM29" s="180"/>
      <c r="DN29" s="425">
        <v>48</v>
      </c>
      <c r="DO29" s="426"/>
      <c r="DP29" s="426"/>
      <c r="DQ29" s="427"/>
      <c r="DR29" s="428"/>
      <c r="DS29" s="429"/>
      <c r="DT29" s="412">
        <v>9</v>
      </c>
      <c r="DU29" s="178"/>
      <c r="DV29" s="413"/>
      <c r="DW29" s="414"/>
      <c r="DX29" s="414"/>
      <c r="DY29" s="415"/>
      <c r="DZ29" s="416"/>
      <c r="EA29" s="417"/>
      <c r="EB29" s="418">
        <v>9</v>
      </c>
      <c r="EC29" s="179"/>
      <c r="ED29" s="419"/>
      <c r="EE29" s="420"/>
      <c r="EF29" s="420"/>
      <c r="EG29" s="421"/>
      <c r="EH29" s="422"/>
      <c r="EI29" s="423"/>
      <c r="EJ29" s="424">
        <v>9</v>
      </c>
      <c r="EK29" s="180"/>
      <c r="EL29" s="425"/>
      <c r="EM29" s="426"/>
      <c r="EN29" s="426"/>
      <c r="EO29" s="427"/>
      <c r="EP29" s="428"/>
      <c r="EQ29" s="429"/>
      <c r="ER29" s="412">
        <v>9</v>
      </c>
      <c r="ES29" s="178"/>
      <c r="ET29" s="413">
        <v>40</v>
      </c>
      <c r="EU29" s="414"/>
      <c r="EV29" s="414"/>
      <c r="EW29" s="415"/>
      <c r="EX29" s="416"/>
      <c r="EY29" s="417"/>
      <c r="EZ29" s="418">
        <v>9</v>
      </c>
      <c r="FA29" s="179"/>
      <c r="FB29" s="419"/>
      <c r="FC29" s="420"/>
      <c r="FD29" s="420"/>
      <c r="FE29" s="421"/>
      <c r="FF29" s="422"/>
      <c r="FG29" s="423"/>
      <c r="FH29" s="424">
        <v>9</v>
      </c>
      <c r="FI29" s="180"/>
      <c r="FJ29" s="425"/>
      <c r="FK29" s="426"/>
      <c r="FL29" s="426"/>
      <c r="FM29" s="427"/>
      <c r="FN29" s="428"/>
      <c r="FO29" s="429"/>
      <c r="FP29" s="412">
        <v>5</v>
      </c>
      <c r="FQ29" s="178"/>
      <c r="FR29" s="413">
        <v>25</v>
      </c>
      <c r="FS29" s="414"/>
      <c r="FT29" s="414"/>
      <c r="FU29" s="415"/>
      <c r="FV29" s="416"/>
      <c r="FW29" s="417"/>
      <c r="FX29" s="418">
        <v>9</v>
      </c>
      <c r="FY29" s="179"/>
      <c r="FZ29" s="419"/>
      <c r="GA29" s="420"/>
      <c r="GB29" s="420"/>
      <c r="GC29" s="421"/>
      <c r="GD29" s="422"/>
      <c r="GE29" s="405"/>
      <c r="GF29" s="424">
        <v>5</v>
      </c>
      <c r="GG29" s="180"/>
      <c r="GH29" s="425"/>
      <c r="GI29" s="426"/>
      <c r="GJ29" s="426"/>
      <c r="GK29" s="427"/>
      <c r="GL29" s="428"/>
      <c r="GM29" s="429" t="s">
        <v>90</v>
      </c>
      <c r="GN29" s="412">
        <v>2</v>
      </c>
      <c r="GO29" s="178"/>
      <c r="GP29" s="413"/>
      <c r="GQ29" s="414"/>
      <c r="GR29" s="414"/>
      <c r="GS29" s="415"/>
      <c r="GT29" s="416"/>
      <c r="GU29" s="417"/>
      <c r="GV29" s="418"/>
      <c r="GW29" s="179"/>
      <c r="GX29" s="419"/>
      <c r="GY29" s="420"/>
      <c r="GZ29" s="420"/>
      <c r="HA29" s="421"/>
      <c r="HB29" s="422"/>
      <c r="HC29" s="423"/>
      <c r="HD29" s="424"/>
      <c r="HE29" s="180"/>
      <c r="HF29" s="425"/>
      <c r="HG29" s="426"/>
      <c r="HH29" s="426"/>
      <c r="HI29" s="427"/>
      <c r="HJ29" s="428"/>
      <c r="HK29" s="429"/>
      <c r="HL29" s="412"/>
      <c r="HM29" s="178"/>
      <c r="HN29" s="413"/>
      <c r="HO29" s="414"/>
      <c r="HP29" s="414"/>
      <c r="HQ29" s="415"/>
      <c r="HR29" s="416"/>
      <c r="HS29" s="417"/>
      <c r="HT29" s="418"/>
      <c r="HU29" s="179"/>
      <c r="HV29" s="419"/>
      <c r="HW29" s="420"/>
      <c r="HX29" s="420"/>
      <c r="HY29" s="421"/>
      <c r="HZ29" s="422"/>
      <c r="IA29" s="423"/>
      <c r="IB29" s="424"/>
      <c r="IC29" s="180"/>
      <c r="ID29" s="425"/>
      <c r="IE29" s="426"/>
      <c r="IF29" s="426"/>
      <c r="IG29" s="427"/>
      <c r="IH29" s="428"/>
      <c r="II29" s="429"/>
      <c r="IJ29" s="412"/>
      <c r="IK29" s="178"/>
      <c r="IL29" s="413"/>
      <c r="IM29" s="414"/>
      <c r="IN29" s="414"/>
      <c r="IO29" s="415"/>
      <c r="IP29" s="416"/>
      <c r="IQ29" s="417"/>
      <c r="IS29" s="163">
        <f t="shared" si="3"/>
        <v>0</v>
      </c>
      <c r="IT29" s="161">
        <f t="shared" si="4"/>
        <v>0</v>
      </c>
      <c r="IU29" s="162">
        <f t="shared" si="5"/>
        <v>0</v>
      </c>
      <c r="IW29" s="241"/>
    </row>
    <row r="30" spans="1:257" s="160" customFormat="1" ht="20.100000000000001" customHeight="1">
      <c r="A30" s="270" t="s">
        <v>296</v>
      </c>
      <c r="B30" s="303"/>
      <c r="C30" s="271"/>
      <c r="D30" s="394"/>
      <c r="E30" s="175"/>
      <c r="F30" s="395"/>
      <c r="G30" s="396"/>
      <c r="H30" s="396"/>
      <c r="I30" s="397"/>
      <c r="J30" s="398"/>
      <c r="K30" s="399"/>
      <c r="L30" s="400"/>
      <c r="M30" s="176"/>
      <c r="N30" s="401"/>
      <c r="O30" s="402"/>
      <c r="P30" s="402"/>
      <c r="Q30" s="403"/>
      <c r="R30" s="404"/>
      <c r="S30" s="405"/>
      <c r="T30" s="406">
        <v>0</v>
      </c>
      <c r="U30" s="177"/>
      <c r="V30" s="407">
        <v>25</v>
      </c>
      <c r="W30" s="408"/>
      <c r="X30" s="408"/>
      <c r="Y30" s="409"/>
      <c r="Z30" s="410"/>
      <c r="AA30" s="411"/>
      <c r="AB30" s="394">
        <v>0</v>
      </c>
      <c r="AC30" s="175"/>
      <c r="AD30" s="395"/>
      <c r="AE30" s="396"/>
      <c r="AF30" s="396"/>
      <c r="AG30" s="397"/>
      <c r="AH30" s="398"/>
      <c r="AI30" s="399"/>
      <c r="AJ30" s="400"/>
      <c r="AK30" s="176"/>
      <c r="AL30" s="401"/>
      <c r="AM30" s="402"/>
      <c r="AN30" s="402"/>
      <c r="AO30" s="403"/>
      <c r="AP30" s="404"/>
      <c r="AQ30" s="405"/>
      <c r="AR30" s="406">
        <v>0</v>
      </c>
      <c r="AS30" s="177"/>
      <c r="AT30" s="407"/>
      <c r="AU30" s="408"/>
      <c r="AV30" s="408"/>
      <c r="AW30" s="409"/>
      <c r="AX30" s="410"/>
      <c r="AY30" s="411"/>
      <c r="AZ30" s="394">
        <v>0</v>
      </c>
      <c r="BA30" s="175"/>
      <c r="BB30" s="395"/>
      <c r="BC30" s="396"/>
      <c r="BD30" s="396"/>
      <c r="BE30" s="397"/>
      <c r="BF30" s="398"/>
      <c r="BG30" s="399"/>
      <c r="BH30" s="400">
        <v>0</v>
      </c>
      <c r="BI30" s="176"/>
      <c r="BJ30" s="401"/>
      <c r="BK30" s="402"/>
      <c r="BL30" s="402"/>
      <c r="BM30" s="403"/>
      <c r="BN30" s="404"/>
      <c r="BO30" s="405"/>
      <c r="BP30" s="406"/>
      <c r="BQ30" s="177"/>
      <c r="BR30" s="407"/>
      <c r="BS30" s="408"/>
      <c r="BT30" s="408"/>
      <c r="BU30" s="409"/>
      <c r="BV30" s="410"/>
      <c r="BW30" s="411"/>
      <c r="BX30" s="394">
        <v>0</v>
      </c>
      <c r="BY30" s="175"/>
      <c r="BZ30" s="395"/>
      <c r="CA30" s="396"/>
      <c r="CB30" s="396"/>
      <c r="CC30" s="397"/>
      <c r="CD30" s="398"/>
      <c r="CE30" s="399"/>
      <c r="CF30" s="400">
        <v>0</v>
      </c>
      <c r="CG30" s="176"/>
      <c r="CH30" s="401"/>
      <c r="CI30" s="402"/>
      <c r="CJ30" s="402"/>
      <c r="CK30" s="403"/>
      <c r="CL30" s="404"/>
      <c r="CM30" s="405"/>
      <c r="CN30" s="406">
        <v>0</v>
      </c>
      <c r="CO30" s="177"/>
      <c r="CP30" s="407"/>
      <c r="CQ30" s="408"/>
      <c r="CR30" s="408"/>
      <c r="CS30" s="409"/>
      <c r="CT30" s="410"/>
      <c r="CU30" s="411"/>
      <c r="CV30" s="394">
        <v>0</v>
      </c>
      <c r="CW30" s="175"/>
      <c r="CX30" s="395"/>
      <c r="CY30" s="396"/>
      <c r="CZ30" s="396"/>
      <c r="DA30" s="397"/>
      <c r="DB30" s="398"/>
      <c r="DC30" s="399"/>
      <c r="DD30" s="400">
        <v>0</v>
      </c>
      <c r="DE30" s="176"/>
      <c r="DF30" s="401"/>
      <c r="DG30" s="402"/>
      <c r="DH30" s="402"/>
      <c r="DI30" s="403"/>
      <c r="DJ30" s="404"/>
      <c r="DK30" s="405"/>
      <c r="DL30" s="406">
        <v>0</v>
      </c>
      <c r="DM30" s="177"/>
      <c r="DN30" s="407"/>
      <c r="DO30" s="408"/>
      <c r="DP30" s="408"/>
      <c r="DQ30" s="409"/>
      <c r="DR30" s="410"/>
      <c r="DS30" s="411"/>
      <c r="DT30" s="394">
        <v>0</v>
      </c>
      <c r="DU30" s="175"/>
      <c r="DV30" s="395"/>
      <c r="DW30" s="396"/>
      <c r="DX30" s="396"/>
      <c r="DY30" s="397"/>
      <c r="DZ30" s="398"/>
      <c r="EA30" s="399"/>
      <c r="EB30" s="400">
        <v>0</v>
      </c>
      <c r="EC30" s="176"/>
      <c r="ED30" s="401"/>
      <c r="EE30" s="402"/>
      <c r="EF30" s="402"/>
      <c r="EG30" s="403"/>
      <c r="EH30" s="404"/>
      <c r="EI30" s="405"/>
      <c r="EJ30" s="406">
        <v>0</v>
      </c>
      <c r="EK30" s="177"/>
      <c r="EL30" s="407"/>
      <c r="EM30" s="408"/>
      <c r="EN30" s="408"/>
      <c r="EO30" s="409"/>
      <c r="EP30" s="410"/>
      <c r="EQ30" s="411"/>
      <c r="ER30" s="394">
        <v>0</v>
      </c>
      <c r="ES30" s="175"/>
      <c r="ET30" s="395"/>
      <c r="EU30" s="396"/>
      <c r="EV30" s="396"/>
      <c r="EW30" s="397"/>
      <c r="EX30" s="398"/>
      <c r="EY30" s="399"/>
      <c r="EZ30" s="400">
        <v>0</v>
      </c>
      <c r="FA30" s="176"/>
      <c r="FB30" s="401"/>
      <c r="FC30" s="402"/>
      <c r="FD30" s="402"/>
      <c r="FE30" s="403"/>
      <c r="FF30" s="404"/>
      <c r="FG30" s="405"/>
      <c r="FH30" s="406">
        <v>0</v>
      </c>
      <c r="FI30" s="177"/>
      <c r="FJ30" s="407"/>
      <c r="FK30" s="408"/>
      <c r="FL30" s="408"/>
      <c r="FM30" s="409"/>
      <c r="FN30" s="410"/>
      <c r="FO30" s="411"/>
      <c r="FP30" s="394">
        <v>0</v>
      </c>
      <c r="FQ30" s="175"/>
      <c r="FR30" s="395"/>
      <c r="FS30" s="396"/>
      <c r="FT30" s="396"/>
      <c r="FU30" s="397"/>
      <c r="FV30" s="398"/>
      <c r="FW30" s="399" t="s">
        <v>90</v>
      </c>
      <c r="FX30" s="400">
        <v>0</v>
      </c>
      <c r="FY30" s="176"/>
      <c r="FZ30" s="401"/>
      <c r="GA30" s="402"/>
      <c r="GB30" s="402"/>
      <c r="GC30" s="403"/>
      <c r="GD30" s="404"/>
      <c r="GE30" s="405" t="s">
        <v>90</v>
      </c>
      <c r="GF30" s="406">
        <v>0</v>
      </c>
      <c r="GG30" s="177"/>
      <c r="GH30" s="407"/>
      <c r="GI30" s="408"/>
      <c r="GJ30" s="408"/>
      <c r="GK30" s="409"/>
      <c r="GL30" s="410"/>
      <c r="GM30" s="429" t="s">
        <v>90</v>
      </c>
      <c r="GN30" s="394">
        <v>0</v>
      </c>
      <c r="GO30" s="175"/>
      <c r="GP30" s="395"/>
      <c r="GQ30" s="396"/>
      <c r="GR30" s="396"/>
      <c r="GS30" s="397"/>
      <c r="GT30" s="398"/>
      <c r="GU30" s="399" t="s">
        <v>90</v>
      </c>
      <c r="GV30" s="400"/>
      <c r="GW30" s="176"/>
      <c r="GX30" s="401"/>
      <c r="GY30" s="402"/>
      <c r="GZ30" s="402"/>
      <c r="HA30" s="403"/>
      <c r="HB30" s="404"/>
      <c r="HC30" s="405"/>
      <c r="HD30" s="406"/>
      <c r="HE30" s="177"/>
      <c r="HF30" s="407"/>
      <c r="HG30" s="408"/>
      <c r="HH30" s="408"/>
      <c r="HI30" s="409"/>
      <c r="HJ30" s="410"/>
      <c r="HK30" s="411"/>
      <c r="HL30" s="394"/>
      <c r="HM30" s="175"/>
      <c r="HN30" s="395"/>
      <c r="HO30" s="396"/>
      <c r="HP30" s="396"/>
      <c r="HQ30" s="397"/>
      <c r="HR30" s="398"/>
      <c r="HS30" s="399"/>
      <c r="HT30" s="400"/>
      <c r="HU30" s="176"/>
      <c r="HV30" s="401"/>
      <c r="HW30" s="402"/>
      <c r="HX30" s="402"/>
      <c r="HY30" s="403"/>
      <c r="HZ30" s="404"/>
      <c r="IA30" s="405"/>
      <c r="IB30" s="406"/>
      <c r="IC30" s="177"/>
      <c r="ID30" s="407"/>
      <c r="IE30" s="408"/>
      <c r="IF30" s="408"/>
      <c r="IG30" s="409"/>
      <c r="IH30" s="410"/>
      <c r="II30" s="411"/>
      <c r="IJ30" s="394"/>
      <c r="IK30" s="175"/>
      <c r="IL30" s="395"/>
      <c r="IM30" s="396"/>
      <c r="IN30" s="396"/>
      <c r="IO30" s="397"/>
      <c r="IP30" s="398"/>
      <c r="IQ30" s="399"/>
      <c r="IS30" s="163">
        <f t="shared" si="3"/>
        <v>0</v>
      </c>
      <c r="IT30" s="161">
        <f t="shared" si="4"/>
        <v>0</v>
      </c>
      <c r="IU30" s="162">
        <f t="shared" si="5"/>
        <v>0</v>
      </c>
      <c r="IW30" s="241"/>
    </row>
    <row r="31" spans="1:257" s="160" customFormat="1" ht="20.100000000000001" customHeight="1">
      <c r="A31" s="490" t="s">
        <v>274</v>
      </c>
      <c r="B31" s="491" t="s">
        <v>309</v>
      </c>
      <c r="C31" s="492"/>
      <c r="D31" s="412"/>
      <c r="E31" s="178"/>
      <c r="F31" s="413"/>
      <c r="G31" s="414"/>
      <c r="H31" s="414"/>
      <c r="I31" s="415"/>
      <c r="J31" s="416"/>
      <c r="K31" s="417"/>
      <c r="L31" s="418"/>
      <c r="M31" s="179"/>
      <c r="N31" s="419"/>
      <c r="O31" s="420"/>
      <c r="P31" s="420"/>
      <c r="Q31" s="421"/>
      <c r="R31" s="422"/>
      <c r="S31" s="423"/>
      <c r="T31" s="424"/>
      <c r="U31" s="180"/>
      <c r="V31" s="425"/>
      <c r="W31" s="426"/>
      <c r="X31" s="426"/>
      <c r="Y31" s="427"/>
      <c r="Z31" s="428"/>
      <c r="AA31" s="429"/>
      <c r="AB31" s="412"/>
      <c r="AC31" s="178"/>
      <c r="AD31" s="413"/>
      <c r="AE31" s="414"/>
      <c r="AF31" s="414"/>
      <c r="AG31" s="415"/>
      <c r="AH31" s="416"/>
      <c r="AI31" s="417"/>
      <c r="AJ31" s="418"/>
      <c r="AK31" s="179"/>
      <c r="AL31" s="419"/>
      <c r="AM31" s="420"/>
      <c r="AN31" s="420"/>
      <c r="AO31" s="421"/>
      <c r="AP31" s="422"/>
      <c r="AQ31" s="423"/>
      <c r="AR31" s="424">
        <v>2</v>
      </c>
      <c r="AS31" s="180">
        <v>34497</v>
      </c>
      <c r="AT31" s="425">
        <v>310</v>
      </c>
      <c r="AU31" s="426"/>
      <c r="AV31" s="426"/>
      <c r="AW31" s="427"/>
      <c r="AX31" s="428"/>
      <c r="AY31" s="429"/>
      <c r="AZ31" s="412">
        <v>0</v>
      </c>
      <c r="BA31" s="178"/>
      <c r="BB31" s="413"/>
      <c r="BC31" s="414"/>
      <c r="BD31" s="414"/>
      <c r="BE31" s="415"/>
      <c r="BF31" s="416"/>
      <c r="BG31" s="417"/>
      <c r="BH31" s="418"/>
      <c r="BI31" s="179"/>
      <c r="BJ31" s="419"/>
      <c r="BK31" s="420"/>
      <c r="BL31" s="420"/>
      <c r="BM31" s="421"/>
      <c r="BN31" s="422"/>
      <c r="BO31" s="423"/>
      <c r="BP31" s="424"/>
      <c r="BQ31" s="180"/>
      <c r="BR31" s="425"/>
      <c r="BS31" s="426"/>
      <c r="BT31" s="426"/>
      <c r="BU31" s="427"/>
      <c r="BV31" s="428"/>
      <c r="BW31" s="429"/>
      <c r="BX31" s="412">
        <v>0</v>
      </c>
      <c r="BY31" s="178"/>
      <c r="BZ31" s="413"/>
      <c r="CA31" s="414"/>
      <c r="CB31" s="414"/>
      <c r="CC31" s="415"/>
      <c r="CD31" s="416"/>
      <c r="CE31" s="417"/>
      <c r="CF31" s="418">
        <v>0</v>
      </c>
      <c r="CG31" s="179"/>
      <c r="CH31" s="419"/>
      <c r="CI31" s="420"/>
      <c r="CJ31" s="420"/>
      <c r="CK31" s="421"/>
      <c r="CL31" s="422"/>
      <c r="CM31" s="423"/>
      <c r="CN31" s="424">
        <v>0</v>
      </c>
      <c r="CO31" s="180"/>
      <c r="CP31" s="425"/>
      <c r="CQ31" s="426"/>
      <c r="CR31" s="426"/>
      <c r="CS31" s="427"/>
      <c r="CT31" s="428"/>
      <c r="CU31" s="429"/>
      <c r="CV31" s="412">
        <v>0</v>
      </c>
      <c r="CW31" s="178"/>
      <c r="CX31" s="413"/>
      <c r="CY31" s="414"/>
      <c r="CZ31" s="414"/>
      <c r="DA31" s="415"/>
      <c r="DB31" s="416"/>
      <c r="DC31" s="417"/>
      <c r="DD31" s="418">
        <v>0</v>
      </c>
      <c r="DE31" s="179"/>
      <c r="DF31" s="419"/>
      <c r="DG31" s="420"/>
      <c r="DH31" s="420"/>
      <c r="DI31" s="421"/>
      <c r="DJ31" s="422"/>
      <c r="DK31" s="423"/>
      <c r="DL31" s="424">
        <v>0</v>
      </c>
      <c r="DM31" s="180"/>
      <c r="DN31" s="425"/>
      <c r="DO31" s="426"/>
      <c r="DP31" s="426"/>
      <c r="DQ31" s="427"/>
      <c r="DR31" s="428"/>
      <c r="DS31" s="429"/>
      <c r="DT31" s="412">
        <v>0</v>
      </c>
      <c r="DU31" s="178"/>
      <c r="DV31" s="413"/>
      <c r="DW31" s="414"/>
      <c r="DX31" s="414"/>
      <c r="DY31" s="415"/>
      <c r="DZ31" s="416"/>
      <c r="EA31" s="417"/>
      <c r="EB31" s="418">
        <v>0</v>
      </c>
      <c r="EC31" s="179"/>
      <c r="ED31" s="419"/>
      <c r="EE31" s="420"/>
      <c r="EF31" s="420"/>
      <c r="EG31" s="421"/>
      <c r="EH31" s="422"/>
      <c r="EI31" s="423"/>
      <c r="EJ31" s="424">
        <v>0</v>
      </c>
      <c r="EK31" s="180"/>
      <c r="EL31" s="425"/>
      <c r="EM31" s="426"/>
      <c r="EN31" s="426"/>
      <c r="EO31" s="427"/>
      <c r="EP31" s="428"/>
      <c r="EQ31" s="429"/>
      <c r="ER31" s="412">
        <v>0</v>
      </c>
      <c r="ES31" s="178"/>
      <c r="ET31" s="413"/>
      <c r="EU31" s="414"/>
      <c r="EV31" s="414"/>
      <c r="EW31" s="415"/>
      <c r="EX31" s="416"/>
      <c r="EY31" s="417"/>
      <c r="EZ31" s="418">
        <v>0</v>
      </c>
      <c r="FA31" s="179"/>
      <c r="FB31" s="419"/>
      <c r="FC31" s="420"/>
      <c r="FD31" s="420"/>
      <c r="FE31" s="421"/>
      <c r="FF31" s="422"/>
      <c r="FG31" s="423"/>
      <c r="FH31" s="424">
        <v>1</v>
      </c>
      <c r="FI31" s="180">
        <v>38884</v>
      </c>
      <c r="FJ31" s="425">
        <v>270</v>
      </c>
      <c r="FK31" s="426"/>
      <c r="FL31" s="426"/>
      <c r="FM31" s="427"/>
      <c r="FN31" s="428"/>
      <c r="FO31" s="429"/>
      <c r="FP31" s="412">
        <v>0</v>
      </c>
      <c r="FQ31" s="178"/>
      <c r="FR31" s="413"/>
      <c r="FS31" s="414"/>
      <c r="FT31" s="414"/>
      <c r="FU31" s="415"/>
      <c r="FV31" s="416"/>
      <c r="FW31" s="399" t="s">
        <v>90</v>
      </c>
      <c r="FX31" s="418">
        <v>0</v>
      </c>
      <c r="FY31" s="179"/>
      <c r="FZ31" s="419"/>
      <c r="GA31" s="420"/>
      <c r="GB31" s="420"/>
      <c r="GC31" s="421"/>
      <c r="GD31" s="422"/>
      <c r="GE31" s="405" t="s">
        <v>90</v>
      </c>
      <c r="GF31" s="424">
        <v>0</v>
      </c>
      <c r="GG31" s="180"/>
      <c r="GH31" s="425"/>
      <c r="GI31" s="426"/>
      <c r="GJ31" s="426"/>
      <c r="GK31" s="427"/>
      <c r="GL31" s="428"/>
      <c r="GM31" s="429" t="s">
        <v>90</v>
      </c>
      <c r="GN31" s="394">
        <v>0</v>
      </c>
      <c r="GO31" s="178"/>
      <c r="GP31" s="413"/>
      <c r="GQ31" s="414"/>
      <c r="GR31" s="414"/>
      <c r="GS31" s="415"/>
      <c r="GT31" s="416"/>
      <c r="GU31" s="399" t="s">
        <v>90</v>
      </c>
      <c r="GV31" s="418"/>
      <c r="GW31" s="179"/>
      <c r="GX31" s="419"/>
      <c r="GY31" s="420"/>
      <c r="GZ31" s="420"/>
      <c r="HA31" s="421"/>
      <c r="HB31" s="422"/>
      <c r="HC31" s="423"/>
      <c r="HD31" s="424"/>
      <c r="HE31" s="180"/>
      <c r="HF31" s="425"/>
      <c r="HG31" s="426"/>
      <c r="HH31" s="426"/>
      <c r="HI31" s="427"/>
      <c r="HJ31" s="428"/>
      <c r="HK31" s="429"/>
      <c r="HL31" s="412"/>
      <c r="HM31" s="178"/>
      <c r="HN31" s="413"/>
      <c r="HO31" s="414"/>
      <c r="HP31" s="414"/>
      <c r="HQ31" s="415"/>
      <c r="HR31" s="416"/>
      <c r="HS31" s="417"/>
      <c r="HT31" s="418"/>
      <c r="HU31" s="179"/>
      <c r="HV31" s="419"/>
      <c r="HW31" s="420"/>
      <c r="HX31" s="420"/>
      <c r="HY31" s="421"/>
      <c r="HZ31" s="422"/>
      <c r="IA31" s="423"/>
      <c r="IB31" s="424"/>
      <c r="IC31" s="180"/>
      <c r="ID31" s="425"/>
      <c r="IE31" s="426"/>
      <c r="IF31" s="426"/>
      <c r="IG31" s="427"/>
      <c r="IH31" s="428"/>
      <c r="II31" s="429"/>
      <c r="IJ31" s="412"/>
      <c r="IK31" s="178"/>
      <c r="IL31" s="413"/>
      <c r="IM31" s="414"/>
      <c r="IN31" s="414"/>
      <c r="IO31" s="415"/>
      <c r="IP31" s="416"/>
      <c r="IQ31" s="417"/>
      <c r="IS31" s="163">
        <f t="shared" si="3"/>
        <v>38884</v>
      </c>
      <c r="IT31" s="161">
        <f t="shared" si="4"/>
        <v>34497</v>
      </c>
      <c r="IU31" s="162">
        <f t="shared" si="5"/>
        <v>4387</v>
      </c>
      <c r="IW31" s="241"/>
    </row>
    <row r="32" spans="1:257" s="160" customFormat="1" ht="20.100000000000001" customHeight="1">
      <c r="A32" s="270" t="s">
        <v>331</v>
      </c>
      <c r="B32" s="303" t="s">
        <v>203</v>
      </c>
      <c r="C32" s="271"/>
      <c r="D32" s="394"/>
      <c r="E32" s="175"/>
      <c r="F32" s="395"/>
      <c r="G32" s="396"/>
      <c r="H32" s="396"/>
      <c r="I32" s="397"/>
      <c r="J32" s="398"/>
      <c r="K32" s="399"/>
      <c r="L32" s="400"/>
      <c r="M32" s="176"/>
      <c r="N32" s="401"/>
      <c r="O32" s="402"/>
      <c r="P32" s="402"/>
      <c r="Q32" s="403"/>
      <c r="R32" s="404"/>
      <c r="S32" s="405"/>
      <c r="T32" s="406"/>
      <c r="U32" s="177"/>
      <c r="V32" s="407"/>
      <c r="W32" s="408"/>
      <c r="X32" s="408"/>
      <c r="Y32" s="409"/>
      <c r="Z32" s="410"/>
      <c r="AA32" s="411"/>
      <c r="AB32" s="394"/>
      <c r="AC32" s="175"/>
      <c r="AD32" s="395"/>
      <c r="AE32" s="396"/>
      <c r="AF32" s="396"/>
      <c r="AG32" s="397"/>
      <c r="AH32" s="398"/>
      <c r="AI32" s="399"/>
      <c r="AJ32" s="400"/>
      <c r="AK32" s="176"/>
      <c r="AL32" s="401"/>
      <c r="AM32" s="402"/>
      <c r="AN32" s="402"/>
      <c r="AO32" s="403"/>
      <c r="AP32" s="404"/>
      <c r="AQ32" s="405"/>
      <c r="AR32" s="406"/>
      <c r="AS32" s="177"/>
      <c r="AT32" s="407"/>
      <c r="AU32" s="408"/>
      <c r="AV32" s="408"/>
      <c r="AW32" s="409"/>
      <c r="AX32" s="410"/>
      <c r="AY32" s="411"/>
      <c r="AZ32" s="394"/>
      <c r="BA32" s="175"/>
      <c r="BB32" s="395"/>
      <c r="BC32" s="396"/>
      <c r="BD32" s="396"/>
      <c r="BE32" s="397"/>
      <c r="BF32" s="398"/>
      <c r="BG32" s="399"/>
      <c r="BH32" s="400"/>
      <c r="BI32" s="176"/>
      <c r="BJ32" s="401"/>
      <c r="BK32" s="402"/>
      <c r="BL32" s="402"/>
      <c r="BM32" s="403"/>
      <c r="BN32" s="404"/>
      <c r="BO32" s="405"/>
      <c r="BP32" s="406"/>
      <c r="BQ32" s="177"/>
      <c r="BR32" s="407"/>
      <c r="BS32" s="408"/>
      <c r="BT32" s="408"/>
      <c r="BU32" s="409"/>
      <c r="BV32" s="410"/>
      <c r="BW32" s="411"/>
      <c r="BX32" s="394"/>
      <c r="BY32" s="175"/>
      <c r="BZ32" s="395"/>
      <c r="CA32" s="396"/>
      <c r="CB32" s="396"/>
      <c r="CC32" s="397"/>
      <c r="CD32" s="398"/>
      <c r="CE32" s="399"/>
      <c r="CF32" s="400"/>
      <c r="CG32" s="176"/>
      <c r="CH32" s="401"/>
      <c r="CI32" s="402"/>
      <c r="CJ32" s="402"/>
      <c r="CK32" s="403"/>
      <c r="CL32" s="404"/>
      <c r="CM32" s="405"/>
      <c r="CN32" s="406">
        <v>0</v>
      </c>
      <c r="CO32" s="177"/>
      <c r="CP32" s="407">
        <v>50</v>
      </c>
      <c r="CQ32" s="408"/>
      <c r="CR32" s="408"/>
      <c r="CS32" s="409"/>
      <c r="CT32" s="410"/>
      <c r="CU32" s="411"/>
      <c r="CV32" s="394">
        <v>4</v>
      </c>
      <c r="CW32" s="175"/>
      <c r="CX32" s="395"/>
      <c r="CY32" s="396"/>
      <c r="CZ32" s="396"/>
      <c r="DA32" s="397"/>
      <c r="DB32" s="398"/>
      <c r="DC32" s="399"/>
      <c r="DD32" s="400">
        <v>4</v>
      </c>
      <c r="DE32" s="176"/>
      <c r="DF32" s="401">
        <v>112</v>
      </c>
      <c r="DG32" s="402"/>
      <c r="DH32" s="402"/>
      <c r="DI32" s="403"/>
      <c r="DJ32" s="404"/>
      <c r="DK32" s="405"/>
      <c r="DL32" s="406">
        <v>0</v>
      </c>
      <c r="DM32" s="177"/>
      <c r="DN32" s="407"/>
      <c r="DO32" s="408"/>
      <c r="DP32" s="408"/>
      <c r="DQ32" s="409"/>
      <c r="DR32" s="410"/>
      <c r="DS32" s="411"/>
      <c r="DT32" s="394">
        <v>0</v>
      </c>
      <c r="DU32" s="175"/>
      <c r="DV32" s="395"/>
      <c r="DW32" s="396"/>
      <c r="DX32" s="396"/>
      <c r="DY32" s="397"/>
      <c r="DZ32" s="398"/>
      <c r="EA32" s="399"/>
      <c r="EB32" s="400">
        <v>0</v>
      </c>
      <c r="EC32" s="176"/>
      <c r="ED32" s="401"/>
      <c r="EE32" s="402"/>
      <c r="EF32" s="402"/>
      <c r="EG32" s="403"/>
      <c r="EH32" s="404"/>
      <c r="EI32" s="405"/>
      <c r="EJ32" s="406">
        <v>0</v>
      </c>
      <c r="EK32" s="177"/>
      <c r="EL32" s="407"/>
      <c r="EM32" s="408"/>
      <c r="EN32" s="408"/>
      <c r="EO32" s="409"/>
      <c r="EP32" s="410"/>
      <c r="EQ32" s="411"/>
      <c r="ER32" s="394">
        <v>0</v>
      </c>
      <c r="ES32" s="175"/>
      <c r="ET32" s="395"/>
      <c r="EU32" s="396"/>
      <c r="EV32" s="396"/>
      <c r="EW32" s="397"/>
      <c r="EX32" s="398"/>
      <c r="EY32" s="399"/>
      <c r="EZ32" s="400">
        <v>4</v>
      </c>
      <c r="FA32" s="176"/>
      <c r="FB32" s="401">
        <v>50</v>
      </c>
      <c r="FC32" s="402"/>
      <c r="FD32" s="402"/>
      <c r="FE32" s="403"/>
      <c r="FF32" s="404"/>
      <c r="FG32" s="405"/>
      <c r="FH32" s="406">
        <v>0</v>
      </c>
      <c r="FI32" s="177"/>
      <c r="FJ32" s="407"/>
      <c r="FK32" s="408"/>
      <c r="FL32" s="408"/>
      <c r="FM32" s="409"/>
      <c r="FN32" s="410"/>
      <c r="FO32" s="411"/>
      <c r="FP32" s="394">
        <v>0</v>
      </c>
      <c r="FQ32" s="175"/>
      <c r="FR32" s="395"/>
      <c r="FS32" s="396"/>
      <c r="FT32" s="396"/>
      <c r="FU32" s="397"/>
      <c r="FV32" s="398"/>
      <c r="FW32" s="399" t="s">
        <v>90</v>
      </c>
      <c r="FX32" s="400">
        <v>0</v>
      </c>
      <c r="FY32" s="176"/>
      <c r="FZ32" s="401"/>
      <c r="GA32" s="402"/>
      <c r="GB32" s="402"/>
      <c r="GC32" s="403"/>
      <c r="GD32" s="404"/>
      <c r="GE32" s="405" t="s">
        <v>90</v>
      </c>
      <c r="GF32" s="406">
        <v>0</v>
      </c>
      <c r="GG32" s="177"/>
      <c r="GH32" s="407"/>
      <c r="GI32" s="408"/>
      <c r="GJ32" s="408"/>
      <c r="GK32" s="409"/>
      <c r="GL32" s="410"/>
      <c r="GM32" s="429" t="s">
        <v>90</v>
      </c>
      <c r="GN32" s="394">
        <v>0</v>
      </c>
      <c r="GO32" s="175"/>
      <c r="GP32" s="395"/>
      <c r="GQ32" s="396"/>
      <c r="GR32" s="396"/>
      <c r="GS32" s="397"/>
      <c r="GT32" s="398"/>
      <c r="GU32" s="399" t="s">
        <v>90</v>
      </c>
      <c r="GV32" s="400"/>
      <c r="GW32" s="176"/>
      <c r="GX32" s="401"/>
      <c r="GY32" s="402"/>
      <c r="GZ32" s="402"/>
      <c r="HA32" s="403"/>
      <c r="HB32" s="404"/>
      <c r="HC32" s="405"/>
      <c r="HD32" s="406"/>
      <c r="HE32" s="177"/>
      <c r="HF32" s="407"/>
      <c r="HG32" s="408"/>
      <c r="HH32" s="408"/>
      <c r="HI32" s="409"/>
      <c r="HJ32" s="410"/>
      <c r="HK32" s="411"/>
      <c r="HL32" s="394"/>
      <c r="HM32" s="175"/>
      <c r="HN32" s="395"/>
      <c r="HO32" s="396"/>
      <c r="HP32" s="396"/>
      <c r="HQ32" s="397"/>
      <c r="HR32" s="398"/>
      <c r="HS32" s="399"/>
      <c r="HT32" s="400"/>
      <c r="HU32" s="176"/>
      <c r="HV32" s="401"/>
      <c r="HW32" s="402"/>
      <c r="HX32" s="402"/>
      <c r="HY32" s="403"/>
      <c r="HZ32" s="404"/>
      <c r="IA32" s="405"/>
      <c r="IB32" s="406"/>
      <c r="IC32" s="177"/>
      <c r="ID32" s="407"/>
      <c r="IE32" s="408"/>
      <c r="IF32" s="408"/>
      <c r="IG32" s="409"/>
      <c r="IH32" s="410"/>
      <c r="II32" s="411"/>
      <c r="IJ32" s="394"/>
      <c r="IK32" s="175"/>
      <c r="IL32" s="395"/>
      <c r="IM32" s="396"/>
      <c r="IN32" s="396"/>
      <c r="IO32" s="397"/>
      <c r="IP32" s="398"/>
      <c r="IQ32" s="399"/>
      <c r="IS32" s="163">
        <f t="shared" si="3"/>
        <v>0</v>
      </c>
      <c r="IT32" s="161">
        <f t="shared" si="4"/>
        <v>0</v>
      </c>
      <c r="IU32" s="162">
        <f t="shared" si="5"/>
        <v>0</v>
      </c>
      <c r="IW32" s="241"/>
    </row>
    <row r="33" spans="1:257" s="160" customFormat="1" ht="20.100000000000001" customHeight="1">
      <c r="A33" s="490" t="s">
        <v>332</v>
      </c>
      <c r="B33" s="491" t="s">
        <v>203</v>
      </c>
      <c r="C33" s="492"/>
      <c r="D33" s="412"/>
      <c r="E33" s="178"/>
      <c r="F33" s="413"/>
      <c r="G33" s="414"/>
      <c r="H33" s="414"/>
      <c r="I33" s="415"/>
      <c r="J33" s="416"/>
      <c r="K33" s="417"/>
      <c r="L33" s="418"/>
      <c r="M33" s="179"/>
      <c r="N33" s="419"/>
      <c r="O33" s="420"/>
      <c r="P33" s="420"/>
      <c r="Q33" s="421"/>
      <c r="R33" s="422"/>
      <c r="S33" s="423"/>
      <c r="T33" s="424"/>
      <c r="U33" s="180"/>
      <c r="V33" s="425"/>
      <c r="W33" s="426"/>
      <c r="X33" s="426"/>
      <c r="Y33" s="427"/>
      <c r="Z33" s="428"/>
      <c r="AA33" s="429"/>
      <c r="AB33" s="412"/>
      <c r="AC33" s="178"/>
      <c r="AD33" s="413"/>
      <c r="AE33" s="414"/>
      <c r="AF33" s="414"/>
      <c r="AG33" s="415"/>
      <c r="AH33" s="416"/>
      <c r="AI33" s="417"/>
      <c r="AJ33" s="418"/>
      <c r="AK33" s="179"/>
      <c r="AL33" s="419"/>
      <c r="AM33" s="420"/>
      <c r="AN33" s="420"/>
      <c r="AO33" s="421"/>
      <c r="AP33" s="422"/>
      <c r="AQ33" s="423"/>
      <c r="AR33" s="424"/>
      <c r="AS33" s="180"/>
      <c r="AT33" s="425"/>
      <c r="AU33" s="426"/>
      <c r="AV33" s="426"/>
      <c r="AW33" s="427"/>
      <c r="AX33" s="428"/>
      <c r="AY33" s="429"/>
      <c r="AZ33" s="412"/>
      <c r="BA33" s="178"/>
      <c r="BB33" s="413"/>
      <c r="BC33" s="414"/>
      <c r="BD33" s="414"/>
      <c r="BE33" s="415"/>
      <c r="BF33" s="416"/>
      <c r="BG33" s="417"/>
      <c r="BH33" s="418"/>
      <c r="BI33" s="179"/>
      <c r="BJ33" s="419"/>
      <c r="BK33" s="420"/>
      <c r="BL33" s="420"/>
      <c r="BM33" s="421"/>
      <c r="BN33" s="422"/>
      <c r="BO33" s="423"/>
      <c r="BP33" s="424"/>
      <c r="BQ33" s="180"/>
      <c r="BR33" s="425"/>
      <c r="BS33" s="426"/>
      <c r="BT33" s="426"/>
      <c r="BU33" s="427"/>
      <c r="BV33" s="428"/>
      <c r="BW33" s="429"/>
      <c r="BX33" s="412"/>
      <c r="BY33" s="178"/>
      <c r="BZ33" s="413"/>
      <c r="CA33" s="414"/>
      <c r="CB33" s="414"/>
      <c r="CC33" s="415"/>
      <c r="CD33" s="416"/>
      <c r="CE33" s="417"/>
      <c r="CF33" s="418"/>
      <c r="CG33" s="179"/>
      <c r="CH33" s="419"/>
      <c r="CI33" s="420"/>
      <c r="CJ33" s="420"/>
      <c r="CK33" s="421"/>
      <c r="CL33" s="422"/>
      <c r="CM33" s="423"/>
      <c r="CN33" s="424">
        <v>0</v>
      </c>
      <c r="CO33" s="180"/>
      <c r="CP33" s="425">
        <v>60</v>
      </c>
      <c r="CQ33" s="426"/>
      <c r="CR33" s="426"/>
      <c r="CS33" s="427"/>
      <c r="CT33" s="428"/>
      <c r="CU33" s="429"/>
      <c r="CV33" s="412">
        <v>3</v>
      </c>
      <c r="CW33" s="178"/>
      <c r="CX33" s="413">
        <v>25</v>
      </c>
      <c r="CY33" s="414"/>
      <c r="CZ33" s="414"/>
      <c r="DA33" s="415"/>
      <c r="DB33" s="416"/>
      <c r="DC33" s="417"/>
      <c r="DD33" s="418">
        <v>3</v>
      </c>
      <c r="DE33" s="179"/>
      <c r="DF33" s="419"/>
      <c r="DG33" s="420"/>
      <c r="DH33" s="420"/>
      <c r="DI33" s="421"/>
      <c r="DJ33" s="422"/>
      <c r="DK33" s="423"/>
      <c r="DL33" s="424">
        <v>0</v>
      </c>
      <c r="DM33" s="180"/>
      <c r="DN33" s="425"/>
      <c r="DO33" s="426"/>
      <c r="DP33" s="426"/>
      <c r="DQ33" s="427"/>
      <c r="DR33" s="428"/>
      <c r="DS33" s="429"/>
      <c r="DT33" s="412">
        <v>0</v>
      </c>
      <c r="DU33" s="178"/>
      <c r="DV33" s="413"/>
      <c r="DW33" s="414"/>
      <c r="DX33" s="414"/>
      <c r="DY33" s="415"/>
      <c r="DZ33" s="416"/>
      <c r="EA33" s="417"/>
      <c r="EB33" s="418">
        <v>0</v>
      </c>
      <c r="EC33" s="179"/>
      <c r="ED33" s="419"/>
      <c r="EE33" s="420"/>
      <c r="EF33" s="420"/>
      <c r="EG33" s="421"/>
      <c r="EH33" s="422"/>
      <c r="EI33" s="423"/>
      <c r="EJ33" s="424">
        <v>0</v>
      </c>
      <c r="EK33" s="180"/>
      <c r="EL33" s="425"/>
      <c r="EM33" s="426"/>
      <c r="EN33" s="426"/>
      <c r="EO33" s="427"/>
      <c r="EP33" s="428"/>
      <c r="EQ33" s="429"/>
      <c r="ER33" s="412">
        <v>0</v>
      </c>
      <c r="ES33" s="178"/>
      <c r="ET33" s="413"/>
      <c r="EU33" s="414"/>
      <c r="EV33" s="414"/>
      <c r="EW33" s="415"/>
      <c r="EX33" s="416"/>
      <c r="EY33" s="417"/>
      <c r="EZ33" s="418">
        <v>4</v>
      </c>
      <c r="FA33" s="179"/>
      <c r="FB33" s="419">
        <v>10</v>
      </c>
      <c r="FC33" s="420"/>
      <c r="FD33" s="420"/>
      <c r="FE33" s="421"/>
      <c r="FF33" s="422"/>
      <c r="FG33" s="423"/>
      <c r="FH33" s="424">
        <v>0</v>
      </c>
      <c r="FI33" s="180"/>
      <c r="FJ33" s="425"/>
      <c r="FK33" s="426"/>
      <c r="FL33" s="426"/>
      <c r="FM33" s="427"/>
      <c r="FN33" s="428"/>
      <c r="FO33" s="429"/>
      <c r="FP33" s="412">
        <v>0</v>
      </c>
      <c r="FQ33" s="178"/>
      <c r="FR33" s="413"/>
      <c r="FS33" s="414"/>
      <c r="FT33" s="414"/>
      <c r="FU33" s="415"/>
      <c r="FV33" s="416"/>
      <c r="FW33" s="399" t="s">
        <v>90</v>
      </c>
      <c r="FX33" s="418">
        <v>0</v>
      </c>
      <c r="FY33" s="179"/>
      <c r="FZ33" s="419"/>
      <c r="GA33" s="420"/>
      <c r="GB33" s="420"/>
      <c r="GC33" s="421"/>
      <c r="GD33" s="422"/>
      <c r="GE33" s="405" t="s">
        <v>90</v>
      </c>
      <c r="GF33" s="424">
        <v>0</v>
      </c>
      <c r="GG33" s="180"/>
      <c r="GH33" s="425"/>
      <c r="GI33" s="426"/>
      <c r="GJ33" s="426"/>
      <c r="GK33" s="427"/>
      <c r="GL33" s="428"/>
      <c r="GM33" s="429" t="s">
        <v>90</v>
      </c>
      <c r="GN33" s="394">
        <v>0</v>
      </c>
      <c r="GO33" s="178"/>
      <c r="GP33" s="413"/>
      <c r="GQ33" s="414"/>
      <c r="GR33" s="414"/>
      <c r="GS33" s="415"/>
      <c r="GT33" s="416"/>
      <c r="GU33" s="399" t="s">
        <v>90</v>
      </c>
      <c r="GV33" s="418"/>
      <c r="GW33" s="179"/>
      <c r="GX33" s="419"/>
      <c r="GY33" s="420"/>
      <c r="GZ33" s="420"/>
      <c r="HA33" s="421"/>
      <c r="HB33" s="422"/>
      <c r="HC33" s="423"/>
      <c r="HD33" s="424"/>
      <c r="HE33" s="180"/>
      <c r="HF33" s="425"/>
      <c r="HG33" s="426"/>
      <c r="HH33" s="426"/>
      <c r="HI33" s="427"/>
      <c r="HJ33" s="428"/>
      <c r="HK33" s="429"/>
      <c r="HL33" s="412"/>
      <c r="HM33" s="178"/>
      <c r="HN33" s="413"/>
      <c r="HO33" s="414"/>
      <c r="HP33" s="414"/>
      <c r="HQ33" s="415"/>
      <c r="HR33" s="416"/>
      <c r="HS33" s="417"/>
      <c r="HT33" s="418"/>
      <c r="HU33" s="179"/>
      <c r="HV33" s="419"/>
      <c r="HW33" s="420"/>
      <c r="HX33" s="420"/>
      <c r="HY33" s="421"/>
      <c r="HZ33" s="422"/>
      <c r="IA33" s="423"/>
      <c r="IB33" s="424"/>
      <c r="IC33" s="180"/>
      <c r="ID33" s="425"/>
      <c r="IE33" s="426"/>
      <c r="IF33" s="426"/>
      <c r="IG33" s="427"/>
      <c r="IH33" s="428"/>
      <c r="II33" s="429"/>
      <c r="IJ33" s="412"/>
      <c r="IK33" s="178"/>
      <c r="IL33" s="413"/>
      <c r="IM33" s="414"/>
      <c r="IN33" s="414"/>
      <c r="IO33" s="415"/>
      <c r="IP33" s="416"/>
      <c r="IQ33" s="417"/>
      <c r="IS33" s="163">
        <f t="shared" si="3"/>
        <v>0</v>
      </c>
      <c r="IT33" s="161">
        <f t="shared" si="4"/>
        <v>0</v>
      </c>
      <c r="IU33" s="162">
        <f t="shared" si="5"/>
        <v>0</v>
      </c>
      <c r="IW33" s="241"/>
    </row>
    <row r="34" spans="1:257" s="160" customFormat="1" ht="20.100000000000001" customHeight="1">
      <c r="A34" s="270"/>
      <c r="B34" s="303"/>
      <c r="C34" s="271"/>
      <c r="D34" s="394"/>
      <c r="E34" s="175"/>
      <c r="F34" s="395"/>
      <c r="G34" s="396"/>
      <c r="H34" s="396"/>
      <c r="I34" s="397"/>
      <c r="J34" s="398"/>
      <c r="K34" s="399"/>
      <c r="L34" s="400"/>
      <c r="M34" s="176"/>
      <c r="N34" s="401"/>
      <c r="O34" s="402"/>
      <c r="P34" s="402"/>
      <c r="Q34" s="403"/>
      <c r="R34" s="404"/>
      <c r="S34" s="405"/>
      <c r="T34" s="406"/>
      <c r="U34" s="177"/>
      <c r="V34" s="407"/>
      <c r="W34" s="408"/>
      <c r="X34" s="408"/>
      <c r="Y34" s="409"/>
      <c r="Z34" s="410"/>
      <c r="AA34" s="411"/>
      <c r="AB34" s="394"/>
      <c r="AC34" s="175"/>
      <c r="AD34" s="395"/>
      <c r="AE34" s="396"/>
      <c r="AF34" s="396"/>
      <c r="AG34" s="397"/>
      <c r="AH34" s="398"/>
      <c r="AI34" s="399"/>
      <c r="AJ34" s="400"/>
      <c r="AK34" s="176"/>
      <c r="AL34" s="401"/>
      <c r="AM34" s="402"/>
      <c r="AN34" s="402"/>
      <c r="AO34" s="403"/>
      <c r="AP34" s="404"/>
      <c r="AQ34" s="405"/>
      <c r="AR34" s="406"/>
      <c r="AS34" s="177"/>
      <c r="AT34" s="407"/>
      <c r="AU34" s="408"/>
      <c r="AV34" s="408"/>
      <c r="AW34" s="409"/>
      <c r="AX34" s="410"/>
      <c r="AY34" s="411"/>
      <c r="AZ34" s="394"/>
      <c r="BA34" s="175"/>
      <c r="BB34" s="395"/>
      <c r="BC34" s="396"/>
      <c r="BD34" s="396"/>
      <c r="BE34" s="397"/>
      <c r="BF34" s="398"/>
      <c r="BG34" s="399"/>
      <c r="BH34" s="400"/>
      <c r="BI34" s="176"/>
      <c r="BJ34" s="401"/>
      <c r="BK34" s="402"/>
      <c r="BL34" s="402"/>
      <c r="BM34" s="403"/>
      <c r="BN34" s="404"/>
      <c r="BO34" s="405"/>
      <c r="BP34" s="406"/>
      <c r="BQ34" s="177"/>
      <c r="BR34" s="407"/>
      <c r="BS34" s="408"/>
      <c r="BT34" s="408"/>
      <c r="BU34" s="409"/>
      <c r="BV34" s="410"/>
      <c r="BW34" s="411"/>
      <c r="BX34" s="394"/>
      <c r="BY34" s="175"/>
      <c r="BZ34" s="395"/>
      <c r="CA34" s="396"/>
      <c r="CB34" s="396"/>
      <c r="CC34" s="397"/>
      <c r="CD34" s="398"/>
      <c r="CE34" s="399"/>
      <c r="CF34" s="400"/>
      <c r="CG34" s="176"/>
      <c r="CH34" s="401"/>
      <c r="CI34" s="402"/>
      <c r="CJ34" s="402"/>
      <c r="CK34" s="403"/>
      <c r="CL34" s="404"/>
      <c r="CM34" s="405"/>
      <c r="CN34" s="406"/>
      <c r="CO34" s="177"/>
      <c r="CP34" s="407"/>
      <c r="CQ34" s="408"/>
      <c r="CR34" s="408"/>
      <c r="CS34" s="409"/>
      <c r="CT34" s="410"/>
      <c r="CU34" s="411"/>
      <c r="CV34" s="394"/>
      <c r="CW34" s="175"/>
      <c r="CX34" s="395"/>
      <c r="CY34" s="396"/>
      <c r="CZ34" s="396"/>
      <c r="DA34" s="397"/>
      <c r="DB34" s="398"/>
      <c r="DC34" s="399"/>
      <c r="DD34" s="400"/>
      <c r="DE34" s="176"/>
      <c r="DF34" s="401"/>
      <c r="DG34" s="402"/>
      <c r="DH34" s="402"/>
      <c r="DI34" s="403"/>
      <c r="DJ34" s="404"/>
      <c r="DK34" s="405"/>
      <c r="DL34" s="406"/>
      <c r="DM34" s="177"/>
      <c r="DN34" s="407"/>
      <c r="DO34" s="408"/>
      <c r="DP34" s="408"/>
      <c r="DQ34" s="409"/>
      <c r="DR34" s="410"/>
      <c r="DS34" s="411"/>
      <c r="DT34" s="394"/>
      <c r="DU34" s="175"/>
      <c r="DV34" s="395"/>
      <c r="DW34" s="396"/>
      <c r="DX34" s="396"/>
      <c r="DY34" s="397"/>
      <c r="DZ34" s="398"/>
      <c r="EA34" s="399"/>
      <c r="EB34" s="400"/>
      <c r="EC34" s="176"/>
      <c r="ED34" s="401"/>
      <c r="EE34" s="402"/>
      <c r="EF34" s="402"/>
      <c r="EG34" s="403"/>
      <c r="EH34" s="404"/>
      <c r="EI34" s="405"/>
      <c r="EJ34" s="406"/>
      <c r="EK34" s="177"/>
      <c r="EL34" s="407"/>
      <c r="EM34" s="408"/>
      <c r="EN34" s="408"/>
      <c r="EO34" s="409"/>
      <c r="EP34" s="410"/>
      <c r="EQ34" s="411"/>
      <c r="ER34" s="394"/>
      <c r="ES34" s="175"/>
      <c r="ET34" s="395"/>
      <c r="EU34" s="396"/>
      <c r="EV34" s="396"/>
      <c r="EW34" s="397"/>
      <c r="EX34" s="398"/>
      <c r="EY34" s="399"/>
      <c r="EZ34" s="400"/>
      <c r="FA34" s="176"/>
      <c r="FB34" s="401"/>
      <c r="FC34" s="402"/>
      <c r="FD34" s="402"/>
      <c r="FE34" s="403"/>
      <c r="FF34" s="404"/>
      <c r="FG34" s="405"/>
      <c r="FH34" s="406">
        <v>0</v>
      </c>
      <c r="FI34" s="177"/>
      <c r="FJ34" s="407"/>
      <c r="FK34" s="408"/>
      <c r="FL34" s="408"/>
      <c r="FM34" s="409"/>
      <c r="FN34" s="410"/>
      <c r="FO34" s="411"/>
      <c r="FP34" s="394"/>
      <c r="FQ34" s="175"/>
      <c r="FR34" s="395"/>
      <c r="FS34" s="396"/>
      <c r="FT34" s="396"/>
      <c r="FU34" s="397"/>
      <c r="FV34" s="398"/>
      <c r="FW34" s="399"/>
      <c r="FX34" s="400"/>
      <c r="FY34" s="176"/>
      <c r="FZ34" s="401"/>
      <c r="GA34" s="402"/>
      <c r="GB34" s="402"/>
      <c r="GC34" s="403"/>
      <c r="GD34" s="404"/>
      <c r="GE34" s="405"/>
      <c r="GF34" s="406"/>
      <c r="GG34" s="177"/>
      <c r="GH34" s="407"/>
      <c r="GI34" s="408"/>
      <c r="GJ34" s="408"/>
      <c r="GK34" s="409"/>
      <c r="GL34" s="410"/>
      <c r="GM34" s="411"/>
      <c r="GN34" s="394"/>
      <c r="GO34" s="175"/>
      <c r="GP34" s="395"/>
      <c r="GQ34" s="396"/>
      <c r="GR34" s="396"/>
      <c r="GS34" s="397"/>
      <c r="GT34" s="398"/>
      <c r="GU34" s="399"/>
      <c r="GV34" s="400"/>
      <c r="GW34" s="176"/>
      <c r="GX34" s="401"/>
      <c r="GY34" s="402"/>
      <c r="GZ34" s="402"/>
      <c r="HA34" s="403"/>
      <c r="HB34" s="404"/>
      <c r="HC34" s="405"/>
      <c r="HD34" s="406"/>
      <c r="HE34" s="177"/>
      <c r="HF34" s="407"/>
      <c r="HG34" s="408"/>
      <c r="HH34" s="408"/>
      <c r="HI34" s="409"/>
      <c r="HJ34" s="410"/>
      <c r="HK34" s="411"/>
      <c r="HL34" s="394"/>
      <c r="HM34" s="175"/>
      <c r="HN34" s="395"/>
      <c r="HO34" s="396"/>
      <c r="HP34" s="396"/>
      <c r="HQ34" s="397"/>
      <c r="HR34" s="398"/>
      <c r="HS34" s="399"/>
      <c r="HT34" s="400"/>
      <c r="HU34" s="176"/>
      <c r="HV34" s="401"/>
      <c r="HW34" s="402"/>
      <c r="HX34" s="402"/>
      <c r="HY34" s="403"/>
      <c r="HZ34" s="404"/>
      <c r="IA34" s="405"/>
      <c r="IB34" s="406"/>
      <c r="IC34" s="177"/>
      <c r="ID34" s="407"/>
      <c r="IE34" s="408"/>
      <c r="IF34" s="408"/>
      <c r="IG34" s="409"/>
      <c r="IH34" s="410"/>
      <c r="II34" s="411"/>
      <c r="IJ34" s="394"/>
      <c r="IK34" s="175"/>
      <c r="IL34" s="395"/>
      <c r="IM34" s="396"/>
      <c r="IN34" s="396"/>
      <c r="IO34" s="397"/>
      <c r="IP34" s="398"/>
      <c r="IQ34" s="399"/>
      <c r="IS34" s="163">
        <f t="shared" si="3"/>
        <v>0</v>
      </c>
      <c r="IT34" s="161">
        <f t="shared" si="4"/>
        <v>0</v>
      </c>
      <c r="IU34" s="162">
        <f t="shared" si="5"/>
        <v>0</v>
      </c>
      <c r="IW34" s="241"/>
    </row>
    <row r="35" spans="1:257" s="160" customFormat="1" ht="20.100000000000001" customHeight="1">
      <c r="A35" s="490"/>
      <c r="B35" s="491"/>
      <c r="C35" s="492"/>
      <c r="D35" s="412"/>
      <c r="E35" s="178"/>
      <c r="F35" s="413"/>
      <c r="G35" s="414"/>
      <c r="H35" s="414"/>
      <c r="I35" s="415"/>
      <c r="J35" s="416"/>
      <c r="K35" s="417"/>
      <c r="L35" s="418"/>
      <c r="M35" s="179"/>
      <c r="N35" s="419"/>
      <c r="O35" s="420"/>
      <c r="P35" s="420"/>
      <c r="Q35" s="421"/>
      <c r="R35" s="422"/>
      <c r="S35" s="423"/>
      <c r="T35" s="424"/>
      <c r="U35" s="180"/>
      <c r="V35" s="425"/>
      <c r="W35" s="426"/>
      <c r="X35" s="426"/>
      <c r="Y35" s="427"/>
      <c r="Z35" s="428"/>
      <c r="AA35" s="429"/>
      <c r="AB35" s="412"/>
      <c r="AC35" s="178"/>
      <c r="AD35" s="413"/>
      <c r="AE35" s="414"/>
      <c r="AF35" s="414"/>
      <c r="AG35" s="415"/>
      <c r="AH35" s="416"/>
      <c r="AI35" s="417"/>
      <c r="AJ35" s="418"/>
      <c r="AK35" s="179"/>
      <c r="AL35" s="419"/>
      <c r="AM35" s="420"/>
      <c r="AN35" s="420"/>
      <c r="AO35" s="421"/>
      <c r="AP35" s="422"/>
      <c r="AQ35" s="423"/>
      <c r="AR35" s="424"/>
      <c r="AS35" s="180"/>
      <c r="AT35" s="425"/>
      <c r="AU35" s="426"/>
      <c r="AV35" s="426"/>
      <c r="AW35" s="427"/>
      <c r="AX35" s="428"/>
      <c r="AY35" s="429"/>
      <c r="AZ35" s="412"/>
      <c r="BA35" s="178"/>
      <c r="BB35" s="413"/>
      <c r="BC35" s="414"/>
      <c r="BD35" s="414"/>
      <c r="BE35" s="415"/>
      <c r="BF35" s="416"/>
      <c r="BG35" s="417"/>
      <c r="BH35" s="418"/>
      <c r="BI35" s="179"/>
      <c r="BJ35" s="419"/>
      <c r="BK35" s="420"/>
      <c r="BL35" s="420"/>
      <c r="BM35" s="421"/>
      <c r="BN35" s="422"/>
      <c r="BO35" s="423"/>
      <c r="BP35" s="424"/>
      <c r="BQ35" s="180"/>
      <c r="BR35" s="425"/>
      <c r="BS35" s="426"/>
      <c r="BT35" s="426"/>
      <c r="BU35" s="427"/>
      <c r="BV35" s="428"/>
      <c r="BW35" s="429"/>
      <c r="BX35" s="412"/>
      <c r="BY35" s="178"/>
      <c r="BZ35" s="413"/>
      <c r="CA35" s="414"/>
      <c r="CB35" s="414"/>
      <c r="CC35" s="415"/>
      <c r="CD35" s="416"/>
      <c r="CE35" s="417"/>
      <c r="CF35" s="418"/>
      <c r="CG35" s="179"/>
      <c r="CH35" s="419"/>
      <c r="CI35" s="420"/>
      <c r="CJ35" s="420"/>
      <c r="CK35" s="421"/>
      <c r="CL35" s="422"/>
      <c r="CM35" s="423"/>
      <c r="CN35" s="424"/>
      <c r="CO35" s="180"/>
      <c r="CP35" s="425"/>
      <c r="CQ35" s="426"/>
      <c r="CR35" s="426"/>
      <c r="CS35" s="427"/>
      <c r="CT35" s="428"/>
      <c r="CU35" s="429"/>
      <c r="CV35" s="412"/>
      <c r="CW35" s="178"/>
      <c r="CX35" s="413"/>
      <c r="CY35" s="414"/>
      <c r="CZ35" s="414"/>
      <c r="DA35" s="415"/>
      <c r="DB35" s="416"/>
      <c r="DC35" s="417"/>
      <c r="DD35" s="418"/>
      <c r="DE35" s="179"/>
      <c r="DF35" s="419"/>
      <c r="DG35" s="420"/>
      <c r="DH35" s="420"/>
      <c r="DI35" s="421"/>
      <c r="DJ35" s="422"/>
      <c r="DK35" s="423"/>
      <c r="DL35" s="424"/>
      <c r="DM35" s="180"/>
      <c r="DN35" s="425"/>
      <c r="DO35" s="426"/>
      <c r="DP35" s="426"/>
      <c r="DQ35" s="427"/>
      <c r="DR35" s="428"/>
      <c r="DS35" s="429"/>
      <c r="DT35" s="412"/>
      <c r="DU35" s="178"/>
      <c r="DV35" s="413"/>
      <c r="DW35" s="414"/>
      <c r="DX35" s="414"/>
      <c r="DY35" s="415"/>
      <c r="DZ35" s="416"/>
      <c r="EA35" s="417"/>
      <c r="EB35" s="418"/>
      <c r="EC35" s="179"/>
      <c r="ED35" s="419"/>
      <c r="EE35" s="420"/>
      <c r="EF35" s="420"/>
      <c r="EG35" s="421"/>
      <c r="EH35" s="422"/>
      <c r="EI35" s="423"/>
      <c r="EJ35" s="424"/>
      <c r="EK35" s="180"/>
      <c r="EL35" s="425"/>
      <c r="EM35" s="426"/>
      <c r="EN35" s="426"/>
      <c r="EO35" s="427"/>
      <c r="EP35" s="428"/>
      <c r="EQ35" s="429"/>
      <c r="ER35" s="412"/>
      <c r="ES35" s="178"/>
      <c r="ET35" s="413"/>
      <c r="EU35" s="414"/>
      <c r="EV35" s="414"/>
      <c r="EW35" s="415"/>
      <c r="EX35" s="416"/>
      <c r="EY35" s="417"/>
      <c r="EZ35" s="418"/>
      <c r="FA35" s="179"/>
      <c r="FB35" s="419"/>
      <c r="FC35" s="420"/>
      <c r="FD35" s="420"/>
      <c r="FE35" s="421"/>
      <c r="FF35" s="422"/>
      <c r="FG35" s="423"/>
      <c r="FH35" s="424"/>
      <c r="FI35" s="180"/>
      <c r="FJ35" s="425"/>
      <c r="FK35" s="426"/>
      <c r="FL35" s="426"/>
      <c r="FM35" s="427"/>
      <c r="FN35" s="428"/>
      <c r="FO35" s="429"/>
      <c r="FP35" s="412"/>
      <c r="FQ35" s="178"/>
      <c r="FR35" s="413"/>
      <c r="FS35" s="414"/>
      <c r="FT35" s="414"/>
      <c r="FU35" s="415"/>
      <c r="FV35" s="416"/>
      <c r="FW35" s="417"/>
      <c r="FX35" s="418"/>
      <c r="FY35" s="179"/>
      <c r="FZ35" s="419"/>
      <c r="GA35" s="420"/>
      <c r="GB35" s="420"/>
      <c r="GC35" s="421"/>
      <c r="GD35" s="422"/>
      <c r="GE35" s="423"/>
      <c r="GF35" s="424"/>
      <c r="GG35" s="180"/>
      <c r="GH35" s="425"/>
      <c r="GI35" s="426"/>
      <c r="GJ35" s="426"/>
      <c r="GK35" s="427"/>
      <c r="GL35" s="428"/>
      <c r="GM35" s="429"/>
      <c r="GN35" s="412"/>
      <c r="GO35" s="178"/>
      <c r="GP35" s="413"/>
      <c r="GQ35" s="414"/>
      <c r="GR35" s="414"/>
      <c r="GS35" s="415"/>
      <c r="GT35" s="416"/>
      <c r="GU35" s="417"/>
      <c r="GV35" s="418"/>
      <c r="GW35" s="179"/>
      <c r="GX35" s="419"/>
      <c r="GY35" s="420"/>
      <c r="GZ35" s="420"/>
      <c r="HA35" s="421"/>
      <c r="HB35" s="422"/>
      <c r="HC35" s="423"/>
      <c r="HD35" s="424"/>
      <c r="HE35" s="180"/>
      <c r="HF35" s="425"/>
      <c r="HG35" s="426"/>
      <c r="HH35" s="426"/>
      <c r="HI35" s="427"/>
      <c r="HJ35" s="428"/>
      <c r="HK35" s="429"/>
      <c r="HL35" s="412"/>
      <c r="HM35" s="178"/>
      <c r="HN35" s="413"/>
      <c r="HO35" s="414"/>
      <c r="HP35" s="414"/>
      <c r="HQ35" s="415"/>
      <c r="HR35" s="416"/>
      <c r="HS35" s="417"/>
      <c r="HT35" s="418"/>
      <c r="HU35" s="179"/>
      <c r="HV35" s="419"/>
      <c r="HW35" s="420"/>
      <c r="HX35" s="420"/>
      <c r="HY35" s="421"/>
      <c r="HZ35" s="422"/>
      <c r="IA35" s="423"/>
      <c r="IB35" s="424"/>
      <c r="IC35" s="180"/>
      <c r="ID35" s="425"/>
      <c r="IE35" s="426"/>
      <c r="IF35" s="426"/>
      <c r="IG35" s="427"/>
      <c r="IH35" s="428"/>
      <c r="II35" s="429"/>
      <c r="IJ35" s="412"/>
      <c r="IK35" s="178"/>
      <c r="IL35" s="413"/>
      <c r="IM35" s="414"/>
      <c r="IN35" s="414"/>
      <c r="IO35" s="415"/>
      <c r="IP35" s="416"/>
      <c r="IQ35" s="417"/>
      <c r="IS35" s="163">
        <f t="shared" si="3"/>
        <v>0</v>
      </c>
      <c r="IT35" s="161">
        <f t="shared" si="4"/>
        <v>0</v>
      </c>
      <c r="IU35" s="162">
        <f t="shared" si="5"/>
        <v>0</v>
      </c>
      <c r="IW35" s="241"/>
    </row>
    <row r="36" spans="1:257" s="160" customFormat="1" ht="20.100000000000001" customHeight="1">
      <c r="A36" s="270"/>
      <c r="B36" s="303"/>
      <c r="C36" s="271"/>
      <c r="D36" s="394"/>
      <c r="E36" s="175"/>
      <c r="F36" s="395"/>
      <c r="G36" s="396"/>
      <c r="H36" s="396"/>
      <c r="I36" s="397"/>
      <c r="J36" s="398"/>
      <c r="K36" s="399"/>
      <c r="L36" s="400"/>
      <c r="M36" s="176"/>
      <c r="N36" s="401"/>
      <c r="O36" s="402"/>
      <c r="P36" s="402"/>
      <c r="Q36" s="403"/>
      <c r="R36" s="404"/>
      <c r="S36" s="405"/>
      <c r="T36" s="406"/>
      <c r="U36" s="177"/>
      <c r="V36" s="407"/>
      <c r="W36" s="408"/>
      <c r="X36" s="408"/>
      <c r="Y36" s="409"/>
      <c r="Z36" s="410"/>
      <c r="AA36" s="411"/>
      <c r="AB36" s="394"/>
      <c r="AC36" s="175"/>
      <c r="AD36" s="395"/>
      <c r="AE36" s="396"/>
      <c r="AF36" s="396"/>
      <c r="AG36" s="397"/>
      <c r="AH36" s="398"/>
      <c r="AI36" s="399"/>
      <c r="AJ36" s="400"/>
      <c r="AK36" s="176"/>
      <c r="AL36" s="401"/>
      <c r="AM36" s="402"/>
      <c r="AN36" s="402"/>
      <c r="AO36" s="403"/>
      <c r="AP36" s="404"/>
      <c r="AQ36" s="405"/>
      <c r="AR36" s="406"/>
      <c r="AS36" s="177"/>
      <c r="AT36" s="407"/>
      <c r="AU36" s="408"/>
      <c r="AV36" s="408"/>
      <c r="AW36" s="409"/>
      <c r="AX36" s="410"/>
      <c r="AY36" s="411"/>
      <c r="AZ36" s="394"/>
      <c r="BA36" s="175"/>
      <c r="BB36" s="395"/>
      <c r="BC36" s="396"/>
      <c r="BD36" s="396"/>
      <c r="BE36" s="397"/>
      <c r="BF36" s="398"/>
      <c r="BG36" s="399"/>
      <c r="BH36" s="400"/>
      <c r="BI36" s="176"/>
      <c r="BJ36" s="401"/>
      <c r="BK36" s="402"/>
      <c r="BL36" s="402"/>
      <c r="BM36" s="403"/>
      <c r="BN36" s="404"/>
      <c r="BO36" s="405"/>
      <c r="BP36" s="406"/>
      <c r="BQ36" s="177"/>
      <c r="BR36" s="407"/>
      <c r="BS36" s="408"/>
      <c r="BT36" s="408"/>
      <c r="BU36" s="409"/>
      <c r="BV36" s="410"/>
      <c r="BW36" s="411"/>
      <c r="BX36" s="394"/>
      <c r="BY36" s="175"/>
      <c r="BZ36" s="395"/>
      <c r="CA36" s="396"/>
      <c r="CB36" s="396"/>
      <c r="CC36" s="397"/>
      <c r="CD36" s="398"/>
      <c r="CE36" s="399"/>
      <c r="CF36" s="400"/>
      <c r="CG36" s="176"/>
      <c r="CH36" s="401"/>
      <c r="CI36" s="402"/>
      <c r="CJ36" s="402"/>
      <c r="CK36" s="403"/>
      <c r="CL36" s="404"/>
      <c r="CM36" s="405"/>
      <c r="CN36" s="406"/>
      <c r="CO36" s="177"/>
      <c r="CP36" s="407"/>
      <c r="CQ36" s="408"/>
      <c r="CR36" s="408"/>
      <c r="CS36" s="409"/>
      <c r="CT36" s="410"/>
      <c r="CU36" s="411"/>
      <c r="CV36" s="394"/>
      <c r="CW36" s="175"/>
      <c r="CX36" s="395"/>
      <c r="CY36" s="396"/>
      <c r="CZ36" s="396"/>
      <c r="DA36" s="397"/>
      <c r="DB36" s="398"/>
      <c r="DC36" s="399"/>
      <c r="DD36" s="400"/>
      <c r="DE36" s="176"/>
      <c r="DF36" s="401"/>
      <c r="DG36" s="402"/>
      <c r="DH36" s="402"/>
      <c r="DI36" s="403"/>
      <c r="DJ36" s="404"/>
      <c r="DK36" s="405"/>
      <c r="DL36" s="406"/>
      <c r="DM36" s="177"/>
      <c r="DN36" s="407"/>
      <c r="DO36" s="408"/>
      <c r="DP36" s="408"/>
      <c r="DQ36" s="409"/>
      <c r="DR36" s="410"/>
      <c r="DS36" s="411"/>
      <c r="DT36" s="394"/>
      <c r="DU36" s="175"/>
      <c r="DV36" s="395"/>
      <c r="DW36" s="396"/>
      <c r="DX36" s="396"/>
      <c r="DY36" s="397"/>
      <c r="DZ36" s="398"/>
      <c r="EA36" s="399"/>
      <c r="EB36" s="400"/>
      <c r="EC36" s="176"/>
      <c r="ED36" s="401"/>
      <c r="EE36" s="402"/>
      <c r="EF36" s="402"/>
      <c r="EG36" s="403"/>
      <c r="EH36" s="404"/>
      <c r="EI36" s="405"/>
      <c r="EJ36" s="406"/>
      <c r="EK36" s="177"/>
      <c r="EL36" s="407"/>
      <c r="EM36" s="408"/>
      <c r="EN36" s="408"/>
      <c r="EO36" s="409"/>
      <c r="EP36" s="410"/>
      <c r="EQ36" s="411"/>
      <c r="ER36" s="394"/>
      <c r="ES36" s="175"/>
      <c r="ET36" s="395"/>
      <c r="EU36" s="396"/>
      <c r="EV36" s="396"/>
      <c r="EW36" s="397"/>
      <c r="EX36" s="398"/>
      <c r="EY36" s="399"/>
      <c r="EZ36" s="400"/>
      <c r="FA36" s="176"/>
      <c r="FB36" s="401"/>
      <c r="FC36" s="402"/>
      <c r="FD36" s="402"/>
      <c r="FE36" s="403"/>
      <c r="FF36" s="404"/>
      <c r="FG36" s="405"/>
      <c r="FH36" s="406"/>
      <c r="FI36" s="177"/>
      <c r="FJ36" s="407"/>
      <c r="FK36" s="408"/>
      <c r="FL36" s="408"/>
      <c r="FM36" s="409"/>
      <c r="FN36" s="410"/>
      <c r="FO36" s="411"/>
      <c r="FP36" s="394"/>
      <c r="FQ36" s="175"/>
      <c r="FR36" s="395"/>
      <c r="FS36" s="396"/>
      <c r="FT36" s="396"/>
      <c r="FU36" s="397"/>
      <c r="FV36" s="398"/>
      <c r="FW36" s="399"/>
      <c r="FX36" s="400"/>
      <c r="FY36" s="176"/>
      <c r="FZ36" s="401"/>
      <c r="GA36" s="402"/>
      <c r="GB36" s="402"/>
      <c r="GC36" s="403"/>
      <c r="GD36" s="404"/>
      <c r="GE36" s="405"/>
      <c r="GF36" s="406"/>
      <c r="GG36" s="177"/>
      <c r="GH36" s="407"/>
      <c r="GI36" s="408"/>
      <c r="GJ36" s="408"/>
      <c r="GK36" s="409"/>
      <c r="GL36" s="410"/>
      <c r="GM36" s="411"/>
      <c r="GN36" s="394"/>
      <c r="GO36" s="175"/>
      <c r="GP36" s="395"/>
      <c r="GQ36" s="396"/>
      <c r="GR36" s="396"/>
      <c r="GS36" s="397"/>
      <c r="GT36" s="398"/>
      <c r="GU36" s="399"/>
      <c r="GV36" s="400"/>
      <c r="GW36" s="176"/>
      <c r="GX36" s="401"/>
      <c r="GY36" s="402"/>
      <c r="GZ36" s="402"/>
      <c r="HA36" s="403"/>
      <c r="HB36" s="404"/>
      <c r="HC36" s="405"/>
      <c r="HD36" s="406"/>
      <c r="HE36" s="177"/>
      <c r="HF36" s="407"/>
      <c r="HG36" s="408"/>
      <c r="HH36" s="408"/>
      <c r="HI36" s="409"/>
      <c r="HJ36" s="410"/>
      <c r="HK36" s="411"/>
      <c r="HL36" s="394"/>
      <c r="HM36" s="175"/>
      <c r="HN36" s="395"/>
      <c r="HO36" s="396"/>
      <c r="HP36" s="396"/>
      <c r="HQ36" s="397"/>
      <c r="HR36" s="398"/>
      <c r="HS36" s="399"/>
      <c r="HT36" s="400"/>
      <c r="HU36" s="176"/>
      <c r="HV36" s="401"/>
      <c r="HW36" s="402"/>
      <c r="HX36" s="402"/>
      <c r="HY36" s="403"/>
      <c r="HZ36" s="404"/>
      <c r="IA36" s="405"/>
      <c r="IB36" s="406"/>
      <c r="IC36" s="177"/>
      <c r="ID36" s="407"/>
      <c r="IE36" s="408"/>
      <c r="IF36" s="408"/>
      <c r="IG36" s="409"/>
      <c r="IH36" s="410"/>
      <c r="II36" s="411"/>
      <c r="IJ36" s="394"/>
      <c r="IK36" s="175"/>
      <c r="IL36" s="395"/>
      <c r="IM36" s="396"/>
      <c r="IN36" s="396"/>
      <c r="IO36" s="397"/>
      <c r="IP36" s="398"/>
      <c r="IQ36" s="399"/>
      <c r="IS36" s="163">
        <f t="shared" si="3"/>
        <v>0</v>
      </c>
      <c r="IT36" s="161">
        <f t="shared" si="4"/>
        <v>0</v>
      </c>
      <c r="IU36" s="162">
        <f t="shared" si="5"/>
        <v>0</v>
      </c>
      <c r="IW36" s="241"/>
    </row>
    <row r="37" spans="1:257" s="160" customFormat="1" ht="20.100000000000001" customHeight="1">
      <c r="A37" s="490"/>
      <c r="B37" s="491"/>
      <c r="C37" s="492"/>
      <c r="D37" s="412"/>
      <c r="E37" s="178"/>
      <c r="F37" s="413"/>
      <c r="G37" s="414"/>
      <c r="H37" s="414"/>
      <c r="I37" s="415"/>
      <c r="J37" s="416"/>
      <c r="K37" s="417"/>
      <c r="L37" s="418"/>
      <c r="M37" s="179"/>
      <c r="N37" s="419"/>
      <c r="O37" s="420"/>
      <c r="P37" s="420"/>
      <c r="Q37" s="421"/>
      <c r="R37" s="422"/>
      <c r="S37" s="423"/>
      <c r="T37" s="424"/>
      <c r="U37" s="180"/>
      <c r="V37" s="425"/>
      <c r="W37" s="426"/>
      <c r="X37" s="426"/>
      <c r="Y37" s="427"/>
      <c r="Z37" s="428"/>
      <c r="AA37" s="429"/>
      <c r="AB37" s="412"/>
      <c r="AC37" s="178"/>
      <c r="AD37" s="413"/>
      <c r="AE37" s="414"/>
      <c r="AF37" s="414"/>
      <c r="AG37" s="415"/>
      <c r="AH37" s="416"/>
      <c r="AI37" s="417"/>
      <c r="AJ37" s="418"/>
      <c r="AK37" s="179"/>
      <c r="AL37" s="419"/>
      <c r="AM37" s="420"/>
      <c r="AN37" s="420"/>
      <c r="AO37" s="421"/>
      <c r="AP37" s="422"/>
      <c r="AQ37" s="423"/>
      <c r="AR37" s="424"/>
      <c r="AS37" s="180"/>
      <c r="AT37" s="425"/>
      <c r="AU37" s="426"/>
      <c r="AV37" s="426"/>
      <c r="AW37" s="427"/>
      <c r="AX37" s="428"/>
      <c r="AY37" s="429"/>
      <c r="AZ37" s="412"/>
      <c r="BA37" s="178"/>
      <c r="BB37" s="413"/>
      <c r="BC37" s="414"/>
      <c r="BD37" s="414"/>
      <c r="BE37" s="415"/>
      <c r="BF37" s="416"/>
      <c r="BG37" s="417"/>
      <c r="BH37" s="418"/>
      <c r="BI37" s="179"/>
      <c r="BJ37" s="419"/>
      <c r="BK37" s="420"/>
      <c r="BL37" s="420"/>
      <c r="BM37" s="421"/>
      <c r="BN37" s="422"/>
      <c r="BO37" s="423"/>
      <c r="BP37" s="424"/>
      <c r="BQ37" s="180"/>
      <c r="BR37" s="425"/>
      <c r="BS37" s="426"/>
      <c r="BT37" s="426"/>
      <c r="BU37" s="427"/>
      <c r="BV37" s="428"/>
      <c r="BW37" s="429"/>
      <c r="BX37" s="412"/>
      <c r="BY37" s="178"/>
      <c r="BZ37" s="413"/>
      <c r="CA37" s="414"/>
      <c r="CB37" s="414"/>
      <c r="CC37" s="415"/>
      <c r="CD37" s="416"/>
      <c r="CE37" s="417"/>
      <c r="CF37" s="418"/>
      <c r="CG37" s="179"/>
      <c r="CH37" s="419"/>
      <c r="CI37" s="420"/>
      <c r="CJ37" s="420"/>
      <c r="CK37" s="421"/>
      <c r="CL37" s="422"/>
      <c r="CM37" s="423"/>
      <c r="CN37" s="424"/>
      <c r="CO37" s="180"/>
      <c r="CP37" s="425"/>
      <c r="CQ37" s="426"/>
      <c r="CR37" s="426"/>
      <c r="CS37" s="427"/>
      <c r="CT37" s="428"/>
      <c r="CU37" s="429"/>
      <c r="CV37" s="412"/>
      <c r="CW37" s="178"/>
      <c r="CX37" s="413"/>
      <c r="CY37" s="414"/>
      <c r="CZ37" s="414"/>
      <c r="DA37" s="415"/>
      <c r="DB37" s="416"/>
      <c r="DC37" s="417"/>
      <c r="DD37" s="418"/>
      <c r="DE37" s="179"/>
      <c r="DF37" s="419"/>
      <c r="DG37" s="420"/>
      <c r="DH37" s="420"/>
      <c r="DI37" s="421"/>
      <c r="DJ37" s="422"/>
      <c r="DK37" s="423"/>
      <c r="DL37" s="424"/>
      <c r="DM37" s="180"/>
      <c r="DN37" s="425"/>
      <c r="DO37" s="426"/>
      <c r="DP37" s="426"/>
      <c r="DQ37" s="427"/>
      <c r="DR37" s="428"/>
      <c r="DS37" s="429"/>
      <c r="DT37" s="412"/>
      <c r="DU37" s="178"/>
      <c r="DV37" s="413"/>
      <c r="DW37" s="414"/>
      <c r="DX37" s="414"/>
      <c r="DY37" s="415"/>
      <c r="DZ37" s="416"/>
      <c r="EA37" s="417"/>
      <c r="EB37" s="418"/>
      <c r="EC37" s="179"/>
      <c r="ED37" s="419"/>
      <c r="EE37" s="420"/>
      <c r="EF37" s="420"/>
      <c r="EG37" s="421"/>
      <c r="EH37" s="422"/>
      <c r="EI37" s="423"/>
      <c r="EJ37" s="424"/>
      <c r="EK37" s="180"/>
      <c r="EL37" s="425"/>
      <c r="EM37" s="426"/>
      <c r="EN37" s="426"/>
      <c r="EO37" s="427"/>
      <c r="EP37" s="428"/>
      <c r="EQ37" s="429"/>
      <c r="ER37" s="412"/>
      <c r="ES37" s="178"/>
      <c r="ET37" s="413"/>
      <c r="EU37" s="414"/>
      <c r="EV37" s="414"/>
      <c r="EW37" s="415"/>
      <c r="EX37" s="416"/>
      <c r="EY37" s="417"/>
      <c r="EZ37" s="418"/>
      <c r="FA37" s="179"/>
      <c r="FB37" s="419"/>
      <c r="FC37" s="420"/>
      <c r="FD37" s="420"/>
      <c r="FE37" s="421"/>
      <c r="FF37" s="422"/>
      <c r="FG37" s="423"/>
      <c r="FH37" s="424"/>
      <c r="FI37" s="180"/>
      <c r="FJ37" s="425"/>
      <c r="FK37" s="426"/>
      <c r="FL37" s="426"/>
      <c r="FM37" s="427"/>
      <c r="FN37" s="428"/>
      <c r="FO37" s="429"/>
      <c r="FP37" s="412"/>
      <c r="FQ37" s="178"/>
      <c r="FR37" s="413"/>
      <c r="FS37" s="414"/>
      <c r="FT37" s="414"/>
      <c r="FU37" s="415"/>
      <c r="FV37" s="416"/>
      <c r="FW37" s="417"/>
      <c r="FX37" s="418"/>
      <c r="FY37" s="179"/>
      <c r="FZ37" s="419"/>
      <c r="GA37" s="420"/>
      <c r="GB37" s="420"/>
      <c r="GC37" s="421"/>
      <c r="GD37" s="422"/>
      <c r="GE37" s="423"/>
      <c r="GF37" s="424"/>
      <c r="GG37" s="180"/>
      <c r="GH37" s="425"/>
      <c r="GI37" s="426"/>
      <c r="GJ37" s="426"/>
      <c r="GK37" s="427"/>
      <c r="GL37" s="428"/>
      <c r="GM37" s="429"/>
      <c r="GN37" s="412"/>
      <c r="GO37" s="178"/>
      <c r="GP37" s="413"/>
      <c r="GQ37" s="414"/>
      <c r="GR37" s="414"/>
      <c r="GS37" s="415"/>
      <c r="GT37" s="416"/>
      <c r="GU37" s="417"/>
      <c r="GV37" s="418"/>
      <c r="GW37" s="179"/>
      <c r="GX37" s="419"/>
      <c r="GY37" s="420"/>
      <c r="GZ37" s="420"/>
      <c r="HA37" s="421"/>
      <c r="HB37" s="422"/>
      <c r="HC37" s="423"/>
      <c r="HD37" s="424"/>
      <c r="HE37" s="180"/>
      <c r="HF37" s="425"/>
      <c r="HG37" s="426"/>
      <c r="HH37" s="426"/>
      <c r="HI37" s="427"/>
      <c r="HJ37" s="428"/>
      <c r="HK37" s="429"/>
      <c r="HL37" s="412"/>
      <c r="HM37" s="178"/>
      <c r="HN37" s="413"/>
      <c r="HO37" s="414"/>
      <c r="HP37" s="414"/>
      <c r="HQ37" s="415"/>
      <c r="HR37" s="416"/>
      <c r="HS37" s="417"/>
      <c r="HT37" s="418"/>
      <c r="HU37" s="179"/>
      <c r="HV37" s="419"/>
      <c r="HW37" s="420"/>
      <c r="HX37" s="420"/>
      <c r="HY37" s="421"/>
      <c r="HZ37" s="422"/>
      <c r="IA37" s="423"/>
      <c r="IB37" s="424"/>
      <c r="IC37" s="180"/>
      <c r="ID37" s="425"/>
      <c r="IE37" s="426"/>
      <c r="IF37" s="426"/>
      <c r="IG37" s="427"/>
      <c r="IH37" s="428"/>
      <c r="II37" s="429"/>
      <c r="IJ37" s="412"/>
      <c r="IK37" s="178"/>
      <c r="IL37" s="413"/>
      <c r="IM37" s="414"/>
      <c r="IN37" s="414"/>
      <c r="IO37" s="415"/>
      <c r="IP37" s="416"/>
      <c r="IQ37" s="417"/>
      <c r="IS37" s="163">
        <f t="shared" si="3"/>
        <v>0</v>
      </c>
      <c r="IT37" s="161">
        <f t="shared" si="4"/>
        <v>0</v>
      </c>
      <c r="IU37" s="162">
        <f t="shared" si="5"/>
        <v>0</v>
      </c>
      <c r="IW37" s="241"/>
    </row>
    <row r="38" spans="1:257" s="160" customFormat="1" ht="20.100000000000001" customHeight="1">
      <c r="A38" s="270"/>
      <c r="B38" s="303"/>
      <c r="C38" s="271"/>
      <c r="D38" s="394"/>
      <c r="E38" s="175"/>
      <c r="F38" s="395"/>
      <c r="G38" s="396"/>
      <c r="H38" s="396"/>
      <c r="I38" s="397"/>
      <c r="J38" s="398"/>
      <c r="K38" s="399"/>
      <c r="L38" s="400"/>
      <c r="M38" s="176"/>
      <c r="N38" s="401"/>
      <c r="O38" s="402"/>
      <c r="P38" s="402"/>
      <c r="Q38" s="403"/>
      <c r="R38" s="404"/>
      <c r="S38" s="405"/>
      <c r="T38" s="406"/>
      <c r="U38" s="177"/>
      <c r="V38" s="407"/>
      <c r="W38" s="408"/>
      <c r="X38" s="408"/>
      <c r="Y38" s="409"/>
      <c r="Z38" s="410"/>
      <c r="AA38" s="411"/>
      <c r="AB38" s="394"/>
      <c r="AC38" s="175"/>
      <c r="AD38" s="395"/>
      <c r="AE38" s="396"/>
      <c r="AF38" s="396"/>
      <c r="AG38" s="397"/>
      <c r="AH38" s="398"/>
      <c r="AI38" s="399"/>
      <c r="AJ38" s="400"/>
      <c r="AK38" s="176"/>
      <c r="AL38" s="401"/>
      <c r="AM38" s="402"/>
      <c r="AN38" s="402"/>
      <c r="AO38" s="403"/>
      <c r="AP38" s="404"/>
      <c r="AQ38" s="405"/>
      <c r="AR38" s="406"/>
      <c r="AS38" s="177"/>
      <c r="AT38" s="407"/>
      <c r="AU38" s="408"/>
      <c r="AV38" s="408"/>
      <c r="AW38" s="409"/>
      <c r="AX38" s="410"/>
      <c r="AY38" s="411"/>
      <c r="AZ38" s="394"/>
      <c r="BA38" s="175"/>
      <c r="BB38" s="395"/>
      <c r="BC38" s="396"/>
      <c r="BD38" s="396"/>
      <c r="BE38" s="397"/>
      <c r="BF38" s="398"/>
      <c r="BG38" s="399"/>
      <c r="BH38" s="400"/>
      <c r="BI38" s="176"/>
      <c r="BJ38" s="401"/>
      <c r="BK38" s="402"/>
      <c r="BL38" s="402"/>
      <c r="BM38" s="403"/>
      <c r="BN38" s="404"/>
      <c r="BO38" s="405"/>
      <c r="BP38" s="406"/>
      <c r="BQ38" s="177"/>
      <c r="BR38" s="407"/>
      <c r="BS38" s="408"/>
      <c r="BT38" s="408"/>
      <c r="BU38" s="409"/>
      <c r="BV38" s="410"/>
      <c r="BW38" s="411"/>
      <c r="BX38" s="394"/>
      <c r="BY38" s="175"/>
      <c r="BZ38" s="395"/>
      <c r="CA38" s="396"/>
      <c r="CB38" s="396"/>
      <c r="CC38" s="397"/>
      <c r="CD38" s="398"/>
      <c r="CE38" s="399"/>
      <c r="CF38" s="400"/>
      <c r="CG38" s="176"/>
      <c r="CH38" s="401"/>
      <c r="CI38" s="402"/>
      <c r="CJ38" s="402"/>
      <c r="CK38" s="403"/>
      <c r="CL38" s="404"/>
      <c r="CM38" s="405"/>
      <c r="CN38" s="406"/>
      <c r="CO38" s="177"/>
      <c r="CP38" s="407"/>
      <c r="CQ38" s="408"/>
      <c r="CR38" s="408"/>
      <c r="CS38" s="409"/>
      <c r="CT38" s="410"/>
      <c r="CU38" s="411"/>
      <c r="CV38" s="394"/>
      <c r="CW38" s="175"/>
      <c r="CX38" s="395"/>
      <c r="CY38" s="396"/>
      <c r="CZ38" s="396"/>
      <c r="DA38" s="397"/>
      <c r="DB38" s="398"/>
      <c r="DC38" s="399"/>
      <c r="DD38" s="400"/>
      <c r="DE38" s="176"/>
      <c r="DF38" s="401"/>
      <c r="DG38" s="402"/>
      <c r="DH38" s="402"/>
      <c r="DI38" s="403"/>
      <c r="DJ38" s="404"/>
      <c r="DK38" s="405"/>
      <c r="DL38" s="406"/>
      <c r="DM38" s="177"/>
      <c r="DN38" s="407"/>
      <c r="DO38" s="408"/>
      <c r="DP38" s="408"/>
      <c r="DQ38" s="409"/>
      <c r="DR38" s="410"/>
      <c r="DS38" s="411"/>
      <c r="DT38" s="394"/>
      <c r="DU38" s="175"/>
      <c r="DV38" s="395"/>
      <c r="DW38" s="396"/>
      <c r="DX38" s="396"/>
      <c r="DY38" s="397"/>
      <c r="DZ38" s="398"/>
      <c r="EA38" s="399"/>
      <c r="EB38" s="400"/>
      <c r="EC38" s="176"/>
      <c r="ED38" s="401"/>
      <c r="EE38" s="402"/>
      <c r="EF38" s="402"/>
      <c r="EG38" s="403"/>
      <c r="EH38" s="404"/>
      <c r="EI38" s="405"/>
      <c r="EJ38" s="406"/>
      <c r="EK38" s="177"/>
      <c r="EL38" s="407"/>
      <c r="EM38" s="408"/>
      <c r="EN38" s="408"/>
      <c r="EO38" s="409"/>
      <c r="EP38" s="410"/>
      <c r="EQ38" s="411"/>
      <c r="ER38" s="394"/>
      <c r="ES38" s="175"/>
      <c r="ET38" s="395"/>
      <c r="EU38" s="396"/>
      <c r="EV38" s="396"/>
      <c r="EW38" s="397"/>
      <c r="EX38" s="398"/>
      <c r="EY38" s="399"/>
      <c r="EZ38" s="400"/>
      <c r="FA38" s="176"/>
      <c r="FB38" s="401"/>
      <c r="FC38" s="402"/>
      <c r="FD38" s="402"/>
      <c r="FE38" s="403"/>
      <c r="FF38" s="404"/>
      <c r="FG38" s="405"/>
      <c r="FH38" s="406"/>
      <c r="FI38" s="177"/>
      <c r="FJ38" s="407"/>
      <c r="FK38" s="408"/>
      <c r="FL38" s="408"/>
      <c r="FM38" s="409"/>
      <c r="FN38" s="410"/>
      <c r="FO38" s="411"/>
      <c r="FP38" s="394"/>
      <c r="FQ38" s="175"/>
      <c r="FR38" s="395"/>
      <c r="FS38" s="396"/>
      <c r="FT38" s="396"/>
      <c r="FU38" s="397"/>
      <c r="FV38" s="398"/>
      <c r="FW38" s="399"/>
      <c r="FX38" s="400"/>
      <c r="FY38" s="176"/>
      <c r="FZ38" s="401"/>
      <c r="GA38" s="402"/>
      <c r="GB38" s="402"/>
      <c r="GC38" s="403"/>
      <c r="GD38" s="404"/>
      <c r="GE38" s="405"/>
      <c r="GF38" s="406"/>
      <c r="GG38" s="177"/>
      <c r="GH38" s="407"/>
      <c r="GI38" s="408"/>
      <c r="GJ38" s="408"/>
      <c r="GK38" s="409"/>
      <c r="GL38" s="410"/>
      <c r="GM38" s="411"/>
      <c r="GN38" s="394"/>
      <c r="GO38" s="175"/>
      <c r="GP38" s="395"/>
      <c r="GQ38" s="396"/>
      <c r="GR38" s="396"/>
      <c r="GS38" s="397"/>
      <c r="GT38" s="398"/>
      <c r="GU38" s="399"/>
      <c r="GV38" s="400"/>
      <c r="GW38" s="176"/>
      <c r="GX38" s="401"/>
      <c r="GY38" s="402"/>
      <c r="GZ38" s="402"/>
      <c r="HA38" s="403"/>
      <c r="HB38" s="404"/>
      <c r="HC38" s="405"/>
      <c r="HD38" s="406"/>
      <c r="HE38" s="177"/>
      <c r="HF38" s="407"/>
      <c r="HG38" s="408"/>
      <c r="HH38" s="408"/>
      <c r="HI38" s="409"/>
      <c r="HJ38" s="410"/>
      <c r="HK38" s="411"/>
      <c r="HL38" s="394"/>
      <c r="HM38" s="175"/>
      <c r="HN38" s="395"/>
      <c r="HO38" s="396"/>
      <c r="HP38" s="396"/>
      <c r="HQ38" s="397"/>
      <c r="HR38" s="398"/>
      <c r="HS38" s="399"/>
      <c r="HT38" s="400"/>
      <c r="HU38" s="176"/>
      <c r="HV38" s="401"/>
      <c r="HW38" s="402"/>
      <c r="HX38" s="402"/>
      <c r="HY38" s="403"/>
      <c r="HZ38" s="404"/>
      <c r="IA38" s="405"/>
      <c r="IB38" s="406"/>
      <c r="IC38" s="177"/>
      <c r="ID38" s="407"/>
      <c r="IE38" s="408"/>
      <c r="IF38" s="408"/>
      <c r="IG38" s="409"/>
      <c r="IH38" s="410"/>
      <c r="II38" s="411"/>
      <c r="IJ38" s="394"/>
      <c r="IK38" s="175"/>
      <c r="IL38" s="395"/>
      <c r="IM38" s="396"/>
      <c r="IN38" s="396"/>
      <c r="IO38" s="397"/>
      <c r="IP38" s="398"/>
      <c r="IQ38" s="399"/>
      <c r="IS38" s="163">
        <f t="shared" si="3"/>
        <v>0</v>
      </c>
      <c r="IT38" s="161">
        <f t="shared" si="4"/>
        <v>0</v>
      </c>
      <c r="IU38" s="162">
        <f t="shared" si="5"/>
        <v>0</v>
      </c>
      <c r="IW38" s="241"/>
    </row>
    <row r="39" spans="1:257" s="160" customFormat="1" ht="20.100000000000001" customHeight="1">
      <c r="A39" s="490"/>
      <c r="B39" s="491"/>
      <c r="C39" s="492"/>
      <c r="D39" s="412"/>
      <c r="E39" s="178"/>
      <c r="F39" s="413"/>
      <c r="G39" s="414"/>
      <c r="H39" s="414"/>
      <c r="I39" s="415"/>
      <c r="J39" s="416"/>
      <c r="K39" s="417"/>
      <c r="L39" s="418"/>
      <c r="M39" s="179"/>
      <c r="N39" s="419"/>
      <c r="O39" s="420"/>
      <c r="P39" s="420"/>
      <c r="Q39" s="421"/>
      <c r="R39" s="422"/>
      <c r="S39" s="423"/>
      <c r="T39" s="424"/>
      <c r="U39" s="180"/>
      <c r="V39" s="425"/>
      <c r="W39" s="426"/>
      <c r="X39" s="426"/>
      <c r="Y39" s="427"/>
      <c r="Z39" s="428"/>
      <c r="AA39" s="429"/>
      <c r="AB39" s="412"/>
      <c r="AC39" s="178"/>
      <c r="AD39" s="413"/>
      <c r="AE39" s="414"/>
      <c r="AF39" s="414"/>
      <c r="AG39" s="415"/>
      <c r="AH39" s="416"/>
      <c r="AI39" s="417"/>
      <c r="AJ39" s="418"/>
      <c r="AK39" s="179"/>
      <c r="AL39" s="419"/>
      <c r="AM39" s="420"/>
      <c r="AN39" s="420"/>
      <c r="AO39" s="421"/>
      <c r="AP39" s="422"/>
      <c r="AQ39" s="423"/>
      <c r="AR39" s="424"/>
      <c r="AS39" s="180"/>
      <c r="AT39" s="425"/>
      <c r="AU39" s="426"/>
      <c r="AV39" s="426"/>
      <c r="AW39" s="427"/>
      <c r="AX39" s="428"/>
      <c r="AY39" s="429"/>
      <c r="AZ39" s="412"/>
      <c r="BA39" s="178"/>
      <c r="BB39" s="413"/>
      <c r="BC39" s="414"/>
      <c r="BD39" s="414"/>
      <c r="BE39" s="415"/>
      <c r="BF39" s="416"/>
      <c r="BG39" s="417"/>
      <c r="BH39" s="418"/>
      <c r="BI39" s="179"/>
      <c r="BJ39" s="419"/>
      <c r="BK39" s="420"/>
      <c r="BL39" s="420"/>
      <c r="BM39" s="421"/>
      <c r="BN39" s="422"/>
      <c r="BO39" s="423"/>
      <c r="BP39" s="424"/>
      <c r="BQ39" s="180"/>
      <c r="BR39" s="425"/>
      <c r="BS39" s="426"/>
      <c r="BT39" s="426"/>
      <c r="BU39" s="427"/>
      <c r="BV39" s="428"/>
      <c r="BW39" s="429"/>
      <c r="BX39" s="412"/>
      <c r="BY39" s="178"/>
      <c r="BZ39" s="413"/>
      <c r="CA39" s="414"/>
      <c r="CB39" s="414"/>
      <c r="CC39" s="415"/>
      <c r="CD39" s="416"/>
      <c r="CE39" s="417"/>
      <c r="CF39" s="418"/>
      <c r="CG39" s="179"/>
      <c r="CH39" s="419"/>
      <c r="CI39" s="420"/>
      <c r="CJ39" s="420"/>
      <c r="CK39" s="421"/>
      <c r="CL39" s="422"/>
      <c r="CM39" s="423"/>
      <c r="CN39" s="424"/>
      <c r="CO39" s="180"/>
      <c r="CP39" s="425"/>
      <c r="CQ39" s="426"/>
      <c r="CR39" s="426"/>
      <c r="CS39" s="427"/>
      <c r="CT39" s="428"/>
      <c r="CU39" s="429"/>
      <c r="CV39" s="412"/>
      <c r="CW39" s="178"/>
      <c r="CX39" s="413"/>
      <c r="CY39" s="414"/>
      <c r="CZ39" s="414"/>
      <c r="DA39" s="415"/>
      <c r="DB39" s="416"/>
      <c r="DC39" s="417"/>
      <c r="DD39" s="418"/>
      <c r="DE39" s="179"/>
      <c r="DF39" s="419"/>
      <c r="DG39" s="420"/>
      <c r="DH39" s="420"/>
      <c r="DI39" s="421"/>
      <c r="DJ39" s="422"/>
      <c r="DK39" s="423"/>
      <c r="DL39" s="424"/>
      <c r="DM39" s="180"/>
      <c r="DN39" s="425"/>
      <c r="DO39" s="426"/>
      <c r="DP39" s="426"/>
      <c r="DQ39" s="427"/>
      <c r="DR39" s="428"/>
      <c r="DS39" s="429"/>
      <c r="DT39" s="412"/>
      <c r="DU39" s="178"/>
      <c r="DV39" s="413"/>
      <c r="DW39" s="414"/>
      <c r="DX39" s="414"/>
      <c r="DY39" s="415"/>
      <c r="DZ39" s="416"/>
      <c r="EA39" s="417"/>
      <c r="EB39" s="418"/>
      <c r="EC39" s="179"/>
      <c r="ED39" s="419"/>
      <c r="EE39" s="420"/>
      <c r="EF39" s="420"/>
      <c r="EG39" s="421"/>
      <c r="EH39" s="422"/>
      <c r="EI39" s="423"/>
      <c r="EJ39" s="424"/>
      <c r="EK39" s="180"/>
      <c r="EL39" s="425"/>
      <c r="EM39" s="426"/>
      <c r="EN39" s="426"/>
      <c r="EO39" s="427"/>
      <c r="EP39" s="428"/>
      <c r="EQ39" s="429"/>
      <c r="ER39" s="412"/>
      <c r="ES39" s="178"/>
      <c r="ET39" s="413"/>
      <c r="EU39" s="414"/>
      <c r="EV39" s="414"/>
      <c r="EW39" s="415"/>
      <c r="EX39" s="416"/>
      <c r="EY39" s="417"/>
      <c r="EZ39" s="418"/>
      <c r="FA39" s="179"/>
      <c r="FB39" s="419"/>
      <c r="FC39" s="420"/>
      <c r="FD39" s="420"/>
      <c r="FE39" s="421"/>
      <c r="FF39" s="422"/>
      <c r="FG39" s="423"/>
      <c r="FH39" s="424"/>
      <c r="FI39" s="180"/>
      <c r="FJ39" s="425"/>
      <c r="FK39" s="426"/>
      <c r="FL39" s="426"/>
      <c r="FM39" s="427"/>
      <c r="FN39" s="428"/>
      <c r="FO39" s="429"/>
      <c r="FP39" s="412"/>
      <c r="FQ39" s="178"/>
      <c r="FR39" s="413"/>
      <c r="FS39" s="414"/>
      <c r="FT39" s="414"/>
      <c r="FU39" s="415"/>
      <c r="FV39" s="416"/>
      <c r="FW39" s="417"/>
      <c r="FX39" s="418"/>
      <c r="FY39" s="179"/>
      <c r="FZ39" s="419"/>
      <c r="GA39" s="420"/>
      <c r="GB39" s="420"/>
      <c r="GC39" s="421"/>
      <c r="GD39" s="422"/>
      <c r="GE39" s="423"/>
      <c r="GF39" s="424"/>
      <c r="GG39" s="180"/>
      <c r="GH39" s="425"/>
      <c r="GI39" s="426"/>
      <c r="GJ39" s="426"/>
      <c r="GK39" s="427"/>
      <c r="GL39" s="428"/>
      <c r="GM39" s="429"/>
      <c r="GN39" s="412"/>
      <c r="GO39" s="178"/>
      <c r="GP39" s="413"/>
      <c r="GQ39" s="414"/>
      <c r="GR39" s="414"/>
      <c r="GS39" s="415"/>
      <c r="GT39" s="416"/>
      <c r="GU39" s="417"/>
      <c r="GV39" s="418"/>
      <c r="GW39" s="179"/>
      <c r="GX39" s="419"/>
      <c r="GY39" s="420"/>
      <c r="GZ39" s="420"/>
      <c r="HA39" s="421"/>
      <c r="HB39" s="422"/>
      <c r="HC39" s="423"/>
      <c r="HD39" s="424"/>
      <c r="HE39" s="180"/>
      <c r="HF39" s="425"/>
      <c r="HG39" s="426"/>
      <c r="HH39" s="426"/>
      <c r="HI39" s="427"/>
      <c r="HJ39" s="428"/>
      <c r="HK39" s="429"/>
      <c r="HL39" s="412"/>
      <c r="HM39" s="178"/>
      <c r="HN39" s="413"/>
      <c r="HO39" s="414"/>
      <c r="HP39" s="414"/>
      <c r="HQ39" s="415"/>
      <c r="HR39" s="416"/>
      <c r="HS39" s="417"/>
      <c r="HT39" s="418"/>
      <c r="HU39" s="179"/>
      <c r="HV39" s="419"/>
      <c r="HW39" s="420"/>
      <c r="HX39" s="420"/>
      <c r="HY39" s="421"/>
      <c r="HZ39" s="422"/>
      <c r="IA39" s="423"/>
      <c r="IB39" s="424"/>
      <c r="IC39" s="180"/>
      <c r="ID39" s="425"/>
      <c r="IE39" s="426"/>
      <c r="IF39" s="426"/>
      <c r="IG39" s="427"/>
      <c r="IH39" s="428"/>
      <c r="II39" s="429"/>
      <c r="IJ39" s="412"/>
      <c r="IK39" s="178"/>
      <c r="IL39" s="413"/>
      <c r="IM39" s="414"/>
      <c r="IN39" s="414"/>
      <c r="IO39" s="415"/>
      <c r="IP39" s="416"/>
      <c r="IQ39" s="417"/>
      <c r="IS39" s="163">
        <f t="shared" si="3"/>
        <v>0</v>
      </c>
      <c r="IT39" s="161">
        <f t="shared" si="4"/>
        <v>0</v>
      </c>
      <c r="IU39" s="162">
        <f t="shared" si="5"/>
        <v>0</v>
      </c>
      <c r="IW39" s="241"/>
    </row>
    <row r="40" spans="1:257" s="160" customFormat="1" ht="20.100000000000001" customHeight="1">
      <c r="A40" s="270"/>
      <c r="B40" s="303"/>
      <c r="C40" s="271"/>
      <c r="D40" s="394"/>
      <c r="E40" s="175"/>
      <c r="F40" s="395"/>
      <c r="G40" s="396"/>
      <c r="H40" s="396"/>
      <c r="I40" s="397"/>
      <c r="J40" s="398"/>
      <c r="K40" s="399"/>
      <c r="L40" s="400"/>
      <c r="M40" s="176"/>
      <c r="N40" s="401"/>
      <c r="O40" s="402"/>
      <c r="P40" s="402"/>
      <c r="Q40" s="403"/>
      <c r="R40" s="404"/>
      <c r="S40" s="405"/>
      <c r="T40" s="406"/>
      <c r="U40" s="177"/>
      <c r="V40" s="407"/>
      <c r="W40" s="408"/>
      <c r="X40" s="408"/>
      <c r="Y40" s="409"/>
      <c r="Z40" s="410"/>
      <c r="AA40" s="411"/>
      <c r="AB40" s="394"/>
      <c r="AC40" s="175"/>
      <c r="AD40" s="395"/>
      <c r="AE40" s="396"/>
      <c r="AF40" s="396"/>
      <c r="AG40" s="397"/>
      <c r="AH40" s="398"/>
      <c r="AI40" s="399"/>
      <c r="AJ40" s="400"/>
      <c r="AK40" s="176"/>
      <c r="AL40" s="401"/>
      <c r="AM40" s="402"/>
      <c r="AN40" s="402"/>
      <c r="AO40" s="403"/>
      <c r="AP40" s="404"/>
      <c r="AQ40" s="405"/>
      <c r="AR40" s="406"/>
      <c r="AS40" s="177"/>
      <c r="AT40" s="407"/>
      <c r="AU40" s="408"/>
      <c r="AV40" s="408"/>
      <c r="AW40" s="409"/>
      <c r="AX40" s="410"/>
      <c r="AY40" s="411"/>
      <c r="AZ40" s="394"/>
      <c r="BA40" s="175"/>
      <c r="BB40" s="395"/>
      <c r="BC40" s="396"/>
      <c r="BD40" s="396"/>
      <c r="BE40" s="397"/>
      <c r="BF40" s="398"/>
      <c r="BG40" s="399"/>
      <c r="BH40" s="400"/>
      <c r="BI40" s="176"/>
      <c r="BJ40" s="401"/>
      <c r="BK40" s="402"/>
      <c r="BL40" s="402"/>
      <c r="BM40" s="403"/>
      <c r="BN40" s="404"/>
      <c r="BO40" s="405"/>
      <c r="BP40" s="406"/>
      <c r="BQ40" s="177"/>
      <c r="BR40" s="407"/>
      <c r="BS40" s="408"/>
      <c r="BT40" s="408"/>
      <c r="BU40" s="409"/>
      <c r="BV40" s="410"/>
      <c r="BW40" s="411"/>
      <c r="BX40" s="394"/>
      <c r="BY40" s="175"/>
      <c r="BZ40" s="395"/>
      <c r="CA40" s="396"/>
      <c r="CB40" s="396"/>
      <c r="CC40" s="397"/>
      <c r="CD40" s="398"/>
      <c r="CE40" s="399"/>
      <c r="CF40" s="400"/>
      <c r="CG40" s="176"/>
      <c r="CH40" s="401"/>
      <c r="CI40" s="402"/>
      <c r="CJ40" s="402"/>
      <c r="CK40" s="403"/>
      <c r="CL40" s="404"/>
      <c r="CM40" s="405"/>
      <c r="CN40" s="406"/>
      <c r="CO40" s="177"/>
      <c r="CP40" s="407"/>
      <c r="CQ40" s="408"/>
      <c r="CR40" s="408"/>
      <c r="CS40" s="409"/>
      <c r="CT40" s="410"/>
      <c r="CU40" s="411"/>
      <c r="CV40" s="394"/>
      <c r="CW40" s="175"/>
      <c r="CX40" s="395"/>
      <c r="CY40" s="396"/>
      <c r="CZ40" s="396"/>
      <c r="DA40" s="397"/>
      <c r="DB40" s="398"/>
      <c r="DC40" s="399"/>
      <c r="DD40" s="400"/>
      <c r="DE40" s="176"/>
      <c r="DF40" s="401"/>
      <c r="DG40" s="402"/>
      <c r="DH40" s="402"/>
      <c r="DI40" s="403"/>
      <c r="DJ40" s="404"/>
      <c r="DK40" s="405"/>
      <c r="DL40" s="406"/>
      <c r="DM40" s="177"/>
      <c r="DN40" s="407"/>
      <c r="DO40" s="408"/>
      <c r="DP40" s="408"/>
      <c r="DQ40" s="409"/>
      <c r="DR40" s="410"/>
      <c r="DS40" s="411"/>
      <c r="DT40" s="394"/>
      <c r="DU40" s="175"/>
      <c r="DV40" s="395"/>
      <c r="DW40" s="396"/>
      <c r="DX40" s="396"/>
      <c r="DY40" s="397"/>
      <c r="DZ40" s="398"/>
      <c r="EA40" s="399"/>
      <c r="EB40" s="400"/>
      <c r="EC40" s="176"/>
      <c r="ED40" s="401"/>
      <c r="EE40" s="402"/>
      <c r="EF40" s="402"/>
      <c r="EG40" s="403"/>
      <c r="EH40" s="404"/>
      <c r="EI40" s="405"/>
      <c r="EJ40" s="406"/>
      <c r="EK40" s="177"/>
      <c r="EL40" s="407"/>
      <c r="EM40" s="408"/>
      <c r="EN40" s="408"/>
      <c r="EO40" s="409"/>
      <c r="EP40" s="410"/>
      <c r="EQ40" s="411"/>
      <c r="ER40" s="394"/>
      <c r="ES40" s="175"/>
      <c r="ET40" s="395"/>
      <c r="EU40" s="396"/>
      <c r="EV40" s="396"/>
      <c r="EW40" s="397"/>
      <c r="EX40" s="398"/>
      <c r="EY40" s="399"/>
      <c r="EZ40" s="400"/>
      <c r="FA40" s="176"/>
      <c r="FB40" s="401"/>
      <c r="FC40" s="402"/>
      <c r="FD40" s="402"/>
      <c r="FE40" s="403"/>
      <c r="FF40" s="404"/>
      <c r="FG40" s="405"/>
      <c r="FH40" s="406"/>
      <c r="FI40" s="177"/>
      <c r="FJ40" s="407"/>
      <c r="FK40" s="408"/>
      <c r="FL40" s="408"/>
      <c r="FM40" s="409"/>
      <c r="FN40" s="410"/>
      <c r="FO40" s="411"/>
      <c r="FP40" s="394"/>
      <c r="FQ40" s="175"/>
      <c r="FR40" s="395"/>
      <c r="FS40" s="396"/>
      <c r="FT40" s="396"/>
      <c r="FU40" s="397"/>
      <c r="FV40" s="398"/>
      <c r="FW40" s="399"/>
      <c r="FX40" s="400"/>
      <c r="FY40" s="176"/>
      <c r="FZ40" s="401"/>
      <c r="GA40" s="402"/>
      <c r="GB40" s="402"/>
      <c r="GC40" s="403"/>
      <c r="GD40" s="404"/>
      <c r="GE40" s="405"/>
      <c r="GF40" s="406"/>
      <c r="GG40" s="177"/>
      <c r="GH40" s="407"/>
      <c r="GI40" s="408"/>
      <c r="GJ40" s="408"/>
      <c r="GK40" s="409"/>
      <c r="GL40" s="410"/>
      <c r="GM40" s="411"/>
      <c r="GN40" s="394"/>
      <c r="GO40" s="175"/>
      <c r="GP40" s="395"/>
      <c r="GQ40" s="396"/>
      <c r="GR40" s="396"/>
      <c r="GS40" s="397"/>
      <c r="GT40" s="398"/>
      <c r="GU40" s="399"/>
      <c r="GV40" s="400"/>
      <c r="GW40" s="176"/>
      <c r="GX40" s="401"/>
      <c r="GY40" s="402"/>
      <c r="GZ40" s="402"/>
      <c r="HA40" s="403"/>
      <c r="HB40" s="404"/>
      <c r="HC40" s="405"/>
      <c r="HD40" s="406"/>
      <c r="HE40" s="177"/>
      <c r="HF40" s="407"/>
      <c r="HG40" s="408"/>
      <c r="HH40" s="408"/>
      <c r="HI40" s="409"/>
      <c r="HJ40" s="410"/>
      <c r="HK40" s="411"/>
      <c r="HL40" s="394"/>
      <c r="HM40" s="175"/>
      <c r="HN40" s="395"/>
      <c r="HO40" s="396"/>
      <c r="HP40" s="396"/>
      <c r="HQ40" s="397"/>
      <c r="HR40" s="398"/>
      <c r="HS40" s="399"/>
      <c r="HT40" s="400"/>
      <c r="HU40" s="176"/>
      <c r="HV40" s="401"/>
      <c r="HW40" s="402"/>
      <c r="HX40" s="402"/>
      <c r="HY40" s="403"/>
      <c r="HZ40" s="404"/>
      <c r="IA40" s="405"/>
      <c r="IB40" s="406"/>
      <c r="IC40" s="177"/>
      <c r="ID40" s="407"/>
      <c r="IE40" s="408"/>
      <c r="IF40" s="408"/>
      <c r="IG40" s="409"/>
      <c r="IH40" s="410"/>
      <c r="II40" s="411"/>
      <c r="IJ40" s="394"/>
      <c r="IK40" s="175"/>
      <c r="IL40" s="395"/>
      <c r="IM40" s="396"/>
      <c r="IN40" s="396"/>
      <c r="IO40" s="397"/>
      <c r="IP40" s="398"/>
      <c r="IQ40" s="399"/>
      <c r="IS40" s="163">
        <f t="shared" si="3"/>
        <v>0</v>
      </c>
      <c r="IT40" s="161">
        <f t="shared" si="4"/>
        <v>0</v>
      </c>
      <c r="IU40" s="162">
        <f t="shared" si="5"/>
        <v>0</v>
      </c>
      <c r="IW40" s="241"/>
    </row>
    <row r="41" spans="1:257" s="160" customFormat="1" ht="20.100000000000001" customHeight="1">
      <c r="A41" s="490"/>
      <c r="B41" s="491"/>
      <c r="C41" s="492"/>
      <c r="D41" s="412"/>
      <c r="E41" s="178"/>
      <c r="F41" s="413"/>
      <c r="G41" s="414"/>
      <c r="H41" s="414"/>
      <c r="I41" s="415"/>
      <c r="J41" s="416"/>
      <c r="K41" s="417"/>
      <c r="L41" s="418"/>
      <c r="M41" s="179"/>
      <c r="N41" s="419"/>
      <c r="O41" s="420"/>
      <c r="P41" s="420"/>
      <c r="Q41" s="421"/>
      <c r="R41" s="422"/>
      <c r="S41" s="423"/>
      <c r="T41" s="424"/>
      <c r="U41" s="180"/>
      <c r="V41" s="425"/>
      <c r="W41" s="426"/>
      <c r="X41" s="426"/>
      <c r="Y41" s="427"/>
      <c r="Z41" s="428"/>
      <c r="AA41" s="429"/>
      <c r="AB41" s="412"/>
      <c r="AC41" s="178"/>
      <c r="AD41" s="413"/>
      <c r="AE41" s="414"/>
      <c r="AF41" s="414"/>
      <c r="AG41" s="415"/>
      <c r="AH41" s="416"/>
      <c r="AI41" s="417"/>
      <c r="AJ41" s="418"/>
      <c r="AK41" s="179"/>
      <c r="AL41" s="419"/>
      <c r="AM41" s="420"/>
      <c r="AN41" s="420"/>
      <c r="AO41" s="421"/>
      <c r="AP41" s="422"/>
      <c r="AQ41" s="423"/>
      <c r="AR41" s="424"/>
      <c r="AS41" s="180"/>
      <c r="AT41" s="425"/>
      <c r="AU41" s="426"/>
      <c r="AV41" s="426"/>
      <c r="AW41" s="427"/>
      <c r="AX41" s="428"/>
      <c r="AY41" s="429"/>
      <c r="AZ41" s="412"/>
      <c r="BA41" s="178"/>
      <c r="BB41" s="413"/>
      <c r="BC41" s="414"/>
      <c r="BD41" s="414"/>
      <c r="BE41" s="415"/>
      <c r="BF41" s="416"/>
      <c r="BG41" s="417"/>
      <c r="BH41" s="418"/>
      <c r="BI41" s="179"/>
      <c r="BJ41" s="419"/>
      <c r="BK41" s="420"/>
      <c r="BL41" s="420"/>
      <c r="BM41" s="421"/>
      <c r="BN41" s="422"/>
      <c r="BO41" s="423"/>
      <c r="BP41" s="424"/>
      <c r="BQ41" s="180"/>
      <c r="BR41" s="425"/>
      <c r="BS41" s="426"/>
      <c r="BT41" s="426"/>
      <c r="BU41" s="427"/>
      <c r="BV41" s="428"/>
      <c r="BW41" s="429"/>
      <c r="BX41" s="412"/>
      <c r="BY41" s="178"/>
      <c r="BZ41" s="413"/>
      <c r="CA41" s="414"/>
      <c r="CB41" s="414"/>
      <c r="CC41" s="415"/>
      <c r="CD41" s="416"/>
      <c r="CE41" s="417"/>
      <c r="CF41" s="418"/>
      <c r="CG41" s="179"/>
      <c r="CH41" s="419"/>
      <c r="CI41" s="420"/>
      <c r="CJ41" s="420"/>
      <c r="CK41" s="421"/>
      <c r="CL41" s="422"/>
      <c r="CM41" s="423"/>
      <c r="CN41" s="424"/>
      <c r="CO41" s="180"/>
      <c r="CP41" s="425"/>
      <c r="CQ41" s="426"/>
      <c r="CR41" s="426"/>
      <c r="CS41" s="427"/>
      <c r="CT41" s="428"/>
      <c r="CU41" s="429"/>
      <c r="CV41" s="412"/>
      <c r="CW41" s="178"/>
      <c r="CX41" s="413"/>
      <c r="CY41" s="414"/>
      <c r="CZ41" s="414"/>
      <c r="DA41" s="415"/>
      <c r="DB41" s="416"/>
      <c r="DC41" s="417"/>
      <c r="DD41" s="418"/>
      <c r="DE41" s="179"/>
      <c r="DF41" s="419"/>
      <c r="DG41" s="420"/>
      <c r="DH41" s="420"/>
      <c r="DI41" s="421"/>
      <c r="DJ41" s="422"/>
      <c r="DK41" s="423"/>
      <c r="DL41" s="424"/>
      <c r="DM41" s="180"/>
      <c r="DN41" s="425"/>
      <c r="DO41" s="426"/>
      <c r="DP41" s="426"/>
      <c r="DQ41" s="427"/>
      <c r="DR41" s="428"/>
      <c r="DS41" s="429"/>
      <c r="DT41" s="412"/>
      <c r="DU41" s="178"/>
      <c r="DV41" s="413"/>
      <c r="DW41" s="414"/>
      <c r="DX41" s="414"/>
      <c r="DY41" s="415"/>
      <c r="DZ41" s="416"/>
      <c r="EA41" s="417"/>
      <c r="EB41" s="418"/>
      <c r="EC41" s="179"/>
      <c r="ED41" s="419"/>
      <c r="EE41" s="420"/>
      <c r="EF41" s="420"/>
      <c r="EG41" s="421"/>
      <c r="EH41" s="422"/>
      <c r="EI41" s="423"/>
      <c r="EJ41" s="424"/>
      <c r="EK41" s="180"/>
      <c r="EL41" s="425"/>
      <c r="EM41" s="426"/>
      <c r="EN41" s="426"/>
      <c r="EO41" s="427"/>
      <c r="EP41" s="428"/>
      <c r="EQ41" s="429"/>
      <c r="ER41" s="412"/>
      <c r="ES41" s="178"/>
      <c r="ET41" s="413"/>
      <c r="EU41" s="414"/>
      <c r="EV41" s="414"/>
      <c r="EW41" s="415"/>
      <c r="EX41" s="416"/>
      <c r="EY41" s="417"/>
      <c r="EZ41" s="418"/>
      <c r="FA41" s="179"/>
      <c r="FB41" s="419"/>
      <c r="FC41" s="420"/>
      <c r="FD41" s="420"/>
      <c r="FE41" s="421"/>
      <c r="FF41" s="422"/>
      <c r="FG41" s="423"/>
      <c r="FH41" s="424"/>
      <c r="FI41" s="180"/>
      <c r="FJ41" s="425"/>
      <c r="FK41" s="426"/>
      <c r="FL41" s="426"/>
      <c r="FM41" s="427"/>
      <c r="FN41" s="428"/>
      <c r="FO41" s="429"/>
      <c r="FP41" s="412"/>
      <c r="FQ41" s="178"/>
      <c r="FR41" s="413"/>
      <c r="FS41" s="414"/>
      <c r="FT41" s="414"/>
      <c r="FU41" s="415"/>
      <c r="FV41" s="416"/>
      <c r="FW41" s="417"/>
      <c r="FX41" s="418"/>
      <c r="FY41" s="179"/>
      <c r="FZ41" s="419"/>
      <c r="GA41" s="420"/>
      <c r="GB41" s="420"/>
      <c r="GC41" s="421"/>
      <c r="GD41" s="422"/>
      <c r="GE41" s="423"/>
      <c r="GF41" s="424"/>
      <c r="GG41" s="180"/>
      <c r="GH41" s="425"/>
      <c r="GI41" s="426"/>
      <c r="GJ41" s="426"/>
      <c r="GK41" s="427"/>
      <c r="GL41" s="428"/>
      <c r="GM41" s="429"/>
      <c r="GN41" s="412"/>
      <c r="GO41" s="178"/>
      <c r="GP41" s="413"/>
      <c r="GQ41" s="414"/>
      <c r="GR41" s="414"/>
      <c r="GS41" s="415"/>
      <c r="GT41" s="416"/>
      <c r="GU41" s="417"/>
      <c r="GV41" s="418"/>
      <c r="GW41" s="179"/>
      <c r="GX41" s="419"/>
      <c r="GY41" s="420"/>
      <c r="GZ41" s="420"/>
      <c r="HA41" s="421"/>
      <c r="HB41" s="422"/>
      <c r="HC41" s="423"/>
      <c r="HD41" s="424"/>
      <c r="HE41" s="180"/>
      <c r="HF41" s="425"/>
      <c r="HG41" s="426"/>
      <c r="HH41" s="426"/>
      <c r="HI41" s="427"/>
      <c r="HJ41" s="428"/>
      <c r="HK41" s="429"/>
      <c r="HL41" s="412"/>
      <c r="HM41" s="178"/>
      <c r="HN41" s="413"/>
      <c r="HO41" s="414"/>
      <c r="HP41" s="414"/>
      <c r="HQ41" s="415"/>
      <c r="HR41" s="416"/>
      <c r="HS41" s="417"/>
      <c r="HT41" s="418"/>
      <c r="HU41" s="179"/>
      <c r="HV41" s="419"/>
      <c r="HW41" s="420"/>
      <c r="HX41" s="420"/>
      <c r="HY41" s="421"/>
      <c r="HZ41" s="422"/>
      <c r="IA41" s="423"/>
      <c r="IB41" s="424"/>
      <c r="IC41" s="180"/>
      <c r="ID41" s="425"/>
      <c r="IE41" s="426"/>
      <c r="IF41" s="426"/>
      <c r="IG41" s="427"/>
      <c r="IH41" s="428"/>
      <c r="II41" s="429"/>
      <c r="IJ41" s="412"/>
      <c r="IK41" s="178"/>
      <c r="IL41" s="413"/>
      <c r="IM41" s="414"/>
      <c r="IN41" s="414"/>
      <c r="IO41" s="415"/>
      <c r="IP41" s="416"/>
      <c r="IQ41" s="417"/>
      <c r="IS41" s="163">
        <f t="shared" si="3"/>
        <v>0</v>
      </c>
      <c r="IT41" s="161">
        <f t="shared" si="4"/>
        <v>0</v>
      </c>
      <c r="IU41" s="162">
        <f t="shared" si="5"/>
        <v>0</v>
      </c>
      <c r="IW41" s="241"/>
    </row>
    <row r="42" spans="1:257" s="160" customFormat="1" ht="20.100000000000001" customHeight="1">
      <c r="A42" s="270"/>
      <c r="B42" s="303"/>
      <c r="C42" s="271"/>
      <c r="D42" s="394"/>
      <c r="E42" s="175"/>
      <c r="F42" s="395"/>
      <c r="G42" s="396"/>
      <c r="H42" s="396"/>
      <c r="I42" s="397"/>
      <c r="J42" s="398"/>
      <c r="K42" s="399"/>
      <c r="L42" s="400"/>
      <c r="M42" s="176"/>
      <c r="N42" s="401"/>
      <c r="O42" s="402"/>
      <c r="P42" s="402"/>
      <c r="Q42" s="403"/>
      <c r="R42" s="404"/>
      <c r="S42" s="405"/>
      <c r="T42" s="406"/>
      <c r="U42" s="177"/>
      <c r="V42" s="407"/>
      <c r="W42" s="408"/>
      <c r="X42" s="408"/>
      <c r="Y42" s="409"/>
      <c r="Z42" s="410"/>
      <c r="AA42" s="411"/>
      <c r="AB42" s="394"/>
      <c r="AC42" s="175"/>
      <c r="AD42" s="395"/>
      <c r="AE42" s="396"/>
      <c r="AF42" s="396"/>
      <c r="AG42" s="397"/>
      <c r="AH42" s="398"/>
      <c r="AI42" s="399"/>
      <c r="AJ42" s="400"/>
      <c r="AK42" s="176"/>
      <c r="AL42" s="401"/>
      <c r="AM42" s="402"/>
      <c r="AN42" s="402"/>
      <c r="AO42" s="403"/>
      <c r="AP42" s="404"/>
      <c r="AQ42" s="405"/>
      <c r="AR42" s="406"/>
      <c r="AS42" s="177"/>
      <c r="AT42" s="407"/>
      <c r="AU42" s="408"/>
      <c r="AV42" s="408"/>
      <c r="AW42" s="409"/>
      <c r="AX42" s="410"/>
      <c r="AY42" s="411"/>
      <c r="AZ42" s="394"/>
      <c r="BA42" s="175"/>
      <c r="BB42" s="395"/>
      <c r="BC42" s="396"/>
      <c r="BD42" s="396"/>
      <c r="BE42" s="397"/>
      <c r="BF42" s="398"/>
      <c r="BG42" s="399"/>
      <c r="BH42" s="400"/>
      <c r="BI42" s="176"/>
      <c r="BJ42" s="401"/>
      <c r="BK42" s="402"/>
      <c r="BL42" s="402"/>
      <c r="BM42" s="403"/>
      <c r="BN42" s="404"/>
      <c r="BO42" s="405"/>
      <c r="BP42" s="406"/>
      <c r="BQ42" s="177"/>
      <c r="BR42" s="407"/>
      <c r="BS42" s="408"/>
      <c r="BT42" s="408"/>
      <c r="BU42" s="409"/>
      <c r="BV42" s="410"/>
      <c r="BW42" s="411"/>
      <c r="BX42" s="394"/>
      <c r="BY42" s="175"/>
      <c r="BZ42" s="395"/>
      <c r="CA42" s="396"/>
      <c r="CB42" s="396"/>
      <c r="CC42" s="397"/>
      <c r="CD42" s="398"/>
      <c r="CE42" s="399"/>
      <c r="CF42" s="400"/>
      <c r="CG42" s="176"/>
      <c r="CH42" s="401"/>
      <c r="CI42" s="402"/>
      <c r="CJ42" s="402"/>
      <c r="CK42" s="403"/>
      <c r="CL42" s="404"/>
      <c r="CM42" s="405"/>
      <c r="CN42" s="406"/>
      <c r="CO42" s="177"/>
      <c r="CP42" s="407"/>
      <c r="CQ42" s="408"/>
      <c r="CR42" s="408"/>
      <c r="CS42" s="409"/>
      <c r="CT42" s="410"/>
      <c r="CU42" s="411"/>
      <c r="CV42" s="394"/>
      <c r="CW42" s="175"/>
      <c r="CX42" s="395"/>
      <c r="CY42" s="396"/>
      <c r="CZ42" s="396"/>
      <c r="DA42" s="397"/>
      <c r="DB42" s="398"/>
      <c r="DC42" s="399"/>
      <c r="DD42" s="400"/>
      <c r="DE42" s="176"/>
      <c r="DF42" s="401"/>
      <c r="DG42" s="402"/>
      <c r="DH42" s="402"/>
      <c r="DI42" s="403"/>
      <c r="DJ42" s="404"/>
      <c r="DK42" s="405"/>
      <c r="DL42" s="406"/>
      <c r="DM42" s="177"/>
      <c r="DN42" s="407"/>
      <c r="DO42" s="408"/>
      <c r="DP42" s="408"/>
      <c r="DQ42" s="409"/>
      <c r="DR42" s="410"/>
      <c r="DS42" s="411"/>
      <c r="DT42" s="394"/>
      <c r="DU42" s="175"/>
      <c r="DV42" s="395"/>
      <c r="DW42" s="396"/>
      <c r="DX42" s="396"/>
      <c r="DY42" s="397"/>
      <c r="DZ42" s="398"/>
      <c r="EA42" s="399"/>
      <c r="EB42" s="400"/>
      <c r="EC42" s="176"/>
      <c r="ED42" s="401"/>
      <c r="EE42" s="402"/>
      <c r="EF42" s="402"/>
      <c r="EG42" s="403"/>
      <c r="EH42" s="404"/>
      <c r="EI42" s="405"/>
      <c r="EJ42" s="406"/>
      <c r="EK42" s="177"/>
      <c r="EL42" s="407"/>
      <c r="EM42" s="408"/>
      <c r="EN42" s="408"/>
      <c r="EO42" s="409"/>
      <c r="EP42" s="410"/>
      <c r="EQ42" s="411"/>
      <c r="ER42" s="394"/>
      <c r="ES42" s="175"/>
      <c r="ET42" s="395"/>
      <c r="EU42" s="396"/>
      <c r="EV42" s="396"/>
      <c r="EW42" s="397"/>
      <c r="EX42" s="398"/>
      <c r="EY42" s="399"/>
      <c r="EZ42" s="400"/>
      <c r="FA42" s="176"/>
      <c r="FB42" s="401"/>
      <c r="FC42" s="402"/>
      <c r="FD42" s="402"/>
      <c r="FE42" s="403"/>
      <c r="FF42" s="404"/>
      <c r="FG42" s="405"/>
      <c r="FH42" s="406"/>
      <c r="FI42" s="177"/>
      <c r="FJ42" s="407"/>
      <c r="FK42" s="408"/>
      <c r="FL42" s="408"/>
      <c r="FM42" s="409"/>
      <c r="FN42" s="410"/>
      <c r="FO42" s="411"/>
      <c r="FP42" s="394"/>
      <c r="FQ42" s="175"/>
      <c r="FR42" s="395"/>
      <c r="FS42" s="396"/>
      <c r="FT42" s="396"/>
      <c r="FU42" s="397"/>
      <c r="FV42" s="398"/>
      <c r="FW42" s="399"/>
      <c r="FX42" s="400"/>
      <c r="FY42" s="176"/>
      <c r="FZ42" s="401"/>
      <c r="GA42" s="402"/>
      <c r="GB42" s="402"/>
      <c r="GC42" s="403"/>
      <c r="GD42" s="404"/>
      <c r="GE42" s="405"/>
      <c r="GF42" s="406"/>
      <c r="GG42" s="177"/>
      <c r="GH42" s="407"/>
      <c r="GI42" s="408"/>
      <c r="GJ42" s="408"/>
      <c r="GK42" s="409"/>
      <c r="GL42" s="410"/>
      <c r="GM42" s="411"/>
      <c r="GN42" s="394"/>
      <c r="GO42" s="175"/>
      <c r="GP42" s="395"/>
      <c r="GQ42" s="396"/>
      <c r="GR42" s="396"/>
      <c r="GS42" s="397"/>
      <c r="GT42" s="398"/>
      <c r="GU42" s="399"/>
      <c r="GV42" s="400"/>
      <c r="GW42" s="176"/>
      <c r="GX42" s="401"/>
      <c r="GY42" s="402"/>
      <c r="GZ42" s="402"/>
      <c r="HA42" s="403"/>
      <c r="HB42" s="404"/>
      <c r="HC42" s="405"/>
      <c r="HD42" s="406"/>
      <c r="HE42" s="177"/>
      <c r="HF42" s="407"/>
      <c r="HG42" s="408"/>
      <c r="HH42" s="408"/>
      <c r="HI42" s="409"/>
      <c r="HJ42" s="410"/>
      <c r="HK42" s="411"/>
      <c r="HL42" s="394"/>
      <c r="HM42" s="175"/>
      <c r="HN42" s="395"/>
      <c r="HO42" s="396"/>
      <c r="HP42" s="396"/>
      <c r="HQ42" s="397"/>
      <c r="HR42" s="398"/>
      <c r="HS42" s="399"/>
      <c r="HT42" s="400"/>
      <c r="HU42" s="176"/>
      <c r="HV42" s="401"/>
      <c r="HW42" s="402"/>
      <c r="HX42" s="402"/>
      <c r="HY42" s="403"/>
      <c r="HZ42" s="404"/>
      <c r="IA42" s="405"/>
      <c r="IB42" s="406"/>
      <c r="IC42" s="177"/>
      <c r="ID42" s="407"/>
      <c r="IE42" s="408"/>
      <c r="IF42" s="408"/>
      <c r="IG42" s="409"/>
      <c r="IH42" s="410"/>
      <c r="II42" s="411"/>
      <c r="IJ42" s="394"/>
      <c r="IK42" s="175"/>
      <c r="IL42" s="395"/>
      <c r="IM42" s="396"/>
      <c r="IN42" s="396"/>
      <c r="IO42" s="397"/>
      <c r="IP42" s="398"/>
      <c r="IQ42" s="399"/>
      <c r="IS42" s="163">
        <f t="shared" si="3"/>
        <v>0</v>
      </c>
      <c r="IT42" s="161">
        <f t="shared" si="4"/>
        <v>0</v>
      </c>
      <c r="IU42" s="162">
        <f t="shared" si="5"/>
        <v>0</v>
      </c>
      <c r="IW42" s="241"/>
    </row>
    <row r="43" spans="1:257" s="160" customFormat="1" ht="20.100000000000001" customHeight="1">
      <c r="A43" s="490"/>
      <c r="B43" s="491"/>
      <c r="C43" s="492"/>
      <c r="D43" s="412"/>
      <c r="E43" s="178"/>
      <c r="F43" s="413"/>
      <c r="G43" s="414"/>
      <c r="H43" s="414"/>
      <c r="I43" s="415"/>
      <c r="J43" s="416"/>
      <c r="K43" s="417"/>
      <c r="L43" s="418"/>
      <c r="M43" s="179"/>
      <c r="N43" s="419"/>
      <c r="O43" s="420"/>
      <c r="P43" s="420"/>
      <c r="Q43" s="421"/>
      <c r="R43" s="422"/>
      <c r="S43" s="423"/>
      <c r="T43" s="424"/>
      <c r="U43" s="180"/>
      <c r="V43" s="425"/>
      <c r="W43" s="426"/>
      <c r="X43" s="426"/>
      <c r="Y43" s="427"/>
      <c r="Z43" s="428"/>
      <c r="AA43" s="429"/>
      <c r="AB43" s="412"/>
      <c r="AC43" s="178"/>
      <c r="AD43" s="413"/>
      <c r="AE43" s="414"/>
      <c r="AF43" s="414"/>
      <c r="AG43" s="415"/>
      <c r="AH43" s="416"/>
      <c r="AI43" s="417"/>
      <c r="AJ43" s="418"/>
      <c r="AK43" s="179"/>
      <c r="AL43" s="419"/>
      <c r="AM43" s="420"/>
      <c r="AN43" s="420"/>
      <c r="AO43" s="421"/>
      <c r="AP43" s="422"/>
      <c r="AQ43" s="423"/>
      <c r="AR43" s="424"/>
      <c r="AS43" s="180"/>
      <c r="AT43" s="425"/>
      <c r="AU43" s="426"/>
      <c r="AV43" s="426"/>
      <c r="AW43" s="427"/>
      <c r="AX43" s="428"/>
      <c r="AY43" s="429"/>
      <c r="AZ43" s="412"/>
      <c r="BA43" s="178"/>
      <c r="BB43" s="413"/>
      <c r="BC43" s="414"/>
      <c r="BD43" s="414"/>
      <c r="BE43" s="415"/>
      <c r="BF43" s="416"/>
      <c r="BG43" s="417"/>
      <c r="BH43" s="418"/>
      <c r="BI43" s="179"/>
      <c r="BJ43" s="419"/>
      <c r="BK43" s="420"/>
      <c r="BL43" s="420"/>
      <c r="BM43" s="421"/>
      <c r="BN43" s="422"/>
      <c r="BO43" s="423"/>
      <c r="BP43" s="424"/>
      <c r="BQ43" s="180"/>
      <c r="BR43" s="425"/>
      <c r="BS43" s="426"/>
      <c r="BT43" s="426"/>
      <c r="BU43" s="427"/>
      <c r="BV43" s="428"/>
      <c r="BW43" s="429"/>
      <c r="BX43" s="412"/>
      <c r="BY43" s="178"/>
      <c r="BZ43" s="413"/>
      <c r="CA43" s="414"/>
      <c r="CB43" s="414"/>
      <c r="CC43" s="415"/>
      <c r="CD43" s="416"/>
      <c r="CE43" s="417"/>
      <c r="CF43" s="418"/>
      <c r="CG43" s="179"/>
      <c r="CH43" s="419"/>
      <c r="CI43" s="420"/>
      <c r="CJ43" s="420"/>
      <c r="CK43" s="421"/>
      <c r="CL43" s="422"/>
      <c r="CM43" s="423"/>
      <c r="CN43" s="424"/>
      <c r="CO43" s="180"/>
      <c r="CP43" s="425"/>
      <c r="CQ43" s="426"/>
      <c r="CR43" s="426"/>
      <c r="CS43" s="427"/>
      <c r="CT43" s="428"/>
      <c r="CU43" s="429"/>
      <c r="CV43" s="412"/>
      <c r="CW43" s="178"/>
      <c r="CX43" s="413"/>
      <c r="CY43" s="414"/>
      <c r="CZ43" s="414"/>
      <c r="DA43" s="415"/>
      <c r="DB43" s="416"/>
      <c r="DC43" s="417"/>
      <c r="DD43" s="418"/>
      <c r="DE43" s="179"/>
      <c r="DF43" s="419"/>
      <c r="DG43" s="420"/>
      <c r="DH43" s="420"/>
      <c r="DI43" s="421"/>
      <c r="DJ43" s="422"/>
      <c r="DK43" s="423"/>
      <c r="DL43" s="424"/>
      <c r="DM43" s="180"/>
      <c r="DN43" s="425"/>
      <c r="DO43" s="426"/>
      <c r="DP43" s="426"/>
      <c r="DQ43" s="427"/>
      <c r="DR43" s="428"/>
      <c r="DS43" s="429"/>
      <c r="DT43" s="412"/>
      <c r="DU43" s="178"/>
      <c r="DV43" s="413"/>
      <c r="DW43" s="414"/>
      <c r="DX43" s="414"/>
      <c r="DY43" s="415"/>
      <c r="DZ43" s="416"/>
      <c r="EA43" s="417"/>
      <c r="EB43" s="418"/>
      <c r="EC43" s="179"/>
      <c r="ED43" s="419"/>
      <c r="EE43" s="420"/>
      <c r="EF43" s="420"/>
      <c r="EG43" s="421"/>
      <c r="EH43" s="422"/>
      <c r="EI43" s="423"/>
      <c r="EJ43" s="424"/>
      <c r="EK43" s="180"/>
      <c r="EL43" s="425"/>
      <c r="EM43" s="426"/>
      <c r="EN43" s="426"/>
      <c r="EO43" s="427"/>
      <c r="EP43" s="428"/>
      <c r="EQ43" s="429"/>
      <c r="ER43" s="412"/>
      <c r="ES43" s="178"/>
      <c r="ET43" s="413"/>
      <c r="EU43" s="414"/>
      <c r="EV43" s="414"/>
      <c r="EW43" s="415"/>
      <c r="EX43" s="416"/>
      <c r="EY43" s="417"/>
      <c r="EZ43" s="418"/>
      <c r="FA43" s="179"/>
      <c r="FB43" s="419"/>
      <c r="FC43" s="420"/>
      <c r="FD43" s="420"/>
      <c r="FE43" s="421"/>
      <c r="FF43" s="422"/>
      <c r="FG43" s="423"/>
      <c r="FH43" s="424"/>
      <c r="FI43" s="180"/>
      <c r="FJ43" s="425"/>
      <c r="FK43" s="426"/>
      <c r="FL43" s="426"/>
      <c r="FM43" s="427"/>
      <c r="FN43" s="428"/>
      <c r="FO43" s="429"/>
      <c r="FP43" s="412"/>
      <c r="FQ43" s="178"/>
      <c r="FR43" s="413"/>
      <c r="FS43" s="414"/>
      <c r="FT43" s="414"/>
      <c r="FU43" s="415"/>
      <c r="FV43" s="416"/>
      <c r="FW43" s="417"/>
      <c r="FX43" s="418"/>
      <c r="FY43" s="179"/>
      <c r="FZ43" s="419"/>
      <c r="GA43" s="420"/>
      <c r="GB43" s="420"/>
      <c r="GC43" s="421"/>
      <c r="GD43" s="422"/>
      <c r="GE43" s="423"/>
      <c r="GF43" s="424"/>
      <c r="GG43" s="180"/>
      <c r="GH43" s="425"/>
      <c r="GI43" s="426"/>
      <c r="GJ43" s="426"/>
      <c r="GK43" s="427"/>
      <c r="GL43" s="428"/>
      <c r="GM43" s="429"/>
      <c r="GN43" s="412"/>
      <c r="GO43" s="178"/>
      <c r="GP43" s="413"/>
      <c r="GQ43" s="414"/>
      <c r="GR43" s="414"/>
      <c r="GS43" s="415"/>
      <c r="GT43" s="416"/>
      <c r="GU43" s="417"/>
      <c r="GV43" s="418"/>
      <c r="GW43" s="179"/>
      <c r="GX43" s="419"/>
      <c r="GY43" s="420"/>
      <c r="GZ43" s="420"/>
      <c r="HA43" s="421"/>
      <c r="HB43" s="422"/>
      <c r="HC43" s="423"/>
      <c r="HD43" s="424"/>
      <c r="HE43" s="180"/>
      <c r="HF43" s="425"/>
      <c r="HG43" s="426"/>
      <c r="HH43" s="426"/>
      <c r="HI43" s="427"/>
      <c r="HJ43" s="428"/>
      <c r="HK43" s="429"/>
      <c r="HL43" s="412"/>
      <c r="HM43" s="178"/>
      <c r="HN43" s="413"/>
      <c r="HO43" s="414"/>
      <c r="HP43" s="414"/>
      <c r="HQ43" s="415"/>
      <c r="HR43" s="416"/>
      <c r="HS43" s="417"/>
      <c r="HT43" s="418"/>
      <c r="HU43" s="179"/>
      <c r="HV43" s="419"/>
      <c r="HW43" s="420"/>
      <c r="HX43" s="420"/>
      <c r="HY43" s="421"/>
      <c r="HZ43" s="422"/>
      <c r="IA43" s="423"/>
      <c r="IB43" s="424"/>
      <c r="IC43" s="180"/>
      <c r="ID43" s="425"/>
      <c r="IE43" s="426"/>
      <c r="IF43" s="426"/>
      <c r="IG43" s="427"/>
      <c r="IH43" s="428"/>
      <c r="II43" s="429"/>
      <c r="IJ43" s="412"/>
      <c r="IK43" s="178"/>
      <c r="IL43" s="413"/>
      <c r="IM43" s="414"/>
      <c r="IN43" s="414"/>
      <c r="IO43" s="415"/>
      <c r="IP43" s="416"/>
      <c r="IQ43" s="417"/>
      <c r="IS43" s="163">
        <f t="shared" si="3"/>
        <v>0</v>
      </c>
      <c r="IT43" s="161">
        <f t="shared" si="4"/>
        <v>0</v>
      </c>
      <c r="IU43" s="162">
        <f t="shared" si="5"/>
        <v>0</v>
      </c>
      <c r="IW43" s="241"/>
    </row>
    <row r="44" spans="1:257" s="160" customFormat="1" ht="20.100000000000001" customHeight="1">
      <c r="A44" s="270"/>
      <c r="B44" s="303"/>
      <c r="C44" s="271"/>
      <c r="D44" s="394"/>
      <c r="E44" s="175"/>
      <c r="F44" s="395"/>
      <c r="G44" s="396"/>
      <c r="H44" s="396"/>
      <c r="I44" s="397"/>
      <c r="J44" s="398"/>
      <c r="K44" s="399"/>
      <c r="L44" s="400"/>
      <c r="M44" s="176"/>
      <c r="N44" s="401"/>
      <c r="O44" s="402"/>
      <c r="P44" s="402"/>
      <c r="Q44" s="403"/>
      <c r="R44" s="404"/>
      <c r="S44" s="405"/>
      <c r="T44" s="406"/>
      <c r="U44" s="177"/>
      <c r="V44" s="407"/>
      <c r="W44" s="408"/>
      <c r="X44" s="408"/>
      <c r="Y44" s="409"/>
      <c r="Z44" s="410"/>
      <c r="AA44" s="411"/>
      <c r="AB44" s="394"/>
      <c r="AC44" s="175"/>
      <c r="AD44" s="395"/>
      <c r="AE44" s="396"/>
      <c r="AF44" s="396"/>
      <c r="AG44" s="397"/>
      <c r="AH44" s="398"/>
      <c r="AI44" s="399"/>
      <c r="AJ44" s="400"/>
      <c r="AK44" s="176"/>
      <c r="AL44" s="401"/>
      <c r="AM44" s="402"/>
      <c r="AN44" s="402"/>
      <c r="AO44" s="403"/>
      <c r="AP44" s="404"/>
      <c r="AQ44" s="405"/>
      <c r="AR44" s="406"/>
      <c r="AS44" s="177"/>
      <c r="AT44" s="407"/>
      <c r="AU44" s="408"/>
      <c r="AV44" s="408"/>
      <c r="AW44" s="409"/>
      <c r="AX44" s="410"/>
      <c r="AY44" s="411"/>
      <c r="AZ44" s="394"/>
      <c r="BA44" s="175"/>
      <c r="BB44" s="395"/>
      <c r="BC44" s="396"/>
      <c r="BD44" s="396"/>
      <c r="BE44" s="397"/>
      <c r="BF44" s="398"/>
      <c r="BG44" s="399"/>
      <c r="BH44" s="400"/>
      <c r="BI44" s="176"/>
      <c r="BJ44" s="401"/>
      <c r="BK44" s="402"/>
      <c r="BL44" s="402"/>
      <c r="BM44" s="403"/>
      <c r="BN44" s="404"/>
      <c r="BO44" s="405"/>
      <c r="BP44" s="406"/>
      <c r="BQ44" s="177"/>
      <c r="BR44" s="407"/>
      <c r="BS44" s="408"/>
      <c r="BT44" s="408"/>
      <c r="BU44" s="409"/>
      <c r="BV44" s="410"/>
      <c r="BW44" s="411"/>
      <c r="BX44" s="394"/>
      <c r="BY44" s="175"/>
      <c r="BZ44" s="395"/>
      <c r="CA44" s="396"/>
      <c r="CB44" s="396"/>
      <c r="CC44" s="397"/>
      <c r="CD44" s="398"/>
      <c r="CE44" s="399"/>
      <c r="CF44" s="400"/>
      <c r="CG44" s="176"/>
      <c r="CH44" s="401"/>
      <c r="CI44" s="402"/>
      <c r="CJ44" s="402"/>
      <c r="CK44" s="403"/>
      <c r="CL44" s="404"/>
      <c r="CM44" s="405"/>
      <c r="CN44" s="406"/>
      <c r="CO44" s="177"/>
      <c r="CP44" s="407"/>
      <c r="CQ44" s="408"/>
      <c r="CR44" s="408"/>
      <c r="CS44" s="409"/>
      <c r="CT44" s="410"/>
      <c r="CU44" s="411"/>
      <c r="CV44" s="394"/>
      <c r="CW44" s="175"/>
      <c r="CX44" s="395"/>
      <c r="CY44" s="396"/>
      <c r="CZ44" s="396"/>
      <c r="DA44" s="397"/>
      <c r="DB44" s="398"/>
      <c r="DC44" s="399"/>
      <c r="DD44" s="400"/>
      <c r="DE44" s="176"/>
      <c r="DF44" s="401"/>
      <c r="DG44" s="402"/>
      <c r="DH44" s="402"/>
      <c r="DI44" s="403"/>
      <c r="DJ44" s="404"/>
      <c r="DK44" s="405"/>
      <c r="DL44" s="406"/>
      <c r="DM44" s="177"/>
      <c r="DN44" s="407"/>
      <c r="DO44" s="408"/>
      <c r="DP44" s="408"/>
      <c r="DQ44" s="409"/>
      <c r="DR44" s="410"/>
      <c r="DS44" s="411"/>
      <c r="DT44" s="394"/>
      <c r="DU44" s="175"/>
      <c r="DV44" s="395"/>
      <c r="DW44" s="396"/>
      <c r="DX44" s="396"/>
      <c r="DY44" s="397"/>
      <c r="DZ44" s="398"/>
      <c r="EA44" s="399"/>
      <c r="EB44" s="400"/>
      <c r="EC44" s="176"/>
      <c r="ED44" s="401"/>
      <c r="EE44" s="402"/>
      <c r="EF44" s="402"/>
      <c r="EG44" s="403"/>
      <c r="EH44" s="404"/>
      <c r="EI44" s="405"/>
      <c r="EJ44" s="406"/>
      <c r="EK44" s="177"/>
      <c r="EL44" s="407"/>
      <c r="EM44" s="408"/>
      <c r="EN44" s="408"/>
      <c r="EO44" s="409"/>
      <c r="EP44" s="410"/>
      <c r="EQ44" s="411"/>
      <c r="ER44" s="394"/>
      <c r="ES44" s="175"/>
      <c r="ET44" s="395"/>
      <c r="EU44" s="396"/>
      <c r="EV44" s="396"/>
      <c r="EW44" s="397"/>
      <c r="EX44" s="398"/>
      <c r="EY44" s="399"/>
      <c r="EZ44" s="400"/>
      <c r="FA44" s="176"/>
      <c r="FB44" s="401"/>
      <c r="FC44" s="402"/>
      <c r="FD44" s="402"/>
      <c r="FE44" s="403"/>
      <c r="FF44" s="404"/>
      <c r="FG44" s="405"/>
      <c r="FH44" s="406"/>
      <c r="FI44" s="177"/>
      <c r="FJ44" s="407"/>
      <c r="FK44" s="408"/>
      <c r="FL44" s="408"/>
      <c r="FM44" s="409"/>
      <c r="FN44" s="410"/>
      <c r="FO44" s="411"/>
      <c r="FP44" s="394"/>
      <c r="FQ44" s="175"/>
      <c r="FR44" s="395"/>
      <c r="FS44" s="396"/>
      <c r="FT44" s="396"/>
      <c r="FU44" s="397"/>
      <c r="FV44" s="398"/>
      <c r="FW44" s="399"/>
      <c r="FX44" s="400"/>
      <c r="FY44" s="176"/>
      <c r="FZ44" s="401"/>
      <c r="GA44" s="402"/>
      <c r="GB44" s="402"/>
      <c r="GC44" s="403"/>
      <c r="GD44" s="404"/>
      <c r="GE44" s="405"/>
      <c r="GF44" s="406"/>
      <c r="GG44" s="177"/>
      <c r="GH44" s="407"/>
      <c r="GI44" s="408"/>
      <c r="GJ44" s="408"/>
      <c r="GK44" s="409"/>
      <c r="GL44" s="410"/>
      <c r="GM44" s="411"/>
      <c r="GN44" s="394"/>
      <c r="GO44" s="175"/>
      <c r="GP44" s="395"/>
      <c r="GQ44" s="396"/>
      <c r="GR44" s="396"/>
      <c r="GS44" s="397"/>
      <c r="GT44" s="398"/>
      <c r="GU44" s="399"/>
      <c r="GV44" s="400"/>
      <c r="GW44" s="176"/>
      <c r="GX44" s="401"/>
      <c r="GY44" s="402"/>
      <c r="GZ44" s="402"/>
      <c r="HA44" s="403"/>
      <c r="HB44" s="404"/>
      <c r="HC44" s="405"/>
      <c r="HD44" s="406"/>
      <c r="HE44" s="177"/>
      <c r="HF44" s="407"/>
      <c r="HG44" s="408"/>
      <c r="HH44" s="408"/>
      <c r="HI44" s="409"/>
      <c r="HJ44" s="410"/>
      <c r="HK44" s="411"/>
      <c r="HL44" s="394"/>
      <c r="HM44" s="175"/>
      <c r="HN44" s="395"/>
      <c r="HO44" s="396"/>
      <c r="HP44" s="396"/>
      <c r="HQ44" s="397"/>
      <c r="HR44" s="398"/>
      <c r="HS44" s="399"/>
      <c r="HT44" s="400"/>
      <c r="HU44" s="176"/>
      <c r="HV44" s="401"/>
      <c r="HW44" s="402"/>
      <c r="HX44" s="402"/>
      <c r="HY44" s="403"/>
      <c r="HZ44" s="404"/>
      <c r="IA44" s="405"/>
      <c r="IB44" s="406"/>
      <c r="IC44" s="177"/>
      <c r="ID44" s="407"/>
      <c r="IE44" s="408"/>
      <c r="IF44" s="408"/>
      <c r="IG44" s="409"/>
      <c r="IH44" s="410"/>
      <c r="II44" s="411"/>
      <c r="IJ44" s="394"/>
      <c r="IK44" s="175"/>
      <c r="IL44" s="395"/>
      <c r="IM44" s="396"/>
      <c r="IN44" s="396"/>
      <c r="IO44" s="397"/>
      <c r="IP44" s="398"/>
      <c r="IQ44" s="399"/>
      <c r="IS44" s="163">
        <f t="shared" si="3"/>
        <v>0</v>
      </c>
      <c r="IT44" s="161">
        <f t="shared" si="4"/>
        <v>0</v>
      </c>
      <c r="IU44" s="162">
        <f t="shared" si="5"/>
        <v>0</v>
      </c>
      <c r="IW44" s="241"/>
    </row>
    <row r="45" spans="1:257" s="160" customFormat="1" ht="20.100000000000001" customHeight="1">
      <c r="A45" s="490"/>
      <c r="B45" s="491"/>
      <c r="C45" s="492"/>
      <c r="D45" s="412"/>
      <c r="E45" s="178"/>
      <c r="F45" s="413"/>
      <c r="G45" s="414"/>
      <c r="H45" s="414"/>
      <c r="I45" s="415"/>
      <c r="J45" s="416"/>
      <c r="K45" s="417"/>
      <c r="L45" s="418"/>
      <c r="M45" s="179"/>
      <c r="N45" s="419"/>
      <c r="O45" s="420"/>
      <c r="P45" s="420"/>
      <c r="Q45" s="421"/>
      <c r="R45" s="422"/>
      <c r="S45" s="423"/>
      <c r="T45" s="424"/>
      <c r="U45" s="180"/>
      <c r="V45" s="425"/>
      <c r="W45" s="426"/>
      <c r="X45" s="426"/>
      <c r="Y45" s="427"/>
      <c r="Z45" s="428"/>
      <c r="AA45" s="429"/>
      <c r="AB45" s="412"/>
      <c r="AC45" s="178"/>
      <c r="AD45" s="413"/>
      <c r="AE45" s="414"/>
      <c r="AF45" s="414"/>
      <c r="AG45" s="415"/>
      <c r="AH45" s="416"/>
      <c r="AI45" s="417"/>
      <c r="AJ45" s="418"/>
      <c r="AK45" s="179"/>
      <c r="AL45" s="419"/>
      <c r="AM45" s="420"/>
      <c r="AN45" s="420"/>
      <c r="AO45" s="421"/>
      <c r="AP45" s="422"/>
      <c r="AQ45" s="423"/>
      <c r="AR45" s="424"/>
      <c r="AS45" s="180"/>
      <c r="AT45" s="425"/>
      <c r="AU45" s="426"/>
      <c r="AV45" s="426"/>
      <c r="AW45" s="427"/>
      <c r="AX45" s="428"/>
      <c r="AY45" s="429"/>
      <c r="AZ45" s="412"/>
      <c r="BA45" s="178"/>
      <c r="BB45" s="413"/>
      <c r="BC45" s="414"/>
      <c r="BD45" s="414"/>
      <c r="BE45" s="415"/>
      <c r="BF45" s="416"/>
      <c r="BG45" s="417"/>
      <c r="BH45" s="418"/>
      <c r="BI45" s="179"/>
      <c r="BJ45" s="419"/>
      <c r="BK45" s="420"/>
      <c r="BL45" s="420"/>
      <c r="BM45" s="421"/>
      <c r="BN45" s="422"/>
      <c r="BO45" s="423"/>
      <c r="BP45" s="424"/>
      <c r="BQ45" s="180"/>
      <c r="BR45" s="425"/>
      <c r="BS45" s="426"/>
      <c r="BT45" s="426"/>
      <c r="BU45" s="427"/>
      <c r="BV45" s="428"/>
      <c r="BW45" s="429"/>
      <c r="BX45" s="412"/>
      <c r="BY45" s="178"/>
      <c r="BZ45" s="413"/>
      <c r="CA45" s="414"/>
      <c r="CB45" s="414"/>
      <c r="CC45" s="415"/>
      <c r="CD45" s="416"/>
      <c r="CE45" s="417"/>
      <c r="CF45" s="418"/>
      <c r="CG45" s="179"/>
      <c r="CH45" s="419"/>
      <c r="CI45" s="420"/>
      <c r="CJ45" s="420"/>
      <c r="CK45" s="421"/>
      <c r="CL45" s="422"/>
      <c r="CM45" s="423"/>
      <c r="CN45" s="424"/>
      <c r="CO45" s="180"/>
      <c r="CP45" s="425"/>
      <c r="CQ45" s="426"/>
      <c r="CR45" s="426"/>
      <c r="CS45" s="427"/>
      <c r="CT45" s="428"/>
      <c r="CU45" s="429"/>
      <c r="CV45" s="412"/>
      <c r="CW45" s="178"/>
      <c r="CX45" s="413"/>
      <c r="CY45" s="414"/>
      <c r="CZ45" s="414"/>
      <c r="DA45" s="415"/>
      <c r="DB45" s="416"/>
      <c r="DC45" s="417"/>
      <c r="DD45" s="418"/>
      <c r="DE45" s="179"/>
      <c r="DF45" s="419"/>
      <c r="DG45" s="420"/>
      <c r="DH45" s="420"/>
      <c r="DI45" s="421"/>
      <c r="DJ45" s="422"/>
      <c r="DK45" s="423"/>
      <c r="DL45" s="424"/>
      <c r="DM45" s="180"/>
      <c r="DN45" s="425"/>
      <c r="DO45" s="426"/>
      <c r="DP45" s="426"/>
      <c r="DQ45" s="427"/>
      <c r="DR45" s="428"/>
      <c r="DS45" s="429"/>
      <c r="DT45" s="412"/>
      <c r="DU45" s="178"/>
      <c r="DV45" s="413"/>
      <c r="DW45" s="414"/>
      <c r="DX45" s="414"/>
      <c r="DY45" s="415"/>
      <c r="DZ45" s="416"/>
      <c r="EA45" s="417"/>
      <c r="EB45" s="418"/>
      <c r="EC45" s="179"/>
      <c r="ED45" s="419"/>
      <c r="EE45" s="420"/>
      <c r="EF45" s="420"/>
      <c r="EG45" s="421"/>
      <c r="EH45" s="422"/>
      <c r="EI45" s="423"/>
      <c r="EJ45" s="424"/>
      <c r="EK45" s="180"/>
      <c r="EL45" s="425"/>
      <c r="EM45" s="426"/>
      <c r="EN45" s="426"/>
      <c r="EO45" s="427"/>
      <c r="EP45" s="428"/>
      <c r="EQ45" s="429"/>
      <c r="ER45" s="412"/>
      <c r="ES45" s="178"/>
      <c r="ET45" s="413"/>
      <c r="EU45" s="414"/>
      <c r="EV45" s="414"/>
      <c r="EW45" s="415"/>
      <c r="EX45" s="416"/>
      <c r="EY45" s="417"/>
      <c r="EZ45" s="418"/>
      <c r="FA45" s="179"/>
      <c r="FB45" s="419"/>
      <c r="FC45" s="420"/>
      <c r="FD45" s="420"/>
      <c r="FE45" s="421"/>
      <c r="FF45" s="422"/>
      <c r="FG45" s="423"/>
      <c r="FH45" s="424"/>
      <c r="FI45" s="180"/>
      <c r="FJ45" s="425"/>
      <c r="FK45" s="426"/>
      <c r="FL45" s="426"/>
      <c r="FM45" s="427"/>
      <c r="FN45" s="428"/>
      <c r="FO45" s="429"/>
      <c r="FP45" s="412"/>
      <c r="FQ45" s="178"/>
      <c r="FR45" s="413"/>
      <c r="FS45" s="414"/>
      <c r="FT45" s="414"/>
      <c r="FU45" s="415"/>
      <c r="FV45" s="416"/>
      <c r="FW45" s="417"/>
      <c r="FX45" s="418"/>
      <c r="FY45" s="179"/>
      <c r="FZ45" s="419"/>
      <c r="GA45" s="420"/>
      <c r="GB45" s="420"/>
      <c r="GC45" s="421"/>
      <c r="GD45" s="422"/>
      <c r="GE45" s="423"/>
      <c r="GF45" s="424"/>
      <c r="GG45" s="180"/>
      <c r="GH45" s="425"/>
      <c r="GI45" s="426"/>
      <c r="GJ45" s="426"/>
      <c r="GK45" s="427"/>
      <c r="GL45" s="428"/>
      <c r="GM45" s="429"/>
      <c r="GN45" s="412"/>
      <c r="GO45" s="178"/>
      <c r="GP45" s="413"/>
      <c r="GQ45" s="414"/>
      <c r="GR45" s="414"/>
      <c r="GS45" s="415"/>
      <c r="GT45" s="416"/>
      <c r="GU45" s="417"/>
      <c r="GV45" s="418"/>
      <c r="GW45" s="179"/>
      <c r="GX45" s="419"/>
      <c r="GY45" s="420"/>
      <c r="GZ45" s="420"/>
      <c r="HA45" s="421"/>
      <c r="HB45" s="422"/>
      <c r="HC45" s="423"/>
      <c r="HD45" s="424"/>
      <c r="HE45" s="180"/>
      <c r="HF45" s="425"/>
      <c r="HG45" s="426"/>
      <c r="HH45" s="426"/>
      <c r="HI45" s="427"/>
      <c r="HJ45" s="428"/>
      <c r="HK45" s="429"/>
      <c r="HL45" s="412"/>
      <c r="HM45" s="178"/>
      <c r="HN45" s="413"/>
      <c r="HO45" s="414"/>
      <c r="HP45" s="414"/>
      <c r="HQ45" s="415"/>
      <c r="HR45" s="416"/>
      <c r="HS45" s="417"/>
      <c r="HT45" s="418"/>
      <c r="HU45" s="179"/>
      <c r="HV45" s="419"/>
      <c r="HW45" s="420"/>
      <c r="HX45" s="420"/>
      <c r="HY45" s="421"/>
      <c r="HZ45" s="422"/>
      <c r="IA45" s="423"/>
      <c r="IB45" s="424"/>
      <c r="IC45" s="180"/>
      <c r="ID45" s="425"/>
      <c r="IE45" s="426"/>
      <c r="IF45" s="426"/>
      <c r="IG45" s="427"/>
      <c r="IH45" s="428"/>
      <c r="II45" s="429"/>
      <c r="IJ45" s="412"/>
      <c r="IK45" s="178"/>
      <c r="IL45" s="413"/>
      <c r="IM45" s="414"/>
      <c r="IN45" s="414"/>
      <c r="IO45" s="415"/>
      <c r="IP45" s="416"/>
      <c r="IQ45" s="417"/>
      <c r="IS45" s="163">
        <f t="shared" si="3"/>
        <v>0</v>
      </c>
      <c r="IT45" s="161">
        <f t="shared" si="4"/>
        <v>0</v>
      </c>
      <c r="IU45" s="162">
        <f t="shared" si="5"/>
        <v>0</v>
      </c>
      <c r="IW45" s="241"/>
    </row>
    <row r="46" spans="1:257" s="160" customFormat="1" ht="20.100000000000001" customHeight="1">
      <c r="A46" s="270"/>
      <c r="B46" s="303"/>
      <c r="C46" s="271"/>
      <c r="D46" s="394"/>
      <c r="E46" s="175"/>
      <c r="F46" s="395"/>
      <c r="G46" s="396"/>
      <c r="H46" s="396"/>
      <c r="I46" s="397"/>
      <c r="J46" s="398"/>
      <c r="K46" s="399"/>
      <c r="L46" s="400"/>
      <c r="M46" s="176"/>
      <c r="N46" s="401"/>
      <c r="O46" s="402"/>
      <c r="P46" s="402"/>
      <c r="Q46" s="403"/>
      <c r="R46" s="404"/>
      <c r="S46" s="405"/>
      <c r="T46" s="406"/>
      <c r="U46" s="177"/>
      <c r="V46" s="407"/>
      <c r="W46" s="408"/>
      <c r="X46" s="408"/>
      <c r="Y46" s="409"/>
      <c r="Z46" s="410"/>
      <c r="AA46" s="411"/>
      <c r="AB46" s="394"/>
      <c r="AC46" s="175"/>
      <c r="AD46" s="395"/>
      <c r="AE46" s="396"/>
      <c r="AF46" s="396"/>
      <c r="AG46" s="397"/>
      <c r="AH46" s="398"/>
      <c r="AI46" s="399"/>
      <c r="AJ46" s="400"/>
      <c r="AK46" s="176"/>
      <c r="AL46" s="401"/>
      <c r="AM46" s="402"/>
      <c r="AN46" s="402"/>
      <c r="AO46" s="403"/>
      <c r="AP46" s="404"/>
      <c r="AQ46" s="405"/>
      <c r="AR46" s="406"/>
      <c r="AS46" s="177"/>
      <c r="AT46" s="407"/>
      <c r="AU46" s="408"/>
      <c r="AV46" s="408"/>
      <c r="AW46" s="409"/>
      <c r="AX46" s="410"/>
      <c r="AY46" s="411"/>
      <c r="AZ46" s="394"/>
      <c r="BA46" s="175"/>
      <c r="BB46" s="395"/>
      <c r="BC46" s="396"/>
      <c r="BD46" s="396"/>
      <c r="BE46" s="397"/>
      <c r="BF46" s="398"/>
      <c r="BG46" s="399"/>
      <c r="BH46" s="400"/>
      <c r="BI46" s="176"/>
      <c r="BJ46" s="401"/>
      <c r="BK46" s="402"/>
      <c r="BL46" s="402"/>
      <c r="BM46" s="403"/>
      <c r="BN46" s="404"/>
      <c r="BO46" s="405"/>
      <c r="BP46" s="406"/>
      <c r="BQ46" s="177"/>
      <c r="BR46" s="407"/>
      <c r="BS46" s="408"/>
      <c r="BT46" s="408"/>
      <c r="BU46" s="409"/>
      <c r="BV46" s="410"/>
      <c r="BW46" s="411"/>
      <c r="BX46" s="394"/>
      <c r="BY46" s="175"/>
      <c r="BZ46" s="395"/>
      <c r="CA46" s="396"/>
      <c r="CB46" s="396"/>
      <c r="CC46" s="397"/>
      <c r="CD46" s="398"/>
      <c r="CE46" s="399"/>
      <c r="CF46" s="400"/>
      <c r="CG46" s="176"/>
      <c r="CH46" s="401"/>
      <c r="CI46" s="402"/>
      <c r="CJ46" s="402"/>
      <c r="CK46" s="403"/>
      <c r="CL46" s="404"/>
      <c r="CM46" s="405"/>
      <c r="CN46" s="406"/>
      <c r="CO46" s="177"/>
      <c r="CP46" s="407"/>
      <c r="CQ46" s="408"/>
      <c r="CR46" s="408"/>
      <c r="CS46" s="409"/>
      <c r="CT46" s="410"/>
      <c r="CU46" s="411"/>
      <c r="CV46" s="394"/>
      <c r="CW46" s="175"/>
      <c r="CX46" s="395"/>
      <c r="CY46" s="396"/>
      <c r="CZ46" s="396"/>
      <c r="DA46" s="397"/>
      <c r="DB46" s="398"/>
      <c r="DC46" s="399"/>
      <c r="DD46" s="400"/>
      <c r="DE46" s="176"/>
      <c r="DF46" s="401"/>
      <c r="DG46" s="402"/>
      <c r="DH46" s="402"/>
      <c r="DI46" s="403"/>
      <c r="DJ46" s="404"/>
      <c r="DK46" s="405"/>
      <c r="DL46" s="406"/>
      <c r="DM46" s="177"/>
      <c r="DN46" s="407"/>
      <c r="DO46" s="408"/>
      <c r="DP46" s="408"/>
      <c r="DQ46" s="409"/>
      <c r="DR46" s="410"/>
      <c r="DS46" s="411"/>
      <c r="DT46" s="394"/>
      <c r="DU46" s="175"/>
      <c r="DV46" s="395"/>
      <c r="DW46" s="396"/>
      <c r="DX46" s="396"/>
      <c r="DY46" s="397"/>
      <c r="DZ46" s="398"/>
      <c r="EA46" s="399"/>
      <c r="EB46" s="400"/>
      <c r="EC46" s="176"/>
      <c r="ED46" s="401"/>
      <c r="EE46" s="402"/>
      <c r="EF46" s="402"/>
      <c r="EG46" s="403"/>
      <c r="EH46" s="404"/>
      <c r="EI46" s="405"/>
      <c r="EJ46" s="406"/>
      <c r="EK46" s="177"/>
      <c r="EL46" s="407"/>
      <c r="EM46" s="408"/>
      <c r="EN46" s="408"/>
      <c r="EO46" s="409"/>
      <c r="EP46" s="410"/>
      <c r="EQ46" s="411"/>
      <c r="ER46" s="394"/>
      <c r="ES46" s="175"/>
      <c r="ET46" s="395"/>
      <c r="EU46" s="396"/>
      <c r="EV46" s="396"/>
      <c r="EW46" s="397"/>
      <c r="EX46" s="398"/>
      <c r="EY46" s="399"/>
      <c r="EZ46" s="400"/>
      <c r="FA46" s="176"/>
      <c r="FB46" s="401"/>
      <c r="FC46" s="402"/>
      <c r="FD46" s="402"/>
      <c r="FE46" s="403"/>
      <c r="FF46" s="404"/>
      <c r="FG46" s="405"/>
      <c r="FH46" s="406"/>
      <c r="FI46" s="177"/>
      <c r="FJ46" s="407"/>
      <c r="FK46" s="408"/>
      <c r="FL46" s="408"/>
      <c r="FM46" s="409"/>
      <c r="FN46" s="410"/>
      <c r="FO46" s="411"/>
      <c r="FP46" s="394"/>
      <c r="FQ46" s="175"/>
      <c r="FR46" s="395"/>
      <c r="FS46" s="396"/>
      <c r="FT46" s="396"/>
      <c r="FU46" s="397"/>
      <c r="FV46" s="398"/>
      <c r="FW46" s="399"/>
      <c r="FX46" s="400"/>
      <c r="FY46" s="176"/>
      <c r="FZ46" s="401"/>
      <c r="GA46" s="402"/>
      <c r="GB46" s="402"/>
      <c r="GC46" s="403"/>
      <c r="GD46" s="404"/>
      <c r="GE46" s="405"/>
      <c r="GF46" s="406"/>
      <c r="GG46" s="177"/>
      <c r="GH46" s="407"/>
      <c r="GI46" s="408"/>
      <c r="GJ46" s="408"/>
      <c r="GK46" s="409"/>
      <c r="GL46" s="410"/>
      <c r="GM46" s="411"/>
      <c r="GN46" s="394"/>
      <c r="GO46" s="175"/>
      <c r="GP46" s="395"/>
      <c r="GQ46" s="396"/>
      <c r="GR46" s="396"/>
      <c r="GS46" s="397"/>
      <c r="GT46" s="398"/>
      <c r="GU46" s="399"/>
      <c r="GV46" s="400"/>
      <c r="GW46" s="176"/>
      <c r="GX46" s="401"/>
      <c r="GY46" s="402"/>
      <c r="GZ46" s="402"/>
      <c r="HA46" s="403"/>
      <c r="HB46" s="404"/>
      <c r="HC46" s="405"/>
      <c r="HD46" s="406"/>
      <c r="HE46" s="177"/>
      <c r="HF46" s="407"/>
      <c r="HG46" s="408"/>
      <c r="HH46" s="408"/>
      <c r="HI46" s="409"/>
      <c r="HJ46" s="410"/>
      <c r="HK46" s="411"/>
      <c r="HL46" s="394"/>
      <c r="HM46" s="175"/>
      <c r="HN46" s="395"/>
      <c r="HO46" s="396"/>
      <c r="HP46" s="396"/>
      <c r="HQ46" s="397"/>
      <c r="HR46" s="398"/>
      <c r="HS46" s="399"/>
      <c r="HT46" s="400"/>
      <c r="HU46" s="176"/>
      <c r="HV46" s="401"/>
      <c r="HW46" s="402"/>
      <c r="HX46" s="402"/>
      <c r="HY46" s="403"/>
      <c r="HZ46" s="404"/>
      <c r="IA46" s="405"/>
      <c r="IB46" s="406"/>
      <c r="IC46" s="177"/>
      <c r="ID46" s="407"/>
      <c r="IE46" s="408"/>
      <c r="IF46" s="408"/>
      <c r="IG46" s="409"/>
      <c r="IH46" s="410"/>
      <c r="II46" s="411"/>
      <c r="IJ46" s="394"/>
      <c r="IK46" s="175"/>
      <c r="IL46" s="395"/>
      <c r="IM46" s="396"/>
      <c r="IN46" s="396"/>
      <c r="IO46" s="397"/>
      <c r="IP46" s="398"/>
      <c r="IQ46" s="399"/>
      <c r="IS46" s="163">
        <f t="shared" si="3"/>
        <v>0</v>
      </c>
      <c r="IT46" s="161">
        <f t="shared" si="4"/>
        <v>0</v>
      </c>
      <c r="IU46" s="162">
        <f t="shared" si="5"/>
        <v>0</v>
      </c>
      <c r="IW46" s="241"/>
    </row>
    <row r="47" spans="1:257" s="160" customFormat="1" ht="20.100000000000001" customHeight="1">
      <c r="A47" s="490"/>
      <c r="B47" s="491"/>
      <c r="C47" s="492"/>
      <c r="D47" s="412"/>
      <c r="E47" s="178"/>
      <c r="F47" s="413"/>
      <c r="G47" s="414"/>
      <c r="H47" s="414"/>
      <c r="I47" s="415"/>
      <c r="J47" s="416"/>
      <c r="K47" s="417"/>
      <c r="L47" s="418"/>
      <c r="M47" s="179"/>
      <c r="N47" s="419"/>
      <c r="O47" s="420"/>
      <c r="P47" s="420"/>
      <c r="Q47" s="421"/>
      <c r="R47" s="422"/>
      <c r="S47" s="423"/>
      <c r="T47" s="424"/>
      <c r="U47" s="180"/>
      <c r="V47" s="425"/>
      <c r="W47" s="426"/>
      <c r="X47" s="426"/>
      <c r="Y47" s="427"/>
      <c r="Z47" s="428"/>
      <c r="AA47" s="429"/>
      <c r="AB47" s="412"/>
      <c r="AC47" s="178"/>
      <c r="AD47" s="413"/>
      <c r="AE47" s="414"/>
      <c r="AF47" s="414"/>
      <c r="AG47" s="415"/>
      <c r="AH47" s="416"/>
      <c r="AI47" s="417"/>
      <c r="AJ47" s="418"/>
      <c r="AK47" s="179"/>
      <c r="AL47" s="419"/>
      <c r="AM47" s="420"/>
      <c r="AN47" s="420"/>
      <c r="AO47" s="421"/>
      <c r="AP47" s="422"/>
      <c r="AQ47" s="423"/>
      <c r="AR47" s="424"/>
      <c r="AS47" s="180"/>
      <c r="AT47" s="425"/>
      <c r="AU47" s="426"/>
      <c r="AV47" s="426"/>
      <c r="AW47" s="427"/>
      <c r="AX47" s="428"/>
      <c r="AY47" s="429"/>
      <c r="AZ47" s="412"/>
      <c r="BA47" s="178"/>
      <c r="BB47" s="413"/>
      <c r="BC47" s="414"/>
      <c r="BD47" s="414"/>
      <c r="BE47" s="415"/>
      <c r="BF47" s="416"/>
      <c r="BG47" s="417"/>
      <c r="BH47" s="418"/>
      <c r="BI47" s="179"/>
      <c r="BJ47" s="419"/>
      <c r="BK47" s="420"/>
      <c r="BL47" s="420"/>
      <c r="BM47" s="421"/>
      <c r="BN47" s="422"/>
      <c r="BO47" s="423"/>
      <c r="BP47" s="424"/>
      <c r="BQ47" s="180"/>
      <c r="BR47" s="425"/>
      <c r="BS47" s="426"/>
      <c r="BT47" s="426"/>
      <c r="BU47" s="427"/>
      <c r="BV47" s="428"/>
      <c r="BW47" s="429"/>
      <c r="BX47" s="412"/>
      <c r="BY47" s="178"/>
      <c r="BZ47" s="413"/>
      <c r="CA47" s="414"/>
      <c r="CB47" s="414"/>
      <c r="CC47" s="415"/>
      <c r="CD47" s="416"/>
      <c r="CE47" s="417"/>
      <c r="CF47" s="418"/>
      <c r="CG47" s="179"/>
      <c r="CH47" s="419"/>
      <c r="CI47" s="420"/>
      <c r="CJ47" s="420"/>
      <c r="CK47" s="421"/>
      <c r="CL47" s="422"/>
      <c r="CM47" s="423"/>
      <c r="CN47" s="424"/>
      <c r="CO47" s="180"/>
      <c r="CP47" s="425"/>
      <c r="CQ47" s="426"/>
      <c r="CR47" s="426"/>
      <c r="CS47" s="427"/>
      <c r="CT47" s="428"/>
      <c r="CU47" s="429"/>
      <c r="CV47" s="412"/>
      <c r="CW47" s="178"/>
      <c r="CX47" s="413"/>
      <c r="CY47" s="414"/>
      <c r="CZ47" s="414"/>
      <c r="DA47" s="415"/>
      <c r="DB47" s="416"/>
      <c r="DC47" s="417"/>
      <c r="DD47" s="418"/>
      <c r="DE47" s="179"/>
      <c r="DF47" s="419"/>
      <c r="DG47" s="420"/>
      <c r="DH47" s="420"/>
      <c r="DI47" s="421"/>
      <c r="DJ47" s="422"/>
      <c r="DK47" s="423"/>
      <c r="DL47" s="424"/>
      <c r="DM47" s="180"/>
      <c r="DN47" s="425"/>
      <c r="DO47" s="426"/>
      <c r="DP47" s="426"/>
      <c r="DQ47" s="427"/>
      <c r="DR47" s="428"/>
      <c r="DS47" s="429"/>
      <c r="DT47" s="412"/>
      <c r="DU47" s="178"/>
      <c r="DV47" s="413"/>
      <c r="DW47" s="414"/>
      <c r="DX47" s="414"/>
      <c r="DY47" s="415"/>
      <c r="DZ47" s="416"/>
      <c r="EA47" s="417"/>
      <c r="EB47" s="418"/>
      <c r="EC47" s="179"/>
      <c r="ED47" s="419"/>
      <c r="EE47" s="420"/>
      <c r="EF47" s="420"/>
      <c r="EG47" s="421"/>
      <c r="EH47" s="422"/>
      <c r="EI47" s="423"/>
      <c r="EJ47" s="424"/>
      <c r="EK47" s="180"/>
      <c r="EL47" s="425"/>
      <c r="EM47" s="426"/>
      <c r="EN47" s="426"/>
      <c r="EO47" s="427"/>
      <c r="EP47" s="428"/>
      <c r="EQ47" s="429"/>
      <c r="ER47" s="412"/>
      <c r="ES47" s="178"/>
      <c r="ET47" s="413"/>
      <c r="EU47" s="414"/>
      <c r="EV47" s="414"/>
      <c r="EW47" s="415"/>
      <c r="EX47" s="416"/>
      <c r="EY47" s="417"/>
      <c r="EZ47" s="418"/>
      <c r="FA47" s="179"/>
      <c r="FB47" s="419"/>
      <c r="FC47" s="420"/>
      <c r="FD47" s="420"/>
      <c r="FE47" s="421"/>
      <c r="FF47" s="422"/>
      <c r="FG47" s="423"/>
      <c r="FH47" s="424"/>
      <c r="FI47" s="180"/>
      <c r="FJ47" s="425"/>
      <c r="FK47" s="426"/>
      <c r="FL47" s="426"/>
      <c r="FM47" s="427"/>
      <c r="FN47" s="428"/>
      <c r="FO47" s="429"/>
      <c r="FP47" s="412"/>
      <c r="FQ47" s="178"/>
      <c r="FR47" s="413"/>
      <c r="FS47" s="414"/>
      <c r="FT47" s="414"/>
      <c r="FU47" s="415"/>
      <c r="FV47" s="416"/>
      <c r="FW47" s="417"/>
      <c r="FX47" s="418"/>
      <c r="FY47" s="179"/>
      <c r="FZ47" s="419"/>
      <c r="GA47" s="420"/>
      <c r="GB47" s="420"/>
      <c r="GC47" s="421"/>
      <c r="GD47" s="422"/>
      <c r="GE47" s="423"/>
      <c r="GF47" s="424"/>
      <c r="GG47" s="180"/>
      <c r="GH47" s="425"/>
      <c r="GI47" s="426"/>
      <c r="GJ47" s="426"/>
      <c r="GK47" s="427"/>
      <c r="GL47" s="428"/>
      <c r="GM47" s="429"/>
      <c r="GN47" s="412"/>
      <c r="GO47" s="178"/>
      <c r="GP47" s="413"/>
      <c r="GQ47" s="414"/>
      <c r="GR47" s="414"/>
      <c r="GS47" s="415"/>
      <c r="GT47" s="416"/>
      <c r="GU47" s="417"/>
      <c r="GV47" s="418"/>
      <c r="GW47" s="179"/>
      <c r="GX47" s="419"/>
      <c r="GY47" s="420"/>
      <c r="GZ47" s="420"/>
      <c r="HA47" s="421"/>
      <c r="HB47" s="422"/>
      <c r="HC47" s="423"/>
      <c r="HD47" s="424"/>
      <c r="HE47" s="180"/>
      <c r="HF47" s="425"/>
      <c r="HG47" s="426"/>
      <c r="HH47" s="426"/>
      <c r="HI47" s="427"/>
      <c r="HJ47" s="428"/>
      <c r="HK47" s="429"/>
      <c r="HL47" s="412"/>
      <c r="HM47" s="178"/>
      <c r="HN47" s="413"/>
      <c r="HO47" s="414"/>
      <c r="HP47" s="414"/>
      <c r="HQ47" s="415"/>
      <c r="HR47" s="416"/>
      <c r="HS47" s="417"/>
      <c r="HT47" s="418"/>
      <c r="HU47" s="179"/>
      <c r="HV47" s="419"/>
      <c r="HW47" s="420"/>
      <c r="HX47" s="420"/>
      <c r="HY47" s="421"/>
      <c r="HZ47" s="422"/>
      <c r="IA47" s="423"/>
      <c r="IB47" s="424"/>
      <c r="IC47" s="180"/>
      <c r="ID47" s="425"/>
      <c r="IE47" s="426"/>
      <c r="IF47" s="426"/>
      <c r="IG47" s="427"/>
      <c r="IH47" s="428"/>
      <c r="II47" s="429"/>
      <c r="IJ47" s="412"/>
      <c r="IK47" s="178"/>
      <c r="IL47" s="413"/>
      <c r="IM47" s="414"/>
      <c r="IN47" s="414"/>
      <c r="IO47" s="415"/>
      <c r="IP47" s="416"/>
      <c r="IQ47" s="417"/>
      <c r="IS47" s="163">
        <f t="shared" si="3"/>
        <v>0</v>
      </c>
      <c r="IT47" s="161">
        <f t="shared" si="4"/>
        <v>0</v>
      </c>
      <c r="IU47" s="162">
        <f t="shared" si="5"/>
        <v>0</v>
      </c>
      <c r="IW47" s="241"/>
    </row>
    <row r="48" spans="1:257" s="160" customFormat="1" ht="20.100000000000001" customHeight="1">
      <c r="A48" s="270"/>
      <c r="B48" s="303"/>
      <c r="C48" s="271"/>
      <c r="D48" s="394"/>
      <c r="E48" s="175"/>
      <c r="F48" s="395"/>
      <c r="G48" s="396"/>
      <c r="H48" s="396"/>
      <c r="I48" s="397"/>
      <c r="J48" s="398"/>
      <c r="K48" s="399"/>
      <c r="L48" s="400"/>
      <c r="M48" s="176"/>
      <c r="N48" s="401"/>
      <c r="O48" s="402"/>
      <c r="P48" s="402"/>
      <c r="Q48" s="403"/>
      <c r="R48" s="404"/>
      <c r="S48" s="405"/>
      <c r="T48" s="406"/>
      <c r="U48" s="177"/>
      <c r="V48" s="407"/>
      <c r="W48" s="408"/>
      <c r="X48" s="408"/>
      <c r="Y48" s="409"/>
      <c r="Z48" s="410"/>
      <c r="AA48" s="411"/>
      <c r="AB48" s="394"/>
      <c r="AC48" s="175"/>
      <c r="AD48" s="395"/>
      <c r="AE48" s="396"/>
      <c r="AF48" s="396"/>
      <c r="AG48" s="397"/>
      <c r="AH48" s="398"/>
      <c r="AI48" s="399"/>
      <c r="AJ48" s="400"/>
      <c r="AK48" s="176"/>
      <c r="AL48" s="401"/>
      <c r="AM48" s="402"/>
      <c r="AN48" s="402"/>
      <c r="AO48" s="403"/>
      <c r="AP48" s="404"/>
      <c r="AQ48" s="405"/>
      <c r="AR48" s="406"/>
      <c r="AS48" s="177"/>
      <c r="AT48" s="407"/>
      <c r="AU48" s="408"/>
      <c r="AV48" s="408"/>
      <c r="AW48" s="409"/>
      <c r="AX48" s="410"/>
      <c r="AY48" s="411"/>
      <c r="AZ48" s="394"/>
      <c r="BA48" s="175"/>
      <c r="BB48" s="395"/>
      <c r="BC48" s="396"/>
      <c r="BD48" s="396"/>
      <c r="BE48" s="397"/>
      <c r="BF48" s="398"/>
      <c r="BG48" s="399"/>
      <c r="BH48" s="400"/>
      <c r="BI48" s="176"/>
      <c r="BJ48" s="401"/>
      <c r="BK48" s="402"/>
      <c r="BL48" s="402"/>
      <c r="BM48" s="403"/>
      <c r="BN48" s="404"/>
      <c r="BO48" s="405"/>
      <c r="BP48" s="406"/>
      <c r="BQ48" s="177"/>
      <c r="BR48" s="407"/>
      <c r="BS48" s="408"/>
      <c r="BT48" s="408"/>
      <c r="BU48" s="409"/>
      <c r="BV48" s="410"/>
      <c r="BW48" s="411"/>
      <c r="BX48" s="394"/>
      <c r="BY48" s="175"/>
      <c r="BZ48" s="395"/>
      <c r="CA48" s="396"/>
      <c r="CB48" s="396"/>
      <c r="CC48" s="397"/>
      <c r="CD48" s="398"/>
      <c r="CE48" s="399"/>
      <c r="CF48" s="400"/>
      <c r="CG48" s="176"/>
      <c r="CH48" s="401"/>
      <c r="CI48" s="402"/>
      <c r="CJ48" s="402"/>
      <c r="CK48" s="403"/>
      <c r="CL48" s="404"/>
      <c r="CM48" s="405"/>
      <c r="CN48" s="406"/>
      <c r="CO48" s="177"/>
      <c r="CP48" s="407"/>
      <c r="CQ48" s="408"/>
      <c r="CR48" s="408"/>
      <c r="CS48" s="409"/>
      <c r="CT48" s="410"/>
      <c r="CU48" s="411"/>
      <c r="CV48" s="394"/>
      <c r="CW48" s="175"/>
      <c r="CX48" s="395"/>
      <c r="CY48" s="396"/>
      <c r="CZ48" s="396"/>
      <c r="DA48" s="397"/>
      <c r="DB48" s="398"/>
      <c r="DC48" s="399"/>
      <c r="DD48" s="400"/>
      <c r="DE48" s="176"/>
      <c r="DF48" s="401"/>
      <c r="DG48" s="402"/>
      <c r="DH48" s="402"/>
      <c r="DI48" s="403"/>
      <c r="DJ48" s="404"/>
      <c r="DK48" s="405"/>
      <c r="DL48" s="406"/>
      <c r="DM48" s="177"/>
      <c r="DN48" s="407"/>
      <c r="DO48" s="408"/>
      <c r="DP48" s="408"/>
      <c r="DQ48" s="409"/>
      <c r="DR48" s="410"/>
      <c r="DS48" s="411"/>
      <c r="DT48" s="394"/>
      <c r="DU48" s="175"/>
      <c r="DV48" s="395"/>
      <c r="DW48" s="396"/>
      <c r="DX48" s="396"/>
      <c r="DY48" s="397"/>
      <c r="DZ48" s="398"/>
      <c r="EA48" s="399"/>
      <c r="EB48" s="400"/>
      <c r="EC48" s="176"/>
      <c r="ED48" s="401"/>
      <c r="EE48" s="402"/>
      <c r="EF48" s="402"/>
      <c r="EG48" s="403"/>
      <c r="EH48" s="404"/>
      <c r="EI48" s="405"/>
      <c r="EJ48" s="406"/>
      <c r="EK48" s="177"/>
      <c r="EL48" s="407"/>
      <c r="EM48" s="408"/>
      <c r="EN48" s="408"/>
      <c r="EO48" s="409"/>
      <c r="EP48" s="410"/>
      <c r="EQ48" s="411"/>
      <c r="ER48" s="394"/>
      <c r="ES48" s="175"/>
      <c r="ET48" s="395"/>
      <c r="EU48" s="396"/>
      <c r="EV48" s="396"/>
      <c r="EW48" s="397"/>
      <c r="EX48" s="398"/>
      <c r="EY48" s="399"/>
      <c r="EZ48" s="400"/>
      <c r="FA48" s="176"/>
      <c r="FB48" s="401"/>
      <c r="FC48" s="402"/>
      <c r="FD48" s="402"/>
      <c r="FE48" s="403"/>
      <c r="FF48" s="404"/>
      <c r="FG48" s="405"/>
      <c r="FH48" s="406"/>
      <c r="FI48" s="177"/>
      <c r="FJ48" s="407"/>
      <c r="FK48" s="408"/>
      <c r="FL48" s="408"/>
      <c r="FM48" s="409"/>
      <c r="FN48" s="410"/>
      <c r="FO48" s="411"/>
      <c r="FP48" s="394"/>
      <c r="FQ48" s="175"/>
      <c r="FR48" s="395"/>
      <c r="FS48" s="396"/>
      <c r="FT48" s="396"/>
      <c r="FU48" s="397"/>
      <c r="FV48" s="398"/>
      <c r="FW48" s="399"/>
      <c r="FX48" s="400"/>
      <c r="FY48" s="176"/>
      <c r="FZ48" s="401"/>
      <c r="GA48" s="402"/>
      <c r="GB48" s="402"/>
      <c r="GC48" s="403"/>
      <c r="GD48" s="404"/>
      <c r="GE48" s="405"/>
      <c r="GF48" s="406"/>
      <c r="GG48" s="177"/>
      <c r="GH48" s="407"/>
      <c r="GI48" s="408"/>
      <c r="GJ48" s="408"/>
      <c r="GK48" s="409"/>
      <c r="GL48" s="410"/>
      <c r="GM48" s="411"/>
      <c r="GN48" s="394"/>
      <c r="GO48" s="175"/>
      <c r="GP48" s="395"/>
      <c r="GQ48" s="396"/>
      <c r="GR48" s="396"/>
      <c r="GS48" s="397"/>
      <c r="GT48" s="398"/>
      <c r="GU48" s="399"/>
      <c r="GV48" s="400"/>
      <c r="GW48" s="176"/>
      <c r="GX48" s="401"/>
      <c r="GY48" s="402"/>
      <c r="GZ48" s="402"/>
      <c r="HA48" s="403"/>
      <c r="HB48" s="404"/>
      <c r="HC48" s="405"/>
      <c r="HD48" s="406"/>
      <c r="HE48" s="177"/>
      <c r="HF48" s="407"/>
      <c r="HG48" s="408"/>
      <c r="HH48" s="408"/>
      <c r="HI48" s="409"/>
      <c r="HJ48" s="410"/>
      <c r="HK48" s="411"/>
      <c r="HL48" s="394"/>
      <c r="HM48" s="175"/>
      <c r="HN48" s="395"/>
      <c r="HO48" s="396"/>
      <c r="HP48" s="396"/>
      <c r="HQ48" s="397"/>
      <c r="HR48" s="398"/>
      <c r="HS48" s="399"/>
      <c r="HT48" s="400"/>
      <c r="HU48" s="176"/>
      <c r="HV48" s="401"/>
      <c r="HW48" s="402"/>
      <c r="HX48" s="402"/>
      <c r="HY48" s="403"/>
      <c r="HZ48" s="404"/>
      <c r="IA48" s="405"/>
      <c r="IB48" s="406"/>
      <c r="IC48" s="177"/>
      <c r="ID48" s="407"/>
      <c r="IE48" s="408"/>
      <c r="IF48" s="408"/>
      <c r="IG48" s="409"/>
      <c r="IH48" s="410"/>
      <c r="II48" s="411"/>
      <c r="IJ48" s="394"/>
      <c r="IK48" s="175"/>
      <c r="IL48" s="395"/>
      <c r="IM48" s="396"/>
      <c r="IN48" s="396"/>
      <c r="IO48" s="397"/>
      <c r="IP48" s="398"/>
      <c r="IQ48" s="399"/>
      <c r="IS48" s="163">
        <f t="shared" si="3"/>
        <v>0</v>
      </c>
      <c r="IT48" s="161">
        <f t="shared" si="4"/>
        <v>0</v>
      </c>
      <c r="IU48" s="162">
        <f t="shared" si="5"/>
        <v>0</v>
      </c>
      <c r="IW48" s="241"/>
    </row>
    <row r="49" spans="1:257" s="160" customFormat="1" ht="20.100000000000001" customHeight="1">
      <c r="A49" s="490"/>
      <c r="B49" s="491"/>
      <c r="C49" s="492"/>
      <c r="D49" s="412"/>
      <c r="E49" s="178"/>
      <c r="F49" s="413"/>
      <c r="G49" s="414"/>
      <c r="H49" s="414"/>
      <c r="I49" s="415"/>
      <c r="J49" s="416"/>
      <c r="K49" s="417"/>
      <c r="L49" s="418"/>
      <c r="M49" s="179"/>
      <c r="N49" s="419"/>
      <c r="O49" s="420"/>
      <c r="P49" s="420"/>
      <c r="Q49" s="421"/>
      <c r="R49" s="422"/>
      <c r="S49" s="423"/>
      <c r="T49" s="424"/>
      <c r="U49" s="180"/>
      <c r="V49" s="425"/>
      <c r="W49" s="426"/>
      <c r="X49" s="426"/>
      <c r="Y49" s="427"/>
      <c r="Z49" s="428"/>
      <c r="AA49" s="429"/>
      <c r="AB49" s="412"/>
      <c r="AC49" s="178"/>
      <c r="AD49" s="413"/>
      <c r="AE49" s="414"/>
      <c r="AF49" s="414"/>
      <c r="AG49" s="415"/>
      <c r="AH49" s="416"/>
      <c r="AI49" s="417"/>
      <c r="AJ49" s="418"/>
      <c r="AK49" s="179"/>
      <c r="AL49" s="419"/>
      <c r="AM49" s="420"/>
      <c r="AN49" s="420"/>
      <c r="AO49" s="421"/>
      <c r="AP49" s="422"/>
      <c r="AQ49" s="423"/>
      <c r="AR49" s="424"/>
      <c r="AS49" s="180"/>
      <c r="AT49" s="425"/>
      <c r="AU49" s="426"/>
      <c r="AV49" s="426"/>
      <c r="AW49" s="427"/>
      <c r="AX49" s="428"/>
      <c r="AY49" s="429"/>
      <c r="AZ49" s="412"/>
      <c r="BA49" s="178"/>
      <c r="BB49" s="413"/>
      <c r="BC49" s="414"/>
      <c r="BD49" s="414"/>
      <c r="BE49" s="415"/>
      <c r="BF49" s="416"/>
      <c r="BG49" s="417"/>
      <c r="BH49" s="418"/>
      <c r="BI49" s="179"/>
      <c r="BJ49" s="419"/>
      <c r="BK49" s="420"/>
      <c r="BL49" s="420"/>
      <c r="BM49" s="421"/>
      <c r="BN49" s="422"/>
      <c r="BO49" s="423"/>
      <c r="BP49" s="424"/>
      <c r="BQ49" s="180"/>
      <c r="BR49" s="425"/>
      <c r="BS49" s="426"/>
      <c r="BT49" s="426"/>
      <c r="BU49" s="427"/>
      <c r="BV49" s="428"/>
      <c r="BW49" s="429"/>
      <c r="BX49" s="412"/>
      <c r="BY49" s="178"/>
      <c r="BZ49" s="413"/>
      <c r="CA49" s="414"/>
      <c r="CB49" s="414"/>
      <c r="CC49" s="415"/>
      <c r="CD49" s="416"/>
      <c r="CE49" s="417"/>
      <c r="CF49" s="418"/>
      <c r="CG49" s="179"/>
      <c r="CH49" s="419"/>
      <c r="CI49" s="420"/>
      <c r="CJ49" s="420"/>
      <c r="CK49" s="421"/>
      <c r="CL49" s="422"/>
      <c r="CM49" s="423"/>
      <c r="CN49" s="424"/>
      <c r="CO49" s="180"/>
      <c r="CP49" s="425"/>
      <c r="CQ49" s="426"/>
      <c r="CR49" s="426"/>
      <c r="CS49" s="427"/>
      <c r="CT49" s="428"/>
      <c r="CU49" s="429"/>
      <c r="CV49" s="412"/>
      <c r="CW49" s="178"/>
      <c r="CX49" s="413"/>
      <c r="CY49" s="414"/>
      <c r="CZ49" s="414"/>
      <c r="DA49" s="415"/>
      <c r="DB49" s="416"/>
      <c r="DC49" s="417"/>
      <c r="DD49" s="418"/>
      <c r="DE49" s="179"/>
      <c r="DF49" s="419"/>
      <c r="DG49" s="420"/>
      <c r="DH49" s="420"/>
      <c r="DI49" s="421"/>
      <c r="DJ49" s="422"/>
      <c r="DK49" s="423"/>
      <c r="DL49" s="424"/>
      <c r="DM49" s="180"/>
      <c r="DN49" s="425"/>
      <c r="DO49" s="426"/>
      <c r="DP49" s="426"/>
      <c r="DQ49" s="427"/>
      <c r="DR49" s="428"/>
      <c r="DS49" s="429"/>
      <c r="DT49" s="412"/>
      <c r="DU49" s="178"/>
      <c r="DV49" s="413"/>
      <c r="DW49" s="414"/>
      <c r="DX49" s="414"/>
      <c r="DY49" s="415"/>
      <c r="DZ49" s="416"/>
      <c r="EA49" s="417"/>
      <c r="EB49" s="418"/>
      <c r="EC49" s="179"/>
      <c r="ED49" s="419"/>
      <c r="EE49" s="420"/>
      <c r="EF49" s="420"/>
      <c r="EG49" s="421"/>
      <c r="EH49" s="422"/>
      <c r="EI49" s="423"/>
      <c r="EJ49" s="424"/>
      <c r="EK49" s="180"/>
      <c r="EL49" s="425"/>
      <c r="EM49" s="426"/>
      <c r="EN49" s="426"/>
      <c r="EO49" s="427"/>
      <c r="EP49" s="428"/>
      <c r="EQ49" s="429"/>
      <c r="ER49" s="412"/>
      <c r="ES49" s="178"/>
      <c r="ET49" s="413"/>
      <c r="EU49" s="414"/>
      <c r="EV49" s="414"/>
      <c r="EW49" s="415"/>
      <c r="EX49" s="416"/>
      <c r="EY49" s="417"/>
      <c r="EZ49" s="418"/>
      <c r="FA49" s="179"/>
      <c r="FB49" s="419"/>
      <c r="FC49" s="420"/>
      <c r="FD49" s="420"/>
      <c r="FE49" s="421"/>
      <c r="FF49" s="422"/>
      <c r="FG49" s="423"/>
      <c r="FH49" s="424"/>
      <c r="FI49" s="180"/>
      <c r="FJ49" s="425"/>
      <c r="FK49" s="426"/>
      <c r="FL49" s="426"/>
      <c r="FM49" s="427"/>
      <c r="FN49" s="428"/>
      <c r="FO49" s="429"/>
      <c r="FP49" s="412"/>
      <c r="FQ49" s="178"/>
      <c r="FR49" s="413"/>
      <c r="FS49" s="414"/>
      <c r="FT49" s="414"/>
      <c r="FU49" s="415"/>
      <c r="FV49" s="416"/>
      <c r="FW49" s="417"/>
      <c r="FX49" s="418"/>
      <c r="FY49" s="179"/>
      <c r="FZ49" s="419"/>
      <c r="GA49" s="420"/>
      <c r="GB49" s="420"/>
      <c r="GC49" s="421"/>
      <c r="GD49" s="422"/>
      <c r="GE49" s="423"/>
      <c r="GF49" s="424"/>
      <c r="GG49" s="180"/>
      <c r="GH49" s="425"/>
      <c r="GI49" s="426"/>
      <c r="GJ49" s="426"/>
      <c r="GK49" s="427"/>
      <c r="GL49" s="428"/>
      <c r="GM49" s="429"/>
      <c r="GN49" s="412"/>
      <c r="GO49" s="178"/>
      <c r="GP49" s="413"/>
      <c r="GQ49" s="414"/>
      <c r="GR49" s="414"/>
      <c r="GS49" s="415"/>
      <c r="GT49" s="416"/>
      <c r="GU49" s="417"/>
      <c r="GV49" s="418"/>
      <c r="GW49" s="179"/>
      <c r="GX49" s="419"/>
      <c r="GY49" s="420"/>
      <c r="GZ49" s="420"/>
      <c r="HA49" s="421"/>
      <c r="HB49" s="422"/>
      <c r="HC49" s="423"/>
      <c r="HD49" s="424"/>
      <c r="HE49" s="180"/>
      <c r="HF49" s="425"/>
      <c r="HG49" s="426"/>
      <c r="HH49" s="426"/>
      <c r="HI49" s="427"/>
      <c r="HJ49" s="428"/>
      <c r="HK49" s="429"/>
      <c r="HL49" s="412"/>
      <c r="HM49" s="178"/>
      <c r="HN49" s="413"/>
      <c r="HO49" s="414"/>
      <c r="HP49" s="414"/>
      <c r="HQ49" s="415"/>
      <c r="HR49" s="416"/>
      <c r="HS49" s="417"/>
      <c r="HT49" s="418"/>
      <c r="HU49" s="179"/>
      <c r="HV49" s="419"/>
      <c r="HW49" s="420"/>
      <c r="HX49" s="420"/>
      <c r="HY49" s="421"/>
      <c r="HZ49" s="422"/>
      <c r="IA49" s="423"/>
      <c r="IB49" s="424"/>
      <c r="IC49" s="180"/>
      <c r="ID49" s="425"/>
      <c r="IE49" s="426"/>
      <c r="IF49" s="426"/>
      <c r="IG49" s="427"/>
      <c r="IH49" s="428"/>
      <c r="II49" s="429"/>
      <c r="IJ49" s="412"/>
      <c r="IK49" s="178"/>
      <c r="IL49" s="413"/>
      <c r="IM49" s="414"/>
      <c r="IN49" s="414"/>
      <c r="IO49" s="415"/>
      <c r="IP49" s="416"/>
      <c r="IQ49" s="417"/>
      <c r="IS49" s="163">
        <f t="shared" si="3"/>
        <v>0</v>
      </c>
      <c r="IT49" s="161">
        <f t="shared" si="4"/>
        <v>0</v>
      </c>
      <c r="IU49" s="162">
        <f t="shared" si="5"/>
        <v>0</v>
      </c>
      <c r="IW49" s="241"/>
    </row>
    <row r="50" spans="1:257" s="160" customFormat="1" ht="20.100000000000001" customHeight="1">
      <c r="A50" s="270"/>
      <c r="B50" s="303"/>
      <c r="C50" s="271"/>
      <c r="D50" s="394"/>
      <c r="E50" s="175"/>
      <c r="F50" s="395"/>
      <c r="G50" s="396"/>
      <c r="H50" s="396"/>
      <c r="I50" s="397"/>
      <c r="J50" s="398"/>
      <c r="K50" s="399"/>
      <c r="L50" s="400"/>
      <c r="M50" s="176"/>
      <c r="N50" s="401"/>
      <c r="O50" s="402"/>
      <c r="P50" s="402"/>
      <c r="Q50" s="403"/>
      <c r="R50" s="404"/>
      <c r="S50" s="405"/>
      <c r="T50" s="406"/>
      <c r="U50" s="177"/>
      <c r="V50" s="407"/>
      <c r="W50" s="408"/>
      <c r="X50" s="408"/>
      <c r="Y50" s="409"/>
      <c r="Z50" s="410"/>
      <c r="AA50" s="411"/>
      <c r="AB50" s="394"/>
      <c r="AC50" s="175"/>
      <c r="AD50" s="395"/>
      <c r="AE50" s="396"/>
      <c r="AF50" s="396"/>
      <c r="AG50" s="397"/>
      <c r="AH50" s="398"/>
      <c r="AI50" s="399"/>
      <c r="AJ50" s="400"/>
      <c r="AK50" s="176"/>
      <c r="AL50" s="401"/>
      <c r="AM50" s="402"/>
      <c r="AN50" s="402"/>
      <c r="AO50" s="403"/>
      <c r="AP50" s="404"/>
      <c r="AQ50" s="405"/>
      <c r="AR50" s="406"/>
      <c r="AS50" s="177"/>
      <c r="AT50" s="407"/>
      <c r="AU50" s="408"/>
      <c r="AV50" s="408"/>
      <c r="AW50" s="409"/>
      <c r="AX50" s="410"/>
      <c r="AY50" s="411"/>
      <c r="AZ50" s="394"/>
      <c r="BA50" s="175"/>
      <c r="BB50" s="395"/>
      <c r="BC50" s="396"/>
      <c r="BD50" s="396"/>
      <c r="BE50" s="397"/>
      <c r="BF50" s="398"/>
      <c r="BG50" s="399"/>
      <c r="BH50" s="400"/>
      <c r="BI50" s="176"/>
      <c r="BJ50" s="401"/>
      <c r="BK50" s="402"/>
      <c r="BL50" s="402"/>
      <c r="BM50" s="403"/>
      <c r="BN50" s="404"/>
      <c r="BO50" s="405"/>
      <c r="BP50" s="406"/>
      <c r="BQ50" s="177"/>
      <c r="BR50" s="407"/>
      <c r="BS50" s="408"/>
      <c r="BT50" s="408"/>
      <c r="BU50" s="409"/>
      <c r="BV50" s="410"/>
      <c r="BW50" s="411"/>
      <c r="BX50" s="394"/>
      <c r="BY50" s="175"/>
      <c r="BZ50" s="395"/>
      <c r="CA50" s="396"/>
      <c r="CB50" s="396"/>
      <c r="CC50" s="397"/>
      <c r="CD50" s="398"/>
      <c r="CE50" s="399"/>
      <c r="CF50" s="400"/>
      <c r="CG50" s="176"/>
      <c r="CH50" s="401"/>
      <c r="CI50" s="402"/>
      <c r="CJ50" s="402"/>
      <c r="CK50" s="403"/>
      <c r="CL50" s="404"/>
      <c r="CM50" s="405"/>
      <c r="CN50" s="406"/>
      <c r="CO50" s="177"/>
      <c r="CP50" s="407"/>
      <c r="CQ50" s="408"/>
      <c r="CR50" s="408"/>
      <c r="CS50" s="409"/>
      <c r="CT50" s="410"/>
      <c r="CU50" s="411"/>
      <c r="CV50" s="394"/>
      <c r="CW50" s="175"/>
      <c r="CX50" s="395"/>
      <c r="CY50" s="396"/>
      <c r="CZ50" s="396"/>
      <c r="DA50" s="397"/>
      <c r="DB50" s="398"/>
      <c r="DC50" s="399"/>
      <c r="DD50" s="400"/>
      <c r="DE50" s="176"/>
      <c r="DF50" s="401"/>
      <c r="DG50" s="402"/>
      <c r="DH50" s="402"/>
      <c r="DI50" s="403"/>
      <c r="DJ50" s="404"/>
      <c r="DK50" s="405"/>
      <c r="DL50" s="406"/>
      <c r="DM50" s="177"/>
      <c r="DN50" s="407"/>
      <c r="DO50" s="408"/>
      <c r="DP50" s="408"/>
      <c r="DQ50" s="409"/>
      <c r="DR50" s="410"/>
      <c r="DS50" s="411"/>
      <c r="DT50" s="394"/>
      <c r="DU50" s="175"/>
      <c r="DV50" s="395"/>
      <c r="DW50" s="396"/>
      <c r="DX50" s="396"/>
      <c r="DY50" s="397"/>
      <c r="DZ50" s="398"/>
      <c r="EA50" s="399"/>
      <c r="EB50" s="400"/>
      <c r="EC50" s="176"/>
      <c r="ED50" s="401"/>
      <c r="EE50" s="402"/>
      <c r="EF50" s="402"/>
      <c r="EG50" s="403"/>
      <c r="EH50" s="404"/>
      <c r="EI50" s="405"/>
      <c r="EJ50" s="406"/>
      <c r="EK50" s="177"/>
      <c r="EL50" s="407"/>
      <c r="EM50" s="408"/>
      <c r="EN50" s="408"/>
      <c r="EO50" s="409"/>
      <c r="EP50" s="410"/>
      <c r="EQ50" s="411"/>
      <c r="ER50" s="394"/>
      <c r="ES50" s="175"/>
      <c r="ET50" s="395"/>
      <c r="EU50" s="396"/>
      <c r="EV50" s="396"/>
      <c r="EW50" s="397"/>
      <c r="EX50" s="398"/>
      <c r="EY50" s="399"/>
      <c r="EZ50" s="400"/>
      <c r="FA50" s="176"/>
      <c r="FB50" s="401"/>
      <c r="FC50" s="402"/>
      <c r="FD50" s="402"/>
      <c r="FE50" s="403"/>
      <c r="FF50" s="404"/>
      <c r="FG50" s="405"/>
      <c r="FH50" s="406"/>
      <c r="FI50" s="177"/>
      <c r="FJ50" s="407"/>
      <c r="FK50" s="408"/>
      <c r="FL50" s="408"/>
      <c r="FM50" s="409"/>
      <c r="FN50" s="410"/>
      <c r="FO50" s="411"/>
      <c r="FP50" s="394"/>
      <c r="FQ50" s="175"/>
      <c r="FR50" s="395"/>
      <c r="FS50" s="396"/>
      <c r="FT50" s="396"/>
      <c r="FU50" s="397"/>
      <c r="FV50" s="398"/>
      <c r="FW50" s="399"/>
      <c r="FX50" s="400"/>
      <c r="FY50" s="176"/>
      <c r="FZ50" s="401"/>
      <c r="GA50" s="402"/>
      <c r="GB50" s="402"/>
      <c r="GC50" s="403"/>
      <c r="GD50" s="404"/>
      <c r="GE50" s="405"/>
      <c r="GF50" s="406"/>
      <c r="GG50" s="177"/>
      <c r="GH50" s="407"/>
      <c r="GI50" s="408"/>
      <c r="GJ50" s="408"/>
      <c r="GK50" s="409"/>
      <c r="GL50" s="410"/>
      <c r="GM50" s="411"/>
      <c r="GN50" s="394"/>
      <c r="GO50" s="175"/>
      <c r="GP50" s="395"/>
      <c r="GQ50" s="396"/>
      <c r="GR50" s="396"/>
      <c r="GS50" s="397"/>
      <c r="GT50" s="398"/>
      <c r="GU50" s="399"/>
      <c r="GV50" s="400"/>
      <c r="GW50" s="176"/>
      <c r="GX50" s="401"/>
      <c r="GY50" s="402"/>
      <c r="GZ50" s="402"/>
      <c r="HA50" s="403"/>
      <c r="HB50" s="404"/>
      <c r="HC50" s="405"/>
      <c r="HD50" s="406"/>
      <c r="HE50" s="177"/>
      <c r="HF50" s="407"/>
      <c r="HG50" s="408"/>
      <c r="HH50" s="408"/>
      <c r="HI50" s="409"/>
      <c r="HJ50" s="410"/>
      <c r="HK50" s="411"/>
      <c r="HL50" s="394"/>
      <c r="HM50" s="175"/>
      <c r="HN50" s="395"/>
      <c r="HO50" s="396"/>
      <c r="HP50" s="396"/>
      <c r="HQ50" s="397"/>
      <c r="HR50" s="398"/>
      <c r="HS50" s="399"/>
      <c r="HT50" s="400"/>
      <c r="HU50" s="176"/>
      <c r="HV50" s="401"/>
      <c r="HW50" s="402"/>
      <c r="HX50" s="402"/>
      <c r="HY50" s="403"/>
      <c r="HZ50" s="404"/>
      <c r="IA50" s="405"/>
      <c r="IB50" s="406"/>
      <c r="IC50" s="177"/>
      <c r="ID50" s="407"/>
      <c r="IE50" s="408"/>
      <c r="IF50" s="408"/>
      <c r="IG50" s="409"/>
      <c r="IH50" s="410"/>
      <c r="II50" s="411"/>
      <c r="IJ50" s="394"/>
      <c r="IK50" s="175"/>
      <c r="IL50" s="395"/>
      <c r="IM50" s="396"/>
      <c r="IN50" s="396"/>
      <c r="IO50" s="397"/>
      <c r="IP50" s="398"/>
      <c r="IQ50" s="399"/>
      <c r="IS50" s="163">
        <f t="shared" si="3"/>
        <v>0</v>
      </c>
      <c r="IT50" s="161">
        <f t="shared" si="4"/>
        <v>0</v>
      </c>
      <c r="IU50" s="162">
        <f t="shared" si="5"/>
        <v>0</v>
      </c>
      <c r="IW50" s="241"/>
    </row>
    <row r="51" spans="1:257" s="160" customFormat="1" ht="20.100000000000001" customHeight="1">
      <c r="A51" s="490"/>
      <c r="B51" s="491"/>
      <c r="C51" s="492"/>
      <c r="D51" s="412"/>
      <c r="E51" s="178"/>
      <c r="F51" s="413"/>
      <c r="G51" s="414"/>
      <c r="H51" s="414"/>
      <c r="I51" s="415"/>
      <c r="J51" s="416"/>
      <c r="K51" s="417"/>
      <c r="L51" s="418"/>
      <c r="M51" s="179"/>
      <c r="N51" s="419"/>
      <c r="O51" s="420"/>
      <c r="P51" s="420"/>
      <c r="Q51" s="421"/>
      <c r="R51" s="422"/>
      <c r="S51" s="423"/>
      <c r="T51" s="424"/>
      <c r="U51" s="180"/>
      <c r="V51" s="425"/>
      <c r="W51" s="426"/>
      <c r="X51" s="426"/>
      <c r="Y51" s="427"/>
      <c r="Z51" s="428"/>
      <c r="AA51" s="429"/>
      <c r="AB51" s="412"/>
      <c r="AC51" s="178"/>
      <c r="AD51" s="413"/>
      <c r="AE51" s="414"/>
      <c r="AF51" s="414"/>
      <c r="AG51" s="415"/>
      <c r="AH51" s="416"/>
      <c r="AI51" s="417"/>
      <c r="AJ51" s="418"/>
      <c r="AK51" s="179"/>
      <c r="AL51" s="419"/>
      <c r="AM51" s="420"/>
      <c r="AN51" s="420"/>
      <c r="AO51" s="421"/>
      <c r="AP51" s="422"/>
      <c r="AQ51" s="423"/>
      <c r="AR51" s="424"/>
      <c r="AS51" s="180"/>
      <c r="AT51" s="425"/>
      <c r="AU51" s="426"/>
      <c r="AV51" s="426"/>
      <c r="AW51" s="427"/>
      <c r="AX51" s="428"/>
      <c r="AY51" s="429"/>
      <c r="AZ51" s="412"/>
      <c r="BA51" s="178"/>
      <c r="BB51" s="413"/>
      <c r="BC51" s="414"/>
      <c r="BD51" s="414"/>
      <c r="BE51" s="415"/>
      <c r="BF51" s="416"/>
      <c r="BG51" s="417"/>
      <c r="BH51" s="418"/>
      <c r="BI51" s="179"/>
      <c r="BJ51" s="419"/>
      <c r="BK51" s="420"/>
      <c r="BL51" s="420"/>
      <c r="BM51" s="421"/>
      <c r="BN51" s="422"/>
      <c r="BO51" s="423"/>
      <c r="BP51" s="424"/>
      <c r="BQ51" s="180"/>
      <c r="BR51" s="425"/>
      <c r="BS51" s="426"/>
      <c r="BT51" s="426"/>
      <c r="BU51" s="427"/>
      <c r="BV51" s="428"/>
      <c r="BW51" s="429"/>
      <c r="BX51" s="412"/>
      <c r="BY51" s="178"/>
      <c r="BZ51" s="413"/>
      <c r="CA51" s="414"/>
      <c r="CB51" s="414"/>
      <c r="CC51" s="415"/>
      <c r="CD51" s="416"/>
      <c r="CE51" s="417"/>
      <c r="CF51" s="418"/>
      <c r="CG51" s="179"/>
      <c r="CH51" s="419"/>
      <c r="CI51" s="420"/>
      <c r="CJ51" s="420"/>
      <c r="CK51" s="421"/>
      <c r="CL51" s="422"/>
      <c r="CM51" s="423"/>
      <c r="CN51" s="424"/>
      <c r="CO51" s="180"/>
      <c r="CP51" s="425"/>
      <c r="CQ51" s="426"/>
      <c r="CR51" s="426"/>
      <c r="CS51" s="427"/>
      <c r="CT51" s="428"/>
      <c r="CU51" s="429"/>
      <c r="CV51" s="412"/>
      <c r="CW51" s="178"/>
      <c r="CX51" s="413"/>
      <c r="CY51" s="414"/>
      <c r="CZ51" s="414"/>
      <c r="DA51" s="415"/>
      <c r="DB51" s="416"/>
      <c r="DC51" s="417"/>
      <c r="DD51" s="418"/>
      <c r="DE51" s="179"/>
      <c r="DF51" s="419"/>
      <c r="DG51" s="420"/>
      <c r="DH51" s="420"/>
      <c r="DI51" s="421"/>
      <c r="DJ51" s="422"/>
      <c r="DK51" s="423"/>
      <c r="DL51" s="424"/>
      <c r="DM51" s="180"/>
      <c r="DN51" s="425"/>
      <c r="DO51" s="426"/>
      <c r="DP51" s="426"/>
      <c r="DQ51" s="427"/>
      <c r="DR51" s="428"/>
      <c r="DS51" s="429"/>
      <c r="DT51" s="412"/>
      <c r="DU51" s="178"/>
      <c r="DV51" s="413"/>
      <c r="DW51" s="414"/>
      <c r="DX51" s="414"/>
      <c r="DY51" s="415"/>
      <c r="DZ51" s="416"/>
      <c r="EA51" s="417"/>
      <c r="EB51" s="418"/>
      <c r="EC51" s="179"/>
      <c r="ED51" s="419"/>
      <c r="EE51" s="420"/>
      <c r="EF51" s="420"/>
      <c r="EG51" s="421"/>
      <c r="EH51" s="422"/>
      <c r="EI51" s="423"/>
      <c r="EJ51" s="424"/>
      <c r="EK51" s="180"/>
      <c r="EL51" s="425"/>
      <c r="EM51" s="426"/>
      <c r="EN51" s="426"/>
      <c r="EO51" s="427"/>
      <c r="EP51" s="428"/>
      <c r="EQ51" s="429"/>
      <c r="ER51" s="412"/>
      <c r="ES51" s="178"/>
      <c r="ET51" s="413"/>
      <c r="EU51" s="414"/>
      <c r="EV51" s="414"/>
      <c r="EW51" s="415"/>
      <c r="EX51" s="416"/>
      <c r="EY51" s="417"/>
      <c r="EZ51" s="418"/>
      <c r="FA51" s="179"/>
      <c r="FB51" s="419"/>
      <c r="FC51" s="420"/>
      <c r="FD51" s="420"/>
      <c r="FE51" s="421"/>
      <c r="FF51" s="422"/>
      <c r="FG51" s="423"/>
      <c r="FH51" s="424"/>
      <c r="FI51" s="180"/>
      <c r="FJ51" s="425"/>
      <c r="FK51" s="426"/>
      <c r="FL51" s="426"/>
      <c r="FM51" s="427"/>
      <c r="FN51" s="428"/>
      <c r="FO51" s="429"/>
      <c r="FP51" s="412"/>
      <c r="FQ51" s="178"/>
      <c r="FR51" s="413"/>
      <c r="FS51" s="414"/>
      <c r="FT51" s="414"/>
      <c r="FU51" s="415"/>
      <c r="FV51" s="416"/>
      <c r="FW51" s="417"/>
      <c r="FX51" s="418"/>
      <c r="FY51" s="179"/>
      <c r="FZ51" s="419"/>
      <c r="GA51" s="420"/>
      <c r="GB51" s="420"/>
      <c r="GC51" s="421"/>
      <c r="GD51" s="422"/>
      <c r="GE51" s="423"/>
      <c r="GF51" s="424"/>
      <c r="GG51" s="180"/>
      <c r="GH51" s="425"/>
      <c r="GI51" s="426"/>
      <c r="GJ51" s="426"/>
      <c r="GK51" s="427"/>
      <c r="GL51" s="428"/>
      <c r="GM51" s="429"/>
      <c r="GN51" s="412"/>
      <c r="GO51" s="178"/>
      <c r="GP51" s="413"/>
      <c r="GQ51" s="414"/>
      <c r="GR51" s="414"/>
      <c r="GS51" s="415"/>
      <c r="GT51" s="416"/>
      <c r="GU51" s="417"/>
      <c r="GV51" s="418"/>
      <c r="GW51" s="179"/>
      <c r="GX51" s="419"/>
      <c r="GY51" s="420"/>
      <c r="GZ51" s="420"/>
      <c r="HA51" s="421"/>
      <c r="HB51" s="422"/>
      <c r="HC51" s="423"/>
      <c r="HD51" s="424"/>
      <c r="HE51" s="180"/>
      <c r="HF51" s="425"/>
      <c r="HG51" s="426"/>
      <c r="HH51" s="426"/>
      <c r="HI51" s="427"/>
      <c r="HJ51" s="428"/>
      <c r="HK51" s="429"/>
      <c r="HL51" s="412"/>
      <c r="HM51" s="178"/>
      <c r="HN51" s="413"/>
      <c r="HO51" s="414"/>
      <c r="HP51" s="414"/>
      <c r="HQ51" s="415"/>
      <c r="HR51" s="416"/>
      <c r="HS51" s="417"/>
      <c r="HT51" s="418"/>
      <c r="HU51" s="179"/>
      <c r="HV51" s="419"/>
      <c r="HW51" s="420"/>
      <c r="HX51" s="420"/>
      <c r="HY51" s="421"/>
      <c r="HZ51" s="422"/>
      <c r="IA51" s="423"/>
      <c r="IB51" s="424"/>
      <c r="IC51" s="180"/>
      <c r="ID51" s="425"/>
      <c r="IE51" s="426"/>
      <c r="IF51" s="426"/>
      <c r="IG51" s="427"/>
      <c r="IH51" s="428"/>
      <c r="II51" s="429"/>
      <c r="IJ51" s="412"/>
      <c r="IK51" s="178"/>
      <c r="IL51" s="413"/>
      <c r="IM51" s="414"/>
      <c r="IN51" s="414"/>
      <c r="IO51" s="415"/>
      <c r="IP51" s="416"/>
      <c r="IQ51" s="417"/>
      <c r="IS51" s="163">
        <f t="shared" si="3"/>
        <v>0</v>
      </c>
      <c r="IT51" s="161">
        <f t="shared" si="4"/>
        <v>0</v>
      </c>
      <c r="IU51" s="162">
        <f t="shared" si="5"/>
        <v>0</v>
      </c>
      <c r="IW51" s="241"/>
    </row>
    <row r="52" spans="1:257" s="160" customFormat="1" ht="20.100000000000001" customHeight="1">
      <c r="A52" s="270"/>
      <c r="B52" s="303"/>
      <c r="C52" s="271"/>
      <c r="D52" s="394"/>
      <c r="E52" s="175"/>
      <c r="F52" s="395"/>
      <c r="G52" s="396"/>
      <c r="H52" s="396"/>
      <c r="I52" s="397"/>
      <c r="J52" s="398"/>
      <c r="K52" s="399"/>
      <c r="L52" s="400"/>
      <c r="M52" s="176"/>
      <c r="N52" s="401"/>
      <c r="O52" s="402"/>
      <c r="P52" s="402"/>
      <c r="Q52" s="403"/>
      <c r="R52" s="404"/>
      <c r="S52" s="405"/>
      <c r="T52" s="406"/>
      <c r="U52" s="177"/>
      <c r="V52" s="407"/>
      <c r="W52" s="408"/>
      <c r="X52" s="408"/>
      <c r="Y52" s="409"/>
      <c r="Z52" s="410"/>
      <c r="AA52" s="411"/>
      <c r="AB52" s="394"/>
      <c r="AC52" s="175"/>
      <c r="AD52" s="395"/>
      <c r="AE52" s="396"/>
      <c r="AF52" s="396"/>
      <c r="AG52" s="397"/>
      <c r="AH52" s="398"/>
      <c r="AI52" s="399"/>
      <c r="AJ52" s="400"/>
      <c r="AK52" s="176"/>
      <c r="AL52" s="401"/>
      <c r="AM52" s="402"/>
      <c r="AN52" s="402"/>
      <c r="AO52" s="403"/>
      <c r="AP52" s="404"/>
      <c r="AQ52" s="405"/>
      <c r="AR52" s="406"/>
      <c r="AS52" s="177"/>
      <c r="AT52" s="407"/>
      <c r="AU52" s="408"/>
      <c r="AV52" s="408"/>
      <c r="AW52" s="409"/>
      <c r="AX52" s="410"/>
      <c r="AY52" s="411"/>
      <c r="AZ52" s="394"/>
      <c r="BA52" s="175"/>
      <c r="BB52" s="395"/>
      <c r="BC52" s="396"/>
      <c r="BD52" s="396"/>
      <c r="BE52" s="397"/>
      <c r="BF52" s="398"/>
      <c r="BG52" s="399"/>
      <c r="BH52" s="400"/>
      <c r="BI52" s="176"/>
      <c r="BJ52" s="401"/>
      <c r="BK52" s="402"/>
      <c r="BL52" s="402"/>
      <c r="BM52" s="403"/>
      <c r="BN52" s="404"/>
      <c r="BO52" s="405"/>
      <c r="BP52" s="406"/>
      <c r="BQ52" s="177"/>
      <c r="BR52" s="407"/>
      <c r="BS52" s="408"/>
      <c r="BT52" s="408"/>
      <c r="BU52" s="409"/>
      <c r="BV52" s="410"/>
      <c r="BW52" s="411"/>
      <c r="BX52" s="394"/>
      <c r="BY52" s="175"/>
      <c r="BZ52" s="395"/>
      <c r="CA52" s="396"/>
      <c r="CB52" s="396"/>
      <c r="CC52" s="397"/>
      <c r="CD52" s="398"/>
      <c r="CE52" s="399"/>
      <c r="CF52" s="400"/>
      <c r="CG52" s="176"/>
      <c r="CH52" s="401"/>
      <c r="CI52" s="402"/>
      <c r="CJ52" s="402"/>
      <c r="CK52" s="403"/>
      <c r="CL52" s="404"/>
      <c r="CM52" s="405"/>
      <c r="CN52" s="406"/>
      <c r="CO52" s="177"/>
      <c r="CP52" s="407"/>
      <c r="CQ52" s="408"/>
      <c r="CR52" s="408"/>
      <c r="CS52" s="409"/>
      <c r="CT52" s="410"/>
      <c r="CU52" s="411"/>
      <c r="CV52" s="394"/>
      <c r="CW52" s="175"/>
      <c r="CX52" s="395"/>
      <c r="CY52" s="396"/>
      <c r="CZ52" s="396"/>
      <c r="DA52" s="397"/>
      <c r="DB52" s="398"/>
      <c r="DC52" s="399"/>
      <c r="DD52" s="400"/>
      <c r="DE52" s="176"/>
      <c r="DF52" s="401"/>
      <c r="DG52" s="402"/>
      <c r="DH52" s="402"/>
      <c r="DI52" s="403"/>
      <c r="DJ52" s="404"/>
      <c r="DK52" s="405"/>
      <c r="DL52" s="406"/>
      <c r="DM52" s="177"/>
      <c r="DN52" s="407"/>
      <c r="DO52" s="408"/>
      <c r="DP52" s="408"/>
      <c r="DQ52" s="409"/>
      <c r="DR52" s="410"/>
      <c r="DS52" s="411"/>
      <c r="DT52" s="394"/>
      <c r="DU52" s="175"/>
      <c r="DV52" s="395"/>
      <c r="DW52" s="396"/>
      <c r="DX52" s="396"/>
      <c r="DY52" s="397"/>
      <c r="DZ52" s="398"/>
      <c r="EA52" s="399"/>
      <c r="EB52" s="400"/>
      <c r="EC52" s="176"/>
      <c r="ED52" s="401"/>
      <c r="EE52" s="402"/>
      <c r="EF52" s="402"/>
      <c r="EG52" s="403"/>
      <c r="EH52" s="404"/>
      <c r="EI52" s="405"/>
      <c r="EJ52" s="406"/>
      <c r="EK52" s="177"/>
      <c r="EL52" s="407"/>
      <c r="EM52" s="408"/>
      <c r="EN52" s="408"/>
      <c r="EO52" s="409"/>
      <c r="EP52" s="410"/>
      <c r="EQ52" s="411"/>
      <c r="ER52" s="394"/>
      <c r="ES52" s="175"/>
      <c r="ET52" s="395"/>
      <c r="EU52" s="396"/>
      <c r="EV52" s="396"/>
      <c r="EW52" s="397"/>
      <c r="EX52" s="398"/>
      <c r="EY52" s="399"/>
      <c r="EZ52" s="400"/>
      <c r="FA52" s="176"/>
      <c r="FB52" s="401"/>
      <c r="FC52" s="402"/>
      <c r="FD52" s="402"/>
      <c r="FE52" s="403"/>
      <c r="FF52" s="404"/>
      <c r="FG52" s="405"/>
      <c r="FH52" s="406"/>
      <c r="FI52" s="177"/>
      <c r="FJ52" s="407"/>
      <c r="FK52" s="408"/>
      <c r="FL52" s="408"/>
      <c r="FM52" s="409"/>
      <c r="FN52" s="410"/>
      <c r="FO52" s="411"/>
      <c r="FP52" s="394"/>
      <c r="FQ52" s="175"/>
      <c r="FR52" s="395"/>
      <c r="FS52" s="396"/>
      <c r="FT52" s="396"/>
      <c r="FU52" s="397"/>
      <c r="FV52" s="398"/>
      <c r="FW52" s="399"/>
      <c r="FX52" s="400"/>
      <c r="FY52" s="176"/>
      <c r="FZ52" s="401"/>
      <c r="GA52" s="402"/>
      <c r="GB52" s="402"/>
      <c r="GC52" s="403"/>
      <c r="GD52" s="404"/>
      <c r="GE52" s="405"/>
      <c r="GF52" s="406"/>
      <c r="GG52" s="177"/>
      <c r="GH52" s="407"/>
      <c r="GI52" s="408"/>
      <c r="GJ52" s="408"/>
      <c r="GK52" s="409"/>
      <c r="GL52" s="410"/>
      <c r="GM52" s="411"/>
      <c r="GN52" s="394"/>
      <c r="GO52" s="175"/>
      <c r="GP52" s="395"/>
      <c r="GQ52" s="396"/>
      <c r="GR52" s="396"/>
      <c r="GS52" s="397"/>
      <c r="GT52" s="398"/>
      <c r="GU52" s="399"/>
      <c r="GV52" s="400"/>
      <c r="GW52" s="176"/>
      <c r="GX52" s="401"/>
      <c r="GY52" s="402"/>
      <c r="GZ52" s="402"/>
      <c r="HA52" s="403"/>
      <c r="HB52" s="404"/>
      <c r="HC52" s="405"/>
      <c r="HD52" s="406"/>
      <c r="HE52" s="177"/>
      <c r="HF52" s="407"/>
      <c r="HG52" s="408"/>
      <c r="HH52" s="408"/>
      <c r="HI52" s="409"/>
      <c r="HJ52" s="410"/>
      <c r="HK52" s="411"/>
      <c r="HL52" s="394"/>
      <c r="HM52" s="175"/>
      <c r="HN52" s="395"/>
      <c r="HO52" s="396"/>
      <c r="HP52" s="396"/>
      <c r="HQ52" s="397"/>
      <c r="HR52" s="398"/>
      <c r="HS52" s="399"/>
      <c r="HT52" s="400"/>
      <c r="HU52" s="176"/>
      <c r="HV52" s="401"/>
      <c r="HW52" s="402"/>
      <c r="HX52" s="402"/>
      <c r="HY52" s="403"/>
      <c r="HZ52" s="404"/>
      <c r="IA52" s="405"/>
      <c r="IB52" s="406"/>
      <c r="IC52" s="177"/>
      <c r="ID52" s="407"/>
      <c r="IE52" s="408"/>
      <c r="IF52" s="408"/>
      <c r="IG52" s="409"/>
      <c r="IH52" s="410"/>
      <c r="II52" s="411"/>
      <c r="IJ52" s="394"/>
      <c r="IK52" s="175"/>
      <c r="IL52" s="395"/>
      <c r="IM52" s="396"/>
      <c r="IN52" s="396"/>
      <c r="IO52" s="397"/>
      <c r="IP52" s="398"/>
      <c r="IQ52" s="399"/>
      <c r="IS52" s="163">
        <f t="shared" si="3"/>
        <v>0</v>
      </c>
      <c r="IT52" s="161">
        <f t="shared" si="4"/>
        <v>0</v>
      </c>
      <c r="IU52" s="162">
        <f t="shared" si="5"/>
        <v>0</v>
      </c>
      <c r="IW52" s="241"/>
    </row>
    <row r="53" spans="1:257" s="160" customFormat="1" ht="20.100000000000001" customHeight="1">
      <c r="A53" s="490"/>
      <c r="B53" s="491"/>
      <c r="C53" s="492"/>
      <c r="D53" s="412"/>
      <c r="E53" s="178"/>
      <c r="F53" s="413"/>
      <c r="G53" s="414"/>
      <c r="H53" s="414"/>
      <c r="I53" s="415"/>
      <c r="J53" s="416"/>
      <c r="K53" s="417"/>
      <c r="L53" s="418"/>
      <c r="M53" s="179"/>
      <c r="N53" s="419"/>
      <c r="O53" s="420"/>
      <c r="P53" s="420"/>
      <c r="Q53" s="421"/>
      <c r="R53" s="422"/>
      <c r="S53" s="423"/>
      <c r="T53" s="424"/>
      <c r="U53" s="180"/>
      <c r="V53" s="425"/>
      <c r="W53" s="426"/>
      <c r="X53" s="426"/>
      <c r="Y53" s="427"/>
      <c r="Z53" s="428"/>
      <c r="AA53" s="429"/>
      <c r="AB53" s="412"/>
      <c r="AC53" s="178"/>
      <c r="AD53" s="413"/>
      <c r="AE53" s="414"/>
      <c r="AF53" s="414"/>
      <c r="AG53" s="415"/>
      <c r="AH53" s="416"/>
      <c r="AI53" s="417"/>
      <c r="AJ53" s="418"/>
      <c r="AK53" s="179"/>
      <c r="AL53" s="419"/>
      <c r="AM53" s="420"/>
      <c r="AN53" s="420"/>
      <c r="AO53" s="421"/>
      <c r="AP53" s="422"/>
      <c r="AQ53" s="423"/>
      <c r="AR53" s="424"/>
      <c r="AS53" s="180"/>
      <c r="AT53" s="425"/>
      <c r="AU53" s="426"/>
      <c r="AV53" s="426"/>
      <c r="AW53" s="427"/>
      <c r="AX53" s="428"/>
      <c r="AY53" s="429"/>
      <c r="AZ53" s="412"/>
      <c r="BA53" s="178"/>
      <c r="BB53" s="413"/>
      <c r="BC53" s="414"/>
      <c r="BD53" s="414"/>
      <c r="BE53" s="415"/>
      <c r="BF53" s="416"/>
      <c r="BG53" s="417"/>
      <c r="BH53" s="418"/>
      <c r="BI53" s="179"/>
      <c r="BJ53" s="419"/>
      <c r="BK53" s="420"/>
      <c r="BL53" s="420"/>
      <c r="BM53" s="421"/>
      <c r="BN53" s="422"/>
      <c r="BO53" s="423"/>
      <c r="BP53" s="424"/>
      <c r="BQ53" s="180"/>
      <c r="BR53" s="425"/>
      <c r="BS53" s="426"/>
      <c r="BT53" s="426"/>
      <c r="BU53" s="427"/>
      <c r="BV53" s="428"/>
      <c r="BW53" s="429"/>
      <c r="BX53" s="412"/>
      <c r="BY53" s="178"/>
      <c r="BZ53" s="413"/>
      <c r="CA53" s="414"/>
      <c r="CB53" s="414"/>
      <c r="CC53" s="415"/>
      <c r="CD53" s="416"/>
      <c r="CE53" s="417"/>
      <c r="CF53" s="418"/>
      <c r="CG53" s="179"/>
      <c r="CH53" s="419"/>
      <c r="CI53" s="420"/>
      <c r="CJ53" s="420"/>
      <c r="CK53" s="421"/>
      <c r="CL53" s="422"/>
      <c r="CM53" s="423"/>
      <c r="CN53" s="424"/>
      <c r="CO53" s="180"/>
      <c r="CP53" s="425"/>
      <c r="CQ53" s="426"/>
      <c r="CR53" s="426"/>
      <c r="CS53" s="427"/>
      <c r="CT53" s="428"/>
      <c r="CU53" s="429"/>
      <c r="CV53" s="412"/>
      <c r="CW53" s="178"/>
      <c r="CX53" s="413"/>
      <c r="CY53" s="414"/>
      <c r="CZ53" s="414"/>
      <c r="DA53" s="415"/>
      <c r="DB53" s="416"/>
      <c r="DC53" s="417"/>
      <c r="DD53" s="418"/>
      <c r="DE53" s="179"/>
      <c r="DF53" s="419"/>
      <c r="DG53" s="420"/>
      <c r="DH53" s="420"/>
      <c r="DI53" s="421"/>
      <c r="DJ53" s="422"/>
      <c r="DK53" s="423"/>
      <c r="DL53" s="424"/>
      <c r="DM53" s="180"/>
      <c r="DN53" s="425"/>
      <c r="DO53" s="426"/>
      <c r="DP53" s="426"/>
      <c r="DQ53" s="427"/>
      <c r="DR53" s="428"/>
      <c r="DS53" s="429"/>
      <c r="DT53" s="412"/>
      <c r="DU53" s="178"/>
      <c r="DV53" s="413"/>
      <c r="DW53" s="414"/>
      <c r="DX53" s="414"/>
      <c r="DY53" s="415"/>
      <c r="DZ53" s="416"/>
      <c r="EA53" s="417"/>
      <c r="EB53" s="418"/>
      <c r="EC53" s="179"/>
      <c r="ED53" s="419"/>
      <c r="EE53" s="420"/>
      <c r="EF53" s="420"/>
      <c r="EG53" s="421"/>
      <c r="EH53" s="422"/>
      <c r="EI53" s="423"/>
      <c r="EJ53" s="424"/>
      <c r="EK53" s="180"/>
      <c r="EL53" s="425"/>
      <c r="EM53" s="426"/>
      <c r="EN53" s="426"/>
      <c r="EO53" s="427"/>
      <c r="EP53" s="428"/>
      <c r="EQ53" s="429"/>
      <c r="ER53" s="412"/>
      <c r="ES53" s="178"/>
      <c r="ET53" s="413"/>
      <c r="EU53" s="414"/>
      <c r="EV53" s="414"/>
      <c r="EW53" s="415"/>
      <c r="EX53" s="416"/>
      <c r="EY53" s="417"/>
      <c r="EZ53" s="418"/>
      <c r="FA53" s="179"/>
      <c r="FB53" s="419"/>
      <c r="FC53" s="420"/>
      <c r="FD53" s="420"/>
      <c r="FE53" s="421"/>
      <c r="FF53" s="422"/>
      <c r="FG53" s="423"/>
      <c r="FH53" s="424"/>
      <c r="FI53" s="180"/>
      <c r="FJ53" s="425"/>
      <c r="FK53" s="426"/>
      <c r="FL53" s="426"/>
      <c r="FM53" s="427"/>
      <c r="FN53" s="428"/>
      <c r="FO53" s="429"/>
      <c r="FP53" s="412"/>
      <c r="FQ53" s="178"/>
      <c r="FR53" s="413"/>
      <c r="FS53" s="414"/>
      <c r="FT53" s="414"/>
      <c r="FU53" s="415"/>
      <c r="FV53" s="416"/>
      <c r="FW53" s="417"/>
      <c r="FX53" s="418"/>
      <c r="FY53" s="179"/>
      <c r="FZ53" s="419"/>
      <c r="GA53" s="420"/>
      <c r="GB53" s="420"/>
      <c r="GC53" s="421"/>
      <c r="GD53" s="422"/>
      <c r="GE53" s="423"/>
      <c r="GF53" s="424"/>
      <c r="GG53" s="180"/>
      <c r="GH53" s="425"/>
      <c r="GI53" s="426"/>
      <c r="GJ53" s="426"/>
      <c r="GK53" s="427"/>
      <c r="GL53" s="428"/>
      <c r="GM53" s="429"/>
      <c r="GN53" s="412"/>
      <c r="GO53" s="178"/>
      <c r="GP53" s="413"/>
      <c r="GQ53" s="414"/>
      <c r="GR53" s="414"/>
      <c r="GS53" s="415"/>
      <c r="GT53" s="416"/>
      <c r="GU53" s="417"/>
      <c r="GV53" s="418"/>
      <c r="GW53" s="179"/>
      <c r="GX53" s="419"/>
      <c r="GY53" s="420"/>
      <c r="GZ53" s="420"/>
      <c r="HA53" s="421"/>
      <c r="HB53" s="422"/>
      <c r="HC53" s="423"/>
      <c r="HD53" s="424"/>
      <c r="HE53" s="180"/>
      <c r="HF53" s="425"/>
      <c r="HG53" s="426"/>
      <c r="HH53" s="426"/>
      <c r="HI53" s="427"/>
      <c r="HJ53" s="428"/>
      <c r="HK53" s="429"/>
      <c r="HL53" s="412"/>
      <c r="HM53" s="178"/>
      <c r="HN53" s="413"/>
      <c r="HO53" s="414"/>
      <c r="HP53" s="414"/>
      <c r="HQ53" s="415"/>
      <c r="HR53" s="416"/>
      <c r="HS53" s="417"/>
      <c r="HT53" s="418"/>
      <c r="HU53" s="179"/>
      <c r="HV53" s="419"/>
      <c r="HW53" s="420"/>
      <c r="HX53" s="420"/>
      <c r="HY53" s="421"/>
      <c r="HZ53" s="422"/>
      <c r="IA53" s="423"/>
      <c r="IB53" s="424"/>
      <c r="IC53" s="180"/>
      <c r="ID53" s="425"/>
      <c r="IE53" s="426"/>
      <c r="IF53" s="426"/>
      <c r="IG53" s="427"/>
      <c r="IH53" s="428"/>
      <c r="II53" s="429"/>
      <c r="IJ53" s="412"/>
      <c r="IK53" s="178"/>
      <c r="IL53" s="413"/>
      <c r="IM53" s="414"/>
      <c r="IN53" s="414"/>
      <c r="IO53" s="415"/>
      <c r="IP53" s="416"/>
      <c r="IQ53" s="417"/>
      <c r="IS53" s="163">
        <f t="shared" si="3"/>
        <v>0</v>
      </c>
      <c r="IT53" s="161">
        <f t="shared" si="4"/>
        <v>0</v>
      </c>
      <c r="IU53" s="162">
        <f t="shared" si="5"/>
        <v>0</v>
      </c>
      <c r="IW53" s="241"/>
    </row>
    <row r="54" spans="1:257" s="160" customFormat="1" ht="20.100000000000001" customHeight="1">
      <c r="A54" s="270"/>
      <c r="B54" s="303"/>
      <c r="C54" s="271"/>
      <c r="D54" s="394"/>
      <c r="E54" s="175"/>
      <c r="F54" s="395"/>
      <c r="G54" s="396"/>
      <c r="H54" s="396"/>
      <c r="I54" s="397"/>
      <c r="J54" s="398"/>
      <c r="K54" s="399"/>
      <c r="L54" s="400"/>
      <c r="M54" s="176"/>
      <c r="N54" s="401"/>
      <c r="O54" s="402"/>
      <c r="P54" s="402"/>
      <c r="Q54" s="403"/>
      <c r="R54" s="404"/>
      <c r="S54" s="405"/>
      <c r="T54" s="406"/>
      <c r="U54" s="177"/>
      <c r="V54" s="407"/>
      <c r="W54" s="408"/>
      <c r="X54" s="408"/>
      <c r="Y54" s="409"/>
      <c r="Z54" s="410"/>
      <c r="AA54" s="411"/>
      <c r="AB54" s="394"/>
      <c r="AC54" s="175"/>
      <c r="AD54" s="395"/>
      <c r="AE54" s="396"/>
      <c r="AF54" s="396"/>
      <c r="AG54" s="397"/>
      <c r="AH54" s="398"/>
      <c r="AI54" s="399"/>
      <c r="AJ54" s="400"/>
      <c r="AK54" s="176"/>
      <c r="AL54" s="401"/>
      <c r="AM54" s="402"/>
      <c r="AN54" s="402"/>
      <c r="AO54" s="403"/>
      <c r="AP54" s="404"/>
      <c r="AQ54" s="405"/>
      <c r="AR54" s="406"/>
      <c r="AS54" s="177"/>
      <c r="AT54" s="407"/>
      <c r="AU54" s="408"/>
      <c r="AV54" s="408"/>
      <c r="AW54" s="409"/>
      <c r="AX54" s="410"/>
      <c r="AY54" s="411"/>
      <c r="AZ54" s="394"/>
      <c r="BA54" s="175"/>
      <c r="BB54" s="395"/>
      <c r="BC54" s="396"/>
      <c r="BD54" s="396"/>
      <c r="BE54" s="397"/>
      <c r="BF54" s="398"/>
      <c r="BG54" s="399"/>
      <c r="BH54" s="400"/>
      <c r="BI54" s="176"/>
      <c r="BJ54" s="401"/>
      <c r="BK54" s="402"/>
      <c r="BL54" s="402"/>
      <c r="BM54" s="403"/>
      <c r="BN54" s="404"/>
      <c r="BO54" s="405"/>
      <c r="BP54" s="406"/>
      <c r="BQ54" s="177"/>
      <c r="BR54" s="407"/>
      <c r="BS54" s="408"/>
      <c r="BT54" s="408"/>
      <c r="BU54" s="409"/>
      <c r="BV54" s="410"/>
      <c r="BW54" s="411"/>
      <c r="BX54" s="394"/>
      <c r="BY54" s="175"/>
      <c r="BZ54" s="395"/>
      <c r="CA54" s="396"/>
      <c r="CB54" s="396"/>
      <c r="CC54" s="397"/>
      <c r="CD54" s="398"/>
      <c r="CE54" s="399"/>
      <c r="CF54" s="400"/>
      <c r="CG54" s="176"/>
      <c r="CH54" s="401"/>
      <c r="CI54" s="402"/>
      <c r="CJ54" s="402"/>
      <c r="CK54" s="403"/>
      <c r="CL54" s="404"/>
      <c r="CM54" s="405"/>
      <c r="CN54" s="406"/>
      <c r="CO54" s="177"/>
      <c r="CP54" s="407"/>
      <c r="CQ54" s="408"/>
      <c r="CR54" s="408"/>
      <c r="CS54" s="409"/>
      <c r="CT54" s="410"/>
      <c r="CU54" s="411"/>
      <c r="CV54" s="394"/>
      <c r="CW54" s="175"/>
      <c r="CX54" s="395"/>
      <c r="CY54" s="396"/>
      <c r="CZ54" s="396"/>
      <c r="DA54" s="397"/>
      <c r="DB54" s="398"/>
      <c r="DC54" s="399"/>
      <c r="DD54" s="400"/>
      <c r="DE54" s="176"/>
      <c r="DF54" s="401"/>
      <c r="DG54" s="402"/>
      <c r="DH54" s="402"/>
      <c r="DI54" s="403"/>
      <c r="DJ54" s="404"/>
      <c r="DK54" s="405"/>
      <c r="DL54" s="406"/>
      <c r="DM54" s="177"/>
      <c r="DN54" s="407"/>
      <c r="DO54" s="408"/>
      <c r="DP54" s="408"/>
      <c r="DQ54" s="409"/>
      <c r="DR54" s="410"/>
      <c r="DS54" s="411"/>
      <c r="DT54" s="394"/>
      <c r="DU54" s="175"/>
      <c r="DV54" s="395"/>
      <c r="DW54" s="396"/>
      <c r="DX54" s="396"/>
      <c r="DY54" s="397"/>
      <c r="DZ54" s="398"/>
      <c r="EA54" s="399"/>
      <c r="EB54" s="400"/>
      <c r="EC54" s="176"/>
      <c r="ED54" s="401"/>
      <c r="EE54" s="402"/>
      <c r="EF54" s="402"/>
      <c r="EG54" s="403"/>
      <c r="EH54" s="404"/>
      <c r="EI54" s="405"/>
      <c r="EJ54" s="406"/>
      <c r="EK54" s="177"/>
      <c r="EL54" s="407"/>
      <c r="EM54" s="408"/>
      <c r="EN54" s="408"/>
      <c r="EO54" s="409"/>
      <c r="EP54" s="410"/>
      <c r="EQ54" s="411"/>
      <c r="ER54" s="394"/>
      <c r="ES54" s="175"/>
      <c r="ET54" s="395"/>
      <c r="EU54" s="396"/>
      <c r="EV54" s="396"/>
      <c r="EW54" s="397"/>
      <c r="EX54" s="398"/>
      <c r="EY54" s="399"/>
      <c r="EZ54" s="400"/>
      <c r="FA54" s="176"/>
      <c r="FB54" s="401"/>
      <c r="FC54" s="402"/>
      <c r="FD54" s="402"/>
      <c r="FE54" s="403"/>
      <c r="FF54" s="404"/>
      <c r="FG54" s="405"/>
      <c r="FH54" s="406"/>
      <c r="FI54" s="177"/>
      <c r="FJ54" s="407"/>
      <c r="FK54" s="408"/>
      <c r="FL54" s="408"/>
      <c r="FM54" s="409"/>
      <c r="FN54" s="410"/>
      <c r="FO54" s="411"/>
      <c r="FP54" s="394"/>
      <c r="FQ54" s="175"/>
      <c r="FR54" s="395"/>
      <c r="FS54" s="396"/>
      <c r="FT54" s="396"/>
      <c r="FU54" s="397"/>
      <c r="FV54" s="398"/>
      <c r="FW54" s="399"/>
      <c r="FX54" s="400"/>
      <c r="FY54" s="176"/>
      <c r="FZ54" s="401"/>
      <c r="GA54" s="402"/>
      <c r="GB54" s="402"/>
      <c r="GC54" s="403"/>
      <c r="GD54" s="404"/>
      <c r="GE54" s="405"/>
      <c r="GF54" s="406"/>
      <c r="GG54" s="177"/>
      <c r="GH54" s="407"/>
      <c r="GI54" s="408"/>
      <c r="GJ54" s="408"/>
      <c r="GK54" s="409"/>
      <c r="GL54" s="410"/>
      <c r="GM54" s="411"/>
      <c r="GN54" s="394"/>
      <c r="GO54" s="175"/>
      <c r="GP54" s="395"/>
      <c r="GQ54" s="396"/>
      <c r="GR54" s="396"/>
      <c r="GS54" s="397"/>
      <c r="GT54" s="398"/>
      <c r="GU54" s="399"/>
      <c r="GV54" s="400"/>
      <c r="GW54" s="176"/>
      <c r="GX54" s="401"/>
      <c r="GY54" s="402"/>
      <c r="GZ54" s="402"/>
      <c r="HA54" s="403"/>
      <c r="HB54" s="404"/>
      <c r="HC54" s="405"/>
      <c r="HD54" s="406"/>
      <c r="HE54" s="177"/>
      <c r="HF54" s="407"/>
      <c r="HG54" s="408"/>
      <c r="HH54" s="408"/>
      <c r="HI54" s="409"/>
      <c r="HJ54" s="410"/>
      <c r="HK54" s="411"/>
      <c r="HL54" s="394"/>
      <c r="HM54" s="175"/>
      <c r="HN54" s="395"/>
      <c r="HO54" s="396"/>
      <c r="HP54" s="396"/>
      <c r="HQ54" s="397"/>
      <c r="HR54" s="398"/>
      <c r="HS54" s="399"/>
      <c r="HT54" s="400"/>
      <c r="HU54" s="176"/>
      <c r="HV54" s="401"/>
      <c r="HW54" s="402"/>
      <c r="HX54" s="402"/>
      <c r="HY54" s="403"/>
      <c r="HZ54" s="404"/>
      <c r="IA54" s="405"/>
      <c r="IB54" s="406"/>
      <c r="IC54" s="177"/>
      <c r="ID54" s="407"/>
      <c r="IE54" s="408"/>
      <c r="IF54" s="408"/>
      <c r="IG54" s="409"/>
      <c r="IH54" s="410"/>
      <c r="II54" s="411"/>
      <c r="IJ54" s="394"/>
      <c r="IK54" s="175"/>
      <c r="IL54" s="395"/>
      <c r="IM54" s="396"/>
      <c r="IN54" s="396"/>
      <c r="IO54" s="397"/>
      <c r="IP54" s="398"/>
      <c r="IQ54" s="399"/>
      <c r="IS54" s="163">
        <f t="shared" si="3"/>
        <v>0</v>
      </c>
      <c r="IT54" s="161">
        <f t="shared" si="4"/>
        <v>0</v>
      </c>
      <c r="IU54" s="162">
        <f t="shared" si="5"/>
        <v>0</v>
      </c>
      <c r="IW54" s="241"/>
    </row>
    <row r="55" spans="1:257" s="160" customFormat="1" ht="20.100000000000001" customHeight="1">
      <c r="A55" s="490"/>
      <c r="B55" s="491"/>
      <c r="C55" s="492"/>
      <c r="D55" s="412"/>
      <c r="E55" s="178"/>
      <c r="F55" s="413"/>
      <c r="G55" s="414"/>
      <c r="H55" s="414"/>
      <c r="I55" s="415"/>
      <c r="J55" s="416"/>
      <c r="K55" s="417"/>
      <c r="L55" s="418"/>
      <c r="M55" s="179"/>
      <c r="N55" s="419"/>
      <c r="O55" s="420"/>
      <c r="P55" s="420"/>
      <c r="Q55" s="421"/>
      <c r="R55" s="422"/>
      <c r="S55" s="423"/>
      <c r="T55" s="424"/>
      <c r="U55" s="180"/>
      <c r="V55" s="425"/>
      <c r="W55" s="426"/>
      <c r="X55" s="426"/>
      <c r="Y55" s="427"/>
      <c r="Z55" s="428"/>
      <c r="AA55" s="429"/>
      <c r="AB55" s="412"/>
      <c r="AC55" s="178"/>
      <c r="AD55" s="413"/>
      <c r="AE55" s="414"/>
      <c r="AF55" s="414"/>
      <c r="AG55" s="415"/>
      <c r="AH55" s="416"/>
      <c r="AI55" s="417"/>
      <c r="AJ55" s="418"/>
      <c r="AK55" s="179"/>
      <c r="AL55" s="419"/>
      <c r="AM55" s="420"/>
      <c r="AN55" s="420"/>
      <c r="AO55" s="421"/>
      <c r="AP55" s="422"/>
      <c r="AQ55" s="423"/>
      <c r="AR55" s="424"/>
      <c r="AS55" s="180"/>
      <c r="AT55" s="425"/>
      <c r="AU55" s="426"/>
      <c r="AV55" s="426"/>
      <c r="AW55" s="427"/>
      <c r="AX55" s="428"/>
      <c r="AY55" s="429"/>
      <c r="AZ55" s="412"/>
      <c r="BA55" s="178"/>
      <c r="BB55" s="413"/>
      <c r="BC55" s="414"/>
      <c r="BD55" s="414"/>
      <c r="BE55" s="415"/>
      <c r="BF55" s="416"/>
      <c r="BG55" s="417"/>
      <c r="BH55" s="418"/>
      <c r="BI55" s="179"/>
      <c r="BJ55" s="419"/>
      <c r="BK55" s="420"/>
      <c r="BL55" s="420"/>
      <c r="BM55" s="421"/>
      <c r="BN55" s="422"/>
      <c r="BO55" s="423"/>
      <c r="BP55" s="424"/>
      <c r="BQ55" s="180"/>
      <c r="BR55" s="425"/>
      <c r="BS55" s="426"/>
      <c r="BT55" s="426"/>
      <c r="BU55" s="427"/>
      <c r="BV55" s="428"/>
      <c r="BW55" s="429"/>
      <c r="BX55" s="412"/>
      <c r="BY55" s="178"/>
      <c r="BZ55" s="413"/>
      <c r="CA55" s="414"/>
      <c r="CB55" s="414"/>
      <c r="CC55" s="415"/>
      <c r="CD55" s="416"/>
      <c r="CE55" s="417"/>
      <c r="CF55" s="418"/>
      <c r="CG55" s="179"/>
      <c r="CH55" s="419"/>
      <c r="CI55" s="420"/>
      <c r="CJ55" s="420"/>
      <c r="CK55" s="421"/>
      <c r="CL55" s="422"/>
      <c r="CM55" s="423"/>
      <c r="CN55" s="424"/>
      <c r="CO55" s="180"/>
      <c r="CP55" s="425"/>
      <c r="CQ55" s="426"/>
      <c r="CR55" s="426"/>
      <c r="CS55" s="427"/>
      <c r="CT55" s="428"/>
      <c r="CU55" s="429"/>
      <c r="CV55" s="412"/>
      <c r="CW55" s="178"/>
      <c r="CX55" s="413"/>
      <c r="CY55" s="414"/>
      <c r="CZ55" s="414"/>
      <c r="DA55" s="415"/>
      <c r="DB55" s="416"/>
      <c r="DC55" s="417"/>
      <c r="DD55" s="418"/>
      <c r="DE55" s="179"/>
      <c r="DF55" s="419"/>
      <c r="DG55" s="420"/>
      <c r="DH55" s="420"/>
      <c r="DI55" s="421"/>
      <c r="DJ55" s="422"/>
      <c r="DK55" s="423"/>
      <c r="DL55" s="424"/>
      <c r="DM55" s="180"/>
      <c r="DN55" s="425"/>
      <c r="DO55" s="426"/>
      <c r="DP55" s="426"/>
      <c r="DQ55" s="427"/>
      <c r="DR55" s="428"/>
      <c r="DS55" s="429"/>
      <c r="DT55" s="412"/>
      <c r="DU55" s="178"/>
      <c r="DV55" s="413"/>
      <c r="DW55" s="414"/>
      <c r="DX55" s="414"/>
      <c r="DY55" s="415"/>
      <c r="DZ55" s="416"/>
      <c r="EA55" s="417"/>
      <c r="EB55" s="418"/>
      <c r="EC55" s="179"/>
      <c r="ED55" s="419"/>
      <c r="EE55" s="420"/>
      <c r="EF55" s="420"/>
      <c r="EG55" s="421"/>
      <c r="EH55" s="422"/>
      <c r="EI55" s="423"/>
      <c r="EJ55" s="424"/>
      <c r="EK55" s="180"/>
      <c r="EL55" s="425"/>
      <c r="EM55" s="426"/>
      <c r="EN55" s="426"/>
      <c r="EO55" s="427"/>
      <c r="EP55" s="428"/>
      <c r="EQ55" s="429"/>
      <c r="ER55" s="412"/>
      <c r="ES55" s="178"/>
      <c r="ET55" s="413"/>
      <c r="EU55" s="414"/>
      <c r="EV55" s="414"/>
      <c r="EW55" s="415"/>
      <c r="EX55" s="416"/>
      <c r="EY55" s="417"/>
      <c r="EZ55" s="418"/>
      <c r="FA55" s="179"/>
      <c r="FB55" s="419"/>
      <c r="FC55" s="420"/>
      <c r="FD55" s="420"/>
      <c r="FE55" s="421"/>
      <c r="FF55" s="422"/>
      <c r="FG55" s="423"/>
      <c r="FH55" s="424"/>
      <c r="FI55" s="180"/>
      <c r="FJ55" s="425"/>
      <c r="FK55" s="426"/>
      <c r="FL55" s="426"/>
      <c r="FM55" s="427"/>
      <c r="FN55" s="428"/>
      <c r="FO55" s="429"/>
      <c r="FP55" s="412"/>
      <c r="FQ55" s="178"/>
      <c r="FR55" s="413"/>
      <c r="FS55" s="414"/>
      <c r="FT55" s="414"/>
      <c r="FU55" s="415"/>
      <c r="FV55" s="416"/>
      <c r="FW55" s="417"/>
      <c r="FX55" s="418"/>
      <c r="FY55" s="179"/>
      <c r="FZ55" s="419"/>
      <c r="GA55" s="420"/>
      <c r="GB55" s="420"/>
      <c r="GC55" s="421"/>
      <c r="GD55" s="422"/>
      <c r="GE55" s="423"/>
      <c r="GF55" s="424"/>
      <c r="GG55" s="180"/>
      <c r="GH55" s="425"/>
      <c r="GI55" s="426"/>
      <c r="GJ55" s="426"/>
      <c r="GK55" s="427"/>
      <c r="GL55" s="428"/>
      <c r="GM55" s="429"/>
      <c r="GN55" s="412"/>
      <c r="GO55" s="178"/>
      <c r="GP55" s="413"/>
      <c r="GQ55" s="414"/>
      <c r="GR55" s="414"/>
      <c r="GS55" s="415"/>
      <c r="GT55" s="416"/>
      <c r="GU55" s="417"/>
      <c r="GV55" s="418"/>
      <c r="GW55" s="179"/>
      <c r="GX55" s="419"/>
      <c r="GY55" s="420"/>
      <c r="GZ55" s="420"/>
      <c r="HA55" s="421"/>
      <c r="HB55" s="422"/>
      <c r="HC55" s="423"/>
      <c r="HD55" s="424"/>
      <c r="HE55" s="180"/>
      <c r="HF55" s="425"/>
      <c r="HG55" s="426"/>
      <c r="HH55" s="426"/>
      <c r="HI55" s="427"/>
      <c r="HJ55" s="428"/>
      <c r="HK55" s="429"/>
      <c r="HL55" s="412"/>
      <c r="HM55" s="178"/>
      <c r="HN55" s="413"/>
      <c r="HO55" s="414"/>
      <c r="HP55" s="414"/>
      <c r="HQ55" s="415"/>
      <c r="HR55" s="416"/>
      <c r="HS55" s="417"/>
      <c r="HT55" s="418"/>
      <c r="HU55" s="179"/>
      <c r="HV55" s="419"/>
      <c r="HW55" s="420"/>
      <c r="HX55" s="420"/>
      <c r="HY55" s="421"/>
      <c r="HZ55" s="422"/>
      <c r="IA55" s="423"/>
      <c r="IB55" s="424"/>
      <c r="IC55" s="180"/>
      <c r="ID55" s="425"/>
      <c r="IE55" s="426"/>
      <c r="IF55" s="426"/>
      <c r="IG55" s="427"/>
      <c r="IH55" s="428"/>
      <c r="II55" s="429"/>
      <c r="IJ55" s="412"/>
      <c r="IK55" s="178"/>
      <c r="IL55" s="413"/>
      <c r="IM55" s="414"/>
      <c r="IN55" s="414"/>
      <c r="IO55" s="415"/>
      <c r="IP55" s="416"/>
      <c r="IQ55" s="417"/>
      <c r="IS55" s="163">
        <f t="shared" si="3"/>
        <v>0</v>
      </c>
      <c r="IT55" s="161">
        <f t="shared" si="4"/>
        <v>0</v>
      </c>
      <c r="IU55" s="162">
        <f t="shared" si="5"/>
        <v>0</v>
      </c>
      <c r="IW55" s="241"/>
    </row>
    <row r="56" spans="1:257" s="160" customFormat="1" ht="20.100000000000001" customHeight="1">
      <c r="A56" s="270"/>
      <c r="B56" s="303"/>
      <c r="C56" s="271"/>
      <c r="D56" s="394"/>
      <c r="E56" s="175"/>
      <c r="F56" s="395"/>
      <c r="G56" s="396"/>
      <c r="H56" s="396"/>
      <c r="I56" s="397"/>
      <c r="J56" s="398"/>
      <c r="K56" s="399"/>
      <c r="L56" s="400"/>
      <c r="M56" s="176"/>
      <c r="N56" s="401"/>
      <c r="O56" s="402"/>
      <c r="P56" s="402"/>
      <c r="Q56" s="403"/>
      <c r="R56" s="404"/>
      <c r="S56" s="405"/>
      <c r="T56" s="406"/>
      <c r="U56" s="177"/>
      <c r="V56" s="407"/>
      <c r="W56" s="408"/>
      <c r="X56" s="408"/>
      <c r="Y56" s="409"/>
      <c r="Z56" s="410"/>
      <c r="AA56" s="411"/>
      <c r="AB56" s="394"/>
      <c r="AC56" s="175"/>
      <c r="AD56" s="395"/>
      <c r="AE56" s="396"/>
      <c r="AF56" s="396"/>
      <c r="AG56" s="397"/>
      <c r="AH56" s="398"/>
      <c r="AI56" s="399"/>
      <c r="AJ56" s="400"/>
      <c r="AK56" s="176"/>
      <c r="AL56" s="401"/>
      <c r="AM56" s="402"/>
      <c r="AN56" s="402"/>
      <c r="AO56" s="403"/>
      <c r="AP56" s="404"/>
      <c r="AQ56" s="405"/>
      <c r="AR56" s="406"/>
      <c r="AS56" s="177"/>
      <c r="AT56" s="407"/>
      <c r="AU56" s="408"/>
      <c r="AV56" s="408"/>
      <c r="AW56" s="409"/>
      <c r="AX56" s="410"/>
      <c r="AY56" s="411"/>
      <c r="AZ56" s="394"/>
      <c r="BA56" s="175"/>
      <c r="BB56" s="395"/>
      <c r="BC56" s="396"/>
      <c r="BD56" s="396"/>
      <c r="BE56" s="397"/>
      <c r="BF56" s="398"/>
      <c r="BG56" s="399"/>
      <c r="BH56" s="400"/>
      <c r="BI56" s="176"/>
      <c r="BJ56" s="401"/>
      <c r="BK56" s="402"/>
      <c r="BL56" s="402"/>
      <c r="BM56" s="403"/>
      <c r="BN56" s="404"/>
      <c r="BO56" s="405"/>
      <c r="BP56" s="406"/>
      <c r="BQ56" s="177"/>
      <c r="BR56" s="407"/>
      <c r="BS56" s="408"/>
      <c r="BT56" s="408"/>
      <c r="BU56" s="409"/>
      <c r="BV56" s="410"/>
      <c r="BW56" s="411"/>
      <c r="BX56" s="394"/>
      <c r="BY56" s="175"/>
      <c r="BZ56" s="395"/>
      <c r="CA56" s="396"/>
      <c r="CB56" s="396"/>
      <c r="CC56" s="397"/>
      <c r="CD56" s="398"/>
      <c r="CE56" s="399"/>
      <c r="CF56" s="400"/>
      <c r="CG56" s="176"/>
      <c r="CH56" s="401"/>
      <c r="CI56" s="402"/>
      <c r="CJ56" s="402"/>
      <c r="CK56" s="403"/>
      <c r="CL56" s="404"/>
      <c r="CM56" s="405"/>
      <c r="CN56" s="406"/>
      <c r="CO56" s="177"/>
      <c r="CP56" s="407"/>
      <c r="CQ56" s="408"/>
      <c r="CR56" s="408"/>
      <c r="CS56" s="409"/>
      <c r="CT56" s="410"/>
      <c r="CU56" s="411"/>
      <c r="CV56" s="394"/>
      <c r="CW56" s="175"/>
      <c r="CX56" s="395"/>
      <c r="CY56" s="396"/>
      <c r="CZ56" s="396"/>
      <c r="DA56" s="397"/>
      <c r="DB56" s="398"/>
      <c r="DC56" s="399"/>
      <c r="DD56" s="400"/>
      <c r="DE56" s="176"/>
      <c r="DF56" s="401"/>
      <c r="DG56" s="402"/>
      <c r="DH56" s="402"/>
      <c r="DI56" s="403"/>
      <c r="DJ56" s="404"/>
      <c r="DK56" s="405"/>
      <c r="DL56" s="406"/>
      <c r="DM56" s="177"/>
      <c r="DN56" s="407"/>
      <c r="DO56" s="408"/>
      <c r="DP56" s="408"/>
      <c r="DQ56" s="409"/>
      <c r="DR56" s="410"/>
      <c r="DS56" s="411"/>
      <c r="DT56" s="394"/>
      <c r="DU56" s="175"/>
      <c r="DV56" s="395"/>
      <c r="DW56" s="396"/>
      <c r="DX56" s="396"/>
      <c r="DY56" s="397"/>
      <c r="DZ56" s="398"/>
      <c r="EA56" s="399"/>
      <c r="EB56" s="400"/>
      <c r="EC56" s="176"/>
      <c r="ED56" s="401"/>
      <c r="EE56" s="402"/>
      <c r="EF56" s="402"/>
      <c r="EG56" s="403"/>
      <c r="EH56" s="404"/>
      <c r="EI56" s="405"/>
      <c r="EJ56" s="406"/>
      <c r="EK56" s="177"/>
      <c r="EL56" s="407"/>
      <c r="EM56" s="408"/>
      <c r="EN56" s="408"/>
      <c r="EO56" s="409"/>
      <c r="EP56" s="410"/>
      <c r="EQ56" s="411"/>
      <c r="ER56" s="394"/>
      <c r="ES56" s="175"/>
      <c r="ET56" s="395"/>
      <c r="EU56" s="396"/>
      <c r="EV56" s="396"/>
      <c r="EW56" s="397"/>
      <c r="EX56" s="398"/>
      <c r="EY56" s="399"/>
      <c r="EZ56" s="400"/>
      <c r="FA56" s="176"/>
      <c r="FB56" s="401"/>
      <c r="FC56" s="402"/>
      <c r="FD56" s="402"/>
      <c r="FE56" s="403"/>
      <c r="FF56" s="404"/>
      <c r="FG56" s="405"/>
      <c r="FH56" s="406"/>
      <c r="FI56" s="177"/>
      <c r="FJ56" s="407"/>
      <c r="FK56" s="408"/>
      <c r="FL56" s="408"/>
      <c r="FM56" s="409"/>
      <c r="FN56" s="410"/>
      <c r="FO56" s="411"/>
      <c r="FP56" s="394"/>
      <c r="FQ56" s="175"/>
      <c r="FR56" s="395"/>
      <c r="FS56" s="396"/>
      <c r="FT56" s="396"/>
      <c r="FU56" s="397"/>
      <c r="FV56" s="398"/>
      <c r="FW56" s="399"/>
      <c r="FX56" s="400"/>
      <c r="FY56" s="176"/>
      <c r="FZ56" s="401"/>
      <c r="GA56" s="402"/>
      <c r="GB56" s="402"/>
      <c r="GC56" s="403"/>
      <c r="GD56" s="404"/>
      <c r="GE56" s="405"/>
      <c r="GF56" s="406"/>
      <c r="GG56" s="177"/>
      <c r="GH56" s="407"/>
      <c r="GI56" s="408"/>
      <c r="GJ56" s="408"/>
      <c r="GK56" s="409"/>
      <c r="GL56" s="410"/>
      <c r="GM56" s="411"/>
      <c r="GN56" s="394"/>
      <c r="GO56" s="175"/>
      <c r="GP56" s="395"/>
      <c r="GQ56" s="396"/>
      <c r="GR56" s="396"/>
      <c r="GS56" s="397"/>
      <c r="GT56" s="398"/>
      <c r="GU56" s="399"/>
      <c r="GV56" s="400"/>
      <c r="GW56" s="176"/>
      <c r="GX56" s="401"/>
      <c r="GY56" s="402"/>
      <c r="GZ56" s="402"/>
      <c r="HA56" s="403"/>
      <c r="HB56" s="404"/>
      <c r="HC56" s="405"/>
      <c r="HD56" s="406"/>
      <c r="HE56" s="177"/>
      <c r="HF56" s="407"/>
      <c r="HG56" s="408"/>
      <c r="HH56" s="408"/>
      <c r="HI56" s="409"/>
      <c r="HJ56" s="410"/>
      <c r="HK56" s="411"/>
      <c r="HL56" s="394"/>
      <c r="HM56" s="175"/>
      <c r="HN56" s="395"/>
      <c r="HO56" s="396"/>
      <c r="HP56" s="396"/>
      <c r="HQ56" s="397"/>
      <c r="HR56" s="398"/>
      <c r="HS56" s="399"/>
      <c r="HT56" s="400"/>
      <c r="HU56" s="176"/>
      <c r="HV56" s="401"/>
      <c r="HW56" s="402"/>
      <c r="HX56" s="402"/>
      <c r="HY56" s="403"/>
      <c r="HZ56" s="404"/>
      <c r="IA56" s="405"/>
      <c r="IB56" s="406"/>
      <c r="IC56" s="177"/>
      <c r="ID56" s="407"/>
      <c r="IE56" s="408"/>
      <c r="IF56" s="408"/>
      <c r="IG56" s="409"/>
      <c r="IH56" s="410"/>
      <c r="II56" s="411"/>
      <c r="IJ56" s="394"/>
      <c r="IK56" s="175"/>
      <c r="IL56" s="395"/>
      <c r="IM56" s="396"/>
      <c r="IN56" s="396"/>
      <c r="IO56" s="397"/>
      <c r="IP56" s="398"/>
      <c r="IQ56" s="399"/>
      <c r="IS56" s="163">
        <f t="shared" si="3"/>
        <v>0</v>
      </c>
      <c r="IT56" s="161">
        <f t="shared" si="4"/>
        <v>0</v>
      </c>
      <c r="IU56" s="162">
        <f t="shared" si="5"/>
        <v>0</v>
      </c>
      <c r="IW56" s="241"/>
    </row>
    <row r="57" spans="1:257" s="160" customFormat="1" ht="20.100000000000001" customHeight="1">
      <c r="A57" s="490"/>
      <c r="B57" s="491"/>
      <c r="C57" s="492"/>
      <c r="D57" s="412"/>
      <c r="E57" s="178"/>
      <c r="F57" s="413"/>
      <c r="G57" s="414"/>
      <c r="H57" s="414"/>
      <c r="I57" s="415"/>
      <c r="J57" s="416"/>
      <c r="K57" s="417"/>
      <c r="L57" s="418"/>
      <c r="M57" s="179"/>
      <c r="N57" s="419"/>
      <c r="O57" s="420"/>
      <c r="P57" s="420"/>
      <c r="Q57" s="421"/>
      <c r="R57" s="422"/>
      <c r="S57" s="423"/>
      <c r="T57" s="424"/>
      <c r="U57" s="180"/>
      <c r="V57" s="425"/>
      <c r="W57" s="426"/>
      <c r="X57" s="426"/>
      <c r="Y57" s="427"/>
      <c r="Z57" s="428"/>
      <c r="AA57" s="429"/>
      <c r="AB57" s="412"/>
      <c r="AC57" s="178"/>
      <c r="AD57" s="413"/>
      <c r="AE57" s="414"/>
      <c r="AF57" s="414"/>
      <c r="AG57" s="415"/>
      <c r="AH57" s="416"/>
      <c r="AI57" s="417"/>
      <c r="AJ57" s="418"/>
      <c r="AK57" s="179"/>
      <c r="AL57" s="419"/>
      <c r="AM57" s="420"/>
      <c r="AN57" s="420"/>
      <c r="AO57" s="421"/>
      <c r="AP57" s="422"/>
      <c r="AQ57" s="423"/>
      <c r="AR57" s="424"/>
      <c r="AS57" s="180"/>
      <c r="AT57" s="425"/>
      <c r="AU57" s="426"/>
      <c r="AV57" s="426"/>
      <c r="AW57" s="427"/>
      <c r="AX57" s="428"/>
      <c r="AY57" s="429"/>
      <c r="AZ57" s="412"/>
      <c r="BA57" s="178"/>
      <c r="BB57" s="413"/>
      <c r="BC57" s="414"/>
      <c r="BD57" s="414"/>
      <c r="BE57" s="415"/>
      <c r="BF57" s="416"/>
      <c r="BG57" s="417"/>
      <c r="BH57" s="418"/>
      <c r="BI57" s="179"/>
      <c r="BJ57" s="419"/>
      <c r="BK57" s="420"/>
      <c r="BL57" s="420"/>
      <c r="BM57" s="421"/>
      <c r="BN57" s="422"/>
      <c r="BO57" s="423"/>
      <c r="BP57" s="424"/>
      <c r="BQ57" s="180"/>
      <c r="BR57" s="425"/>
      <c r="BS57" s="426"/>
      <c r="BT57" s="426"/>
      <c r="BU57" s="427"/>
      <c r="BV57" s="428"/>
      <c r="BW57" s="429"/>
      <c r="BX57" s="412"/>
      <c r="BY57" s="178"/>
      <c r="BZ57" s="413"/>
      <c r="CA57" s="414"/>
      <c r="CB57" s="414"/>
      <c r="CC57" s="415"/>
      <c r="CD57" s="416"/>
      <c r="CE57" s="417"/>
      <c r="CF57" s="418"/>
      <c r="CG57" s="179"/>
      <c r="CH57" s="419"/>
      <c r="CI57" s="420"/>
      <c r="CJ57" s="420"/>
      <c r="CK57" s="421"/>
      <c r="CL57" s="422"/>
      <c r="CM57" s="423"/>
      <c r="CN57" s="424"/>
      <c r="CO57" s="180"/>
      <c r="CP57" s="425"/>
      <c r="CQ57" s="426"/>
      <c r="CR57" s="426"/>
      <c r="CS57" s="427"/>
      <c r="CT57" s="428"/>
      <c r="CU57" s="429"/>
      <c r="CV57" s="412"/>
      <c r="CW57" s="178"/>
      <c r="CX57" s="413"/>
      <c r="CY57" s="414"/>
      <c r="CZ57" s="414"/>
      <c r="DA57" s="415"/>
      <c r="DB57" s="416"/>
      <c r="DC57" s="417"/>
      <c r="DD57" s="418"/>
      <c r="DE57" s="179"/>
      <c r="DF57" s="419"/>
      <c r="DG57" s="420"/>
      <c r="DH57" s="420"/>
      <c r="DI57" s="421"/>
      <c r="DJ57" s="422"/>
      <c r="DK57" s="423"/>
      <c r="DL57" s="424"/>
      <c r="DM57" s="180"/>
      <c r="DN57" s="425"/>
      <c r="DO57" s="426"/>
      <c r="DP57" s="426"/>
      <c r="DQ57" s="427"/>
      <c r="DR57" s="428"/>
      <c r="DS57" s="429"/>
      <c r="DT57" s="412"/>
      <c r="DU57" s="178"/>
      <c r="DV57" s="413"/>
      <c r="DW57" s="414"/>
      <c r="DX57" s="414"/>
      <c r="DY57" s="415"/>
      <c r="DZ57" s="416"/>
      <c r="EA57" s="417"/>
      <c r="EB57" s="418"/>
      <c r="EC57" s="179"/>
      <c r="ED57" s="419"/>
      <c r="EE57" s="420"/>
      <c r="EF57" s="420"/>
      <c r="EG57" s="421"/>
      <c r="EH57" s="422"/>
      <c r="EI57" s="423"/>
      <c r="EJ57" s="424"/>
      <c r="EK57" s="180"/>
      <c r="EL57" s="425"/>
      <c r="EM57" s="426"/>
      <c r="EN57" s="426"/>
      <c r="EO57" s="427"/>
      <c r="EP57" s="428"/>
      <c r="EQ57" s="429"/>
      <c r="ER57" s="412"/>
      <c r="ES57" s="178"/>
      <c r="ET57" s="413"/>
      <c r="EU57" s="414"/>
      <c r="EV57" s="414"/>
      <c r="EW57" s="415"/>
      <c r="EX57" s="416"/>
      <c r="EY57" s="417"/>
      <c r="EZ57" s="418"/>
      <c r="FA57" s="179"/>
      <c r="FB57" s="419"/>
      <c r="FC57" s="420"/>
      <c r="FD57" s="420"/>
      <c r="FE57" s="421"/>
      <c r="FF57" s="422"/>
      <c r="FG57" s="423"/>
      <c r="FH57" s="424"/>
      <c r="FI57" s="180"/>
      <c r="FJ57" s="425"/>
      <c r="FK57" s="426"/>
      <c r="FL57" s="426"/>
      <c r="FM57" s="427"/>
      <c r="FN57" s="428"/>
      <c r="FO57" s="429"/>
      <c r="FP57" s="412"/>
      <c r="FQ57" s="178"/>
      <c r="FR57" s="413"/>
      <c r="FS57" s="414"/>
      <c r="FT57" s="414"/>
      <c r="FU57" s="415"/>
      <c r="FV57" s="416"/>
      <c r="FW57" s="417"/>
      <c r="FX57" s="418"/>
      <c r="FY57" s="179"/>
      <c r="FZ57" s="419"/>
      <c r="GA57" s="420"/>
      <c r="GB57" s="420"/>
      <c r="GC57" s="421"/>
      <c r="GD57" s="422"/>
      <c r="GE57" s="423"/>
      <c r="GF57" s="424"/>
      <c r="GG57" s="180"/>
      <c r="GH57" s="425"/>
      <c r="GI57" s="426"/>
      <c r="GJ57" s="426"/>
      <c r="GK57" s="427"/>
      <c r="GL57" s="428"/>
      <c r="GM57" s="429"/>
      <c r="GN57" s="412"/>
      <c r="GO57" s="178"/>
      <c r="GP57" s="413"/>
      <c r="GQ57" s="414"/>
      <c r="GR57" s="414"/>
      <c r="GS57" s="415"/>
      <c r="GT57" s="416"/>
      <c r="GU57" s="417"/>
      <c r="GV57" s="418"/>
      <c r="GW57" s="179"/>
      <c r="GX57" s="419"/>
      <c r="GY57" s="420"/>
      <c r="GZ57" s="420"/>
      <c r="HA57" s="421"/>
      <c r="HB57" s="422"/>
      <c r="HC57" s="423"/>
      <c r="HD57" s="424"/>
      <c r="HE57" s="180"/>
      <c r="HF57" s="425"/>
      <c r="HG57" s="426"/>
      <c r="HH57" s="426"/>
      <c r="HI57" s="427"/>
      <c r="HJ57" s="428"/>
      <c r="HK57" s="429"/>
      <c r="HL57" s="412"/>
      <c r="HM57" s="178"/>
      <c r="HN57" s="413"/>
      <c r="HO57" s="414"/>
      <c r="HP57" s="414"/>
      <c r="HQ57" s="415"/>
      <c r="HR57" s="416"/>
      <c r="HS57" s="417"/>
      <c r="HT57" s="418"/>
      <c r="HU57" s="179"/>
      <c r="HV57" s="419"/>
      <c r="HW57" s="420"/>
      <c r="HX57" s="420"/>
      <c r="HY57" s="421"/>
      <c r="HZ57" s="422"/>
      <c r="IA57" s="423"/>
      <c r="IB57" s="424"/>
      <c r="IC57" s="180"/>
      <c r="ID57" s="425"/>
      <c r="IE57" s="426"/>
      <c r="IF57" s="426"/>
      <c r="IG57" s="427"/>
      <c r="IH57" s="428"/>
      <c r="II57" s="429"/>
      <c r="IJ57" s="412"/>
      <c r="IK57" s="178"/>
      <c r="IL57" s="413"/>
      <c r="IM57" s="414"/>
      <c r="IN57" s="414"/>
      <c r="IO57" s="415"/>
      <c r="IP57" s="416"/>
      <c r="IQ57" s="417"/>
      <c r="IS57" s="163">
        <f t="shared" si="3"/>
        <v>0</v>
      </c>
      <c r="IT57" s="161">
        <f t="shared" si="4"/>
        <v>0</v>
      </c>
      <c r="IU57" s="162">
        <f t="shared" si="5"/>
        <v>0</v>
      </c>
      <c r="IW57" s="241"/>
    </row>
    <row r="58" spans="1:257" s="160" customFormat="1" ht="20.100000000000001" customHeight="1">
      <c r="A58" s="270"/>
      <c r="B58" s="303"/>
      <c r="C58" s="271"/>
      <c r="D58" s="394"/>
      <c r="E58" s="175"/>
      <c r="F58" s="395"/>
      <c r="G58" s="396"/>
      <c r="H58" s="396"/>
      <c r="I58" s="397"/>
      <c r="J58" s="398"/>
      <c r="K58" s="399"/>
      <c r="L58" s="400"/>
      <c r="M58" s="176"/>
      <c r="N58" s="401"/>
      <c r="O58" s="402"/>
      <c r="P58" s="402"/>
      <c r="Q58" s="403"/>
      <c r="R58" s="404"/>
      <c r="S58" s="405"/>
      <c r="T58" s="406"/>
      <c r="U58" s="177"/>
      <c r="V58" s="407"/>
      <c r="W58" s="408"/>
      <c r="X58" s="408"/>
      <c r="Y58" s="409"/>
      <c r="Z58" s="410"/>
      <c r="AA58" s="411"/>
      <c r="AB58" s="394"/>
      <c r="AC58" s="175"/>
      <c r="AD58" s="395"/>
      <c r="AE58" s="396"/>
      <c r="AF58" s="396"/>
      <c r="AG58" s="397"/>
      <c r="AH58" s="398"/>
      <c r="AI58" s="399"/>
      <c r="AJ58" s="400"/>
      <c r="AK58" s="176"/>
      <c r="AL58" s="401"/>
      <c r="AM58" s="402"/>
      <c r="AN58" s="402"/>
      <c r="AO58" s="403"/>
      <c r="AP58" s="404"/>
      <c r="AQ58" s="405"/>
      <c r="AR58" s="406"/>
      <c r="AS58" s="177"/>
      <c r="AT58" s="407"/>
      <c r="AU58" s="408"/>
      <c r="AV58" s="408"/>
      <c r="AW58" s="409"/>
      <c r="AX58" s="410"/>
      <c r="AY58" s="411"/>
      <c r="AZ58" s="394"/>
      <c r="BA58" s="175"/>
      <c r="BB58" s="395"/>
      <c r="BC58" s="396"/>
      <c r="BD58" s="396"/>
      <c r="BE58" s="397"/>
      <c r="BF58" s="398"/>
      <c r="BG58" s="399"/>
      <c r="BH58" s="400"/>
      <c r="BI58" s="176"/>
      <c r="BJ58" s="401"/>
      <c r="BK58" s="402"/>
      <c r="BL58" s="402"/>
      <c r="BM58" s="403"/>
      <c r="BN58" s="404"/>
      <c r="BO58" s="405"/>
      <c r="BP58" s="406"/>
      <c r="BQ58" s="177"/>
      <c r="BR58" s="407"/>
      <c r="BS58" s="408"/>
      <c r="BT58" s="408"/>
      <c r="BU58" s="409"/>
      <c r="BV58" s="410"/>
      <c r="BW58" s="411"/>
      <c r="BX58" s="394"/>
      <c r="BY58" s="175"/>
      <c r="BZ58" s="395"/>
      <c r="CA58" s="396"/>
      <c r="CB58" s="396"/>
      <c r="CC58" s="397"/>
      <c r="CD58" s="398"/>
      <c r="CE58" s="399"/>
      <c r="CF58" s="400"/>
      <c r="CG58" s="176"/>
      <c r="CH58" s="401"/>
      <c r="CI58" s="402"/>
      <c r="CJ58" s="402"/>
      <c r="CK58" s="403"/>
      <c r="CL58" s="404"/>
      <c r="CM58" s="405"/>
      <c r="CN58" s="406"/>
      <c r="CO58" s="177"/>
      <c r="CP58" s="407"/>
      <c r="CQ58" s="408"/>
      <c r="CR58" s="408"/>
      <c r="CS58" s="409"/>
      <c r="CT58" s="410"/>
      <c r="CU58" s="411"/>
      <c r="CV58" s="394"/>
      <c r="CW58" s="175"/>
      <c r="CX58" s="395"/>
      <c r="CY58" s="396"/>
      <c r="CZ58" s="396"/>
      <c r="DA58" s="397"/>
      <c r="DB58" s="398"/>
      <c r="DC58" s="399"/>
      <c r="DD58" s="400"/>
      <c r="DE58" s="176"/>
      <c r="DF58" s="401"/>
      <c r="DG58" s="402"/>
      <c r="DH58" s="402"/>
      <c r="DI58" s="403"/>
      <c r="DJ58" s="404"/>
      <c r="DK58" s="405"/>
      <c r="DL58" s="406"/>
      <c r="DM58" s="177"/>
      <c r="DN58" s="407"/>
      <c r="DO58" s="408"/>
      <c r="DP58" s="408"/>
      <c r="DQ58" s="409"/>
      <c r="DR58" s="410"/>
      <c r="DS58" s="411"/>
      <c r="DT58" s="394"/>
      <c r="DU58" s="175"/>
      <c r="DV58" s="395"/>
      <c r="DW58" s="396"/>
      <c r="DX58" s="396"/>
      <c r="DY58" s="397"/>
      <c r="DZ58" s="398"/>
      <c r="EA58" s="399"/>
      <c r="EB58" s="400"/>
      <c r="EC58" s="176"/>
      <c r="ED58" s="401"/>
      <c r="EE58" s="402"/>
      <c r="EF58" s="402"/>
      <c r="EG58" s="403"/>
      <c r="EH58" s="404"/>
      <c r="EI58" s="405"/>
      <c r="EJ58" s="406"/>
      <c r="EK58" s="177"/>
      <c r="EL58" s="407"/>
      <c r="EM58" s="408"/>
      <c r="EN58" s="408"/>
      <c r="EO58" s="409"/>
      <c r="EP58" s="410"/>
      <c r="EQ58" s="411"/>
      <c r="ER58" s="394"/>
      <c r="ES58" s="175"/>
      <c r="ET58" s="395"/>
      <c r="EU58" s="396"/>
      <c r="EV58" s="396"/>
      <c r="EW58" s="397"/>
      <c r="EX58" s="398"/>
      <c r="EY58" s="399"/>
      <c r="EZ58" s="400"/>
      <c r="FA58" s="176"/>
      <c r="FB58" s="401"/>
      <c r="FC58" s="402"/>
      <c r="FD58" s="402"/>
      <c r="FE58" s="403"/>
      <c r="FF58" s="404"/>
      <c r="FG58" s="405"/>
      <c r="FH58" s="406"/>
      <c r="FI58" s="177"/>
      <c r="FJ58" s="407"/>
      <c r="FK58" s="408"/>
      <c r="FL58" s="408"/>
      <c r="FM58" s="409"/>
      <c r="FN58" s="410"/>
      <c r="FO58" s="411"/>
      <c r="FP58" s="394"/>
      <c r="FQ58" s="175"/>
      <c r="FR58" s="395"/>
      <c r="FS58" s="396"/>
      <c r="FT58" s="396"/>
      <c r="FU58" s="397"/>
      <c r="FV58" s="398"/>
      <c r="FW58" s="399"/>
      <c r="FX58" s="400"/>
      <c r="FY58" s="176"/>
      <c r="FZ58" s="401"/>
      <c r="GA58" s="402"/>
      <c r="GB58" s="402"/>
      <c r="GC58" s="403"/>
      <c r="GD58" s="404"/>
      <c r="GE58" s="405"/>
      <c r="GF58" s="406"/>
      <c r="GG58" s="177"/>
      <c r="GH58" s="407"/>
      <c r="GI58" s="408"/>
      <c r="GJ58" s="408"/>
      <c r="GK58" s="409"/>
      <c r="GL58" s="410"/>
      <c r="GM58" s="411"/>
      <c r="GN58" s="394"/>
      <c r="GO58" s="175"/>
      <c r="GP58" s="395"/>
      <c r="GQ58" s="396"/>
      <c r="GR58" s="396"/>
      <c r="GS58" s="397"/>
      <c r="GT58" s="398"/>
      <c r="GU58" s="399"/>
      <c r="GV58" s="400"/>
      <c r="GW58" s="176"/>
      <c r="GX58" s="401"/>
      <c r="GY58" s="402"/>
      <c r="GZ58" s="402"/>
      <c r="HA58" s="403"/>
      <c r="HB58" s="404"/>
      <c r="HC58" s="405"/>
      <c r="HD58" s="406"/>
      <c r="HE58" s="177"/>
      <c r="HF58" s="407"/>
      <c r="HG58" s="408"/>
      <c r="HH58" s="408"/>
      <c r="HI58" s="409"/>
      <c r="HJ58" s="410"/>
      <c r="HK58" s="411"/>
      <c r="HL58" s="394"/>
      <c r="HM58" s="175"/>
      <c r="HN58" s="395"/>
      <c r="HO58" s="396"/>
      <c r="HP58" s="396"/>
      <c r="HQ58" s="397"/>
      <c r="HR58" s="398"/>
      <c r="HS58" s="399"/>
      <c r="HT58" s="400"/>
      <c r="HU58" s="176"/>
      <c r="HV58" s="401"/>
      <c r="HW58" s="402"/>
      <c r="HX58" s="402"/>
      <c r="HY58" s="403"/>
      <c r="HZ58" s="404"/>
      <c r="IA58" s="405"/>
      <c r="IB58" s="406"/>
      <c r="IC58" s="177"/>
      <c r="ID58" s="407"/>
      <c r="IE58" s="408"/>
      <c r="IF58" s="408"/>
      <c r="IG58" s="409"/>
      <c r="IH58" s="410"/>
      <c r="II58" s="411"/>
      <c r="IJ58" s="394"/>
      <c r="IK58" s="175"/>
      <c r="IL58" s="395"/>
      <c r="IM58" s="396"/>
      <c r="IN58" s="396"/>
      <c r="IO58" s="397"/>
      <c r="IP58" s="398"/>
      <c r="IQ58" s="399"/>
      <c r="IS58" s="163">
        <f t="shared" si="3"/>
        <v>0</v>
      </c>
      <c r="IT58" s="161">
        <f t="shared" si="4"/>
        <v>0</v>
      </c>
      <c r="IU58" s="162">
        <f t="shared" si="5"/>
        <v>0</v>
      </c>
      <c r="IW58" s="241"/>
    </row>
    <row r="59" spans="1:257" s="160" customFormat="1" ht="20.100000000000001" customHeight="1">
      <c r="A59" s="490"/>
      <c r="B59" s="491"/>
      <c r="C59" s="492"/>
      <c r="D59" s="412"/>
      <c r="E59" s="178"/>
      <c r="F59" s="413"/>
      <c r="G59" s="414"/>
      <c r="H59" s="414"/>
      <c r="I59" s="415"/>
      <c r="J59" s="416"/>
      <c r="K59" s="417"/>
      <c r="L59" s="418"/>
      <c r="M59" s="179"/>
      <c r="N59" s="419"/>
      <c r="O59" s="420"/>
      <c r="P59" s="420"/>
      <c r="Q59" s="421"/>
      <c r="R59" s="422"/>
      <c r="S59" s="423"/>
      <c r="T59" s="424"/>
      <c r="U59" s="180"/>
      <c r="V59" s="425"/>
      <c r="W59" s="426"/>
      <c r="X59" s="426"/>
      <c r="Y59" s="427"/>
      <c r="Z59" s="428"/>
      <c r="AA59" s="429"/>
      <c r="AB59" s="412"/>
      <c r="AC59" s="178"/>
      <c r="AD59" s="413"/>
      <c r="AE59" s="414"/>
      <c r="AF59" s="414"/>
      <c r="AG59" s="415"/>
      <c r="AH59" s="416"/>
      <c r="AI59" s="417"/>
      <c r="AJ59" s="418"/>
      <c r="AK59" s="179"/>
      <c r="AL59" s="419"/>
      <c r="AM59" s="420"/>
      <c r="AN59" s="420"/>
      <c r="AO59" s="421"/>
      <c r="AP59" s="422"/>
      <c r="AQ59" s="423"/>
      <c r="AR59" s="424"/>
      <c r="AS59" s="180"/>
      <c r="AT59" s="425"/>
      <c r="AU59" s="426"/>
      <c r="AV59" s="426"/>
      <c r="AW59" s="427"/>
      <c r="AX59" s="428"/>
      <c r="AY59" s="429"/>
      <c r="AZ59" s="412"/>
      <c r="BA59" s="178"/>
      <c r="BB59" s="413"/>
      <c r="BC59" s="414"/>
      <c r="BD59" s="414"/>
      <c r="BE59" s="415"/>
      <c r="BF59" s="416"/>
      <c r="BG59" s="417"/>
      <c r="BH59" s="418"/>
      <c r="BI59" s="179"/>
      <c r="BJ59" s="419"/>
      <c r="BK59" s="420"/>
      <c r="BL59" s="420"/>
      <c r="BM59" s="421"/>
      <c r="BN59" s="422"/>
      <c r="BO59" s="423"/>
      <c r="BP59" s="424"/>
      <c r="BQ59" s="180"/>
      <c r="BR59" s="425"/>
      <c r="BS59" s="426"/>
      <c r="BT59" s="426"/>
      <c r="BU59" s="427"/>
      <c r="BV59" s="428"/>
      <c r="BW59" s="429"/>
      <c r="BX59" s="412"/>
      <c r="BY59" s="178"/>
      <c r="BZ59" s="413"/>
      <c r="CA59" s="414"/>
      <c r="CB59" s="414"/>
      <c r="CC59" s="415"/>
      <c r="CD59" s="416"/>
      <c r="CE59" s="417"/>
      <c r="CF59" s="418"/>
      <c r="CG59" s="179"/>
      <c r="CH59" s="419"/>
      <c r="CI59" s="420"/>
      <c r="CJ59" s="420"/>
      <c r="CK59" s="421"/>
      <c r="CL59" s="422"/>
      <c r="CM59" s="423"/>
      <c r="CN59" s="424"/>
      <c r="CO59" s="180"/>
      <c r="CP59" s="425"/>
      <c r="CQ59" s="426"/>
      <c r="CR59" s="426"/>
      <c r="CS59" s="427"/>
      <c r="CT59" s="428"/>
      <c r="CU59" s="429"/>
      <c r="CV59" s="412"/>
      <c r="CW59" s="178"/>
      <c r="CX59" s="413"/>
      <c r="CY59" s="414"/>
      <c r="CZ59" s="414"/>
      <c r="DA59" s="415"/>
      <c r="DB59" s="416"/>
      <c r="DC59" s="417"/>
      <c r="DD59" s="418"/>
      <c r="DE59" s="179"/>
      <c r="DF59" s="419"/>
      <c r="DG59" s="420"/>
      <c r="DH59" s="420"/>
      <c r="DI59" s="421"/>
      <c r="DJ59" s="422"/>
      <c r="DK59" s="423"/>
      <c r="DL59" s="424"/>
      <c r="DM59" s="180"/>
      <c r="DN59" s="425"/>
      <c r="DO59" s="426"/>
      <c r="DP59" s="426"/>
      <c r="DQ59" s="427"/>
      <c r="DR59" s="428"/>
      <c r="DS59" s="429"/>
      <c r="DT59" s="412"/>
      <c r="DU59" s="178"/>
      <c r="DV59" s="413"/>
      <c r="DW59" s="414"/>
      <c r="DX59" s="414"/>
      <c r="DY59" s="415"/>
      <c r="DZ59" s="416"/>
      <c r="EA59" s="417"/>
      <c r="EB59" s="418"/>
      <c r="EC59" s="179"/>
      <c r="ED59" s="419"/>
      <c r="EE59" s="420"/>
      <c r="EF59" s="420"/>
      <c r="EG59" s="421"/>
      <c r="EH59" s="422"/>
      <c r="EI59" s="423"/>
      <c r="EJ59" s="424"/>
      <c r="EK59" s="180"/>
      <c r="EL59" s="425"/>
      <c r="EM59" s="426"/>
      <c r="EN59" s="426"/>
      <c r="EO59" s="427"/>
      <c r="EP59" s="428"/>
      <c r="EQ59" s="429"/>
      <c r="ER59" s="412"/>
      <c r="ES59" s="178"/>
      <c r="ET59" s="413"/>
      <c r="EU59" s="414"/>
      <c r="EV59" s="414"/>
      <c r="EW59" s="415"/>
      <c r="EX59" s="416"/>
      <c r="EY59" s="417"/>
      <c r="EZ59" s="418"/>
      <c r="FA59" s="179"/>
      <c r="FB59" s="419"/>
      <c r="FC59" s="420"/>
      <c r="FD59" s="420"/>
      <c r="FE59" s="421"/>
      <c r="FF59" s="422"/>
      <c r="FG59" s="423"/>
      <c r="FH59" s="424"/>
      <c r="FI59" s="180"/>
      <c r="FJ59" s="425"/>
      <c r="FK59" s="426"/>
      <c r="FL59" s="426"/>
      <c r="FM59" s="427"/>
      <c r="FN59" s="428"/>
      <c r="FO59" s="429"/>
      <c r="FP59" s="412"/>
      <c r="FQ59" s="178"/>
      <c r="FR59" s="413"/>
      <c r="FS59" s="414"/>
      <c r="FT59" s="414"/>
      <c r="FU59" s="415"/>
      <c r="FV59" s="416"/>
      <c r="FW59" s="417"/>
      <c r="FX59" s="418"/>
      <c r="FY59" s="179"/>
      <c r="FZ59" s="419"/>
      <c r="GA59" s="420"/>
      <c r="GB59" s="420"/>
      <c r="GC59" s="421"/>
      <c r="GD59" s="422"/>
      <c r="GE59" s="423"/>
      <c r="GF59" s="424"/>
      <c r="GG59" s="180"/>
      <c r="GH59" s="425"/>
      <c r="GI59" s="426"/>
      <c r="GJ59" s="426"/>
      <c r="GK59" s="427"/>
      <c r="GL59" s="428"/>
      <c r="GM59" s="429"/>
      <c r="GN59" s="412"/>
      <c r="GO59" s="178"/>
      <c r="GP59" s="413"/>
      <c r="GQ59" s="414"/>
      <c r="GR59" s="414"/>
      <c r="GS59" s="415"/>
      <c r="GT59" s="416"/>
      <c r="GU59" s="417"/>
      <c r="GV59" s="418"/>
      <c r="GW59" s="179"/>
      <c r="GX59" s="419"/>
      <c r="GY59" s="420"/>
      <c r="GZ59" s="420"/>
      <c r="HA59" s="421"/>
      <c r="HB59" s="422"/>
      <c r="HC59" s="423"/>
      <c r="HD59" s="424"/>
      <c r="HE59" s="180"/>
      <c r="HF59" s="425"/>
      <c r="HG59" s="426"/>
      <c r="HH59" s="426"/>
      <c r="HI59" s="427"/>
      <c r="HJ59" s="428"/>
      <c r="HK59" s="429"/>
      <c r="HL59" s="412"/>
      <c r="HM59" s="178"/>
      <c r="HN59" s="413"/>
      <c r="HO59" s="414"/>
      <c r="HP59" s="414"/>
      <c r="HQ59" s="415"/>
      <c r="HR59" s="416"/>
      <c r="HS59" s="417"/>
      <c r="HT59" s="418"/>
      <c r="HU59" s="179"/>
      <c r="HV59" s="419"/>
      <c r="HW59" s="420"/>
      <c r="HX59" s="420"/>
      <c r="HY59" s="421"/>
      <c r="HZ59" s="422"/>
      <c r="IA59" s="423"/>
      <c r="IB59" s="424"/>
      <c r="IC59" s="180"/>
      <c r="ID59" s="425"/>
      <c r="IE59" s="426"/>
      <c r="IF59" s="426"/>
      <c r="IG59" s="427"/>
      <c r="IH59" s="428"/>
      <c r="II59" s="429"/>
      <c r="IJ59" s="412"/>
      <c r="IK59" s="178"/>
      <c r="IL59" s="413"/>
      <c r="IM59" s="414"/>
      <c r="IN59" s="414"/>
      <c r="IO59" s="415"/>
      <c r="IP59" s="416"/>
      <c r="IQ59" s="417"/>
      <c r="IS59" s="163">
        <f t="shared" si="3"/>
        <v>0</v>
      </c>
      <c r="IT59" s="161">
        <f t="shared" si="4"/>
        <v>0</v>
      </c>
      <c r="IU59" s="162">
        <f t="shared" si="5"/>
        <v>0</v>
      </c>
      <c r="IW59" s="241"/>
    </row>
    <row r="60" spans="1:257" s="160" customFormat="1" ht="20.100000000000001" customHeight="1">
      <c r="A60" s="270"/>
      <c r="B60" s="303"/>
      <c r="C60" s="271"/>
      <c r="D60" s="394"/>
      <c r="E60" s="175"/>
      <c r="F60" s="395"/>
      <c r="G60" s="396"/>
      <c r="H60" s="396"/>
      <c r="I60" s="397"/>
      <c r="J60" s="398"/>
      <c r="K60" s="399"/>
      <c r="L60" s="400"/>
      <c r="M60" s="176"/>
      <c r="N60" s="401"/>
      <c r="O60" s="402"/>
      <c r="P60" s="402"/>
      <c r="Q60" s="403"/>
      <c r="R60" s="404"/>
      <c r="S60" s="405"/>
      <c r="T60" s="406"/>
      <c r="U60" s="177"/>
      <c r="V60" s="407"/>
      <c r="W60" s="408"/>
      <c r="X60" s="408"/>
      <c r="Y60" s="409"/>
      <c r="Z60" s="410"/>
      <c r="AA60" s="411"/>
      <c r="AB60" s="394"/>
      <c r="AC60" s="175"/>
      <c r="AD60" s="395"/>
      <c r="AE60" s="396"/>
      <c r="AF60" s="396"/>
      <c r="AG60" s="397"/>
      <c r="AH60" s="398"/>
      <c r="AI60" s="399"/>
      <c r="AJ60" s="400"/>
      <c r="AK60" s="176"/>
      <c r="AL60" s="401"/>
      <c r="AM60" s="402"/>
      <c r="AN60" s="402"/>
      <c r="AO60" s="403"/>
      <c r="AP60" s="404"/>
      <c r="AQ60" s="405"/>
      <c r="AR60" s="406"/>
      <c r="AS60" s="177"/>
      <c r="AT60" s="407"/>
      <c r="AU60" s="408"/>
      <c r="AV60" s="408"/>
      <c r="AW60" s="409"/>
      <c r="AX60" s="410"/>
      <c r="AY60" s="411"/>
      <c r="AZ60" s="394"/>
      <c r="BA60" s="175"/>
      <c r="BB60" s="395"/>
      <c r="BC60" s="396"/>
      <c r="BD60" s="396"/>
      <c r="BE60" s="397"/>
      <c r="BF60" s="398"/>
      <c r="BG60" s="399"/>
      <c r="BH60" s="400"/>
      <c r="BI60" s="176"/>
      <c r="BJ60" s="401"/>
      <c r="BK60" s="402"/>
      <c r="BL60" s="402"/>
      <c r="BM60" s="403"/>
      <c r="BN60" s="404"/>
      <c r="BO60" s="405"/>
      <c r="BP60" s="406"/>
      <c r="BQ60" s="177"/>
      <c r="BR60" s="407"/>
      <c r="BS60" s="408"/>
      <c r="BT60" s="408"/>
      <c r="BU60" s="409"/>
      <c r="BV60" s="410"/>
      <c r="BW60" s="411"/>
      <c r="BX60" s="394"/>
      <c r="BY60" s="175"/>
      <c r="BZ60" s="395"/>
      <c r="CA60" s="396"/>
      <c r="CB60" s="396"/>
      <c r="CC60" s="397"/>
      <c r="CD60" s="398"/>
      <c r="CE60" s="399"/>
      <c r="CF60" s="400"/>
      <c r="CG60" s="176"/>
      <c r="CH60" s="401"/>
      <c r="CI60" s="402"/>
      <c r="CJ60" s="402"/>
      <c r="CK60" s="403"/>
      <c r="CL60" s="404"/>
      <c r="CM60" s="405"/>
      <c r="CN60" s="406"/>
      <c r="CO60" s="177"/>
      <c r="CP60" s="407"/>
      <c r="CQ60" s="408"/>
      <c r="CR60" s="408"/>
      <c r="CS60" s="409"/>
      <c r="CT60" s="410"/>
      <c r="CU60" s="411"/>
      <c r="CV60" s="394"/>
      <c r="CW60" s="175"/>
      <c r="CX60" s="395"/>
      <c r="CY60" s="396"/>
      <c r="CZ60" s="396"/>
      <c r="DA60" s="397"/>
      <c r="DB60" s="398"/>
      <c r="DC60" s="399"/>
      <c r="DD60" s="400"/>
      <c r="DE60" s="176"/>
      <c r="DF60" s="401"/>
      <c r="DG60" s="402"/>
      <c r="DH60" s="402"/>
      <c r="DI60" s="403"/>
      <c r="DJ60" s="404"/>
      <c r="DK60" s="405"/>
      <c r="DL60" s="406"/>
      <c r="DM60" s="177"/>
      <c r="DN60" s="407"/>
      <c r="DO60" s="408"/>
      <c r="DP60" s="408"/>
      <c r="DQ60" s="409"/>
      <c r="DR60" s="410"/>
      <c r="DS60" s="411"/>
      <c r="DT60" s="394"/>
      <c r="DU60" s="175"/>
      <c r="DV60" s="395"/>
      <c r="DW60" s="396"/>
      <c r="DX60" s="396"/>
      <c r="DY60" s="397"/>
      <c r="DZ60" s="398"/>
      <c r="EA60" s="399"/>
      <c r="EB60" s="400"/>
      <c r="EC60" s="176"/>
      <c r="ED60" s="401"/>
      <c r="EE60" s="402"/>
      <c r="EF60" s="402"/>
      <c r="EG60" s="403"/>
      <c r="EH60" s="404"/>
      <c r="EI60" s="405"/>
      <c r="EJ60" s="406"/>
      <c r="EK60" s="177"/>
      <c r="EL60" s="407"/>
      <c r="EM60" s="408"/>
      <c r="EN60" s="408"/>
      <c r="EO60" s="409"/>
      <c r="EP60" s="410"/>
      <c r="EQ60" s="411"/>
      <c r="ER60" s="394"/>
      <c r="ES60" s="175"/>
      <c r="ET60" s="395"/>
      <c r="EU60" s="396"/>
      <c r="EV60" s="396"/>
      <c r="EW60" s="397"/>
      <c r="EX60" s="398"/>
      <c r="EY60" s="399"/>
      <c r="EZ60" s="400"/>
      <c r="FA60" s="176"/>
      <c r="FB60" s="401"/>
      <c r="FC60" s="402"/>
      <c r="FD60" s="402"/>
      <c r="FE60" s="403"/>
      <c r="FF60" s="404"/>
      <c r="FG60" s="405"/>
      <c r="FH60" s="406"/>
      <c r="FI60" s="177"/>
      <c r="FJ60" s="407"/>
      <c r="FK60" s="408"/>
      <c r="FL60" s="408"/>
      <c r="FM60" s="409"/>
      <c r="FN60" s="410"/>
      <c r="FO60" s="411"/>
      <c r="FP60" s="394"/>
      <c r="FQ60" s="175"/>
      <c r="FR60" s="395"/>
      <c r="FS60" s="396"/>
      <c r="FT60" s="396"/>
      <c r="FU60" s="397"/>
      <c r="FV60" s="398"/>
      <c r="FW60" s="399"/>
      <c r="FX60" s="400"/>
      <c r="FY60" s="176"/>
      <c r="FZ60" s="401"/>
      <c r="GA60" s="402"/>
      <c r="GB60" s="402"/>
      <c r="GC60" s="403"/>
      <c r="GD60" s="404"/>
      <c r="GE60" s="405"/>
      <c r="GF60" s="406"/>
      <c r="GG60" s="177"/>
      <c r="GH60" s="407"/>
      <c r="GI60" s="408"/>
      <c r="GJ60" s="408"/>
      <c r="GK60" s="409"/>
      <c r="GL60" s="410"/>
      <c r="GM60" s="411"/>
      <c r="GN60" s="394"/>
      <c r="GO60" s="175"/>
      <c r="GP60" s="395"/>
      <c r="GQ60" s="396"/>
      <c r="GR60" s="396"/>
      <c r="GS60" s="397"/>
      <c r="GT60" s="398"/>
      <c r="GU60" s="399"/>
      <c r="GV60" s="400"/>
      <c r="GW60" s="176"/>
      <c r="GX60" s="401"/>
      <c r="GY60" s="402"/>
      <c r="GZ60" s="402"/>
      <c r="HA60" s="403"/>
      <c r="HB60" s="404"/>
      <c r="HC60" s="405"/>
      <c r="HD60" s="406"/>
      <c r="HE60" s="177"/>
      <c r="HF60" s="407"/>
      <c r="HG60" s="408"/>
      <c r="HH60" s="408"/>
      <c r="HI60" s="409"/>
      <c r="HJ60" s="410"/>
      <c r="HK60" s="411"/>
      <c r="HL60" s="394"/>
      <c r="HM60" s="175"/>
      <c r="HN60" s="395"/>
      <c r="HO60" s="396"/>
      <c r="HP60" s="396"/>
      <c r="HQ60" s="397"/>
      <c r="HR60" s="398"/>
      <c r="HS60" s="399"/>
      <c r="HT60" s="400"/>
      <c r="HU60" s="176"/>
      <c r="HV60" s="401"/>
      <c r="HW60" s="402"/>
      <c r="HX60" s="402"/>
      <c r="HY60" s="403"/>
      <c r="HZ60" s="404"/>
      <c r="IA60" s="405"/>
      <c r="IB60" s="406"/>
      <c r="IC60" s="177"/>
      <c r="ID60" s="407"/>
      <c r="IE60" s="408"/>
      <c r="IF60" s="408"/>
      <c r="IG60" s="409"/>
      <c r="IH60" s="410"/>
      <c r="II60" s="411"/>
      <c r="IJ60" s="394"/>
      <c r="IK60" s="175"/>
      <c r="IL60" s="395"/>
      <c r="IM60" s="396"/>
      <c r="IN60" s="396"/>
      <c r="IO60" s="397"/>
      <c r="IP60" s="398"/>
      <c r="IQ60" s="399"/>
      <c r="IS60" s="163">
        <f t="shared" si="3"/>
        <v>0</v>
      </c>
      <c r="IT60" s="161">
        <f t="shared" si="4"/>
        <v>0</v>
      </c>
      <c r="IU60" s="162">
        <f t="shared" si="5"/>
        <v>0</v>
      </c>
      <c r="IW60" s="241"/>
    </row>
    <row r="61" spans="1:257" s="160" customFormat="1" ht="20.100000000000001" customHeight="1">
      <c r="A61" s="490"/>
      <c r="B61" s="491"/>
      <c r="C61" s="492"/>
      <c r="D61" s="412"/>
      <c r="E61" s="178"/>
      <c r="F61" s="413"/>
      <c r="G61" s="414"/>
      <c r="H61" s="414"/>
      <c r="I61" s="415"/>
      <c r="J61" s="416"/>
      <c r="K61" s="417"/>
      <c r="L61" s="418"/>
      <c r="M61" s="179"/>
      <c r="N61" s="419"/>
      <c r="O61" s="420"/>
      <c r="P61" s="420"/>
      <c r="Q61" s="421"/>
      <c r="R61" s="422"/>
      <c r="S61" s="423"/>
      <c r="T61" s="424"/>
      <c r="U61" s="180"/>
      <c r="V61" s="425"/>
      <c r="W61" s="426"/>
      <c r="X61" s="426"/>
      <c r="Y61" s="427"/>
      <c r="Z61" s="428"/>
      <c r="AA61" s="429"/>
      <c r="AB61" s="412"/>
      <c r="AC61" s="178"/>
      <c r="AD61" s="413"/>
      <c r="AE61" s="414"/>
      <c r="AF61" s="414"/>
      <c r="AG61" s="415"/>
      <c r="AH61" s="416"/>
      <c r="AI61" s="417"/>
      <c r="AJ61" s="418"/>
      <c r="AK61" s="179"/>
      <c r="AL61" s="419"/>
      <c r="AM61" s="420"/>
      <c r="AN61" s="420"/>
      <c r="AO61" s="421"/>
      <c r="AP61" s="422"/>
      <c r="AQ61" s="423"/>
      <c r="AR61" s="424"/>
      <c r="AS61" s="180"/>
      <c r="AT61" s="425"/>
      <c r="AU61" s="426"/>
      <c r="AV61" s="426"/>
      <c r="AW61" s="427"/>
      <c r="AX61" s="428"/>
      <c r="AY61" s="429"/>
      <c r="AZ61" s="412"/>
      <c r="BA61" s="178"/>
      <c r="BB61" s="413"/>
      <c r="BC61" s="414"/>
      <c r="BD61" s="414"/>
      <c r="BE61" s="415"/>
      <c r="BF61" s="416"/>
      <c r="BG61" s="417"/>
      <c r="BH61" s="418"/>
      <c r="BI61" s="179"/>
      <c r="BJ61" s="419"/>
      <c r="BK61" s="420"/>
      <c r="BL61" s="420"/>
      <c r="BM61" s="421"/>
      <c r="BN61" s="422"/>
      <c r="BO61" s="423"/>
      <c r="BP61" s="424"/>
      <c r="BQ61" s="180"/>
      <c r="BR61" s="425"/>
      <c r="BS61" s="426"/>
      <c r="BT61" s="426"/>
      <c r="BU61" s="427"/>
      <c r="BV61" s="428"/>
      <c r="BW61" s="429"/>
      <c r="BX61" s="412"/>
      <c r="BY61" s="178"/>
      <c r="BZ61" s="413"/>
      <c r="CA61" s="414"/>
      <c r="CB61" s="414"/>
      <c r="CC61" s="415"/>
      <c r="CD61" s="416"/>
      <c r="CE61" s="417"/>
      <c r="CF61" s="418"/>
      <c r="CG61" s="179"/>
      <c r="CH61" s="419"/>
      <c r="CI61" s="420"/>
      <c r="CJ61" s="420"/>
      <c r="CK61" s="421"/>
      <c r="CL61" s="422"/>
      <c r="CM61" s="423"/>
      <c r="CN61" s="424"/>
      <c r="CO61" s="180"/>
      <c r="CP61" s="425"/>
      <c r="CQ61" s="426"/>
      <c r="CR61" s="426"/>
      <c r="CS61" s="427"/>
      <c r="CT61" s="428"/>
      <c r="CU61" s="429"/>
      <c r="CV61" s="412"/>
      <c r="CW61" s="178"/>
      <c r="CX61" s="413"/>
      <c r="CY61" s="414"/>
      <c r="CZ61" s="414"/>
      <c r="DA61" s="415"/>
      <c r="DB61" s="416"/>
      <c r="DC61" s="417"/>
      <c r="DD61" s="418"/>
      <c r="DE61" s="179"/>
      <c r="DF61" s="419"/>
      <c r="DG61" s="420"/>
      <c r="DH61" s="420"/>
      <c r="DI61" s="421"/>
      <c r="DJ61" s="422"/>
      <c r="DK61" s="423"/>
      <c r="DL61" s="424"/>
      <c r="DM61" s="180"/>
      <c r="DN61" s="425"/>
      <c r="DO61" s="426"/>
      <c r="DP61" s="426"/>
      <c r="DQ61" s="427"/>
      <c r="DR61" s="428"/>
      <c r="DS61" s="429"/>
      <c r="DT61" s="412"/>
      <c r="DU61" s="178"/>
      <c r="DV61" s="413"/>
      <c r="DW61" s="414"/>
      <c r="DX61" s="414"/>
      <c r="DY61" s="415"/>
      <c r="DZ61" s="416"/>
      <c r="EA61" s="417"/>
      <c r="EB61" s="418"/>
      <c r="EC61" s="179"/>
      <c r="ED61" s="419"/>
      <c r="EE61" s="420"/>
      <c r="EF61" s="420"/>
      <c r="EG61" s="421"/>
      <c r="EH61" s="422"/>
      <c r="EI61" s="423"/>
      <c r="EJ61" s="424"/>
      <c r="EK61" s="180"/>
      <c r="EL61" s="425"/>
      <c r="EM61" s="426"/>
      <c r="EN61" s="426"/>
      <c r="EO61" s="427"/>
      <c r="EP61" s="428"/>
      <c r="EQ61" s="429"/>
      <c r="ER61" s="412"/>
      <c r="ES61" s="178"/>
      <c r="ET61" s="413"/>
      <c r="EU61" s="414"/>
      <c r="EV61" s="414"/>
      <c r="EW61" s="415"/>
      <c r="EX61" s="416"/>
      <c r="EY61" s="417"/>
      <c r="EZ61" s="418"/>
      <c r="FA61" s="179"/>
      <c r="FB61" s="419"/>
      <c r="FC61" s="420"/>
      <c r="FD61" s="420"/>
      <c r="FE61" s="421"/>
      <c r="FF61" s="422"/>
      <c r="FG61" s="423"/>
      <c r="FH61" s="424"/>
      <c r="FI61" s="180"/>
      <c r="FJ61" s="425"/>
      <c r="FK61" s="426"/>
      <c r="FL61" s="426"/>
      <c r="FM61" s="427"/>
      <c r="FN61" s="428"/>
      <c r="FO61" s="429"/>
      <c r="FP61" s="412"/>
      <c r="FQ61" s="178"/>
      <c r="FR61" s="413"/>
      <c r="FS61" s="414"/>
      <c r="FT61" s="414"/>
      <c r="FU61" s="415"/>
      <c r="FV61" s="416"/>
      <c r="FW61" s="417"/>
      <c r="FX61" s="418"/>
      <c r="FY61" s="179"/>
      <c r="FZ61" s="419"/>
      <c r="GA61" s="420"/>
      <c r="GB61" s="420"/>
      <c r="GC61" s="421"/>
      <c r="GD61" s="422"/>
      <c r="GE61" s="423"/>
      <c r="GF61" s="424"/>
      <c r="GG61" s="180"/>
      <c r="GH61" s="425"/>
      <c r="GI61" s="426"/>
      <c r="GJ61" s="426"/>
      <c r="GK61" s="427"/>
      <c r="GL61" s="428"/>
      <c r="GM61" s="429"/>
      <c r="GN61" s="412"/>
      <c r="GO61" s="178"/>
      <c r="GP61" s="413"/>
      <c r="GQ61" s="414"/>
      <c r="GR61" s="414"/>
      <c r="GS61" s="415"/>
      <c r="GT61" s="416"/>
      <c r="GU61" s="417"/>
      <c r="GV61" s="418"/>
      <c r="GW61" s="179"/>
      <c r="GX61" s="419"/>
      <c r="GY61" s="420"/>
      <c r="GZ61" s="420"/>
      <c r="HA61" s="421"/>
      <c r="HB61" s="422"/>
      <c r="HC61" s="423"/>
      <c r="HD61" s="424"/>
      <c r="HE61" s="180"/>
      <c r="HF61" s="425"/>
      <c r="HG61" s="426"/>
      <c r="HH61" s="426"/>
      <c r="HI61" s="427"/>
      <c r="HJ61" s="428"/>
      <c r="HK61" s="429"/>
      <c r="HL61" s="412"/>
      <c r="HM61" s="178"/>
      <c r="HN61" s="413"/>
      <c r="HO61" s="414"/>
      <c r="HP61" s="414"/>
      <c r="HQ61" s="415"/>
      <c r="HR61" s="416"/>
      <c r="HS61" s="417"/>
      <c r="HT61" s="418"/>
      <c r="HU61" s="179"/>
      <c r="HV61" s="419"/>
      <c r="HW61" s="420"/>
      <c r="HX61" s="420"/>
      <c r="HY61" s="421"/>
      <c r="HZ61" s="422"/>
      <c r="IA61" s="423"/>
      <c r="IB61" s="424"/>
      <c r="IC61" s="180"/>
      <c r="ID61" s="425"/>
      <c r="IE61" s="426"/>
      <c r="IF61" s="426"/>
      <c r="IG61" s="427"/>
      <c r="IH61" s="428"/>
      <c r="II61" s="429"/>
      <c r="IJ61" s="412"/>
      <c r="IK61" s="178"/>
      <c r="IL61" s="413"/>
      <c r="IM61" s="414"/>
      <c r="IN61" s="414"/>
      <c r="IO61" s="415"/>
      <c r="IP61" s="416"/>
      <c r="IQ61" s="417"/>
      <c r="IS61" s="163">
        <f t="shared" si="3"/>
        <v>0</v>
      </c>
      <c r="IT61" s="161">
        <f t="shared" si="4"/>
        <v>0</v>
      </c>
      <c r="IU61" s="162">
        <f t="shared" si="5"/>
        <v>0</v>
      </c>
      <c r="IW61" s="241"/>
    </row>
    <row r="62" spans="1:257" s="160" customFormat="1" ht="20.100000000000001" customHeight="1">
      <c r="A62" s="270"/>
      <c r="B62" s="303"/>
      <c r="C62" s="271"/>
      <c r="D62" s="394"/>
      <c r="E62" s="175"/>
      <c r="F62" s="395"/>
      <c r="G62" s="396"/>
      <c r="H62" s="396"/>
      <c r="I62" s="397"/>
      <c r="J62" s="398"/>
      <c r="K62" s="399"/>
      <c r="L62" s="400"/>
      <c r="M62" s="176"/>
      <c r="N62" s="401"/>
      <c r="O62" s="402"/>
      <c r="P62" s="402"/>
      <c r="Q62" s="403"/>
      <c r="R62" s="404"/>
      <c r="S62" s="405"/>
      <c r="T62" s="406"/>
      <c r="U62" s="177"/>
      <c r="V62" s="407"/>
      <c r="W62" s="408"/>
      <c r="X62" s="408"/>
      <c r="Y62" s="409"/>
      <c r="Z62" s="410"/>
      <c r="AA62" s="411"/>
      <c r="AB62" s="394"/>
      <c r="AC62" s="175"/>
      <c r="AD62" s="395"/>
      <c r="AE62" s="396"/>
      <c r="AF62" s="396"/>
      <c r="AG62" s="397"/>
      <c r="AH62" s="398"/>
      <c r="AI62" s="399"/>
      <c r="AJ62" s="400"/>
      <c r="AK62" s="176"/>
      <c r="AL62" s="401"/>
      <c r="AM62" s="402"/>
      <c r="AN62" s="402"/>
      <c r="AO62" s="403"/>
      <c r="AP62" s="404"/>
      <c r="AQ62" s="405"/>
      <c r="AR62" s="406"/>
      <c r="AS62" s="177"/>
      <c r="AT62" s="407"/>
      <c r="AU62" s="408"/>
      <c r="AV62" s="408"/>
      <c r="AW62" s="409"/>
      <c r="AX62" s="410"/>
      <c r="AY62" s="411"/>
      <c r="AZ62" s="394"/>
      <c r="BA62" s="175"/>
      <c r="BB62" s="395"/>
      <c r="BC62" s="396"/>
      <c r="BD62" s="396"/>
      <c r="BE62" s="397"/>
      <c r="BF62" s="398"/>
      <c r="BG62" s="399"/>
      <c r="BH62" s="400"/>
      <c r="BI62" s="176"/>
      <c r="BJ62" s="401"/>
      <c r="BK62" s="402"/>
      <c r="BL62" s="402"/>
      <c r="BM62" s="403"/>
      <c r="BN62" s="404"/>
      <c r="BO62" s="405"/>
      <c r="BP62" s="406"/>
      <c r="BQ62" s="177"/>
      <c r="BR62" s="407"/>
      <c r="BS62" s="408"/>
      <c r="BT62" s="408"/>
      <c r="BU62" s="409"/>
      <c r="BV62" s="410"/>
      <c r="BW62" s="411"/>
      <c r="BX62" s="394"/>
      <c r="BY62" s="175"/>
      <c r="BZ62" s="395"/>
      <c r="CA62" s="396"/>
      <c r="CB62" s="396"/>
      <c r="CC62" s="397"/>
      <c r="CD62" s="398"/>
      <c r="CE62" s="399"/>
      <c r="CF62" s="400"/>
      <c r="CG62" s="176"/>
      <c r="CH62" s="401"/>
      <c r="CI62" s="402"/>
      <c r="CJ62" s="402"/>
      <c r="CK62" s="403"/>
      <c r="CL62" s="404"/>
      <c r="CM62" s="405"/>
      <c r="CN62" s="406"/>
      <c r="CO62" s="177"/>
      <c r="CP62" s="407"/>
      <c r="CQ62" s="408"/>
      <c r="CR62" s="408"/>
      <c r="CS62" s="409"/>
      <c r="CT62" s="410"/>
      <c r="CU62" s="411"/>
      <c r="CV62" s="394"/>
      <c r="CW62" s="175"/>
      <c r="CX62" s="395"/>
      <c r="CY62" s="396"/>
      <c r="CZ62" s="396"/>
      <c r="DA62" s="397"/>
      <c r="DB62" s="398"/>
      <c r="DC62" s="399"/>
      <c r="DD62" s="400"/>
      <c r="DE62" s="176"/>
      <c r="DF62" s="401"/>
      <c r="DG62" s="402"/>
      <c r="DH62" s="402"/>
      <c r="DI62" s="403"/>
      <c r="DJ62" s="404"/>
      <c r="DK62" s="405"/>
      <c r="DL62" s="406"/>
      <c r="DM62" s="177"/>
      <c r="DN62" s="407"/>
      <c r="DO62" s="408"/>
      <c r="DP62" s="408"/>
      <c r="DQ62" s="409"/>
      <c r="DR62" s="410"/>
      <c r="DS62" s="411"/>
      <c r="DT62" s="394"/>
      <c r="DU62" s="175"/>
      <c r="DV62" s="395"/>
      <c r="DW62" s="396"/>
      <c r="DX62" s="396"/>
      <c r="DY62" s="397"/>
      <c r="DZ62" s="398"/>
      <c r="EA62" s="399"/>
      <c r="EB62" s="400"/>
      <c r="EC62" s="176"/>
      <c r="ED62" s="401"/>
      <c r="EE62" s="402"/>
      <c r="EF62" s="402"/>
      <c r="EG62" s="403"/>
      <c r="EH62" s="404"/>
      <c r="EI62" s="405"/>
      <c r="EJ62" s="406"/>
      <c r="EK62" s="177"/>
      <c r="EL62" s="407"/>
      <c r="EM62" s="408"/>
      <c r="EN62" s="408"/>
      <c r="EO62" s="409"/>
      <c r="EP62" s="410"/>
      <c r="EQ62" s="411"/>
      <c r="ER62" s="394"/>
      <c r="ES62" s="175"/>
      <c r="ET62" s="395"/>
      <c r="EU62" s="396"/>
      <c r="EV62" s="396"/>
      <c r="EW62" s="397"/>
      <c r="EX62" s="398"/>
      <c r="EY62" s="399"/>
      <c r="EZ62" s="400"/>
      <c r="FA62" s="176"/>
      <c r="FB62" s="401"/>
      <c r="FC62" s="402"/>
      <c r="FD62" s="402"/>
      <c r="FE62" s="403"/>
      <c r="FF62" s="404"/>
      <c r="FG62" s="405"/>
      <c r="FH62" s="406"/>
      <c r="FI62" s="177"/>
      <c r="FJ62" s="407"/>
      <c r="FK62" s="408"/>
      <c r="FL62" s="408"/>
      <c r="FM62" s="409"/>
      <c r="FN62" s="410"/>
      <c r="FO62" s="411"/>
      <c r="FP62" s="394"/>
      <c r="FQ62" s="175"/>
      <c r="FR62" s="395"/>
      <c r="FS62" s="396"/>
      <c r="FT62" s="396"/>
      <c r="FU62" s="397"/>
      <c r="FV62" s="398"/>
      <c r="FW62" s="399"/>
      <c r="FX62" s="400"/>
      <c r="FY62" s="176"/>
      <c r="FZ62" s="401"/>
      <c r="GA62" s="402"/>
      <c r="GB62" s="402"/>
      <c r="GC62" s="403"/>
      <c r="GD62" s="404"/>
      <c r="GE62" s="405"/>
      <c r="GF62" s="406"/>
      <c r="GG62" s="177"/>
      <c r="GH62" s="407"/>
      <c r="GI62" s="408"/>
      <c r="GJ62" s="408"/>
      <c r="GK62" s="409"/>
      <c r="GL62" s="410"/>
      <c r="GM62" s="411"/>
      <c r="GN62" s="394"/>
      <c r="GO62" s="175"/>
      <c r="GP62" s="395"/>
      <c r="GQ62" s="396"/>
      <c r="GR62" s="396"/>
      <c r="GS62" s="397"/>
      <c r="GT62" s="398"/>
      <c r="GU62" s="399"/>
      <c r="GV62" s="400"/>
      <c r="GW62" s="176"/>
      <c r="GX62" s="401"/>
      <c r="GY62" s="402"/>
      <c r="GZ62" s="402"/>
      <c r="HA62" s="403"/>
      <c r="HB62" s="404"/>
      <c r="HC62" s="405"/>
      <c r="HD62" s="406"/>
      <c r="HE62" s="177"/>
      <c r="HF62" s="407"/>
      <c r="HG62" s="408"/>
      <c r="HH62" s="408"/>
      <c r="HI62" s="409"/>
      <c r="HJ62" s="410"/>
      <c r="HK62" s="411"/>
      <c r="HL62" s="394"/>
      <c r="HM62" s="175"/>
      <c r="HN62" s="395"/>
      <c r="HO62" s="396"/>
      <c r="HP62" s="396"/>
      <c r="HQ62" s="397"/>
      <c r="HR62" s="398"/>
      <c r="HS62" s="399"/>
      <c r="HT62" s="400"/>
      <c r="HU62" s="176"/>
      <c r="HV62" s="401"/>
      <c r="HW62" s="402"/>
      <c r="HX62" s="402"/>
      <c r="HY62" s="403"/>
      <c r="HZ62" s="404"/>
      <c r="IA62" s="405"/>
      <c r="IB62" s="406"/>
      <c r="IC62" s="177"/>
      <c r="ID62" s="407"/>
      <c r="IE62" s="408"/>
      <c r="IF62" s="408"/>
      <c r="IG62" s="409"/>
      <c r="IH62" s="410"/>
      <c r="II62" s="411"/>
      <c r="IJ62" s="394"/>
      <c r="IK62" s="175"/>
      <c r="IL62" s="395"/>
      <c r="IM62" s="396"/>
      <c r="IN62" s="396"/>
      <c r="IO62" s="397"/>
      <c r="IP62" s="398"/>
      <c r="IQ62" s="399"/>
      <c r="IS62" s="163">
        <f t="shared" si="3"/>
        <v>0</v>
      </c>
      <c r="IT62" s="161">
        <f t="shared" si="4"/>
        <v>0</v>
      </c>
      <c r="IU62" s="162">
        <f t="shared" si="5"/>
        <v>0</v>
      </c>
      <c r="IW62" s="241"/>
    </row>
    <row r="63" spans="1:257" s="160" customFormat="1" ht="20.100000000000001" customHeight="1">
      <c r="A63" s="490"/>
      <c r="B63" s="491"/>
      <c r="C63" s="492"/>
      <c r="D63" s="412"/>
      <c r="E63" s="178"/>
      <c r="F63" s="413"/>
      <c r="G63" s="414"/>
      <c r="H63" s="414"/>
      <c r="I63" s="415"/>
      <c r="J63" s="416"/>
      <c r="K63" s="417"/>
      <c r="L63" s="418"/>
      <c r="M63" s="179"/>
      <c r="N63" s="419"/>
      <c r="O63" s="420"/>
      <c r="P63" s="420"/>
      <c r="Q63" s="421"/>
      <c r="R63" s="422"/>
      <c r="S63" s="423"/>
      <c r="T63" s="424"/>
      <c r="U63" s="180"/>
      <c r="V63" s="425"/>
      <c r="W63" s="426"/>
      <c r="X63" s="426"/>
      <c r="Y63" s="427"/>
      <c r="Z63" s="428"/>
      <c r="AA63" s="429"/>
      <c r="AB63" s="412"/>
      <c r="AC63" s="178"/>
      <c r="AD63" s="413"/>
      <c r="AE63" s="414"/>
      <c r="AF63" s="414"/>
      <c r="AG63" s="415"/>
      <c r="AH63" s="416"/>
      <c r="AI63" s="417"/>
      <c r="AJ63" s="418"/>
      <c r="AK63" s="179"/>
      <c r="AL63" s="419"/>
      <c r="AM63" s="420"/>
      <c r="AN63" s="420"/>
      <c r="AO63" s="421"/>
      <c r="AP63" s="422"/>
      <c r="AQ63" s="423"/>
      <c r="AR63" s="424"/>
      <c r="AS63" s="180"/>
      <c r="AT63" s="425"/>
      <c r="AU63" s="426"/>
      <c r="AV63" s="426"/>
      <c r="AW63" s="427"/>
      <c r="AX63" s="428"/>
      <c r="AY63" s="429"/>
      <c r="AZ63" s="412"/>
      <c r="BA63" s="178"/>
      <c r="BB63" s="413"/>
      <c r="BC63" s="414"/>
      <c r="BD63" s="414"/>
      <c r="BE63" s="415"/>
      <c r="BF63" s="416"/>
      <c r="BG63" s="417"/>
      <c r="BH63" s="418"/>
      <c r="BI63" s="179"/>
      <c r="BJ63" s="419"/>
      <c r="BK63" s="420"/>
      <c r="BL63" s="420"/>
      <c r="BM63" s="421"/>
      <c r="BN63" s="422"/>
      <c r="BO63" s="423"/>
      <c r="BP63" s="424"/>
      <c r="BQ63" s="180"/>
      <c r="BR63" s="425"/>
      <c r="BS63" s="426"/>
      <c r="BT63" s="426"/>
      <c r="BU63" s="427"/>
      <c r="BV63" s="428"/>
      <c r="BW63" s="429"/>
      <c r="BX63" s="412"/>
      <c r="BY63" s="178"/>
      <c r="BZ63" s="413"/>
      <c r="CA63" s="414"/>
      <c r="CB63" s="414"/>
      <c r="CC63" s="415"/>
      <c r="CD63" s="416"/>
      <c r="CE63" s="417"/>
      <c r="CF63" s="418"/>
      <c r="CG63" s="179"/>
      <c r="CH63" s="419"/>
      <c r="CI63" s="420"/>
      <c r="CJ63" s="420"/>
      <c r="CK63" s="421"/>
      <c r="CL63" s="422"/>
      <c r="CM63" s="423"/>
      <c r="CN63" s="424"/>
      <c r="CO63" s="180"/>
      <c r="CP63" s="425"/>
      <c r="CQ63" s="426"/>
      <c r="CR63" s="426"/>
      <c r="CS63" s="427"/>
      <c r="CT63" s="428"/>
      <c r="CU63" s="429"/>
      <c r="CV63" s="412"/>
      <c r="CW63" s="178"/>
      <c r="CX63" s="413"/>
      <c r="CY63" s="414"/>
      <c r="CZ63" s="414"/>
      <c r="DA63" s="415"/>
      <c r="DB63" s="416"/>
      <c r="DC63" s="417"/>
      <c r="DD63" s="418"/>
      <c r="DE63" s="179"/>
      <c r="DF63" s="419"/>
      <c r="DG63" s="420"/>
      <c r="DH63" s="420"/>
      <c r="DI63" s="421"/>
      <c r="DJ63" s="422"/>
      <c r="DK63" s="423"/>
      <c r="DL63" s="424"/>
      <c r="DM63" s="180"/>
      <c r="DN63" s="425"/>
      <c r="DO63" s="426"/>
      <c r="DP63" s="426"/>
      <c r="DQ63" s="427"/>
      <c r="DR63" s="428"/>
      <c r="DS63" s="429"/>
      <c r="DT63" s="412"/>
      <c r="DU63" s="178"/>
      <c r="DV63" s="413"/>
      <c r="DW63" s="414"/>
      <c r="DX63" s="414"/>
      <c r="DY63" s="415"/>
      <c r="DZ63" s="416"/>
      <c r="EA63" s="417"/>
      <c r="EB63" s="418"/>
      <c r="EC63" s="179"/>
      <c r="ED63" s="419"/>
      <c r="EE63" s="420"/>
      <c r="EF63" s="420"/>
      <c r="EG63" s="421"/>
      <c r="EH63" s="422"/>
      <c r="EI63" s="423"/>
      <c r="EJ63" s="424"/>
      <c r="EK63" s="180"/>
      <c r="EL63" s="425"/>
      <c r="EM63" s="426"/>
      <c r="EN63" s="426"/>
      <c r="EO63" s="427"/>
      <c r="EP63" s="428"/>
      <c r="EQ63" s="429"/>
      <c r="ER63" s="412"/>
      <c r="ES63" s="178"/>
      <c r="ET63" s="413"/>
      <c r="EU63" s="414"/>
      <c r="EV63" s="414"/>
      <c r="EW63" s="415"/>
      <c r="EX63" s="416"/>
      <c r="EY63" s="417"/>
      <c r="EZ63" s="418"/>
      <c r="FA63" s="179"/>
      <c r="FB63" s="419"/>
      <c r="FC63" s="420"/>
      <c r="FD63" s="420"/>
      <c r="FE63" s="421"/>
      <c r="FF63" s="422"/>
      <c r="FG63" s="423"/>
      <c r="FH63" s="424"/>
      <c r="FI63" s="180"/>
      <c r="FJ63" s="425"/>
      <c r="FK63" s="426"/>
      <c r="FL63" s="426"/>
      <c r="FM63" s="427"/>
      <c r="FN63" s="428"/>
      <c r="FO63" s="429"/>
      <c r="FP63" s="412"/>
      <c r="FQ63" s="178"/>
      <c r="FR63" s="413"/>
      <c r="FS63" s="414"/>
      <c r="FT63" s="414"/>
      <c r="FU63" s="415"/>
      <c r="FV63" s="416"/>
      <c r="FW63" s="417"/>
      <c r="FX63" s="418"/>
      <c r="FY63" s="179"/>
      <c r="FZ63" s="419"/>
      <c r="GA63" s="420"/>
      <c r="GB63" s="420"/>
      <c r="GC63" s="421"/>
      <c r="GD63" s="422"/>
      <c r="GE63" s="423"/>
      <c r="GF63" s="424"/>
      <c r="GG63" s="180"/>
      <c r="GH63" s="425"/>
      <c r="GI63" s="426"/>
      <c r="GJ63" s="426"/>
      <c r="GK63" s="427"/>
      <c r="GL63" s="428"/>
      <c r="GM63" s="429"/>
      <c r="GN63" s="412"/>
      <c r="GO63" s="178"/>
      <c r="GP63" s="413"/>
      <c r="GQ63" s="414"/>
      <c r="GR63" s="414"/>
      <c r="GS63" s="415"/>
      <c r="GT63" s="416"/>
      <c r="GU63" s="417"/>
      <c r="GV63" s="418"/>
      <c r="GW63" s="179"/>
      <c r="GX63" s="419"/>
      <c r="GY63" s="420"/>
      <c r="GZ63" s="420"/>
      <c r="HA63" s="421"/>
      <c r="HB63" s="422"/>
      <c r="HC63" s="423"/>
      <c r="HD63" s="424"/>
      <c r="HE63" s="180"/>
      <c r="HF63" s="425"/>
      <c r="HG63" s="426"/>
      <c r="HH63" s="426"/>
      <c r="HI63" s="427"/>
      <c r="HJ63" s="428"/>
      <c r="HK63" s="429"/>
      <c r="HL63" s="412"/>
      <c r="HM63" s="178"/>
      <c r="HN63" s="413"/>
      <c r="HO63" s="414"/>
      <c r="HP63" s="414"/>
      <c r="HQ63" s="415"/>
      <c r="HR63" s="416"/>
      <c r="HS63" s="417"/>
      <c r="HT63" s="418"/>
      <c r="HU63" s="179"/>
      <c r="HV63" s="419"/>
      <c r="HW63" s="420"/>
      <c r="HX63" s="420"/>
      <c r="HY63" s="421"/>
      <c r="HZ63" s="422"/>
      <c r="IA63" s="423"/>
      <c r="IB63" s="424"/>
      <c r="IC63" s="180"/>
      <c r="ID63" s="425"/>
      <c r="IE63" s="426"/>
      <c r="IF63" s="426"/>
      <c r="IG63" s="427"/>
      <c r="IH63" s="428"/>
      <c r="II63" s="429"/>
      <c r="IJ63" s="412"/>
      <c r="IK63" s="178"/>
      <c r="IL63" s="413"/>
      <c r="IM63" s="414"/>
      <c r="IN63" s="414"/>
      <c r="IO63" s="415"/>
      <c r="IP63" s="416"/>
      <c r="IQ63" s="417"/>
      <c r="IS63" s="163">
        <f t="shared" si="3"/>
        <v>0</v>
      </c>
      <c r="IT63" s="161">
        <f t="shared" si="4"/>
        <v>0</v>
      </c>
      <c r="IU63" s="162">
        <f t="shared" si="5"/>
        <v>0</v>
      </c>
      <c r="IW63" s="241"/>
    </row>
    <row r="64" spans="1:257" s="160" customFormat="1" ht="20.100000000000001" customHeight="1">
      <c r="A64" s="270"/>
      <c r="B64" s="303"/>
      <c r="C64" s="271"/>
      <c r="D64" s="394"/>
      <c r="E64" s="175"/>
      <c r="F64" s="395"/>
      <c r="G64" s="396"/>
      <c r="H64" s="396"/>
      <c r="I64" s="397"/>
      <c r="J64" s="398"/>
      <c r="K64" s="399"/>
      <c r="L64" s="400"/>
      <c r="M64" s="176"/>
      <c r="N64" s="401"/>
      <c r="O64" s="402"/>
      <c r="P64" s="402"/>
      <c r="Q64" s="403"/>
      <c r="R64" s="404"/>
      <c r="S64" s="405"/>
      <c r="T64" s="406"/>
      <c r="U64" s="177"/>
      <c r="V64" s="407"/>
      <c r="W64" s="408"/>
      <c r="X64" s="408"/>
      <c r="Y64" s="409"/>
      <c r="Z64" s="410"/>
      <c r="AA64" s="411"/>
      <c r="AB64" s="394"/>
      <c r="AC64" s="175"/>
      <c r="AD64" s="395"/>
      <c r="AE64" s="396"/>
      <c r="AF64" s="396"/>
      <c r="AG64" s="397"/>
      <c r="AH64" s="398"/>
      <c r="AI64" s="399"/>
      <c r="AJ64" s="400"/>
      <c r="AK64" s="176"/>
      <c r="AL64" s="401"/>
      <c r="AM64" s="402"/>
      <c r="AN64" s="402"/>
      <c r="AO64" s="403"/>
      <c r="AP64" s="404"/>
      <c r="AQ64" s="405"/>
      <c r="AR64" s="406"/>
      <c r="AS64" s="177"/>
      <c r="AT64" s="407"/>
      <c r="AU64" s="408"/>
      <c r="AV64" s="408"/>
      <c r="AW64" s="409"/>
      <c r="AX64" s="410"/>
      <c r="AY64" s="411"/>
      <c r="AZ64" s="394"/>
      <c r="BA64" s="175"/>
      <c r="BB64" s="395"/>
      <c r="BC64" s="396"/>
      <c r="BD64" s="396"/>
      <c r="BE64" s="397"/>
      <c r="BF64" s="398"/>
      <c r="BG64" s="399"/>
      <c r="BH64" s="400"/>
      <c r="BI64" s="176"/>
      <c r="BJ64" s="401"/>
      <c r="BK64" s="402"/>
      <c r="BL64" s="402"/>
      <c r="BM64" s="403"/>
      <c r="BN64" s="404"/>
      <c r="BO64" s="405"/>
      <c r="BP64" s="406"/>
      <c r="BQ64" s="177"/>
      <c r="BR64" s="407"/>
      <c r="BS64" s="408"/>
      <c r="BT64" s="408"/>
      <c r="BU64" s="409"/>
      <c r="BV64" s="410"/>
      <c r="BW64" s="411"/>
      <c r="BX64" s="394"/>
      <c r="BY64" s="175"/>
      <c r="BZ64" s="395"/>
      <c r="CA64" s="396"/>
      <c r="CB64" s="396"/>
      <c r="CC64" s="397"/>
      <c r="CD64" s="398"/>
      <c r="CE64" s="399"/>
      <c r="CF64" s="400"/>
      <c r="CG64" s="176"/>
      <c r="CH64" s="401"/>
      <c r="CI64" s="402"/>
      <c r="CJ64" s="402"/>
      <c r="CK64" s="403"/>
      <c r="CL64" s="404"/>
      <c r="CM64" s="405"/>
      <c r="CN64" s="406"/>
      <c r="CO64" s="177"/>
      <c r="CP64" s="407"/>
      <c r="CQ64" s="408"/>
      <c r="CR64" s="408"/>
      <c r="CS64" s="409"/>
      <c r="CT64" s="410"/>
      <c r="CU64" s="411"/>
      <c r="CV64" s="394"/>
      <c r="CW64" s="175"/>
      <c r="CX64" s="395"/>
      <c r="CY64" s="396"/>
      <c r="CZ64" s="396"/>
      <c r="DA64" s="397"/>
      <c r="DB64" s="398"/>
      <c r="DC64" s="399"/>
      <c r="DD64" s="400"/>
      <c r="DE64" s="176"/>
      <c r="DF64" s="401"/>
      <c r="DG64" s="402"/>
      <c r="DH64" s="402"/>
      <c r="DI64" s="403"/>
      <c r="DJ64" s="404"/>
      <c r="DK64" s="405"/>
      <c r="DL64" s="406"/>
      <c r="DM64" s="177"/>
      <c r="DN64" s="407"/>
      <c r="DO64" s="408"/>
      <c r="DP64" s="408"/>
      <c r="DQ64" s="409"/>
      <c r="DR64" s="410"/>
      <c r="DS64" s="411"/>
      <c r="DT64" s="394"/>
      <c r="DU64" s="175"/>
      <c r="DV64" s="395"/>
      <c r="DW64" s="396"/>
      <c r="DX64" s="396"/>
      <c r="DY64" s="397"/>
      <c r="DZ64" s="398"/>
      <c r="EA64" s="399"/>
      <c r="EB64" s="400"/>
      <c r="EC64" s="176"/>
      <c r="ED64" s="401"/>
      <c r="EE64" s="402"/>
      <c r="EF64" s="402"/>
      <c r="EG64" s="403"/>
      <c r="EH64" s="404"/>
      <c r="EI64" s="405"/>
      <c r="EJ64" s="406"/>
      <c r="EK64" s="177"/>
      <c r="EL64" s="407"/>
      <c r="EM64" s="408"/>
      <c r="EN64" s="408"/>
      <c r="EO64" s="409"/>
      <c r="EP64" s="410"/>
      <c r="EQ64" s="411"/>
      <c r="ER64" s="394"/>
      <c r="ES64" s="175"/>
      <c r="ET64" s="395"/>
      <c r="EU64" s="396"/>
      <c r="EV64" s="396"/>
      <c r="EW64" s="397"/>
      <c r="EX64" s="398"/>
      <c r="EY64" s="399"/>
      <c r="EZ64" s="400"/>
      <c r="FA64" s="176"/>
      <c r="FB64" s="401"/>
      <c r="FC64" s="402"/>
      <c r="FD64" s="402"/>
      <c r="FE64" s="403"/>
      <c r="FF64" s="404"/>
      <c r="FG64" s="405"/>
      <c r="FH64" s="406"/>
      <c r="FI64" s="177"/>
      <c r="FJ64" s="407"/>
      <c r="FK64" s="408"/>
      <c r="FL64" s="408"/>
      <c r="FM64" s="409"/>
      <c r="FN64" s="410"/>
      <c r="FO64" s="411"/>
      <c r="FP64" s="394"/>
      <c r="FQ64" s="175"/>
      <c r="FR64" s="395"/>
      <c r="FS64" s="396"/>
      <c r="FT64" s="396"/>
      <c r="FU64" s="397"/>
      <c r="FV64" s="398"/>
      <c r="FW64" s="399"/>
      <c r="FX64" s="400"/>
      <c r="FY64" s="176"/>
      <c r="FZ64" s="401"/>
      <c r="GA64" s="402"/>
      <c r="GB64" s="402"/>
      <c r="GC64" s="403"/>
      <c r="GD64" s="404"/>
      <c r="GE64" s="405"/>
      <c r="GF64" s="406"/>
      <c r="GG64" s="177"/>
      <c r="GH64" s="407"/>
      <c r="GI64" s="408"/>
      <c r="GJ64" s="408"/>
      <c r="GK64" s="409"/>
      <c r="GL64" s="410"/>
      <c r="GM64" s="411"/>
      <c r="GN64" s="394"/>
      <c r="GO64" s="175"/>
      <c r="GP64" s="395"/>
      <c r="GQ64" s="396"/>
      <c r="GR64" s="396"/>
      <c r="GS64" s="397"/>
      <c r="GT64" s="398"/>
      <c r="GU64" s="399"/>
      <c r="GV64" s="400"/>
      <c r="GW64" s="176"/>
      <c r="GX64" s="401"/>
      <c r="GY64" s="402"/>
      <c r="GZ64" s="402"/>
      <c r="HA64" s="403"/>
      <c r="HB64" s="404"/>
      <c r="HC64" s="405"/>
      <c r="HD64" s="406"/>
      <c r="HE64" s="177"/>
      <c r="HF64" s="407"/>
      <c r="HG64" s="408"/>
      <c r="HH64" s="408"/>
      <c r="HI64" s="409"/>
      <c r="HJ64" s="410"/>
      <c r="HK64" s="411"/>
      <c r="HL64" s="394"/>
      <c r="HM64" s="175"/>
      <c r="HN64" s="395"/>
      <c r="HO64" s="396"/>
      <c r="HP64" s="396"/>
      <c r="HQ64" s="397"/>
      <c r="HR64" s="398"/>
      <c r="HS64" s="399"/>
      <c r="HT64" s="400"/>
      <c r="HU64" s="176"/>
      <c r="HV64" s="401"/>
      <c r="HW64" s="402"/>
      <c r="HX64" s="402"/>
      <c r="HY64" s="403"/>
      <c r="HZ64" s="404"/>
      <c r="IA64" s="405"/>
      <c r="IB64" s="406"/>
      <c r="IC64" s="177"/>
      <c r="ID64" s="407"/>
      <c r="IE64" s="408"/>
      <c r="IF64" s="408"/>
      <c r="IG64" s="409"/>
      <c r="IH64" s="410"/>
      <c r="II64" s="411"/>
      <c r="IJ64" s="394"/>
      <c r="IK64" s="175"/>
      <c r="IL64" s="395"/>
      <c r="IM64" s="396"/>
      <c r="IN64" s="396"/>
      <c r="IO64" s="397"/>
      <c r="IP64" s="398"/>
      <c r="IQ64" s="399"/>
      <c r="IS64" s="163">
        <f t="shared" si="3"/>
        <v>0</v>
      </c>
      <c r="IT64" s="161">
        <f t="shared" si="4"/>
        <v>0</v>
      </c>
      <c r="IU64" s="162">
        <f t="shared" si="5"/>
        <v>0</v>
      </c>
      <c r="IW64" s="241"/>
    </row>
    <row r="65" spans="1:257" s="160" customFormat="1" ht="20.100000000000001" customHeight="1">
      <c r="A65" s="490"/>
      <c r="B65" s="491"/>
      <c r="C65" s="492"/>
      <c r="D65" s="412"/>
      <c r="E65" s="178"/>
      <c r="F65" s="413"/>
      <c r="G65" s="414"/>
      <c r="H65" s="414"/>
      <c r="I65" s="415"/>
      <c r="J65" s="416"/>
      <c r="K65" s="417"/>
      <c r="L65" s="418"/>
      <c r="M65" s="179"/>
      <c r="N65" s="419"/>
      <c r="O65" s="420"/>
      <c r="P65" s="420"/>
      <c r="Q65" s="421"/>
      <c r="R65" s="422"/>
      <c r="S65" s="423"/>
      <c r="T65" s="424"/>
      <c r="U65" s="180"/>
      <c r="V65" s="425"/>
      <c r="W65" s="426"/>
      <c r="X65" s="426"/>
      <c r="Y65" s="427"/>
      <c r="Z65" s="428"/>
      <c r="AA65" s="429"/>
      <c r="AB65" s="412"/>
      <c r="AC65" s="178"/>
      <c r="AD65" s="413"/>
      <c r="AE65" s="414"/>
      <c r="AF65" s="414"/>
      <c r="AG65" s="415"/>
      <c r="AH65" s="416"/>
      <c r="AI65" s="417"/>
      <c r="AJ65" s="418"/>
      <c r="AK65" s="179"/>
      <c r="AL65" s="419"/>
      <c r="AM65" s="420"/>
      <c r="AN65" s="420"/>
      <c r="AO65" s="421"/>
      <c r="AP65" s="422"/>
      <c r="AQ65" s="423"/>
      <c r="AR65" s="424"/>
      <c r="AS65" s="180"/>
      <c r="AT65" s="425"/>
      <c r="AU65" s="426"/>
      <c r="AV65" s="426"/>
      <c r="AW65" s="427"/>
      <c r="AX65" s="428"/>
      <c r="AY65" s="429"/>
      <c r="AZ65" s="412"/>
      <c r="BA65" s="178"/>
      <c r="BB65" s="413"/>
      <c r="BC65" s="414"/>
      <c r="BD65" s="414"/>
      <c r="BE65" s="415"/>
      <c r="BF65" s="416"/>
      <c r="BG65" s="417"/>
      <c r="BH65" s="418"/>
      <c r="BI65" s="179"/>
      <c r="BJ65" s="419"/>
      <c r="BK65" s="420"/>
      <c r="BL65" s="420"/>
      <c r="BM65" s="421"/>
      <c r="BN65" s="422"/>
      <c r="BO65" s="423"/>
      <c r="BP65" s="424"/>
      <c r="BQ65" s="180"/>
      <c r="BR65" s="425"/>
      <c r="BS65" s="426"/>
      <c r="BT65" s="426"/>
      <c r="BU65" s="427"/>
      <c r="BV65" s="428"/>
      <c r="BW65" s="429"/>
      <c r="BX65" s="412"/>
      <c r="BY65" s="178"/>
      <c r="BZ65" s="413"/>
      <c r="CA65" s="414"/>
      <c r="CB65" s="414"/>
      <c r="CC65" s="415"/>
      <c r="CD65" s="416"/>
      <c r="CE65" s="417"/>
      <c r="CF65" s="418"/>
      <c r="CG65" s="179"/>
      <c r="CH65" s="419"/>
      <c r="CI65" s="420"/>
      <c r="CJ65" s="420"/>
      <c r="CK65" s="421"/>
      <c r="CL65" s="422"/>
      <c r="CM65" s="423"/>
      <c r="CN65" s="424"/>
      <c r="CO65" s="180"/>
      <c r="CP65" s="425"/>
      <c r="CQ65" s="426"/>
      <c r="CR65" s="426"/>
      <c r="CS65" s="427"/>
      <c r="CT65" s="428"/>
      <c r="CU65" s="429"/>
      <c r="CV65" s="412"/>
      <c r="CW65" s="178"/>
      <c r="CX65" s="413"/>
      <c r="CY65" s="414"/>
      <c r="CZ65" s="414"/>
      <c r="DA65" s="415"/>
      <c r="DB65" s="416"/>
      <c r="DC65" s="417"/>
      <c r="DD65" s="418"/>
      <c r="DE65" s="179"/>
      <c r="DF65" s="419"/>
      <c r="DG65" s="420"/>
      <c r="DH65" s="420"/>
      <c r="DI65" s="421"/>
      <c r="DJ65" s="422"/>
      <c r="DK65" s="423"/>
      <c r="DL65" s="424"/>
      <c r="DM65" s="180"/>
      <c r="DN65" s="425"/>
      <c r="DO65" s="426"/>
      <c r="DP65" s="426"/>
      <c r="DQ65" s="427"/>
      <c r="DR65" s="428"/>
      <c r="DS65" s="429"/>
      <c r="DT65" s="412"/>
      <c r="DU65" s="178"/>
      <c r="DV65" s="413"/>
      <c r="DW65" s="414"/>
      <c r="DX65" s="414"/>
      <c r="DY65" s="415"/>
      <c r="DZ65" s="416"/>
      <c r="EA65" s="417"/>
      <c r="EB65" s="418"/>
      <c r="EC65" s="179"/>
      <c r="ED65" s="419"/>
      <c r="EE65" s="420"/>
      <c r="EF65" s="420"/>
      <c r="EG65" s="421"/>
      <c r="EH65" s="422"/>
      <c r="EI65" s="423"/>
      <c r="EJ65" s="424"/>
      <c r="EK65" s="180"/>
      <c r="EL65" s="425"/>
      <c r="EM65" s="426"/>
      <c r="EN65" s="426"/>
      <c r="EO65" s="427"/>
      <c r="EP65" s="428"/>
      <c r="EQ65" s="429"/>
      <c r="ER65" s="412"/>
      <c r="ES65" s="178"/>
      <c r="ET65" s="413"/>
      <c r="EU65" s="414"/>
      <c r="EV65" s="414"/>
      <c r="EW65" s="415"/>
      <c r="EX65" s="416"/>
      <c r="EY65" s="417"/>
      <c r="EZ65" s="418"/>
      <c r="FA65" s="179"/>
      <c r="FB65" s="419"/>
      <c r="FC65" s="420"/>
      <c r="FD65" s="420"/>
      <c r="FE65" s="421"/>
      <c r="FF65" s="422"/>
      <c r="FG65" s="423"/>
      <c r="FH65" s="424"/>
      <c r="FI65" s="180"/>
      <c r="FJ65" s="425"/>
      <c r="FK65" s="426"/>
      <c r="FL65" s="426"/>
      <c r="FM65" s="427"/>
      <c r="FN65" s="428"/>
      <c r="FO65" s="429"/>
      <c r="FP65" s="412"/>
      <c r="FQ65" s="178"/>
      <c r="FR65" s="413"/>
      <c r="FS65" s="414"/>
      <c r="FT65" s="414"/>
      <c r="FU65" s="415"/>
      <c r="FV65" s="416"/>
      <c r="FW65" s="417"/>
      <c r="FX65" s="418"/>
      <c r="FY65" s="179"/>
      <c r="FZ65" s="419"/>
      <c r="GA65" s="420"/>
      <c r="GB65" s="420"/>
      <c r="GC65" s="421"/>
      <c r="GD65" s="422"/>
      <c r="GE65" s="423"/>
      <c r="GF65" s="424"/>
      <c r="GG65" s="180"/>
      <c r="GH65" s="425"/>
      <c r="GI65" s="426"/>
      <c r="GJ65" s="426"/>
      <c r="GK65" s="427"/>
      <c r="GL65" s="428"/>
      <c r="GM65" s="429"/>
      <c r="GN65" s="412"/>
      <c r="GO65" s="178"/>
      <c r="GP65" s="413"/>
      <c r="GQ65" s="414"/>
      <c r="GR65" s="414"/>
      <c r="GS65" s="415"/>
      <c r="GT65" s="416"/>
      <c r="GU65" s="417"/>
      <c r="GV65" s="418"/>
      <c r="GW65" s="179"/>
      <c r="GX65" s="419"/>
      <c r="GY65" s="420"/>
      <c r="GZ65" s="420"/>
      <c r="HA65" s="421"/>
      <c r="HB65" s="422"/>
      <c r="HC65" s="423"/>
      <c r="HD65" s="424"/>
      <c r="HE65" s="180"/>
      <c r="HF65" s="425"/>
      <c r="HG65" s="426"/>
      <c r="HH65" s="426"/>
      <c r="HI65" s="427"/>
      <c r="HJ65" s="428"/>
      <c r="HK65" s="429"/>
      <c r="HL65" s="412"/>
      <c r="HM65" s="178"/>
      <c r="HN65" s="413"/>
      <c r="HO65" s="414"/>
      <c r="HP65" s="414"/>
      <c r="HQ65" s="415"/>
      <c r="HR65" s="416"/>
      <c r="HS65" s="417"/>
      <c r="HT65" s="418"/>
      <c r="HU65" s="179"/>
      <c r="HV65" s="419"/>
      <c r="HW65" s="420"/>
      <c r="HX65" s="420"/>
      <c r="HY65" s="421"/>
      <c r="HZ65" s="422"/>
      <c r="IA65" s="423"/>
      <c r="IB65" s="424"/>
      <c r="IC65" s="180"/>
      <c r="ID65" s="425"/>
      <c r="IE65" s="426"/>
      <c r="IF65" s="426"/>
      <c r="IG65" s="427"/>
      <c r="IH65" s="428"/>
      <c r="II65" s="429"/>
      <c r="IJ65" s="412"/>
      <c r="IK65" s="178"/>
      <c r="IL65" s="413"/>
      <c r="IM65" s="414"/>
      <c r="IN65" s="414"/>
      <c r="IO65" s="415"/>
      <c r="IP65" s="416"/>
      <c r="IQ65" s="417"/>
      <c r="IS65" s="163">
        <f t="shared" si="3"/>
        <v>0</v>
      </c>
      <c r="IT65" s="161">
        <f t="shared" si="4"/>
        <v>0</v>
      </c>
      <c r="IU65" s="162">
        <f t="shared" si="5"/>
        <v>0</v>
      </c>
      <c r="IW65" s="241"/>
    </row>
    <row r="66" spans="1:257" s="160" customFormat="1" ht="20.100000000000001" customHeight="1">
      <c r="A66" s="270"/>
      <c r="B66" s="303"/>
      <c r="C66" s="271"/>
      <c r="D66" s="394"/>
      <c r="E66" s="175"/>
      <c r="F66" s="395"/>
      <c r="G66" s="396"/>
      <c r="H66" s="396"/>
      <c r="I66" s="397"/>
      <c r="J66" s="398"/>
      <c r="K66" s="399"/>
      <c r="L66" s="400"/>
      <c r="M66" s="176"/>
      <c r="N66" s="401"/>
      <c r="O66" s="402"/>
      <c r="P66" s="402"/>
      <c r="Q66" s="403"/>
      <c r="R66" s="404"/>
      <c r="S66" s="405"/>
      <c r="T66" s="406"/>
      <c r="U66" s="177"/>
      <c r="V66" s="407"/>
      <c r="W66" s="408"/>
      <c r="X66" s="408"/>
      <c r="Y66" s="409"/>
      <c r="Z66" s="410"/>
      <c r="AA66" s="411"/>
      <c r="AB66" s="394"/>
      <c r="AC66" s="175"/>
      <c r="AD66" s="395"/>
      <c r="AE66" s="396"/>
      <c r="AF66" s="396"/>
      <c r="AG66" s="397"/>
      <c r="AH66" s="398"/>
      <c r="AI66" s="399"/>
      <c r="AJ66" s="400"/>
      <c r="AK66" s="176"/>
      <c r="AL66" s="401"/>
      <c r="AM66" s="402"/>
      <c r="AN66" s="402"/>
      <c r="AO66" s="403"/>
      <c r="AP66" s="404"/>
      <c r="AQ66" s="405"/>
      <c r="AR66" s="406"/>
      <c r="AS66" s="177"/>
      <c r="AT66" s="407"/>
      <c r="AU66" s="408"/>
      <c r="AV66" s="408"/>
      <c r="AW66" s="409"/>
      <c r="AX66" s="410"/>
      <c r="AY66" s="411"/>
      <c r="AZ66" s="394"/>
      <c r="BA66" s="175"/>
      <c r="BB66" s="395"/>
      <c r="BC66" s="396"/>
      <c r="BD66" s="396"/>
      <c r="BE66" s="397"/>
      <c r="BF66" s="398"/>
      <c r="BG66" s="399"/>
      <c r="BH66" s="400"/>
      <c r="BI66" s="176"/>
      <c r="BJ66" s="401"/>
      <c r="BK66" s="402"/>
      <c r="BL66" s="402"/>
      <c r="BM66" s="403"/>
      <c r="BN66" s="404"/>
      <c r="BO66" s="405"/>
      <c r="BP66" s="406"/>
      <c r="BQ66" s="177"/>
      <c r="BR66" s="407"/>
      <c r="BS66" s="408"/>
      <c r="BT66" s="408"/>
      <c r="BU66" s="409"/>
      <c r="BV66" s="410"/>
      <c r="BW66" s="411"/>
      <c r="BX66" s="394"/>
      <c r="BY66" s="175"/>
      <c r="BZ66" s="395"/>
      <c r="CA66" s="396"/>
      <c r="CB66" s="396"/>
      <c r="CC66" s="397"/>
      <c r="CD66" s="398"/>
      <c r="CE66" s="399"/>
      <c r="CF66" s="400"/>
      <c r="CG66" s="176"/>
      <c r="CH66" s="401"/>
      <c r="CI66" s="402"/>
      <c r="CJ66" s="402"/>
      <c r="CK66" s="403"/>
      <c r="CL66" s="404"/>
      <c r="CM66" s="405"/>
      <c r="CN66" s="406"/>
      <c r="CO66" s="177"/>
      <c r="CP66" s="407"/>
      <c r="CQ66" s="408"/>
      <c r="CR66" s="408"/>
      <c r="CS66" s="409"/>
      <c r="CT66" s="410"/>
      <c r="CU66" s="411"/>
      <c r="CV66" s="394"/>
      <c r="CW66" s="175"/>
      <c r="CX66" s="395"/>
      <c r="CY66" s="396"/>
      <c r="CZ66" s="396"/>
      <c r="DA66" s="397"/>
      <c r="DB66" s="398"/>
      <c r="DC66" s="399"/>
      <c r="DD66" s="400"/>
      <c r="DE66" s="176"/>
      <c r="DF66" s="401"/>
      <c r="DG66" s="402"/>
      <c r="DH66" s="402"/>
      <c r="DI66" s="403"/>
      <c r="DJ66" s="404"/>
      <c r="DK66" s="405"/>
      <c r="DL66" s="406"/>
      <c r="DM66" s="177"/>
      <c r="DN66" s="407"/>
      <c r="DO66" s="408"/>
      <c r="DP66" s="408"/>
      <c r="DQ66" s="409"/>
      <c r="DR66" s="410"/>
      <c r="DS66" s="411"/>
      <c r="DT66" s="394"/>
      <c r="DU66" s="175"/>
      <c r="DV66" s="395"/>
      <c r="DW66" s="396"/>
      <c r="DX66" s="396"/>
      <c r="DY66" s="397"/>
      <c r="DZ66" s="398"/>
      <c r="EA66" s="399"/>
      <c r="EB66" s="400"/>
      <c r="EC66" s="176"/>
      <c r="ED66" s="401"/>
      <c r="EE66" s="402"/>
      <c r="EF66" s="402"/>
      <c r="EG66" s="403"/>
      <c r="EH66" s="404"/>
      <c r="EI66" s="405"/>
      <c r="EJ66" s="406"/>
      <c r="EK66" s="177"/>
      <c r="EL66" s="407"/>
      <c r="EM66" s="408"/>
      <c r="EN66" s="408"/>
      <c r="EO66" s="409"/>
      <c r="EP66" s="410"/>
      <c r="EQ66" s="411"/>
      <c r="ER66" s="394"/>
      <c r="ES66" s="175"/>
      <c r="ET66" s="395"/>
      <c r="EU66" s="396"/>
      <c r="EV66" s="396"/>
      <c r="EW66" s="397"/>
      <c r="EX66" s="398"/>
      <c r="EY66" s="399"/>
      <c r="EZ66" s="400"/>
      <c r="FA66" s="176"/>
      <c r="FB66" s="401"/>
      <c r="FC66" s="402"/>
      <c r="FD66" s="402"/>
      <c r="FE66" s="403"/>
      <c r="FF66" s="404"/>
      <c r="FG66" s="405"/>
      <c r="FH66" s="406"/>
      <c r="FI66" s="177"/>
      <c r="FJ66" s="407"/>
      <c r="FK66" s="408"/>
      <c r="FL66" s="408"/>
      <c r="FM66" s="409"/>
      <c r="FN66" s="410"/>
      <c r="FO66" s="411"/>
      <c r="FP66" s="394"/>
      <c r="FQ66" s="175"/>
      <c r="FR66" s="395"/>
      <c r="FS66" s="396"/>
      <c r="FT66" s="396"/>
      <c r="FU66" s="397"/>
      <c r="FV66" s="398"/>
      <c r="FW66" s="399"/>
      <c r="FX66" s="400"/>
      <c r="FY66" s="176"/>
      <c r="FZ66" s="401"/>
      <c r="GA66" s="402"/>
      <c r="GB66" s="402"/>
      <c r="GC66" s="403"/>
      <c r="GD66" s="404"/>
      <c r="GE66" s="405"/>
      <c r="GF66" s="406"/>
      <c r="GG66" s="177"/>
      <c r="GH66" s="407"/>
      <c r="GI66" s="408"/>
      <c r="GJ66" s="408"/>
      <c r="GK66" s="409"/>
      <c r="GL66" s="410"/>
      <c r="GM66" s="411"/>
      <c r="GN66" s="394"/>
      <c r="GO66" s="175"/>
      <c r="GP66" s="395"/>
      <c r="GQ66" s="396"/>
      <c r="GR66" s="396"/>
      <c r="GS66" s="397"/>
      <c r="GT66" s="398"/>
      <c r="GU66" s="399"/>
      <c r="GV66" s="400"/>
      <c r="GW66" s="176"/>
      <c r="GX66" s="401"/>
      <c r="GY66" s="402"/>
      <c r="GZ66" s="402"/>
      <c r="HA66" s="403"/>
      <c r="HB66" s="404"/>
      <c r="HC66" s="405"/>
      <c r="HD66" s="406"/>
      <c r="HE66" s="177"/>
      <c r="HF66" s="407"/>
      <c r="HG66" s="408"/>
      <c r="HH66" s="408"/>
      <c r="HI66" s="409"/>
      <c r="HJ66" s="410"/>
      <c r="HK66" s="411"/>
      <c r="HL66" s="394"/>
      <c r="HM66" s="175"/>
      <c r="HN66" s="395"/>
      <c r="HO66" s="396"/>
      <c r="HP66" s="396"/>
      <c r="HQ66" s="397"/>
      <c r="HR66" s="398"/>
      <c r="HS66" s="399"/>
      <c r="HT66" s="400"/>
      <c r="HU66" s="176"/>
      <c r="HV66" s="401"/>
      <c r="HW66" s="402"/>
      <c r="HX66" s="402"/>
      <c r="HY66" s="403"/>
      <c r="HZ66" s="404"/>
      <c r="IA66" s="405"/>
      <c r="IB66" s="406"/>
      <c r="IC66" s="177"/>
      <c r="ID66" s="407"/>
      <c r="IE66" s="408"/>
      <c r="IF66" s="408"/>
      <c r="IG66" s="409"/>
      <c r="IH66" s="410"/>
      <c r="II66" s="411"/>
      <c r="IJ66" s="394"/>
      <c r="IK66" s="175"/>
      <c r="IL66" s="395"/>
      <c r="IM66" s="396"/>
      <c r="IN66" s="396"/>
      <c r="IO66" s="397"/>
      <c r="IP66" s="398"/>
      <c r="IQ66" s="399"/>
      <c r="IS66" s="163">
        <f t="shared" si="3"/>
        <v>0</v>
      </c>
      <c r="IT66" s="161">
        <f t="shared" si="4"/>
        <v>0</v>
      </c>
      <c r="IU66" s="162">
        <f t="shared" si="5"/>
        <v>0</v>
      </c>
      <c r="IW66" s="241"/>
    </row>
    <row r="67" spans="1:257" s="160" customFormat="1" ht="20.100000000000001" customHeight="1">
      <c r="A67" s="490"/>
      <c r="B67" s="491"/>
      <c r="C67" s="492"/>
      <c r="D67" s="412"/>
      <c r="E67" s="178"/>
      <c r="F67" s="413"/>
      <c r="G67" s="414"/>
      <c r="H67" s="414"/>
      <c r="I67" s="415"/>
      <c r="J67" s="416"/>
      <c r="K67" s="417"/>
      <c r="L67" s="418"/>
      <c r="M67" s="179"/>
      <c r="N67" s="419"/>
      <c r="O67" s="420"/>
      <c r="P67" s="420"/>
      <c r="Q67" s="421"/>
      <c r="R67" s="422"/>
      <c r="S67" s="423"/>
      <c r="T67" s="424"/>
      <c r="U67" s="180"/>
      <c r="V67" s="425"/>
      <c r="W67" s="426"/>
      <c r="X67" s="426"/>
      <c r="Y67" s="427"/>
      <c r="Z67" s="428"/>
      <c r="AA67" s="429"/>
      <c r="AB67" s="412"/>
      <c r="AC67" s="178"/>
      <c r="AD67" s="413"/>
      <c r="AE67" s="414"/>
      <c r="AF67" s="414"/>
      <c r="AG67" s="415"/>
      <c r="AH67" s="416"/>
      <c r="AI67" s="417"/>
      <c r="AJ67" s="418"/>
      <c r="AK67" s="179"/>
      <c r="AL67" s="419"/>
      <c r="AM67" s="420"/>
      <c r="AN67" s="420"/>
      <c r="AO67" s="421"/>
      <c r="AP67" s="422"/>
      <c r="AQ67" s="423"/>
      <c r="AR67" s="424"/>
      <c r="AS67" s="180"/>
      <c r="AT67" s="425"/>
      <c r="AU67" s="426"/>
      <c r="AV67" s="426"/>
      <c r="AW67" s="427"/>
      <c r="AX67" s="428"/>
      <c r="AY67" s="429"/>
      <c r="AZ67" s="412"/>
      <c r="BA67" s="178"/>
      <c r="BB67" s="413"/>
      <c r="BC67" s="414"/>
      <c r="BD67" s="414"/>
      <c r="BE67" s="415"/>
      <c r="BF67" s="416"/>
      <c r="BG67" s="417"/>
      <c r="BH67" s="418"/>
      <c r="BI67" s="179"/>
      <c r="BJ67" s="419"/>
      <c r="BK67" s="420"/>
      <c r="BL67" s="420"/>
      <c r="BM67" s="421"/>
      <c r="BN67" s="422"/>
      <c r="BO67" s="423"/>
      <c r="BP67" s="424"/>
      <c r="BQ67" s="180"/>
      <c r="BR67" s="425"/>
      <c r="BS67" s="426"/>
      <c r="BT67" s="426"/>
      <c r="BU67" s="427"/>
      <c r="BV67" s="428"/>
      <c r="BW67" s="429"/>
      <c r="BX67" s="412"/>
      <c r="BY67" s="178"/>
      <c r="BZ67" s="413"/>
      <c r="CA67" s="414"/>
      <c r="CB67" s="414"/>
      <c r="CC67" s="415"/>
      <c r="CD67" s="416"/>
      <c r="CE67" s="417"/>
      <c r="CF67" s="418"/>
      <c r="CG67" s="179"/>
      <c r="CH67" s="419"/>
      <c r="CI67" s="420"/>
      <c r="CJ67" s="420"/>
      <c r="CK67" s="421"/>
      <c r="CL67" s="422"/>
      <c r="CM67" s="423"/>
      <c r="CN67" s="424"/>
      <c r="CO67" s="180"/>
      <c r="CP67" s="425"/>
      <c r="CQ67" s="426"/>
      <c r="CR67" s="426"/>
      <c r="CS67" s="427"/>
      <c r="CT67" s="428"/>
      <c r="CU67" s="429"/>
      <c r="CV67" s="412"/>
      <c r="CW67" s="178"/>
      <c r="CX67" s="413"/>
      <c r="CY67" s="414"/>
      <c r="CZ67" s="414"/>
      <c r="DA67" s="415"/>
      <c r="DB67" s="416"/>
      <c r="DC67" s="417"/>
      <c r="DD67" s="418"/>
      <c r="DE67" s="179"/>
      <c r="DF67" s="419"/>
      <c r="DG67" s="420"/>
      <c r="DH67" s="420"/>
      <c r="DI67" s="421"/>
      <c r="DJ67" s="422"/>
      <c r="DK67" s="423"/>
      <c r="DL67" s="424"/>
      <c r="DM67" s="180"/>
      <c r="DN67" s="425"/>
      <c r="DO67" s="426"/>
      <c r="DP67" s="426"/>
      <c r="DQ67" s="427"/>
      <c r="DR67" s="428"/>
      <c r="DS67" s="429"/>
      <c r="DT67" s="412"/>
      <c r="DU67" s="178"/>
      <c r="DV67" s="413"/>
      <c r="DW67" s="414"/>
      <c r="DX67" s="414"/>
      <c r="DY67" s="415"/>
      <c r="DZ67" s="416"/>
      <c r="EA67" s="417"/>
      <c r="EB67" s="418"/>
      <c r="EC67" s="179"/>
      <c r="ED67" s="419"/>
      <c r="EE67" s="420"/>
      <c r="EF67" s="420"/>
      <c r="EG67" s="421"/>
      <c r="EH67" s="422"/>
      <c r="EI67" s="423"/>
      <c r="EJ67" s="424"/>
      <c r="EK67" s="180"/>
      <c r="EL67" s="425"/>
      <c r="EM67" s="426"/>
      <c r="EN67" s="426"/>
      <c r="EO67" s="427"/>
      <c r="EP67" s="428"/>
      <c r="EQ67" s="429"/>
      <c r="ER67" s="412"/>
      <c r="ES67" s="178"/>
      <c r="ET67" s="413"/>
      <c r="EU67" s="414"/>
      <c r="EV67" s="414"/>
      <c r="EW67" s="415"/>
      <c r="EX67" s="416"/>
      <c r="EY67" s="417"/>
      <c r="EZ67" s="418"/>
      <c r="FA67" s="179"/>
      <c r="FB67" s="419"/>
      <c r="FC67" s="420"/>
      <c r="FD67" s="420"/>
      <c r="FE67" s="421"/>
      <c r="FF67" s="422"/>
      <c r="FG67" s="423"/>
      <c r="FH67" s="424"/>
      <c r="FI67" s="180"/>
      <c r="FJ67" s="425"/>
      <c r="FK67" s="426"/>
      <c r="FL67" s="426"/>
      <c r="FM67" s="427"/>
      <c r="FN67" s="428"/>
      <c r="FO67" s="429"/>
      <c r="FP67" s="412"/>
      <c r="FQ67" s="178"/>
      <c r="FR67" s="413"/>
      <c r="FS67" s="414"/>
      <c r="FT67" s="414"/>
      <c r="FU67" s="415"/>
      <c r="FV67" s="416"/>
      <c r="FW67" s="417"/>
      <c r="FX67" s="418"/>
      <c r="FY67" s="179"/>
      <c r="FZ67" s="419"/>
      <c r="GA67" s="420"/>
      <c r="GB67" s="420"/>
      <c r="GC67" s="421"/>
      <c r="GD67" s="422"/>
      <c r="GE67" s="423"/>
      <c r="GF67" s="424"/>
      <c r="GG67" s="180"/>
      <c r="GH67" s="425"/>
      <c r="GI67" s="426"/>
      <c r="GJ67" s="426"/>
      <c r="GK67" s="427"/>
      <c r="GL67" s="428"/>
      <c r="GM67" s="429"/>
      <c r="GN67" s="412"/>
      <c r="GO67" s="178"/>
      <c r="GP67" s="413"/>
      <c r="GQ67" s="414"/>
      <c r="GR67" s="414"/>
      <c r="GS67" s="415"/>
      <c r="GT67" s="416"/>
      <c r="GU67" s="417"/>
      <c r="GV67" s="418"/>
      <c r="GW67" s="179"/>
      <c r="GX67" s="419"/>
      <c r="GY67" s="420"/>
      <c r="GZ67" s="420"/>
      <c r="HA67" s="421"/>
      <c r="HB67" s="422"/>
      <c r="HC67" s="423"/>
      <c r="HD67" s="424"/>
      <c r="HE67" s="180"/>
      <c r="HF67" s="425"/>
      <c r="HG67" s="426"/>
      <c r="HH67" s="426"/>
      <c r="HI67" s="427"/>
      <c r="HJ67" s="428"/>
      <c r="HK67" s="429"/>
      <c r="HL67" s="412"/>
      <c r="HM67" s="178"/>
      <c r="HN67" s="413"/>
      <c r="HO67" s="414"/>
      <c r="HP67" s="414"/>
      <c r="HQ67" s="415"/>
      <c r="HR67" s="416"/>
      <c r="HS67" s="417"/>
      <c r="HT67" s="418"/>
      <c r="HU67" s="179"/>
      <c r="HV67" s="419"/>
      <c r="HW67" s="420"/>
      <c r="HX67" s="420"/>
      <c r="HY67" s="421"/>
      <c r="HZ67" s="422"/>
      <c r="IA67" s="423"/>
      <c r="IB67" s="424"/>
      <c r="IC67" s="180"/>
      <c r="ID67" s="425"/>
      <c r="IE67" s="426"/>
      <c r="IF67" s="426"/>
      <c r="IG67" s="427"/>
      <c r="IH67" s="428"/>
      <c r="II67" s="429"/>
      <c r="IJ67" s="412"/>
      <c r="IK67" s="178"/>
      <c r="IL67" s="413"/>
      <c r="IM67" s="414"/>
      <c r="IN67" s="414"/>
      <c r="IO67" s="415"/>
      <c r="IP67" s="416"/>
      <c r="IQ67" s="417"/>
      <c r="IS67" s="163">
        <f t="shared" si="3"/>
        <v>0</v>
      </c>
      <c r="IT67" s="161">
        <f t="shared" si="4"/>
        <v>0</v>
      </c>
      <c r="IU67" s="162">
        <f t="shared" si="5"/>
        <v>0</v>
      </c>
      <c r="IW67" s="241"/>
    </row>
    <row r="68" spans="1:257" s="160" customFormat="1" ht="20.100000000000001" customHeight="1">
      <c r="A68" s="270"/>
      <c r="B68" s="303"/>
      <c r="C68" s="271"/>
      <c r="D68" s="394"/>
      <c r="E68" s="175"/>
      <c r="F68" s="395"/>
      <c r="G68" s="396"/>
      <c r="H68" s="396"/>
      <c r="I68" s="397"/>
      <c r="J68" s="398"/>
      <c r="K68" s="399"/>
      <c r="L68" s="400"/>
      <c r="M68" s="176"/>
      <c r="N68" s="401"/>
      <c r="O68" s="402"/>
      <c r="P68" s="402"/>
      <c r="Q68" s="403"/>
      <c r="R68" s="404"/>
      <c r="S68" s="405"/>
      <c r="T68" s="406"/>
      <c r="U68" s="177"/>
      <c r="V68" s="407"/>
      <c r="W68" s="408"/>
      <c r="X68" s="408"/>
      <c r="Y68" s="409"/>
      <c r="Z68" s="410"/>
      <c r="AA68" s="411"/>
      <c r="AB68" s="394"/>
      <c r="AC68" s="175"/>
      <c r="AD68" s="395"/>
      <c r="AE68" s="396"/>
      <c r="AF68" s="396"/>
      <c r="AG68" s="397"/>
      <c r="AH68" s="398"/>
      <c r="AI68" s="399"/>
      <c r="AJ68" s="400"/>
      <c r="AK68" s="176"/>
      <c r="AL68" s="401"/>
      <c r="AM68" s="402"/>
      <c r="AN68" s="402"/>
      <c r="AO68" s="403"/>
      <c r="AP68" s="404"/>
      <c r="AQ68" s="405"/>
      <c r="AR68" s="406"/>
      <c r="AS68" s="177"/>
      <c r="AT68" s="407"/>
      <c r="AU68" s="408"/>
      <c r="AV68" s="408"/>
      <c r="AW68" s="409"/>
      <c r="AX68" s="410"/>
      <c r="AY68" s="411"/>
      <c r="AZ68" s="394"/>
      <c r="BA68" s="175"/>
      <c r="BB68" s="395"/>
      <c r="BC68" s="396"/>
      <c r="BD68" s="396"/>
      <c r="BE68" s="397"/>
      <c r="BF68" s="398"/>
      <c r="BG68" s="399"/>
      <c r="BH68" s="400"/>
      <c r="BI68" s="176"/>
      <c r="BJ68" s="401"/>
      <c r="BK68" s="402"/>
      <c r="BL68" s="402"/>
      <c r="BM68" s="403"/>
      <c r="BN68" s="404"/>
      <c r="BO68" s="405"/>
      <c r="BP68" s="406"/>
      <c r="BQ68" s="177"/>
      <c r="BR68" s="407"/>
      <c r="BS68" s="408"/>
      <c r="BT68" s="408"/>
      <c r="BU68" s="409"/>
      <c r="BV68" s="410"/>
      <c r="BW68" s="411"/>
      <c r="BX68" s="394"/>
      <c r="BY68" s="175"/>
      <c r="BZ68" s="395"/>
      <c r="CA68" s="396"/>
      <c r="CB68" s="396"/>
      <c r="CC68" s="397"/>
      <c r="CD68" s="398"/>
      <c r="CE68" s="399"/>
      <c r="CF68" s="400"/>
      <c r="CG68" s="176"/>
      <c r="CH68" s="401"/>
      <c r="CI68" s="402"/>
      <c r="CJ68" s="402"/>
      <c r="CK68" s="403"/>
      <c r="CL68" s="404"/>
      <c r="CM68" s="405"/>
      <c r="CN68" s="406"/>
      <c r="CO68" s="177"/>
      <c r="CP68" s="407"/>
      <c r="CQ68" s="408"/>
      <c r="CR68" s="408"/>
      <c r="CS68" s="409"/>
      <c r="CT68" s="410"/>
      <c r="CU68" s="411"/>
      <c r="CV68" s="394"/>
      <c r="CW68" s="175"/>
      <c r="CX68" s="395"/>
      <c r="CY68" s="396"/>
      <c r="CZ68" s="396"/>
      <c r="DA68" s="397"/>
      <c r="DB68" s="398"/>
      <c r="DC68" s="399"/>
      <c r="DD68" s="400"/>
      <c r="DE68" s="176"/>
      <c r="DF68" s="401"/>
      <c r="DG68" s="402"/>
      <c r="DH68" s="402"/>
      <c r="DI68" s="403"/>
      <c r="DJ68" s="404"/>
      <c r="DK68" s="405"/>
      <c r="DL68" s="406"/>
      <c r="DM68" s="177"/>
      <c r="DN68" s="407"/>
      <c r="DO68" s="408"/>
      <c r="DP68" s="408"/>
      <c r="DQ68" s="409"/>
      <c r="DR68" s="410"/>
      <c r="DS68" s="411"/>
      <c r="DT68" s="394"/>
      <c r="DU68" s="175"/>
      <c r="DV68" s="395"/>
      <c r="DW68" s="396"/>
      <c r="DX68" s="396"/>
      <c r="DY68" s="397"/>
      <c r="DZ68" s="398"/>
      <c r="EA68" s="399"/>
      <c r="EB68" s="400"/>
      <c r="EC68" s="176"/>
      <c r="ED68" s="401"/>
      <c r="EE68" s="402"/>
      <c r="EF68" s="402"/>
      <c r="EG68" s="403"/>
      <c r="EH68" s="404"/>
      <c r="EI68" s="405"/>
      <c r="EJ68" s="406"/>
      <c r="EK68" s="177"/>
      <c r="EL68" s="407"/>
      <c r="EM68" s="408"/>
      <c r="EN68" s="408"/>
      <c r="EO68" s="409"/>
      <c r="EP68" s="410"/>
      <c r="EQ68" s="411"/>
      <c r="ER68" s="394"/>
      <c r="ES68" s="175"/>
      <c r="ET68" s="395"/>
      <c r="EU68" s="396"/>
      <c r="EV68" s="396"/>
      <c r="EW68" s="397"/>
      <c r="EX68" s="398"/>
      <c r="EY68" s="399"/>
      <c r="EZ68" s="400"/>
      <c r="FA68" s="176"/>
      <c r="FB68" s="401"/>
      <c r="FC68" s="402"/>
      <c r="FD68" s="402"/>
      <c r="FE68" s="403"/>
      <c r="FF68" s="404"/>
      <c r="FG68" s="405"/>
      <c r="FH68" s="406"/>
      <c r="FI68" s="177"/>
      <c r="FJ68" s="407"/>
      <c r="FK68" s="408"/>
      <c r="FL68" s="408"/>
      <c r="FM68" s="409"/>
      <c r="FN68" s="410"/>
      <c r="FO68" s="411"/>
      <c r="FP68" s="394"/>
      <c r="FQ68" s="175"/>
      <c r="FR68" s="395"/>
      <c r="FS68" s="396"/>
      <c r="FT68" s="396"/>
      <c r="FU68" s="397"/>
      <c r="FV68" s="398"/>
      <c r="FW68" s="399"/>
      <c r="FX68" s="400"/>
      <c r="FY68" s="176"/>
      <c r="FZ68" s="401"/>
      <c r="GA68" s="402"/>
      <c r="GB68" s="402"/>
      <c r="GC68" s="403"/>
      <c r="GD68" s="404"/>
      <c r="GE68" s="405"/>
      <c r="GF68" s="406"/>
      <c r="GG68" s="177"/>
      <c r="GH68" s="407"/>
      <c r="GI68" s="408"/>
      <c r="GJ68" s="408"/>
      <c r="GK68" s="409"/>
      <c r="GL68" s="410"/>
      <c r="GM68" s="411"/>
      <c r="GN68" s="394"/>
      <c r="GO68" s="175"/>
      <c r="GP68" s="395"/>
      <c r="GQ68" s="396"/>
      <c r="GR68" s="396"/>
      <c r="GS68" s="397"/>
      <c r="GT68" s="398"/>
      <c r="GU68" s="399"/>
      <c r="GV68" s="400"/>
      <c r="GW68" s="176"/>
      <c r="GX68" s="401"/>
      <c r="GY68" s="402"/>
      <c r="GZ68" s="402"/>
      <c r="HA68" s="403"/>
      <c r="HB68" s="404"/>
      <c r="HC68" s="405"/>
      <c r="HD68" s="406"/>
      <c r="HE68" s="177"/>
      <c r="HF68" s="407"/>
      <c r="HG68" s="408"/>
      <c r="HH68" s="408"/>
      <c r="HI68" s="409"/>
      <c r="HJ68" s="410"/>
      <c r="HK68" s="411"/>
      <c r="HL68" s="394"/>
      <c r="HM68" s="175"/>
      <c r="HN68" s="395"/>
      <c r="HO68" s="396"/>
      <c r="HP68" s="396"/>
      <c r="HQ68" s="397"/>
      <c r="HR68" s="398"/>
      <c r="HS68" s="399"/>
      <c r="HT68" s="400"/>
      <c r="HU68" s="176"/>
      <c r="HV68" s="401"/>
      <c r="HW68" s="402"/>
      <c r="HX68" s="402"/>
      <c r="HY68" s="403"/>
      <c r="HZ68" s="404"/>
      <c r="IA68" s="405"/>
      <c r="IB68" s="406"/>
      <c r="IC68" s="177"/>
      <c r="ID68" s="407"/>
      <c r="IE68" s="408"/>
      <c r="IF68" s="408"/>
      <c r="IG68" s="409"/>
      <c r="IH68" s="410"/>
      <c r="II68" s="411"/>
      <c r="IJ68" s="394"/>
      <c r="IK68" s="175"/>
      <c r="IL68" s="395"/>
      <c r="IM68" s="396"/>
      <c r="IN68" s="396"/>
      <c r="IO68" s="397"/>
      <c r="IP68" s="398"/>
      <c r="IQ68" s="399"/>
      <c r="IS68" s="163">
        <f t="shared" si="3"/>
        <v>0</v>
      </c>
      <c r="IT68" s="161">
        <f t="shared" si="4"/>
        <v>0</v>
      </c>
      <c r="IU68" s="162">
        <f t="shared" si="5"/>
        <v>0</v>
      </c>
      <c r="IW68" s="241"/>
    </row>
    <row r="69" spans="1:257" s="160" customFormat="1" ht="20.100000000000001" customHeight="1">
      <c r="A69" s="490"/>
      <c r="B69" s="491"/>
      <c r="C69" s="492"/>
      <c r="D69" s="412"/>
      <c r="E69" s="178"/>
      <c r="F69" s="413"/>
      <c r="G69" s="414"/>
      <c r="H69" s="414"/>
      <c r="I69" s="415"/>
      <c r="J69" s="416"/>
      <c r="K69" s="417"/>
      <c r="L69" s="418"/>
      <c r="M69" s="179"/>
      <c r="N69" s="419"/>
      <c r="O69" s="420"/>
      <c r="P69" s="420"/>
      <c r="Q69" s="421"/>
      <c r="R69" s="422"/>
      <c r="S69" s="423"/>
      <c r="T69" s="424"/>
      <c r="U69" s="180"/>
      <c r="V69" s="425"/>
      <c r="W69" s="426"/>
      <c r="X69" s="426"/>
      <c r="Y69" s="427"/>
      <c r="Z69" s="428"/>
      <c r="AA69" s="429"/>
      <c r="AB69" s="412"/>
      <c r="AC69" s="178"/>
      <c r="AD69" s="413"/>
      <c r="AE69" s="414"/>
      <c r="AF69" s="414"/>
      <c r="AG69" s="415"/>
      <c r="AH69" s="416"/>
      <c r="AI69" s="417"/>
      <c r="AJ69" s="418"/>
      <c r="AK69" s="179"/>
      <c r="AL69" s="419"/>
      <c r="AM69" s="420"/>
      <c r="AN69" s="420"/>
      <c r="AO69" s="421"/>
      <c r="AP69" s="422"/>
      <c r="AQ69" s="423"/>
      <c r="AR69" s="424"/>
      <c r="AS69" s="180"/>
      <c r="AT69" s="425"/>
      <c r="AU69" s="426"/>
      <c r="AV69" s="426"/>
      <c r="AW69" s="427"/>
      <c r="AX69" s="428"/>
      <c r="AY69" s="429"/>
      <c r="AZ69" s="412"/>
      <c r="BA69" s="178"/>
      <c r="BB69" s="413"/>
      <c r="BC69" s="414"/>
      <c r="BD69" s="414"/>
      <c r="BE69" s="415"/>
      <c r="BF69" s="416"/>
      <c r="BG69" s="417"/>
      <c r="BH69" s="418"/>
      <c r="BI69" s="179"/>
      <c r="BJ69" s="419"/>
      <c r="BK69" s="420"/>
      <c r="BL69" s="420"/>
      <c r="BM69" s="421"/>
      <c r="BN69" s="422"/>
      <c r="BO69" s="423"/>
      <c r="BP69" s="424"/>
      <c r="BQ69" s="180"/>
      <c r="BR69" s="425"/>
      <c r="BS69" s="426"/>
      <c r="BT69" s="426"/>
      <c r="BU69" s="427"/>
      <c r="BV69" s="428"/>
      <c r="BW69" s="429"/>
      <c r="BX69" s="412"/>
      <c r="BY69" s="178"/>
      <c r="BZ69" s="413"/>
      <c r="CA69" s="414"/>
      <c r="CB69" s="414"/>
      <c r="CC69" s="415"/>
      <c r="CD69" s="416"/>
      <c r="CE69" s="417"/>
      <c r="CF69" s="418"/>
      <c r="CG69" s="179"/>
      <c r="CH69" s="419"/>
      <c r="CI69" s="420"/>
      <c r="CJ69" s="420"/>
      <c r="CK69" s="421"/>
      <c r="CL69" s="422"/>
      <c r="CM69" s="423"/>
      <c r="CN69" s="424"/>
      <c r="CO69" s="180"/>
      <c r="CP69" s="425"/>
      <c r="CQ69" s="426"/>
      <c r="CR69" s="426"/>
      <c r="CS69" s="427"/>
      <c r="CT69" s="428"/>
      <c r="CU69" s="429"/>
      <c r="CV69" s="412"/>
      <c r="CW69" s="178"/>
      <c r="CX69" s="413"/>
      <c r="CY69" s="414"/>
      <c r="CZ69" s="414"/>
      <c r="DA69" s="415"/>
      <c r="DB69" s="416"/>
      <c r="DC69" s="417"/>
      <c r="DD69" s="418"/>
      <c r="DE69" s="179"/>
      <c r="DF69" s="419"/>
      <c r="DG69" s="420"/>
      <c r="DH69" s="420"/>
      <c r="DI69" s="421"/>
      <c r="DJ69" s="422"/>
      <c r="DK69" s="423"/>
      <c r="DL69" s="424"/>
      <c r="DM69" s="180"/>
      <c r="DN69" s="425"/>
      <c r="DO69" s="426"/>
      <c r="DP69" s="426"/>
      <c r="DQ69" s="427"/>
      <c r="DR69" s="428"/>
      <c r="DS69" s="429"/>
      <c r="DT69" s="412"/>
      <c r="DU69" s="178"/>
      <c r="DV69" s="413"/>
      <c r="DW69" s="414"/>
      <c r="DX69" s="414"/>
      <c r="DY69" s="415"/>
      <c r="DZ69" s="416"/>
      <c r="EA69" s="417"/>
      <c r="EB69" s="418"/>
      <c r="EC69" s="179"/>
      <c r="ED69" s="419"/>
      <c r="EE69" s="420"/>
      <c r="EF69" s="420"/>
      <c r="EG69" s="421"/>
      <c r="EH69" s="422"/>
      <c r="EI69" s="423"/>
      <c r="EJ69" s="424"/>
      <c r="EK69" s="180"/>
      <c r="EL69" s="425"/>
      <c r="EM69" s="426"/>
      <c r="EN69" s="426"/>
      <c r="EO69" s="427"/>
      <c r="EP69" s="428"/>
      <c r="EQ69" s="429"/>
      <c r="ER69" s="412"/>
      <c r="ES69" s="178"/>
      <c r="ET69" s="413"/>
      <c r="EU69" s="414"/>
      <c r="EV69" s="414"/>
      <c r="EW69" s="415"/>
      <c r="EX69" s="416"/>
      <c r="EY69" s="417"/>
      <c r="EZ69" s="418"/>
      <c r="FA69" s="179"/>
      <c r="FB69" s="419"/>
      <c r="FC69" s="420"/>
      <c r="FD69" s="420"/>
      <c r="FE69" s="421"/>
      <c r="FF69" s="422"/>
      <c r="FG69" s="423"/>
      <c r="FH69" s="424"/>
      <c r="FI69" s="180"/>
      <c r="FJ69" s="425"/>
      <c r="FK69" s="426"/>
      <c r="FL69" s="426"/>
      <c r="FM69" s="427"/>
      <c r="FN69" s="428"/>
      <c r="FO69" s="429"/>
      <c r="FP69" s="412"/>
      <c r="FQ69" s="178"/>
      <c r="FR69" s="413"/>
      <c r="FS69" s="414"/>
      <c r="FT69" s="414"/>
      <c r="FU69" s="415"/>
      <c r="FV69" s="416"/>
      <c r="FW69" s="417"/>
      <c r="FX69" s="418"/>
      <c r="FY69" s="179"/>
      <c r="FZ69" s="419"/>
      <c r="GA69" s="420"/>
      <c r="GB69" s="420"/>
      <c r="GC69" s="421"/>
      <c r="GD69" s="422"/>
      <c r="GE69" s="423"/>
      <c r="GF69" s="424"/>
      <c r="GG69" s="180"/>
      <c r="GH69" s="425"/>
      <c r="GI69" s="426"/>
      <c r="GJ69" s="426"/>
      <c r="GK69" s="427"/>
      <c r="GL69" s="428"/>
      <c r="GM69" s="429"/>
      <c r="GN69" s="412"/>
      <c r="GO69" s="178"/>
      <c r="GP69" s="413"/>
      <c r="GQ69" s="414"/>
      <c r="GR69" s="414"/>
      <c r="GS69" s="415"/>
      <c r="GT69" s="416"/>
      <c r="GU69" s="417"/>
      <c r="GV69" s="418"/>
      <c r="GW69" s="179"/>
      <c r="GX69" s="419"/>
      <c r="GY69" s="420"/>
      <c r="GZ69" s="420"/>
      <c r="HA69" s="421"/>
      <c r="HB69" s="422"/>
      <c r="HC69" s="423"/>
      <c r="HD69" s="424"/>
      <c r="HE69" s="180"/>
      <c r="HF69" s="425"/>
      <c r="HG69" s="426"/>
      <c r="HH69" s="426"/>
      <c r="HI69" s="427"/>
      <c r="HJ69" s="428"/>
      <c r="HK69" s="429"/>
      <c r="HL69" s="412"/>
      <c r="HM69" s="178"/>
      <c r="HN69" s="413"/>
      <c r="HO69" s="414"/>
      <c r="HP69" s="414"/>
      <c r="HQ69" s="415"/>
      <c r="HR69" s="416"/>
      <c r="HS69" s="417"/>
      <c r="HT69" s="418"/>
      <c r="HU69" s="179"/>
      <c r="HV69" s="419"/>
      <c r="HW69" s="420"/>
      <c r="HX69" s="420"/>
      <c r="HY69" s="421"/>
      <c r="HZ69" s="422"/>
      <c r="IA69" s="423"/>
      <c r="IB69" s="424"/>
      <c r="IC69" s="180"/>
      <c r="ID69" s="425"/>
      <c r="IE69" s="426"/>
      <c r="IF69" s="426"/>
      <c r="IG69" s="427"/>
      <c r="IH69" s="428"/>
      <c r="II69" s="429"/>
      <c r="IJ69" s="412"/>
      <c r="IK69" s="178"/>
      <c r="IL69" s="413"/>
      <c r="IM69" s="414"/>
      <c r="IN69" s="414"/>
      <c r="IO69" s="415"/>
      <c r="IP69" s="416"/>
      <c r="IQ69" s="417"/>
      <c r="IS69" s="163">
        <f t="shared" si="3"/>
        <v>0</v>
      </c>
      <c r="IT69" s="161">
        <f t="shared" si="4"/>
        <v>0</v>
      </c>
      <c r="IU69" s="162">
        <f t="shared" si="5"/>
        <v>0</v>
      </c>
      <c r="IW69" s="241"/>
    </row>
    <row r="70" spans="1:257" s="160" customFormat="1" ht="20.100000000000001" customHeight="1">
      <c r="A70" s="270"/>
      <c r="B70" s="303"/>
      <c r="C70" s="271"/>
      <c r="D70" s="394"/>
      <c r="E70" s="175"/>
      <c r="F70" s="395"/>
      <c r="G70" s="396"/>
      <c r="H70" s="396"/>
      <c r="I70" s="397"/>
      <c r="J70" s="398"/>
      <c r="K70" s="399"/>
      <c r="L70" s="400"/>
      <c r="M70" s="176"/>
      <c r="N70" s="401"/>
      <c r="O70" s="402"/>
      <c r="P70" s="402"/>
      <c r="Q70" s="403"/>
      <c r="R70" s="404"/>
      <c r="S70" s="405"/>
      <c r="T70" s="406"/>
      <c r="U70" s="177"/>
      <c r="V70" s="407"/>
      <c r="W70" s="408"/>
      <c r="X70" s="408"/>
      <c r="Y70" s="409"/>
      <c r="Z70" s="410"/>
      <c r="AA70" s="411"/>
      <c r="AB70" s="394"/>
      <c r="AC70" s="175"/>
      <c r="AD70" s="395"/>
      <c r="AE70" s="396"/>
      <c r="AF70" s="396"/>
      <c r="AG70" s="397"/>
      <c r="AH70" s="398"/>
      <c r="AI70" s="399"/>
      <c r="AJ70" s="400"/>
      <c r="AK70" s="176"/>
      <c r="AL70" s="401"/>
      <c r="AM70" s="402"/>
      <c r="AN70" s="402"/>
      <c r="AO70" s="403"/>
      <c r="AP70" s="404"/>
      <c r="AQ70" s="405"/>
      <c r="AR70" s="406"/>
      <c r="AS70" s="177"/>
      <c r="AT70" s="407"/>
      <c r="AU70" s="408"/>
      <c r="AV70" s="408"/>
      <c r="AW70" s="409"/>
      <c r="AX70" s="410"/>
      <c r="AY70" s="411"/>
      <c r="AZ70" s="394"/>
      <c r="BA70" s="175"/>
      <c r="BB70" s="395"/>
      <c r="BC70" s="396"/>
      <c r="BD70" s="396"/>
      <c r="BE70" s="397"/>
      <c r="BF70" s="398"/>
      <c r="BG70" s="399"/>
      <c r="BH70" s="400"/>
      <c r="BI70" s="176"/>
      <c r="BJ70" s="401"/>
      <c r="BK70" s="402"/>
      <c r="BL70" s="402"/>
      <c r="BM70" s="403"/>
      <c r="BN70" s="404"/>
      <c r="BO70" s="405"/>
      <c r="BP70" s="406"/>
      <c r="BQ70" s="177"/>
      <c r="BR70" s="407"/>
      <c r="BS70" s="408"/>
      <c r="BT70" s="408"/>
      <c r="BU70" s="409"/>
      <c r="BV70" s="410"/>
      <c r="BW70" s="411"/>
      <c r="BX70" s="394"/>
      <c r="BY70" s="175"/>
      <c r="BZ70" s="395"/>
      <c r="CA70" s="396"/>
      <c r="CB70" s="396"/>
      <c r="CC70" s="397"/>
      <c r="CD70" s="398"/>
      <c r="CE70" s="399"/>
      <c r="CF70" s="400"/>
      <c r="CG70" s="176"/>
      <c r="CH70" s="401"/>
      <c r="CI70" s="402"/>
      <c r="CJ70" s="402"/>
      <c r="CK70" s="403"/>
      <c r="CL70" s="404"/>
      <c r="CM70" s="405"/>
      <c r="CN70" s="406"/>
      <c r="CO70" s="177"/>
      <c r="CP70" s="407"/>
      <c r="CQ70" s="408"/>
      <c r="CR70" s="408"/>
      <c r="CS70" s="409"/>
      <c r="CT70" s="410"/>
      <c r="CU70" s="411"/>
      <c r="CV70" s="394"/>
      <c r="CW70" s="175"/>
      <c r="CX70" s="395"/>
      <c r="CY70" s="396"/>
      <c r="CZ70" s="396"/>
      <c r="DA70" s="397"/>
      <c r="DB70" s="398"/>
      <c r="DC70" s="399"/>
      <c r="DD70" s="400"/>
      <c r="DE70" s="176"/>
      <c r="DF70" s="401"/>
      <c r="DG70" s="402"/>
      <c r="DH70" s="402"/>
      <c r="DI70" s="403"/>
      <c r="DJ70" s="404"/>
      <c r="DK70" s="405"/>
      <c r="DL70" s="406"/>
      <c r="DM70" s="177"/>
      <c r="DN70" s="407"/>
      <c r="DO70" s="408"/>
      <c r="DP70" s="408"/>
      <c r="DQ70" s="409"/>
      <c r="DR70" s="410"/>
      <c r="DS70" s="411"/>
      <c r="DT70" s="394"/>
      <c r="DU70" s="175"/>
      <c r="DV70" s="395"/>
      <c r="DW70" s="396"/>
      <c r="DX70" s="396"/>
      <c r="DY70" s="397"/>
      <c r="DZ70" s="398"/>
      <c r="EA70" s="399"/>
      <c r="EB70" s="400"/>
      <c r="EC70" s="176"/>
      <c r="ED70" s="401"/>
      <c r="EE70" s="402"/>
      <c r="EF70" s="402"/>
      <c r="EG70" s="403"/>
      <c r="EH70" s="404"/>
      <c r="EI70" s="405"/>
      <c r="EJ70" s="406"/>
      <c r="EK70" s="177"/>
      <c r="EL70" s="407"/>
      <c r="EM70" s="408"/>
      <c r="EN70" s="408"/>
      <c r="EO70" s="409"/>
      <c r="EP70" s="410"/>
      <c r="EQ70" s="411"/>
      <c r="ER70" s="394"/>
      <c r="ES70" s="175"/>
      <c r="ET70" s="395"/>
      <c r="EU70" s="396"/>
      <c r="EV70" s="396"/>
      <c r="EW70" s="397"/>
      <c r="EX70" s="398"/>
      <c r="EY70" s="399"/>
      <c r="EZ70" s="400"/>
      <c r="FA70" s="176"/>
      <c r="FB70" s="401"/>
      <c r="FC70" s="402"/>
      <c r="FD70" s="402"/>
      <c r="FE70" s="403"/>
      <c r="FF70" s="404"/>
      <c r="FG70" s="405"/>
      <c r="FH70" s="406"/>
      <c r="FI70" s="177"/>
      <c r="FJ70" s="407"/>
      <c r="FK70" s="408"/>
      <c r="FL70" s="408"/>
      <c r="FM70" s="409"/>
      <c r="FN70" s="410"/>
      <c r="FO70" s="411"/>
      <c r="FP70" s="394"/>
      <c r="FQ70" s="175"/>
      <c r="FR70" s="395"/>
      <c r="FS70" s="396"/>
      <c r="FT70" s="396"/>
      <c r="FU70" s="397"/>
      <c r="FV70" s="398"/>
      <c r="FW70" s="399"/>
      <c r="FX70" s="400"/>
      <c r="FY70" s="176"/>
      <c r="FZ70" s="401"/>
      <c r="GA70" s="402"/>
      <c r="GB70" s="402"/>
      <c r="GC70" s="403"/>
      <c r="GD70" s="404"/>
      <c r="GE70" s="405"/>
      <c r="GF70" s="406"/>
      <c r="GG70" s="177"/>
      <c r="GH70" s="407"/>
      <c r="GI70" s="408"/>
      <c r="GJ70" s="408"/>
      <c r="GK70" s="409"/>
      <c r="GL70" s="410"/>
      <c r="GM70" s="411"/>
      <c r="GN70" s="394"/>
      <c r="GO70" s="175"/>
      <c r="GP70" s="395"/>
      <c r="GQ70" s="396"/>
      <c r="GR70" s="396"/>
      <c r="GS70" s="397"/>
      <c r="GT70" s="398"/>
      <c r="GU70" s="399"/>
      <c r="GV70" s="400"/>
      <c r="GW70" s="176"/>
      <c r="GX70" s="401"/>
      <c r="GY70" s="402"/>
      <c r="GZ70" s="402"/>
      <c r="HA70" s="403"/>
      <c r="HB70" s="404"/>
      <c r="HC70" s="405"/>
      <c r="HD70" s="406"/>
      <c r="HE70" s="177"/>
      <c r="HF70" s="407"/>
      <c r="HG70" s="408"/>
      <c r="HH70" s="408"/>
      <c r="HI70" s="409"/>
      <c r="HJ70" s="410"/>
      <c r="HK70" s="411"/>
      <c r="HL70" s="394"/>
      <c r="HM70" s="175"/>
      <c r="HN70" s="395"/>
      <c r="HO70" s="396"/>
      <c r="HP70" s="396"/>
      <c r="HQ70" s="397"/>
      <c r="HR70" s="398"/>
      <c r="HS70" s="399"/>
      <c r="HT70" s="400"/>
      <c r="HU70" s="176"/>
      <c r="HV70" s="401"/>
      <c r="HW70" s="402"/>
      <c r="HX70" s="402"/>
      <c r="HY70" s="403"/>
      <c r="HZ70" s="404"/>
      <c r="IA70" s="405"/>
      <c r="IB70" s="406"/>
      <c r="IC70" s="177"/>
      <c r="ID70" s="407"/>
      <c r="IE70" s="408"/>
      <c r="IF70" s="408"/>
      <c r="IG70" s="409"/>
      <c r="IH70" s="410"/>
      <c r="II70" s="411"/>
      <c r="IJ70" s="394"/>
      <c r="IK70" s="175"/>
      <c r="IL70" s="395"/>
      <c r="IM70" s="396"/>
      <c r="IN70" s="396"/>
      <c r="IO70" s="397"/>
      <c r="IP70" s="398"/>
      <c r="IQ70" s="399"/>
      <c r="IS70" s="163">
        <f t="shared" si="3"/>
        <v>0</v>
      </c>
      <c r="IT70" s="161">
        <f t="shared" si="4"/>
        <v>0</v>
      </c>
      <c r="IU70" s="162">
        <f t="shared" si="5"/>
        <v>0</v>
      </c>
      <c r="IW70" s="241"/>
    </row>
    <row r="71" spans="1:257" s="160" customFormat="1" ht="20.100000000000001" customHeight="1">
      <c r="A71" s="490"/>
      <c r="B71" s="491"/>
      <c r="C71" s="492"/>
      <c r="D71" s="412"/>
      <c r="E71" s="178"/>
      <c r="F71" s="413"/>
      <c r="G71" s="414"/>
      <c r="H71" s="414"/>
      <c r="I71" s="415"/>
      <c r="J71" s="416"/>
      <c r="K71" s="417"/>
      <c r="L71" s="418"/>
      <c r="M71" s="179"/>
      <c r="N71" s="419"/>
      <c r="O71" s="420"/>
      <c r="P71" s="420"/>
      <c r="Q71" s="421"/>
      <c r="R71" s="422"/>
      <c r="S71" s="423"/>
      <c r="T71" s="424"/>
      <c r="U71" s="180"/>
      <c r="V71" s="425"/>
      <c r="W71" s="426"/>
      <c r="X71" s="426"/>
      <c r="Y71" s="427"/>
      <c r="Z71" s="428"/>
      <c r="AA71" s="429"/>
      <c r="AB71" s="412"/>
      <c r="AC71" s="178"/>
      <c r="AD71" s="413"/>
      <c r="AE71" s="414"/>
      <c r="AF71" s="414"/>
      <c r="AG71" s="415"/>
      <c r="AH71" s="416"/>
      <c r="AI71" s="417"/>
      <c r="AJ71" s="418"/>
      <c r="AK71" s="179"/>
      <c r="AL71" s="419"/>
      <c r="AM71" s="420"/>
      <c r="AN71" s="420"/>
      <c r="AO71" s="421"/>
      <c r="AP71" s="422"/>
      <c r="AQ71" s="423"/>
      <c r="AR71" s="424"/>
      <c r="AS71" s="180"/>
      <c r="AT71" s="425"/>
      <c r="AU71" s="426"/>
      <c r="AV71" s="426"/>
      <c r="AW71" s="427"/>
      <c r="AX71" s="428"/>
      <c r="AY71" s="429"/>
      <c r="AZ71" s="412"/>
      <c r="BA71" s="178"/>
      <c r="BB71" s="413"/>
      <c r="BC71" s="414"/>
      <c r="BD71" s="414"/>
      <c r="BE71" s="415"/>
      <c r="BF71" s="416"/>
      <c r="BG71" s="417"/>
      <c r="BH71" s="418"/>
      <c r="BI71" s="179"/>
      <c r="BJ71" s="419"/>
      <c r="BK71" s="420"/>
      <c r="BL71" s="420"/>
      <c r="BM71" s="421"/>
      <c r="BN71" s="422"/>
      <c r="BO71" s="423"/>
      <c r="BP71" s="424"/>
      <c r="BQ71" s="180"/>
      <c r="BR71" s="425"/>
      <c r="BS71" s="426"/>
      <c r="BT71" s="426"/>
      <c r="BU71" s="427"/>
      <c r="BV71" s="428"/>
      <c r="BW71" s="429"/>
      <c r="BX71" s="412"/>
      <c r="BY71" s="178"/>
      <c r="BZ71" s="413"/>
      <c r="CA71" s="414"/>
      <c r="CB71" s="414"/>
      <c r="CC71" s="415"/>
      <c r="CD71" s="416"/>
      <c r="CE71" s="417"/>
      <c r="CF71" s="418"/>
      <c r="CG71" s="179"/>
      <c r="CH71" s="419"/>
      <c r="CI71" s="420"/>
      <c r="CJ71" s="420"/>
      <c r="CK71" s="421"/>
      <c r="CL71" s="422"/>
      <c r="CM71" s="423"/>
      <c r="CN71" s="424"/>
      <c r="CO71" s="180"/>
      <c r="CP71" s="425"/>
      <c r="CQ71" s="426"/>
      <c r="CR71" s="426"/>
      <c r="CS71" s="427"/>
      <c r="CT71" s="428"/>
      <c r="CU71" s="429"/>
      <c r="CV71" s="412"/>
      <c r="CW71" s="178"/>
      <c r="CX71" s="413"/>
      <c r="CY71" s="414"/>
      <c r="CZ71" s="414"/>
      <c r="DA71" s="415"/>
      <c r="DB71" s="416"/>
      <c r="DC71" s="417"/>
      <c r="DD71" s="418"/>
      <c r="DE71" s="179"/>
      <c r="DF71" s="419"/>
      <c r="DG71" s="420"/>
      <c r="DH71" s="420"/>
      <c r="DI71" s="421"/>
      <c r="DJ71" s="422"/>
      <c r="DK71" s="423"/>
      <c r="DL71" s="424"/>
      <c r="DM71" s="180"/>
      <c r="DN71" s="425"/>
      <c r="DO71" s="426"/>
      <c r="DP71" s="426"/>
      <c r="DQ71" s="427"/>
      <c r="DR71" s="428"/>
      <c r="DS71" s="429"/>
      <c r="DT71" s="412"/>
      <c r="DU71" s="178"/>
      <c r="DV71" s="413"/>
      <c r="DW71" s="414"/>
      <c r="DX71" s="414"/>
      <c r="DY71" s="415"/>
      <c r="DZ71" s="416"/>
      <c r="EA71" s="417"/>
      <c r="EB71" s="418"/>
      <c r="EC71" s="179"/>
      <c r="ED71" s="419"/>
      <c r="EE71" s="420"/>
      <c r="EF71" s="420"/>
      <c r="EG71" s="421"/>
      <c r="EH71" s="422"/>
      <c r="EI71" s="423"/>
      <c r="EJ71" s="424"/>
      <c r="EK71" s="180"/>
      <c r="EL71" s="425"/>
      <c r="EM71" s="426"/>
      <c r="EN71" s="426"/>
      <c r="EO71" s="427"/>
      <c r="EP71" s="428"/>
      <c r="EQ71" s="429"/>
      <c r="ER71" s="412"/>
      <c r="ES71" s="178"/>
      <c r="ET71" s="413"/>
      <c r="EU71" s="414"/>
      <c r="EV71" s="414"/>
      <c r="EW71" s="415"/>
      <c r="EX71" s="416"/>
      <c r="EY71" s="417"/>
      <c r="EZ71" s="418"/>
      <c r="FA71" s="179"/>
      <c r="FB71" s="419"/>
      <c r="FC71" s="420"/>
      <c r="FD71" s="420"/>
      <c r="FE71" s="421"/>
      <c r="FF71" s="422"/>
      <c r="FG71" s="423"/>
      <c r="FH71" s="424"/>
      <c r="FI71" s="180"/>
      <c r="FJ71" s="425"/>
      <c r="FK71" s="426"/>
      <c r="FL71" s="426"/>
      <c r="FM71" s="427"/>
      <c r="FN71" s="428"/>
      <c r="FO71" s="429"/>
      <c r="FP71" s="412"/>
      <c r="FQ71" s="178"/>
      <c r="FR71" s="413"/>
      <c r="FS71" s="414"/>
      <c r="FT71" s="414"/>
      <c r="FU71" s="415"/>
      <c r="FV71" s="416"/>
      <c r="FW71" s="417"/>
      <c r="FX71" s="418"/>
      <c r="FY71" s="179"/>
      <c r="FZ71" s="419"/>
      <c r="GA71" s="420"/>
      <c r="GB71" s="420"/>
      <c r="GC71" s="421"/>
      <c r="GD71" s="422"/>
      <c r="GE71" s="423"/>
      <c r="GF71" s="424"/>
      <c r="GG71" s="180"/>
      <c r="GH71" s="425"/>
      <c r="GI71" s="426"/>
      <c r="GJ71" s="426"/>
      <c r="GK71" s="427"/>
      <c r="GL71" s="428"/>
      <c r="GM71" s="429"/>
      <c r="GN71" s="412"/>
      <c r="GO71" s="178"/>
      <c r="GP71" s="413"/>
      <c r="GQ71" s="414"/>
      <c r="GR71" s="414"/>
      <c r="GS71" s="415"/>
      <c r="GT71" s="416"/>
      <c r="GU71" s="417"/>
      <c r="GV71" s="418"/>
      <c r="GW71" s="179"/>
      <c r="GX71" s="419"/>
      <c r="GY71" s="420"/>
      <c r="GZ71" s="420"/>
      <c r="HA71" s="421"/>
      <c r="HB71" s="422"/>
      <c r="HC71" s="423"/>
      <c r="HD71" s="424"/>
      <c r="HE71" s="180"/>
      <c r="HF71" s="425"/>
      <c r="HG71" s="426"/>
      <c r="HH71" s="426"/>
      <c r="HI71" s="427"/>
      <c r="HJ71" s="428"/>
      <c r="HK71" s="429"/>
      <c r="HL71" s="412"/>
      <c r="HM71" s="178"/>
      <c r="HN71" s="413"/>
      <c r="HO71" s="414"/>
      <c r="HP71" s="414"/>
      <c r="HQ71" s="415"/>
      <c r="HR71" s="416"/>
      <c r="HS71" s="417"/>
      <c r="HT71" s="418"/>
      <c r="HU71" s="179"/>
      <c r="HV71" s="419"/>
      <c r="HW71" s="420"/>
      <c r="HX71" s="420"/>
      <c r="HY71" s="421"/>
      <c r="HZ71" s="422"/>
      <c r="IA71" s="423"/>
      <c r="IB71" s="424"/>
      <c r="IC71" s="180"/>
      <c r="ID71" s="425"/>
      <c r="IE71" s="426"/>
      <c r="IF71" s="426"/>
      <c r="IG71" s="427"/>
      <c r="IH71" s="428"/>
      <c r="II71" s="429"/>
      <c r="IJ71" s="412"/>
      <c r="IK71" s="178"/>
      <c r="IL71" s="413"/>
      <c r="IM71" s="414"/>
      <c r="IN71" s="414"/>
      <c r="IO71" s="415"/>
      <c r="IP71" s="416"/>
      <c r="IQ71" s="417"/>
      <c r="IS71" s="163">
        <f t="shared" si="3"/>
        <v>0</v>
      </c>
      <c r="IT71" s="161">
        <f t="shared" si="4"/>
        <v>0</v>
      </c>
      <c r="IU71" s="162">
        <f t="shared" si="5"/>
        <v>0</v>
      </c>
      <c r="IW71" s="241"/>
    </row>
    <row r="72" spans="1:257" s="160" customFormat="1" ht="20.100000000000001" customHeight="1">
      <c r="A72" s="270"/>
      <c r="B72" s="303"/>
      <c r="C72" s="271"/>
      <c r="D72" s="394"/>
      <c r="E72" s="175"/>
      <c r="F72" s="395"/>
      <c r="G72" s="396"/>
      <c r="H72" s="396"/>
      <c r="I72" s="397"/>
      <c r="J72" s="398"/>
      <c r="K72" s="399"/>
      <c r="L72" s="400"/>
      <c r="M72" s="176"/>
      <c r="N72" s="401"/>
      <c r="O72" s="402"/>
      <c r="P72" s="402"/>
      <c r="Q72" s="403"/>
      <c r="R72" s="404"/>
      <c r="S72" s="405"/>
      <c r="T72" s="406"/>
      <c r="U72" s="177"/>
      <c r="V72" s="407"/>
      <c r="W72" s="408"/>
      <c r="X72" s="408"/>
      <c r="Y72" s="409"/>
      <c r="Z72" s="410"/>
      <c r="AA72" s="411"/>
      <c r="AB72" s="394"/>
      <c r="AC72" s="175"/>
      <c r="AD72" s="395"/>
      <c r="AE72" s="396"/>
      <c r="AF72" s="396"/>
      <c r="AG72" s="397"/>
      <c r="AH72" s="398"/>
      <c r="AI72" s="399"/>
      <c r="AJ72" s="400"/>
      <c r="AK72" s="176"/>
      <c r="AL72" s="401"/>
      <c r="AM72" s="402"/>
      <c r="AN72" s="402"/>
      <c r="AO72" s="403"/>
      <c r="AP72" s="404"/>
      <c r="AQ72" s="405"/>
      <c r="AR72" s="406"/>
      <c r="AS72" s="177"/>
      <c r="AT72" s="407"/>
      <c r="AU72" s="408"/>
      <c r="AV72" s="408"/>
      <c r="AW72" s="409"/>
      <c r="AX72" s="410"/>
      <c r="AY72" s="411"/>
      <c r="AZ72" s="394"/>
      <c r="BA72" s="175"/>
      <c r="BB72" s="395"/>
      <c r="BC72" s="396"/>
      <c r="BD72" s="396"/>
      <c r="BE72" s="397"/>
      <c r="BF72" s="398"/>
      <c r="BG72" s="399"/>
      <c r="BH72" s="400"/>
      <c r="BI72" s="176"/>
      <c r="BJ72" s="401"/>
      <c r="BK72" s="402"/>
      <c r="BL72" s="402"/>
      <c r="BM72" s="403"/>
      <c r="BN72" s="404"/>
      <c r="BO72" s="405"/>
      <c r="BP72" s="406"/>
      <c r="BQ72" s="177"/>
      <c r="BR72" s="407"/>
      <c r="BS72" s="408"/>
      <c r="BT72" s="408"/>
      <c r="BU72" s="409"/>
      <c r="BV72" s="410"/>
      <c r="BW72" s="411"/>
      <c r="BX72" s="394"/>
      <c r="BY72" s="175"/>
      <c r="BZ72" s="395"/>
      <c r="CA72" s="396"/>
      <c r="CB72" s="396"/>
      <c r="CC72" s="397"/>
      <c r="CD72" s="398"/>
      <c r="CE72" s="399"/>
      <c r="CF72" s="400"/>
      <c r="CG72" s="176"/>
      <c r="CH72" s="401"/>
      <c r="CI72" s="402"/>
      <c r="CJ72" s="402"/>
      <c r="CK72" s="403"/>
      <c r="CL72" s="404"/>
      <c r="CM72" s="405"/>
      <c r="CN72" s="406"/>
      <c r="CO72" s="177"/>
      <c r="CP72" s="407"/>
      <c r="CQ72" s="408"/>
      <c r="CR72" s="408"/>
      <c r="CS72" s="409"/>
      <c r="CT72" s="410"/>
      <c r="CU72" s="411"/>
      <c r="CV72" s="394"/>
      <c r="CW72" s="175"/>
      <c r="CX72" s="395"/>
      <c r="CY72" s="396"/>
      <c r="CZ72" s="396"/>
      <c r="DA72" s="397"/>
      <c r="DB72" s="398"/>
      <c r="DC72" s="399"/>
      <c r="DD72" s="400"/>
      <c r="DE72" s="176"/>
      <c r="DF72" s="401"/>
      <c r="DG72" s="402"/>
      <c r="DH72" s="402"/>
      <c r="DI72" s="403"/>
      <c r="DJ72" s="404"/>
      <c r="DK72" s="405"/>
      <c r="DL72" s="406"/>
      <c r="DM72" s="177"/>
      <c r="DN72" s="407"/>
      <c r="DO72" s="408"/>
      <c r="DP72" s="408"/>
      <c r="DQ72" s="409"/>
      <c r="DR72" s="410"/>
      <c r="DS72" s="411"/>
      <c r="DT72" s="394"/>
      <c r="DU72" s="175"/>
      <c r="DV72" s="395"/>
      <c r="DW72" s="396"/>
      <c r="DX72" s="396"/>
      <c r="DY72" s="397"/>
      <c r="DZ72" s="398"/>
      <c r="EA72" s="399"/>
      <c r="EB72" s="400"/>
      <c r="EC72" s="176"/>
      <c r="ED72" s="401"/>
      <c r="EE72" s="402"/>
      <c r="EF72" s="402"/>
      <c r="EG72" s="403"/>
      <c r="EH72" s="404"/>
      <c r="EI72" s="405"/>
      <c r="EJ72" s="406"/>
      <c r="EK72" s="177"/>
      <c r="EL72" s="407"/>
      <c r="EM72" s="408"/>
      <c r="EN72" s="408"/>
      <c r="EO72" s="409"/>
      <c r="EP72" s="410"/>
      <c r="EQ72" s="411"/>
      <c r="ER72" s="394"/>
      <c r="ES72" s="175"/>
      <c r="ET72" s="395"/>
      <c r="EU72" s="396"/>
      <c r="EV72" s="396"/>
      <c r="EW72" s="397"/>
      <c r="EX72" s="398"/>
      <c r="EY72" s="399"/>
      <c r="EZ72" s="400"/>
      <c r="FA72" s="176"/>
      <c r="FB72" s="401"/>
      <c r="FC72" s="402"/>
      <c r="FD72" s="402"/>
      <c r="FE72" s="403"/>
      <c r="FF72" s="404"/>
      <c r="FG72" s="405"/>
      <c r="FH72" s="406"/>
      <c r="FI72" s="177"/>
      <c r="FJ72" s="407"/>
      <c r="FK72" s="408"/>
      <c r="FL72" s="408"/>
      <c r="FM72" s="409"/>
      <c r="FN72" s="410"/>
      <c r="FO72" s="411"/>
      <c r="FP72" s="394"/>
      <c r="FQ72" s="175"/>
      <c r="FR72" s="395"/>
      <c r="FS72" s="396"/>
      <c r="FT72" s="396"/>
      <c r="FU72" s="397"/>
      <c r="FV72" s="398"/>
      <c r="FW72" s="399"/>
      <c r="FX72" s="400"/>
      <c r="FY72" s="176"/>
      <c r="FZ72" s="401"/>
      <c r="GA72" s="402"/>
      <c r="GB72" s="402"/>
      <c r="GC72" s="403"/>
      <c r="GD72" s="404"/>
      <c r="GE72" s="405"/>
      <c r="GF72" s="406"/>
      <c r="GG72" s="177"/>
      <c r="GH72" s="407"/>
      <c r="GI72" s="408"/>
      <c r="GJ72" s="408"/>
      <c r="GK72" s="409"/>
      <c r="GL72" s="410"/>
      <c r="GM72" s="411"/>
      <c r="GN72" s="394"/>
      <c r="GO72" s="175"/>
      <c r="GP72" s="395"/>
      <c r="GQ72" s="396"/>
      <c r="GR72" s="396"/>
      <c r="GS72" s="397"/>
      <c r="GT72" s="398"/>
      <c r="GU72" s="399"/>
      <c r="GV72" s="400"/>
      <c r="GW72" s="176"/>
      <c r="GX72" s="401"/>
      <c r="GY72" s="402"/>
      <c r="GZ72" s="402"/>
      <c r="HA72" s="403"/>
      <c r="HB72" s="404"/>
      <c r="HC72" s="405"/>
      <c r="HD72" s="406"/>
      <c r="HE72" s="177"/>
      <c r="HF72" s="407"/>
      <c r="HG72" s="408"/>
      <c r="HH72" s="408"/>
      <c r="HI72" s="409"/>
      <c r="HJ72" s="410"/>
      <c r="HK72" s="411"/>
      <c r="HL72" s="394"/>
      <c r="HM72" s="175"/>
      <c r="HN72" s="395"/>
      <c r="HO72" s="396"/>
      <c r="HP72" s="396"/>
      <c r="HQ72" s="397"/>
      <c r="HR72" s="398"/>
      <c r="HS72" s="399"/>
      <c r="HT72" s="400"/>
      <c r="HU72" s="176"/>
      <c r="HV72" s="401"/>
      <c r="HW72" s="402"/>
      <c r="HX72" s="402"/>
      <c r="HY72" s="403"/>
      <c r="HZ72" s="404"/>
      <c r="IA72" s="405"/>
      <c r="IB72" s="406"/>
      <c r="IC72" s="177"/>
      <c r="ID72" s="407"/>
      <c r="IE72" s="408"/>
      <c r="IF72" s="408"/>
      <c r="IG72" s="409"/>
      <c r="IH72" s="410"/>
      <c r="II72" s="411"/>
      <c r="IJ72" s="394"/>
      <c r="IK72" s="175"/>
      <c r="IL72" s="395"/>
      <c r="IM72" s="396"/>
      <c r="IN72" s="396"/>
      <c r="IO72" s="397"/>
      <c r="IP72" s="398"/>
      <c r="IQ72" s="399"/>
      <c r="IS72" s="163">
        <f t="shared" si="3"/>
        <v>0</v>
      </c>
      <c r="IT72" s="161">
        <f t="shared" si="4"/>
        <v>0</v>
      </c>
      <c r="IU72" s="162">
        <f t="shared" si="5"/>
        <v>0</v>
      </c>
      <c r="IW72" s="241"/>
    </row>
    <row r="73" spans="1:257" s="160" customFormat="1" ht="20.100000000000001" customHeight="1" thickBot="1">
      <c r="D73" s="164"/>
      <c r="E73" s="430"/>
      <c r="F73" s="165"/>
      <c r="G73" s="152"/>
      <c r="H73" s="152"/>
      <c r="I73" s="152"/>
      <c r="L73" s="164"/>
      <c r="M73" s="430"/>
      <c r="N73" s="165"/>
      <c r="O73" s="152"/>
      <c r="P73" s="152"/>
      <c r="Q73" s="152"/>
      <c r="T73" s="164"/>
      <c r="U73" s="430"/>
      <c r="V73" s="165"/>
      <c r="W73" s="152"/>
      <c r="X73" s="152"/>
      <c r="Y73" s="152"/>
      <c r="AB73" s="164"/>
      <c r="AC73" s="430"/>
      <c r="AD73" s="165"/>
      <c r="AE73" s="152"/>
      <c r="AF73" s="152"/>
      <c r="AG73" s="152"/>
      <c r="AJ73" s="164"/>
      <c r="AK73" s="430"/>
      <c r="AL73" s="165"/>
      <c r="AM73" s="152"/>
      <c r="AN73" s="152"/>
      <c r="AO73" s="152"/>
      <c r="AR73" s="164"/>
      <c r="AS73" s="430"/>
      <c r="AT73" s="165"/>
      <c r="AU73" s="152"/>
      <c r="AV73" s="152"/>
      <c r="AW73" s="152"/>
      <c r="AZ73" s="164"/>
      <c r="BA73" s="430"/>
      <c r="BB73" s="165"/>
      <c r="BC73" s="152"/>
      <c r="BD73" s="152"/>
      <c r="BE73" s="152"/>
      <c r="BH73" s="164"/>
      <c r="BI73" s="430"/>
      <c r="BJ73" s="165"/>
      <c r="BK73" s="152"/>
      <c r="BL73" s="152"/>
      <c r="BM73" s="152"/>
      <c r="BP73" s="164"/>
      <c r="BQ73" s="430"/>
      <c r="BR73" s="165"/>
      <c r="BS73" s="152"/>
      <c r="BT73" s="152"/>
      <c r="BU73" s="152"/>
      <c r="BX73" s="164"/>
      <c r="BY73" s="430"/>
      <c r="BZ73" s="165"/>
      <c r="CA73" s="152"/>
      <c r="CB73" s="152"/>
      <c r="CC73" s="152"/>
      <c r="CF73" s="164"/>
      <c r="CG73" s="430"/>
      <c r="CH73" s="165"/>
      <c r="CI73" s="152"/>
      <c r="CJ73" s="152"/>
      <c r="CK73" s="152"/>
      <c r="CN73" s="164"/>
      <c r="CO73" s="430"/>
      <c r="CP73" s="165"/>
      <c r="CQ73" s="152"/>
      <c r="CR73" s="152"/>
      <c r="CS73" s="152"/>
      <c r="CV73" s="164"/>
      <c r="CW73" s="430"/>
      <c r="CX73" s="165"/>
      <c r="CY73" s="152"/>
      <c r="CZ73" s="152"/>
      <c r="DA73" s="152"/>
      <c r="DD73" s="164"/>
      <c r="DE73" s="430"/>
      <c r="DF73" s="165"/>
      <c r="DG73" s="152"/>
      <c r="DH73" s="152"/>
      <c r="DI73" s="152"/>
      <c r="DL73" s="164"/>
      <c r="DM73" s="430"/>
      <c r="DN73" s="165"/>
      <c r="DO73" s="152"/>
      <c r="DP73" s="152"/>
      <c r="DQ73" s="152"/>
      <c r="DT73" s="164"/>
      <c r="DU73" s="430"/>
      <c r="DV73" s="165"/>
      <c r="DW73" s="152"/>
      <c r="DX73" s="152"/>
      <c r="DY73" s="152"/>
      <c r="EB73" s="164"/>
      <c r="EC73" s="430"/>
      <c r="ED73" s="165"/>
      <c r="EE73" s="152"/>
      <c r="EF73" s="152"/>
      <c r="EG73" s="152"/>
      <c r="EJ73" s="164"/>
      <c r="EK73" s="430"/>
      <c r="EL73" s="165"/>
      <c r="EM73" s="152"/>
      <c r="EN73" s="152"/>
      <c r="EO73" s="152"/>
      <c r="ER73" s="164"/>
      <c r="ES73" s="430"/>
      <c r="ET73" s="165"/>
      <c r="EU73" s="152"/>
      <c r="EV73" s="152"/>
      <c r="EW73" s="152"/>
      <c r="EZ73" s="164"/>
      <c r="FA73" s="430"/>
      <c r="FB73" s="165"/>
      <c r="FC73" s="152"/>
      <c r="FD73" s="152"/>
      <c r="FE73" s="152"/>
      <c r="FH73" s="164"/>
      <c r="FI73" s="430"/>
      <c r="FJ73" s="165"/>
      <c r="FK73" s="152"/>
      <c r="FL73" s="152"/>
      <c r="FM73" s="152"/>
      <c r="FP73" s="164"/>
      <c r="FQ73" s="430"/>
      <c r="FR73" s="165"/>
      <c r="FS73" s="152"/>
      <c r="FT73" s="152"/>
      <c r="FU73" s="152"/>
      <c r="FX73" s="164"/>
      <c r="FY73" s="430"/>
      <c r="FZ73" s="165"/>
      <c r="GA73" s="152"/>
      <c r="GB73" s="152"/>
      <c r="GC73" s="152"/>
      <c r="GF73" s="164"/>
      <c r="GG73" s="430"/>
      <c r="GH73" s="165"/>
      <c r="GI73" s="152"/>
      <c r="GJ73" s="152"/>
      <c r="GK73" s="152"/>
      <c r="GN73" s="164"/>
      <c r="GO73" s="430"/>
      <c r="GP73" s="165"/>
      <c r="GQ73" s="152"/>
      <c r="GR73" s="152"/>
      <c r="GS73" s="152"/>
      <c r="GV73" s="164"/>
      <c r="GW73" s="430"/>
      <c r="GX73" s="165"/>
      <c r="GY73" s="152"/>
      <c r="GZ73" s="152"/>
      <c r="HA73" s="152"/>
      <c r="HD73" s="164"/>
      <c r="HE73" s="430"/>
      <c r="HF73" s="165"/>
      <c r="HG73" s="152"/>
      <c r="HH73" s="152"/>
      <c r="HI73" s="152"/>
      <c r="HL73" s="164"/>
      <c r="HM73" s="430"/>
      <c r="HN73" s="165"/>
      <c r="HO73" s="152"/>
      <c r="HP73" s="152"/>
      <c r="HQ73" s="152"/>
      <c r="HT73" s="164"/>
      <c r="HU73" s="430"/>
      <c r="HV73" s="165"/>
      <c r="HW73" s="152"/>
      <c r="HX73" s="152"/>
      <c r="HY73" s="152"/>
      <c r="IB73" s="164"/>
      <c r="IC73" s="430"/>
      <c r="ID73" s="165"/>
      <c r="IE73" s="152"/>
      <c r="IF73" s="152"/>
      <c r="IG73" s="152"/>
      <c r="IJ73" s="164"/>
      <c r="IK73" s="430"/>
      <c r="IL73" s="165"/>
      <c r="IM73" s="152"/>
      <c r="IN73" s="152"/>
      <c r="IO73" s="152"/>
      <c r="IW73" s="216"/>
    </row>
    <row r="74" spans="1:257" s="160" customFormat="1" ht="20.100000000000001" customHeight="1" thickBot="1">
      <c r="B74" s="723" t="s">
        <v>2</v>
      </c>
      <c r="C74" s="724"/>
      <c r="D74" s="166">
        <f>SUM(D12:D72)</f>
        <v>92</v>
      </c>
      <c r="E74" s="431"/>
      <c r="F74" s="167">
        <f t="shared" ref="F74:L74" si="6">SUM(F12:F72)</f>
        <v>1130</v>
      </c>
      <c r="G74" s="153">
        <f t="shared" si="6"/>
        <v>0</v>
      </c>
      <c r="H74" s="153">
        <f t="shared" si="6"/>
        <v>0</v>
      </c>
      <c r="I74" s="153">
        <f t="shared" si="6"/>
        <v>0</v>
      </c>
      <c r="J74" s="168">
        <f t="shared" si="6"/>
        <v>0</v>
      </c>
      <c r="K74" s="168">
        <f t="shared" si="6"/>
        <v>0</v>
      </c>
      <c r="L74" s="169">
        <f t="shared" si="6"/>
        <v>0</v>
      </c>
      <c r="M74" s="432"/>
      <c r="N74" s="170">
        <f t="shared" ref="N74:T74" si="7">SUM(N12:N72)</f>
        <v>0</v>
      </c>
      <c r="O74" s="154">
        <f t="shared" si="7"/>
        <v>0</v>
      </c>
      <c r="P74" s="154">
        <f t="shared" si="7"/>
        <v>0</v>
      </c>
      <c r="Q74" s="154">
        <f t="shared" si="7"/>
        <v>0</v>
      </c>
      <c r="R74" s="171">
        <f t="shared" si="7"/>
        <v>0</v>
      </c>
      <c r="S74" s="171">
        <f t="shared" si="7"/>
        <v>0</v>
      </c>
      <c r="T74" s="172">
        <f t="shared" si="7"/>
        <v>25</v>
      </c>
      <c r="U74" s="433"/>
      <c r="V74" s="173">
        <f t="shared" ref="V74:AB74" si="8">SUM(V12:V72)</f>
        <v>137</v>
      </c>
      <c r="W74" s="155">
        <f t="shared" si="8"/>
        <v>0</v>
      </c>
      <c r="X74" s="155">
        <f t="shared" si="8"/>
        <v>0</v>
      </c>
      <c r="Y74" s="155">
        <f t="shared" si="8"/>
        <v>0</v>
      </c>
      <c r="Z74" s="174">
        <f t="shared" si="8"/>
        <v>0</v>
      </c>
      <c r="AA74" s="174">
        <f t="shared" si="8"/>
        <v>0</v>
      </c>
      <c r="AB74" s="166">
        <f t="shared" si="8"/>
        <v>76</v>
      </c>
      <c r="AC74" s="431"/>
      <c r="AD74" s="167">
        <f t="shared" ref="AD74:AJ74" si="9">SUM(AD12:AD72)</f>
        <v>241</v>
      </c>
      <c r="AE74" s="153">
        <f t="shared" si="9"/>
        <v>0</v>
      </c>
      <c r="AF74" s="153">
        <f t="shared" si="9"/>
        <v>0</v>
      </c>
      <c r="AG74" s="153">
        <f t="shared" si="9"/>
        <v>20</v>
      </c>
      <c r="AH74" s="168">
        <f t="shared" si="9"/>
        <v>0</v>
      </c>
      <c r="AI74" s="168">
        <f t="shared" si="9"/>
        <v>0</v>
      </c>
      <c r="AJ74" s="169">
        <f t="shared" si="9"/>
        <v>62</v>
      </c>
      <c r="AK74" s="432"/>
      <c r="AL74" s="170">
        <f t="shared" ref="AL74:AR74" si="10">SUM(AL12:AL72)</f>
        <v>102</v>
      </c>
      <c r="AM74" s="154">
        <f t="shared" si="10"/>
        <v>0</v>
      </c>
      <c r="AN74" s="154">
        <f t="shared" si="10"/>
        <v>0</v>
      </c>
      <c r="AO74" s="154">
        <f t="shared" si="10"/>
        <v>30</v>
      </c>
      <c r="AP74" s="171">
        <f t="shared" si="10"/>
        <v>0</v>
      </c>
      <c r="AQ74" s="171">
        <f t="shared" si="10"/>
        <v>0</v>
      </c>
      <c r="AR74" s="172">
        <f t="shared" si="10"/>
        <v>58</v>
      </c>
      <c r="AS74" s="433"/>
      <c r="AT74" s="173">
        <f t="shared" ref="AT74:AZ74" si="11">SUM(AT12:AT72)</f>
        <v>379</v>
      </c>
      <c r="AU74" s="155">
        <f t="shared" si="11"/>
        <v>0</v>
      </c>
      <c r="AV74" s="155">
        <f t="shared" si="11"/>
        <v>0</v>
      </c>
      <c r="AW74" s="155">
        <f t="shared" si="11"/>
        <v>0</v>
      </c>
      <c r="AX74" s="174">
        <f t="shared" si="11"/>
        <v>0</v>
      </c>
      <c r="AY74" s="174">
        <f t="shared" si="11"/>
        <v>0</v>
      </c>
      <c r="AZ74" s="166">
        <f t="shared" si="11"/>
        <v>66</v>
      </c>
      <c r="BA74" s="431"/>
      <c r="BB74" s="167">
        <f t="shared" ref="BB74:BH74" si="12">SUM(BB12:BB72)</f>
        <v>996</v>
      </c>
      <c r="BC74" s="153">
        <f t="shared" si="12"/>
        <v>0</v>
      </c>
      <c r="BD74" s="153">
        <f t="shared" si="12"/>
        <v>0</v>
      </c>
      <c r="BE74" s="153">
        <f t="shared" si="12"/>
        <v>0</v>
      </c>
      <c r="BF74" s="168">
        <f t="shared" si="12"/>
        <v>0</v>
      </c>
      <c r="BG74" s="168">
        <f t="shared" si="12"/>
        <v>0</v>
      </c>
      <c r="BH74" s="169">
        <f t="shared" si="12"/>
        <v>64</v>
      </c>
      <c r="BI74" s="432"/>
      <c r="BJ74" s="170">
        <f t="shared" ref="BJ74:BP74" si="13">SUM(BJ12:BJ72)</f>
        <v>719</v>
      </c>
      <c r="BK74" s="154">
        <f t="shared" si="13"/>
        <v>0</v>
      </c>
      <c r="BL74" s="154">
        <f t="shared" si="13"/>
        <v>0</v>
      </c>
      <c r="BM74" s="154">
        <f t="shared" si="13"/>
        <v>0</v>
      </c>
      <c r="BN74" s="171">
        <f t="shared" si="13"/>
        <v>0</v>
      </c>
      <c r="BO74" s="171">
        <f t="shared" si="13"/>
        <v>0</v>
      </c>
      <c r="BP74" s="172">
        <f t="shared" si="13"/>
        <v>42</v>
      </c>
      <c r="BQ74" s="433"/>
      <c r="BR74" s="173">
        <f t="shared" ref="BR74:BX74" si="14">SUM(BR12:BR72)</f>
        <v>73</v>
      </c>
      <c r="BS74" s="155">
        <f t="shared" si="14"/>
        <v>0</v>
      </c>
      <c r="BT74" s="155">
        <f t="shared" si="14"/>
        <v>0</v>
      </c>
      <c r="BU74" s="155">
        <f t="shared" si="14"/>
        <v>0</v>
      </c>
      <c r="BV74" s="174">
        <f t="shared" si="14"/>
        <v>0</v>
      </c>
      <c r="BW74" s="174">
        <f t="shared" si="14"/>
        <v>0</v>
      </c>
      <c r="BX74" s="166">
        <f t="shared" si="14"/>
        <v>95</v>
      </c>
      <c r="BY74" s="431"/>
      <c r="BZ74" s="167">
        <f t="shared" ref="BZ74:CF74" si="15">SUM(BZ12:BZ72)</f>
        <v>452</v>
      </c>
      <c r="CA74" s="153">
        <f t="shared" si="15"/>
        <v>0</v>
      </c>
      <c r="CB74" s="153">
        <f t="shared" si="15"/>
        <v>0</v>
      </c>
      <c r="CC74" s="153">
        <f t="shared" si="15"/>
        <v>0</v>
      </c>
      <c r="CD74" s="168">
        <f t="shared" si="15"/>
        <v>0</v>
      </c>
      <c r="CE74" s="168">
        <f t="shared" si="15"/>
        <v>0</v>
      </c>
      <c r="CF74" s="169">
        <f t="shared" si="15"/>
        <v>99</v>
      </c>
      <c r="CG74" s="432"/>
      <c r="CH74" s="170">
        <f t="shared" ref="CH74:CN74" si="16">SUM(CH12:CH72)</f>
        <v>378</v>
      </c>
      <c r="CI74" s="154">
        <f t="shared" si="16"/>
        <v>0</v>
      </c>
      <c r="CJ74" s="154">
        <f t="shared" si="16"/>
        <v>0</v>
      </c>
      <c r="CK74" s="154">
        <f t="shared" si="16"/>
        <v>0</v>
      </c>
      <c r="CL74" s="171">
        <f t="shared" si="16"/>
        <v>0</v>
      </c>
      <c r="CM74" s="171">
        <f t="shared" si="16"/>
        <v>0</v>
      </c>
      <c r="CN74" s="172">
        <f t="shared" si="16"/>
        <v>100</v>
      </c>
      <c r="CO74" s="433"/>
      <c r="CP74" s="173">
        <f t="shared" ref="CP74:CV74" si="17">SUM(CP12:CP72)</f>
        <v>933</v>
      </c>
      <c r="CQ74" s="155">
        <f t="shared" si="17"/>
        <v>0</v>
      </c>
      <c r="CR74" s="155">
        <f t="shared" si="17"/>
        <v>0</v>
      </c>
      <c r="CS74" s="155">
        <f t="shared" si="17"/>
        <v>0</v>
      </c>
      <c r="CT74" s="174">
        <f t="shared" si="17"/>
        <v>0</v>
      </c>
      <c r="CU74" s="174">
        <f t="shared" si="17"/>
        <v>0</v>
      </c>
      <c r="CV74" s="166">
        <f t="shared" si="17"/>
        <v>78</v>
      </c>
      <c r="CW74" s="431"/>
      <c r="CX74" s="167">
        <f t="shared" ref="CX74:DD74" si="18">SUM(CX12:CX72)</f>
        <v>200</v>
      </c>
      <c r="CY74" s="153">
        <f t="shared" si="18"/>
        <v>0</v>
      </c>
      <c r="CZ74" s="153">
        <f t="shared" si="18"/>
        <v>0</v>
      </c>
      <c r="DA74" s="153">
        <f t="shared" si="18"/>
        <v>0</v>
      </c>
      <c r="DB74" s="168">
        <f t="shared" si="18"/>
        <v>0</v>
      </c>
      <c r="DC74" s="168">
        <f t="shared" si="18"/>
        <v>0</v>
      </c>
      <c r="DD74" s="169">
        <f t="shared" si="18"/>
        <v>83</v>
      </c>
      <c r="DE74" s="432"/>
      <c r="DF74" s="170">
        <f t="shared" ref="DF74:DL74" si="19">SUM(DF12:DF72)</f>
        <v>295</v>
      </c>
      <c r="DG74" s="154">
        <f t="shared" si="19"/>
        <v>0</v>
      </c>
      <c r="DH74" s="154">
        <f t="shared" si="19"/>
        <v>0</v>
      </c>
      <c r="DI74" s="154">
        <f t="shared" si="19"/>
        <v>0</v>
      </c>
      <c r="DJ74" s="171">
        <f t="shared" si="19"/>
        <v>0</v>
      </c>
      <c r="DK74" s="171">
        <f t="shared" si="19"/>
        <v>0</v>
      </c>
      <c r="DL74" s="172">
        <f t="shared" si="19"/>
        <v>85</v>
      </c>
      <c r="DM74" s="433"/>
      <c r="DN74" s="173">
        <f t="shared" ref="DN74:DT74" si="20">SUM(DN12:DN72)</f>
        <v>377</v>
      </c>
      <c r="DO74" s="155">
        <f t="shared" si="20"/>
        <v>0</v>
      </c>
      <c r="DP74" s="155">
        <f t="shared" si="20"/>
        <v>0</v>
      </c>
      <c r="DQ74" s="155">
        <f t="shared" si="20"/>
        <v>0</v>
      </c>
      <c r="DR74" s="174">
        <f t="shared" si="20"/>
        <v>0</v>
      </c>
      <c r="DS74" s="174">
        <f t="shared" si="20"/>
        <v>0</v>
      </c>
      <c r="DT74" s="166">
        <f t="shared" si="20"/>
        <v>62</v>
      </c>
      <c r="DU74" s="431"/>
      <c r="DV74" s="167">
        <f t="shared" ref="DV74:EB74" si="21">SUM(DV12:DV72)</f>
        <v>628</v>
      </c>
      <c r="DW74" s="153">
        <f t="shared" si="21"/>
        <v>0</v>
      </c>
      <c r="DX74" s="153">
        <f t="shared" si="21"/>
        <v>0</v>
      </c>
      <c r="DY74" s="153">
        <f t="shared" si="21"/>
        <v>0</v>
      </c>
      <c r="DZ74" s="168">
        <f t="shared" si="21"/>
        <v>0</v>
      </c>
      <c r="EA74" s="168">
        <f t="shared" si="21"/>
        <v>0</v>
      </c>
      <c r="EB74" s="169">
        <f t="shared" si="21"/>
        <v>78</v>
      </c>
      <c r="EC74" s="432"/>
      <c r="ED74" s="170">
        <f t="shared" ref="ED74:EJ74" si="22">SUM(ED12:ED72)</f>
        <v>99</v>
      </c>
      <c r="EE74" s="154">
        <f t="shared" si="22"/>
        <v>5</v>
      </c>
      <c r="EF74" s="154">
        <f t="shared" si="22"/>
        <v>0</v>
      </c>
      <c r="EG74" s="154">
        <f t="shared" si="22"/>
        <v>0</v>
      </c>
      <c r="EH74" s="171">
        <f t="shared" si="22"/>
        <v>0</v>
      </c>
      <c r="EI74" s="171">
        <f t="shared" si="22"/>
        <v>0</v>
      </c>
      <c r="EJ74" s="172">
        <f t="shared" si="22"/>
        <v>81</v>
      </c>
      <c r="EK74" s="433"/>
      <c r="EL74" s="173">
        <f t="shared" ref="EL74:ER74" si="23">SUM(EL12:EL72)</f>
        <v>356</v>
      </c>
      <c r="EM74" s="155">
        <f t="shared" si="23"/>
        <v>5</v>
      </c>
      <c r="EN74" s="155">
        <f t="shared" si="23"/>
        <v>0</v>
      </c>
      <c r="EO74" s="155">
        <f t="shared" si="23"/>
        <v>10</v>
      </c>
      <c r="EP74" s="174">
        <f t="shared" si="23"/>
        <v>0</v>
      </c>
      <c r="EQ74" s="174">
        <f t="shared" si="23"/>
        <v>0</v>
      </c>
      <c r="ER74" s="166">
        <f t="shared" si="23"/>
        <v>66</v>
      </c>
      <c r="ES74" s="431"/>
      <c r="ET74" s="167">
        <f t="shared" ref="ET74:EZ74" si="24">SUM(ET12:ET72)</f>
        <v>286</v>
      </c>
      <c r="EU74" s="153">
        <f t="shared" si="24"/>
        <v>0</v>
      </c>
      <c r="EV74" s="153">
        <f t="shared" si="24"/>
        <v>0</v>
      </c>
      <c r="EW74" s="153">
        <f t="shared" si="24"/>
        <v>0</v>
      </c>
      <c r="EX74" s="168">
        <f t="shared" si="24"/>
        <v>0</v>
      </c>
      <c r="EY74" s="168">
        <f t="shared" si="24"/>
        <v>0</v>
      </c>
      <c r="EZ74" s="169">
        <f t="shared" si="24"/>
        <v>71</v>
      </c>
      <c r="FA74" s="432"/>
      <c r="FB74" s="170">
        <f t="shared" ref="FB74:FH74" si="25">SUM(FB12:FB72)</f>
        <v>288</v>
      </c>
      <c r="FC74" s="154">
        <f t="shared" si="25"/>
        <v>0</v>
      </c>
      <c r="FD74" s="154">
        <f t="shared" si="25"/>
        <v>0</v>
      </c>
      <c r="FE74" s="154">
        <f t="shared" si="25"/>
        <v>0</v>
      </c>
      <c r="FF74" s="171">
        <f t="shared" si="25"/>
        <v>0</v>
      </c>
      <c r="FG74" s="171">
        <f t="shared" si="25"/>
        <v>0</v>
      </c>
      <c r="FH74" s="172">
        <f t="shared" si="25"/>
        <v>159</v>
      </c>
      <c r="FI74" s="433"/>
      <c r="FJ74" s="173">
        <f t="shared" ref="FJ74:FP74" si="26">SUM(FJ12:FJ72)</f>
        <v>859</v>
      </c>
      <c r="FK74" s="155">
        <f t="shared" si="26"/>
        <v>0</v>
      </c>
      <c r="FL74" s="155">
        <f t="shared" si="26"/>
        <v>0</v>
      </c>
      <c r="FM74" s="155">
        <f t="shared" si="26"/>
        <v>0</v>
      </c>
      <c r="FN74" s="174">
        <f t="shared" si="26"/>
        <v>0</v>
      </c>
      <c r="FO74" s="174">
        <f t="shared" si="26"/>
        <v>0</v>
      </c>
      <c r="FP74" s="166">
        <f t="shared" si="26"/>
        <v>25</v>
      </c>
      <c r="FQ74" s="431"/>
      <c r="FR74" s="167">
        <f t="shared" ref="FR74:FX74" si="27">SUM(FR12:FR72)</f>
        <v>71</v>
      </c>
      <c r="FS74" s="153">
        <f t="shared" si="27"/>
        <v>0</v>
      </c>
      <c r="FT74" s="153">
        <f t="shared" si="27"/>
        <v>0</v>
      </c>
      <c r="FU74" s="153">
        <f t="shared" si="27"/>
        <v>0</v>
      </c>
      <c r="FV74" s="168">
        <f t="shared" si="27"/>
        <v>0</v>
      </c>
      <c r="FW74" s="168">
        <f t="shared" si="27"/>
        <v>0</v>
      </c>
      <c r="FX74" s="169">
        <f t="shared" si="27"/>
        <v>18</v>
      </c>
      <c r="FY74" s="432"/>
      <c r="FZ74" s="170">
        <f t="shared" ref="FZ74:GF74" si="28">SUM(FZ12:FZ72)</f>
        <v>0</v>
      </c>
      <c r="GA74" s="154">
        <f t="shared" si="28"/>
        <v>0</v>
      </c>
      <c r="GB74" s="154">
        <f t="shared" si="28"/>
        <v>0</v>
      </c>
      <c r="GC74" s="154">
        <f t="shared" si="28"/>
        <v>0</v>
      </c>
      <c r="GD74" s="171">
        <f t="shared" si="28"/>
        <v>0</v>
      </c>
      <c r="GE74" s="171">
        <f t="shared" si="28"/>
        <v>0</v>
      </c>
      <c r="GF74" s="172">
        <f t="shared" si="28"/>
        <v>5</v>
      </c>
      <c r="GG74" s="433"/>
      <c r="GH74" s="173">
        <f t="shared" ref="GH74:GN74" si="29">SUM(GH12:GH72)</f>
        <v>0</v>
      </c>
      <c r="GI74" s="155">
        <f t="shared" si="29"/>
        <v>0</v>
      </c>
      <c r="GJ74" s="155">
        <f t="shared" si="29"/>
        <v>0</v>
      </c>
      <c r="GK74" s="155">
        <f t="shared" si="29"/>
        <v>0</v>
      </c>
      <c r="GL74" s="174">
        <f t="shared" si="29"/>
        <v>0</v>
      </c>
      <c r="GM74" s="174">
        <f t="shared" si="29"/>
        <v>0</v>
      </c>
      <c r="GN74" s="166">
        <f t="shared" si="29"/>
        <v>2</v>
      </c>
      <c r="GO74" s="431"/>
      <c r="GP74" s="167">
        <f t="shared" ref="GP74:IQ74" si="30">SUM(GP12:GP72)</f>
        <v>0</v>
      </c>
      <c r="GQ74" s="153">
        <f t="shared" si="30"/>
        <v>0</v>
      </c>
      <c r="GR74" s="153">
        <f t="shared" si="30"/>
        <v>0</v>
      </c>
      <c r="GS74" s="153">
        <f t="shared" si="30"/>
        <v>0</v>
      </c>
      <c r="GT74" s="168">
        <f t="shared" si="30"/>
        <v>0</v>
      </c>
      <c r="GU74" s="168">
        <f t="shared" si="30"/>
        <v>0</v>
      </c>
      <c r="GV74" s="169">
        <f t="shared" si="30"/>
        <v>0</v>
      </c>
      <c r="GW74" s="432"/>
      <c r="GX74" s="170">
        <f t="shared" si="30"/>
        <v>0</v>
      </c>
      <c r="GY74" s="154">
        <f t="shared" si="30"/>
        <v>0</v>
      </c>
      <c r="GZ74" s="154">
        <f t="shared" si="30"/>
        <v>0</v>
      </c>
      <c r="HA74" s="154">
        <f t="shared" si="30"/>
        <v>0</v>
      </c>
      <c r="HB74" s="171">
        <f t="shared" si="30"/>
        <v>0</v>
      </c>
      <c r="HC74" s="171">
        <f t="shared" si="30"/>
        <v>0</v>
      </c>
      <c r="HD74" s="172">
        <f t="shared" si="30"/>
        <v>0</v>
      </c>
      <c r="HE74" s="433"/>
      <c r="HF74" s="173">
        <f t="shared" si="30"/>
        <v>0</v>
      </c>
      <c r="HG74" s="155">
        <f t="shared" si="30"/>
        <v>0</v>
      </c>
      <c r="HH74" s="155">
        <f t="shared" si="30"/>
        <v>0</v>
      </c>
      <c r="HI74" s="155">
        <f t="shared" si="30"/>
        <v>0</v>
      </c>
      <c r="HJ74" s="174">
        <f t="shared" si="30"/>
        <v>0</v>
      </c>
      <c r="HK74" s="174">
        <f t="shared" si="30"/>
        <v>0</v>
      </c>
      <c r="HL74" s="166">
        <f t="shared" si="30"/>
        <v>0</v>
      </c>
      <c r="HM74" s="431"/>
      <c r="HN74" s="167">
        <f t="shared" si="30"/>
        <v>0</v>
      </c>
      <c r="HO74" s="153">
        <f t="shared" si="30"/>
        <v>0</v>
      </c>
      <c r="HP74" s="153">
        <f t="shared" si="30"/>
        <v>0</v>
      </c>
      <c r="HQ74" s="153">
        <f t="shared" si="30"/>
        <v>0</v>
      </c>
      <c r="HR74" s="168">
        <f t="shared" si="30"/>
        <v>0</v>
      </c>
      <c r="HS74" s="168">
        <f t="shared" si="30"/>
        <v>0</v>
      </c>
      <c r="HT74" s="169">
        <f t="shared" si="30"/>
        <v>0</v>
      </c>
      <c r="HU74" s="432"/>
      <c r="HV74" s="170">
        <f t="shared" si="30"/>
        <v>0</v>
      </c>
      <c r="HW74" s="154">
        <f t="shared" si="30"/>
        <v>0</v>
      </c>
      <c r="HX74" s="154">
        <f t="shared" si="30"/>
        <v>0</v>
      </c>
      <c r="HY74" s="154">
        <f t="shared" si="30"/>
        <v>0</v>
      </c>
      <c r="HZ74" s="171">
        <f t="shared" si="30"/>
        <v>0</v>
      </c>
      <c r="IA74" s="171">
        <f t="shared" si="30"/>
        <v>0</v>
      </c>
      <c r="IB74" s="172">
        <f t="shared" si="30"/>
        <v>0</v>
      </c>
      <c r="IC74" s="433"/>
      <c r="ID74" s="173">
        <f t="shared" si="30"/>
        <v>0</v>
      </c>
      <c r="IE74" s="155">
        <f t="shared" si="30"/>
        <v>0</v>
      </c>
      <c r="IF74" s="155">
        <f t="shared" si="30"/>
        <v>0</v>
      </c>
      <c r="IG74" s="155">
        <f t="shared" si="30"/>
        <v>0</v>
      </c>
      <c r="IH74" s="174">
        <f t="shared" si="30"/>
        <v>0</v>
      </c>
      <c r="II74" s="174">
        <f t="shared" si="30"/>
        <v>0</v>
      </c>
      <c r="IJ74" s="166">
        <f t="shared" si="30"/>
        <v>0</v>
      </c>
      <c r="IK74" s="431"/>
      <c r="IL74" s="167">
        <f t="shared" si="30"/>
        <v>0</v>
      </c>
      <c r="IM74" s="153">
        <f t="shared" si="30"/>
        <v>0</v>
      </c>
      <c r="IN74" s="153">
        <f t="shared" si="30"/>
        <v>0</v>
      </c>
      <c r="IO74" s="153">
        <f t="shared" si="30"/>
        <v>0</v>
      </c>
      <c r="IP74" s="168">
        <f t="shared" si="30"/>
        <v>0</v>
      </c>
      <c r="IQ74" s="168">
        <f t="shared" si="30"/>
        <v>0</v>
      </c>
      <c r="IW74" s="216"/>
    </row>
    <row r="75" spans="1:257" ht="20.100000000000001" customHeight="1"/>
    <row r="76" spans="1:257" ht="20.100000000000001" customHeight="1"/>
    <row r="77" spans="1:257" ht="20.100000000000001" customHeight="1"/>
    <row r="78" spans="1:257" ht="20.100000000000001" customHeight="1"/>
    <row r="79" spans="1:257" ht="20.100000000000001" customHeight="1"/>
    <row r="80" spans="1:257"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row r="89" ht="20.100000000000001" customHeight="1"/>
    <row r="90" ht="20.100000000000001" customHeight="1"/>
    <row r="91" ht="20.100000000000001" customHeight="1"/>
    <row r="92" ht="20.100000000000001" customHeight="1"/>
    <row r="93" ht="20.100000000000001" customHeight="1"/>
    <row r="94" ht="20.100000000000001" customHeight="1"/>
    <row r="95" ht="20.100000000000001" customHeight="1"/>
    <row r="9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row r="112" ht="20.100000000000001" customHeight="1"/>
    <row r="113" ht="20.100000000000001" customHeight="1"/>
    <row r="114" ht="20.100000000000001" customHeight="1"/>
    <row r="115" ht="20.100000000000001" customHeight="1"/>
    <row r="116" ht="20.100000000000001" customHeight="1"/>
    <row r="117" ht="20.100000000000001" customHeight="1"/>
    <row r="118" ht="20.100000000000001" customHeight="1"/>
    <row r="119" ht="20.100000000000001" customHeight="1"/>
    <row r="120" ht="20.100000000000001" customHeight="1"/>
    <row r="121" ht="20.100000000000001" customHeight="1"/>
    <row r="122" ht="20.100000000000001" customHeight="1"/>
    <row r="123" ht="20.100000000000001" customHeight="1"/>
    <row r="124" ht="20.100000000000001" customHeight="1"/>
    <row r="125" ht="20.100000000000001" customHeight="1"/>
    <row r="126" ht="20.100000000000001" customHeight="1"/>
    <row r="127" ht="20.100000000000001" customHeight="1"/>
    <row r="128" ht="20.100000000000001" customHeight="1"/>
    <row r="129" ht="20.100000000000001" customHeight="1"/>
    <row r="130" ht="20.100000000000001" customHeight="1"/>
    <row r="131" ht="20.100000000000001" customHeight="1"/>
    <row r="132" ht="20.100000000000001" customHeight="1"/>
    <row r="133" ht="20.100000000000001" customHeight="1"/>
    <row r="134" ht="20.100000000000001" customHeight="1"/>
    <row r="135" ht="20.100000000000001" customHeight="1"/>
    <row r="136" ht="20.100000000000001" customHeight="1"/>
    <row r="137" ht="20.100000000000001" customHeight="1"/>
    <row r="138" ht="20.100000000000001" customHeight="1"/>
    <row r="139" ht="20.100000000000001" customHeight="1"/>
    <row r="140" ht="20.100000000000001" customHeight="1"/>
    <row r="141" ht="20.100000000000001" customHeight="1"/>
    <row r="142" ht="20.100000000000001" customHeight="1"/>
    <row r="143" ht="20.100000000000001" customHeight="1"/>
    <row r="144" ht="20.100000000000001" customHeight="1"/>
    <row r="145" ht="20.100000000000001" customHeight="1"/>
    <row r="146" ht="20.100000000000001" customHeight="1"/>
    <row r="147" ht="20.100000000000001" customHeight="1"/>
    <row r="148" ht="20.100000000000001" customHeight="1"/>
    <row r="149" ht="20.100000000000001" customHeight="1"/>
    <row r="150" ht="20.100000000000001" customHeight="1"/>
    <row r="151" ht="20.100000000000001" customHeight="1"/>
    <row r="152" ht="20.100000000000001" customHeight="1"/>
    <row r="153" ht="20.100000000000001" customHeight="1"/>
    <row r="154" ht="20.100000000000001" customHeight="1"/>
    <row r="155" ht="20.100000000000001" customHeight="1"/>
    <row r="156" ht="20.100000000000001" customHeight="1"/>
    <row r="157" ht="20.100000000000001" customHeight="1"/>
    <row r="158" ht="20.100000000000001" customHeight="1"/>
    <row r="159" ht="20.100000000000001" customHeight="1"/>
    <row r="160" ht="20.100000000000001" customHeight="1"/>
    <row r="161" ht="20.100000000000001" customHeight="1"/>
    <row r="162" ht="20.100000000000001" customHeight="1"/>
    <row r="163" ht="20.100000000000001" customHeight="1"/>
    <row r="164" ht="20.100000000000001" customHeight="1"/>
    <row r="165" ht="20.100000000000001" customHeight="1"/>
    <row r="166" ht="20.100000000000001" customHeight="1"/>
    <row r="167" ht="20.100000000000001" customHeight="1"/>
    <row r="168" ht="20.100000000000001" customHeight="1"/>
    <row r="169" ht="20.100000000000001" customHeight="1"/>
    <row r="170" ht="20.100000000000001" customHeight="1"/>
    <row r="171" ht="20.100000000000001" customHeight="1"/>
    <row r="172" ht="20.100000000000001" customHeight="1"/>
    <row r="173" ht="20.100000000000001" customHeight="1"/>
    <row r="174" ht="20.100000000000001" customHeight="1"/>
    <row r="175" ht="20.100000000000001" customHeight="1"/>
    <row r="176" ht="20.100000000000001" customHeight="1"/>
    <row r="177" ht="20.100000000000001" customHeight="1"/>
    <row r="178" ht="20.100000000000001" customHeight="1"/>
    <row r="179" ht="20.100000000000001" customHeight="1"/>
    <row r="180" ht="20.100000000000001" customHeight="1"/>
    <row r="181" ht="20.100000000000001" customHeight="1"/>
    <row r="182" ht="20.100000000000001" customHeight="1"/>
    <row r="183" ht="20.100000000000001" customHeight="1"/>
    <row r="184" ht="20.100000000000001" customHeight="1"/>
    <row r="185" ht="20.100000000000001" customHeight="1"/>
    <row r="186" ht="20.100000000000001" customHeight="1"/>
    <row r="187" ht="20.100000000000001" customHeight="1"/>
    <row r="188" ht="20.100000000000001" customHeight="1"/>
    <row r="189"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row r="302" ht="20.100000000000001" customHeight="1"/>
    <row r="303" ht="20.100000000000001" customHeight="1"/>
    <row r="304" ht="20.100000000000001" customHeight="1"/>
    <row r="305" ht="20.100000000000001" customHeight="1"/>
    <row r="306" ht="20.100000000000001" customHeight="1"/>
    <row r="307" ht="20.100000000000001" customHeight="1"/>
    <row r="308" ht="20.100000000000001" customHeight="1"/>
    <row r="309" ht="20.100000000000001" customHeight="1"/>
    <row r="310" ht="20.100000000000001" customHeight="1"/>
    <row r="311" ht="20.100000000000001" customHeight="1"/>
    <row r="312" ht="20.100000000000001" customHeight="1"/>
    <row r="313" ht="20.100000000000001" customHeight="1"/>
    <row r="314" ht="20.100000000000001" customHeight="1"/>
    <row r="315" ht="20.100000000000001" customHeight="1"/>
    <row r="316" ht="20.100000000000001" customHeight="1"/>
    <row r="317" ht="20.100000000000001" customHeight="1"/>
    <row r="318" ht="20.100000000000001" customHeight="1"/>
    <row r="319" ht="20.100000000000001" customHeight="1"/>
    <row r="320" ht="20.100000000000001" customHeight="1"/>
    <row r="321" ht="20.100000000000001" customHeight="1"/>
    <row r="322" ht="20.100000000000001" customHeight="1"/>
    <row r="323" ht="20.100000000000001" customHeight="1"/>
    <row r="324" ht="20.100000000000001" customHeight="1"/>
    <row r="325" ht="20.100000000000001" customHeight="1"/>
    <row r="326" ht="20.100000000000001" customHeight="1"/>
    <row r="327" ht="20.100000000000001" customHeight="1"/>
    <row r="328" ht="20.100000000000001" customHeight="1"/>
    <row r="329" ht="20.100000000000001" customHeight="1"/>
    <row r="330" ht="20.100000000000001" customHeight="1"/>
    <row r="331" ht="20.100000000000001" customHeight="1"/>
    <row r="332" ht="20.100000000000001" customHeight="1"/>
    <row r="333" ht="20.100000000000001" customHeight="1"/>
    <row r="334" ht="20.100000000000001" customHeight="1"/>
    <row r="335" ht="20.100000000000001" customHeight="1"/>
    <row r="336" ht="20.100000000000001" customHeight="1"/>
    <row r="337" ht="20.100000000000001" customHeight="1"/>
    <row r="338" ht="20.100000000000001" customHeight="1"/>
    <row r="339" ht="20.100000000000001" customHeight="1"/>
    <row r="340" ht="20.100000000000001" customHeight="1"/>
    <row r="341" ht="20.100000000000001" customHeight="1"/>
    <row r="342" ht="20.100000000000001" customHeight="1"/>
    <row r="343" ht="20.100000000000001" customHeight="1"/>
    <row r="344" ht="20.100000000000001" customHeight="1"/>
    <row r="345" ht="20.100000000000001" customHeight="1"/>
    <row r="346" ht="20.100000000000001" customHeight="1"/>
    <row r="347" ht="20.100000000000001" customHeight="1"/>
    <row r="348" ht="20.100000000000001" customHeight="1"/>
    <row r="349" ht="20.100000000000001" customHeight="1"/>
    <row r="350" ht="20.100000000000001" customHeight="1"/>
    <row r="351" ht="20.100000000000001" customHeight="1"/>
    <row r="352" ht="20.100000000000001" customHeight="1"/>
    <row r="353" ht="20.100000000000001" customHeight="1"/>
    <row r="354" ht="20.100000000000001" customHeight="1"/>
    <row r="355" ht="20.100000000000001" customHeight="1"/>
    <row r="356" ht="20.100000000000001" customHeight="1"/>
    <row r="357" ht="20.100000000000001" customHeight="1"/>
    <row r="358" ht="20.100000000000001" customHeight="1"/>
    <row r="359" ht="20.100000000000001" customHeight="1"/>
    <row r="360" ht="20.100000000000001" customHeight="1"/>
    <row r="361" ht="20.100000000000001" customHeight="1"/>
  </sheetData>
  <sheetProtection sheet="1" formatCells="0" formatColumns="0" formatRows="0" insertColumns="0" insertRows="0" insertHyperlinks="0" deleteColumns="0" deleteRows="0" sort="0" autoFilter="0" pivotTables="0"/>
  <sortState xmlns:xlrd2="http://schemas.microsoft.com/office/spreadsheetml/2017/richdata2" ref="A13:C41">
    <sortCondition ref="C12"/>
  </sortState>
  <mergeCells count="283">
    <mergeCell ref="B74:C74"/>
    <mergeCell ref="B9:C9"/>
    <mergeCell ref="IS9:IU10"/>
    <mergeCell ref="IN5:IN10"/>
    <mergeCell ref="IO5:IO10"/>
    <mergeCell ref="IP5:IP10"/>
    <mergeCell ref="IQ5:IQ10"/>
    <mergeCell ref="IJ11:IQ11"/>
    <mergeCell ref="IJ5:IJ10"/>
    <mergeCell ref="IK5:IK10"/>
    <mergeCell ref="IL5:IL10"/>
    <mergeCell ref="IM5:IM10"/>
    <mergeCell ref="IB11:II11"/>
    <mergeCell ref="GN11:GU11"/>
    <mergeCell ref="GV11:HC11"/>
    <mergeCell ref="HD11:HK11"/>
    <mergeCell ref="HL11:HS11"/>
    <mergeCell ref="HT11:IA11"/>
    <mergeCell ref="IF5:IF10"/>
    <mergeCell ref="IG5:IG10"/>
    <mergeCell ref="IH5:IH10"/>
    <mergeCell ref="II5:II10"/>
    <mergeCell ref="HH5:HH10"/>
    <mergeCell ref="HI5:HI10"/>
    <mergeCell ref="HJ5:HJ10"/>
    <mergeCell ref="HK5:HK10"/>
    <mergeCell ref="HB5:HB10"/>
    <mergeCell ref="HC5:HC10"/>
    <mergeCell ref="HD5:HD10"/>
    <mergeCell ref="HE5:HE10"/>
    <mergeCell ref="HF5:HF10"/>
    <mergeCell ref="GW5:GW10"/>
    <mergeCell ref="GX5:GX10"/>
    <mergeCell ref="GY5:GY10"/>
    <mergeCell ref="GZ5:GZ10"/>
    <mergeCell ref="HA5:HA10"/>
    <mergeCell ref="CV11:DC11"/>
    <mergeCell ref="DD11:DK11"/>
    <mergeCell ref="DL11:DS11"/>
    <mergeCell ref="DT11:EA11"/>
    <mergeCell ref="EB11:EI11"/>
    <mergeCell ref="EJ11:EQ11"/>
    <mergeCell ref="ER11:EY11"/>
    <mergeCell ref="EZ11:FG11"/>
    <mergeCell ref="FH11:FO11"/>
    <mergeCell ref="FP11:FW11"/>
    <mergeCell ref="FX11:GE11"/>
    <mergeCell ref="GF11:GM11"/>
    <mergeCell ref="IA5:IA10"/>
    <mergeCell ref="IB5:IB10"/>
    <mergeCell ref="IC5:IC10"/>
    <mergeCell ref="ID5:ID10"/>
    <mergeCell ref="IE5:IE10"/>
    <mergeCell ref="HV5:HV10"/>
    <mergeCell ref="HW5:HW10"/>
    <mergeCell ref="HX5:HX10"/>
    <mergeCell ref="HY5:HY10"/>
    <mergeCell ref="HZ5:HZ10"/>
    <mergeCell ref="HQ5:HQ10"/>
    <mergeCell ref="HR5:HR10"/>
    <mergeCell ref="HS5:HS10"/>
    <mergeCell ref="HT5:HT10"/>
    <mergeCell ref="HU5:HU10"/>
    <mergeCell ref="HL5:HL10"/>
    <mergeCell ref="HM5:HM10"/>
    <mergeCell ref="HN5:HN10"/>
    <mergeCell ref="HO5:HO10"/>
    <mergeCell ref="HP5:HP10"/>
    <mergeCell ref="HG5:HG10"/>
    <mergeCell ref="GR5:GR10"/>
    <mergeCell ref="GS5:GS10"/>
    <mergeCell ref="GT5:GT10"/>
    <mergeCell ref="GU5:GU10"/>
    <mergeCell ref="GV5:GV10"/>
    <mergeCell ref="GM5:GM10"/>
    <mergeCell ref="GN5:GN10"/>
    <mergeCell ref="GO5:GO10"/>
    <mergeCell ref="GP5:GP10"/>
    <mergeCell ref="GQ5:GQ10"/>
    <mergeCell ref="GH5:GH10"/>
    <mergeCell ref="GI5:GI10"/>
    <mergeCell ref="GJ5:GJ10"/>
    <mergeCell ref="GK5:GK10"/>
    <mergeCell ref="GL5:GL10"/>
    <mergeCell ref="GC5:GC10"/>
    <mergeCell ref="GD5:GD10"/>
    <mergeCell ref="GE5:GE10"/>
    <mergeCell ref="GF5:GF10"/>
    <mergeCell ref="GG5:GG10"/>
    <mergeCell ref="FX5:FX10"/>
    <mergeCell ref="FY5:FY10"/>
    <mergeCell ref="FZ5:FZ10"/>
    <mergeCell ref="GA5:GA10"/>
    <mergeCell ref="GB5:GB10"/>
    <mergeCell ref="FS5:FS10"/>
    <mergeCell ref="FT5:FT10"/>
    <mergeCell ref="FU5:FU10"/>
    <mergeCell ref="FV5:FV10"/>
    <mergeCell ref="FW5:FW10"/>
    <mergeCell ref="FN5:FN10"/>
    <mergeCell ref="FO5:FO10"/>
    <mergeCell ref="FP5:FP10"/>
    <mergeCell ref="FQ5:FQ10"/>
    <mergeCell ref="FR5:FR10"/>
    <mergeCell ref="FI5:FI10"/>
    <mergeCell ref="FJ5:FJ10"/>
    <mergeCell ref="FK5:FK10"/>
    <mergeCell ref="FL5:FL10"/>
    <mergeCell ref="FM5:FM10"/>
    <mergeCell ref="FD5:FD10"/>
    <mergeCell ref="FE5:FE10"/>
    <mergeCell ref="FF5:FF10"/>
    <mergeCell ref="FG5:FG10"/>
    <mergeCell ref="FH5:FH10"/>
    <mergeCell ref="EY5:EY10"/>
    <mergeCell ref="EZ5:EZ10"/>
    <mergeCell ref="FA5:FA10"/>
    <mergeCell ref="FB5:FB10"/>
    <mergeCell ref="FC5:FC10"/>
    <mergeCell ref="ET5:ET10"/>
    <mergeCell ref="EU5:EU10"/>
    <mergeCell ref="EV5:EV10"/>
    <mergeCell ref="EW5:EW10"/>
    <mergeCell ref="EX5:EX10"/>
    <mergeCell ref="EO5:EO10"/>
    <mergeCell ref="EP5:EP10"/>
    <mergeCell ref="EQ5:EQ10"/>
    <mergeCell ref="ER5:ER10"/>
    <mergeCell ref="ES5:ES10"/>
    <mergeCell ref="EJ5:EJ10"/>
    <mergeCell ref="EK5:EK10"/>
    <mergeCell ref="EL5:EL10"/>
    <mergeCell ref="EM5:EM10"/>
    <mergeCell ref="EN5:EN10"/>
    <mergeCell ref="EE5:EE10"/>
    <mergeCell ref="EF5:EF10"/>
    <mergeCell ref="EG5:EG10"/>
    <mergeCell ref="EH5:EH10"/>
    <mergeCell ref="EI5:EI10"/>
    <mergeCell ref="DZ5:DZ10"/>
    <mergeCell ref="EA5:EA10"/>
    <mergeCell ref="EB5:EB10"/>
    <mergeCell ref="EC5:EC10"/>
    <mergeCell ref="ED5:ED10"/>
    <mergeCell ref="DU5:DU10"/>
    <mergeCell ref="DV5:DV10"/>
    <mergeCell ref="DW5:DW10"/>
    <mergeCell ref="DX5:DX10"/>
    <mergeCell ref="DY5:DY10"/>
    <mergeCell ref="DP5:DP10"/>
    <mergeCell ref="DQ5:DQ10"/>
    <mergeCell ref="DR5:DR10"/>
    <mergeCell ref="DS5:DS10"/>
    <mergeCell ref="DT5:DT10"/>
    <mergeCell ref="DK5:DK10"/>
    <mergeCell ref="DL5:DL10"/>
    <mergeCell ref="DM5:DM10"/>
    <mergeCell ref="DN5:DN10"/>
    <mergeCell ref="DO5:DO10"/>
    <mergeCell ref="DF5:DF10"/>
    <mergeCell ref="DG5:DG10"/>
    <mergeCell ref="DH5:DH10"/>
    <mergeCell ref="DI5:DI10"/>
    <mergeCell ref="DJ5:DJ10"/>
    <mergeCell ref="DA5:DA10"/>
    <mergeCell ref="DB5:DB10"/>
    <mergeCell ref="DC5:DC10"/>
    <mergeCell ref="DD5:DD10"/>
    <mergeCell ref="DE5:DE10"/>
    <mergeCell ref="CV5:CV10"/>
    <mergeCell ref="CW5:CW10"/>
    <mergeCell ref="CX5:CX10"/>
    <mergeCell ref="CY5:CY10"/>
    <mergeCell ref="CZ5:CZ10"/>
    <mergeCell ref="CU5:CU10"/>
    <mergeCell ref="AJ11:AQ11"/>
    <mergeCell ref="AR11:AY11"/>
    <mergeCell ref="AZ11:BG11"/>
    <mergeCell ref="BH11:BO11"/>
    <mergeCell ref="BP11:BW11"/>
    <mergeCell ref="BX11:CE11"/>
    <mergeCell ref="CF11:CM11"/>
    <mergeCell ref="CN11:CU11"/>
    <mergeCell ref="CP5:CP10"/>
    <mergeCell ref="CQ5:CQ10"/>
    <mergeCell ref="CR5:CR10"/>
    <mergeCell ref="CS5:CS10"/>
    <mergeCell ref="CT5:CT10"/>
    <mergeCell ref="CK5:CK10"/>
    <mergeCell ref="CL5:CL10"/>
    <mergeCell ref="CM5:CM10"/>
    <mergeCell ref="CN5:CN10"/>
    <mergeCell ref="CO5:CO10"/>
    <mergeCell ref="CF5:CF10"/>
    <mergeCell ref="CG5:CG10"/>
    <mergeCell ref="CH5:CH10"/>
    <mergeCell ref="CI5:CI10"/>
    <mergeCell ref="CJ5:CJ10"/>
    <mergeCell ref="CA5:CA10"/>
    <mergeCell ref="CB5:CB10"/>
    <mergeCell ref="CC5:CC10"/>
    <mergeCell ref="CD5:CD10"/>
    <mergeCell ref="CE5:CE10"/>
    <mergeCell ref="BV5:BV10"/>
    <mergeCell ref="BW5:BW10"/>
    <mergeCell ref="BX5:BX10"/>
    <mergeCell ref="BY5:BY10"/>
    <mergeCell ref="BZ5:BZ10"/>
    <mergeCell ref="BQ5:BQ10"/>
    <mergeCell ref="BR5:BR10"/>
    <mergeCell ref="BS5:BS10"/>
    <mergeCell ref="BT5:BT10"/>
    <mergeCell ref="BU5:BU10"/>
    <mergeCell ref="BL5:BL10"/>
    <mergeCell ref="BM5:BM10"/>
    <mergeCell ref="BN5:BN10"/>
    <mergeCell ref="BO5:BO10"/>
    <mergeCell ref="BP5:BP10"/>
    <mergeCell ref="BG5:BG10"/>
    <mergeCell ref="BH5:BH10"/>
    <mergeCell ref="BI5:BI10"/>
    <mergeCell ref="BJ5:BJ10"/>
    <mergeCell ref="BK5:BK10"/>
    <mergeCell ref="BC5:BC10"/>
    <mergeCell ref="BD5:BD10"/>
    <mergeCell ref="BE5:BE10"/>
    <mergeCell ref="BF5:BF10"/>
    <mergeCell ref="AW5:AW10"/>
    <mergeCell ref="AX5:AX10"/>
    <mergeCell ref="AY5:AY10"/>
    <mergeCell ref="AZ5:AZ10"/>
    <mergeCell ref="BA5:BA10"/>
    <mergeCell ref="AT5:AT10"/>
    <mergeCell ref="AU5:AU10"/>
    <mergeCell ref="AV5:AV10"/>
    <mergeCell ref="AM5:AM10"/>
    <mergeCell ref="AN5:AN10"/>
    <mergeCell ref="AO5:AO10"/>
    <mergeCell ref="AP5:AP10"/>
    <mergeCell ref="AQ5:AQ10"/>
    <mergeCell ref="BB5:BB10"/>
    <mergeCell ref="AK5:AK10"/>
    <mergeCell ref="AL5:AL10"/>
    <mergeCell ref="AC5:AC10"/>
    <mergeCell ref="AD5:AD10"/>
    <mergeCell ref="AE5:AE10"/>
    <mergeCell ref="AF5:AF10"/>
    <mergeCell ref="AG5:AG10"/>
    <mergeCell ref="AR5:AR10"/>
    <mergeCell ref="AS5:AS10"/>
    <mergeCell ref="V5:V10"/>
    <mergeCell ref="W5:W10"/>
    <mergeCell ref="X5:X10"/>
    <mergeCell ref="Q5:Q10"/>
    <mergeCell ref="R5:R10"/>
    <mergeCell ref="AH5:AH10"/>
    <mergeCell ref="AI5:AI10"/>
    <mergeCell ref="AJ5:AJ10"/>
    <mergeCell ref="S5:S10"/>
    <mergeCell ref="D11:K11"/>
    <mergeCell ref="L11:S11"/>
    <mergeCell ref="T11:AA11"/>
    <mergeCell ref="AB11:AI11"/>
    <mergeCell ref="A4:B4"/>
    <mergeCell ref="Y5:Y10"/>
    <mergeCell ref="Z5:Z10"/>
    <mergeCell ref="AA5:AA10"/>
    <mergeCell ref="AB5:AB10"/>
    <mergeCell ref="D5:D10"/>
    <mergeCell ref="E5:E10"/>
    <mergeCell ref="F5:F10"/>
    <mergeCell ref="G5:G10"/>
    <mergeCell ref="H5:H10"/>
    <mergeCell ref="I5:I10"/>
    <mergeCell ref="J5:J10"/>
    <mergeCell ref="K5:K10"/>
    <mergeCell ref="L5:L10"/>
    <mergeCell ref="M5:M10"/>
    <mergeCell ref="N5:N10"/>
    <mergeCell ref="O5:O10"/>
    <mergeCell ref="P5:P10"/>
    <mergeCell ref="T5:T10"/>
    <mergeCell ref="U5:U10"/>
  </mergeCells>
  <conditionalFormatting sqref="B1:B11 B73:B1048576">
    <cfRule type="duplicateValues" dxfId="131" priority="12"/>
  </conditionalFormatting>
  <conditionalFormatting sqref="B12:B13">
    <cfRule type="duplicateValues" dxfId="130" priority="8"/>
  </conditionalFormatting>
  <conditionalFormatting sqref="B12:B13">
    <cfRule type="duplicateValues" dxfId="129" priority="3"/>
  </conditionalFormatting>
  <conditionalFormatting sqref="B14:B72">
    <cfRule type="duplicateValues" dxfId="128" priority="2"/>
  </conditionalFormatting>
  <conditionalFormatting sqref="B14:B72">
    <cfRule type="duplicateValues" dxfId="127" priority="1"/>
  </conditionalFormatting>
  <dataValidations count="4">
    <dataValidation allowBlank="1" showInputMessage="1" sqref="IX13" xr:uid="{00000000-0002-0000-0200-000000000000}"/>
    <dataValidation type="list" allowBlank="1" showInputMessage="1" sqref="EY14:EY72 AI14:AI72 AI12 EY12 IQ12:IQ72 II12:II72 S12:S72 AA12:AA72 AQ12:AQ72 AY12:AY72 BG12:BG72 BO12:BO72 BW12:BW72 CE12:CE72 CM12:CM72 CU12:CU72 DC12:DC72 DK12:DK72 DS12:DS72 EA12:EA72 EI12:EI72 EQ12:EQ72 FG12:FG72 FO12:FO72 FW12:FW72 GE12:GE72 GM12:GM72 GU12:GU72 HC12:HC72 HK12:HK72 HS12:HS72 IA12:IA72 K12:K72" xr:uid="{00000000-0002-0000-0200-000001000000}">
      <formula1>$IW$12:$IW$18</formula1>
    </dataValidation>
    <dataValidation type="list" allowBlank="1" showInputMessage="1" showErrorMessage="1" sqref="C12:C72" xr:uid="{00000000-0002-0000-0200-000002000000}">
      <formula1>"Engin,Transport,Cpt Panne,Autre"</formula1>
    </dataValidation>
    <dataValidation type="decimal" operator="greaterThan" allowBlank="1" showInputMessage="1" showErrorMessage="1" sqref="IJ12:IP72 L12:R72 T12:Z72 AB12:AH72 AJ12:AP72 AR12:AX72 AZ12:BF72 BH12:BN72 BP12:BV72 BX12:CD72 CF12:CL72 CN12:CT72 CV12:DB72 DD12:DJ72 DL12:DR72 DT12:DZ72 EB12:EH72 EJ12:EP72 ER12:EX72 EZ12:FF72 FH12:FN72 FP12:FV72 FX12:GD72 GF12:GL72 GN12:GT72 GV12:HB72 HD12:HJ72 HL12:HR72 HT12:HZ72 IB12:IH72 D12:J72" xr:uid="{00000000-0002-0000-0200-000003000000}">
      <formula1>-0.1</formula1>
    </dataValidation>
  </dataValidations>
  <pageMargins left="0" right="0" top="0" bottom="0" header="0" footer="0.31496062992125984"/>
  <pageSetup paperSize="9" scale="88"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IW362"/>
  <sheetViews>
    <sheetView zoomScale="80" zoomScaleNormal="80" workbookViewId="0">
      <pane xSplit="3" ySplit="11" topLeftCell="D12" activePane="bottomRight" state="frozen"/>
      <selection pane="topRight" activeCell="D1" sqref="D1"/>
      <selection pane="bottomLeft" activeCell="A12" sqref="A12"/>
      <selection pane="bottomRight" activeCell="GU38" sqref="GU38"/>
    </sheetView>
  </sheetViews>
  <sheetFormatPr baseColWidth="10" defaultColWidth="11.44140625" defaultRowHeight="14.4"/>
  <cols>
    <col min="1" max="1" width="27.109375" style="41" customWidth="1"/>
    <col min="2" max="2" width="17.88671875" style="41" customWidth="1"/>
    <col min="3" max="3" width="11" style="41" customWidth="1"/>
    <col min="4" max="4" width="7.33203125" style="41" customWidth="1"/>
    <col min="5" max="5" width="8.88671875" style="41" customWidth="1"/>
    <col min="6" max="10" width="7.6640625" style="41" customWidth="1"/>
    <col min="11" max="11" width="21.33203125" style="41" customWidth="1"/>
    <col min="12" max="18" width="7.6640625" style="41" customWidth="1"/>
    <col min="19" max="19" width="21.33203125" style="41" customWidth="1"/>
    <col min="20" max="26" width="7.6640625" style="41" customWidth="1"/>
    <col min="27" max="27" width="21.33203125" style="41" customWidth="1"/>
    <col min="28" max="34" width="7.6640625" style="41" customWidth="1"/>
    <col min="35" max="35" width="21.33203125" style="41" customWidth="1"/>
    <col min="36" max="42" width="7.6640625" style="41" customWidth="1"/>
    <col min="43" max="43" width="21.33203125" style="41" customWidth="1"/>
    <col min="44" max="50" width="7.6640625" style="41" customWidth="1"/>
    <col min="51" max="51" width="21.33203125" style="41" customWidth="1"/>
    <col min="52" max="58" width="7.6640625" style="41" customWidth="1"/>
    <col min="59" max="59" width="21.33203125" style="41" customWidth="1"/>
    <col min="60" max="66" width="7.6640625" style="41" customWidth="1"/>
    <col min="67" max="67" width="21.33203125" style="41" customWidth="1"/>
    <col min="68" max="74" width="7.6640625" style="41" customWidth="1"/>
    <col min="75" max="75" width="21.33203125" style="41" customWidth="1"/>
    <col min="76" max="82" width="7.6640625" style="41" customWidth="1"/>
    <col min="83" max="83" width="21.33203125" style="41" customWidth="1"/>
    <col min="84" max="90" width="7.6640625" style="41" customWidth="1"/>
    <col min="91" max="91" width="21.33203125" style="41" customWidth="1"/>
    <col min="92" max="98" width="7.6640625" style="41" customWidth="1"/>
    <col min="99" max="99" width="21.33203125" style="41" customWidth="1"/>
    <col min="100" max="106" width="7.6640625" style="41" customWidth="1"/>
    <col min="107" max="107" width="21.33203125" style="41" customWidth="1"/>
    <col min="108" max="114" width="7.6640625" style="41" customWidth="1"/>
    <col min="115" max="115" width="21.33203125" style="41" customWidth="1"/>
    <col min="116" max="122" width="7.6640625" style="41" customWidth="1"/>
    <col min="123" max="123" width="21.33203125" style="41" customWidth="1"/>
    <col min="124" max="130" width="7.6640625" style="41" customWidth="1"/>
    <col min="131" max="131" width="21.33203125" style="41" customWidth="1"/>
    <col min="132" max="138" width="7.6640625" style="41" customWidth="1"/>
    <col min="139" max="139" width="21.33203125" style="41" customWidth="1"/>
    <col min="140" max="146" width="11.44140625" style="41"/>
    <col min="147" max="147" width="21.33203125" style="41" customWidth="1"/>
    <col min="148" max="154" width="11.44140625" style="41"/>
    <col min="155" max="155" width="21.33203125" style="41" customWidth="1"/>
    <col min="156" max="162" width="11.44140625" style="41"/>
    <col min="163" max="163" width="21.33203125" style="41" customWidth="1"/>
    <col min="164" max="170" width="11.44140625" style="41"/>
    <col min="171" max="171" width="21.33203125" style="41" customWidth="1"/>
    <col min="172" max="178" width="11.44140625" style="41"/>
    <col min="179" max="179" width="21.33203125" style="41" customWidth="1"/>
    <col min="180" max="186" width="11.44140625" style="41"/>
    <col min="187" max="187" width="21.33203125" style="41" customWidth="1"/>
    <col min="188" max="194" width="11.44140625" style="41"/>
    <col min="195" max="195" width="21.33203125" style="41" customWidth="1"/>
    <col min="196" max="202" width="11.44140625" style="41"/>
    <col min="203" max="203" width="21.33203125" style="41" customWidth="1"/>
    <col min="204" max="210" width="11.44140625" style="41"/>
    <col min="211" max="211" width="21.33203125" style="41" customWidth="1"/>
    <col min="212" max="218" width="11.44140625" style="41"/>
    <col min="219" max="219" width="21.33203125" style="41" customWidth="1"/>
    <col min="220" max="226" width="11.44140625" style="41"/>
    <col min="227" max="227" width="21.33203125" style="41" customWidth="1"/>
    <col min="228" max="234" width="11.44140625" style="41"/>
    <col min="235" max="235" width="21.33203125" style="41" customWidth="1"/>
    <col min="236" max="242" width="11.44140625" style="41"/>
    <col min="243" max="243" width="21.33203125" style="41" customWidth="1"/>
    <col min="244" max="250" width="11.44140625" style="41"/>
    <col min="251" max="251" width="21.33203125" style="41" customWidth="1"/>
    <col min="252" max="252" width="5.109375" style="41" customWidth="1"/>
    <col min="253" max="253" width="14.88671875" style="41" customWidth="1"/>
    <col min="254" max="254" width="14.5546875" style="41" customWidth="1"/>
    <col min="255" max="255" width="12.109375" style="41" customWidth="1"/>
    <col min="256" max="256" width="11.44140625" style="41"/>
    <col min="257" max="257" width="16" style="119" customWidth="1"/>
    <col min="258" max="16384" width="11.44140625" style="41"/>
  </cols>
  <sheetData>
    <row r="1" spans="1:257" ht="25.8">
      <c r="B1" s="24"/>
      <c r="C1" s="24"/>
      <c r="D1" s="24"/>
      <c r="E1" s="24"/>
      <c r="F1" s="24"/>
      <c r="G1" s="24"/>
      <c r="H1" s="24"/>
      <c r="I1" s="23"/>
      <c r="J1" s="23"/>
      <c r="K1" s="23"/>
      <c r="IS1" s="119"/>
    </row>
    <row r="2" spans="1:257">
      <c r="IS2" s="119"/>
    </row>
    <row r="3" spans="1:257">
      <c r="A3" s="4"/>
      <c r="B3" s="4"/>
      <c r="C3" s="4"/>
      <c r="D3" s="4"/>
      <c r="E3" s="4"/>
      <c r="F3" s="4"/>
      <c r="G3" s="4"/>
      <c r="H3" s="4"/>
      <c r="I3" s="4"/>
      <c r="J3" s="4"/>
      <c r="K3" s="4"/>
      <c r="IS3" s="119"/>
    </row>
    <row r="4" spans="1:257" ht="14.25" customHeight="1" thickBot="1">
      <c r="A4" s="684"/>
      <c r="B4" s="684"/>
      <c r="C4" s="498"/>
      <c r="D4" s="22"/>
      <c r="E4" s="20"/>
      <c r="F4" s="20"/>
      <c r="G4" s="20"/>
      <c r="H4" s="20"/>
      <c r="I4" s="20"/>
      <c r="J4" s="20"/>
      <c r="K4" s="20"/>
      <c r="IS4" s="119"/>
    </row>
    <row r="5" spans="1:257" ht="14.25" customHeight="1" thickTop="1">
      <c r="A5" s="54"/>
      <c r="B5" s="22"/>
      <c r="C5" s="22"/>
      <c r="D5" s="745" t="s">
        <v>35</v>
      </c>
      <c r="E5" s="739" t="s">
        <v>27</v>
      </c>
      <c r="F5" s="739" t="s">
        <v>21</v>
      </c>
      <c r="G5" s="739" t="s">
        <v>22</v>
      </c>
      <c r="H5" s="739" t="s">
        <v>23</v>
      </c>
      <c r="I5" s="739" t="s">
        <v>24</v>
      </c>
      <c r="J5" s="739" t="s">
        <v>25</v>
      </c>
      <c r="K5" s="742" t="s">
        <v>15</v>
      </c>
      <c r="L5" s="702" t="s">
        <v>35</v>
      </c>
      <c r="M5" s="705" t="s">
        <v>27</v>
      </c>
      <c r="N5" s="705" t="s">
        <v>21</v>
      </c>
      <c r="O5" s="705" t="s">
        <v>22</v>
      </c>
      <c r="P5" s="705" t="s">
        <v>23</v>
      </c>
      <c r="Q5" s="705" t="s">
        <v>24</v>
      </c>
      <c r="R5" s="705" t="s">
        <v>25</v>
      </c>
      <c r="S5" s="711" t="s">
        <v>15</v>
      </c>
      <c r="T5" s="745" t="s">
        <v>35</v>
      </c>
      <c r="U5" s="739" t="s">
        <v>27</v>
      </c>
      <c r="V5" s="739" t="s">
        <v>21</v>
      </c>
      <c r="W5" s="739" t="s">
        <v>22</v>
      </c>
      <c r="X5" s="739" t="s">
        <v>23</v>
      </c>
      <c r="Y5" s="739" t="s">
        <v>24</v>
      </c>
      <c r="Z5" s="739" t="s">
        <v>25</v>
      </c>
      <c r="AA5" s="742" t="s">
        <v>15</v>
      </c>
      <c r="AB5" s="702" t="s">
        <v>35</v>
      </c>
      <c r="AC5" s="705" t="s">
        <v>27</v>
      </c>
      <c r="AD5" s="705" t="s">
        <v>21</v>
      </c>
      <c r="AE5" s="705" t="s">
        <v>22</v>
      </c>
      <c r="AF5" s="705" t="s">
        <v>23</v>
      </c>
      <c r="AG5" s="705" t="s">
        <v>24</v>
      </c>
      <c r="AH5" s="705" t="s">
        <v>25</v>
      </c>
      <c r="AI5" s="711" t="s">
        <v>15</v>
      </c>
      <c r="AJ5" s="745" t="s">
        <v>35</v>
      </c>
      <c r="AK5" s="739" t="s">
        <v>27</v>
      </c>
      <c r="AL5" s="739" t="s">
        <v>21</v>
      </c>
      <c r="AM5" s="739" t="s">
        <v>22</v>
      </c>
      <c r="AN5" s="739" t="s">
        <v>23</v>
      </c>
      <c r="AO5" s="739" t="s">
        <v>24</v>
      </c>
      <c r="AP5" s="739" t="s">
        <v>25</v>
      </c>
      <c r="AQ5" s="742" t="s">
        <v>15</v>
      </c>
      <c r="AR5" s="702" t="s">
        <v>35</v>
      </c>
      <c r="AS5" s="705" t="s">
        <v>27</v>
      </c>
      <c r="AT5" s="705" t="s">
        <v>21</v>
      </c>
      <c r="AU5" s="705" t="s">
        <v>22</v>
      </c>
      <c r="AV5" s="705" t="s">
        <v>23</v>
      </c>
      <c r="AW5" s="705" t="s">
        <v>24</v>
      </c>
      <c r="AX5" s="705" t="s">
        <v>25</v>
      </c>
      <c r="AY5" s="711" t="s">
        <v>15</v>
      </c>
      <c r="AZ5" s="745" t="s">
        <v>35</v>
      </c>
      <c r="BA5" s="739" t="s">
        <v>27</v>
      </c>
      <c r="BB5" s="739" t="s">
        <v>21</v>
      </c>
      <c r="BC5" s="739" t="s">
        <v>22</v>
      </c>
      <c r="BD5" s="739" t="s">
        <v>23</v>
      </c>
      <c r="BE5" s="739" t="s">
        <v>24</v>
      </c>
      <c r="BF5" s="739" t="s">
        <v>25</v>
      </c>
      <c r="BG5" s="742" t="s">
        <v>15</v>
      </c>
      <c r="BH5" s="702" t="s">
        <v>35</v>
      </c>
      <c r="BI5" s="705" t="s">
        <v>27</v>
      </c>
      <c r="BJ5" s="705" t="s">
        <v>21</v>
      </c>
      <c r="BK5" s="705" t="s">
        <v>22</v>
      </c>
      <c r="BL5" s="705" t="s">
        <v>23</v>
      </c>
      <c r="BM5" s="705" t="s">
        <v>24</v>
      </c>
      <c r="BN5" s="705" t="s">
        <v>25</v>
      </c>
      <c r="BO5" s="711" t="s">
        <v>15</v>
      </c>
      <c r="BP5" s="745" t="s">
        <v>35</v>
      </c>
      <c r="BQ5" s="739" t="s">
        <v>27</v>
      </c>
      <c r="BR5" s="739" t="s">
        <v>21</v>
      </c>
      <c r="BS5" s="739" t="s">
        <v>22</v>
      </c>
      <c r="BT5" s="739" t="s">
        <v>23</v>
      </c>
      <c r="BU5" s="739" t="s">
        <v>24</v>
      </c>
      <c r="BV5" s="739" t="s">
        <v>25</v>
      </c>
      <c r="BW5" s="742" t="s">
        <v>15</v>
      </c>
      <c r="BX5" s="702" t="s">
        <v>35</v>
      </c>
      <c r="BY5" s="705" t="s">
        <v>27</v>
      </c>
      <c r="BZ5" s="705" t="s">
        <v>21</v>
      </c>
      <c r="CA5" s="705" t="s">
        <v>22</v>
      </c>
      <c r="CB5" s="705" t="s">
        <v>23</v>
      </c>
      <c r="CC5" s="705" t="s">
        <v>24</v>
      </c>
      <c r="CD5" s="705" t="s">
        <v>25</v>
      </c>
      <c r="CE5" s="711" t="s">
        <v>15</v>
      </c>
      <c r="CF5" s="745" t="s">
        <v>35</v>
      </c>
      <c r="CG5" s="739" t="s">
        <v>27</v>
      </c>
      <c r="CH5" s="739" t="s">
        <v>21</v>
      </c>
      <c r="CI5" s="739" t="s">
        <v>22</v>
      </c>
      <c r="CJ5" s="739" t="s">
        <v>23</v>
      </c>
      <c r="CK5" s="739" t="s">
        <v>24</v>
      </c>
      <c r="CL5" s="739" t="s">
        <v>25</v>
      </c>
      <c r="CM5" s="742" t="s">
        <v>15</v>
      </c>
      <c r="CN5" s="702" t="s">
        <v>35</v>
      </c>
      <c r="CO5" s="705" t="s">
        <v>27</v>
      </c>
      <c r="CP5" s="705" t="s">
        <v>21</v>
      </c>
      <c r="CQ5" s="705" t="s">
        <v>22</v>
      </c>
      <c r="CR5" s="705" t="s">
        <v>23</v>
      </c>
      <c r="CS5" s="705" t="s">
        <v>24</v>
      </c>
      <c r="CT5" s="705" t="s">
        <v>25</v>
      </c>
      <c r="CU5" s="711" t="s">
        <v>15</v>
      </c>
      <c r="CV5" s="745" t="s">
        <v>35</v>
      </c>
      <c r="CW5" s="739" t="s">
        <v>27</v>
      </c>
      <c r="CX5" s="739" t="s">
        <v>21</v>
      </c>
      <c r="CY5" s="739" t="s">
        <v>22</v>
      </c>
      <c r="CZ5" s="739" t="s">
        <v>23</v>
      </c>
      <c r="DA5" s="739" t="s">
        <v>24</v>
      </c>
      <c r="DB5" s="739" t="s">
        <v>25</v>
      </c>
      <c r="DC5" s="742" t="s">
        <v>15</v>
      </c>
      <c r="DD5" s="702" t="s">
        <v>35</v>
      </c>
      <c r="DE5" s="705" t="s">
        <v>27</v>
      </c>
      <c r="DF5" s="705" t="s">
        <v>21</v>
      </c>
      <c r="DG5" s="705" t="s">
        <v>22</v>
      </c>
      <c r="DH5" s="705" t="s">
        <v>23</v>
      </c>
      <c r="DI5" s="705" t="s">
        <v>24</v>
      </c>
      <c r="DJ5" s="705" t="s">
        <v>25</v>
      </c>
      <c r="DK5" s="711" t="s">
        <v>15</v>
      </c>
      <c r="DL5" s="745" t="s">
        <v>35</v>
      </c>
      <c r="DM5" s="739" t="s">
        <v>27</v>
      </c>
      <c r="DN5" s="739" t="s">
        <v>21</v>
      </c>
      <c r="DO5" s="739" t="s">
        <v>22</v>
      </c>
      <c r="DP5" s="739" t="s">
        <v>23</v>
      </c>
      <c r="DQ5" s="739" t="s">
        <v>24</v>
      </c>
      <c r="DR5" s="739" t="s">
        <v>25</v>
      </c>
      <c r="DS5" s="742" t="s">
        <v>15</v>
      </c>
      <c r="DT5" s="702" t="s">
        <v>35</v>
      </c>
      <c r="DU5" s="705" t="s">
        <v>27</v>
      </c>
      <c r="DV5" s="705" t="s">
        <v>21</v>
      </c>
      <c r="DW5" s="705" t="s">
        <v>22</v>
      </c>
      <c r="DX5" s="705" t="s">
        <v>23</v>
      </c>
      <c r="DY5" s="705" t="s">
        <v>24</v>
      </c>
      <c r="DZ5" s="705" t="s">
        <v>25</v>
      </c>
      <c r="EA5" s="711" t="s">
        <v>15</v>
      </c>
      <c r="EB5" s="745" t="s">
        <v>35</v>
      </c>
      <c r="EC5" s="739" t="s">
        <v>27</v>
      </c>
      <c r="ED5" s="739" t="s">
        <v>21</v>
      </c>
      <c r="EE5" s="739" t="s">
        <v>22</v>
      </c>
      <c r="EF5" s="739" t="s">
        <v>23</v>
      </c>
      <c r="EG5" s="739" t="s">
        <v>24</v>
      </c>
      <c r="EH5" s="739" t="s">
        <v>25</v>
      </c>
      <c r="EI5" s="742" t="s">
        <v>15</v>
      </c>
      <c r="EJ5" s="702" t="s">
        <v>35</v>
      </c>
      <c r="EK5" s="705" t="s">
        <v>27</v>
      </c>
      <c r="EL5" s="705" t="s">
        <v>21</v>
      </c>
      <c r="EM5" s="705" t="s">
        <v>22</v>
      </c>
      <c r="EN5" s="705" t="s">
        <v>23</v>
      </c>
      <c r="EO5" s="705" t="s">
        <v>24</v>
      </c>
      <c r="EP5" s="705" t="s">
        <v>25</v>
      </c>
      <c r="EQ5" s="711" t="s">
        <v>15</v>
      </c>
      <c r="ER5" s="745" t="s">
        <v>35</v>
      </c>
      <c r="ES5" s="739" t="s">
        <v>27</v>
      </c>
      <c r="ET5" s="739" t="s">
        <v>21</v>
      </c>
      <c r="EU5" s="739" t="s">
        <v>22</v>
      </c>
      <c r="EV5" s="739" t="s">
        <v>23</v>
      </c>
      <c r="EW5" s="739" t="s">
        <v>24</v>
      </c>
      <c r="EX5" s="739" t="s">
        <v>25</v>
      </c>
      <c r="EY5" s="742" t="s">
        <v>15</v>
      </c>
      <c r="EZ5" s="702" t="s">
        <v>35</v>
      </c>
      <c r="FA5" s="705" t="s">
        <v>27</v>
      </c>
      <c r="FB5" s="705" t="s">
        <v>21</v>
      </c>
      <c r="FC5" s="705" t="s">
        <v>22</v>
      </c>
      <c r="FD5" s="705" t="s">
        <v>23</v>
      </c>
      <c r="FE5" s="705" t="s">
        <v>24</v>
      </c>
      <c r="FF5" s="705" t="s">
        <v>25</v>
      </c>
      <c r="FG5" s="711" t="s">
        <v>15</v>
      </c>
      <c r="FH5" s="745" t="s">
        <v>35</v>
      </c>
      <c r="FI5" s="739" t="s">
        <v>27</v>
      </c>
      <c r="FJ5" s="739" t="s">
        <v>21</v>
      </c>
      <c r="FK5" s="739" t="s">
        <v>22</v>
      </c>
      <c r="FL5" s="739" t="s">
        <v>23</v>
      </c>
      <c r="FM5" s="739" t="s">
        <v>24</v>
      </c>
      <c r="FN5" s="739" t="s">
        <v>25</v>
      </c>
      <c r="FO5" s="742" t="s">
        <v>15</v>
      </c>
      <c r="FP5" s="702" t="s">
        <v>35</v>
      </c>
      <c r="FQ5" s="705" t="s">
        <v>27</v>
      </c>
      <c r="FR5" s="705" t="s">
        <v>21</v>
      </c>
      <c r="FS5" s="705" t="s">
        <v>22</v>
      </c>
      <c r="FT5" s="705" t="s">
        <v>23</v>
      </c>
      <c r="FU5" s="705" t="s">
        <v>24</v>
      </c>
      <c r="FV5" s="705" t="s">
        <v>25</v>
      </c>
      <c r="FW5" s="711" t="s">
        <v>15</v>
      </c>
      <c r="FX5" s="745" t="s">
        <v>35</v>
      </c>
      <c r="FY5" s="739" t="s">
        <v>27</v>
      </c>
      <c r="FZ5" s="739" t="s">
        <v>21</v>
      </c>
      <c r="GA5" s="739" t="s">
        <v>22</v>
      </c>
      <c r="GB5" s="739" t="s">
        <v>23</v>
      </c>
      <c r="GC5" s="739" t="s">
        <v>24</v>
      </c>
      <c r="GD5" s="739" t="s">
        <v>25</v>
      </c>
      <c r="GE5" s="742" t="s">
        <v>15</v>
      </c>
      <c r="GF5" s="702" t="s">
        <v>35</v>
      </c>
      <c r="GG5" s="705" t="s">
        <v>27</v>
      </c>
      <c r="GH5" s="705" t="s">
        <v>21</v>
      </c>
      <c r="GI5" s="705" t="s">
        <v>22</v>
      </c>
      <c r="GJ5" s="705" t="s">
        <v>23</v>
      </c>
      <c r="GK5" s="705" t="s">
        <v>24</v>
      </c>
      <c r="GL5" s="705" t="s">
        <v>25</v>
      </c>
      <c r="GM5" s="711" t="s">
        <v>15</v>
      </c>
      <c r="GN5" s="745" t="s">
        <v>35</v>
      </c>
      <c r="GO5" s="739" t="s">
        <v>27</v>
      </c>
      <c r="GP5" s="739" t="s">
        <v>21</v>
      </c>
      <c r="GQ5" s="739" t="s">
        <v>22</v>
      </c>
      <c r="GR5" s="739" t="s">
        <v>23</v>
      </c>
      <c r="GS5" s="739" t="s">
        <v>24</v>
      </c>
      <c r="GT5" s="739" t="s">
        <v>25</v>
      </c>
      <c r="GU5" s="742" t="s">
        <v>15</v>
      </c>
      <c r="GV5" s="702" t="s">
        <v>35</v>
      </c>
      <c r="GW5" s="705" t="s">
        <v>27</v>
      </c>
      <c r="GX5" s="705" t="s">
        <v>21</v>
      </c>
      <c r="GY5" s="705" t="s">
        <v>22</v>
      </c>
      <c r="GZ5" s="705" t="s">
        <v>23</v>
      </c>
      <c r="HA5" s="705" t="s">
        <v>24</v>
      </c>
      <c r="HB5" s="705" t="s">
        <v>25</v>
      </c>
      <c r="HC5" s="711" t="s">
        <v>15</v>
      </c>
      <c r="HD5" s="745" t="s">
        <v>35</v>
      </c>
      <c r="HE5" s="739" t="s">
        <v>27</v>
      </c>
      <c r="HF5" s="739" t="s">
        <v>21</v>
      </c>
      <c r="HG5" s="739" t="s">
        <v>22</v>
      </c>
      <c r="HH5" s="739" t="s">
        <v>23</v>
      </c>
      <c r="HI5" s="739" t="s">
        <v>24</v>
      </c>
      <c r="HJ5" s="739" t="s">
        <v>25</v>
      </c>
      <c r="HK5" s="742" t="s">
        <v>15</v>
      </c>
      <c r="HL5" s="702" t="s">
        <v>35</v>
      </c>
      <c r="HM5" s="705" t="s">
        <v>27</v>
      </c>
      <c r="HN5" s="705" t="s">
        <v>21</v>
      </c>
      <c r="HO5" s="705" t="s">
        <v>22</v>
      </c>
      <c r="HP5" s="705" t="s">
        <v>23</v>
      </c>
      <c r="HQ5" s="705" t="s">
        <v>24</v>
      </c>
      <c r="HR5" s="705" t="s">
        <v>25</v>
      </c>
      <c r="HS5" s="711" t="s">
        <v>15</v>
      </c>
      <c r="HT5" s="745" t="s">
        <v>35</v>
      </c>
      <c r="HU5" s="739" t="s">
        <v>27</v>
      </c>
      <c r="HV5" s="739" t="s">
        <v>21</v>
      </c>
      <c r="HW5" s="739" t="s">
        <v>22</v>
      </c>
      <c r="HX5" s="739" t="s">
        <v>23</v>
      </c>
      <c r="HY5" s="739" t="s">
        <v>24</v>
      </c>
      <c r="HZ5" s="739" t="s">
        <v>25</v>
      </c>
      <c r="IA5" s="742" t="s">
        <v>15</v>
      </c>
      <c r="IB5" s="702" t="s">
        <v>35</v>
      </c>
      <c r="IC5" s="705" t="s">
        <v>27</v>
      </c>
      <c r="ID5" s="705" t="s">
        <v>21</v>
      </c>
      <c r="IE5" s="705" t="s">
        <v>22</v>
      </c>
      <c r="IF5" s="705" t="s">
        <v>23</v>
      </c>
      <c r="IG5" s="705" t="s">
        <v>24</v>
      </c>
      <c r="IH5" s="705" t="s">
        <v>25</v>
      </c>
      <c r="II5" s="711" t="s">
        <v>15</v>
      </c>
      <c r="IJ5" s="745" t="s">
        <v>35</v>
      </c>
      <c r="IK5" s="739" t="s">
        <v>27</v>
      </c>
      <c r="IL5" s="739" t="s">
        <v>21</v>
      </c>
      <c r="IM5" s="739" t="s">
        <v>22</v>
      </c>
      <c r="IN5" s="739" t="s">
        <v>23</v>
      </c>
      <c r="IO5" s="739" t="s">
        <v>24</v>
      </c>
      <c r="IP5" s="739" t="s">
        <v>25</v>
      </c>
      <c r="IQ5" s="742" t="s">
        <v>15</v>
      </c>
      <c r="IS5" s="120"/>
      <c r="IT5" s="120"/>
      <c r="IU5" s="120"/>
    </row>
    <row r="6" spans="1:257" ht="14.25" customHeight="1">
      <c r="A6" s="54"/>
      <c r="B6" s="22"/>
      <c r="C6" s="22"/>
      <c r="D6" s="746"/>
      <c r="E6" s="740"/>
      <c r="F6" s="740"/>
      <c r="G6" s="740"/>
      <c r="H6" s="740"/>
      <c r="I6" s="740"/>
      <c r="J6" s="740"/>
      <c r="K6" s="743"/>
      <c r="L6" s="703"/>
      <c r="M6" s="706"/>
      <c r="N6" s="706"/>
      <c r="O6" s="706"/>
      <c r="P6" s="706"/>
      <c r="Q6" s="706"/>
      <c r="R6" s="706"/>
      <c r="S6" s="712"/>
      <c r="T6" s="746"/>
      <c r="U6" s="740"/>
      <c r="V6" s="740"/>
      <c r="W6" s="740"/>
      <c r="X6" s="740"/>
      <c r="Y6" s="740"/>
      <c r="Z6" s="740"/>
      <c r="AA6" s="743"/>
      <c r="AB6" s="703"/>
      <c r="AC6" s="706"/>
      <c r="AD6" s="706"/>
      <c r="AE6" s="706"/>
      <c r="AF6" s="706"/>
      <c r="AG6" s="706"/>
      <c r="AH6" s="706"/>
      <c r="AI6" s="712"/>
      <c r="AJ6" s="746"/>
      <c r="AK6" s="740"/>
      <c r="AL6" s="740"/>
      <c r="AM6" s="740"/>
      <c r="AN6" s="740"/>
      <c r="AO6" s="740"/>
      <c r="AP6" s="740"/>
      <c r="AQ6" s="743"/>
      <c r="AR6" s="703"/>
      <c r="AS6" s="706"/>
      <c r="AT6" s="706"/>
      <c r="AU6" s="706"/>
      <c r="AV6" s="706"/>
      <c r="AW6" s="706"/>
      <c r="AX6" s="706"/>
      <c r="AY6" s="712"/>
      <c r="AZ6" s="746"/>
      <c r="BA6" s="740"/>
      <c r="BB6" s="740"/>
      <c r="BC6" s="740"/>
      <c r="BD6" s="740"/>
      <c r="BE6" s="740"/>
      <c r="BF6" s="740"/>
      <c r="BG6" s="743"/>
      <c r="BH6" s="703"/>
      <c r="BI6" s="706"/>
      <c r="BJ6" s="706"/>
      <c r="BK6" s="706"/>
      <c r="BL6" s="706"/>
      <c r="BM6" s="706"/>
      <c r="BN6" s="706"/>
      <c r="BO6" s="712"/>
      <c r="BP6" s="746"/>
      <c r="BQ6" s="740"/>
      <c r="BR6" s="740"/>
      <c r="BS6" s="740"/>
      <c r="BT6" s="740"/>
      <c r="BU6" s="740"/>
      <c r="BV6" s="740"/>
      <c r="BW6" s="743"/>
      <c r="BX6" s="703"/>
      <c r="BY6" s="706"/>
      <c r="BZ6" s="706"/>
      <c r="CA6" s="706"/>
      <c r="CB6" s="706"/>
      <c r="CC6" s="706"/>
      <c r="CD6" s="706"/>
      <c r="CE6" s="712"/>
      <c r="CF6" s="746"/>
      <c r="CG6" s="740"/>
      <c r="CH6" s="740"/>
      <c r="CI6" s="740"/>
      <c r="CJ6" s="740"/>
      <c r="CK6" s="740"/>
      <c r="CL6" s="740"/>
      <c r="CM6" s="743"/>
      <c r="CN6" s="703"/>
      <c r="CO6" s="706"/>
      <c r="CP6" s="706"/>
      <c r="CQ6" s="706"/>
      <c r="CR6" s="706"/>
      <c r="CS6" s="706"/>
      <c r="CT6" s="706"/>
      <c r="CU6" s="712"/>
      <c r="CV6" s="746"/>
      <c r="CW6" s="740"/>
      <c r="CX6" s="740"/>
      <c r="CY6" s="740"/>
      <c r="CZ6" s="740"/>
      <c r="DA6" s="740"/>
      <c r="DB6" s="740"/>
      <c r="DC6" s="743"/>
      <c r="DD6" s="703"/>
      <c r="DE6" s="706"/>
      <c r="DF6" s="706"/>
      <c r="DG6" s="706"/>
      <c r="DH6" s="706"/>
      <c r="DI6" s="706"/>
      <c r="DJ6" s="706"/>
      <c r="DK6" s="712"/>
      <c r="DL6" s="746"/>
      <c r="DM6" s="740"/>
      <c r="DN6" s="740"/>
      <c r="DO6" s="740"/>
      <c r="DP6" s="740"/>
      <c r="DQ6" s="740"/>
      <c r="DR6" s="740"/>
      <c r="DS6" s="743"/>
      <c r="DT6" s="703"/>
      <c r="DU6" s="706"/>
      <c r="DV6" s="706"/>
      <c r="DW6" s="706"/>
      <c r="DX6" s="706"/>
      <c r="DY6" s="706"/>
      <c r="DZ6" s="706"/>
      <c r="EA6" s="712"/>
      <c r="EB6" s="746"/>
      <c r="EC6" s="740"/>
      <c r="ED6" s="740"/>
      <c r="EE6" s="740"/>
      <c r="EF6" s="740"/>
      <c r="EG6" s="740"/>
      <c r="EH6" s="740"/>
      <c r="EI6" s="743"/>
      <c r="EJ6" s="703"/>
      <c r="EK6" s="706"/>
      <c r="EL6" s="706"/>
      <c r="EM6" s="706"/>
      <c r="EN6" s="706"/>
      <c r="EO6" s="706"/>
      <c r="EP6" s="706"/>
      <c r="EQ6" s="712"/>
      <c r="ER6" s="746"/>
      <c r="ES6" s="740"/>
      <c r="ET6" s="740"/>
      <c r="EU6" s="740"/>
      <c r="EV6" s="740"/>
      <c r="EW6" s="740"/>
      <c r="EX6" s="740"/>
      <c r="EY6" s="743"/>
      <c r="EZ6" s="703"/>
      <c r="FA6" s="706"/>
      <c r="FB6" s="706"/>
      <c r="FC6" s="706"/>
      <c r="FD6" s="706"/>
      <c r="FE6" s="706"/>
      <c r="FF6" s="706"/>
      <c r="FG6" s="712"/>
      <c r="FH6" s="746"/>
      <c r="FI6" s="740"/>
      <c r="FJ6" s="740"/>
      <c r="FK6" s="740"/>
      <c r="FL6" s="740"/>
      <c r="FM6" s="740"/>
      <c r="FN6" s="740"/>
      <c r="FO6" s="743"/>
      <c r="FP6" s="703"/>
      <c r="FQ6" s="706"/>
      <c r="FR6" s="706"/>
      <c r="FS6" s="706"/>
      <c r="FT6" s="706"/>
      <c r="FU6" s="706"/>
      <c r="FV6" s="706"/>
      <c r="FW6" s="712"/>
      <c r="FX6" s="746"/>
      <c r="FY6" s="740"/>
      <c r="FZ6" s="740"/>
      <c r="GA6" s="740"/>
      <c r="GB6" s="740"/>
      <c r="GC6" s="740"/>
      <c r="GD6" s="740"/>
      <c r="GE6" s="743"/>
      <c r="GF6" s="703"/>
      <c r="GG6" s="706"/>
      <c r="GH6" s="706"/>
      <c r="GI6" s="706"/>
      <c r="GJ6" s="706"/>
      <c r="GK6" s="706"/>
      <c r="GL6" s="706"/>
      <c r="GM6" s="712"/>
      <c r="GN6" s="746"/>
      <c r="GO6" s="740"/>
      <c r="GP6" s="740"/>
      <c r="GQ6" s="740"/>
      <c r="GR6" s="740"/>
      <c r="GS6" s="740"/>
      <c r="GT6" s="740"/>
      <c r="GU6" s="743"/>
      <c r="GV6" s="703"/>
      <c r="GW6" s="706"/>
      <c r="GX6" s="706"/>
      <c r="GY6" s="706"/>
      <c r="GZ6" s="706"/>
      <c r="HA6" s="706"/>
      <c r="HB6" s="706"/>
      <c r="HC6" s="712"/>
      <c r="HD6" s="746"/>
      <c r="HE6" s="740"/>
      <c r="HF6" s="740"/>
      <c r="HG6" s="740"/>
      <c r="HH6" s="740"/>
      <c r="HI6" s="740"/>
      <c r="HJ6" s="740"/>
      <c r="HK6" s="743"/>
      <c r="HL6" s="703"/>
      <c r="HM6" s="706"/>
      <c r="HN6" s="706"/>
      <c r="HO6" s="706"/>
      <c r="HP6" s="706"/>
      <c r="HQ6" s="706"/>
      <c r="HR6" s="706"/>
      <c r="HS6" s="712"/>
      <c r="HT6" s="746"/>
      <c r="HU6" s="740"/>
      <c r="HV6" s="740"/>
      <c r="HW6" s="740"/>
      <c r="HX6" s="740"/>
      <c r="HY6" s="740"/>
      <c r="HZ6" s="740"/>
      <c r="IA6" s="743"/>
      <c r="IB6" s="703"/>
      <c r="IC6" s="706"/>
      <c r="ID6" s="706"/>
      <c r="IE6" s="706"/>
      <c r="IF6" s="706"/>
      <c r="IG6" s="706"/>
      <c r="IH6" s="706"/>
      <c r="II6" s="712"/>
      <c r="IJ6" s="746"/>
      <c r="IK6" s="740"/>
      <c r="IL6" s="740"/>
      <c r="IM6" s="740"/>
      <c r="IN6" s="740"/>
      <c r="IO6" s="740"/>
      <c r="IP6" s="740"/>
      <c r="IQ6" s="743"/>
      <c r="IS6" s="120"/>
      <c r="IT6" s="120"/>
      <c r="IU6" s="120"/>
    </row>
    <row r="7" spans="1:257" ht="14.25" customHeight="1">
      <c r="A7" s="54"/>
      <c r="B7" s="55"/>
      <c r="C7" s="55"/>
      <c r="D7" s="746"/>
      <c r="E7" s="740"/>
      <c r="F7" s="740"/>
      <c r="G7" s="740"/>
      <c r="H7" s="740"/>
      <c r="I7" s="740"/>
      <c r="J7" s="740"/>
      <c r="K7" s="743"/>
      <c r="L7" s="703"/>
      <c r="M7" s="706"/>
      <c r="N7" s="706"/>
      <c r="O7" s="706"/>
      <c r="P7" s="706"/>
      <c r="Q7" s="706"/>
      <c r="R7" s="706"/>
      <c r="S7" s="712"/>
      <c r="T7" s="746"/>
      <c r="U7" s="740"/>
      <c r="V7" s="740"/>
      <c r="W7" s="740"/>
      <c r="X7" s="740"/>
      <c r="Y7" s="740"/>
      <c r="Z7" s="740"/>
      <c r="AA7" s="743"/>
      <c r="AB7" s="703"/>
      <c r="AC7" s="706"/>
      <c r="AD7" s="706"/>
      <c r="AE7" s="706"/>
      <c r="AF7" s="706"/>
      <c r="AG7" s="706"/>
      <c r="AH7" s="706"/>
      <c r="AI7" s="712"/>
      <c r="AJ7" s="746"/>
      <c r="AK7" s="740"/>
      <c r="AL7" s="740"/>
      <c r="AM7" s="740"/>
      <c r="AN7" s="740"/>
      <c r="AO7" s="740"/>
      <c r="AP7" s="740"/>
      <c r="AQ7" s="743"/>
      <c r="AR7" s="703"/>
      <c r="AS7" s="706"/>
      <c r="AT7" s="706"/>
      <c r="AU7" s="706"/>
      <c r="AV7" s="706"/>
      <c r="AW7" s="706"/>
      <c r="AX7" s="706"/>
      <c r="AY7" s="712"/>
      <c r="AZ7" s="746"/>
      <c r="BA7" s="740"/>
      <c r="BB7" s="740"/>
      <c r="BC7" s="740"/>
      <c r="BD7" s="740"/>
      <c r="BE7" s="740"/>
      <c r="BF7" s="740"/>
      <c r="BG7" s="743"/>
      <c r="BH7" s="703"/>
      <c r="BI7" s="706"/>
      <c r="BJ7" s="706"/>
      <c r="BK7" s="706"/>
      <c r="BL7" s="706"/>
      <c r="BM7" s="706"/>
      <c r="BN7" s="706"/>
      <c r="BO7" s="712"/>
      <c r="BP7" s="746"/>
      <c r="BQ7" s="740"/>
      <c r="BR7" s="740"/>
      <c r="BS7" s="740"/>
      <c r="BT7" s="740"/>
      <c r="BU7" s="740"/>
      <c r="BV7" s="740"/>
      <c r="BW7" s="743"/>
      <c r="BX7" s="703"/>
      <c r="BY7" s="706"/>
      <c r="BZ7" s="706"/>
      <c r="CA7" s="706"/>
      <c r="CB7" s="706"/>
      <c r="CC7" s="706"/>
      <c r="CD7" s="706"/>
      <c r="CE7" s="712"/>
      <c r="CF7" s="746"/>
      <c r="CG7" s="740"/>
      <c r="CH7" s="740"/>
      <c r="CI7" s="740"/>
      <c r="CJ7" s="740"/>
      <c r="CK7" s="740"/>
      <c r="CL7" s="740"/>
      <c r="CM7" s="743"/>
      <c r="CN7" s="703"/>
      <c r="CO7" s="706"/>
      <c r="CP7" s="706"/>
      <c r="CQ7" s="706"/>
      <c r="CR7" s="706"/>
      <c r="CS7" s="706"/>
      <c r="CT7" s="706"/>
      <c r="CU7" s="712"/>
      <c r="CV7" s="746"/>
      <c r="CW7" s="740"/>
      <c r="CX7" s="740"/>
      <c r="CY7" s="740"/>
      <c r="CZ7" s="740"/>
      <c r="DA7" s="740"/>
      <c r="DB7" s="740"/>
      <c r="DC7" s="743"/>
      <c r="DD7" s="703"/>
      <c r="DE7" s="706"/>
      <c r="DF7" s="706"/>
      <c r="DG7" s="706"/>
      <c r="DH7" s="706"/>
      <c r="DI7" s="706"/>
      <c r="DJ7" s="706"/>
      <c r="DK7" s="712"/>
      <c r="DL7" s="746"/>
      <c r="DM7" s="740"/>
      <c r="DN7" s="740"/>
      <c r="DO7" s="740"/>
      <c r="DP7" s="740"/>
      <c r="DQ7" s="740"/>
      <c r="DR7" s="740"/>
      <c r="DS7" s="743"/>
      <c r="DT7" s="703"/>
      <c r="DU7" s="706"/>
      <c r="DV7" s="706"/>
      <c r="DW7" s="706"/>
      <c r="DX7" s="706"/>
      <c r="DY7" s="706"/>
      <c r="DZ7" s="706"/>
      <c r="EA7" s="712"/>
      <c r="EB7" s="746"/>
      <c r="EC7" s="740"/>
      <c r="ED7" s="740"/>
      <c r="EE7" s="740"/>
      <c r="EF7" s="740"/>
      <c r="EG7" s="740"/>
      <c r="EH7" s="740"/>
      <c r="EI7" s="743"/>
      <c r="EJ7" s="703"/>
      <c r="EK7" s="706"/>
      <c r="EL7" s="706"/>
      <c r="EM7" s="706"/>
      <c r="EN7" s="706"/>
      <c r="EO7" s="706"/>
      <c r="EP7" s="706"/>
      <c r="EQ7" s="712"/>
      <c r="ER7" s="746"/>
      <c r="ES7" s="740"/>
      <c r="ET7" s="740"/>
      <c r="EU7" s="740"/>
      <c r="EV7" s="740"/>
      <c r="EW7" s="740"/>
      <c r="EX7" s="740"/>
      <c r="EY7" s="743"/>
      <c r="EZ7" s="703"/>
      <c r="FA7" s="706"/>
      <c r="FB7" s="706"/>
      <c r="FC7" s="706"/>
      <c r="FD7" s="706"/>
      <c r="FE7" s="706"/>
      <c r="FF7" s="706"/>
      <c r="FG7" s="712"/>
      <c r="FH7" s="746"/>
      <c r="FI7" s="740"/>
      <c r="FJ7" s="740"/>
      <c r="FK7" s="740"/>
      <c r="FL7" s="740"/>
      <c r="FM7" s="740"/>
      <c r="FN7" s="740"/>
      <c r="FO7" s="743"/>
      <c r="FP7" s="703"/>
      <c r="FQ7" s="706"/>
      <c r="FR7" s="706"/>
      <c r="FS7" s="706"/>
      <c r="FT7" s="706"/>
      <c r="FU7" s="706"/>
      <c r="FV7" s="706"/>
      <c r="FW7" s="712"/>
      <c r="FX7" s="746"/>
      <c r="FY7" s="740"/>
      <c r="FZ7" s="740"/>
      <c r="GA7" s="740"/>
      <c r="GB7" s="740"/>
      <c r="GC7" s="740"/>
      <c r="GD7" s="740"/>
      <c r="GE7" s="743"/>
      <c r="GF7" s="703"/>
      <c r="GG7" s="706"/>
      <c r="GH7" s="706"/>
      <c r="GI7" s="706"/>
      <c r="GJ7" s="706"/>
      <c r="GK7" s="706"/>
      <c r="GL7" s="706"/>
      <c r="GM7" s="712"/>
      <c r="GN7" s="746"/>
      <c r="GO7" s="740"/>
      <c r="GP7" s="740"/>
      <c r="GQ7" s="740"/>
      <c r="GR7" s="740"/>
      <c r="GS7" s="740"/>
      <c r="GT7" s="740"/>
      <c r="GU7" s="743"/>
      <c r="GV7" s="703"/>
      <c r="GW7" s="706"/>
      <c r="GX7" s="706"/>
      <c r="GY7" s="706"/>
      <c r="GZ7" s="706"/>
      <c r="HA7" s="706"/>
      <c r="HB7" s="706"/>
      <c r="HC7" s="712"/>
      <c r="HD7" s="746"/>
      <c r="HE7" s="740"/>
      <c r="HF7" s="740"/>
      <c r="HG7" s="740"/>
      <c r="HH7" s="740"/>
      <c r="HI7" s="740"/>
      <c r="HJ7" s="740"/>
      <c r="HK7" s="743"/>
      <c r="HL7" s="703"/>
      <c r="HM7" s="706"/>
      <c r="HN7" s="706"/>
      <c r="HO7" s="706"/>
      <c r="HP7" s="706"/>
      <c r="HQ7" s="706"/>
      <c r="HR7" s="706"/>
      <c r="HS7" s="712"/>
      <c r="HT7" s="746"/>
      <c r="HU7" s="740"/>
      <c r="HV7" s="740"/>
      <c r="HW7" s="740"/>
      <c r="HX7" s="740"/>
      <c r="HY7" s="740"/>
      <c r="HZ7" s="740"/>
      <c r="IA7" s="743"/>
      <c r="IB7" s="703"/>
      <c r="IC7" s="706"/>
      <c r="ID7" s="706"/>
      <c r="IE7" s="706"/>
      <c r="IF7" s="706"/>
      <c r="IG7" s="706"/>
      <c r="IH7" s="706"/>
      <c r="II7" s="712"/>
      <c r="IJ7" s="746"/>
      <c r="IK7" s="740"/>
      <c r="IL7" s="740"/>
      <c r="IM7" s="740"/>
      <c r="IN7" s="740"/>
      <c r="IO7" s="740"/>
      <c r="IP7" s="740"/>
      <c r="IQ7" s="743"/>
      <c r="IS7" s="120"/>
      <c r="IT7" s="120"/>
      <c r="IU7" s="120"/>
    </row>
    <row r="8" spans="1:257" ht="10.5" customHeight="1" thickBot="1">
      <c r="A8" s="54"/>
      <c r="B8" s="55"/>
      <c r="C8" s="55"/>
      <c r="D8" s="746"/>
      <c r="E8" s="740"/>
      <c r="F8" s="740"/>
      <c r="G8" s="740"/>
      <c r="H8" s="740"/>
      <c r="I8" s="740"/>
      <c r="J8" s="740"/>
      <c r="K8" s="743"/>
      <c r="L8" s="703"/>
      <c r="M8" s="706"/>
      <c r="N8" s="706"/>
      <c r="O8" s="706"/>
      <c r="P8" s="706"/>
      <c r="Q8" s="706"/>
      <c r="R8" s="706"/>
      <c r="S8" s="712"/>
      <c r="T8" s="746"/>
      <c r="U8" s="740"/>
      <c r="V8" s="740"/>
      <c r="W8" s="740"/>
      <c r="X8" s="740"/>
      <c r="Y8" s="740"/>
      <c r="Z8" s="740"/>
      <c r="AA8" s="743"/>
      <c r="AB8" s="703"/>
      <c r="AC8" s="706"/>
      <c r="AD8" s="706"/>
      <c r="AE8" s="706"/>
      <c r="AF8" s="706"/>
      <c r="AG8" s="706"/>
      <c r="AH8" s="706"/>
      <c r="AI8" s="712"/>
      <c r="AJ8" s="746"/>
      <c r="AK8" s="740"/>
      <c r="AL8" s="740"/>
      <c r="AM8" s="740"/>
      <c r="AN8" s="740"/>
      <c r="AO8" s="740"/>
      <c r="AP8" s="740"/>
      <c r="AQ8" s="743"/>
      <c r="AR8" s="703"/>
      <c r="AS8" s="706"/>
      <c r="AT8" s="706"/>
      <c r="AU8" s="706"/>
      <c r="AV8" s="706"/>
      <c r="AW8" s="706"/>
      <c r="AX8" s="706"/>
      <c r="AY8" s="712"/>
      <c r="AZ8" s="746"/>
      <c r="BA8" s="740"/>
      <c r="BB8" s="740"/>
      <c r="BC8" s="740"/>
      <c r="BD8" s="740"/>
      <c r="BE8" s="740"/>
      <c r="BF8" s="740"/>
      <c r="BG8" s="743"/>
      <c r="BH8" s="703"/>
      <c r="BI8" s="706"/>
      <c r="BJ8" s="706"/>
      <c r="BK8" s="706"/>
      <c r="BL8" s="706"/>
      <c r="BM8" s="706"/>
      <c r="BN8" s="706"/>
      <c r="BO8" s="712"/>
      <c r="BP8" s="746"/>
      <c r="BQ8" s="740"/>
      <c r="BR8" s="740"/>
      <c r="BS8" s="740"/>
      <c r="BT8" s="740"/>
      <c r="BU8" s="740"/>
      <c r="BV8" s="740"/>
      <c r="BW8" s="743"/>
      <c r="BX8" s="703"/>
      <c r="BY8" s="706"/>
      <c r="BZ8" s="706"/>
      <c r="CA8" s="706"/>
      <c r="CB8" s="706"/>
      <c r="CC8" s="706"/>
      <c r="CD8" s="706"/>
      <c r="CE8" s="712"/>
      <c r="CF8" s="746"/>
      <c r="CG8" s="740"/>
      <c r="CH8" s="740"/>
      <c r="CI8" s="740"/>
      <c r="CJ8" s="740"/>
      <c r="CK8" s="740"/>
      <c r="CL8" s="740"/>
      <c r="CM8" s="743"/>
      <c r="CN8" s="703"/>
      <c r="CO8" s="706"/>
      <c r="CP8" s="706"/>
      <c r="CQ8" s="706"/>
      <c r="CR8" s="706"/>
      <c r="CS8" s="706"/>
      <c r="CT8" s="706"/>
      <c r="CU8" s="712"/>
      <c r="CV8" s="746"/>
      <c r="CW8" s="740"/>
      <c r="CX8" s="740"/>
      <c r="CY8" s="740"/>
      <c r="CZ8" s="740"/>
      <c r="DA8" s="740"/>
      <c r="DB8" s="740"/>
      <c r="DC8" s="743"/>
      <c r="DD8" s="703"/>
      <c r="DE8" s="706"/>
      <c r="DF8" s="706"/>
      <c r="DG8" s="706"/>
      <c r="DH8" s="706"/>
      <c r="DI8" s="706"/>
      <c r="DJ8" s="706"/>
      <c r="DK8" s="712"/>
      <c r="DL8" s="746"/>
      <c r="DM8" s="740"/>
      <c r="DN8" s="740"/>
      <c r="DO8" s="740"/>
      <c r="DP8" s="740"/>
      <c r="DQ8" s="740"/>
      <c r="DR8" s="740"/>
      <c r="DS8" s="743"/>
      <c r="DT8" s="703"/>
      <c r="DU8" s="706"/>
      <c r="DV8" s="706"/>
      <c r="DW8" s="706"/>
      <c r="DX8" s="706"/>
      <c r="DY8" s="706"/>
      <c r="DZ8" s="706"/>
      <c r="EA8" s="712"/>
      <c r="EB8" s="746"/>
      <c r="EC8" s="740"/>
      <c r="ED8" s="740"/>
      <c r="EE8" s="740"/>
      <c r="EF8" s="740"/>
      <c r="EG8" s="740"/>
      <c r="EH8" s="740"/>
      <c r="EI8" s="743"/>
      <c r="EJ8" s="703"/>
      <c r="EK8" s="706"/>
      <c r="EL8" s="706"/>
      <c r="EM8" s="706"/>
      <c r="EN8" s="706"/>
      <c r="EO8" s="706"/>
      <c r="EP8" s="706"/>
      <c r="EQ8" s="712"/>
      <c r="ER8" s="746"/>
      <c r="ES8" s="740"/>
      <c r="ET8" s="740"/>
      <c r="EU8" s="740"/>
      <c r="EV8" s="740"/>
      <c r="EW8" s="740"/>
      <c r="EX8" s="740"/>
      <c r="EY8" s="743"/>
      <c r="EZ8" s="703"/>
      <c r="FA8" s="706"/>
      <c r="FB8" s="706"/>
      <c r="FC8" s="706"/>
      <c r="FD8" s="706"/>
      <c r="FE8" s="706"/>
      <c r="FF8" s="706"/>
      <c r="FG8" s="712"/>
      <c r="FH8" s="746"/>
      <c r="FI8" s="740"/>
      <c r="FJ8" s="740"/>
      <c r="FK8" s="740"/>
      <c r="FL8" s="740"/>
      <c r="FM8" s="740"/>
      <c r="FN8" s="740"/>
      <c r="FO8" s="743"/>
      <c r="FP8" s="703"/>
      <c r="FQ8" s="706"/>
      <c r="FR8" s="706"/>
      <c r="FS8" s="706"/>
      <c r="FT8" s="706"/>
      <c r="FU8" s="706"/>
      <c r="FV8" s="706"/>
      <c r="FW8" s="712"/>
      <c r="FX8" s="746"/>
      <c r="FY8" s="740"/>
      <c r="FZ8" s="740"/>
      <c r="GA8" s="740"/>
      <c r="GB8" s="740"/>
      <c r="GC8" s="740"/>
      <c r="GD8" s="740"/>
      <c r="GE8" s="743"/>
      <c r="GF8" s="703"/>
      <c r="GG8" s="706"/>
      <c r="GH8" s="706"/>
      <c r="GI8" s="706"/>
      <c r="GJ8" s="706"/>
      <c r="GK8" s="706"/>
      <c r="GL8" s="706"/>
      <c r="GM8" s="712"/>
      <c r="GN8" s="746"/>
      <c r="GO8" s="740"/>
      <c r="GP8" s="740"/>
      <c r="GQ8" s="740"/>
      <c r="GR8" s="740"/>
      <c r="GS8" s="740"/>
      <c r="GT8" s="740"/>
      <c r="GU8" s="743"/>
      <c r="GV8" s="703"/>
      <c r="GW8" s="706"/>
      <c r="GX8" s="706"/>
      <c r="GY8" s="706"/>
      <c r="GZ8" s="706"/>
      <c r="HA8" s="706"/>
      <c r="HB8" s="706"/>
      <c r="HC8" s="712"/>
      <c r="HD8" s="746"/>
      <c r="HE8" s="740"/>
      <c r="HF8" s="740"/>
      <c r="HG8" s="740"/>
      <c r="HH8" s="740"/>
      <c r="HI8" s="740"/>
      <c r="HJ8" s="740"/>
      <c r="HK8" s="743"/>
      <c r="HL8" s="703"/>
      <c r="HM8" s="706"/>
      <c r="HN8" s="706"/>
      <c r="HO8" s="706"/>
      <c r="HP8" s="706"/>
      <c r="HQ8" s="706"/>
      <c r="HR8" s="706"/>
      <c r="HS8" s="712"/>
      <c r="HT8" s="746"/>
      <c r="HU8" s="740"/>
      <c r="HV8" s="740"/>
      <c r="HW8" s="740"/>
      <c r="HX8" s="740"/>
      <c r="HY8" s="740"/>
      <c r="HZ8" s="740"/>
      <c r="IA8" s="743"/>
      <c r="IB8" s="703"/>
      <c r="IC8" s="706"/>
      <c r="ID8" s="706"/>
      <c r="IE8" s="706"/>
      <c r="IF8" s="706"/>
      <c r="IG8" s="706"/>
      <c r="IH8" s="706"/>
      <c r="II8" s="712"/>
      <c r="IJ8" s="746"/>
      <c r="IK8" s="740"/>
      <c r="IL8" s="740"/>
      <c r="IM8" s="740"/>
      <c r="IN8" s="740"/>
      <c r="IO8" s="740"/>
      <c r="IP8" s="740"/>
      <c r="IQ8" s="743"/>
      <c r="IS8" s="120"/>
      <c r="IT8" s="120"/>
      <c r="IU8" s="120"/>
    </row>
    <row r="9" spans="1:257" ht="21.75" customHeight="1" thickBot="1">
      <c r="A9" s="56" t="s">
        <v>41</v>
      </c>
      <c r="B9" s="725">
        <f ca="1">TODAY()</f>
        <v>44565</v>
      </c>
      <c r="C9" s="726"/>
      <c r="D9" s="746"/>
      <c r="E9" s="740"/>
      <c r="F9" s="740"/>
      <c r="G9" s="740"/>
      <c r="H9" s="740"/>
      <c r="I9" s="740"/>
      <c r="J9" s="740"/>
      <c r="K9" s="743"/>
      <c r="L9" s="703"/>
      <c r="M9" s="706"/>
      <c r="N9" s="706"/>
      <c r="O9" s="706"/>
      <c r="P9" s="706"/>
      <c r="Q9" s="706"/>
      <c r="R9" s="706"/>
      <c r="S9" s="712"/>
      <c r="T9" s="746"/>
      <c r="U9" s="740"/>
      <c r="V9" s="740"/>
      <c r="W9" s="740"/>
      <c r="X9" s="740"/>
      <c r="Y9" s="740"/>
      <c r="Z9" s="740"/>
      <c r="AA9" s="743"/>
      <c r="AB9" s="703"/>
      <c r="AC9" s="706"/>
      <c r="AD9" s="706"/>
      <c r="AE9" s="706"/>
      <c r="AF9" s="706"/>
      <c r="AG9" s="706"/>
      <c r="AH9" s="706"/>
      <c r="AI9" s="712"/>
      <c r="AJ9" s="746"/>
      <c r="AK9" s="740"/>
      <c r="AL9" s="740"/>
      <c r="AM9" s="740"/>
      <c r="AN9" s="740"/>
      <c r="AO9" s="740"/>
      <c r="AP9" s="740"/>
      <c r="AQ9" s="743"/>
      <c r="AR9" s="703"/>
      <c r="AS9" s="706"/>
      <c r="AT9" s="706"/>
      <c r="AU9" s="706"/>
      <c r="AV9" s="706"/>
      <c r="AW9" s="706"/>
      <c r="AX9" s="706"/>
      <c r="AY9" s="712"/>
      <c r="AZ9" s="746"/>
      <c r="BA9" s="740"/>
      <c r="BB9" s="740"/>
      <c r="BC9" s="740"/>
      <c r="BD9" s="740"/>
      <c r="BE9" s="740"/>
      <c r="BF9" s="740"/>
      <c r="BG9" s="743"/>
      <c r="BH9" s="703"/>
      <c r="BI9" s="706"/>
      <c r="BJ9" s="706"/>
      <c r="BK9" s="706"/>
      <c r="BL9" s="706"/>
      <c r="BM9" s="706"/>
      <c r="BN9" s="706"/>
      <c r="BO9" s="712"/>
      <c r="BP9" s="746"/>
      <c r="BQ9" s="740"/>
      <c r="BR9" s="740"/>
      <c r="BS9" s="740"/>
      <c r="BT9" s="740"/>
      <c r="BU9" s="740"/>
      <c r="BV9" s="740"/>
      <c r="BW9" s="743"/>
      <c r="BX9" s="703"/>
      <c r="BY9" s="706"/>
      <c r="BZ9" s="706"/>
      <c r="CA9" s="706"/>
      <c r="CB9" s="706"/>
      <c r="CC9" s="706"/>
      <c r="CD9" s="706"/>
      <c r="CE9" s="712"/>
      <c r="CF9" s="746"/>
      <c r="CG9" s="740"/>
      <c r="CH9" s="740"/>
      <c r="CI9" s="740"/>
      <c r="CJ9" s="740"/>
      <c r="CK9" s="740"/>
      <c r="CL9" s="740"/>
      <c r="CM9" s="743"/>
      <c r="CN9" s="703"/>
      <c r="CO9" s="706"/>
      <c r="CP9" s="706"/>
      <c r="CQ9" s="706"/>
      <c r="CR9" s="706"/>
      <c r="CS9" s="706"/>
      <c r="CT9" s="706"/>
      <c r="CU9" s="712"/>
      <c r="CV9" s="746"/>
      <c r="CW9" s="740"/>
      <c r="CX9" s="740"/>
      <c r="CY9" s="740"/>
      <c r="CZ9" s="740"/>
      <c r="DA9" s="740"/>
      <c r="DB9" s="740"/>
      <c r="DC9" s="743"/>
      <c r="DD9" s="703"/>
      <c r="DE9" s="706"/>
      <c r="DF9" s="706"/>
      <c r="DG9" s="706"/>
      <c r="DH9" s="706"/>
      <c r="DI9" s="706"/>
      <c r="DJ9" s="706"/>
      <c r="DK9" s="712"/>
      <c r="DL9" s="746"/>
      <c r="DM9" s="740"/>
      <c r="DN9" s="740"/>
      <c r="DO9" s="740"/>
      <c r="DP9" s="740"/>
      <c r="DQ9" s="740"/>
      <c r="DR9" s="740"/>
      <c r="DS9" s="743"/>
      <c r="DT9" s="703"/>
      <c r="DU9" s="706"/>
      <c r="DV9" s="706"/>
      <c r="DW9" s="706"/>
      <c r="DX9" s="706"/>
      <c r="DY9" s="706"/>
      <c r="DZ9" s="706"/>
      <c r="EA9" s="712"/>
      <c r="EB9" s="746"/>
      <c r="EC9" s="740"/>
      <c r="ED9" s="740"/>
      <c r="EE9" s="740"/>
      <c r="EF9" s="740"/>
      <c r="EG9" s="740"/>
      <c r="EH9" s="740"/>
      <c r="EI9" s="743"/>
      <c r="EJ9" s="703"/>
      <c r="EK9" s="706"/>
      <c r="EL9" s="706"/>
      <c r="EM9" s="706"/>
      <c r="EN9" s="706"/>
      <c r="EO9" s="706"/>
      <c r="EP9" s="706"/>
      <c r="EQ9" s="712"/>
      <c r="ER9" s="746"/>
      <c r="ES9" s="740"/>
      <c r="ET9" s="740"/>
      <c r="EU9" s="740"/>
      <c r="EV9" s="740"/>
      <c r="EW9" s="740"/>
      <c r="EX9" s="740"/>
      <c r="EY9" s="743"/>
      <c r="EZ9" s="703"/>
      <c r="FA9" s="706"/>
      <c r="FB9" s="706"/>
      <c r="FC9" s="706"/>
      <c r="FD9" s="706"/>
      <c r="FE9" s="706"/>
      <c r="FF9" s="706"/>
      <c r="FG9" s="712"/>
      <c r="FH9" s="746"/>
      <c r="FI9" s="740"/>
      <c r="FJ9" s="740"/>
      <c r="FK9" s="740"/>
      <c r="FL9" s="740"/>
      <c r="FM9" s="740"/>
      <c r="FN9" s="740"/>
      <c r="FO9" s="743"/>
      <c r="FP9" s="703"/>
      <c r="FQ9" s="706"/>
      <c r="FR9" s="706"/>
      <c r="FS9" s="706"/>
      <c r="FT9" s="706"/>
      <c r="FU9" s="706"/>
      <c r="FV9" s="706"/>
      <c r="FW9" s="712"/>
      <c r="FX9" s="746"/>
      <c r="FY9" s="740"/>
      <c r="FZ9" s="740"/>
      <c r="GA9" s="740"/>
      <c r="GB9" s="740"/>
      <c r="GC9" s="740"/>
      <c r="GD9" s="740"/>
      <c r="GE9" s="743"/>
      <c r="GF9" s="703"/>
      <c r="GG9" s="706"/>
      <c r="GH9" s="706"/>
      <c r="GI9" s="706"/>
      <c r="GJ9" s="706"/>
      <c r="GK9" s="706"/>
      <c r="GL9" s="706"/>
      <c r="GM9" s="712"/>
      <c r="GN9" s="746"/>
      <c r="GO9" s="740"/>
      <c r="GP9" s="740"/>
      <c r="GQ9" s="740"/>
      <c r="GR9" s="740"/>
      <c r="GS9" s="740"/>
      <c r="GT9" s="740"/>
      <c r="GU9" s="743"/>
      <c r="GV9" s="703"/>
      <c r="GW9" s="706"/>
      <c r="GX9" s="706"/>
      <c r="GY9" s="706"/>
      <c r="GZ9" s="706"/>
      <c r="HA9" s="706"/>
      <c r="HB9" s="706"/>
      <c r="HC9" s="712"/>
      <c r="HD9" s="746"/>
      <c r="HE9" s="740"/>
      <c r="HF9" s="740"/>
      <c r="HG9" s="740"/>
      <c r="HH9" s="740"/>
      <c r="HI9" s="740"/>
      <c r="HJ9" s="740"/>
      <c r="HK9" s="743"/>
      <c r="HL9" s="703"/>
      <c r="HM9" s="706"/>
      <c r="HN9" s="706"/>
      <c r="HO9" s="706"/>
      <c r="HP9" s="706"/>
      <c r="HQ9" s="706"/>
      <c r="HR9" s="706"/>
      <c r="HS9" s="712"/>
      <c r="HT9" s="746"/>
      <c r="HU9" s="740"/>
      <c r="HV9" s="740"/>
      <c r="HW9" s="740"/>
      <c r="HX9" s="740"/>
      <c r="HY9" s="740"/>
      <c r="HZ9" s="740"/>
      <c r="IA9" s="743"/>
      <c r="IB9" s="703"/>
      <c r="IC9" s="706"/>
      <c r="ID9" s="706"/>
      <c r="IE9" s="706"/>
      <c r="IF9" s="706"/>
      <c r="IG9" s="706"/>
      <c r="IH9" s="706"/>
      <c r="II9" s="712"/>
      <c r="IJ9" s="746"/>
      <c r="IK9" s="740"/>
      <c r="IL9" s="740"/>
      <c r="IM9" s="740"/>
      <c r="IN9" s="740"/>
      <c r="IO9" s="740"/>
      <c r="IP9" s="740"/>
      <c r="IQ9" s="743"/>
      <c r="IS9" s="727" t="s">
        <v>61</v>
      </c>
      <c r="IT9" s="728"/>
      <c r="IU9" s="729"/>
    </row>
    <row r="10" spans="1:257" s="19" customFormat="1" ht="12" customHeight="1" thickBot="1">
      <c r="B10" s="21"/>
      <c r="C10" s="21"/>
      <c r="D10" s="747"/>
      <c r="E10" s="741"/>
      <c r="F10" s="741"/>
      <c r="G10" s="741"/>
      <c r="H10" s="741"/>
      <c r="I10" s="741"/>
      <c r="J10" s="741"/>
      <c r="K10" s="744"/>
      <c r="L10" s="704"/>
      <c r="M10" s="707"/>
      <c r="N10" s="707"/>
      <c r="O10" s="707"/>
      <c r="P10" s="707"/>
      <c r="Q10" s="707"/>
      <c r="R10" s="707"/>
      <c r="S10" s="713"/>
      <c r="T10" s="747"/>
      <c r="U10" s="741"/>
      <c r="V10" s="741"/>
      <c r="W10" s="741"/>
      <c r="X10" s="741"/>
      <c r="Y10" s="741"/>
      <c r="Z10" s="741"/>
      <c r="AA10" s="744"/>
      <c r="AB10" s="704"/>
      <c r="AC10" s="707"/>
      <c r="AD10" s="707"/>
      <c r="AE10" s="707"/>
      <c r="AF10" s="707"/>
      <c r="AG10" s="707"/>
      <c r="AH10" s="707"/>
      <c r="AI10" s="713"/>
      <c r="AJ10" s="747"/>
      <c r="AK10" s="741"/>
      <c r="AL10" s="741"/>
      <c r="AM10" s="741"/>
      <c r="AN10" s="741"/>
      <c r="AO10" s="741"/>
      <c r="AP10" s="741"/>
      <c r="AQ10" s="744"/>
      <c r="AR10" s="704"/>
      <c r="AS10" s="707"/>
      <c r="AT10" s="707"/>
      <c r="AU10" s="707"/>
      <c r="AV10" s="707"/>
      <c r="AW10" s="707"/>
      <c r="AX10" s="707"/>
      <c r="AY10" s="713"/>
      <c r="AZ10" s="747"/>
      <c r="BA10" s="741"/>
      <c r="BB10" s="741"/>
      <c r="BC10" s="741"/>
      <c r="BD10" s="741"/>
      <c r="BE10" s="741"/>
      <c r="BF10" s="741"/>
      <c r="BG10" s="744"/>
      <c r="BH10" s="704"/>
      <c r="BI10" s="707"/>
      <c r="BJ10" s="707"/>
      <c r="BK10" s="707"/>
      <c r="BL10" s="707"/>
      <c r="BM10" s="707"/>
      <c r="BN10" s="707"/>
      <c r="BO10" s="713"/>
      <c r="BP10" s="747"/>
      <c r="BQ10" s="741"/>
      <c r="BR10" s="741"/>
      <c r="BS10" s="741"/>
      <c r="BT10" s="741"/>
      <c r="BU10" s="741"/>
      <c r="BV10" s="741"/>
      <c r="BW10" s="744"/>
      <c r="BX10" s="704"/>
      <c r="BY10" s="707"/>
      <c r="BZ10" s="707"/>
      <c r="CA10" s="707"/>
      <c r="CB10" s="707"/>
      <c r="CC10" s="707"/>
      <c r="CD10" s="707"/>
      <c r="CE10" s="713"/>
      <c r="CF10" s="747"/>
      <c r="CG10" s="741"/>
      <c r="CH10" s="741"/>
      <c r="CI10" s="741"/>
      <c r="CJ10" s="741"/>
      <c r="CK10" s="741"/>
      <c r="CL10" s="741"/>
      <c r="CM10" s="744"/>
      <c r="CN10" s="704"/>
      <c r="CO10" s="707"/>
      <c r="CP10" s="707"/>
      <c r="CQ10" s="707"/>
      <c r="CR10" s="707"/>
      <c r="CS10" s="707"/>
      <c r="CT10" s="707"/>
      <c r="CU10" s="713"/>
      <c r="CV10" s="747"/>
      <c r="CW10" s="741"/>
      <c r="CX10" s="741"/>
      <c r="CY10" s="741"/>
      <c r="CZ10" s="741"/>
      <c r="DA10" s="741"/>
      <c r="DB10" s="741"/>
      <c r="DC10" s="744"/>
      <c r="DD10" s="704"/>
      <c r="DE10" s="707"/>
      <c r="DF10" s="707"/>
      <c r="DG10" s="707"/>
      <c r="DH10" s="707"/>
      <c r="DI10" s="707"/>
      <c r="DJ10" s="707"/>
      <c r="DK10" s="713"/>
      <c r="DL10" s="747"/>
      <c r="DM10" s="741"/>
      <c r="DN10" s="741"/>
      <c r="DO10" s="741"/>
      <c r="DP10" s="741"/>
      <c r="DQ10" s="741"/>
      <c r="DR10" s="741"/>
      <c r="DS10" s="744"/>
      <c r="DT10" s="704"/>
      <c r="DU10" s="707"/>
      <c r="DV10" s="707"/>
      <c r="DW10" s="707"/>
      <c r="DX10" s="707"/>
      <c r="DY10" s="707"/>
      <c r="DZ10" s="707"/>
      <c r="EA10" s="713"/>
      <c r="EB10" s="747"/>
      <c r="EC10" s="741"/>
      <c r="ED10" s="741"/>
      <c r="EE10" s="741"/>
      <c r="EF10" s="741"/>
      <c r="EG10" s="741"/>
      <c r="EH10" s="741"/>
      <c r="EI10" s="744"/>
      <c r="EJ10" s="704"/>
      <c r="EK10" s="707"/>
      <c r="EL10" s="707"/>
      <c r="EM10" s="707"/>
      <c r="EN10" s="707"/>
      <c r="EO10" s="707"/>
      <c r="EP10" s="707"/>
      <c r="EQ10" s="713"/>
      <c r="ER10" s="747"/>
      <c r="ES10" s="741"/>
      <c r="ET10" s="741"/>
      <c r="EU10" s="741"/>
      <c r="EV10" s="741"/>
      <c r="EW10" s="741"/>
      <c r="EX10" s="741"/>
      <c r="EY10" s="744"/>
      <c r="EZ10" s="704"/>
      <c r="FA10" s="707"/>
      <c r="FB10" s="707"/>
      <c r="FC10" s="707"/>
      <c r="FD10" s="707"/>
      <c r="FE10" s="707"/>
      <c r="FF10" s="707"/>
      <c r="FG10" s="713"/>
      <c r="FH10" s="747"/>
      <c r="FI10" s="741"/>
      <c r="FJ10" s="741"/>
      <c r="FK10" s="741"/>
      <c r="FL10" s="741"/>
      <c r="FM10" s="741"/>
      <c r="FN10" s="741"/>
      <c r="FO10" s="744"/>
      <c r="FP10" s="704"/>
      <c r="FQ10" s="707"/>
      <c r="FR10" s="707"/>
      <c r="FS10" s="707"/>
      <c r="FT10" s="707"/>
      <c r="FU10" s="707"/>
      <c r="FV10" s="707"/>
      <c r="FW10" s="713"/>
      <c r="FX10" s="747"/>
      <c r="FY10" s="741"/>
      <c r="FZ10" s="741"/>
      <c r="GA10" s="741"/>
      <c r="GB10" s="741"/>
      <c r="GC10" s="741"/>
      <c r="GD10" s="741"/>
      <c r="GE10" s="744"/>
      <c r="GF10" s="704"/>
      <c r="GG10" s="707"/>
      <c r="GH10" s="707"/>
      <c r="GI10" s="707"/>
      <c r="GJ10" s="707"/>
      <c r="GK10" s="707"/>
      <c r="GL10" s="707"/>
      <c r="GM10" s="713"/>
      <c r="GN10" s="747"/>
      <c r="GO10" s="741"/>
      <c r="GP10" s="741"/>
      <c r="GQ10" s="741"/>
      <c r="GR10" s="741"/>
      <c r="GS10" s="741"/>
      <c r="GT10" s="741"/>
      <c r="GU10" s="744"/>
      <c r="GV10" s="704"/>
      <c r="GW10" s="707"/>
      <c r="GX10" s="707"/>
      <c r="GY10" s="707"/>
      <c r="GZ10" s="707"/>
      <c r="HA10" s="707"/>
      <c r="HB10" s="707"/>
      <c r="HC10" s="713"/>
      <c r="HD10" s="747"/>
      <c r="HE10" s="741"/>
      <c r="HF10" s="741"/>
      <c r="HG10" s="741"/>
      <c r="HH10" s="741"/>
      <c r="HI10" s="741"/>
      <c r="HJ10" s="741"/>
      <c r="HK10" s="744"/>
      <c r="HL10" s="704"/>
      <c r="HM10" s="707"/>
      <c r="HN10" s="707"/>
      <c r="HO10" s="707"/>
      <c r="HP10" s="707"/>
      <c r="HQ10" s="707"/>
      <c r="HR10" s="707"/>
      <c r="HS10" s="713"/>
      <c r="HT10" s="747"/>
      <c r="HU10" s="741"/>
      <c r="HV10" s="741"/>
      <c r="HW10" s="741"/>
      <c r="HX10" s="741"/>
      <c r="HY10" s="741"/>
      <c r="HZ10" s="741"/>
      <c r="IA10" s="744"/>
      <c r="IB10" s="704"/>
      <c r="IC10" s="707"/>
      <c r="ID10" s="707"/>
      <c r="IE10" s="707"/>
      <c r="IF10" s="707"/>
      <c r="IG10" s="707"/>
      <c r="IH10" s="707"/>
      <c r="II10" s="713"/>
      <c r="IJ10" s="747"/>
      <c r="IK10" s="741"/>
      <c r="IL10" s="741"/>
      <c r="IM10" s="741"/>
      <c r="IN10" s="741"/>
      <c r="IO10" s="741"/>
      <c r="IP10" s="741"/>
      <c r="IQ10" s="744"/>
      <c r="IS10" s="730"/>
      <c r="IT10" s="731"/>
      <c r="IU10" s="732"/>
      <c r="IW10" s="128"/>
    </row>
    <row r="11" spans="1:257" s="48" customFormat="1" ht="40.5" customHeight="1" thickBot="1">
      <c r="A11" s="517" t="s">
        <v>26</v>
      </c>
      <c r="B11" s="518" t="s">
        <v>137</v>
      </c>
      <c r="C11" s="519" t="s">
        <v>109</v>
      </c>
      <c r="D11" s="736">
        <f>+date</f>
        <v>44531</v>
      </c>
      <c r="E11" s="737"/>
      <c r="F11" s="737"/>
      <c r="G11" s="737"/>
      <c r="H11" s="737"/>
      <c r="I11" s="737"/>
      <c r="J11" s="737"/>
      <c r="K11" s="738"/>
      <c r="L11" s="675">
        <f>D11+1</f>
        <v>44532</v>
      </c>
      <c r="M11" s="676"/>
      <c r="N11" s="676"/>
      <c r="O11" s="676"/>
      <c r="P11" s="676"/>
      <c r="Q11" s="676"/>
      <c r="R11" s="676"/>
      <c r="S11" s="677"/>
      <c r="T11" s="736">
        <f>D11+2</f>
        <v>44533</v>
      </c>
      <c r="U11" s="737"/>
      <c r="V11" s="737"/>
      <c r="W11" s="737"/>
      <c r="X11" s="737"/>
      <c r="Y11" s="737"/>
      <c r="Z11" s="737"/>
      <c r="AA11" s="738"/>
      <c r="AB11" s="675">
        <f>D11+3</f>
        <v>44534</v>
      </c>
      <c r="AC11" s="676"/>
      <c r="AD11" s="676"/>
      <c r="AE11" s="676"/>
      <c r="AF11" s="676"/>
      <c r="AG11" s="676"/>
      <c r="AH11" s="676"/>
      <c r="AI11" s="677"/>
      <c r="AJ11" s="736">
        <f>D11+4</f>
        <v>44535</v>
      </c>
      <c r="AK11" s="737"/>
      <c r="AL11" s="737"/>
      <c r="AM11" s="737"/>
      <c r="AN11" s="737"/>
      <c r="AO11" s="737"/>
      <c r="AP11" s="737"/>
      <c r="AQ11" s="738"/>
      <c r="AR11" s="675">
        <f>D11+5</f>
        <v>44536</v>
      </c>
      <c r="AS11" s="676"/>
      <c r="AT11" s="676"/>
      <c r="AU11" s="676"/>
      <c r="AV11" s="676"/>
      <c r="AW11" s="676"/>
      <c r="AX11" s="676"/>
      <c r="AY11" s="677"/>
      <c r="AZ11" s="736">
        <f>D11+6</f>
        <v>44537</v>
      </c>
      <c r="BA11" s="737"/>
      <c r="BB11" s="737"/>
      <c r="BC11" s="737"/>
      <c r="BD11" s="737"/>
      <c r="BE11" s="737"/>
      <c r="BF11" s="737"/>
      <c r="BG11" s="738"/>
      <c r="BH11" s="675">
        <f>D11+7</f>
        <v>44538</v>
      </c>
      <c r="BI11" s="676"/>
      <c r="BJ11" s="676"/>
      <c r="BK11" s="676"/>
      <c r="BL11" s="676"/>
      <c r="BM11" s="676"/>
      <c r="BN11" s="676"/>
      <c r="BO11" s="677"/>
      <c r="BP11" s="736">
        <f>D11+8</f>
        <v>44539</v>
      </c>
      <c r="BQ11" s="737"/>
      <c r="BR11" s="737"/>
      <c r="BS11" s="737"/>
      <c r="BT11" s="737"/>
      <c r="BU11" s="737"/>
      <c r="BV11" s="737"/>
      <c r="BW11" s="738"/>
      <c r="BX11" s="675">
        <f>D11+9</f>
        <v>44540</v>
      </c>
      <c r="BY11" s="676"/>
      <c r="BZ11" s="676"/>
      <c r="CA11" s="676"/>
      <c r="CB11" s="676"/>
      <c r="CC11" s="676"/>
      <c r="CD11" s="676"/>
      <c r="CE11" s="677"/>
      <c r="CF11" s="736">
        <f>D11+10</f>
        <v>44541</v>
      </c>
      <c r="CG11" s="737"/>
      <c r="CH11" s="737"/>
      <c r="CI11" s="737"/>
      <c r="CJ11" s="737"/>
      <c r="CK11" s="737"/>
      <c r="CL11" s="737"/>
      <c r="CM11" s="738"/>
      <c r="CN11" s="675">
        <f>D11+11</f>
        <v>44542</v>
      </c>
      <c r="CO11" s="676"/>
      <c r="CP11" s="676"/>
      <c r="CQ11" s="676"/>
      <c r="CR11" s="676"/>
      <c r="CS11" s="676"/>
      <c r="CT11" s="676"/>
      <c r="CU11" s="677"/>
      <c r="CV11" s="736">
        <f>D11+12</f>
        <v>44543</v>
      </c>
      <c r="CW11" s="737"/>
      <c r="CX11" s="737"/>
      <c r="CY11" s="737"/>
      <c r="CZ11" s="737"/>
      <c r="DA11" s="737"/>
      <c r="DB11" s="737"/>
      <c r="DC11" s="738"/>
      <c r="DD11" s="675">
        <f>D11+13</f>
        <v>44544</v>
      </c>
      <c r="DE11" s="676"/>
      <c r="DF11" s="676"/>
      <c r="DG11" s="676"/>
      <c r="DH11" s="676"/>
      <c r="DI11" s="676"/>
      <c r="DJ11" s="676"/>
      <c r="DK11" s="677"/>
      <c r="DL11" s="736">
        <f>D11+14</f>
        <v>44545</v>
      </c>
      <c r="DM11" s="737"/>
      <c r="DN11" s="737"/>
      <c r="DO11" s="737"/>
      <c r="DP11" s="737"/>
      <c r="DQ11" s="737"/>
      <c r="DR11" s="737"/>
      <c r="DS11" s="738"/>
      <c r="DT11" s="675">
        <f>D11+15</f>
        <v>44546</v>
      </c>
      <c r="DU11" s="676"/>
      <c r="DV11" s="676"/>
      <c r="DW11" s="676"/>
      <c r="DX11" s="676"/>
      <c r="DY11" s="676"/>
      <c r="DZ11" s="676"/>
      <c r="EA11" s="677"/>
      <c r="EB11" s="736">
        <f>D11+16</f>
        <v>44547</v>
      </c>
      <c r="EC11" s="737"/>
      <c r="ED11" s="737"/>
      <c r="EE11" s="737"/>
      <c r="EF11" s="737"/>
      <c r="EG11" s="737"/>
      <c r="EH11" s="737"/>
      <c r="EI11" s="738"/>
      <c r="EJ11" s="675">
        <f>D11+17</f>
        <v>44548</v>
      </c>
      <c r="EK11" s="676"/>
      <c r="EL11" s="676"/>
      <c r="EM11" s="676"/>
      <c r="EN11" s="676"/>
      <c r="EO11" s="676"/>
      <c r="EP11" s="676"/>
      <c r="EQ11" s="677"/>
      <c r="ER11" s="736">
        <f>D11+18</f>
        <v>44549</v>
      </c>
      <c r="ES11" s="737"/>
      <c r="ET11" s="737"/>
      <c r="EU11" s="737"/>
      <c r="EV11" s="737"/>
      <c r="EW11" s="737"/>
      <c r="EX11" s="737"/>
      <c r="EY11" s="738"/>
      <c r="EZ11" s="675">
        <f>D11+19</f>
        <v>44550</v>
      </c>
      <c r="FA11" s="676"/>
      <c r="FB11" s="676"/>
      <c r="FC11" s="676"/>
      <c r="FD11" s="676"/>
      <c r="FE11" s="676"/>
      <c r="FF11" s="676"/>
      <c r="FG11" s="677"/>
      <c r="FH11" s="736">
        <f>D11+20</f>
        <v>44551</v>
      </c>
      <c r="FI11" s="737"/>
      <c r="FJ11" s="737"/>
      <c r="FK11" s="737"/>
      <c r="FL11" s="737"/>
      <c r="FM11" s="737"/>
      <c r="FN11" s="737"/>
      <c r="FO11" s="738"/>
      <c r="FP11" s="675">
        <f>D11+21</f>
        <v>44552</v>
      </c>
      <c r="FQ11" s="676"/>
      <c r="FR11" s="676"/>
      <c r="FS11" s="676"/>
      <c r="FT11" s="676"/>
      <c r="FU11" s="676"/>
      <c r="FV11" s="676"/>
      <c r="FW11" s="677"/>
      <c r="FX11" s="736">
        <f>D11+22</f>
        <v>44553</v>
      </c>
      <c r="FY11" s="737"/>
      <c r="FZ11" s="737"/>
      <c r="GA11" s="737"/>
      <c r="GB11" s="737"/>
      <c r="GC11" s="737"/>
      <c r="GD11" s="737"/>
      <c r="GE11" s="738"/>
      <c r="GF11" s="675">
        <f>D11+23</f>
        <v>44554</v>
      </c>
      <c r="GG11" s="676"/>
      <c r="GH11" s="676"/>
      <c r="GI11" s="676"/>
      <c r="GJ11" s="676"/>
      <c r="GK11" s="676"/>
      <c r="GL11" s="676"/>
      <c r="GM11" s="677"/>
      <c r="GN11" s="736">
        <f>D11+24</f>
        <v>44555</v>
      </c>
      <c r="GO11" s="737"/>
      <c r="GP11" s="737"/>
      <c r="GQ11" s="737"/>
      <c r="GR11" s="737"/>
      <c r="GS11" s="737"/>
      <c r="GT11" s="737"/>
      <c r="GU11" s="738"/>
      <c r="GV11" s="675">
        <f>D11+25</f>
        <v>44556</v>
      </c>
      <c r="GW11" s="676"/>
      <c r="GX11" s="676"/>
      <c r="GY11" s="676"/>
      <c r="GZ11" s="676"/>
      <c r="HA11" s="676"/>
      <c r="HB11" s="676"/>
      <c r="HC11" s="677"/>
      <c r="HD11" s="736">
        <f>D11+26</f>
        <v>44557</v>
      </c>
      <c r="HE11" s="737"/>
      <c r="HF11" s="737"/>
      <c r="HG11" s="737"/>
      <c r="HH11" s="737"/>
      <c r="HI11" s="737"/>
      <c r="HJ11" s="737"/>
      <c r="HK11" s="738"/>
      <c r="HL11" s="675">
        <f>D11+27</f>
        <v>44558</v>
      </c>
      <c r="HM11" s="676"/>
      <c r="HN11" s="676"/>
      <c r="HO11" s="676"/>
      <c r="HP11" s="676"/>
      <c r="HQ11" s="676"/>
      <c r="HR11" s="676"/>
      <c r="HS11" s="677"/>
      <c r="HT11" s="736">
        <f>D11+28</f>
        <v>44559</v>
      </c>
      <c r="HU11" s="737"/>
      <c r="HV11" s="737"/>
      <c r="HW11" s="737"/>
      <c r="HX11" s="737"/>
      <c r="HY11" s="737"/>
      <c r="HZ11" s="737"/>
      <c r="IA11" s="738"/>
      <c r="IB11" s="675">
        <f>D11+29</f>
        <v>44560</v>
      </c>
      <c r="IC11" s="676"/>
      <c r="ID11" s="676"/>
      <c r="IE11" s="676"/>
      <c r="IF11" s="676"/>
      <c r="IG11" s="676"/>
      <c r="IH11" s="676"/>
      <c r="II11" s="677"/>
      <c r="IJ11" s="736">
        <f>D11+30</f>
        <v>44561</v>
      </c>
      <c r="IK11" s="737"/>
      <c r="IL11" s="737"/>
      <c r="IM11" s="737"/>
      <c r="IN11" s="737"/>
      <c r="IO11" s="737"/>
      <c r="IP11" s="737"/>
      <c r="IQ11" s="738"/>
      <c r="IS11" s="207" t="s">
        <v>59</v>
      </c>
      <c r="IT11" s="208" t="s">
        <v>60</v>
      </c>
      <c r="IU11" s="209" t="s">
        <v>62</v>
      </c>
      <c r="IW11" s="217" t="s">
        <v>95</v>
      </c>
    </row>
    <row r="12" spans="1:257" s="160" customFormat="1" ht="20.100000000000001" customHeight="1">
      <c r="A12" s="270" t="s">
        <v>286</v>
      </c>
      <c r="B12" s="303" t="s">
        <v>287</v>
      </c>
      <c r="C12" s="271"/>
      <c r="D12" s="503"/>
      <c r="E12" s="504"/>
      <c r="F12" s="505"/>
      <c r="G12" s="506"/>
      <c r="H12" s="506"/>
      <c r="I12" s="507"/>
      <c r="J12" s="508"/>
      <c r="K12" s="509"/>
      <c r="L12" s="400"/>
      <c r="M12" s="176"/>
      <c r="N12" s="401"/>
      <c r="O12" s="402"/>
      <c r="P12" s="402"/>
      <c r="Q12" s="403"/>
      <c r="R12" s="404"/>
      <c r="S12" s="405"/>
      <c r="T12" s="503">
        <v>0</v>
      </c>
      <c r="U12" s="504"/>
      <c r="V12" s="505"/>
      <c r="W12" s="506"/>
      <c r="X12" s="506"/>
      <c r="Y12" s="507"/>
      <c r="Z12" s="508"/>
      <c r="AA12" s="509"/>
      <c r="AB12" s="400">
        <v>0</v>
      </c>
      <c r="AC12" s="176"/>
      <c r="AD12" s="401">
        <v>325</v>
      </c>
      <c r="AE12" s="402">
        <v>5</v>
      </c>
      <c r="AF12" s="402"/>
      <c r="AG12" s="403"/>
      <c r="AH12" s="404"/>
      <c r="AI12" s="405" t="s">
        <v>205</v>
      </c>
      <c r="AJ12" s="503">
        <v>0</v>
      </c>
      <c r="AK12" s="504"/>
      <c r="AL12" s="505"/>
      <c r="AM12" s="506"/>
      <c r="AN12" s="506"/>
      <c r="AO12" s="507"/>
      <c r="AP12" s="508"/>
      <c r="AQ12" s="509"/>
      <c r="AR12" s="400"/>
      <c r="AS12" s="176"/>
      <c r="AT12" s="401"/>
      <c r="AU12" s="402"/>
      <c r="AV12" s="402"/>
      <c r="AW12" s="403"/>
      <c r="AX12" s="404"/>
      <c r="AY12" s="405"/>
      <c r="AZ12" s="503"/>
      <c r="BA12" s="504"/>
      <c r="BB12" s="505">
        <v>160</v>
      </c>
      <c r="BC12" s="506"/>
      <c r="BD12" s="506"/>
      <c r="BE12" s="507"/>
      <c r="BF12" s="508"/>
      <c r="BG12" s="509" t="s">
        <v>205</v>
      </c>
      <c r="BH12" s="400"/>
      <c r="BI12" s="176"/>
      <c r="BJ12" s="401">
        <v>245</v>
      </c>
      <c r="BK12" s="402"/>
      <c r="BL12" s="402"/>
      <c r="BM12" s="403"/>
      <c r="BN12" s="404"/>
      <c r="BO12" s="405" t="s">
        <v>205</v>
      </c>
      <c r="BP12" s="503"/>
      <c r="BQ12" s="504"/>
      <c r="BR12" s="505">
        <v>67</v>
      </c>
      <c r="BS12" s="506"/>
      <c r="BT12" s="506"/>
      <c r="BU12" s="507"/>
      <c r="BV12" s="508"/>
      <c r="BW12" s="509" t="s">
        <v>205</v>
      </c>
      <c r="BX12" s="400"/>
      <c r="BY12" s="176"/>
      <c r="BZ12" s="401">
        <v>100</v>
      </c>
      <c r="CA12" s="402"/>
      <c r="CB12" s="402"/>
      <c r="CC12" s="403"/>
      <c r="CD12" s="404"/>
      <c r="CE12" s="405" t="s">
        <v>205</v>
      </c>
      <c r="CF12" s="503"/>
      <c r="CG12" s="504"/>
      <c r="CH12" s="505">
        <v>195</v>
      </c>
      <c r="CI12" s="506"/>
      <c r="CJ12" s="506"/>
      <c r="CK12" s="507"/>
      <c r="CL12" s="508"/>
      <c r="CM12" s="509" t="s">
        <v>205</v>
      </c>
      <c r="CN12" s="400"/>
      <c r="CO12" s="176"/>
      <c r="CP12" s="401">
        <v>30</v>
      </c>
      <c r="CQ12" s="402"/>
      <c r="CR12" s="402"/>
      <c r="CS12" s="403"/>
      <c r="CT12" s="404"/>
      <c r="CU12" s="405" t="s">
        <v>205</v>
      </c>
      <c r="CV12" s="503"/>
      <c r="CW12" s="504"/>
      <c r="CX12" s="505">
        <v>160</v>
      </c>
      <c r="CY12" s="506">
        <v>5</v>
      </c>
      <c r="CZ12" s="506"/>
      <c r="DA12" s="507"/>
      <c r="DB12" s="508"/>
      <c r="DC12" s="509" t="s">
        <v>205</v>
      </c>
      <c r="DD12" s="400"/>
      <c r="DE12" s="176"/>
      <c r="DF12" s="401">
        <v>117</v>
      </c>
      <c r="DG12" s="402">
        <v>15</v>
      </c>
      <c r="DH12" s="402"/>
      <c r="DI12" s="403"/>
      <c r="DJ12" s="404"/>
      <c r="DK12" s="405" t="s">
        <v>205</v>
      </c>
      <c r="DL12" s="503"/>
      <c r="DM12" s="504"/>
      <c r="DN12" s="505">
        <v>127</v>
      </c>
      <c r="DO12" s="506"/>
      <c r="DP12" s="506"/>
      <c r="DQ12" s="507"/>
      <c r="DR12" s="508"/>
      <c r="DS12" s="509" t="s">
        <v>205</v>
      </c>
      <c r="DT12" s="400"/>
      <c r="DU12" s="176"/>
      <c r="DV12" s="401">
        <v>95</v>
      </c>
      <c r="DW12" s="402">
        <v>20</v>
      </c>
      <c r="DX12" s="402"/>
      <c r="DY12" s="403"/>
      <c r="DZ12" s="404"/>
      <c r="EA12" s="405" t="s">
        <v>345</v>
      </c>
      <c r="EB12" s="503"/>
      <c r="EC12" s="504"/>
      <c r="ED12" s="505">
        <v>200</v>
      </c>
      <c r="EE12" s="506"/>
      <c r="EF12" s="506"/>
      <c r="EG12" s="507"/>
      <c r="EH12" s="508"/>
      <c r="EI12" s="509" t="s">
        <v>205</v>
      </c>
      <c r="EJ12" s="400"/>
      <c r="EK12" s="176"/>
      <c r="EL12" s="401">
        <v>350</v>
      </c>
      <c r="EM12" s="402"/>
      <c r="EN12" s="402"/>
      <c r="EO12" s="403"/>
      <c r="EP12" s="404"/>
      <c r="EQ12" s="405" t="s">
        <v>205</v>
      </c>
      <c r="ER12" s="503"/>
      <c r="ES12" s="504"/>
      <c r="ET12" s="505"/>
      <c r="EU12" s="506"/>
      <c r="EV12" s="506"/>
      <c r="EW12" s="507"/>
      <c r="EX12" s="508"/>
      <c r="EY12" s="509"/>
      <c r="EZ12" s="400"/>
      <c r="FA12" s="176"/>
      <c r="FB12" s="401">
        <v>285</v>
      </c>
      <c r="FC12" s="402"/>
      <c r="FD12" s="402"/>
      <c r="FE12" s="403"/>
      <c r="FF12" s="404"/>
      <c r="FG12" s="405" t="s">
        <v>205</v>
      </c>
      <c r="FH12" s="503"/>
      <c r="FI12" s="504"/>
      <c r="FJ12" s="505">
        <v>882</v>
      </c>
      <c r="FK12" s="506"/>
      <c r="FL12" s="506"/>
      <c r="FM12" s="507"/>
      <c r="FN12" s="508"/>
      <c r="FO12" s="509" t="s">
        <v>205</v>
      </c>
      <c r="FP12" s="400">
        <v>0</v>
      </c>
      <c r="FQ12" s="176"/>
      <c r="FR12" s="401"/>
      <c r="FS12" s="402"/>
      <c r="FT12" s="402"/>
      <c r="FU12" s="403"/>
      <c r="FV12" s="404"/>
      <c r="FW12" s="405" t="s">
        <v>90</v>
      </c>
      <c r="FX12" s="503">
        <v>0</v>
      </c>
      <c r="FY12" s="504"/>
      <c r="FZ12" s="505"/>
      <c r="GA12" s="506"/>
      <c r="GB12" s="506"/>
      <c r="GC12" s="507"/>
      <c r="GD12" s="508"/>
      <c r="GE12" s="509" t="s">
        <v>90</v>
      </c>
      <c r="GF12" s="400"/>
      <c r="GG12" s="176"/>
      <c r="GH12" s="401"/>
      <c r="GI12" s="402"/>
      <c r="GJ12" s="402"/>
      <c r="GK12" s="403"/>
      <c r="GL12" s="404"/>
      <c r="GM12" s="405"/>
      <c r="GN12" s="503"/>
      <c r="GO12" s="504"/>
      <c r="GP12" s="505"/>
      <c r="GQ12" s="506"/>
      <c r="GR12" s="506"/>
      <c r="GS12" s="507"/>
      <c r="GT12" s="508"/>
      <c r="GU12" s="509"/>
      <c r="GV12" s="400"/>
      <c r="GW12" s="176"/>
      <c r="GX12" s="401"/>
      <c r="GY12" s="402"/>
      <c r="GZ12" s="402"/>
      <c r="HA12" s="403"/>
      <c r="HB12" s="404"/>
      <c r="HC12" s="405"/>
      <c r="HD12" s="503"/>
      <c r="HE12" s="504"/>
      <c r="HF12" s="505"/>
      <c r="HG12" s="506"/>
      <c r="HH12" s="506"/>
      <c r="HI12" s="507"/>
      <c r="HJ12" s="508"/>
      <c r="HK12" s="509"/>
      <c r="HL12" s="400"/>
      <c r="HM12" s="176"/>
      <c r="HN12" s="401"/>
      <c r="HO12" s="402"/>
      <c r="HP12" s="402"/>
      <c r="HQ12" s="403"/>
      <c r="HR12" s="404"/>
      <c r="HS12" s="405"/>
      <c r="HT12" s="503"/>
      <c r="HU12" s="504"/>
      <c r="HV12" s="505"/>
      <c r="HW12" s="506"/>
      <c r="HX12" s="506"/>
      <c r="HY12" s="507"/>
      <c r="HZ12" s="508"/>
      <c r="IA12" s="509"/>
      <c r="IB12" s="400"/>
      <c r="IC12" s="176"/>
      <c r="ID12" s="401"/>
      <c r="IE12" s="402"/>
      <c r="IF12" s="402"/>
      <c r="IG12" s="403"/>
      <c r="IH12" s="404"/>
      <c r="II12" s="405"/>
      <c r="IJ12" s="503"/>
      <c r="IK12" s="504"/>
      <c r="IL12" s="505"/>
      <c r="IM12" s="506"/>
      <c r="IN12" s="506"/>
      <c r="IO12" s="507"/>
      <c r="IP12" s="508"/>
      <c r="IQ12" s="509"/>
      <c r="IS12" s="204">
        <f>MAX(IK12,IC12,HU12,HM12,HE12,GW12,GG12,FY12,FQ12,FI12,FA12,ES12,EK12,EC12,DU12,DM12,DE12,CW12,CO12,CG12,BQ12,BA12,AS12,AK12,AC12,U12,M12,E12)</f>
        <v>0</v>
      </c>
      <c r="IT12" s="205">
        <f>MIN(IK12,IC12,HU12,HM12,HE12,GW12,GG12,FY12,FQ12,FI12,FA12,ES12,EK12,EC12,DU12,DM12,DE12,CW12,CO12,CG12,BQ12,BA12,AS12,AK12,AC12,U12,M12,E12)</f>
        <v>0</v>
      </c>
      <c r="IU12" s="206">
        <f>+IS12-IT12</f>
        <v>0</v>
      </c>
      <c r="IW12" s="241" t="s">
        <v>98</v>
      </c>
    </row>
    <row r="13" spans="1:257" s="160" customFormat="1" ht="20.100000000000001" customHeight="1">
      <c r="A13" s="520" t="s">
        <v>275</v>
      </c>
      <c r="B13" s="521"/>
      <c r="C13" s="522"/>
      <c r="D13" s="510">
        <v>3</v>
      </c>
      <c r="E13" s="511"/>
      <c r="F13" s="512"/>
      <c r="G13" s="513"/>
      <c r="H13" s="513"/>
      <c r="I13" s="514"/>
      <c r="J13" s="515"/>
      <c r="K13" s="516"/>
      <c r="L13" s="418">
        <v>0</v>
      </c>
      <c r="M13" s="179"/>
      <c r="N13" s="419"/>
      <c r="O13" s="420"/>
      <c r="P13" s="420"/>
      <c r="Q13" s="421"/>
      <c r="R13" s="422"/>
      <c r="S13" s="423"/>
      <c r="T13" s="510">
        <v>0</v>
      </c>
      <c r="U13" s="511"/>
      <c r="V13" s="512"/>
      <c r="W13" s="513"/>
      <c r="X13" s="513"/>
      <c r="Y13" s="514"/>
      <c r="Z13" s="515"/>
      <c r="AA13" s="516"/>
      <c r="AB13" s="418">
        <v>7</v>
      </c>
      <c r="AC13" s="179"/>
      <c r="AD13" s="419"/>
      <c r="AE13" s="420"/>
      <c r="AF13" s="420"/>
      <c r="AG13" s="421"/>
      <c r="AH13" s="422"/>
      <c r="AI13" s="423"/>
      <c r="AJ13" s="510">
        <v>7</v>
      </c>
      <c r="AK13" s="511"/>
      <c r="AL13" s="512"/>
      <c r="AM13" s="513"/>
      <c r="AN13" s="513"/>
      <c r="AO13" s="514"/>
      <c r="AP13" s="515"/>
      <c r="AQ13" s="516"/>
      <c r="AR13" s="418">
        <v>0</v>
      </c>
      <c r="AS13" s="179"/>
      <c r="AT13" s="419"/>
      <c r="AU13" s="420"/>
      <c r="AV13" s="420"/>
      <c r="AW13" s="421"/>
      <c r="AX13" s="422"/>
      <c r="AY13" s="423"/>
      <c r="AZ13" s="510">
        <v>0</v>
      </c>
      <c r="BA13" s="511"/>
      <c r="BB13" s="512"/>
      <c r="BC13" s="513"/>
      <c r="BD13" s="513"/>
      <c r="BE13" s="514"/>
      <c r="BF13" s="515"/>
      <c r="BG13" s="516"/>
      <c r="BH13" s="418">
        <v>0</v>
      </c>
      <c r="BI13" s="179"/>
      <c r="BJ13" s="419"/>
      <c r="BK13" s="420"/>
      <c r="BL13" s="420"/>
      <c r="BM13" s="421"/>
      <c r="BN13" s="422"/>
      <c r="BO13" s="423"/>
      <c r="BP13" s="510">
        <v>0</v>
      </c>
      <c r="BQ13" s="511"/>
      <c r="BR13" s="512"/>
      <c r="BS13" s="513"/>
      <c r="BT13" s="513"/>
      <c r="BU13" s="514"/>
      <c r="BV13" s="515"/>
      <c r="BW13" s="516"/>
      <c r="BX13" s="418">
        <v>0</v>
      </c>
      <c r="BY13" s="179"/>
      <c r="BZ13" s="419"/>
      <c r="CA13" s="420"/>
      <c r="CB13" s="420"/>
      <c r="CC13" s="421"/>
      <c r="CD13" s="422"/>
      <c r="CE13" s="423"/>
      <c r="CF13" s="510">
        <v>0</v>
      </c>
      <c r="CG13" s="511"/>
      <c r="CH13" s="512"/>
      <c r="CI13" s="513"/>
      <c r="CJ13" s="513"/>
      <c r="CK13" s="514"/>
      <c r="CL13" s="515"/>
      <c r="CM13" s="516"/>
      <c r="CN13" s="418">
        <v>0</v>
      </c>
      <c r="CO13" s="179"/>
      <c r="CP13" s="419"/>
      <c r="CQ13" s="420"/>
      <c r="CR13" s="420"/>
      <c r="CS13" s="421"/>
      <c r="CT13" s="422"/>
      <c r="CU13" s="423"/>
      <c r="CV13" s="510">
        <v>3</v>
      </c>
      <c r="CW13" s="511"/>
      <c r="CX13" s="512"/>
      <c r="CY13" s="513"/>
      <c r="CZ13" s="513"/>
      <c r="DA13" s="514"/>
      <c r="DB13" s="515"/>
      <c r="DC13" s="516"/>
      <c r="DD13" s="418">
        <v>0</v>
      </c>
      <c r="DE13" s="179"/>
      <c r="DF13" s="419"/>
      <c r="DG13" s="420"/>
      <c r="DH13" s="420"/>
      <c r="DI13" s="421"/>
      <c r="DJ13" s="422"/>
      <c r="DK13" s="423"/>
      <c r="DL13" s="510">
        <v>0</v>
      </c>
      <c r="DM13" s="511"/>
      <c r="DN13" s="512"/>
      <c r="DO13" s="513"/>
      <c r="DP13" s="513"/>
      <c r="DQ13" s="514"/>
      <c r="DR13" s="515"/>
      <c r="DS13" s="516"/>
      <c r="DT13" s="418">
        <v>0</v>
      </c>
      <c r="DU13" s="179"/>
      <c r="DV13" s="419"/>
      <c r="DW13" s="420"/>
      <c r="DX13" s="420"/>
      <c r="DY13" s="421"/>
      <c r="DZ13" s="422"/>
      <c r="EA13" s="423"/>
      <c r="EB13" s="510">
        <v>0</v>
      </c>
      <c r="EC13" s="511"/>
      <c r="ED13" s="512"/>
      <c r="EE13" s="513"/>
      <c r="EF13" s="513"/>
      <c r="EG13" s="514"/>
      <c r="EH13" s="515"/>
      <c r="EI13" s="516"/>
      <c r="EJ13" s="418">
        <v>0</v>
      </c>
      <c r="EK13" s="179"/>
      <c r="EL13" s="419"/>
      <c r="EM13" s="420"/>
      <c r="EN13" s="420"/>
      <c r="EO13" s="421"/>
      <c r="EP13" s="422"/>
      <c r="EQ13" s="423"/>
      <c r="ER13" s="510">
        <v>0</v>
      </c>
      <c r="ES13" s="511"/>
      <c r="ET13" s="512"/>
      <c r="EU13" s="513"/>
      <c r="EV13" s="513"/>
      <c r="EW13" s="514"/>
      <c r="EX13" s="515"/>
      <c r="EY13" s="516"/>
      <c r="EZ13" s="418">
        <v>0</v>
      </c>
      <c r="FA13" s="179"/>
      <c r="FB13" s="419"/>
      <c r="FC13" s="420"/>
      <c r="FD13" s="420"/>
      <c r="FE13" s="421"/>
      <c r="FF13" s="422"/>
      <c r="FG13" s="423"/>
      <c r="FH13" s="510">
        <v>2</v>
      </c>
      <c r="FI13" s="511"/>
      <c r="FJ13" s="512"/>
      <c r="FK13" s="513"/>
      <c r="FL13" s="513"/>
      <c r="FM13" s="514"/>
      <c r="FN13" s="515"/>
      <c r="FO13" s="516"/>
      <c r="FP13" s="400">
        <v>0</v>
      </c>
      <c r="FQ13" s="179"/>
      <c r="FR13" s="419"/>
      <c r="FS13" s="420"/>
      <c r="FT13" s="420"/>
      <c r="FU13" s="421"/>
      <c r="FV13" s="422"/>
      <c r="FW13" s="405" t="s">
        <v>90</v>
      </c>
      <c r="FX13" s="503">
        <v>0</v>
      </c>
      <c r="FY13" s="511"/>
      <c r="FZ13" s="512"/>
      <c r="GA13" s="513"/>
      <c r="GB13" s="513"/>
      <c r="GC13" s="514"/>
      <c r="GD13" s="515"/>
      <c r="GE13" s="509" t="s">
        <v>90</v>
      </c>
      <c r="GF13" s="418">
        <v>0</v>
      </c>
      <c r="GG13" s="179"/>
      <c r="GH13" s="419"/>
      <c r="GI13" s="420"/>
      <c r="GJ13" s="420"/>
      <c r="GK13" s="421"/>
      <c r="GL13" s="422"/>
      <c r="GM13" s="423"/>
      <c r="GN13" s="510">
        <v>0</v>
      </c>
      <c r="GO13" s="511"/>
      <c r="GP13" s="512"/>
      <c r="GQ13" s="513"/>
      <c r="GR13" s="513"/>
      <c r="GS13" s="514"/>
      <c r="GT13" s="515"/>
      <c r="GU13" s="516" t="s">
        <v>90</v>
      </c>
      <c r="GV13" s="418"/>
      <c r="GW13" s="179"/>
      <c r="GX13" s="419"/>
      <c r="GY13" s="420"/>
      <c r="GZ13" s="420"/>
      <c r="HA13" s="421"/>
      <c r="HB13" s="422"/>
      <c r="HC13" s="423"/>
      <c r="HD13" s="510"/>
      <c r="HE13" s="511"/>
      <c r="HF13" s="512"/>
      <c r="HG13" s="513"/>
      <c r="HH13" s="513"/>
      <c r="HI13" s="514"/>
      <c r="HJ13" s="515"/>
      <c r="HK13" s="516"/>
      <c r="HL13" s="418"/>
      <c r="HM13" s="179"/>
      <c r="HN13" s="419"/>
      <c r="HO13" s="420"/>
      <c r="HP13" s="420"/>
      <c r="HQ13" s="421"/>
      <c r="HR13" s="422"/>
      <c r="HS13" s="423"/>
      <c r="HT13" s="510"/>
      <c r="HU13" s="511"/>
      <c r="HV13" s="512"/>
      <c r="HW13" s="513"/>
      <c r="HX13" s="513"/>
      <c r="HY13" s="514"/>
      <c r="HZ13" s="515"/>
      <c r="IA13" s="516"/>
      <c r="IB13" s="418"/>
      <c r="IC13" s="179"/>
      <c r="ID13" s="419"/>
      <c r="IE13" s="420"/>
      <c r="IF13" s="420"/>
      <c r="IG13" s="421"/>
      <c r="IH13" s="422"/>
      <c r="II13" s="423"/>
      <c r="IJ13" s="510"/>
      <c r="IK13" s="511"/>
      <c r="IL13" s="512"/>
      <c r="IM13" s="513"/>
      <c r="IN13" s="513"/>
      <c r="IO13" s="514"/>
      <c r="IP13" s="515"/>
      <c r="IQ13" s="516"/>
      <c r="IS13" s="163">
        <f t="shared" ref="IS13:IS73" si="0">MAX(IK13,IC13,HU13,HM13,HE13,GW13,GG13,FY13,FQ13,FI13,FA13,ES13,EK13,EC13,DU13,DM13,DE13,CW13,CO13,CG13,BQ13,BA13,AS13,AK13,AC13,U13,M13,E13)</f>
        <v>0</v>
      </c>
      <c r="IT13" s="161">
        <f t="shared" ref="IT13:IT73" si="1">MIN(IK13,IC13,HU13,HM13,HE13,GW13,GG13,FY13,FQ13,FI13,FA13,ES13,EK13,EC13,DU13,DM13,DE13,CW13,CO13,CG13,BQ13,BA13,AS13,AK13,AC13,U13,M13,E13)</f>
        <v>0</v>
      </c>
      <c r="IU13" s="162">
        <f t="shared" ref="IU13:IU73" si="2">+IS13-IT13</f>
        <v>0</v>
      </c>
      <c r="IW13" s="241" t="s">
        <v>90</v>
      </c>
    </row>
    <row r="14" spans="1:257" s="160" customFormat="1" ht="20.100000000000001" customHeight="1">
      <c r="A14" s="270" t="s">
        <v>180</v>
      </c>
      <c r="B14" s="303"/>
      <c r="C14" s="271"/>
      <c r="D14" s="503">
        <v>3</v>
      </c>
      <c r="E14" s="504"/>
      <c r="F14" s="505"/>
      <c r="G14" s="506"/>
      <c r="H14" s="506"/>
      <c r="I14" s="507"/>
      <c r="J14" s="508"/>
      <c r="K14" s="509"/>
      <c r="L14" s="400">
        <v>0</v>
      </c>
      <c r="M14" s="176"/>
      <c r="N14" s="401"/>
      <c r="O14" s="402"/>
      <c r="P14" s="402"/>
      <c r="Q14" s="403"/>
      <c r="R14" s="404"/>
      <c r="S14" s="405"/>
      <c r="T14" s="503">
        <v>0</v>
      </c>
      <c r="U14" s="504"/>
      <c r="V14" s="505"/>
      <c r="W14" s="506"/>
      <c r="X14" s="506"/>
      <c r="Y14" s="507"/>
      <c r="Z14" s="508"/>
      <c r="AA14" s="509"/>
      <c r="AB14" s="400">
        <v>7</v>
      </c>
      <c r="AC14" s="176"/>
      <c r="AD14" s="401"/>
      <c r="AE14" s="402"/>
      <c r="AF14" s="402"/>
      <c r="AG14" s="403"/>
      <c r="AH14" s="404"/>
      <c r="AI14" s="405"/>
      <c r="AJ14" s="503">
        <v>7</v>
      </c>
      <c r="AK14" s="504"/>
      <c r="AL14" s="505"/>
      <c r="AM14" s="506"/>
      <c r="AN14" s="506"/>
      <c r="AO14" s="507"/>
      <c r="AP14" s="508"/>
      <c r="AQ14" s="509"/>
      <c r="AR14" s="400">
        <v>2</v>
      </c>
      <c r="AS14" s="176"/>
      <c r="AT14" s="401"/>
      <c r="AU14" s="402"/>
      <c r="AV14" s="402"/>
      <c r="AW14" s="403"/>
      <c r="AX14" s="404"/>
      <c r="AY14" s="405"/>
      <c r="AZ14" s="503">
        <v>0</v>
      </c>
      <c r="BA14" s="504"/>
      <c r="BB14" s="505"/>
      <c r="BC14" s="506"/>
      <c r="BD14" s="506"/>
      <c r="BE14" s="507"/>
      <c r="BF14" s="508"/>
      <c r="BG14" s="509"/>
      <c r="BH14" s="400">
        <v>4</v>
      </c>
      <c r="BI14" s="176"/>
      <c r="BJ14" s="401"/>
      <c r="BK14" s="402"/>
      <c r="BL14" s="402"/>
      <c r="BM14" s="403"/>
      <c r="BN14" s="404"/>
      <c r="BO14" s="405"/>
      <c r="BP14" s="503">
        <v>0</v>
      </c>
      <c r="BQ14" s="504"/>
      <c r="BR14" s="505"/>
      <c r="BS14" s="506"/>
      <c r="BT14" s="506"/>
      <c r="BU14" s="507"/>
      <c r="BV14" s="508"/>
      <c r="BW14" s="509"/>
      <c r="BX14" s="400">
        <v>5</v>
      </c>
      <c r="BY14" s="176"/>
      <c r="BZ14" s="401"/>
      <c r="CA14" s="402"/>
      <c r="CB14" s="402"/>
      <c r="CC14" s="403"/>
      <c r="CD14" s="404"/>
      <c r="CE14" s="405"/>
      <c r="CF14" s="503">
        <v>0</v>
      </c>
      <c r="CG14" s="504"/>
      <c r="CH14" s="505"/>
      <c r="CI14" s="506"/>
      <c r="CJ14" s="506"/>
      <c r="CK14" s="507"/>
      <c r="CL14" s="508"/>
      <c r="CM14" s="509"/>
      <c r="CN14" s="400">
        <v>4</v>
      </c>
      <c r="CO14" s="176"/>
      <c r="CP14" s="401"/>
      <c r="CQ14" s="402"/>
      <c r="CR14" s="402"/>
      <c r="CS14" s="403"/>
      <c r="CT14" s="404"/>
      <c r="CU14" s="405"/>
      <c r="CV14" s="503">
        <v>3</v>
      </c>
      <c r="CW14" s="504"/>
      <c r="CX14" s="505"/>
      <c r="CY14" s="506"/>
      <c r="CZ14" s="506"/>
      <c r="DA14" s="507"/>
      <c r="DB14" s="508"/>
      <c r="DC14" s="509"/>
      <c r="DD14" s="400">
        <v>1</v>
      </c>
      <c r="DE14" s="176"/>
      <c r="DF14" s="401"/>
      <c r="DG14" s="402"/>
      <c r="DH14" s="402"/>
      <c r="DI14" s="403"/>
      <c r="DJ14" s="404"/>
      <c r="DK14" s="405"/>
      <c r="DL14" s="503">
        <v>4</v>
      </c>
      <c r="DM14" s="504"/>
      <c r="DN14" s="505"/>
      <c r="DO14" s="506"/>
      <c r="DP14" s="506"/>
      <c r="DQ14" s="507"/>
      <c r="DR14" s="508"/>
      <c r="DS14" s="509"/>
      <c r="DT14" s="400">
        <v>1</v>
      </c>
      <c r="DU14" s="176"/>
      <c r="DV14" s="401"/>
      <c r="DW14" s="402"/>
      <c r="DX14" s="402"/>
      <c r="DY14" s="403"/>
      <c r="DZ14" s="404"/>
      <c r="EA14" s="405"/>
      <c r="EB14" s="503">
        <v>1</v>
      </c>
      <c r="EC14" s="504"/>
      <c r="ED14" s="505"/>
      <c r="EE14" s="506"/>
      <c r="EF14" s="506"/>
      <c r="EG14" s="507"/>
      <c r="EH14" s="508"/>
      <c r="EI14" s="509"/>
      <c r="EJ14" s="400">
        <v>0</v>
      </c>
      <c r="EK14" s="176"/>
      <c r="EL14" s="401"/>
      <c r="EM14" s="402"/>
      <c r="EN14" s="402"/>
      <c r="EO14" s="403"/>
      <c r="EP14" s="404"/>
      <c r="EQ14" s="405"/>
      <c r="ER14" s="503">
        <v>4</v>
      </c>
      <c r="ES14" s="504"/>
      <c r="ET14" s="505"/>
      <c r="EU14" s="506"/>
      <c r="EV14" s="506"/>
      <c r="EW14" s="507"/>
      <c r="EX14" s="508"/>
      <c r="EY14" s="509"/>
      <c r="EZ14" s="400">
        <v>0</v>
      </c>
      <c r="FA14" s="176"/>
      <c r="FB14" s="401"/>
      <c r="FC14" s="402"/>
      <c r="FD14" s="402"/>
      <c r="FE14" s="403"/>
      <c r="FF14" s="404"/>
      <c r="FG14" s="405"/>
      <c r="FH14" s="503">
        <v>2</v>
      </c>
      <c r="FI14" s="504"/>
      <c r="FJ14" s="505"/>
      <c r="FK14" s="506"/>
      <c r="FL14" s="506"/>
      <c r="FM14" s="507"/>
      <c r="FN14" s="508"/>
      <c r="FO14" s="509"/>
      <c r="FP14" s="400">
        <v>0</v>
      </c>
      <c r="FQ14" s="176"/>
      <c r="FR14" s="401"/>
      <c r="FS14" s="402"/>
      <c r="FT14" s="402"/>
      <c r="FU14" s="403"/>
      <c r="FV14" s="404"/>
      <c r="FW14" s="405" t="s">
        <v>90</v>
      </c>
      <c r="FX14" s="503">
        <v>0</v>
      </c>
      <c r="FY14" s="504"/>
      <c r="FZ14" s="505"/>
      <c r="GA14" s="506"/>
      <c r="GB14" s="506"/>
      <c r="GC14" s="507"/>
      <c r="GD14" s="508"/>
      <c r="GE14" s="509" t="s">
        <v>90</v>
      </c>
      <c r="GF14" s="418">
        <v>0</v>
      </c>
      <c r="GG14" s="176"/>
      <c r="GH14" s="401"/>
      <c r="GI14" s="402"/>
      <c r="GJ14" s="402"/>
      <c r="GK14" s="403"/>
      <c r="GL14" s="404"/>
      <c r="GM14" s="405"/>
      <c r="GN14" s="510">
        <v>0</v>
      </c>
      <c r="GO14" s="504"/>
      <c r="GP14" s="505"/>
      <c r="GQ14" s="506"/>
      <c r="GR14" s="506"/>
      <c r="GS14" s="507"/>
      <c r="GT14" s="508"/>
      <c r="GU14" s="516" t="s">
        <v>90</v>
      </c>
      <c r="GV14" s="400"/>
      <c r="GW14" s="176"/>
      <c r="GX14" s="401"/>
      <c r="GY14" s="402"/>
      <c r="GZ14" s="402"/>
      <c r="HA14" s="403"/>
      <c r="HB14" s="404"/>
      <c r="HC14" s="405"/>
      <c r="HD14" s="503"/>
      <c r="HE14" s="504"/>
      <c r="HF14" s="505"/>
      <c r="HG14" s="506"/>
      <c r="HH14" s="506"/>
      <c r="HI14" s="507"/>
      <c r="HJ14" s="508"/>
      <c r="HK14" s="509"/>
      <c r="HL14" s="400"/>
      <c r="HM14" s="176"/>
      <c r="HN14" s="401"/>
      <c r="HO14" s="402"/>
      <c r="HP14" s="402"/>
      <c r="HQ14" s="403"/>
      <c r="HR14" s="404"/>
      <c r="HS14" s="405"/>
      <c r="HT14" s="503"/>
      <c r="HU14" s="504"/>
      <c r="HV14" s="505"/>
      <c r="HW14" s="506"/>
      <c r="HX14" s="506"/>
      <c r="HY14" s="507"/>
      <c r="HZ14" s="508"/>
      <c r="IA14" s="509"/>
      <c r="IB14" s="400"/>
      <c r="IC14" s="176"/>
      <c r="ID14" s="401"/>
      <c r="IE14" s="402"/>
      <c r="IF14" s="402"/>
      <c r="IG14" s="403"/>
      <c r="IH14" s="404"/>
      <c r="II14" s="405"/>
      <c r="IJ14" s="503"/>
      <c r="IK14" s="504"/>
      <c r="IL14" s="505"/>
      <c r="IM14" s="506"/>
      <c r="IN14" s="506"/>
      <c r="IO14" s="507"/>
      <c r="IP14" s="508"/>
      <c r="IQ14" s="509"/>
      <c r="IS14" s="163">
        <f t="shared" si="0"/>
        <v>0</v>
      </c>
      <c r="IT14" s="161">
        <f t="shared" si="1"/>
        <v>0</v>
      </c>
      <c r="IU14" s="162">
        <f t="shared" si="2"/>
        <v>0</v>
      </c>
      <c r="IW14" s="241" t="s">
        <v>99</v>
      </c>
    </row>
    <row r="15" spans="1:257" s="160" customFormat="1" ht="20.100000000000001" customHeight="1">
      <c r="A15" s="520" t="s">
        <v>126</v>
      </c>
      <c r="B15" s="521"/>
      <c r="C15" s="522"/>
      <c r="D15" s="510">
        <v>2</v>
      </c>
      <c r="E15" s="511"/>
      <c r="F15" s="512"/>
      <c r="G15" s="513"/>
      <c r="H15" s="513"/>
      <c r="I15" s="514"/>
      <c r="J15" s="515"/>
      <c r="K15" s="516"/>
      <c r="L15" s="418">
        <v>0</v>
      </c>
      <c r="M15" s="179"/>
      <c r="N15" s="419"/>
      <c r="O15" s="420"/>
      <c r="P15" s="420"/>
      <c r="Q15" s="421"/>
      <c r="R15" s="422"/>
      <c r="S15" s="423"/>
      <c r="T15" s="510">
        <v>0</v>
      </c>
      <c r="U15" s="511"/>
      <c r="V15" s="512"/>
      <c r="W15" s="513"/>
      <c r="X15" s="513"/>
      <c r="Y15" s="514"/>
      <c r="Z15" s="515"/>
      <c r="AA15" s="516"/>
      <c r="AB15" s="418">
        <v>0</v>
      </c>
      <c r="AC15" s="179"/>
      <c r="AD15" s="419"/>
      <c r="AE15" s="420"/>
      <c r="AF15" s="420"/>
      <c r="AG15" s="421"/>
      <c r="AH15" s="422"/>
      <c r="AI15" s="423"/>
      <c r="AJ15" s="510">
        <v>0</v>
      </c>
      <c r="AK15" s="511"/>
      <c r="AL15" s="512"/>
      <c r="AM15" s="513"/>
      <c r="AN15" s="513"/>
      <c r="AO15" s="514"/>
      <c r="AP15" s="515"/>
      <c r="AQ15" s="516"/>
      <c r="AR15" s="418">
        <v>0</v>
      </c>
      <c r="AS15" s="179"/>
      <c r="AT15" s="419"/>
      <c r="AU15" s="420"/>
      <c r="AV15" s="420"/>
      <c r="AW15" s="421"/>
      <c r="AX15" s="422"/>
      <c r="AY15" s="423"/>
      <c r="AZ15" s="510">
        <v>5</v>
      </c>
      <c r="BA15" s="511"/>
      <c r="BB15" s="512"/>
      <c r="BC15" s="513"/>
      <c r="BD15" s="513"/>
      <c r="BE15" s="514"/>
      <c r="BF15" s="515"/>
      <c r="BG15" s="516"/>
      <c r="BH15" s="418">
        <v>8</v>
      </c>
      <c r="BI15" s="179"/>
      <c r="BJ15" s="419"/>
      <c r="BK15" s="420"/>
      <c r="BL15" s="420"/>
      <c r="BM15" s="421"/>
      <c r="BN15" s="422"/>
      <c r="BO15" s="423"/>
      <c r="BP15" s="510">
        <v>7</v>
      </c>
      <c r="BQ15" s="511"/>
      <c r="BR15" s="512"/>
      <c r="BS15" s="513"/>
      <c r="BT15" s="513"/>
      <c r="BU15" s="514"/>
      <c r="BV15" s="515"/>
      <c r="BW15" s="516"/>
      <c r="BX15" s="418">
        <v>8</v>
      </c>
      <c r="BY15" s="179"/>
      <c r="BZ15" s="419"/>
      <c r="CA15" s="420"/>
      <c r="CB15" s="420"/>
      <c r="CC15" s="421"/>
      <c r="CD15" s="422"/>
      <c r="CE15" s="423"/>
      <c r="CF15" s="510">
        <v>0</v>
      </c>
      <c r="CG15" s="511"/>
      <c r="CH15" s="512"/>
      <c r="CI15" s="513"/>
      <c r="CJ15" s="513"/>
      <c r="CK15" s="514"/>
      <c r="CL15" s="515"/>
      <c r="CM15" s="516"/>
      <c r="CN15" s="418">
        <v>0</v>
      </c>
      <c r="CO15" s="179"/>
      <c r="CP15" s="419"/>
      <c r="CQ15" s="420"/>
      <c r="CR15" s="420"/>
      <c r="CS15" s="421"/>
      <c r="CT15" s="422"/>
      <c r="CU15" s="423"/>
      <c r="CV15" s="510">
        <v>0</v>
      </c>
      <c r="CW15" s="511"/>
      <c r="CX15" s="512"/>
      <c r="CY15" s="513"/>
      <c r="CZ15" s="513"/>
      <c r="DA15" s="514"/>
      <c r="DB15" s="515"/>
      <c r="DC15" s="516"/>
      <c r="DD15" s="418">
        <v>5</v>
      </c>
      <c r="DE15" s="179"/>
      <c r="DF15" s="419"/>
      <c r="DG15" s="420"/>
      <c r="DH15" s="420"/>
      <c r="DI15" s="421"/>
      <c r="DJ15" s="422"/>
      <c r="DK15" s="423"/>
      <c r="DL15" s="510">
        <v>6</v>
      </c>
      <c r="DM15" s="511"/>
      <c r="DN15" s="512"/>
      <c r="DO15" s="513"/>
      <c r="DP15" s="513"/>
      <c r="DQ15" s="514"/>
      <c r="DR15" s="515"/>
      <c r="DS15" s="516"/>
      <c r="DT15" s="418">
        <v>4</v>
      </c>
      <c r="DU15" s="179"/>
      <c r="DV15" s="419"/>
      <c r="DW15" s="420"/>
      <c r="DX15" s="420"/>
      <c r="DY15" s="421"/>
      <c r="DZ15" s="422"/>
      <c r="EA15" s="423"/>
      <c r="EB15" s="510">
        <v>0</v>
      </c>
      <c r="EC15" s="511"/>
      <c r="ED15" s="512"/>
      <c r="EE15" s="513"/>
      <c r="EF15" s="513"/>
      <c r="EG15" s="514"/>
      <c r="EH15" s="515"/>
      <c r="EI15" s="516"/>
      <c r="EJ15" s="418">
        <v>2</v>
      </c>
      <c r="EK15" s="179"/>
      <c r="EL15" s="419"/>
      <c r="EM15" s="420"/>
      <c r="EN15" s="420"/>
      <c r="EO15" s="421"/>
      <c r="EP15" s="422"/>
      <c r="EQ15" s="423"/>
      <c r="ER15" s="510">
        <v>1</v>
      </c>
      <c r="ES15" s="511"/>
      <c r="ET15" s="512"/>
      <c r="EU15" s="513"/>
      <c r="EV15" s="513"/>
      <c r="EW15" s="514"/>
      <c r="EX15" s="515"/>
      <c r="EY15" s="516"/>
      <c r="EZ15" s="418">
        <v>7</v>
      </c>
      <c r="FA15" s="179"/>
      <c r="FB15" s="419"/>
      <c r="FC15" s="420"/>
      <c r="FD15" s="420"/>
      <c r="FE15" s="421"/>
      <c r="FF15" s="422"/>
      <c r="FG15" s="423"/>
      <c r="FH15" s="510">
        <v>8</v>
      </c>
      <c r="FI15" s="511"/>
      <c r="FJ15" s="512"/>
      <c r="FK15" s="513"/>
      <c r="FL15" s="513"/>
      <c r="FM15" s="514"/>
      <c r="FN15" s="515"/>
      <c r="FO15" s="516"/>
      <c r="FP15" s="400">
        <v>0</v>
      </c>
      <c r="FQ15" s="179"/>
      <c r="FR15" s="419"/>
      <c r="FS15" s="420"/>
      <c r="FT15" s="420"/>
      <c r="FU15" s="421"/>
      <c r="FV15" s="422"/>
      <c r="FW15" s="405" t="s">
        <v>90</v>
      </c>
      <c r="FX15" s="503">
        <v>0</v>
      </c>
      <c r="FY15" s="511"/>
      <c r="FZ15" s="512"/>
      <c r="GA15" s="513"/>
      <c r="GB15" s="513"/>
      <c r="GC15" s="514"/>
      <c r="GD15" s="515"/>
      <c r="GE15" s="509" t="s">
        <v>90</v>
      </c>
      <c r="GF15" s="418">
        <v>0</v>
      </c>
      <c r="GG15" s="179"/>
      <c r="GH15" s="419"/>
      <c r="GI15" s="420"/>
      <c r="GJ15" s="420"/>
      <c r="GK15" s="421"/>
      <c r="GL15" s="422"/>
      <c r="GM15" s="423"/>
      <c r="GN15" s="510">
        <v>0</v>
      </c>
      <c r="GO15" s="511"/>
      <c r="GP15" s="512"/>
      <c r="GQ15" s="513"/>
      <c r="GR15" s="513"/>
      <c r="GS15" s="514"/>
      <c r="GT15" s="515"/>
      <c r="GU15" s="516" t="s">
        <v>90</v>
      </c>
      <c r="GV15" s="418"/>
      <c r="GW15" s="179"/>
      <c r="GX15" s="419"/>
      <c r="GY15" s="420"/>
      <c r="GZ15" s="420"/>
      <c r="HA15" s="421"/>
      <c r="HB15" s="422"/>
      <c r="HC15" s="423"/>
      <c r="HD15" s="510"/>
      <c r="HE15" s="511"/>
      <c r="HF15" s="512"/>
      <c r="HG15" s="513"/>
      <c r="HH15" s="513"/>
      <c r="HI15" s="514"/>
      <c r="HJ15" s="515"/>
      <c r="HK15" s="516"/>
      <c r="HL15" s="418"/>
      <c r="HM15" s="179"/>
      <c r="HN15" s="419"/>
      <c r="HO15" s="420"/>
      <c r="HP15" s="420"/>
      <c r="HQ15" s="421"/>
      <c r="HR15" s="422"/>
      <c r="HS15" s="423"/>
      <c r="HT15" s="510"/>
      <c r="HU15" s="511"/>
      <c r="HV15" s="512"/>
      <c r="HW15" s="513"/>
      <c r="HX15" s="513"/>
      <c r="HY15" s="514"/>
      <c r="HZ15" s="515"/>
      <c r="IA15" s="516"/>
      <c r="IB15" s="418"/>
      <c r="IC15" s="179"/>
      <c r="ID15" s="419"/>
      <c r="IE15" s="420"/>
      <c r="IF15" s="420"/>
      <c r="IG15" s="421"/>
      <c r="IH15" s="422"/>
      <c r="II15" s="423"/>
      <c r="IJ15" s="510"/>
      <c r="IK15" s="511"/>
      <c r="IL15" s="512"/>
      <c r="IM15" s="513"/>
      <c r="IN15" s="513"/>
      <c r="IO15" s="514"/>
      <c r="IP15" s="515"/>
      <c r="IQ15" s="516"/>
      <c r="IS15" s="163">
        <f t="shared" si="0"/>
        <v>0</v>
      </c>
      <c r="IT15" s="161">
        <f t="shared" si="1"/>
        <v>0</v>
      </c>
      <c r="IU15" s="162">
        <f t="shared" si="2"/>
        <v>0</v>
      </c>
      <c r="IW15" s="241" t="s">
        <v>91</v>
      </c>
    </row>
    <row r="16" spans="1:257" s="160" customFormat="1" ht="20.100000000000001" customHeight="1">
      <c r="A16" s="270" t="s">
        <v>277</v>
      </c>
      <c r="B16" s="303"/>
      <c r="C16" s="271"/>
      <c r="D16" s="503">
        <v>2</v>
      </c>
      <c r="E16" s="504"/>
      <c r="F16" s="505"/>
      <c r="G16" s="506"/>
      <c r="H16" s="506"/>
      <c r="I16" s="507"/>
      <c r="J16" s="508"/>
      <c r="K16" s="509"/>
      <c r="L16" s="400">
        <v>0</v>
      </c>
      <c r="M16" s="176"/>
      <c r="N16" s="401"/>
      <c r="O16" s="402"/>
      <c r="P16" s="402"/>
      <c r="Q16" s="403"/>
      <c r="R16" s="404"/>
      <c r="S16" s="405"/>
      <c r="T16" s="503">
        <v>0</v>
      </c>
      <c r="U16" s="504"/>
      <c r="V16" s="505"/>
      <c r="W16" s="506"/>
      <c r="X16" s="506"/>
      <c r="Y16" s="507"/>
      <c r="Z16" s="508"/>
      <c r="AA16" s="509"/>
      <c r="AB16" s="400">
        <v>0</v>
      </c>
      <c r="AC16" s="176"/>
      <c r="AD16" s="401"/>
      <c r="AE16" s="402"/>
      <c r="AF16" s="402"/>
      <c r="AG16" s="403"/>
      <c r="AH16" s="404"/>
      <c r="AI16" s="405"/>
      <c r="AJ16" s="503">
        <v>0</v>
      </c>
      <c r="AK16" s="504"/>
      <c r="AL16" s="505"/>
      <c r="AM16" s="506"/>
      <c r="AN16" s="506"/>
      <c r="AO16" s="507"/>
      <c r="AP16" s="508"/>
      <c r="AQ16" s="509"/>
      <c r="AR16" s="400">
        <v>0</v>
      </c>
      <c r="AS16" s="176"/>
      <c r="AT16" s="401"/>
      <c r="AU16" s="402"/>
      <c r="AV16" s="402"/>
      <c r="AW16" s="403"/>
      <c r="AX16" s="404"/>
      <c r="AY16" s="405"/>
      <c r="AZ16" s="503">
        <v>0</v>
      </c>
      <c r="BA16" s="504"/>
      <c r="BB16" s="505"/>
      <c r="BC16" s="506"/>
      <c r="BD16" s="506"/>
      <c r="BE16" s="507"/>
      <c r="BF16" s="508"/>
      <c r="BG16" s="509"/>
      <c r="BH16" s="400">
        <v>0</v>
      </c>
      <c r="BI16" s="176"/>
      <c r="BJ16" s="401"/>
      <c r="BK16" s="402"/>
      <c r="BL16" s="402"/>
      <c r="BM16" s="403"/>
      <c r="BN16" s="404"/>
      <c r="BO16" s="405"/>
      <c r="BP16" s="503">
        <v>0</v>
      </c>
      <c r="BQ16" s="504"/>
      <c r="BR16" s="505"/>
      <c r="BS16" s="506"/>
      <c r="BT16" s="506"/>
      <c r="BU16" s="507"/>
      <c r="BV16" s="508"/>
      <c r="BW16" s="509"/>
      <c r="BX16" s="400">
        <v>5</v>
      </c>
      <c r="BY16" s="176"/>
      <c r="BZ16" s="401"/>
      <c r="CA16" s="402"/>
      <c r="CB16" s="402"/>
      <c r="CC16" s="403"/>
      <c r="CD16" s="404"/>
      <c r="CE16" s="405"/>
      <c r="CF16" s="503">
        <v>4</v>
      </c>
      <c r="CG16" s="504"/>
      <c r="CH16" s="505"/>
      <c r="CI16" s="506"/>
      <c r="CJ16" s="506"/>
      <c r="CK16" s="507"/>
      <c r="CL16" s="508"/>
      <c r="CM16" s="509"/>
      <c r="CN16" s="400">
        <v>4</v>
      </c>
      <c r="CO16" s="176"/>
      <c r="CP16" s="401"/>
      <c r="CQ16" s="402"/>
      <c r="CR16" s="402"/>
      <c r="CS16" s="403"/>
      <c r="CT16" s="404"/>
      <c r="CU16" s="405"/>
      <c r="CV16" s="503">
        <v>0</v>
      </c>
      <c r="CW16" s="504"/>
      <c r="CX16" s="505"/>
      <c r="CY16" s="506"/>
      <c r="CZ16" s="506"/>
      <c r="DA16" s="507"/>
      <c r="DB16" s="508"/>
      <c r="DC16" s="509"/>
      <c r="DD16" s="400">
        <v>1</v>
      </c>
      <c r="DE16" s="176"/>
      <c r="DF16" s="401"/>
      <c r="DG16" s="402"/>
      <c r="DH16" s="402"/>
      <c r="DI16" s="403"/>
      <c r="DJ16" s="404"/>
      <c r="DK16" s="405"/>
      <c r="DL16" s="503">
        <v>1</v>
      </c>
      <c r="DM16" s="504"/>
      <c r="DN16" s="505"/>
      <c r="DO16" s="506"/>
      <c r="DP16" s="506"/>
      <c r="DQ16" s="507"/>
      <c r="DR16" s="508"/>
      <c r="DS16" s="509"/>
      <c r="DT16" s="400">
        <v>0</v>
      </c>
      <c r="DU16" s="176"/>
      <c r="DV16" s="401"/>
      <c r="DW16" s="402"/>
      <c r="DX16" s="402"/>
      <c r="DY16" s="403"/>
      <c r="DZ16" s="404"/>
      <c r="EA16" s="405"/>
      <c r="EB16" s="503">
        <v>0</v>
      </c>
      <c r="EC16" s="504"/>
      <c r="ED16" s="505"/>
      <c r="EE16" s="506"/>
      <c r="EF16" s="506"/>
      <c r="EG16" s="507"/>
      <c r="EH16" s="508"/>
      <c r="EI16" s="509"/>
      <c r="EJ16" s="400">
        <v>0</v>
      </c>
      <c r="EK16" s="176"/>
      <c r="EL16" s="401"/>
      <c r="EM16" s="402"/>
      <c r="EN16" s="402"/>
      <c r="EO16" s="403"/>
      <c r="EP16" s="404"/>
      <c r="EQ16" s="405"/>
      <c r="ER16" s="503">
        <v>1</v>
      </c>
      <c r="ES16" s="504"/>
      <c r="ET16" s="505"/>
      <c r="EU16" s="506"/>
      <c r="EV16" s="506"/>
      <c r="EW16" s="507"/>
      <c r="EX16" s="508"/>
      <c r="EY16" s="509"/>
      <c r="EZ16" s="400">
        <v>0</v>
      </c>
      <c r="FA16" s="176"/>
      <c r="FB16" s="401"/>
      <c r="FC16" s="402"/>
      <c r="FD16" s="402"/>
      <c r="FE16" s="403"/>
      <c r="FF16" s="404"/>
      <c r="FG16" s="405"/>
      <c r="FH16" s="503">
        <v>1</v>
      </c>
      <c r="FI16" s="504"/>
      <c r="FJ16" s="505"/>
      <c r="FK16" s="506"/>
      <c r="FL16" s="506"/>
      <c r="FM16" s="507"/>
      <c r="FN16" s="508"/>
      <c r="FO16" s="509"/>
      <c r="FP16" s="400">
        <v>0</v>
      </c>
      <c r="FQ16" s="176"/>
      <c r="FR16" s="401"/>
      <c r="FS16" s="402"/>
      <c r="FT16" s="402"/>
      <c r="FU16" s="403"/>
      <c r="FV16" s="404"/>
      <c r="FW16" s="405" t="s">
        <v>90</v>
      </c>
      <c r="FX16" s="503">
        <v>0</v>
      </c>
      <c r="FY16" s="504"/>
      <c r="FZ16" s="505"/>
      <c r="GA16" s="506"/>
      <c r="GB16" s="506"/>
      <c r="GC16" s="507"/>
      <c r="GD16" s="508"/>
      <c r="GE16" s="509" t="s">
        <v>90</v>
      </c>
      <c r="GF16" s="418">
        <v>0</v>
      </c>
      <c r="GG16" s="176"/>
      <c r="GH16" s="401"/>
      <c r="GI16" s="402"/>
      <c r="GJ16" s="402"/>
      <c r="GK16" s="403"/>
      <c r="GL16" s="404"/>
      <c r="GM16" s="405"/>
      <c r="GN16" s="510">
        <v>0</v>
      </c>
      <c r="GO16" s="504"/>
      <c r="GP16" s="505"/>
      <c r="GQ16" s="506"/>
      <c r="GR16" s="506"/>
      <c r="GS16" s="507"/>
      <c r="GT16" s="508"/>
      <c r="GU16" s="516" t="s">
        <v>90</v>
      </c>
      <c r="GV16" s="400"/>
      <c r="GW16" s="176"/>
      <c r="GX16" s="401"/>
      <c r="GY16" s="402"/>
      <c r="GZ16" s="402"/>
      <c r="HA16" s="403"/>
      <c r="HB16" s="404"/>
      <c r="HC16" s="405"/>
      <c r="HD16" s="503"/>
      <c r="HE16" s="504"/>
      <c r="HF16" s="505"/>
      <c r="HG16" s="506"/>
      <c r="HH16" s="506"/>
      <c r="HI16" s="507"/>
      <c r="HJ16" s="508"/>
      <c r="HK16" s="509"/>
      <c r="HL16" s="400"/>
      <c r="HM16" s="176"/>
      <c r="HN16" s="401"/>
      <c r="HO16" s="402"/>
      <c r="HP16" s="402"/>
      <c r="HQ16" s="403"/>
      <c r="HR16" s="404"/>
      <c r="HS16" s="405"/>
      <c r="HT16" s="503"/>
      <c r="HU16" s="504"/>
      <c r="HV16" s="505"/>
      <c r="HW16" s="506"/>
      <c r="HX16" s="506"/>
      <c r="HY16" s="507"/>
      <c r="HZ16" s="508"/>
      <c r="IA16" s="509"/>
      <c r="IB16" s="400"/>
      <c r="IC16" s="176"/>
      <c r="ID16" s="401"/>
      <c r="IE16" s="402"/>
      <c r="IF16" s="402"/>
      <c r="IG16" s="403"/>
      <c r="IH16" s="404"/>
      <c r="II16" s="405"/>
      <c r="IJ16" s="503"/>
      <c r="IK16" s="504"/>
      <c r="IL16" s="505"/>
      <c r="IM16" s="506"/>
      <c r="IN16" s="506"/>
      <c r="IO16" s="507"/>
      <c r="IP16" s="508"/>
      <c r="IQ16" s="509"/>
      <c r="IS16" s="163">
        <f t="shared" si="0"/>
        <v>0</v>
      </c>
      <c r="IT16" s="161">
        <f t="shared" si="1"/>
        <v>0</v>
      </c>
      <c r="IU16" s="162">
        <f t="shared" si="2"/>
        <v>0</v>
      </c>
      <c r="IW16" s="241" t="s">
        <v>205</v>
      </c>
    </row>
    <row r="17" spans="1:257" s="160" customFormat="1" ht="20.100000000000001" customHeight="1">
      <c r="A17" s="520" t="s">
        <v>129</v>
      </c>
      <c r="B17" s="521"/>
      <c r="C17" s="522"/>
      <c r="D17" s="510"/>
      <c r="E17" s="511"/>
      <c r="F17" s="512"/>
      <c r="G17" s="513"/>
      <c r="H17" s="513"/>
      <c r="I17" s="514"/>
      <c r="J17" s="515"/>
      <c r="K17" s="516"/>
      <c r="L17" s="418"/>
      <c r="M17" s="179"/>
      <c r="N17" s="419"/>
      <c r="O17" s="420"/>
      <c r="P17" s="420"/>
      <c r="Q17" s="421"/>
      <c r="R17" s="422"/>
      <c r="S17" s="423"/>
      <c r="T17" s="510"/>
      <c r="U17" s="511"/>
      <c r="V17" s="512"/>
      <c r="W17" s="513"/>
      <c r="X17" s="513"/>
      <c r="Y17" s="514"/>
      <c r="Z17" s="515"/>
      <c r="AA17" s="516"/>
      <c r="AB17" s="418"/>
      <c r="AC17" s="179"/>
      <c r="AD17" s="419"/>
      <c r="AE17" s="420"/>
      <c r="AF17" s="420"/>
      <c r="AG17" s="421"/>
      <c r="AH17" s="422"/>
      <c r="AI17" s="423"/>
      <c r="AJ17" s="510">
        <v>0</v>
      </c>
      <c r="AK17" s="511"/>
      <c r="AL17" s="512"/>
      <c r="AM17" s="513"/>
      <c r="AN17" s="513"/>
      <c r="AO17" s="514"/>
      <c r="AP17" s="515"/>
      <c r="AQ17" s="516"/>
      <c r="AR17" s="418">
        <v>4</v>
      </c>
      <c r="AS17" s="179"/>
      <c r="AT17" s="419"/>
      <c r="AU17" s="420"/>
      <c r="AV17" s="420"/>
      <c r="AW17" s="421"/>
      <c r="AX17" s="422"/>
      <c r="AY17" s="423"/>
      <c r="AZ17" s="510">
        <v>0</v>
      </c>
      <c r="BA17" s="511"/>
      <c r="BB17" s="512"/>
      <c r="BC17" s="513"/>
      <c r="BD17" s="513"/>
      <c r="BE17" s="514"/>
      <c r="BF17" s="515"/>
      <c r="BG17" s="516"/>
      <c r="BH17" s="418">
        <v>8</v>
      </c>
      <c r="BI17" s="179"/>
      <c r="BJ17" s="419"/>
      <c r="BK17" s="420"/>
      <c r="BL17" s="420"/>
      <c r="BM17" s="421"/>
      <c r="BN17" s="422"/>
      <c r="BO17" s="423"/>
      <c r="BP17" s="510">
        <v>8</v>
      </c>
      <c r="BQ17" s="511"/>
      <c r="BR17" s="512"/>
      <c r="BS17" s="513"/>
      <c r="BT17" s="513"/>
      <c r="BU17" s="514"/>
      <c r="BV17" s="515"/>
      <c r="BW17" s="516"/>
      <c r="BX17" s="418"/>
      <c r="BY17" s="179"/>
      <c r="BZ17" s="419"/>
      <c r="CA17" s="420"/>
      <c r="CB17" s="420"/>
      <c r="CC17" s="421"/>
      <c r="CD17" s="422"/>
      <c r="CE17" s="423"/>
      <c r="CF17" s="510">
        <v>0</v>
      </c>
      <c r="CG17" s="511"/>
      <c r="CH17" s="512"/>
      <c r="CI17" s="513"/>
      <c r="CJ17" s="513"/>
      <c r="CK17" s="514"/>
      <c r="CL17" s="515"/>
      <c r="CM17" s="516"/>
      <c r="CN17" s="418">
        <v>8</v>
      </c>
      <c r="CO17" s="179"/>
      <c r="CP17" s="419"/>
      <c r="CQ17" s="420"/>
      <c r="CR17" s="420"/>
      <c r="CS17" s="421"/>
      <c r="CT17" s="422"/>
      <c r="CU17" s="423"/>
      <c r="CV17" s="510">
        <v>0</v>
      </c>
      <c r="CW17" s="511"/>
      <c r="CX17" s="512"/>
      <c r="CY17" s="513"/>
      <c r="CZ17" s="513"/>
      <c r="DA17" s="514"/>
      <c r="DB17" s="515"/>
      <c r="DC17" s="516"/>
      <c r="DD17" s="418">
        <v>5</v>
      </c>
      <c r="DE17" s="179"/>
      <c r="DF17" s="419"/>
      <c r="DG17" s="420"/>
      <c r="DH17" s="420"/>
      <c r="DI17" s="421"/>
      <c r="DJ17" s="422"/>
      <c r="DK17" s="423"/>
      <c r="DL17" s="510">
        <v>9</v>
      </c>
      <c r="DM17" s="511"/>
      <c r="DN17" s="512"/>
      <c r="DO17" s="513"/>
      <c r="DP17" s="513"/>
      <c r="DQ17" s="514"/>
      <c r="DR17" s="515"/>
      <c r="DS17" s="516"/>
      <c r="DT17" s="418">
        <v>2</v>
      </c>
      <c r="DU17" s="179"/>
      <c r="DV17" s="419"/>
      <c r="DW17" s="420"/>
      <c r="DX17" s="420"/>
      <c r="DY17" s="421"/>
      <c r="DZ17" s="422"/>
      <c r="EA17" s="423"/>
      <c r="EB17" s="510">
        <v>2</v>
      </c>
      <c r="EC17" s="511"/>
      <c r="ED17" s="512"/>
      <c r="EE17" s="513"/>
      <c r="EF17" s="513"/>
      <c r="EG17" s="514"/>
      <c r="EH17" s="515"/>
      <c r="EI17" s="516"/>
      <c r="EJ17" s="418">
        <v>0</v>
      </c>
      <c r="EK17" s="179"/>
      <c r="EL17" s="419"/>
      <c r="EM17" s="420"/>
      <c r="EN17" s="420"/>
      <c r="EO17" s="421"/>
      <c r="EP17" s="422"/>
      <c r="EQ17" s="423"/>
      <c r="ER17" s="510">
        <v>8</v>
      </c>
      <c r="ES17" s="511"/>
      <c r="ET17" s="512"/>
      <c r="EU17" s="513"/>
      <c r="EV17" s="513"/>
      <c r="EW17" s="514"/>
      <c r="EX17" s="515"/>
      <c r="EY17" s="516"/>
      <c r="EZ17" s="418">
        <v>0</v>
      </c>
      <c r="FA17" s="179"/>
      <c r="FB17" s="419"/>
      <c r="FC17" s="420"/>
      <c r="FD17" s="420"/>
      <c r="FE17" s="421"/>
      <c r="FF17" s="422"/>
      <c r="FG17" s="423"/>
      <c r="FH17" s="510">
        <v>8</v>
      </c>
      <c r="FI17" s="511"/>
      <c r="FJ17" s="512"/>
      <c r="FK17" s="513"/>
      <c r="FL17" s="513"/>
      <c r="FM17" s="514"/>
      <c r="FN17" s="515"/>
      <c r="FO17" s="516"/>
      <c r="FP17" s="400">
        <v>0</v>
      </c>
      <c r="FQ17" s="179"/>
      <c r="FR17" s="419"/>
      <c r="FS17" s="420"/>
      <c r="FT17" s="420"/>
      <c r="FU17" s="421"/>
      <c r="FV17" s="422"/>
      <c r="FW17" s="405" t="s">
        <v>90</v>
      </c>
      <c r="FX17" s="503">
        <v>0</v>
      </c>
      <c r="FY17" s="511"/>
      <c r="FZ17" s="512"/>
      <c r="GA17" s="513"/>
      <c r="GB17" s="513"/>
      <c r="GC17" s="514"/>
      <c r="GD17" s="515"/>
      <c r="GE17" s="509" t="s">
        <v>90</v>
      </c>
      <c r="GF17" s="418">
        <v>0</v>
      </c>
      <c r="GG17" s="179"/>
      <c r="GH17" s="419"/>
      <c r="GI17" s="420"/>
      <c r="GJ17" s="420"/>
      <c r="GK17" s="421"/>
      <c r="GL17" s="422"/>
      <c r="GM17" s="423"/>
      <c r="GN17" s="510">
        <v>0</v>
      </c>
      <c r="GO17" s="511"/>
      <c r="GP17" s="512"/>
      <c r="GQ17" s="513"/>
      <c r="GR17" s="513"/>
      <c r="GS17" s="514"/>
      <c r="GT17" s="515"/>
      <c r="GU17" s="516" t="s">
        <v>90</v>
      </c>
      <c r="GV17" s="418"/>
      <c r="GW17" s="179"/>
      <c r="GX17" s="419"/>
      <c r="GY17" s="420"/>
      <c r="GZ17" s="420"/>
      <c r="HA17" s="421"/>
      <c r="HB17" s="422"/>
      <c r="HC17" s="423"/>
      <c r="HD17" s="510"/>
      <c r="HE17" s="511"/>
      <c r="HF17" s="512"/>
      <c r="HG17" s="513"/>
      <c r="HH17" s="513"/>
      <c r="HI17" s="514"/>
      <c r="HJ17" s="515"/>
      <c r="HK17" s="516"/>
      <c r="HL17" s="418"/>
      <c r="HM17" s="179"/>
      <c r="HN17" s="419"/>
      <c r="HO17" s="420"/>
      <c r="HP17" s="420"/>
      <c r="HQ17" s="421"/>
      <c r="HR17" s="422"/>
      <c r="HS17" s="423"/>
      <c r="HT17" s="510"/>
      <c r="HU17" s="511"/>
      <c r="HV17" s="512"/>
      <c r="HW17" s="513"/>
      <c r="HX17" s="513"/>
      <c r="HY17" s="514"/>
      <c r="HZ17" s="515"/>
      <c r="IA17" s="516"/>
      <c r="IB17" s="418"/>
      <c r="IC17" s="179"/>
      <c r="ID17" s="419"/>
      <c r="IE17" s="420"/>
      <c r="IF17" s="420"/>
      <c r="IG17" s="421"/>
      <c r="IH17" s="422"/>
      <c r="II17" s="423"/>
      <c r="IJ17" s="510"/>
      <c r="IK17" s="511"/>
      <c r="IL17" s="512"/>
      <c r="IM17" s="513"/>
      <c r="IN17" s="513"/>
      <c r="IO17" s="514"/>
      <c r="IP17" s="515"/>
      <c r="IQ17" s="516"/>
      <c r="IS17" s="163">
        <f t="shared" si="0"/>
        <v>0</v>
      </c>
      <c r="IT17" s="161">
        <f t="shared" si="1"/>
        <v>0</v>
      </c>
      <c r="IU17" s="162">
        <f t="shared" si="2"/>
        <v>0</v>
      </c>
      <c r="IW17" s="241" t="s">
        <v>206</v>
      </c>
    </row>
    <row r="18" spans="1:257" s="160" customFormat="1" ht="20.100000000000001" customHeight="1">
      <c r="A18" s="270" t="s">
        <v>276</v>
      </c>
      <c r="B18" s="303"/>
      <c r="C18" s="271"/>
      <c r="D18" s="503"/>
      <c r="E18" s="504"/>
      <c r="F18" s="505"/>
      <c r="G18" s="506"/>
      <c r="H18" s="506"/>
      <c r="I18" s="507"/>
      <c r="J18" s="508"/>
      <c r="K18" s="509"/>
      <c r="L18" s="400"/>
      <c r="M18" s="176"/>
      <c r="N18" s="401"/>
      <c r="O18" s="402"/>
      <c r="P18" s="402"/>
      <c r="Q18" s="403"/>
      <c r="R18" s="404"/>
      <c r="S18" s="405"/>
      <c r="T18" s="503"/>
      <c r="U18" s="504"/>
      <c r="V18" s="505"/>
      <c r="W18" s="506"/>
      <c r="X18" s="506"/>
      <c r="Y18" s="507"/>
      <c r="Z18" s="508"/>
      <c r="AA18" s="509"/>
      <c r="AB18" s="400"/>
      <c r="AC18" s="176"/>
      <c r="AD18" s="401"/>
      <c r="AE18" s="402"/>
      <c r="AF18" s="402"/>
      <c r="AG18" s="403"/>
      <c r="AH18" s="404"/>
      <c r="AI18" s="405"/>
      <c r="AJ18" s="503"/>
      <c r="AK18" s="504"/>
      <c r="AL18" s="505"/>
      <c r="AM18" s="506"/>
      <c r="AN18" s="506"/>
      <c r="AO18" s="507"/>
      <c r="AP18" s="508"/>
      <c r="AQ18" s="509"/>
      <c r="AR18" s="400"/>
      <c r="AS18" s="176"/>
      <c r="AT18" s="401"/>
      <c r="AU18" s="402"/>
      <c r="AV18" s="402"/>
      <c r="AW18" s="403"/>
      <c r="AX18" s="404"/>
      <c r="AY18" s="405"/>
      <c r="AZ18" s="503"/>
      <c r="BA18" s="504"/>
      <c r="BB18" s="505"/>
      <c r="BC18" s="506"/>
      <c r="BD18" s="506"/>
      <c r="BE18" s="507"/>
      <c r="BF18" s="508"/>
      <c r="BG18" s="509"/>
      <c r="BH18" s="400">
        <v>2</v>
      </c>
      <c r="BI18" s="176"/>
      <c r="BJ18" s="401"/>
      <c r="BK18" s="402"/>
      <c r="BL18" s="402"/>
      <c r="BM18" s="403"/>
      <c r="BN18" s="404"/>
      <c r="BO18" s="405"/>
      <c r="BP18" s="503">
        <v>1</v>
      </c>
      <c r="BQ18" s="504"/>
      <c r="BR18" s="505"/>
      <c r="BS18" s="506"/>
      <c r="BT18" s="506"/>
      <c r="BU18" s="507"/>
      <c r="BV18" s="508"/>
      <c r="BW18" s="509"/>
      <c r="BX18" s="400">
        <v>2</v>
      </c>
      <c r="BY18" s="176"/>
      <c r="BZ18" s="401"/>
      <c r="CA18" s="402"/>
      <c r="CB18" s="402"/>
      <c r="CC18" s="403"/>
      <c r="CD18" s="404"/>
      <c r="CE18" s="405"/>
      <c r="CF18" s="503">
        <v>0</v>
      </c>
      <c r="CG18" s="504"/>
      <c r="CH18" s="505"/>
      <c r="CI18" s="506"/>
      <c r="CJ18" s="506"/>
      <c r="CK18" s="507"/>
      <c r="CL18" s="508"/>
      <c r="CM18" s="509"/>
      <c r="CN18" s="400">
        <v>0</v>
      </c>
      <c r="CO18" s="176"/>
      <c r="CP18" s="401"/>
      <c r="CQ18" s="402"/>
      <c r="CR18" s="402"/>
      <c r="CS18" s="403"/>
      <c r="CT18" s="404"/>
      <c r="CU18" s="405"/>
      <c r="CV18" s="503">
        <v>0</v>
      </c>
      <c r="CW18" s="504"/>
      <c r="CX18" s="505"/>
      <c r="CY18" s="506"/>
      <c r="CZ18" s="506"/>
      <c r="DA18" s="507"/>
      <c r="DB18" s="508"/>
      <c r="DC18" s="509"/>
      <c r="DD18" s="400">
        <v>0</v>
      </c>
      <c r="DE18" s="176"/>
      <c r="DF18" s="401"/>
      <c r="DG18" s="402"/>
      <c r="DH18" s="402"/>
      <c r="DI18" s="403"/>
      <c r="DJ18" s="404"/>
      <c r="DK18" s="405"/>
      <c r="DL18" s="503">
        <v>0</v>
      </c>
      <c r="DM18" s="504"/>
      <c r="DN18" s="505"/>
      <c r="DO18" s="506"/>
      <c r="DP18" s="506"/>
      <c r="DQ18" s="507"/>
      <c r="DR18" s="508"/>
      <c r="DS18" s="509"/>
      <c r="DT18" s="400">
        <v>1</v>
      </c>
      <c r="DU18" s="176"/>
      <c r="DV18" s="401"/>
      <c r="DW18" s="402"/>
      <c r="DX18" s="402"/>
      <c r="DY18" s="403"/>
      <c r="DZ18" s="404"/>
      <c r="EA18" s="405"/>
      <c r="EB18" s="503">
        <v>0</v>
      </c>
      <c r="EC18" s="504"/>
      <c r="ED18" s="505"/>
      <c r="EE18" s="506"/>
      <c r="EF18" s="506"/>
      <c r="EG18" s="507"/>
      <c r="EH18" s="508"/>
      <c r="EI18" s="509"/>
      <c r="EJ18" s="400">
        <v>0</v>
      </c>
      <c r="EK18" s="176"/>
      <c r="EL18" s="401"/>
      <c r="EM18" s="402"/>
      <c r="EN18" s="402"/>
      <c r="EO18" s="403"/>
      <c r="EP18" s="404"/>
      <c r="EQ18" s="405"/>
      <c r="ER18" s="503">
        <v>0</v>
      </c>
      <c r="ES18" s="504"/>
      <c r="ET18" s="505"/>
      <c r="EU18" s="506"/>
      <c r="EV18" s="506"/>
      <c r="EW18" s="507"/>
      <c r="EX18" s="508"/>
      <c r="EY18" s="509"/>
      <c r="EZ18" s="400">
        <v>0</v>
      </c>
      <c r="FA18" s="176"/>
      <c r="FB18" s="401"/>
      <c r="FC18" s="402"/>
      <c r="FD18" s="402"/>
      <c r="FE18" s="403"/>
      <c r="FF18" s="404"/>
      <c r="FG18" s="405"/>
      <c r="FH18" s="503">
        <v>9</v>
      </c>
      <c r="FI18" s="504"/>
      <c r="FJ18" s="505"/>
      <c r="FK18" s="506"/>
      <c r="FL18" s="506"/>
      <c r="FM18" s="507"/>
      <c r="FN18" s="508"/>
      <c r="FO18" s="509"/>
      <c r="FP18" s="400">
        <v>0</v>
      </c>
      <c r="FQ18" s="176"/>
      <c r="FR18" s="401"/>
      <c r="FS18" s="402"/>
      <c r="FT18" s="402"/>
      <c r="FU18" s="403"/>
      <c r="FV18" s="404"/>
      <c r="FW18" s="405" t="s">
        <v>90</v>
      </c>
      <c r="FX18" s="503">
        <v>0</v>
      </c>
      <c r="FY18" s="504"/>
      <c r="FZ18" s="505"/>
      <c r="GA18" s="506"/>
      <c r="GB18" s="506"/>
      <c r="GC18" s="507"/>
      <c r="GD18" s="508"/>
      <c r="GE18" s="509" t="s">
        <v>90</v>
      </c>
      <c r="GF18" s="418">
        <v>0</v>
      </c>
      <c r="GG18" s="176"/>
      <c r="GH18" s="401"/>
      <c r="GI18" s="402"/>
      <c r="GJ18" s="402"/>
      <c r="GK18" s="403"/>
      <c r="GL18" s="404"/>
      <c r="GM18" s="405"/>
      <c r="GN18" s="510">
        <v>0</v>
      </c>
      <c r="GO18" s="504"/>
      <c r="GP18" s="505"/>
      <c r="GQ18" s="506"/>
      <c r="GR18" s="506"/>
      <c r="GS18" s="507"/>
      <c r="GT18" s="508"/>
      <c r="GU18" s="516" t="s">
        <v>90</v>
      </c>
      <c r="GV18" s="400"/>
      <c r="GW18" s="176"/>
      <c r="GX18" s="401"/>
      <c r="GY18" s="402"/>
      <c r="GZ18" s="402"/>
      <c r="HA18" s="403"/>
      <c r="HB18" s="404"/>
      <c r="HC18" s="405"/>
      <c r="HD18" s="503"/>
      <c r="HE18" s="504"/>
      <c r="HF18" s="505"/>
      <c r="HG18" s="506"/>
      <c r="HH18" s="506"/>
      <c r="HI18" s="507"/>
      <c r="HJ18" s="508"/>
      <c r="HK18" s="509"/>
      <c r="HL18" s="400"/>
      <c r="HM18" s="176"/>
      <c r="HN18" s="401"/>
      <c r="HO18" s="402"/>
      <c r="HP18" s="402"/>
      <c r="HQ18" s="403"/>
      <c r="HR18" s="404"/>
      <c r="HS18" s="405"/>
      <c r="HT18" s="503"/>
      <c r="HU18" s="504"/>
      <c r="HV18" s="505"/>
      <c r="HW18" s="506"/>
      <c r="HX18" s="506"/>
      <c r="HY18" s="507"/>
      <c r="HZ18" s="508"/>
      <c r="IA18" s="509"/>
      <c r="IB18" s="400"/>
      <c r="IC18" s="176"/>
      <c r="ID18" s="401"/>
      <c r="IE18" s="402"/>
      <c r="IF18" s="402"/>
      <c r="IG18" s="403"/>
      <c r="IH18" s="404"/>
      <c r="II18" s="405"/>
      <c r="IJ18" s="503"/>
      <c r="IK18" s="504"/>
      <c r="IL18" s="505"/>
      <c r="IM18" s="506"/>
      <c r="IN18" s="506"/>
      <c r="IO18" s="507"/>
      <c r="IP18" s="508"/>
      <c r="IQ18" s="509"/>
      <c r="IS18" s="163">
        <f t="shared" si="0"/>
        <v>0</v>
      </c>
      <c r="IT18" s="161">
        <f t="shared" si="1"/>
        <v>0</v>
      </c>
      <c r="IU18" s="162">
        <f t="shared" si="2"/>
        <v>0</v>
      </c>
      <c r="IW18" s="241" t="s">
        <v>207</v>
      </c>
    </row>
    <row r="19" spans="1:257" s="160" customFormat="1" ht="20.100000000000001" customHeight="1">
      <c r="A19" s="270" t="s">
        <v>269</v>
      </c>
      <c r="B19" s="303"/>
      <c r="C19" s="271"/>
      <c r="D19" s="503"/>
      <c r="E19" s="504"/>
      <c r="F19" s="505"/>
      <c r="G19" s="506"/>
      <c r="H19" s="506"/>
      <c r="I19" s="507"/>
      <c r="J19" s="508"/>
      <c r="K19" s="509"/>
      <c r="L19" s="400"/>
      <c r="M19" s="176"/>
      <c r="N19" s="401"/>
      <c r="O19" s="402"/>
      <c r="P19" s="402"/>
      <c r="Q19" s="403"/>
      <c r="R19" s="404"/>
      <c r="S19" s="405"/>
      <c r="T19" s="503"/>
      <c r="U19" s="504"/>
      <c r="V19" s="505"/>
      <c r="W19" s="506"/>
      <c r="X19" s="506"/>
      <c r="Y19" s="507"/>
      <c r="Z19" s="508"/>
      <c r="AA19" s="509"/>
      <c r="AB19" s="400"/>
      <c r="AC19" s="176"/>
      <c r="AD19" s="401"/>
      <c r="AE19" s="402"/>
      <c r="AF19" s="402"/>
      <c r="AG19" s="403"/>
      <c r="AH19" s="404"/>
      <c r="AI19" s="405"/>
      <c r="AJ19" s="503"/>
      <c r="AK19" s="504"/>
      <c r="AL19" s="505"/>
      <c r="AM19" s="506"/>
      <c r="AN19" s="506"/>
      <c r="AO19" s="507"/>
      <c r="AP19" s="508"/>
      <c r="AQ19" s="509"/>
      <c r="AR19" s="400"/>
      <c r="AS19" s="176"/>
      <c r="AT19" s="401"/>
      <c r="AU19" s="402"/>
      <c r="AV19" s="402"/>
      <c r="AW19" s="403"/>
      <c r="AX19" s="404"/>
      <c r="AY19" s="405"/>
      <c r="AZ19" s="503"/>
      <c r="BA19" s="504"/>
      <c r="BB19" s="505"/>
      <c r="BC19" s="506"/>
      <c r="BD19" s="506"/>
      <c r="BE19" s="507"/>
      <c r="BF19" s="508"/>
      <c r="BG19" s="509"/>
      <c r="BH19" s="400"/>
      <c r="BI19" s="176"/>
      <c r="BJ19" s="401"/>
      <c r="BK19" s="402"/>
      <c r="BL19" s="402"/>
      <c r="BM19" s="403"/>
      <c r="BN19" s="404"/>
      <c r="BO19" s="405"/>
      <c r="BP19" s="503">
        <v>0</v>
      </c>
      <c r="BQ19" s="504"/>
      <c r="BR19" s="505"/>
      <c r="BS19" s="506"/>
      <c r="BT19" s="506"/>
      <c r="BU19" s="507"/>
      <c r="BV19" s="508"/>
      <c r="BW19" s="509"/>
      <c r="BX19" s="400">
        <v>5</v>
      </c>
      <c r="BY19" s="176"/>
      <c r="BZ19" s="401"/>
      <c r="CA19" s="402"/>
      <c r="CB19" s="402"/>
      <c r="CC19" s="403"/>
      <c r="CD19" s="404"/>
      <c r="CE19" s="405"/>
      <c r="CF19" s="503">
        <v>4</v>
      </c>
      <c r="CG19" s="504"/>
      <c r="CH19" s="505"/>
      <c r="CI19" s="506"/>
      <c r="CJ19" s="506"/>
      <c r="CK19" s="507"/>
      <c r="CL19" s="508"/>
      <c r="CM19" s="509"/>
      <c r="CN19" s="400">
        <v>5</v>
      </c>
      <c r="CO19" s="176"/>
      <c r="CP19" s="401"/>
      <c r="CQ19" s="402"/>
      <c r="CR19" s="402"/>
      <c r="CS19" s="403"/>
      <c r="CT19" s="404"/>
      <c r="CU19" s="405"/>
      <c r="CV19" s="503"/>
      <c r="CW19" s="504"/>
      <c r="CX19" s="505"/>
      <c r="CY19" s="506"/>
      <c r="CZ19" s="506"/>
      <c r="DA19" s="507"/>
      <c r="DB19" s="508"/>
      <c r="DC19" s="509"/>
      <c r="DD19" s="400">
        <v>0</v>
      </c>
      <c r="DE19" s="176"/>
      <c r="DF19" s="401"/>
      <c r="DG19" s="402"/>
      <c r="DH19" s="402"/>
      <c r="DI19" s="403"/>
      <c r="DJ19" s="404"/>
      <c r="DK19" s="405"/>
      <c r="DL19" s="503">
        <v>0</v>
      </c>
      <c r="DM19" s="504"/>
      <c r="DN19" s="505"/>
      <c r="DO19" s="506"/>
      <c r="DP19" s="506"/>
      <c r="DQ19" s="507"/>
      <c r="DR19" s="508"/>
      <c r="DS19" s="509"/>
      <c r="DT19" s="400">
        <v>0</v>
      </c>
      <c r="DU19" s="176"/>
      <c r="DV19" s="401"/>
      <c r="DW19" s="402"/>
      <c r="DX19" s="402"/>
      <c r="DY19" s="403"/>
      <c r="DZ19" s="404"/>
      <c r="EA19" s="405"/>
      <c r="EB19" s="503">
        <v>0</v>
      </c>
      <c r="EC19" s="504"/>
      <c r="ED19" s="505"/>
      <c r="EE19" s="506"/>
      <c r="EF19" s="506"/>
      <c r="EG19" s="507"/>
      <c r="EH19" s="508"/>
      <c r="EI19" s="509"/>
      <c r="EJ19" s="400">
        <v>5</v>
      </c>
      <c r="EK19" s="176"/>
      <c r="EL19" s="401"/>
      <c r="EM19" s="402"/>
      <c r="EN19" s="402"/>
      <c r="EO19" s="403"/>
      <c r="EP19" s="404"/>
      <c r="EQ19" s="405"/>
      <c r="ER19" s="503">
        <v>2</v>
      </c>
      <c r="ES19" s="504"/>
      <c r="ET19" s="505"/>
      <c r="EU19" s="506"/>
      <c r="EV19" s="506"/>
      <c r="EW19" s="507"/>
      <c r="EX19" s="508"/>
      <c r="EY19" s="509"/>
      <c r="EZ19" s="400">
        <v>2</v>
      </c>
      <c r="FA19" s="176"/>
      <c r="FB19" s="401"/>
      <c r="FC19" s="402"/>
      <c r="FD19" s="402"/>
      <c r="FE19" s="403"/>
      <c r="FF19" s="404"/>
      <c r="FG19" s="405"/>
      <c r="FH19" s="503">
        <v>9</v>
      </c>
      <c r="FI19" s="504"/>
      <c r="FJ19" s="505"/>
      <c r="FK19" s="506"/>
      <c r="FL19" s="506"/>
      <c r="FM19" s="507"/>
      <c r="FN19" s="508"/>
      <c r="FO19" s="509"/>
      <c r="FP19" s="400">
        <v>0</v>
      </c>
      <c r="FQ19" s="176"/>
      <c r="FR19" s="401"/>
      <c r="FS19" s="402"/>
      <c r="FT19" s="402"/>
      <c r="FU19" s="403"/>
      <c r="FV19" s="404"/>
      <c r="FW19" s="405" t="s">
        <v>90</v>
      </c>
      <c r="FX19" s="503">
        <v>0</v>
      </c>
      <c r="FY19" s="504"/>
      <c r="FZ19" s="505"/>
      <c r="GA19" s="506"/>
      <c r="GB19" s="506"/>
      <c r="GC19" s="507"/>
      <c r="GD19" s="508"/>
      <c r="GE19" s="509" t="s">
        <v>90</v>
      </c>
      <c r="GF19" s="418">
        <v>0</v>
      </c>
      <c r="GG19" s="176"/>
      <c r="GH19" s="401"/>
      <c r="GI19" s="402"/>
      <c r="GJ19" s="402"/>
      <c r="GK19" s="403"/>
      <c r="GL19" s="404"/>
      <c r="GM19" s="405"/>
      <c r="GN19" s="510">
        <v>0</v>
      </c>
      <c r="GO19" s="504"/>
      <c r="GP19" s="505"/>
      <c r="GQ19" s="506"/>
      <c r="GR19" s="506"/>
      <c r="GS19" s="507"/>
      <c r="GT19" s="508"/>
      <c r="GU19" s="516" t="s">
        <v>90</v>
      </c>
      <c r="GV19" s="400"/>
      <c r="GW19" s="176"/>
      <c r="GX19" s="401"/>
      <c r="GY19" s="402"/>
      <c r="GZ19" s="402"/>
      <c r="HA19" s="403"/>
      <c r="HB19" s="404"/>
      <c r="HC19" s="405"/>
      <c r="HD19" s="503"/>
      <c r="HE19" s="504"/>
      <c r="HF19" s="505"/>
      <c r="HG19" s="506"/>
      <c r="HH19" s="506"/>
      <c r="HI19" s="507"/>
      <c r="HJ19" s="508"/>
      <c r="HK19" s="509"/>
      <c r="HL19" s="400"/>
      <c r="HM19" s="176"/>
      <c r="HN19" s="401"/>
      <c r="HO19" s="402"/>
      <c r="HP19" s="402"/>
      <c r="HQ19" s="403"/>
      <c r="HR19" s="404"/>
      <c r="HS19" s="405"/>
      <c r="HT19" s="503"/>
      <c r="HU19" s="504"/>
      <c r="HV19" s="505"/>
      <c r="HW19" s="506"/>
      <c r="HX19" s="506"/>
      <c r="HY19" s="507"/>
      <c r="HZ19" s="508"/>
      <c r="IA19" s="509"/>
      <c r="IB19" s="400"/>
      <c r="IC19" s="176"/>
      <c r="ID19" s="401"/>
      <c r="IE19" s="402"/>
      <c r="IF19" s="402"/>
      <c r="IG19" s="403"/>
      <c r="IH19" s="404"/>
      <c r="II19" s="405"/>
      <c r="IJ19" s="503"/>
      <c r="IK19" s="504"/>
      <c r="IL19" s="505"/>
      <c r="IM19" s="506"/>
      <c r="IN19" s="506"/>
      <c r="IO19" s="507"/>
      <c r="IP19" s="508"/>
      <c r="IQ19" s="509"/>
      <c r="IS19" s="163"/>
      <c r="IT19" s="161"/>
      <c r="IU19" s="162"/>
      <c r="IW19" s="241"/>
    </row>
    <row r="20" spans="1:257" s="160" customFormat="1" ht="20.100000000000001" customHeight="1">
      <c r="A20" s="520" t="s">
        <v>278</v>
      </c>
      <c r="B20" s="521" t="s">
        <v>288</v>
      </c>
      <c r="C20" s="522"/>
      <c r="D20" s="510">
        <v>0</v>
      </c>
      <c r="E20" s="511"/>
      <c r="F20" s="512">
        <v>61</v>
      </c>
      <c r="G20" s="513"/>
      <c r="H20" s="513"/>
      <c r="I20" s="514"/>
      <c r="J20" s="515"/>
      <c r="K20" s="516" t="s">
        <v>205</v>
      </c>
      <c r="L20" s="418">
        <v>0</v>
      </c>
      <c r="M20" s="179"/>
      <c r="N20" s="419"/>
      <c r="O20" s="420"/>
      <c r="P20" s="420"/>
      <c r="Q20" s="421"/>
      <c r="R20" s="422"/>
      <c r="S20" s="423"/>
      <c r="T20" s="510">
        <v>0</v>
      </c>
      <c r="U20" s="511"/>
      <c r="V20" s="512"/>
      <c r="W20" s="513"/>
      <c r="X20" s="513"/>
      <c r="Y20" s="514"/>
      <c r="Z20" s="515"/>
      <c r="AA20" s="516"/>
      <c r="AB20" s="418">
        <v>0</v>
      </c>
      <c r="AC20" s="179"/>
      <c r="AD20" s="419"/>
      <c r="AE20" s="420"/>
      <c r="AF20" s="420"/>
      <c r="AG20" s="421"/>
      <c r="AH20" s="422"/>
      <c r="AI20" s="423"/>
      <c r="AJ20" s="510">
        <v>0</v>
      </c>
      <c r="AK20" s="511"/>
      <c r="AL20" s="512"/>
      <c r="AM20" s="513"/>
      <c r="AN20" s="513"/>
      <c r="AO20" s="514"/>
      <c r="AP20" s="515"/>
      <c r="AQ20" s="516"/>
      <c r="AR20" s="418">
        <v>0</v>
      </c>
      <c r="AS20" s="179"/>
      <c r="AT20" s="419"/>
      <c r="AU20" s="420"/>
      <c r="AV20" s="420"/>
      <c r="AW20" s="421"/>
      <c r="AX20" s="422"/>
      <c r="AY20" s="423"/>
      <c r="AZ20" s="510"/>
      <c r="BA20" s="511"/>
      <c r="BB20" s="512">
        <v>58</v>
      </c>
      <c r="BC20" s="513"/>
      <c r="BD20" s="513"/>
      <c r="BE20" s="514"/>
      <c r="BF20" s="515"/>
      <c r="BG20" s="516" t="s">
        <v>205</v>
      </c>
      <c r="BH20" s="418"/>
      <c r="BI20" s="179"/>
      <c r="BJ20" s="419"/>
      <c r="BK20" s="420"/>
      <c r="BL20" s="420"/>
      <c r="BM20" s="421"/>
      <c r="BN20" s="422"/>
      <c r="BO20" s="423"/>
      <c r="BP20" s="510"/>
      <c r="BQ20" s="511"/>
      <c r="BR20" s="512"/>
      <c r="BS20" s="513"/>
      <c r="BT20" s="513"/>
      <c r="BU20" s="514"/>
      <c r="BV20" s="515"/>
      <c r="BW20" s="516"/>
      <c r="BX20" s="418"/>
      <c r="BY20" s="179"/>
      <c r="BZ20" s="419"/>
      <c r="CA20" s="420"/>
      <c r="CB20" s="420"/>
      <c r="CC20" s="421"/>
      <c r="CD20" s="422"/>
      <c r="CE20" s="423"/>
      <c r="CF20" s="510"/>
      <c r="CG20" s="511"/>
      <c r="CH20" s="512"/>
      <c r="CI20" s="513">
        <v>1</v>
      </c>
      <c r="CJ20" s="513"/>
      <c r="CK20" s="514"/>
      <c r="CL20" s="515"/>
      <c r="CM20" s="516"/>
      <c r="CN20" s="418"/>
      <c r="CO20" s="179"/>
      <c r="CP20" s="419">
        <v>5</v>
      </c>
      <c r="CQ20" s="420"/>
      <c r="CR20" s="420"/>
      <c r="CS20" s="421"/>
      <c r="CT20" s="422"/>
      <c r="CU20" s="423"/>
      <c r="CV20" s="510"/>
      <c r="CW20" s="511"/>
      <c r="CX20" s="512"/>
      <c r="CY20" s="513"/>
      <c r="CZ20" s="513"/>
      <c r="DA20" s="514"/>
      <c r="DB20" s="515"/>
      <c r="DC20" s="516"/>
      <c r="DD20" s="418"/>
      <c r="DE20" s="179"/>
      <c r="DF20" s="419">
        <v>58</v>
      </c>
      <c r="DG20" s="420"/>
      <c r="DH20" s="420"/>
      <c r="DI20" s="421"/>
      <c r="DJ20" s="422"/>
      <c r="DK20" s="423" t="s">
        <v>205</v>
      </c>
      <c r="DL20" s="510"/>
      <c r="DM20" s="511"/>
      <c r="DN20" s="512"/>
      <c r="DO20" s="513"/>
      <c r="DP20" s="513"/>
      <c r="DQ20" s="514"/>
      <c r="DR20" s="515"/>
      <c r="DS20" s="516"/>
      <c r="DT20" s="418"/>
      <c r="DU20" s="179"/>
      <c r="DV20" s="419"/>
      <c r="DW20" s="420"/>
      <c r="DX20" s="420"/>
      <c r="DY20" s="421"/>
      <c r="DZ20" s="422"/>
      <c r="EA20" s="423"/>
      <c r="EB20" s="510"/>
      <c r="EC20" s="511"/>
      <c r="ED20" s="512"/>
      <c r="EE20" s="513"/>
      <c r="EF20" s="513"/>
      <c r="EG20" s="514"/>
      <c r="EH20" s="515"/>
      <c r="EI20" s="516"/>
      <c r="EJ20" s="418"/>
      <c r="EK20" s="179"/>
      <c r="EL20" s="419"/>
      <c r="EM20" s="420"/>
      <c r="EN20" s="420"/>
      <c r="EO20" s="421"/>
      <c r="EP20" s="422"/>
      <c r="EQ20" s="423"/>
      <c r="ER20" s="510"/>
      <c r="ES20" s="511"/>
      <c r="ET20" s="512">
        <v>5</v>
      </c>
      <c r="EU20" s="513"/>
      <c r="EV20" s="513"/>
      <c r="EW20" s="514"/>
      <c r="EX20" s="515"/>
      <c r="EY20" s="516" t="s">
        <v>205</v>
      </c>
      <c r="EZ20" s="418"/>
      <c r="FA20" s="179"/>
      <c r="FB20" s="419"/>
      <c r="FC20" s="420"/>
      <c r="FD20" s="420"/>
      <c r="FE20" s="421"/>
      <c r="FF20" s="422"/>
      <c r="FG20" s="423"/>
      <c r="FH20" s="510"/>
      <c r="FI20" s="511"/>
      <c r="FJ20" s="512">
        <v>57</v>
      </c>
      <c r="FK20" s="513"/>
      <c r="FL20" s="513"/>
      <c r="FM20" s="514"/>
      <c r="FN20" s="515"/>
      <c r="FO20" s="516" t="s">
        <v>205</v>
      </c>
      <c r="FP20" s="400">
        <v>0</v>
      </c>
      <c r="FQ20" s="179"/>
      <c r="FR20" s="419"/>
      <c r="FS20" s="420"/>
      <c r="FT20" s="420"/>
      <c r="FU20" s="421"/>
      <c r="FV20" s="422"/>
      <c r="FW20" s="405" t="s">
        <v>90</v>
      </c>
      <c r="FX20" s="503">
        <v>0</v>
      </c>
      <c r="FY20" s="511"/>
      <c r="FZ20" s="512"/>
      <c r="GA20" s="513"/>
      <c r="GB20" s="513"/>
      <c r="GC20" s="514"/>
      <c r="GD20" s="515"/>
      <c r="GE20" s="509" t="s">
        <v>90</v>
      </c>
      <c r="GF20" s="418">
        <v>0</v>
      </c>
      <c r="GG20" s="179"/>
      <c r="GH20" s="419"/>
      <c r="GI20" s="420"/>
      <c r="GJ20" s="420"/>
      <c r="GK20" s="421"/>
      <c r="GL20" s="422"/>
      <c r="GM20" s="423"/>
      <c r="GN20" s="510">
        <v>0</v>
      </c>
      <c r="GO20" s="511"/>
      <c r="GP20" s="512"/>
      <c r="GQ20" s="513"/>
      <c r="GR20" s="513"/>
      <c r="GS20" s="514"/>
      <c r="GT20" s="515"/>
      <c r="GU20" s="516" t="s">
        <v>90</v>
      </c>
      <c r="GV20" s="418"/>
      <c r="GW20" s="179"/>
      <c r="GX20" s="419"/>
      <c r="GY20" s="420"/>
      <c r="GZ20" s="420"/>
      <c r="HA20" s="421"/>
      <c r="HB20" s="422"/>
      <c r="HC20" s="423"/>
      <c r="HD20" s="510"/>
      <c r="HE20" s="511"/>
      <c r="HF20" s="512"/>
      <c r="HG20" s="513"/>
      <c r="HH20" s="513"/>
      <c r="HI20" s="514"/>
      <c r="HJ20" s="515"/>
      <c r="HK20" s="516"/>
      <c r="HL20" s="418"/>
      <c r="HM20" s="179"/>
      <c r="HN20" s="419"/>
      <c r="HO20" s="420"/>
      <c r="HP20" s="420"/>
      <c r="HQ20" s="421"/>
      <c r="HR20" s="422"/>
      <c r="HS20" s="423"/>
      <c r="HT20" s="510"/>
      <c r="HU20" s="511"/>
      <c r="HV20" s="512"/>
      <c r="HW20" s="513"/>
      <c r="HX20" s="513"/>
      <c r="HY20" s="514"/>
      <c r="HZ20" s="515"/>
      <c r="IA20" s="516"/>
      <c r="IB20" s="418"/>
      <c r="IC20" s="179"/>
      <c r="ID20" s="419"/>
      <c r="IE20" s="420"/>
      <c r="IF20" s="420"/>
      <c r="IG20" s="421"/>
      <c r="IH20" s="422"/>
      <c r="II20" s="423"/>
      <c r="IJ20" s="510"/>
      <c r="IK20" s="511"/>
      <c r="IL20" s="512"/>
      <c r="IM20" s="513"/>
      <c r="IN20" s="513"/>
      <c r="IO20" s="514"/>
      <c r="IP20" s="515"/>
      <c r="IQ20" s="516"/>
      <c r="IS20" s="163">
        <f t="shared" si="0"/>
        <v>0</v>
      </c>
      <c r="IT20" s="161">
        <f t="shared" si="1"/>
        <v>0</v>
      </c>
      <c r="IU20" s="162">
        <f t="shared" si="2"/>
        <v>0</v>
      </c>
      <c r="IW20" s="241"/>
    </row>
    <row r="21" spans="1:257" s="160" customFormat="1" ht="20.100000000000001" customHeight="1">
      <c r="A21" s="270" t="s">
        <v>180</v>
      </c>
      <c r="B21" s="303"/>
      <c r="C21" s="271"/>
      <c r="D21" s="503">
        <v>3</v>
      </c>
      <c r="E21" s="504"/>
      <c r="F21" s="505"/>
      <c r="G21" s="506"/>
      <c r="H21" s="506"/>
      <c r="I21" s="507"/>
      <c r="J21" s="508"/>
      <c r="K21" s="509"/>
      <c r="L21" s="400">
        <v>0</v>
      </c>
      <c r="M21" s="176"/>
      <c r="N21" s="401"/>
      <c r="O21" s="402"/>
      <c r="P21" s="402"/>
      <c r="Q21" s="403"/>
      <c r="R21" s="404"/>
      <c r="S21" s="405"/>
      <c r="T21" s="503">
        <v>0</v>
      </c>
      <c r="U21" s="504"/>
      <c r="V21" s="505"/>
      <c r="W21" s="506"/>
      <c r="X21" s="506"/>
      <c r="Y21" s="507"/>
      <c r="Z21" s="508"/>
      <c r="AA21" s="509"/>
      <c r="AB21" s="400">
        <v>0</v>
      </c>
      <c r="AC21" s="176"/>
      <c r="AD21" s="401"/>
      <c r="AE21" s="402"/>
      <c r="AF21" s="402"/>
      <c r="AG21" s="403"/>
      <c r="AH21" s="404"/>
      <c r="AI21" s="405"/>
      <c r="AJ21" s="503">
        <v>0</v>
      </c>
      <c r="AK21" s="504"/>
      <c r="AL21" s="505"/>
      <c r="AM21" s="506"/>
      <c r="AN21" s="506"/>
      <c r="AO21" s="507"/>
      <c r="AP21" s="508"/>
      <c r="AQ21" s="509"/>
      <c r="AR21" s="400">
        <v>6</v>
      </c>
      <c r="AS21" s="176"/>
      <c r="AT21" s="401"/>
      <c r="AU21" s="402"/>
      <c r="AV21" s="402"/>
      <c r="AW21" s="403"/>
      <c r="AX21" s="404"/>
      <c r="AY21" s="405"/>
      <c r="AZ21" s="503">
        <v>9</v>
      </c>
      <c r="BA21" s="504"/>
      <c r="BB21" s="505"/>
      <c r="BC21" s="506"/>
      <c r="BD21" s="506"/>
      <c r="BE21" s="507"/>
      <c r="BF21" s="508"/>
      <c r="BG21" s="509"/>
      <c r="BH21" s="400">
        <v>6</v>
      </c>
      <c r="BI21" s="176"/>
      <c r="BJ21" s="401"/>
      <c r="BK21" s="402"/>
      <c r="BL21" s="402"/>
      <c r="BM21" s="403"/>
      <c r="BN21" s="404"/>
      <c r="BO21" s="405"/>
      <c r="BP21" s="503">
        <v>0</v>
      </c>
      <c r="BQ21" s="504"/>
      <c r="BR21" s="505"/>
      <c r="BS21" s="506"/>
      <c r="BT21" s="506"/>
      <c r="BU21" s="507"/>
      <c r="BV21" s="508"/>
      <c r="BW21" s="509"/>
      <c r="BX21" s="400">
        <v>5</v>
      </c>
      <c r="BY21" s="176"/>
      <c r="BZ21" s="401"/>
      <c r="CA21" s="402"/>
      <c r="CB21" s="402"/>
      <c r="CC21" s="403"/>
      <c r="CD21" s="404"/>
      <c r="CE21" s="405"/>
      <c r="CF21" s="503">
        <v>10</v>
      </c>
      <c r="CG21" s="504"/>
      <c r="CH21" s="505"/>
      <c r="CI21" s="506"/>
      <c r="CJ21" s="506"/>
      <c r="CK21" s="507"/>
      <c r="CL21" s="508"/>
      <c r="CM21" s="509"/>
      <c r="CN21" s="400">
        <v>6</v>
      </c>
      <c r="CO21" s="176"/>
      <c r="CP21" s="401"/>
      <c r="CQ21" s="402"/>
      <c r="CR21" s="402"/>
      <c r="CS21" s="403"/>
      <c r="CT21" s="404"/>
      <c r="CU21" s="405"/>
      <c r="CV21" s="503">
        <v>7</v>
      </c>
      <c r="CW21" s="504"/>
      <c r="CX21" s="505"/>
      <c r="CY21" s="506"/>
      <c r="CZ21" s="506"/>
      <c r="DA21" s="507"/>
      <c r="DB21" s="508"/>
      <c r="DC21" s="509"/>
      <c r="DD21" s="400">
        <v>8</v>
      </c>
      <c r="DE21" s="176"/>
      <c r="DF21" s="401"/>
      <c r="DG21" s="402"/>
      <c r="DH21" s="402"/>
      <c r="DI21" s="403"/>
      <c r="DJ21" s="404"/>
      <c r="DK21" s="405"/>
      <c r="DL21" s="503">
        <v>5</v>
      </c>
      <c r="DM21" s="504"/>
      <c r="DN21" s="505"/>
      <c r="DO21" s="506"/>
      <c r="DP21" s="506"/>
      <c r="DQ21" s="507"/>
      <c r="DR21" s="508"/>
      <c r="DS21" s="509"/>
      <c r="DT21" s="400">
        <v>5</v>
      </c>
      <c r="DU21" s="176"/>
      <c r="DV21" s="401"/>
      <c r="DW21" s="402"/>
      <c r="DX21" s="402"/>
      <c r="DY21" s="403"/>
      <c r="DZ21" s="404"/>
      <c r="EA21" s="405"/>
      <c r="EB21" s="503">
        <v>0</v>
      </c>
      <c r="EC21" s="504"/>
      <c r="ED21" s="505"/>
      <c r="EE21" s="506"/>
      <c r="EF21" s="506"/>
      <c r="EG21" s="507"/>
      <c r="EH21" s="508"/>
      <c r="EI21" s="509"/>
      <c r="EJ21" s="400">
        <v>9</v>
      </c>
      <c r="EK21" s="176"/>
      <c r="EL21" s="401"/>
      <c r="EM21" s="402"/>
      <c r="EN21" s="402"/>
      <c r="EO21" s="403"/>
      <c r="EP21" s="404"/>
      <c r="EQ21" s="405"/>
      <c r="ER21" s="503">
        <v>6</v>
      </c>
      <c r="ES21" s="504"/>
      <c r="ET21" s="505"/>
      <c r="EU21" s="506"/>
      <c r="EV21" s="506"/>
      <c r="EW21" s="507"/>
      <c r="EX21" s="508"/>
      <c r="EY21" s="509"/>
      <c r="EZ21" s="400">
        <v>6</v>
      </c>
      <c r="FA21" s="176"/>
      <c r="FB21" s="401"/>
      <c r="FC21" s="402"/>
      <c r="FD21" s="402"/>
      <c r="FE21" s="403"/>
      <c r="FF21" s="404"/>
      <c r="FG21" s="405"/>
      <c r="FH21" s="503">
        <v>6</v>
      </c>
      <c r="FI21" s="504"/>
      <c r="FJ21" s="505"/>
      <c r="FK21" s="506"/>
      <c r="FL21" s="506"/>
      <c r="FM21" s="507"/>
      <c r="FN21" s="508"/>
      <c r="FO21" s="509"/>
      <c r="FP21" s="400">
        <v>0</v>
      </c>
      <c r="FQ21" s="176"/>
      <c r="FR21" s="401"/>
      <c r="FS21" s="402"/>
      <c r="FT21" s="402"/>
      <c r="FU21" s="403"/>
      <c r="FV21" s="404"/>
      <c r="FW21" s="405" t="s">
        <v>90</v>
      </c>
      <c r="FX21" s="503">
        <v>0</v>
      </c>
      <c r="FY21" s="504"/>
      <c r="FZ21" s="505"/>
      <c r="GA21" s="506"/>
      <c r="GB21" s="506"/>
      <c r="GC21" s="507"/>
      <c r="GD21" s="508"/>
      <c r="GE21" s="509" t="s">
        <v>90</v>
      </c>
      <c r="GF21" s="418">
        <v>0</v>
      </c>
      <c r="GG21" s="176"/>
      <c r="GH21" s="401"/>
      <c r="GI21" s="402"/>
      <c r="GJ21" s="402"/>
      <c r="GK21" s="403"/>
      <c r="GL21" s="404"/>
      <c r="GM21" s="405"/>
      <c r="GN21" s="510">
        <v>0</v>
      </c>
      <c r="GO21" s="504"/>
      <c r="GP21" s="505"/>
      <c r="GQ21" s="506"/>
      <c r="GR21" s="506"/>
      <c r="GS21" s="507"/>
      <c r="GT21" s="508"/>
      <c r="GU21" s="516" t="s">
        <v>90</v>
      </c>
      <c r="GV21" s="400"/>
      <c r="GW21" s="176"/>
      <c r="GX21" s="401"/>
      <c r="GY21" s="402"/>
      <c r="GZ21" s="402"/>
      <c r="HA21" s="403"/>
      <c r="HB21" s="404"/>
      <c r="HC21" s="405"/>
      <c r="HD21" s="503"/>
      <c r="HE21" s="504"/>
      <c r="HF21" s="505"/>
      <c r="HG21" s="506"/>
      <c r="HH21" s="506"/>
      <c r="HI21" s="507"/>
      <c r="HJ21" s="508"/>
      <c r="HK21" s="509"/>
      <c r="HL21" s="400"/>
      <c r="HM21" s="176"/>
      <c r="HN21" s="401"/>
      <c r="HO21" s="402"/>
      <c r="HP21" s="402"/>
      <c r="HQ21" s="403"/>
      <c r="HR21" s="404"/>
      <c r="HS21" s="405"/>
      <c r="HT21" s="503"/>
      <c r="HU21" s="504"/>
      <c r="HV21" s="505"/>
      <c r="HW21" s="506"/>
      <c r="HX21" s="506"/>
      <c r="HY21" s="507"/>
      <c r="HZ21" s="508"/>
      <c r="IA21" s="509"/>
      <c r="IB21" s="400"/>
      <c r="IC21" s="176"/>
      <c r="ID21" s="401"/>
      <c r="IE21" s="402"/>
      <c r="IF21" s="402"/>
      <c r="IG21" s="403"/>
      <c r="IH21" s="404"/>
      <c r="II21" s="405"/>
      <c r="IJ21" s="503"/>
      <c r="IK21" s="504"/>
      <c r="IL21" s="505"/>
      <c r="IM21" s="506"/>
      <c r="IN21" s="506"/>
      <c r="IO21" s="507"/>
      <c r="IP21" s="508"/>
      <c r="IQ21" s="509"/>
      <c r="IS21" s="163">
        <f t="shared" si="0"/>
        <v>0</v>
      </c>
      <c r="IT21" s="161">
        <f t="shared" si="1"/>
        <v>0</v>
      </c>
      <c r="IU21" s="162">
        <f t="shared" si="2"/>
        <v>0</v>
      </c>
      <c r="IW21" s="241"/>
    </row>
    <row r="22" spans="1:257" s="160" customFormat="1" ht="20.100000000000001" customHeight="1">
      <c r="A22" s="520" t="s">
        <v>129</v>
      </c>
      <c r="B22" s="521"/>
      <c r="C22" s="522"/>
      <c r="D22" s="510">
        <v>3</v>
      </c>
      <c r="E22" s="511"/>
      <c r="F22" s="512"/>
      <c r="G22" s="513"/>
      <c r="H22" s="513"/>
      <c r="I22" s="514"/>
      <c r="J22" s="515"/>
      <c r="K22" s="516"/>
      <c r="L22" s="418">
        <v>0</v>
      </c>
      <c r="M22" s="179"/>
      <c r="N22" s="419"/>
      <c r="O22" s="420"/>
      <c r="P22" s="420"/>
      <c r="Q22" s="421"/>
      <c r="R22" s="422"/>
      <c r="S22" s="423"/>
      <c r="T22" s="510">
        <v>0</v>
      </c>
      <c r="U22" s="511"/>
      <c r="V22" s="512"/>
      <c r="W22" s="513"/>
      <c r="X22" s="513"/>
      <c r="Y22" s="514"/>
      <c r="Z22" s="515"/>
      <c r="AA22" s="516"/>
      <c r="AB22" s="418">
        <v>0</v>
      </c>
      <c r="AC22" s="179"/>
      <c r="AD22" s="419"/>
      <c r="AE22" s="420"/>
      <c r="AF22" s="420"/>
      <c r="AG22" s="421"/>
      <c r="AH22" s="422"/>
      <c r="AI22" s="423"/>
      <c r="AJ22" s="510">
        <v>0</v>
      </c>
      <c r="AK22" s="511"/>
      <c r="AL22" s="512"/>
      <c r="AM22" s="513"/>
      <c r="AN22" s="513"/>
      <c r="AO22" s="514"/>
      <c r="AP22" s="515"/>
      <c r="AQ22" s="516"/>
      <c r="AR22" s="418">
        <v>0</v>
      </c>
      <c r="AS22" s="179"/>
      <c r="AT22" s="419"/>
      <c r="AU22" s="420"/>
      <c r="AV22" s="420"/>
      <c r="AW22" s="421"/>
      <c r="AX22" s="422"/>
      <c r="AY22" s="423"/>
      <c r="AZ22" s="510">
        <v>0</v>
      </c>
      <c r="BA22" s="511"/>
      <c r="BB22" s="512"/>
      <c r="BC22" s="513"/>
      <c r="BD22" s="513"/>
      <c r="BE22" s="514"/>
      <c r="BF22" s="515"/>
      <c r="BG22" s="516"/>
      <c r="BH22" s="418">
        <v>0</v>
      </c>
      <c r="BI22" s="179"/>
      <c r="BJ22" s="419"/>
      <c r="BK22" s="420"/>
      <c r="BL22" s="420"/>
      <c r="BM22" s="421"/>
      <c r="BN22" s="422"/>
      <c r="BO22" s="423"/>
      <c r="BP22" s="510">
        <v>0</v>
      </c>
      <c r="BQ22" s="511"/>
      <c r="BR22" s="512"/>
      <c r="BS22" s="513"/>
      <c r="BT22" s="513"/>
      <c r="BU22" s="514"/>
      <c r="BV22" s="515"/>
      <c r="BW22" s="516"/>
      <c r="BX22" s="418">
        <v>0</v>
      </c>
      <c r="BY22" s="179"/>
      <c r="BZ22" s="419"/>
      <c r="CA22" s="420"/>
      <c r="CB22" s="420"/>
      <c r="CC22" s="421"/>
      <c r="CD22" s="422"/>
      <c r="CE22" s="423"/>
      <c r="CF22" s="510">
        <v>0</v>
      </c>
      <c r="CG22" s="511"/>
      <c r="CH22" s="512"/>
      <c r="CI22" s="513"/>
      <c r="CJ22" s="513"/>
      <c r="CK22" s="514"/>
      <c r="CL22" s="515"/>
      <c r="CM22" s="516"/>
      <c r="CN22" s="418">
        <v>0</v>
      </c>
      <c r="CO22" s="179"/>
      <c r="CP22" s="419"/>
      <c r="CQ22" s="420"/>
      <c r="CR22" s="420"/>
      <c r="CS22" s="421"/>
      <c r="CT22" s="422"/>
      <c r="CU22" s="423"/>
      <c r="CV22" s="510">
        <v>0</v>
      </c>
      <c r="CW22" s="511"/>
      <c r="CX22" s="512"/>
      <c r="CY22" s="513"/>
      <c r="CZ22" s="513"/>
      <c r="DA22" s="514"/>
      <c r="DB22" s="515"/>
      <c r="DC22" s="516"/>
      <c r="DD22" s="418">
        <v>0</v>
      </c>
      <c r="DE22" s="179"/>
      <c r="DF22" s="419"/>
      <c r="DG22" s="420"/>
      <c r="DH22" s="420"/>
      <c r="DI22" s="421"/>
      <c r="DJ22" s="422"/>
      <c r="DK22" s="423"/>
      <c r="DL22" s="510">
        <v>0</v>
      </c>
      <c r="DM22" s="511"/>
      <c r="DN22" s="512"/>
      <c r="DO22" s="513"/>
      <c r="DP22" s="513"/>
      <c r="DQ22" s="514"/>
      <c r="DR22" s="515"/>
      <c r="DS22" s="516"/>
      <c r="DT22" s="418">
        <v>0</v>
      </c>
      <c r="DU22" s="179"/>
      <c r="DV22" s="419"/>
      <c r="DW22" s="420"/>
      <c r="DX22" s="420"/>
      <c r="DY22" s="421"/>
      <c r="DZ22" s="422"/>
      <c r="EA22" s="423"/>
      <c r="EB22" s="510">
        <v>0</v>
      </c>
      <c r="EC22" s="511"/>
      <c r="ED22" s="512"/>
      <c r="EE22" s="513"/>
      <c r="EF22" s="513"/>
      <c r="EG22" s="514"/>
      <c r="EH22" s="515"/>
      <c r="EI22" s="516"/>
      <c r="EJ22" s="418">
        <v>0</v>
      </c>
      <c r="EK22" s="179"/>
      <c r="EL22" s="419"/>
      <c r="EM22" s="420"/>
      <c r="EN22" s="420"/>
      <c r="EO22" s="421"/>
      <c r="EP22" s="422"/>
      <c r="EQ22" s="423"/>
      <c r="ER22" s="510">
        <v>0</v>
      </c>
      <c r="ES22" s="511"/>
      <c r="ET22" s="512"/>
      <c r="EU22" s="513"/>
      <c r="EV22" s="513"/>
      <c r="EW22" s="514"/>
      <c r="EX22" s="515"/>
      <c r="EY22" s="516"/>
      <c r="EZ22" s="418">
        <v>0</v>
      </c>
      <c r="FA22" s="179"/>
      <c r="FB22" s="419"/>
      <c r="FC22" s="420"/>
      <c r="FD22" s="420"/>
      <c r="FE22" s="421"/>
      <c r="FF22" s="422"/>
      <c r="FG22" s="423"/>
      <c r="FH22" s="510">
        <v>0</v>
      </c>
      <c r="FI22" s="511"/>
      <c r="FJ22" s="512"/>
      <c r="FK22" s="513"/>
      <c r="FL22" s="513"/>
      <c r="FM22" s="514"/>
      <c r="FN22" s="515"/>
      <c r="FO22" s="516"/>
      <c r="FP22" s="400">
        <v>0</v>
      </c>
      <c r="FQ22" s="179"/>
      <c r="FR22" s="419"/>
      <c r="FS22" s="420"/>
      <c r="FT22" s="420"/>
      <c r="FU22" s="421"/>
      <c r="FV22" s="422"/>
      <c r="FW22" s="405" t="s">
        <v>90</v>
      </c>
      <c r="FX22" s="503">
        <v>0</v>
      </c>
      <c r="FY22" s="511"/>
      <c r="FZ22" s="512"/>
      <c r="GA22" s="513"/>
      <c r="GB22" s="513"/>
      <c r="GC22" s="514"/>
      <c r="GD22" s="515"/>
      <c r="GE22" s="509" t="s">
        <v>90</v>
      </c>
      <c r="GF22" s="418">
        <v>0</v>
      </c>
      <c r="GG22" s="179"/>
      <c r="GH22" s="419"/>
      <c r="GI22" s="420"/>
      <c r="GJ22" s="420"/>
      <c r="GK22" s="421"/>
      <c r="GL22" s="422"/>
      <c r="GM22" s="423"/>
      <c r="GN22" s="510">
        <v>0</v>
      </c>
      <c r="GO22" s="511"/>
      <c r="GP22" s="512"/>
      <c r="GQ22" s="513"/>
      <c r="GR22" s="513"/>
      <c r="GS22" s="514"/>
      <c r="GT22" s="515"/>
      <c r="GU22" s="516" t="s">
        <v>90</v>
      </c>
      <c r="GV22" s="418"/>
      <c r="GW22" s="179"/>
      <c r="GX22" s="419"/>
      <c r="GY22" s="420"/>
      <c r="GZ22" s="420"/>
      <c r="HA22" s="421"/>
      <c r="HB22" s="422"/>
      <c r="HC22" s="423"/>
      <c r="HD22" s="510"/>
      <c r="HE22" s="511"/>
      <c r="HF22" s="512"/>
      <c r="HG22" s="513"/>
      <c r="HH22" s="513"/>
      <c r="HI22" s="514"/>
      <c r="HJ22" s="515"/>
      <c r="HK22" s="516"/>
      <c r="HL22" s="418"/>
      <c r="HM22" s="179"/>
      <c r="HN22" s="419"/>
      <c r="HO22" s="420"/>
      <c r="HP22" s="420"/>
      <c r="HQ22" s="421"/>
      <c r="HR22" s="422"/>
      <c r="HS22" s="423"/>
      <c r="HT22" s="510"/>
      <c r="HU22" s="511"/>
      <c r="HV22" s="512"/>
      <c r="HW22" s="513"/>
      <c r="HX22" s="513"/>
      <c r="HY22" s="514"/>
      <c r="HZ22" s="515"/>
      <c r="IA22" s="516"/>
      <c r="IB22" s="418"/>
      <c r="IC22" s="179"/>
      <c r="ID22" s="419"/>
      <c r="IE22" s="420"/>
      <c r="IF22" s="420"/>
      <c r="IG22" s="421"/>
      <c r="IH22" s="422"/>
      <c r="II22" s="423"/>
      <c r="IJ22" s="510"/>
      <c r="IK22" s="511"/>
      <c r="IL22" s="512"/>
      <c r="IM22" s="513"/>
      <c r="IN22" s="513"/>
      <c r="IO22" s="514"/>
      <c r="IP22" s="515"/>
      <c r="IQ22" s="516"/>
      <c r="IS22" s="163">
        <f t="shared" si="0"/>
        <v>0</v>
      </c>
      <c r="IT22" s="161">
        <f t="shared" si="1"/>
        <v>0</v>
      </c>
      <c r="IU22" s="162">
        <f t="shared" si="2"/>
        <v>0</v>
      </c>
      <c r="IW22" s="241"/>
    </row>
    <row r="23" spans="1:257" s="160" customFormat="1" ht="20.100000000000001" customHeight="1">
      <c r="A23" s="270" t="s">
        <v>126</v>
      </c>
      <c r="B23" s="303"/>
      <c r="C23" s="271"/>
      <c r="D23" s="503">
        <v>2</v>
      </c>
      <c r="E23" s="504"/>
      <c r="F23" s="505"/>
      <c r="G23" s="506"/>
      <c r="H23" s="506"/>
      <c r="I23" s="507"/>
      <c r="J23" s="508"/>
      <c r="K23" s="509"/>
      <c r="L23" s="400">
        <v>0</v>
      </c>
      <c r="M23" s="176"/>
      <c r="N23" s="401"/>
      <c r="O23" s="402"/>
      <c r="P23" s="402"/>
      <c r="Q23" s="403"/>
      <c r="R23" s="404"/>
      <c r="S23" s="405"/>
      <c r="T23" s="503">
        <v>0</v>
      </c>
      <c r="U23" s="504"/>
      <c r="V23" s="505"/>
      <c r="W23" s="506"/>
      <c r="X23" s="506"/>
      <c r="Y23" s="507"/>
      <c r="Z23" s="508"/>
      <c r="AA23" s="509"/>
      <c r="AB23" s="400">
        <v>0</v>
      </c>
      <c r="AC23" s="176"/>
      <c r="AD23" s="401"/>
      <c r="AE23" s="402"/>
      <c r="AF23" s="402"/>
      <c r="AG23" s="403"/>
      <c r="AH23" s="404"/>
      <c r="AI23" s="405"/>
      <c r="AJ23" s="503">
        <v>0</v>
      </c>
      <c r="AK23" s="504"/>
      <c r="AL23" s="505"/>
      <c r="AM23" s="506"/>
      <c r="AN23" s="506"/>
      <c r="AO23" s="507"/>
      <c r="AP23" s="508"/>
      <c r="AQ23" s="509"/>
      <c r="AR23" s="400">
        <v>0</v>
      </c>
      <c r="AS23" s="176"/>
      <c r="AT23" s="401"/>
      <c r="AU23" s="402"/>
      <c r="AV23" s="402"/>
      <c r="AW23" s="403"/>
      <c r="AX23" s="404"/>
      <c r="AY23" s="405"/>
      <c r="AZ23" s="503">
        <v>0</v>
      </c>
      <c r="BA23" s="504"/>
      <c r="BB23" s="505"/>
      <c r="BC23" s="506"/>
      <c r="BD23" s="506"/>
      <c r="BE23" s="507"/>
      <c r="BF23" s="508"/>
      <c r="BG23" s="509"/>
      <c r="BH23" s="400">
        <v>0</v>
      </c>
      <c r="BI23" s="176"/>
      <c r="BJ23" s="401"/>
      <c r="BK23" s="402"/>
      <c r="BL23" s="402"/>
      <c r="BM23" s="403"/>
      <c r="BN23" s="404"/>
      <c r="BO23" s="405"/>
      <c r="BP23" s="503">
        <v>0</v>
      </c>
      <c r="BQ23" s="504"/>
      <c r="BR23" s="505"/>
      <c r="BS23" s="506"/>
      <c r="BT23" s="506"/>
      <c r="BU23" s="507"/>
      <c r="BV23" s="508"/>
      <c r="BW23" s="509"/>
      <c r="BX23" s="400">
        <v>0</v>
      </c>
      <c r="BY23" s="176"/>
      <c r="BZ23" s="401"/>
      <c r="CA23" s="402"/>
      <c r="CB23" s="402"/>
      <c r="CC23" s="403"/>
      <c r="CD23" s="404"/>
      <c r="CE23" s="405"/>
      <c r="CF23" s="503">
        <v>0</v>
      </c>
      <c r="CG23" s="504"/>
      <c r="CH23" s="505"/>
      <c r="CI23" s="506"/>
      <c r="CJ23" s="506"/>
      <c r="CK23" s="507"/>
      <c r="CL23" s="508"/>
      <c r="CM23" s="509"/>
      <c r="CN23" s="400">
        <v>0</v>
      </c>
      <c r="CO23" s="176"/>
      <c r="CP23" s="401"/>
      <c r="CQ23" s="402"/>
      <c r="CR23" s="402"/>
      <c r="CS23" s="403"/>
      <c r="CT23" s="404"/>
      <c r="CU23" s="405"/>
      <c r="CV23" s="503">
        <v>0</v>
      </c>
      <c r="CW23" s="504"/>
      <c r="CX23" s="505"/>
      <c r="CY23" s="506"/>
      <c r="CZ23" s="506"/>
      <c r="DA23" s="507"/>
      <c r="DB23" s="508"/>
      <c r="DC23" s="509"/>
      <c r="DD23" s="400">
        <v>0</v>
      </c>
      <c r="DE23" s="176"/>
      <c r="DF23" s="401"/>
      <c r="DG23" s="402"/>
      <c r="DH23" s="402"/>
      <c r="DI23" s="403"/>
      <c r="DJ23" s="404"/>
      <c r="DK23" s="405"/>
      <c r="DL23" s="503">
        <v>0</v>
      </c>
      <c r="DM23" s="504"/>
      <c r="DN23" s="505"/>
      <c r="DO23" s="506"/>
      <c r="DP23" s="506"/>
      <c r="DQ23" s="507"/>
      <c r="DR23" s="508"/>
      <c r="DS23" s="509"/>
      <c r="DT23" s="400">
        <v>0</v>
      </c>
      <c r="DU23" s="176"/>
      <c r="DV23" s="401"/>
      <c r="DW23" s="402"/>
      <c r="DX23" s="402"/>
      <c r="DY23" s="403"/>
      <c r="DZ23" s="404"/>
      <c r="EA23" s="405"/>
      <c r="EB23" s="503">
        <v>0</v>
      </c>
      <c r="EC23" s="504"/>
      <c r="ED23" s="505"/>
      <c r="EE23" s="506"/>
      <c r="EF23" s="506"/>
      <c r="EG23" s="507"/>
      <c r="EH23" s="508"/>
      <c r="EI23" s="509"/>
      <c r="EJ23" s="400">
        <v>0</v>
      </c>
      <c r="EK23" s="176"/>
      <c r="EL23" s="401"/>
      <c r="EM23" s="402"/>
      <c r="EN23" s="402"/>
      <c r="EO23" s="403"/>
      <c r="EP23" s="404"/>
      <c r="EQ23" s="405"/>
      <c r="ER23" s="503">
        <v>0</v>
      </c>
      <c r="ES23" s="504"/>
      <c r="ET23" s="505"/>
      <c r="EU23" s="506"/>
      <c r="EV23" s="506"/>
      <c r="EW23" s="507"/>
      <c r="EX23" s="508"/>
      <c r="EY23" s="509"/>
      <c r="EZ23" s="400">
        <v>0</v>
      </c>
      <c r="FA23" s="176"/>
      <c r="FB23" s="401"/>
      <c r="FC23" s="402"/>
      <c r="FD23" s="402"/>
      <c r="FE23" s="403"/>
      <c r="FF23" s="404"/>
      <c r="FG23" s="405"/>
      <c r="FH23" s="503">
        <v>0</v>
      </c>
      <c r="FI23" s="504"/>
      <c r="FJ23" s="505"/>
      <c r="FK23" s="506"/>
      <c r="FL23" s="506"/>
      <c r="FM23" s="507"/>
      <c r="FN23" s="508"/>
      <c r="FO23" s="509"/>
      <c r="FP23" s="400">
        <v>0</v>
      </c>
      <c r="FQ23" s="176"/>
      <c r="FR23" s="401"/>
      <c r="FS23" s="402"/>
      <c r="FT23" s="402"/>
      <c r="FU23" s="403"/>
      <c r="FV23" s="404"/>
      <c r="FW23" s="405" t="s">
        <v>90</v>
      </c>
      <c r="FX23" s="503">
        <v>0</v>
      </c>
      <c r="FY23" s="504"/>
      <c r="FZ23" s="505"/>
      <c r="GA23" s="506"/>
      <c r="GB23" s="506"/>
      <c r="GC23" s="507"/>
      <c r="GD23" s="508"/>
      <c r="GE23" s="509" t="s">
        <v>90</v>
      </c>
      <c r="GF23" s="418">
        <v>0</v>
      </c>
      <c r="GG23" s="176"/>
      <c r="GH23" s="401"/>
      <c r="GI23" s="402"/>
      <c r="GJ23" s="402"/>
      <c r="GK23" s="403"/>
      <c r="GL23" s="404"/>
      <c r="GM23" s="405"/>
      <c r="GN23" s="510">
        <v>0</v>
      </c>
      <c r="GO23" s="504"/>
      <c r="GP23" s="505"/>
      <c r="GQ23" s="506"/>
      <c r="GR23" s="506"/>
      <c r="GS23" s="507"/>
      <c r="GT23" s="508"/>
      <c r="GU23" s="516" t="s">
        <v>90</v>
      </c>
      <c r="GV23" s="400"/>
      <c r="GW23" s="176"/>
      <c r="GX23" s="401"/>
      <c r="GY23" s="402"/>
      <c r="GZ23" s="402"/>
      <c r="HA23" s="403"/>
      <c r="HB23" s="404"/>
      <c r="HC23" s="405"/>
      <c r="HD23" s="503"/>
      <c r="HE23" s="504"/>
      <c r="HF23" s="505"/>
      <c r="HG23" s="506"/>
      <c r="HH23" s="506"/>
      <c r="HI23" s="507"/>
      <c r="HJ23" s="508"/>
      <c r="HK23" s="509"/>
      <c r="HL23" s="400"/>
      <c r="HM23" s="176"/>
      <c r="HN23" s="401"/>
      <c r="HO23" s="402"/>
      <c r="HP23" s="402"/>
      <c r="HQ23" s="403"/>
      <c r="HR23" s="404"/>
      <c r="HS23" s="405"/>
      <c r="HT23" s="503"/>
      <c r="HU23" s="504"/>
      <c r="HV23" s="505"/>
      <c r="HW23" s="506"/>
      <c r="HX23" s="506"/>
      <c r="HY23" s="507"/>
      <c r="HZ23" s="508"/>
      <c r="IA23" s="509"/>
      <c r="IB23" s="400"/>
      <c r="IC23" s="176"/>
      <c r="ID23" s="401"/>
      <c r="IE23" s="402"/>
      <c r="IF23" s="402"/>
      <c r="IG23" s="403"/>
      <c r="IH23" s="404"/>
      <c r="II23" s="405"/>
      <c r="IJ23" s="503"/>
      <c r="IK23" s="504"/>
      <c r="IL23" s="505"/>
      <c r="IM23" s="506"/>
      <c r="IN23" s="506"/>
      <c r="IO23" s="507"/>
      <c r="IP23" s="508"/>
      <c r="IQ23" s="509"/>
      <c r="IS23" s="163">
        <f t="shared" si="0"/>
        <v>0</v>
      </c>
      <c r="IT23" s="161">
        <f t="shared" si="1"/>
        <v>0</v>
      </c>
      <c r="IU23" s="162">
        <f t="shared" si="2"/>
        <v>0</v>
      </c>
      <c r="IW23" s="241"/>
    </row>
    <row r="24" spans="1:257" s="160" customFormat="1" ht="20.100000000000001" customHeight="1">
      <c r="A24" s="520" t="s">
        <v>277</v>
      </c>
      <c r="B24" s="521"/>
      <c r="C24" s="522"/>
      <c r="D24" s="510">
        <v>2</v>
      </c>
      <c r="E24" s="511"/>
      <c r="F24" s="512"/>
      <c r="G24" s="513"/>
      <c r="H24" s="513"/>
      <c r="I24" s="514"/>
      <c r="J24" s="515"/>
      <c r="K24" s="516"/>
      <c r="L24" s="418">
        <v>0</v>
      </c>
      <c r="M24" s="179"/>
      <c r="N24" s="419"/>
      <c r="O24" s="420"/>
      <c r="P24" s="420"/>
      <c r="Q24" s="421"/>
      <c r="R24" s="422"/>
      <c r="S24" s="423"/>
      <c r="T24" s="510">
        <v>0</v>
      </c>
      <c r="U24" s="511"/>
      <c r="V24" s="512"/>
      <c r="W24" s="513"/>
      <c r="X24" s="513"/>
      <c r="Y24" s="514"/>
      <c r="Z24" s="515"/>
      <c r="AA24" s="516"/>
      <c r="AB24" s="418">
        <v>0</v>
      </c>
      <c r="AC24" s="179"/>
      <c r="AD24" s="419"/>
      <c r="AE24" s="420"/>
      <c r="AF24" s="420"/>
      <c r="AG24" s="421"/>
      <c r="AH24" s="422"/>
      <c r="AI24" s="423"/>
      <c r="AJ24" s="510">
        <v>0</v>
      </c>
      <c r="AK24" s="511"/>
      <c r="AL24" s="512"/>
      <c r="AM24" s="513"/>
      <c r="AN24" s="513"/>
      <c r="AO24" s="514"/>
      <c r="AP24" s="515"/>
      <c r="AQ24" s="516"/>
      <c r="AR24" s="418">
        <v>0</v>
      </c>
      <c r="AS24" s="179"/>
      <c r="AT24" s="419"/>
      <c r="AU24" s="420"/>
      <c r="AV24" s="420"/>
      <c r="AW24" s="421"/>
      <c r="AX24" s="422"/>
      <c r="AY24" s="423"/>
      <c r="AZ24" s="510">
        <v>0</v>
      </c>
      <c r="BA24" s="511"/>
      <c r="BB24" s="512"/>
      <c r="BC24" s="513"/>
      <c r="BD24" s="513"/>
      <c r="BE24" s="514"/>
      <c r="BF24" s="515"/>
      <c r="BG24" s="516"/>
      <c r="BH24" s="418">
        <v>0</v>
      </c>
      <c r="BI24" s="179"/>
      <c r="BJ24" s="419"/>
      <c r="BK24" s="420"/>
      <c r="BL24" s="420"/>
      <c r="BM24" s="421"/>
      <c r="BN24" s="422"/>
      <c r="BO24" s="423"/>
      <c r="BP24" s="510">
        <v>0</v>
      </c>
      <c r="BQ24" s="511"/>
      <c r="BR24" s="512"/>
      <c r="BS24" s="513"/>
      <c r="BT24" s="513"/>
      <c r="BU24" s="514"/>
      <c r="BV24" s="515"/>
      <c r="BW24" s="516"/>
      <c r="BX24" s="418">
        <v>2</v>
      </c>
      <c r="BY24" s="179"/>
      <c r="BZ24" s="419"/>
      <c r="CA24" s="420"/>
      <c r="CB24" s="420"/>
      <c r="CC24" s="421"/>
      <c r="CD24" s="422"/>
      <c r="CE24" s="423"/>
      <c r="CF24" s="510">
        <v>0</v>
      </c>
      <c r="CG24" s="511"/>
      <c r="CH24" s="512"/>
      <c r="CI24" s="513"/>
      <c r="CJ24" s="513"/>
      <c r="CK24" s="514"/>
      <c r="CL24" s="515"/>
      <c r="CM24" s="516"/>
      <c r="CN24" s="418">
        <v>0</v>
      </c>
      <c r="CO24" s="179"/>
      <c r="CP24" s="419"/>
      <c r="CQ24" s="420"/>
      <c r="CR24" s="420"/>
      <c r="CS24" s="421"/>
      <c r="CT24" s="422"/>
      <c r="CU24" s="423"/>
      <c r="CV24" s="510">
        <v>0</v>
      </c>
      <c r="CW24" s="511"/>
      <c r="CX24" s="512"/>
      <c r="CY24" s="513"/>
      <c r="CZ24" s="513"/>
      <c r="DA24" s="514"/>
      <c r="DB24" s="515"/>
      <c r="DC24" s="516"/>
      <c r="DD24" s="418">
        <v>1</v>
      </c>
      <c r="DE24" s="179"/>
      <c r="DF24" s="419"/>
      <c r="DG24" s="420"/>
      <c r="DH24" s="420"/>
      <c r="DI24" s="421"/>
      <c r="DJ24" s="422"/>
      <c r="DK24" s="423"/>
      <c r="DL24" s="510">
        <v>1</v>
      </c>
      <c r="DM24" s="511"/>
      <c r="DN24" s="512"/>
      <c r="DO24" s="513"/>
      <c r="DP24" s="513"/>
      <c r="DQ24" s="514"/>
      <c r="DR24" s="515"/>
      <c r="DS24" s="516"/>
      <c r="DT24" s="418">
        <v>1</v>
      </c>
      <c r="DU24" s="179"/>
      <c r="DV24" s="419"/>
      <c r="DW24" s="420"/>
      <c r="DX24" s="420"/>
      <c r="DY24" s="421"/>
      <c r="DZ24" s="422"/>
      <c r="EA24" s="423"/>
      <c r="EB24" s="510">
        <v>0</v>
      </c>
      <c r="EC24" s="511"/>
      <c r="ED24" s="512"/>
      <c r="EE24" s="513"/>
      <c r="EF24" s="513"/>
      <c r="EG24" s="514"/>
      <c r="EH24" s="515"/>
      <c r="EI24" s="516"/>
      <c r="EJ24" s="418">
        <v>2</v>
      </c>
      <c r="EK24" s="179"/>
      <c r="EL24" s="419"/>
      <c r="EM24" s="420"/>
      <c r="EN24" s="420"/>
      <c r="EO24" s="421"/>
      <c r="EP24" s="422"/>
      <c r="EQ24" s="423"/>
      <c r="ER24" s="510">
        <v>1</v>
      </c>
      <c r="ES24" s="511"/>
      <c r="ET24" s="512"/>
      <c r="EU24" s="513"/>
      <c r="EV24" s="513"/>
      <c r="EW24" s="514"/>
      <c r="EX24" s="515"/>
      <c r="EY24" s="516"/>
      <c r="EZ24" s="418">
        <v>0</v>
      </c>
      <c r="FA24" s="179"/>
      <c r="FB24" s="419"/>
      <c r="FC24" s="420"/>
      <c r="FD24" s="420"/>
      <c r="FE24" s="421"/>
      <c r="FF24" s="422"/>
      <c r="FG24" s="423"/>
      <c r="FH24" s="510">
        <v>1</v>
      </c>
      <c r="FI24" s="511"/>
      <c r="FJ24" s="512"/>
      <c r="FK24" s="513"/>
      <c r="FL24" s="513"/>
      <c r="FM24" s="514"/>
      <c r="FN24" s="515"/>
      <c r="FO24" s="516"/>
      <c r="FP24" s="400">
        <v>0</v>
      </c>
      <c r="FQ24" s="179"/>
      <c r="FR24" s="419"/>
      <c r="FS24" s="420"/>
      <c r="FT24" s="420"/>
      <c r="FU24" s="421"/>
      <c r="FV24" s="422"/>
      <c r="FW24" s="405" t="s">
        <v>90</v>
      </c>
      <c r="FX24" s="503">
        <v>0</v>
      </c>
      <c r="FY24" s="511"/>
      <c r="FZ24" s="512"/>
      <c r="GA24" s="513"/>
      <c r="GB24" s="513"/>
      <c r="GC24" s="514"/>
      <c r="GD24" s="515"/>
      <c r="GE24" s="509" t="s">
        <v>90</v>
      </c>
      <c r="GF24" s="418">
        <v>0</v>
      </c>
      <c r="GG24" s="179"/>
      <c r="GH24" s="419"/>
      <c r="GI24" s="420"/>
      <c r="GJ24" s="420"/>
      <c r="GK24" s="421"/>
      <c r="GL24" s="422"/>
      <c r="GM24" s="423"/>
      <c r="GN24" s="510">
        <v>0</v>
      </c>
      <c r="GO24" s="511"/>
      <c r="GP24" s="512"/>
      <c r="GQ24" s="513"/>
      <c r="GR24" s="513"/>
      <c r="GS24" s="514"/>
      <c r="GT24" s="515"/>
      <c r="GU24" s="516" t="s">
        <v>90</v>
      </c>
      <c r="GV24" s="418"/>
      <c r="GW24" s="179"/>
      <c r="GX24" s="419"/>
      <c r="GY24" s="420"/>
      <c r="GZ24" s="420"/>
      <c r="HA24" s="421"/>
      <c r="HB24" s="422"/>
      <c r="HC24" s="423"/>
      <c r="HD24" s="510"/>
      <c r="HE24" s="511"/>
      <c r="HF24" s="512"/>
      <c r="HG24" s="513"/>
      <c r="HH24" s="513"/>
      <c r="HI24" s="514"/>
      <c r="HJ24" s="515"/>
      <c r="HK24" s="516"/>
      <c r="HL24" s="418"/>
      <c r="HM24" s="179"/>
      <c r="HN24" s="419"/>
      <c r="HO24" s="420"/>
      <c r="HP24" s="420"/>
      <c r="HQ24" s="421"/>
      <c r="HR24" s="422"/>
      <c r="HS24" s="423"/>
      <c r="HT24" s="510"/>
      <c r="HU24" s="511"/>
      <c r="HV24" s="512"/>
      <c r="HW24" s="513"/>
      <c r="HX24" s="513"/>
      <c r="HY24" s="514"/>
      <c r="HZ24" s="515"/>
      <c r="IA24" s="516"/>
      <c r="IB24" s="418"/>
      <c r="IC24" s="179"/>
      <c r="ID24" s="419"/>
      <c r="IE24" s="420"/>
      <c r="IF24" s="420"/>
      <c r="IG24" s="421"/>
      <c r="IH24" s="422"/>
      <c r="II24" s="423"/>
      <c r="IJ24" s="510"/>
      <c r="IK24" s="511"/>
      <c r="IL24" s="512"/>
      <c r="IM24" s="513"/>
      <c r="IN24" s="513"/>
      <c r="IO24" s="514"/>
      <c r="IP24" s="515"/>
      <c r="IQ24" s="516"/>
      <c r="IS24" s="163">
        <f t="shared" si="0"/>
        <v>0</v>
      </c>
      <c r="IT24" s="161">
        <f t="shared" si="1"/>
        <v>0</v>
      </c>
      <c r="IU24" s="162">
        <f t="shared" si="2"/>
        <v>0</v>
      </c>
      <c r="IW24" s="241"/>
    </row>
    <row r="25" spans="1:257" s="160" customFormat="1" ht="20.100000000000001" customHeight="1">
      <c r="A25" s="270" t="s">
        <v>269</v>
      </c>
      <c r="B25" s="303"/>
      <c r="C25" s="271"/>
      <c r="D25" s="503"/>
      <c r="E25" s="504"/>
      <c r="F25" s="505"/>
      <c r="G25" s="506"/>
      <c r="H25" s="506"/>
      <c r="I25" s="507"/>
      <c r="J25" s="508"/>
      <c r="K25" s="509"/>
      <c r="L25" s="400"/>
      <c r="M25" s="176"/>
      <c r="N25" s="401"/>
      <c r="O25" s="402"/>
      <c r="P25" s="402"/>
      <c r="Q25" s="403"/>
      <c r="R25" s="404"/>
      <c r="S25" s="405"/>
      <c r="T25" s="503"/>
      <c r="U25" s="504"/>
      <c r="V25" s="505"/>
      <c r="W25" s="506"/>
      <c r="X25" s="506"/>
      <c r="Y25" s="507"/>
      <c r="Z25" s="508"/>
      <c r="AA25" s="509"/>
      <c r="AB25" s="400">
        <v>0</v>
      </c>
      <c r="AC25" s="176"/>
      <c r="AD25" s="401"/>
      <c r="AE25" s="402"/>
      <c r="AF25" s="402"/>
      <c r="AG25" s="403"/>
      <c r="AH25" s="404"/>
      <c r="AI25" s="405"/>
      <c r="AJ25" s="503">
        <v>1</v>
      </c>
      <c r="AK25" s="504"/>
      <c r="AL25" s="505"/>
      <c r="AM25" s="506"/>
      <c r="AN25" s="506"/>
      <c r="AO25" s="507"/>
      <c r="AP25" s="508"/>
      <c r="AQ25" s="509"/>
      <c r="AR25" s="400">
        <v>0</v>
      </c>
      <c r="AS25" s="176"/>
      <c r="AT25" s="401"/>
      <c r="AU25" s="402"/>
      <c r="AV25" s="402"/>
      <c r="AW25" s="403"/>
      <c r="AX25" s="404"/>
      <c r="AY25" s="405"/>
      <c r="AZ25" s="503">
        <v>0</v>
      </c>
      <c r="BA25" s="504"/>
      <c r="BB25" s="505"/>
      <c r="BC25" s="506"/>
      <c r="BD25" s="506"/>
      <c r="BE25" s="507"/>
      <c r="BF25" s="508"/>
      <c r="BG25" s="509"/>
      <c r="BH25" s="400">
        <v>0</v>
      </c>
      <c r="BI25" s="176"/>
      <c r="BJ25" s="401"/>
      <c r="BK25" s="402"/>
      <c r="BL25" s="402"/>
      <c r="BM25" s="403"/>
      <c r="BN25" s="404"/>
      <c r="BO25" s="405"/>
      <c r="BP25" s="503">
        <v>0</v>
      </c>
      <c r="BQ25" s="504"/>
      <c r="BR25" s="505"/>
      <c r="BS25" s="506"/>
      <c r="BT25" s="506"/>
      <c r="BU25" s="507"/>
      <c r="BV25" s="508"/>
      <c r="BW25" s="509"/>
      <c r="BX25" s="400">
        <v>0</v>
      </c>
      <c r="BY25" s="176"/>
      <c r="BZ25" s="401"/>
      <c r="CA25" s="402"/>
      <c r="CB25" s="402"/>
      <c r="CC25" s="403"/>
      <c r="CD25" s="404"/>
      <c r="CE25" s="405"/>
      <c r="CF25" s="503">
        <v>0</v>
      </c>
      <c r="CG25" s="504"/>
      <c r="CH25" s="505"/>
      <c r="CI25" s="506"/>
      <c r="CJ25" s="506"/>
      <c r="CK25" s="507"/>
      <c r="CL25" s="508"/>
      <c r="CM25" s="509"/>
      <c r="CN25" s="400">
        <v>0</v>
      </c>
      <c r="CO25" s="176"/>
      <c r="CP25" s="401"/>
      <c r="CQ25" s="402"/>
      <c r="CR25" s="402"/>
      <c r="CS25" s="403"/>
      <c r="CT25" s="404"/>
      <c r="CU25" s="405"/>
      <c r="CV25" s="503">
        <v>0</v>
      </c>
      <c r="CW25" s="504"/>
      <c r="CX25" s="505"/>
      <c r="CY25" s="506"/>
      <c r="CZ25" s="506"/>
      <c r="DA25" s="507"/>
      <c r="DB25" s="508"/>
      <c r="DC25" s="509"/>
      <c r="DD25" s="400">
        <v>0</v>
      </c>
      <c r="DE25" s="176"/>
      <c r="DF25" s="401"/>
      <c r="DG25" s="402"/>
      <c r="DH25" s="402"/>
      <c r="DI25" s="403"/>
      <c r="DJ25" s="404"/>
      <c r="DK25" s="405"/>
      <c r="DL25" s="503">
        <v>0</v>
      </c>
      <c r="DM25" s="504"/>
      <c r="DN25" s="505"/>
      <c r="DO25" s="506"/>
      <c r="DP25" s="506"/>
      <c r="DQ25" s="507"/>
      <c r="DR25" s="508"/>
      <c r="DS25" s="509"/>
      <c r="DT25" s="400">
        <v>0</v>
      </c>
      <c r="DU25" s="176"/>
      <c r="DV25" s="401"/>
      <c r="DW25" s="402"/>
      <c r="DX25" s="402"/>
      <c r="DY25" s="403"/>
      <c r="DZ25" s="404"/>
      <c r="EA25" s="405"/>
      <c r="EB25" s="503">
        <v>0</v>
      </c>
      <c r="EC25" s="504"/>
      <c r="ED25" s="505"/>
      <c r="EE25" s="506"/>
      <c r="EF25" s="506"/>
      <c r="EG25" s="507"/>
      <c r="EH25" s="508"/>
      <c r="EI25" s="509"/>
      <c r="EJ25" s="400">
        <v>0</v>
      </c>
      <c r="EK25" s="176"/>
      <c r="EL25" s="401"/>
      <c r="EM25" s="402"/>
      <c r="EN25" s="402"/>
      <c r="EO25" s="403"/>
      <c r="EP25" s="404"/>
      <c r="EQ25" s="405"/>
      <c r="ER25" s="503">
        <v>5</v>
      </c>
      <c r="ES25" s="504"/>
      <c r="ET25" s="505"/>
      <c r="EU25" s="506"/>
      <c r="EV25" s="506"/>
      <c r="EW25" s="507"/>
      <c r="EX25" s="508"/>
      <c r="EY25" s="509"/>
      <c r="EZ25" s="400">
        <v>0</v>
      </c>
      <c r="FA25" s="176"/>
      <c r="FB25" s="401"/>
      <c r="FC25" s="402"/>
      <c r="FD25" s="402"/>
      <c r="FE25" s="403"/>
      <c r="FF25" s="404"/>
      <c r="FG25" s="405"/>
      <c r="FH25" s="503">
        <v>8</v>
      </c>
      <c r="FI25" s="504"/>
      <c r="FJ25" s="505"/>
      <c r="FK25" s="506"/>
      <c r="FL25" s="506"/>
      <c r="FM25" s="507"/>
      <c r="FN25" s="508"/>
      <c r="FO25" s="509"/>
      <c r="FP25" s="400">
        <v>0</v>
      </c>
      <c r="FQ25" s="176"/>
      <c r="FR25" s="401"/>
      <c r="FS25" s="402"/>
      <c r="FT25" s="402"/>
      <c r="FU25" s="403"/>
      <c r="FV25" s="404"/>
      <c r="FW25" s="405" t="s">
        <v>90</v>
      </c>
      <c r="FX25" s="503">
        <v>0</v>
      </c>
      <c r="FY25" s="504"/>
      <c r="FZ25" s="505"/>
      <c r="GA25" s="506"/>
      <c r="GB25" s="506"/>
      <c r="GC25" s="507"/>
      <c r="GD25" s="508"/>
      <c r="GE25" s="509" t="s">
        <v>90</v>
      </c>
      <c r="GF25" s="418">
        <v>0</v>
      </c>
      <c r="GG25" s="176"/>
      <c r="GH25" s="401"/>
      <c r="GI25" s="402"/>
      <c r="GJ25" s="402"/>
      <c r="GK25" s="403"/>
      <c r="GL25" s="404"/>
      <c r="GM25" s="405"/>
      <c r="GN25" s="510">
        <v>0</v>
      </c>
      <c r="GO25" s="504"/>
      <c r="GP25" s="505"/>
      <c r="GQ25" s="506"/>
      <c r="GR25" s="506"/>
      <c r="GS25" s="507"/>
      <c r="GT25" s="508"/>
      <c r="GU25" s="516" t="s">
        <v>90</v>
      </c>
      <c r="GV25" s="400"/>
      <c r="GW25" s="176"/>
      <c r="GX25" s="401"/>
      <c r="GY25" s="402"/>
      <c r="GZ25" s="402"/>
      <c r="HA25" s="403"/>
      <c r="HB25" s="404"/>
      <c r="HC25" s="405"/>
      <c r="HD25" s="503"/>
      <c r="HE25" s="504"/>
      <c r="HF25" s="505"/>
      <c r="HG25" s="506"/>
      <c r="HH25" s="506"/>
      <c r="HI25" s="507"/>
      <c r="HJ25" s="508"/>
      <c r="HK25" s="509"/>
      <c r="HL25" s="400"/>
      <c r="HM25" s="176"/>
      <c r="HN25" s="401"/>
      <c r="HO25" s="402"/>
      <c r="HP25" s="402"/>
      <c r="HQ25" s="403"/>
      <c r="HR25" s="404"/>
      <c r="HS25" s="405"/>
      <c r="HT25" s="503"/>
      <c r="HU25" s="504"/>
      <c r="HV25" s="505"/>
      <c r="HW25" s="506"/>
      <c r="HX25" s="506"/>
      <c r="HY25" s="507"/>
      <c r="HZ25" s="508"/>
      <c r="IA25" s="509"/>
      <c r="IB25" s="400"/>
      <c r="IC25" s="176"/>
      <c r="ID25" s="401"/>
      <c r="IE25" s="402"/>
      <c r="IF25" s="402"/>
      <c r="IG25" s="403"/>
      <c r="IH25" s="404"/>
      <c r="II25" s="405"/>
      <c r="IJ25" s="503"/>
      <c r="IK25" s="504"/>
      <c r="IL25" s="505"/>
      <c r="IM25" s="506"/>
      <c r="IN25" s="506"/>
      <c r="IO25" s="507"/>
      <c r="IP25" s="508"/>
      <c r="IQ25" s="509"/>
      <c r="IS25" s="163">
        <f t="shared" si="0"/>
        <v>0</v>
      </c>
      <c r="IT25" s="161">
        <f t="shared" si="1"/>
        <v>0</v>
      </c>
      <c r="IU25" s="162">
        <f t="shared" si="2"/>
        <v>0</v>
      </c>
      <c r="IW25" s="241"/>
    </row>
    <row r="26" spans="1:257" s="160" customFormat="1" ht="20.100000000000001" customHeight="1">
      <c r="A26" s="520" t="s">
        <v>275</v>
      </c>
      <c r="B26" s="521"/>
      <c r="C26" s="522"/>
      <c r="D26" s="510"/>
      <c r="E26" s="511"/>
      <c r="F26" s="512"/>
      <c r="G26" s="513"/>
      <c r="H26" s="513"/>
      <c r="I26" s="514"/>
      <c r="J26" s="515"/>
      <c r="K26" s="516"/>
      <c r="L26" s="418"/>
      <c r="M26" s="179"/>
      <c r="N26" s="419"/>
      <c r="O26" s="420"/>
      <c r="P26" s="420"/>
      <c r="Q26" s="421"/>
      <c r="R26" s="422"/>
      <c r="S26" s="423"/>
      <c r="T26" s="510"/>
      <c r="U26" s="511"/>
      <c r="V26" s="512"/>
      <c r="W26" s="513"/>
      <c r="X26" s="513"/>
      <c r="Y26" s="514"/>
      <c r="Z26" s="515"/>
      <c r="AA26" s="516"/>
      <c r="AB26" s="418"/>
      <c r="AC26" s="179"/>
      <c r="AD26" s="419"/>
      <c r="AE26" s="420"/>
      <c r="AF26" s="420"/>
      <c r="AG26" s="421"/>
      <c r="AH26" s="422"/>
      <c r="AI26" s="423"/>
      <c r="AJ26" s="510">
        <v>0</v>
      </c>
      <c r="AK26" s="511"/>
      <c r="AL26" s="512"/>
      <c r="AM26" s="513"/>
      <c r="AN26" s="513"/>
      <c r="AO26" s="514"/>
      <c r="AP26" s="515"/>
      <c r="AQ26" s="516"/>
      <c r="AR26" s="418">
        <v>6</v>
      </c>
      <c r="AS26" s="179"/>
      <c r="AT26" s="419"/>
      <c r="AU26" s="420"/>
      <c r="AV26" s="420"/>
      <c r="AW26" s="421"/>
      <c r="AX26" s="422"/>
      <c r="AY26" s="423"/>
      <c r="AZ26" s="510">
        <v>9</v>
      </c>
      <c r="BA26" s="511"/>
      <c r="BB26" s="512"/>
      <c r="BC26" s="513"/>
      <c r="BD26" s="513"/>
      <c r="BE26" s="514"/>
      <c r="BF26" s="515"/>
      <c r="BG26" s="516"/>
      <c r="BH26" s="418">
        <v>9</v>
      </c>
      <c r="BI26" s="179"/>
      <c r="BJ26" s="419"/>
      <c r="BK26" s="420"/>
      <c r="BL26" s="420"/>
      <c r="BM26" s="421"/>
      <c r="BN26" s="422"/>
      <c r="BO26" s="423"/>
      <c r="BP26" s="510">
        <v>0</v>
      </c>
      <c r="BQ26" s="511"/>
      <c r="BR26" s="512"/>
      <c r="BS26" s="513"/>
      <c r="BT26" s="513"/>
      <c r="BU26" s="514"/>
      <c r="BV26" s="515"/>
      <c r="BW26" s="516"/>
      <c r="BX26" s="418">
        <v>10</v>
      </c>
      <c r="BY26" s="179">
        <v>8</v>
      </c>
      <c r="BZ26" s="419"/>
      <c r="CA26" s="420"/>
      <c r="CB26" s="420"/>
      <c r="CC26" s="421"/>
      <c r="CD26" s="422"/>
      <c r="CE26" s="423"/>
      <c r="CF26" s="510">
        <v>10</v>
      </c>
      <c r="CG26" s="511"/>
      <c r="CH26" s="512"/>
      <c r="CI26" s="513"/>
      <c r="CJ26" s="513"/>
      <c r="CK26" s="514"/>
      <c r="CL26" s="515"/>
      <c r="CM26" s="516"/>
      <c r="CN26" s="418">
        <v>10</v>
      </c>
      <c r="CO26" s="179"/>
      <c r="CP26" s="419"/>
      <c r="CQ26" s="420"/>
      <c r="CR26" s="420"/>
      <c r="CS26" s="421"/>
      <c r="CT26" s="422"/>
      <c r="CU26" s="423"/>
      <c r="CV26" s="510">
        <v>7</v>
      </c>
      <c r="CW26" s="511"/>
      <c r="CX26" s="512"/>
      <c r="CY26" s="513"/>
      <c r="CZ26" s="513"/>
      <c r="DA26" s="514"/>
      <c r="DB26" s="515"/>
      <c r="DC26" s="516"/>
      <c r="DD26" s="418">
        <v>8</v>
      </c>
      <c r="DE26" s="179"/>
      <c r="DF26" s="419"/>
      <c r="DG26" s="420"/>
      <c r="DH26" s="420"/>
      <c r="DI26" s="421"/>
      <c r="DJ26" s="422"/>
      <c r="DK26" s="423"/>
      <c r="DL26" s="510">
        <v>10</v>
      </c>
      <c r="DM26" s="511"/>
      <c r="DN26" s="512"/>
      <c r="DO26" s="513"/>
      <c r="DP26" s="513"/>
      <c r="DQ26" s="514"/>
      <c r="DR26" s="515"/>
      <c r="DS26" s="516"/>
      <c r="DT26" s="418">
        <v>6</v>
      </c>
      <c r="DU26" s="179"/>
      <c r="DV26" s="419"/>
      <c r="DW26" s="420"/>
      <c r="DX26" s="420"/>
      <c r="DY26" s="421"/>
      <c r="DZ26" s="422"/>
      <c r="EA26" s="423"/>
      <c r="EB26" s="510">
        <v>0</v>
      </c>
      <c r="EC26" s="511"/>
      <c r="ED26" s="512"/>
      <c r="EE26" s="513"/>
      <c r="EF26" s="513"/>
      <c r="EG26" s="514"/>
      <c r="EH26" s="515"/>
      <c r="EI26" s="516"/>
      <c r="EJ26" s="418">
        <v>0</v>
      </c>
      <c r="EK26" s="179"/>
      <c r="EL26" s="419"/>
      <c r="EM26" s="420"/>
      <c r="EN26" s="420"/>
      <c r="EO26" s="421"/>
      <c r="EP26" s="422"/>
      <c r="EQ26" s="423"/>
      <c r="ER26" s="510">
        <v>10</v>
      </c>
      <c r="ES26" s="511"/>
      <c r="ET26" s="512"/>
      <c r="EU26" s="513"/>
      <c r="EV26" s="513"/>
      <c r="EW26" s="514"/>
      <c r="EX26" s="515"/>
      <c r="EY26" s="516"/>
      <c r="EZ26" s="418">
        <v>6</v>
      </c>
      <c r="FA26" s="179"/>
      <c r="FB26" s="419"/>
      <c r="FC26" s="420"/>
      <c r="FD26" s="420"/>
      <c r="FE26" s="421"/>
      <c r="FF26" s="422"/>
      <c r="FG26" s="423"/>
      <c r="FH26" s="510">
        <v>6</v>
      </c>
      <c r="FI26" s="511"/>
      <c r="FJ26" s="512"/>
      <c r="FK26" s="513"/>
      <c r="FL26" s="513"/>
      <c r="FM26" s="514"/>
      <c r="FN26" s="515"/>
      <c r="FO26" s="516"/>
      <c r="FP26" s="400">
        <v>0</v>
      </c>
      <c r="FQ26" s="179"/>
      <c r="FR26" s="419"/>
      <c r="FS26" s="420"/>
      <c r="FT26" s="420"/>
      <c r="FU26" s="421"/>
      <c r="FV26" s="422"/>
      <c r="FW26" s="405" t="s">
        <v>90</v>
      </c>
      <c r="FX26" s="503">
        <v>0</v>
      </c>
      <c r="FY26" s="511"/>
      <c r="FZ26" s="512"/>
      <c r="GA26" s="513"/>
      <c r="GB26" s="513"/>
      <c r="GC26" s="514"/>
      <c r="GD26" s="515"/>
      <c r="GE26" s="509" t="s">
        <v>90</v>
      </c>
      <c r="GF26" s="418">
        <v>0</v>
      </c>
      <c r="GG26" s="179"/>
      <c r="GH26" s="419"/>
      <c r="GI26" s="420"/>
      <c r="GJ26" s="420"/>
      <c r="GK26" s="421"/>
      <c r="GL26" s="422"/>
      <c r="GM26" s="423"/>
      <c r="GN26" s="510">
        <v>0</v>
      </c>
      <c r="GO26" s="511"/>
      <c r="GP26" s="512"/>
      <c r="GQ26" s="513"/>
      <c r="GR26" s="513"/>
      <c r="GS26" s="514"/>
      <c r="GT26" s="515"/>
      <c r="GU26" s="516" t="s">
        <v>90</v>
      </c>
      <c r="GV26" s="418"/>
      <c r="GW26" s="179"/>
      <c r="GX26" s="419"/>
      <c r="GY26" s="420"/>
      <c r="GZ26" s="420"/>
      <c r="HA26" s="421"/>
      <c r="HB26" s="422"/>
      <c r="HC26" s="423"/>
      <c r="HD26" s="510"/>
      <c r="HE26" s="511"/>
      <c r="HF26" s="512"/>
      <c r="HG26" s="513"/>
      <c r="HH26" s="513"/>
      <c r="HI26" s="514"/>
      <c r="HJ26" s="515"/>
      <c r="HK26" s="516"/>
      <c r="HL26" s="418"/>
      <c r="HM26" s="179"/>
      <c r="HN26" s="419"/>
      <c r="HO26" s="420"/>
      <c r="HP26" s="420"/>
      <c r="HQ26" s="421"/>
      <c r="HR26" s="422"/>
      <c r="HS26" s="423"/>
      <c r="HT26" s="510"/>
      <c r="HU26" s="511"/>
      <c r="HV26" s="512"/>
      <c r="HW26" s="513"/>
      <c r="HX26" s="513"/>
      <c r="HY26" s="514"/>
      <c r="HZ26" s="515"/>
      <c r="IA26" s="516"/>
      <c r="IB26" s="418"/>
      <c r="IC26" s="179"/>
      <c r="ID26" s="419"/>
      <c r="IE26" s="420"/>
      <c r="IF26" s="420"/>
      <c r="IG26" s="421"/>
      <c r="IH26" s="422"/>
      <c r="II26" s="423"/>
      <c r="IJ26" s="510"/>
      <c r="IK26" s="511"/>
      <c r="IL26" s="512"/>
      <c r="IM26" s="513"/>
      <c r="IN26" s="513"/>
      <c r="IO26" s="514"/>
      <c r="IP26" s="515"/>
      <c r="IQ26" s="516"/>
      <c r="IS26" s="163">
        <f t="shared" si="0"/>
        <v>0</v>
      </c>
      <c r="IT26" s="161">
        <f t="shared" si="1"/>
        <v>0</v>
      </c>
      <c r="IU26" s="162">
        <f t="shared" si="2"/>
        <v>0</v>
      </c>
      <c r="IW26" s="241"/>
    </row>
    <row r="27" spans="1:257" s="160" customFormat="1" ht="19.5" customHeight="1">
      <c r="A27" s="270" t="s">
        <v>276</v>
      </c>
      <c r="B27" s="303"/>
      <c r="C27" s="271"/>
      <c r="D27" s="503"/>
      <c r="E27" s="504"/>
      <c r="F27" s="505"/>
      <c r="G27" s="506"/>
      <c r="H27" s="506"/>
      <c r="I27" s="507"/>
      <c r="J27" s="508"/>
      <c r="K27" s="509"/>
      <c r="L27" s="400"/>
      <c r="M27" s="176"/>
      <c r="N27" s="401"/>
      <c r="O27" s="402"/>
      <c r="P27" s="402"/>
      <c r="Q27" s="403"/>
      <c r="R27" s="404"/>
      <c r="S27" s="405"/>
      <c r="T27" s="503"/>
      <c r="U27" s="504"/>
      <c r="V27" s="505"/>
      <c r="W27" s="506"/>
      <c r="X27" s="506"/>
      <c r="Y27" s="507"/>
      <c r="Z27" s="508"/>
      <c r="AA27" s="509"/>
      <c r="AB27" s="400"/>
      <c r="AC27" s="176"/>
      <c r="AD27" s="401"/>
      <c r="AE27" s="402"/>
      <c r="AF27" s="402"/>
      <c r="AG27" s="403"/>
      <c r="AH27" s="404"/>
      <c r="AI27" s="405"/>
      <c r="AJ27" s="503"/>
      <c r="AK27" s="504"/>
      <c r="AL27" s="505"/>
      <c r="AM27" s="506"/>
      <c r="AN27" s="506"/>
      <c r="AO27" s="507"/>
      <c r="AP27" s="508"/>
      <c r="AQ27" s="509"/>
      <c r="AR27" s="400"/>
      <c r="AS27" s="176"/>
      <c r="AT27" s="401"/>
      <c r="AU27" s="402"/>
      <c r="AV27" s="402"/>
      <c r="AW27" s="403"/>
      <c r="AX27" s="404"/>
      <c r="AY27" s="405"/>
      <c r="AZ27" s="503"/>
      <c r="BA27" s="504"/>
      <c r="BB27" s="505"/>
      <c r="BC27" s="506"/>
      <c r="BD27" s="506"/>
      <c r="BE27" s="507"/>
      <c r="BF27" s="508"/>
      <c r="BG27" s="509"/>
      <c r="BH27" s="400">
        <v>2</v>
      </c>
      <c r="BI27" s="176"/>
      <c r="BJ27" s="401"/>
      <c r="BK27" s="402"/>
      <c r="BL27" s="402"/>
      <c r="BM27" s="403"/>
      <c r="BN27" s="404"/>
      <c r="BO27" s="405"/>
      <c r="BP27" s="503">
        <v>1</v>
      </c>
      <c r="BQ27" s="504"/>
      <c r="BR27" s="505"/>
      <c r="BS27" s="506"/>
      <c r="BT27" s="506"/>
      <c r="BU27" s="507"/>
      <c r="BV27" s="508"/>
      <c r="BW27" s="509"/>
      <c r="BX27" s="400">
        <v>0</v>
      </c>
      <c r="BY27" s="176"/>
      <c r="BZ27" s="401"/>
      <c r="CA27" s="402"/>
      <c r="CB27" s="402"/>
      <c r="CC27" s="403"/>
      <c r="CD27" s="404"/>
      <c r="CE27" s="405"/>
      <c r="CF27" s="503">
        <v>3</v>
      </c>
      <c r="CG27" s="504"/>
      <c r="CH27" s="505"/>
      <c r="CI27" s="506"/>
      <c r="CJ27" s="506"/>
      <c r="CK27" s="507"/>
      <c r="CL27" s="508"/>
      <c r="CM27" s="509"/>
      <c r="CN27" s="400">
        <v>1</v>
      </c>
      <c r="CO27" s="176"/>
      <c r="CP27" s="401"/>
      <c r="CQ27" s="402"/>
      <c r="CR27" s="402"/>
      <c r="CS27" s="403"/>
      <c r="CT27" s="404"/>
      <c r="CU27" s="405"/>
      <c r="CV27" s="503"/>
      <c r="CW27" s="504"/>
      <c r="CX27" s="505"/>
      <c r="CY27" s="506"/>
      <c r="CZ27" s="506"/>
      <c r="DA27" s="507"/>
      <c r="DB27" s="508"/>
      <c r="DC27" s="509"/>
      <c r="DD27" s="400">
        <v>0</v>
      </c>
      <c r="DE27" s="176"/>
      <c r="DF27" s="401"/>
      <c r="DG27" s="402"/>
      <c r="DH27" s="402"/>
      <c r="DI27" s="403"/>
      <c r="DJ27" s="404"/>
      <c r="DK27" s="405"/>
      <c r="DL27" s="503">
        <v>0</v>
      </c>
      <c r="DM27" s="504"/>
      <c r="DN27" s="505"/>
      <c r="DO27" s="506"/>
      <c r="DP27" s="506"/>
      <c r="DQ27" s="507"/>
      <c r="DR27" s="508"/>
      <c r="DS27" s="509"/>
      <c r="DT27" s="400">
        <v>0</v>
      </c>
      <c r="DU27" s="176"/>
      <c r="DV27" s="401"/>
      <c r="DW27" s="402"/>
      <c r="DX27" s="402"/>
      <c r="DY27" s="403"/>
      <c r="DZ27" s="404"/>
      <c r="EA27" s="405"/>
      <c r="EB27" s="503">
        <v>0</v>
      </c>
      <c r="EC27" s="504"/>
      <c r="ED27" s="505"/>
      <c r="EE27" s="506"/>
      <c r="EF27" s="506"/>
      <c r="EG27" s="507"/>
      <c r="EH27" s="508"/>
      <c r="EI27" s="509"/>
      <c r="EJ27" s="400"/>
      <c r="EK27" s="176"/>
      <c r="EL27" s="401"/>
      <c r="EM27" s="402"/>
      <c r="EN27" s="402"/>
      <c r="EO27" s="403"/>
      <c r="EP27" s="404"/>
      <c r="EQ27" s="405"/>
      <c r="ER27" s="503">
        <v>5</v>
      </c>
      <c r="ES27" s="504"/>
      <c r="ET27" s="505"/>
      <c r="EU27" s="506"/>
      <c r="EV27" s="506"/>
      <c r="EW27" s="507"/>
      <c r="EX27" s="508"/>
      <c r="EY27" s="509"/>
      <c r="EZ27" s="400">
        <v>1</v>
      </c>
      <c r="FA27" s="176"/>
      <c r="FB27" s="401"/>
      <c r="FC27" s="402"/>
      <c r="FD27" s="402"/>
      <c r="FE27" s="403"/>
      <c r="FF27" s="404"/>
      <c r="FG27" s="405"/>
      <c r="FH27" s="503">
        <v>8</v>
      </c>
      <c r="FI27" s="504"/>
      <c r="FJ27" s="505"/>
      <c r="FK27" s="506"/>
      <c r="FL27" s="506"/>
      <c r="FM27" s="507"/>
      <c r="FN27" s="508"/>
      <c r="FO27" s="509"/>
      <c r="FP27" s="400">
        <v>0</v>
      </c>
      <c r="FQ27" s="176"/>
      <c r="FR27" s="401"/>
      <c r="FS27" s="402"/>
      <c r="FT27" s="402"/>
      <c r="FU27" s="403"/>
      <c r="FV27" s="404"/>
      <c r="FW27" s="405" t="s">
        <v>90</v>
      </c>
      <c r="FX27" s="503">
        <v>0</v>
      </c>
      <c r="FY27" s="504"/>
      <c r="FZ27" s="505"/>
      <c r="GA27" s="506"/>
      <c r="GB27" s="506"/>
      <c r="GC27" s="507"/>
      <c r="GD27" s="508"/>
      <c r="GE27" s="509" t="s">
        <v>90</v>
      </c>
      <c r="GF27" s="418">
        <v>0</v>
      </c>
      <c r="GG27" s="176"/>
      <c r="GH27" s="401"/>
      <c r="GI27" s="402"/>
      <c r="GJ27" s="402"/>
      <c r="GK27" s="403"/>
      <c r="GL27" s="404"/>
      <c r="GM27" s="405"/>
      <c r="GN27" s="510">
        <v>0</v>
      </c>
      <c r="GO27" s="504"/>
      <c r="GP27" s="505"/>
      <c r="GQ27" s="506"/>
      <c r="GR27" s="506"/>
      <c r="GS27" s="507"/>
      <c r="GT27" s="508"/>
      <c r="GU27" s="516" t="s">
        <v>90</v>
      </c>
      <c r="GV27" s="400"/>
      <c r="GW27" s="176"/>
      <c r="GX27" s="401"/>
      <c r="GY27" s="402"/>
      <c r="GZ27" s="402"/>
      <c r="HA27" s="403"/>
      <c r="HB27" s="404"/>
      <c r="HC27" s="405"/>
      <c r="HD27" s="503"/>
      <c r="HE27" s="504"/>
      <c r="HF27" s="505"/>
      <c r="HG27" s="506"/>
      <c r="HH27" s="506"/>
      <c r="HI27" s="507"/>
      <c r="HJ27" s="508"/>
      <c r="HK27" s="509"/>
      <c r="HL27" s="400"/>
      <c r="HM27" s="176"/>
      <c r="HN27" s="401"/>
      <c r="HO27" s="402"/>
      <c r="HP27" s="402"/>
      <c r="HQ27" s="403"/>
      <c r="HR27" s="404"/>
      <c r="HS27" s="405"/>
      <c r="HT27" s="503"/>
      <c r="HU27" s="504"/>
      <c r="HV27" s="505"/>
      <c r="HW27" s="506"/>
      <c r="HX27" s="506"/>
      <c r="HY27" s="507"/>
      <c r="HZ27" s="508"/>
      <c r="IA27" s="509"/>
      <c r="IB27" s="400"/>
      <c r="IC27" s="176"/>
      <c r="ID27" s="401"/>
      <c r="IE27" s="402"/>
      <c r="IF27" s="402"/>
      <c r="IG27" s="403"/>
      <c r="IH27" s="404"/>
      <c r="II27" s="405"/>
      <c r="IJ27" s="503"/>
      <c r="IK27" s="504"/>
      <c r="IL27" s="505"/>
      <c r="IM27" s="506"/>
      <c r="IN27" s="506"/>
      <c r="IO27" s="507"/>
      <c r="IP27" s="508"/>
      <c r="IQ27" s="509"/>
      <c r="IS27" s="163">
        <f t="shared" si="0"/>
        <v>0</v>
      </c>
      <c r="IT27" s="161">
        <f t="shared" si="1"/>
        <v>0</v>
      </c>
      <c r="IU27" s="162">
        <f t="shared" si="2"/>
        <v>0</v>
      </c>
      <c r="IW27" s="241"/>
    </row>
    <row r="28" spans="1:257" s="160" customFormat="1" ht="20.100000000000001" customHeight="1">
      <c r="A28" s="520" t="s">
        <v>350</v>
      </c>
      <c r="B28" s="521" t="s">
        <v>287</v>
      </c>
      <c r="C28" s="522"/>
      <c r="D28" s="510"/>
      <c r="E28" s="511"/>
      <c r="F28" s="512"/>
      <c r="G28" s="513"/>
      <c r="H28" s="513"/>
      <c r="I28" s="514"/>
      <c r="J28" s="515"/>
      <c r="K28" s="516"/>
      <c r="L28" s="418"/>
      <c r="M28" s="179"/>
      <c r="N28" s="419"/>
      <c r="O28" s="420"/>
      <c r="P28" s="420"/>
      <c r="Q28" s="421"/>
      <c r="R28" s="422"/>
      <c r="S28" s="423"/>
      <c r="T28" s="510"/>
      <c r="U28" s="511"/>
      <c r="V28" s="512"/>
      <c r="W28" s="513"/>
      <c r="X28" s="513"/>
      <c r="Y28" s="514"/>
      <c r="Z28" s="515"/>
      <c r="AA28" s="516"/>
      <c r="AB28" s="418"/>
      <c r="AC28" s="179"/>
      <c r="AD28" s="419"/>
      <c r="AE28" s="420"/>
      <c r="AF28" s="420"/>
      <c r="AG28" s="421"/>
      <c r="AH28" s="422"/>
      <c r="AI28" s="423"/>
      <c r="AJ28" s="510"/>
      <c r="AK28" s="511"/>
      <c r="AL28" s="512"/>
      <c r="AM28" s="513"/>
      <c r="AN28" s="513"/>
      <c r="AO28" s="514"/>
      <c r="AP28" s="515"/>
      <c r="AQ28" s="516"/>
      <c r="AR28" s="418"/>
      <c r="AS28" s="179"/>
      <c r="AT28" s="419"/>
      <c r="AU28" s="420"/>
      <c r="AV28" s="420"/>
      <c r="AW28" s="421"/>
      <c r="AX28" s="422"/>
      <c r="AY28" s="423"/>
      <c r="AZ28" s="510"/>
      <c r="BA28" s="511"/>
      <c r="BB28" s="512"/>
      <c r="BC28" s="513"/>
      <c r="BD28" s="513"/>
      <c r="BE28" s="514"/>
      <c r="BF28" s="515"/>
      <c r="BG28" s="516"/>
      <c r="BH28" s="418"/>
      <c r="BI28" s="179"/>
      <c r="BJ28" s="419"/>
      <c r="BK28" s="420"/>
      <c r="BL28" s="420"/>
      <c r="BM28" s="421"/>
      <c r="BN28" s="422"/>
      <c r="BO28" s="423"/>
      <c r="BP28" s="510"/>
      <c r="BQ28" s="511"/>
      <c r="BR28" s="512"/>
      <c r="BS28" s="513"/>
      <c r="BT28" s="513"/>
      <c r="BU28" s="514"/>
      <c r="BV28" s="515"/>
      <c r="BW28" s="516"/>
      <c r="BX28" s="418"/>
      <c r="BY28" s="179"/>
      <c r="BZ28" s="419"/>
      <c r="CA28" s="420"/>
      <c r="CB28" s="420"/>
      <c r="CC28" s="421"/>
      <c r="CD28" s="422"/>
      <c r="CE28" s="423"/>
      <c r="CF28" s="510"/>
      <c r="CG28" s="511"/>
      <c r="CH28" s="512"/>
      <c r="CI28" s="513"/>
      <c r="CJ28" s="513"/>
      <c r="CK28" s="514"/>
      <c r="CL28" s="515"/>
      <c r="CM28" s="516"/>
      <c r="CN28" s="418"/>
      <c r="CO28" s="179"/>
      <c r="CP28" s="419"/>
      <c r="CQ28" s="420"/>
      <c r="CR28" s="420"/>
      <c r="CS28" s="421"/>
      <c r="CT28" s="422"/>
      <c r="CU28" s="423"/>
      <c r="CV28" s="510"/>
      <c r="CW28" s="511"/>
      <c r="CX28" s="512"/>
      <c r="CY28" s="513"/>
      <c r="CZ28" s="513"/>
      <c r="DA28" s="514"/>
      <c r="DB28" s="515"/>
      <c r="DC28" s="516"/>
      <c r="DD28" s="418"/>
      <c r="DE28" s="179"/>
      <c r="DF28" s="419"/>
      <c r="DG28" s="420"/>
      <c r="DH28" s="420"/>
      <c r="DI28" s="421"/>
      <c r="DJ28" s="422"/>
      <c r="DK28" s="423"/>
      <c r="DL28" s="510"/>
      <c r="DM28" s="511"/>
      <c r="DN28" s="512"/>
      <c r="DO28" s="513"/>
      <c r="DP28" s="513"/>
      <c r="DQ28" s="514"/>
      <c r="DR28" s="515"/>
      <c r="DS28" s="516"/>
      <c r="DT28" s="418"/>
      <c r="DU28" s="179"/>
      <c r="DV28" s="419"/>
      <c r="DW28" s="420"/>
      <c r="DX28" s="420"/>
      <c r="DY28" s="421"/>
      <c r="DZ28" s="422"/>
      <c r="EA28" s="423"/>
      <c r="EB28" s="510"/>
      <c r="EC28" s="511"/>
      <c r="ED28" s="512"/>
      <c r="EE28" s="513"/>
      <c r="EF28" s="513"/>
      <c r="EG28" s="514"/>
      <c r="EH28" s="515"/>
      <c r="EI28" s="516"/>
      <c r="EJ28" s="418"/>
      <c r="EK28" s="179"/>
      <c r="EL28" s="419"/>
      <c r="EM28" s="420"/>
      <c r="EN28" s="420"/>
      <c r="EO28" s="421"/>
      <c r="EP28" s="422"/>
      <c r="EQ28" s="423"/>
      <c r="ER28" s="510"/>
      <c r="ES28" s="511"/>
      <c r="ET28" s="512"/>
      <c r="EU28" s="513"/>
      <c r="EV28" s="513"/>
      <c r="EW28" s="514"/>
      <c r="EX28" s="515"/>
      <c r="EY28" s="516"/>
      <c r="EZ28" s="418"/>
      <c r="FA28" s="179"/>
      <c r="FB28" s="419"/>
      <c r="FC28" s="420"/>
      <c r="FD28" s="420"/>
      <c r="FE28" s="421"/>
      <c r="FF28" s="422"/>
      <c r="FG28" s="423"/>
      <c r="FH28" s="510">
        <v>130</v>
      </c>
      <c r="FI28" s="511"/>
      <c r="FJ28" s="512"/>
      <c r="FK28" s="513"/>
      <c r="FL28" s="513"/>
      <c r="FM28" s="514"/>
      <c r="FN28" s="515"/>
      <c r="FO28" s="516"/>
      <c r="FP28" s="418">
        <v>0</v>
      </c>
      <c r="FQ28" s="179"/>
      <c r="FR28" s="419"/>
      <c r="FS28" s="420"/>
      <c r="FT28" s="420"/>
      <c r="FU28" s="421"/>
      <c r="FV28" s="422"/>
      <c r="FW28" s="405" t="s">
        <v>90</v>
      </c>
      <c r="FX28" s="503">
        <v>0</v>
      </c>
      <c r="FY28" s="511"/>
      <c r="FZ28" s="512"/>
      <c r="GA28" s="513"/>
      <c r="GB28" s="513"/>
      <c r="GC28" s="514"/>
      <c r="GD28" s="515"/>
      <c r="GE28" s="509" t="s">
        <v>90</v>
      </c>
      <c r="GF28" s="418">
        <v>0</v>
      </c>
      <c r="GG28" s="179"/>
      <c r="GH28" s="419"/>
      <c r="GI28" s="420"/>
      <c r="GJ28" s="420"/>
      <c r="GK28" s="421"/>
      <c r="GL28" s="422"/>
      <c r="GM28" s="423"/>
      <c r="GN28" s="510">
        <v>0</v>
      </c>
      <c r="GO28" s="511"/>
      <c r="GP28" s="512"/>
      <c r="GQ28" s="513"/>
      <c r="GR28" s="513"/>
      <c r="GS28" s="514"/>
      <c r="GT28" s="515"/>
      <c r="GU28" s="516" t="s">
        <v>90</v>
      </c>
      <c r="GV28" s="418"/>
      <c r="GW28" s="179"/>
      <c r="GX28" s="419"/>
      <c r="GY28" s="420"/>
      <c r="GZ28" s="420"/>
      <c r="HA28" s="421"/>
      <c r="HB28" s="422"/>
      <c r="HC28" s="423"/>
      <c r="HD28" s="510"/>
      <c r="HE28" s="511"/>
      <c r="HF28" s="512"/>
      <c r="HG28" s="513"/>
      <c r="HH28" s="513"/>
      <c r="HI28" s="514"/>
      <c r="HJ28" s="515"/>
      <c r="HK28" s="516"/>
      <c r="HL28" s="418"/>
      <c r="HM28" s="179"/>
      <c r="HN28" s="419"/>
      <c r="HO28" s="420"/>
      <c r="HP28" s="420"/>
      <c r="HQ28" s="421"/>
      <c r="HR28" s="422"/>
      <c r="HS28" s="423"/>
      <c r="HT28" s="510"/>
      <c r="HU28" s="511"/>
      <c r="HV28" s="512"/>
      <c r="HW28" s="513"/>
      <c r="HX28" s="513"/>
      <c r="HY28" s="514"/>
      <c r="HZ28" s="515"/>
      <c r="IA28" s="516"/>
      <c r="IB28" s="418"/>
      <c r="IC28" s="179"/>
      <c r="ID28" s="419"/>
      <c r="IE28" s="420"/>
      <c r="IF28" s="420"/>
      <c r="IG28" s="421"/>
      <c r="IH28" s="422"/>
      <c r="II28" s="423"/>
      <c r="IJ28" s="510"/>
      <c r="IK28" s="511"/>
      <c r="IL28" s="512"/>
      <c r="IM28" s="513"/>
      <c r="IN28" s="513"/>
      <c r="IO28" s="514"/>
      <c r="IP28" s="515"/>
      <c r="IQ28" s="516"/>
      <c r="IS28" s="163">
        <f t="shared" si="0"/>
        <v>0</v>
      </c>
      <c r="IT28" s="161">
        <f t="shared" si="1"/>
        <v>0</v>
      </c>
      <c r="IU28" s="162">
        <f t="shared" si="2"/>
        <v>0</v>
      </c>
      <c r="IW28" s="241"/>
    </row>
    <row r="29" spans="1:257" s="160" customFormat="1" ht="20.100000000000001" customHeight="1">
      <c r="A29" s="270" t="s">
        <v>351</v>
      </c>
      <c r="B29" s="521" t="s">
        <v>287</v>
      </c>
      <c r="C29" s="271"/>
      <c r="D29" s="503"/>
      <c r="E29" s="504"/>
      <c r="F29" s="505"/>
      <c r="G29" s="506"/>
      <c r="H29" s="506"/>
      <c r="I29" s="507"/>
      <c r="J29" s="508"/>
      <c r="K29" s="509"/>
      <c r="L29" s="400"/>
      <c r="M29" s="176"/>
      <c r="N29" s="401"/>
      <c r="O29" s="402"/>
      <c r="P29" s="402"/>
      <c r="Q29" s="403"/>
      <c r="R29" s="404"/>
      <c r="S29" s="405"/>
      <c r="T29" s="503"/>
      <c r="U29" s="504"/>
      <c r="V29" s="505"/>
      <c r="W29" s="506"/>
      <c r="X29" s="506"/>
      <c r="Y29" s="507"/>
      <c r="Z29" s="508"/>
      <c r="AA29" s="509"/>
      <c r="AB29" s="400"/>
      <c r="AC29" s="176"/>
      <c r="AD29" s="401"/>
      <c r="AE29" s="402"/>
      <c r="AF29" s="402"/>
      <c r="AG29" s="403"/>
      <c r="AH29" s="404"/>
      <c r="AI29" s="405"/>
      <c r="AJ29" s="503"/>
      <c r="AK29" s="504"/>
      <c r="AL29" s="505"/>
      <c r="AM29" s="506"/>
      <c r="AN29" s="506"/>
      <c r="AO29" s="507"/>
      <c r="AP29" s="508"/>
      <c r="AQ29" s="509"/>
      <c r="AR29" s="400"/>
      <c r="AS29" s="176"/>
      <c r="AT29" s="401"/>
      <c r="AU29" s="402"/>
      <c r="AV29" s="402"/>
      <c r="AW29" s="403"/>
      <c r="AX29" s="404"/>
      <c r="AY29" s="405"/>
      <c r="AZ29" s="503"/>
      <c r="BA29" s="504"/>
      <c r="BB29" s="505"/>
      <c r="BC29" s="506"/>
      <c r="BD29" s="506"/>
      <c r="BE29" s="507"/>
      <c r="BF29" s="508"/>
      <c r="BG29" s="509"/>
      <c r="BH29" s="400"/>
      <c r="BI29" s="176"/>
      <c r="BJ29" s="401"/>
      <c r="BK29" s="402"/>
      <c r="BL29" s="402"/>
      <c r="BM29" s="403"/>
      <c r="BN29" s="404"/>
      <c r="BO29" s="405"/>
      <c r="BP29" s="503"/>
      <c r="BQ29" s="504"/>
      <c r="BR29" s="505"/>
      <c r="BS29" s="506"/>
      <c r="BT29" s="506"/>
      <c r="BU29" s="507"/>
      <c r="BV29" s="508"/>
      <c r="BW29" s="509"/>
      <c r="BX29" s="400"/>
      <c r="BY29" s="176"/>
      <c r="BZ29" s="401"/>
      <c r="CA29" s="402"/>
      <c r="CB29" s="402"/>
      <c r="CC29" s="403"/>
      <c r="CD29" s="404"/>
      <c r="CE29" s="405"/>
      <c r="CF29" s="503"/>
      <c r="CG29" s="504"/>
      <c r="CH29" s="505"/>
      <c r="CI29" s="506"/>
      <c r="CJ29" s="506"/>
      <c r="CK29" s="507"/>
      <c r="CL29" s="508"/>
      <c r="CM29" s="509"/>
      <c r="CN29" s="400"/>
      <c r="CO29" s="176"/>
      <c r="CP29" s="401"/>
      <c r="CQ29" s="402"/>
      <c r="CR29" s="402"/>
      <c r="CS29" s="403"/>
      <c r="CT29" s="404"/>
      <c r="CU29" s="405"/>
      <c r="CV29" s="503"/>
      <c r="CW29" s="504"/>
      <c r="CX29" s="505"/>
      <c r="CY29" s="506"/>
      <c r="CZ29" s="506"/>
      <c r="DA29" s="507"/>
      <c r="DB29" s="508"/>
      <c r="DC29" s="509"/>
      <c r="DD29" s="400"/>
      <c r="DE29" s="176"/>
      <c r="DF29" s="401"/>
      <c r="DG29" s="402"/>
      <c r="DH29" s="402"/>
      <c r="DI29" s="403"/>
      <c r="DJ29" s="404"/>
      <c r="DK29" s="405"/>
      <c r="DL29" s="503"/>
      <c r="DM29" s="504"/>
      <c r="DN29" s="505"/>
      <c r="DO29" s="506"/>
      <c r="DP29" s="506"/>
      <c r="DQ29" s="507"/>
      <c r="DR29" s="508"/>
      <c r="DS29" s="509"/>
      <c r="DT29" s="400"/>
      <c r="DU29" s="176"/>
      <c r="DV29" s="401"/>
      <c r="DW29" s="402"/>
      <c r="DX29" s="402"/>
      <c r="DY29" s="403"/>
      <c r="DZ29" s="404"/>
      <c r="EA29" s="405"/>
      <c r="EB29" s="503"/>
      <c r="EC29" s="504"/>
      <c r="ED29" s="505"/>
      <c r="EE29" s="506"/>
      <c r="EF29" s="506"/>
      <c r="EG29" s="507"/>
      <c r="EH29" s="508"/>
      <c r="EI29" s="509"/>
      <c r="EJ29" s="400"/>
      <c r="EK29" s="176"/>
      <c r="EL29" s="401"/>
      <c r="EM29" s="402"/>
      <c r="EN29" s="402"/>
      <c r="EO29" s="403"/>
      <c r="EP29" s="404"/>
      <c r="EQ29" s="405"/>
      <c r="ER29" s="503"/>
      <c r="ES29" s="504"/>
      <c r="ET29" s="505"/>
      <c r="EU29" s="506"/>
      <c r="EV29" s="506"/>
      <c r="EW29" s="507"/>
      <c r="EX29" s="508"/>
      <c r="EY29" s="509"/>
      <c r="EZ29" s="400"/>
      <c r="FA29" s="176"/>
      <c r="FB29" s="401"/>
      <c r="FC29" s="402"/>
      <c r="FD29" s="402"/>
      <c r="FE29" s="403"/>
      <c r="FF29" s="404"/>
      <c r="FG29" s="405"/>
      <c r="FH29" s="503">
        <v>295</v>
      </c>
      <c r="FI29" s="504"/>
      <c r="FJ29" s="505"/>
      <c r="FK29" s="506"/>
      <c r="FL29" s="506"/>
      <c r="FM29" s="507"/>
      <c r="FN29" s="508"/>
      <c r="FO29" s="509"/>
      <c r="FP29" s="418">
        <v>0</v>
      </c>
      <c r="FQ29" s="176"/>
      <c r="FR29" s="401"/>
      <c r="FS29" s="402"/>
      <c r="FT29" s="402"/>
      <c r="FU29" s="403"/>
      <c r="FV29" s="404"/>
      <c r="FW29" s="405" t="s">
        <v>90</v>
      </c>
      <c r="FX29" s="503">
        <v>0</v>
      </c>
      <c r="FY29" s="504"/>
      <c r="FZ29" s="505"/>
      <c r="GA29" s="506"/>
      <c r="GB29" s="506"/>
      <c r="GC29" s="507"/>
      <c r="GD29" s="508"/>
      <c r="GE29" s="509" t="s">
        <v>90</v>
      </c>
      <c r="GF29" s="418">
        <v>0</v>
      </c>
      <c r="GG29" s="176"/>
      <c r="GH29" s="401"/>
      <c r="GI29" s="402"/>
      <c r="GJ29" s="402"/>
      <c r="GK29" s="403"/>
      <c r="GL29" s="404"/>
      <c r="GM29" s="405"/>
      <c r="GN29" s="510">
        <v>0</v>
      </c>
      <c r="GO29" s="504"/>
      <c r="GP29" s="505"/>
      <c r="GQ29" s="506"/>
      <c r="GR29" s="506"/>
      <c r="GS29" s="507"/>
      <c r="GT29" s="508"/>
      <c r="GU29" s="516" t="s">
        <v>90</v>
      </c>
      <c r="GV29" s="400"/>
      <c r="GW29" s="176"/>
      <c r="GX29" s="401"/>
      <c r="GY29" s="402"/>
      <c r="GZ29" s="402"/>
      <c r="HA29" s="403"/>
      <c r="HB29" s="404"/>
      <c r="HC29" s="405"/>
      <c r="HD29" s="503"/>
      <c r="HE29" s="504"/>
      <c r="HF29" s="505"/>
      <c r="HG29" s="506"/>
      <c r="HH29" s="506"/>
      <c r="HI29" s="507"/>
      <c r="HJ29" s="508"/>
      <c r="HK29" s="509"/>
      <c r="HL29" s="400"/>
      <c r="HM29" s="176"/>
      <c r="HN29" s="401"/>
      <c r="HO29" s="402"/>
      <c r="HP29" s="402"/>
      <c r="HQ29" s="403"/>
      <c r="HR29" s="404"/>
      <c r="HS29" s="405"/>
      <c r="HT29" s="503"/>
      <c r="HU29" s="504"/>
      <c r="HV29" s="505"/>
      <c r="HW29" s="506"/>
      <c r="HX29" s="506"/>
      <c r="HY29" s="507"/>
      <c r="HZ29" s="508"/>
      <c r="IA29" s="509"/>
      <c r="IB29" s="400"/>
      <c r="IC29" s="176"/>
      <c r="ID29" s="401"/>
      <c r="IE29" s="402"/>
      <c r="IF29" s="402"/>
      <c r="IG29" s="403"/>
      <c r="IH29" s="404"/>
      <c r="II29" s="405"/>
      <c r="IJ29" s="503"/>
      <c r="IK29" s="504"/>
      <c r="IL29" s="505"/>
      <c r="IM29" s="506"/>
      <c r="IN29" s="506"/>
      <c r="IO29" s="507"/>
      <c r="IP29" s="508"/>
      <c r="IQ29" s="509"/>
      <c r="IS29" s="163">
        <f t="shared" si="0"/>
        <v>0</v>
      </c>
      <c r="IT29" s="161">
        <f t="shared" si="1"/>
        <v>0</v>
      </c>
      <c r="IU29" s="162">
        <f t="shared" si="2"/>
        <v>0</v>
      </c>
      <c r="IW29" s="241"/>
    </row>
    <row r="30" spans="1:257" s="160" customFormat="1" ht="20.100000000000001" customHeight="1">
      <c r="A30" s="520" t="s">
        <v>278</v>
      </c>
      <c r="B30" s="521" t="s">
        <v>287</v>
      </c>
      <c r="C30" s="522"/>
      <c r="D30" s="510"/>
      <c r="E30" s="511"/>
      <c r="F30" s="512"/>
      <c r="G30" s="513"/>
      <c r="H30" s="513"/>
      <c r="I30" s="514"/>
      <c r="J30" s="515"/>
      <c r="K30" s="516"/>
      <c r="L30" s="418"/>
      <c r="M30" s="179"/>
      <c r="N30" s="419"/>
      <c r="O30" s="420"/>
      <c r="P30" s="420"/>
      <c r="Q30" s="421"/>
      <c r="R30" s="422"/>
      <c r="S30" s="423"/>
      <c r="T30" s="510"/>
      <c r="U30" s="511"/>
      <c r="V30" s="512"/>
      <c r="W30" s="513"/>
      <c r="X30" s="513"/>
      <c r="Y30" s="514"/>
      <c r="Z30" s="515"/>
      <c r="AA30" s="516"/>
      <c r="AB30" s="418"/>
      <c r="AC30" s="179"/>
      <c r="AD30" s="419"/>
      <c r="AE30" s="420"/>
      <c r="AF30" s="420"/>
      <c r="AG30" s="421"/>
      <c r="AH30" s="422"/>
      <c r="AI30" s="423"/>
      <c r="AJ30" s="510"/>
      <c r="AK30" s="511"/>
      <c r="AL30" s="512"/>
      <c r="AM30" s="513"/>
      <c r="AN30" s="513"/>
      <c r="AO30" s="514"/>
      <c r="AP30" s="515"/>
      <c r="AQ30" s="516"/>
      <c r="AR30" s="418"/>
      <c r="AS30" s="179"/>
      <c r="AT30" s="419"/>
      <c r="AU30" s="420"/>
      <c r="AV30" s="420"/>
      <c r="AW30" s="421"/>
      <c r="AX30" s="422"/>
      <c r="AY30" s="423"/>
      <c r="AZ30" s="510"/>
      <c r="BA30" s="511"/>
      <c r="BB30" s="512"/>
      <c r="BC30" s="513"/>
      <c r="BD30" s="513"/>
      <c r="BE30" s="514"/>
      <c r="BF30" s="515"/>
      <c r="BG30" s="516"/>
      <c r="BH30" s="418"/>
      <c r="BI30" s="179"/>
      <c r="BJ30" s="419"/>
      <c r="BK30" s="420"/>
      <c r="BL30" s="420"/>
      <c r="BM30" s="421"/>
      <c r="BN30" s="422"/>
      <c r="BO30" s="423"/>
      <c r="BP30" s="510"/>
      <c r="BQ30" s="511"/>
      <c r="BR30" s="512"/>
      <c r="BS30" s="513"/>
      <c r="BT30" s="513"/>
      <c r="BU30" s="514"/>
      <c r="BV30" s="515"/>
      <c r="BW30" s="516"/>
      <c r="BX30" s="418"/>
      <c r="BY30" s="179"/>
      <c r="BZ30" s="419"/>
      <c r="CA30" s="420"/>
      <c r="CB30" s="420"/>
      <c r="CC30" s="421"/>
      <c r="CD30" s="422"/>
      <c r="CE30" s="423"/>
      <c r="CF30" s="510"/>
      <c r="CG30" s="511"/>
      <c r="CH30" s="512"/>
      <c r="CI30" s="513"/>
      <c r="CJ30" s="513"/>
      <c r="CK30" s="514"/>
      <c r="CL30" s="515"/>
      <c r="CM30" s="516"/>
      <c r="CN30" s="418"/>
      <c r="CO30" s="179"/>
      <c r="CP30" s="419"/>
      <c r="CQ30" s="420"/>
      <c r="CR30" s="420"/>
      <c r="CS30" s="421"/>
      <c r="CT30" s="422"/>
      <c r="CU30" s="423"/>
      <c r="CV30" s="510"/>
      <c r="CW30" s="511"/>
      <c r="CX30" s="512"/>
      <c r="CY30" s="513"/>
      <c r="CZ30" s="513"/>
      <c r="DA30" s="514"/>
      <c r="DB30" s="515"/>
      <c r="DC30" s="516"/>
      <c r="DD30" s="418"/>
      <c r="DE30" s="179"/>
      <c r="DF30" s="419"/>
      <c r="DG30" s="420"/>
      <c r="DH30" s="420"/>
      <c r="DI30" s="421"/>
      <c r="DJ30" s="422"/>
      <c r="DK30" s="423"/>
      <c r="DL30" s="510"/>
      <c r="DM30" s="511"/>
      <c r="DN30" s="512"/>
      <c r="DO30" s="513"/>
      <c r="DP30" s="513"/>
      <c r="DQ30" s="514"/>
      <c r="DR30" s="515"/>
      <c r="DS30" s="516"/>
      <c r="DT30" s="418"/>
      <c r="DU30" s="179"/>
      <c r="DV30" s="419"/>
      <c r="DW30" s="420"/>
      <c r="DX30" s="420"/>
      <c r="DY30" s="421"/>
      <c r="DZ30" s="422"/>
      <c r="EA30" s="423"/>
      <c r="EB30" s="510"/>
      <c r="EC30" s="511"/>
      <c r="ED30" s="512"/>
      <c r="EE30" s="513"/>
      <c r="EF30" s="513"/>
      <c r="EG30" s="514"/>
      <c r="EH30" s="515"/>
      <c r="EI30" s="516"/>
      <c r="EJ30" s="418"/>
      <c r="EK30" s="179"/>
      <c r="EL30" s="419"/>
      <c r="EM30" s="420"/>
      <c r="EN30" s="420"/>
      <c r="EO30" s="421"/>
      <c r="EP30" s="422"/>
      <c r="EQ30" s="423"/>
      <c r="ER30" s="510"/>
      <c r="ES30" s="511"/>
      <c r="ET30" s="512"/>
      <c r="EU30" s="513"/>
      <c r="EV30" s="513"/>
      <c r="EW30" s="514"/>
      <c r="EX30" s="515"/>
      <c r="EY30" s="516"/>
      <c r="EZ30" s="418"/>
      <c r="FA30" s="179"/>
      <c r="FB30" s="419"/>
      <c r="FC30" s="420"/>
      <c r="FD30" s="420"/>
      <c r="FE30" s="421"/>
      <c r="FF30" s="422"/>
      <c r="FG30" s="423"/>
      <c r="FH30" s="510">
        <v>68</v>
      </c>
      <c r="FI30" s="511"/>
      <c r="FJ30" s="512"/>
      <c r="FK30" s="513"/>
      <c r="FL30" s="513"/>
      <c r="FM30" s="514"/>
      <c r="FN30" s="515"/>
      <c r="FO30" s="516"/>
      <c r="FP30" s="418">
        <v>0</v>
      </c>
      <c r="FQ30" s="179"/>
      <c r="FR30" s="419"/>
      <c r="FS30" s="420"/>
      <c r="FT30" s="420"/>
      <c r="FU30" s="421"/>
      <c r="FV30" s="422"/>
      <c r="FW30" s="405" t="s">
        <v>90</v>
      </c>
      <c r="FX30" s="503">
        <v>0</v>
      </c>
      <c r="FY30" s="511"/>
      <c r="FZ30" s="512"/>
      <c r="GA30" s="513"/>
      <c r="GB30" s="513"/>
      <c r="GC30" s="514"/>
      <c r="GD30" s="515"/>
      <c r="GE30" s="509" t="s">
        <v>90</v>
      </c>
      <c r="GF30" s="418">
        <v>0</v>
      </c>
      <c r="GG30" s="179"/>
      <c r="GH30" s="419"/>
      <c r="GI30" s="420"/>
      <c r="GJ30" s="420"/>
      <c r="GK30" s="421"/>
      <c r="GL30" s="422"/>
      <c r="GM30" s="423"/>
      <c r="GN30" s="510">
        <v>0</v>
      </c>
      <c r="GO30" s="511"/>
      <c r="GP30" s="512"/>
      <c r="GQ30" s="513"/>
      <c r="GR30" s="513"/>
      <c r="GS30" s="514"/>
      <c r="GT30" s="515"/>
      <c r="GU30" s="516" t="s">
        <v>90</v>
      </c>
      <c r="GV30" s="418"/>
      <c r="GW30" s="179"/>
      <c r="GX30" s="419"/>
      <c r="GY30" s="420"/>
      <c r="GZ30" s="420"/>
      <c r="HA30" s="421"/>
      <c r="HB30" s="422"/>
      <c r="HC30" s="423"/>
      <c r="HD30" s="510"/>
      <c r="HE30" s="511"/>
      <c r="HF30" s="512"/>
      <c r="HG30" s="513"/>
      <c r="HH30" s="513"/>
      <c r="HI30" s="514"/>
      <c r="HJ30" s="515"/>
      <c r="HK30" s="516"/>
      <c r="HL30" s="418"/>
      <c r="HM30" s="179"/>
      <c r="HN30" s="419"/>
      <c r="HO30" s="420"/>
      <c r="HP30" s="420"/>
      <c r="HQ30" s="421"/>
      <c r="HR30" s="422"/>
      <c r="HS30" s="423"/>
      <c r="HT30" s="510"/>
      <c r="HU30" s="511"/>
      <c r="HV30" s="512"/>
      <c r="HW30" s="513"/>
      <c r="HX30" s="513"/>
      <c r="HY30" s="514"/>
      <c r="HZ30" s="515"/>
      <c r="IA30" s="516"/>
      <c r="IB30" s="418"/>
      <c r="IC30" s="179"/>
      <c r="ID30" s="419"/>
      <c r="IE30" s="420"/>
      <c r="IF30" s="420"/>
      <c r="IG30" s="421"/>
      <c r="IH30" s="422"/>
      <c r="II30" s="423"/>
      <c r="IJ30" s="510"/>
      <c r="IK30" s="511"/>
      <c r="IL30" s="512"/>
      <c r="IM30" s="513"/>
      <c r="IN30" s="513"/>
      <c r="IO30" s="514"/>
      <c r="IP30" s="515"/>
      <c r="IQ30" s="516"/>
      <c r="IS30" s="163">
        <f t="shared" si="0"/>
        <v>0</v>
      </c>
      <c r="IT30" s="161">
        <f t="shared" si="1"/>
        <v>0</v>
      </c>
      <c r="IU30" s="162">
        <f t="shared" si="2"/>
        <v>0</v>
      </c>
      <c r="IW30" s="241"/>
    </row>
    <row r="31" spans="1:257" s="160" customFormat="1" ht="20.100000000000001" customHeight="1">
      <c r="A31" s="270" t="s">
        <v>352</v>
      </c>
      <c r="B31" s="521" t="s">
        <v>287</v>
      </c>
      <c r="C31" s="271"/>
      <c r="D31" s="503"/>
      <c r="E31" s="504"/>
      <c r="F31" s="505"/>
      <c r="G31" s="506"/>
      <c r="H31" s="506"/>
      <c r="I31" s="507"/>
      <c r="J31" s="508"/>
      <c r="K31" s="509"/>
      <c r="L31" s="400"/>
      <c r="M31" s="176"/>
      <c r="N31" s="401"/>
      <c r="O31" s="402"/>
      <c r="P31" s="402"/>
      <c r="Q31" s="403"/>
      <c r="R31" s="404"/>
      <c r="S31" s="405"/>
      <c r="T31" s="503"/>
      <c r="U31" s="504"/>
      <c r="V31" s="505"/>
      <c r="W31" s="506"/>
      <c r="X31" s="506"/>
      <c r="Y31" s="507"/>
      <c r="Z31" s="508"/>
      <c r="AA31" s="509"/>
      <c r="AB31" s="400"/>
      <c r="AC31" s="176"/>
      <c r="AD31" s="401"/>
      <c r="AE31" s="402"/>
      <c r="AF31" s="402"/>
      <c r="AG31" s="403"/>
      <c r="AH31" s="404"/>
      <c r="AI31" s="405"/>
      <c r="AJ31" s="503"/>
      <c r="AK31" s="504"/>
      <c r="AL31" s="505"/>
      <c r="AM31" s="506"/>
      <c r="AN31" s="506"/>
      <c r="AO31" s="507"/>
      <c r="AP31" s="508"/>
      <c r="AQ31" s="509"/>
      <c r="AR31" s="400"/>
      <c r="AS31" s="176"/>
      <c r="AT31" s="401"/>
      <c r="AU31" s="402"/>
      <c r="AV31" s="402"/>
      <c r="AW31" s="403"/>
      <c r="AX31" s="404"/>
      <c r="AY31" s="405"/>
      <c r="AZ31" s="503"/>
      <c r="BA31" s="504"/>
      <c r="BB31" s="505"/>
      <c r="BC31" s="506"/>
      <c r="BD31" s="506"/>
      <c r="BE31" s="507"/>
      <c r="BF31" s="508"/>
      <c r="BG31" s="509"/>
      <c r="BH31" s="400"/>
      <c r="BI31" s="176"/>
      <c r="BJ31" s="401"/>
      <c r="BK31" s="402"/>
      <c r="BL31" s="402"/>
      <c r="BM31" s="403"/>
      <c r="BN31" s="404"/>
      <c r="BO31" s="405"/>
      <c r="BP31" s="503"/>
      <c r="BQ31" s="504"/>
      <c r="BR31" s="505"/>
      <c r="BS31" s="506"/>
      <c r="BT31" s="506"/>
      <c r="BU31" s="507"/>
      <c r="BV31" s="508"/>
      <c r="BW31" s="509"/>
      <c r="BX31" s="400"/>
      <c r="BY31" s="176"/>
      <c r="BZ31" s="401"/>
      <c r="CA31" s="402"/>
      <c r="CB31" s="402"/>
      <c r="CC31" s="403"/>
      <c r="CD31" s="404"/>
      <c r="CE31" s="405"/>
      <c r="CF31" s="503"/>
      <c r="CG31" s="504"/>
      <c r="CH31" s="505"/>
      <c r="CI31" s="506"/>
      <c r="CJ31" s="506"/>
      <c r="CK31" s="507"/>
      <c r="CL31" s="508"/>
      <c r="CM31" s="509"/>
      <c r="CN31" s="400"/>
      <c r="CO31" s="176"/>
      <c r="CP31" s="401"/>
      <c r="CQ31" s="402"/>
      <c r="CR31" s="402"/>
      <c r="CS31" s="403"/>
      <c r="CT31" s="404"/>
      <c r="CU31" s="405"/>
      <c r="CV31" s="503"/>
      <c r="CW31" s="504"/>
      <c r="CX31" s="505"/>
      <c r="CY31" s="506"/>
      <c r="CZ31" s="506"/>
      <c r="DA31" s="507"/>
      <c r="DB31" s="508"/>
      <c r="DC31" s="509"/>
      <c r="DD31" s="400"/>
      <c r="DE31" s="176"/>
      <c r="DF31" s="401"/>
      <c r="DG31" s="402"/>
      <c r="DH31" s="402"/>
      <c r="DI31" s="403"/>
      <c r="DJ31" s="404"/>
      <c r="DK31" s="405"/>
      <c r="DL31" s="503"/>
      <c r="DM31" s="504"/>
      <c r="DN31" s="505"/>
      <c r="DO31" s="506"/>
      <c r="DP31" s="506"/>
      <c r="DQ31" s="507"/>
      <c r="DR31" s="508"/>
      <c r="DS31" s="509"/>
      <c r="DT31" s="400"/>
      <c r="DU31" s="176"/>
      <c r="DV31" s="401"/>
      <c r="DW31" s="402"/>
      <c r="DX31" s="402"/>
      <c r="DY31" s="403"/>
      <c r="DZ31" s="404"/>
      <c r="EA31" s="405"/>
      <c r="EB31" s="503"/>
      <c r="EC31" s="504"/>
      <c r="ED31" s="505"/>
      <c r="EE31" s="506"/>
      <c r="EF31" s="506"/>
      <c r="EG31" s="507"/>
      <c r="EH31" s="508"/>
      <c r="EI31" s="509"/>
      <c r="EJ31" s="400"/>
      <c r="EK31" s="176"/>
      <c r="EL31" s="401"/>
      <c r="EM31" s="402"/>
      <c r="EN31" s="402"/>
      <c r="EO31" s="403"/>
      <c r="EP31" s="404"/>
      <c r="EQ31" s="405"/>
      <c r="ER31" s="503"/>
      <c r="ES31" s="504"/>
      <c r="ET31" s="505"/>
      <c r="EU31" s="506"/>
      <c r="EV31" s="506"/>
      <c r="EW31" s="507"/>
      <c r="EX31" s="508"/>
      <c r="EY31" s="509"/>
      <c r="EZ31" s="400"/>
      <c r="FA31" s="176"/>
      <c r="FB31" s="401"/>
      <c r="FC31" s="402"/>
      <c r="FD31" s="402"/>
      <c r="FE31" s="403"/>
      <c r="FF31" s="404"/>
      <c r="FG31" s="405"/>
      <c r="FH31" s="503">
        <v>152</v>
      </c>
      <c r="FI31" s="504"/>
      <c r="FJ31" s="505"/>
      <c r="FK31" s="506"/>
      <c r="FL31" s="506"/>
      <c r="FM31" s="507"/>
      <c r="FN31" s="508"/>
      <c r="FO31" s="509"/>
      <c r="FP31" s="418">
        <v>0</v>
      </c>
      <c r="FQ31" s="176"/>
      <c r="FR31" s="401"/>
      <c r="FS31" s="402"/>
      <c r="FT31" s="402"/>
      <c r="FU31" s="403"/>
      <c r="FV31" s="404"/>
      <c r="FW31" s="405" t="s">
        <v>90</v>
      </c>
      <c r="FX31" s="503">
        <v>0</v>
      </c>
      <c r="FY31" s="504"/>
      <c r="FZ31" s="505"/>
      <c r="GA31" s="506"/>
      <c r="GB31" s="506"/>
      <c r="GC31" s="507"/>
      <c r="GD31" s="508"/>
      <c r="GE31" s="509" t="s">
        <v>90</v>
      </c>
      <c r="GF31" s="418">
        <v>0</v>
      </c>
      <c r="GG31" s="176"/>
      <c r="GH31" s="401"/>
      <c r="GI31" s="402"/>
      <c r="GJ31" s="402"/>
      <c r="GK31" s="403"/>
      <c r="GL31" s="404"/>
      <c r="GM31" s="405"/>
      <c r="GN31" s="510">
        <v>0</v>
      </c>
      <c r="GO31" s="504"/>
      <c r="GP31" s="505"/>
      <c r="GQ31" s="506"/>
      <c r="GR31" s="506"/>
      <c r="GS31" s="507"/>
      <c r="GT31" s="508"/>
      <c r="GU31" s="516" t="s">
        <v>90</v>
      </c>
      <c r="GV31" s="400"/>
      <c r="GW31" s="176"/>
      <c r="GX31" s="401"/>
      <c r="GY31" s="402"/>
      <c r="GZ31" s="402"/>
      <c r="HA31" s="403"/>
      <c r="HB31" s="404"/>
      <c r="HC31" s="405"/>
      <c r="HD31" s="503"/>
      <c r="HE31" s="504"/>
      <c r="HF31" s="505"/>
      <c r="HG31" s="506"/>
      <c r="HH31" s="506"/>
      <c r="HI31" s="507"/>
      <c r="HJ31" s="508"/>
      <c r="HK31" s="509"/>
      <c r="HL31" s="400"/>
      <c r="HM31" s="176"/>
      <c r="HN31" s="401"/>
      <c r="HO31" s="402"/>
      <c r="HP31" s="402"/>
      <c r="HQ31" s="403"/>
      <c r="HR31" s="404"/>
      <c r="HS31" s="405"/>
      <c r="HT31" s="503"/>
      <c r="HU31" s="504"/>
      <c r="HV31" s="505"/>
      <c r="HW31" s="506"/>
      <c r="HX31" s="506"/>
      <c r="HY31" s="507"/>
      <c r="HZ31" s="508"/>
      <c r="IA31" s="509"/>
      <c r="IB31" s="400"/>
      <c r="IC31" s="176"/>
      <c r="ID31" s="401"/>
      <c r="IE31" s="402"/>
      <c r="IF31" s="402"/>
      <c r="IG31" s="403"/>
      <c r="IH31" s="404"/>
      <c r="II31" s="405"/>
      <c r="IJ31" s="503"/>
      <c r="IK31" s="504"/>
      <c r="IL31" s="505"/>
      <c r="IM31" s="506"/>
      <c r="IN31" s="506"/>
      <c r="IO31" s="507"/>
      <c r="IP31" s="508"/>
      <c r="IQ31" s="509"/>
      <c r="IS31" s="163">
        <f t="shared" si="0"/>
        <v>0</v>
      </c>
      <c r="IT31" s="161">
        <f t="shared" si="1"/>
        <v>0</v>
      </c>
      <c r="IU31" s="162">
        <f t="shared" si="2"/>
        <v>0</v>
      </c>
      <c r="IW31" s="241"/>
    </row>
    <row r="32" spans="1:257" s="160" customFormat="1" ht="20.100000000000001" customHeight="1">
      <c r="A32" s="520" t="s">
        <v>353</v>
      </c>
      <c r="B32" s="521" t="s">
        <v>287</v>
      </c>
      <c r="C32" s="522"/>
      <c r="D32" s="510"/>
      <c r="E32" s="511"/>
      <c r="F32" s="512"/>
      <c r="G32" s="513"/>
      <c r="H32" s="513"/>
      <c r="I32" s="514"/>
      <c r="J32" s="515"/>
      <c r="K32" s="516"/>
      <c r="L32" s="418"/>
      <c r="M32" s="179"/>
      <c r="N32" s="419"/>
      <c r="O32" s="420"/>
      <c r="P32" s="420"/>
      <c r="Q32" s="421"/>
      <c r="R32" s="422"/>
      <c r="S32" s="423"/>
      <c r="T32" s="510"/>
      <c r="U32" s="511"/>
      <c r="V32" s="512"/>
      <c r="W32" s="513"/>
      <c r="X32" s="513"/>
      <c r="Y32" s="514"/>
      <c r="Z32" s="515"/>
      <c r="AA32" s="516"/>
      <c r="AB32" s="418"/>
      <c r="AC32" s="179"/>
      <c r="AD32" s="419"/>
      <c r="AE32" s="420"/>
      <c r="AF32" s="420"/>
      <c r="AG32" s="421"/>
      <c r="AH32" s="422"/>
      <c r="AI32" s="423"/>
      <c r="AJ32" s="510"/>
      <c r="AK32" s="511"/>
      <c r="AL32" s="512"/>
      <c r="AM32" s="513"/>
      <c r="AN32" s="513"/>
      <c r="AO32" s="514"/>
      <c r="AP32" s="515"/>
      <c r="AQ32" s="516"/>
      <c r="AR32" s="418"/>
      <c r="AS32" s="179"/>
      <c r="AT32" s="419"/>
      <c r="AU32" s="420"/>
      <c r="AV32" s="420"/>
      <c r="AW32" s="421"/>
      <c r="AX32" s="422"/>
      <c r="AY32" s="423"/>
      <c r="AZ32" s="510"/>
      <c r="BA32" s="511"/>
      <c r="BB32" s="512"/>
      <c r="BC32" s="513"/>
      <c r="BD32" s="513"/>
      <c r="BE32" s="514"/>
      <c r="BF32" s="515"/>
      <c r="BG32" s="516"/>
      <c r="BH32" s="418"/>
      <c r="BI32" s="179"/>
      <c r="BJ32" s="419"/>
      <c r="BK32" s="420"/>
      <c r="BL32" s="420"/>
      <c r="BM32" s="421"/>
      <c r="BN32" s="422"/>
      <c r="BO32" s="423"/>
      <c r="BP32" s="510"/>
      <c r="BQ32" s="511"/>
      <c r="BR32" s="512"/>
      <c r="BS32" s="513"/>
      <c r="BT32" s="513"/>
      <c r="BU32" s="514"/>
      <c r="BV32" s="515"/>
      <c r="BW32" s="516"/>
      <c r="BX32" s="418"/>
      <c r="BY32" s="179"/>
      <c r="BZ32" s="419"/>
      <c r="CA32" s="420"/>
      <c r="CB32" s="420"/>
      <c r="CC32" s="421"/>
      <c r="CD32" s="422"/>
      <c r="CE32" s="423"/>
      <c r="CF32" s="510"/>
      <c r="CG32" s="511"/>
      <c r="CH32" s="512"/>
      <c r="CI32" s="513"/>
      <c r="CJ32" s="513"/>
      <c r="CK32" s="514"/>
      <c r="CL32" s="515"/>
      <c r="CM32" s="516"/>
      <c r="CN32" s="418"/>
      <c r="CO32" s="179"/>
      <c r="CP32" s="419"/>
      <c r="CQ32" s="420"/>
      <c r="CR32" s="420"/>
      <c r="CS32" s="421"/>
      <c r="CT32" s="422"/>
      <c r="CU32" s="423"/>
      <c r="CV32" s="510"/>
      <c r="CW32" s="511"/>
      <c r="CX32" s="512"/>
      <c r="CY32" s="513"/>
      <c r="CZ32" s="513"/>
      <c r="DA32" s="514"/>
      <c r="DB32" s="515"/>
      <c r="DC32" s="516"/>
      <c r="DD32" s="418"/>
      <c r="DE32" s="179"/>
      <c r="DF32" s="419"/>
      <c r="DG32" s="420"/>
      <c r="DH32" s="420"/>
      <c r="DI32" s="421"/>
      <c r="DJ32" s="422"/>
      <c r="DK32" s="423"/>
      <c r="DL32" s="510"/>
      <c r="DM32" s="511"/>
      <c r="DN32" s="512"/>
      <c r="DO32" s="513"/>
      <c r="DP32" s="513"/>
      <c r="DQ32" s="514"/>
      <c r="DR32" s="515"/>
      <c r="DS32" s="516"/>
      <c r="DT32" s="418"/>
      <c r="DU32" s="179"/>
      <c r="DV32" s="419"/>
      <c r="DW32" s="420"/>
      <c r="DX32" s="420"/>
      <c r="DY32" s="421"/>
      <c r="DZ32" s="422"/>
      <c r="EA32" s="423"/>
      <c r="EB32" s="510"/>
      <c r="EC32" s="511"/>
      <c r="ED32" s="512"/>
      <c r="EE32" s="513"/>
      <c r="EF32" s="513"/>
      <c r="EG32" s="514"/>
      <c r="EH32" s="515"/>
      <c r="EI32" s="516"/>
      <c r="EJ32" s="418"/>
      <c r="EK32" s="179"/>
      <c r="EL32" s="419"/>
      <c r="EM32" s="420"/>
      <c r="EN32" s="420"/>
      <c r="EO32" s="421"/>
      <c r="EP32" s="422"/>
      <c r="EQ32" s="423"/>
      <c r="ER32" s="510"/>
      <c r="ES32" s="511"/>
      <c r="ET32" s="512"/>
      <c r="EU32" s="513"/>
      <c r="EV32" s="513"/>
      <c r="EW32" s="514"/>
      <c r="EX32" s="515"/>
      <c r="EY32" s="516"/>
      <c r="EZ32" s="418"/>
      <c r="FA32" s="179"/>
      <c r="FB32" s="419"/>
      <c r="FC32" s="420"/>
      <c r="FD32" s="420"/>
      <c r="FE32" s="421"/>
      <c r="FF32" s="422"/>
      <c r="FG32" s="423"/>
      <c r="FH32" s="510">
        <v>60</v>
      </c>
      <c r="FI32" s="511"/>
      <c r="FJ32" s="512"/>
      <c r="FK32" s="513"/>
      <c r="FL32" s="513"/>
      <c r="FM32" s="514"/>
      <c r="FN32" s="515"/>
      <c r="FO32" s="516"/>
      <c r="FP32" s="418">
        <v>0</v>
      </c>
      <c r="FQ32" s="179"/>
      <c r="FR32" s="419"/>
      <c r="FS32" s="420"/>
      <c r="FT32" s="420"/>
      <c r="FU32" s="421"/>
      <c r="FV32" s="422"/>
      <c r="FW32" s="405" t="s">
        <v>90</v>
      </c>
      <c r="FX32" s="503">
        <v>0</v>
      </c>
      <c r="FY32" s="511"/>
      <c r="FZ32" s="512"/>
      <c r="GA32" s="513"/>
      <c r="GB32" s="513"/>
      <c r="GC32" s="514"/>
      <c r="GD32" s="515"/>
      <c r="GE32" s="509" t="s">
        <v>90</v>
      </c>
      <c r="GF32" s="418">
        <v>0</v>
      </c>
      <c r="GG32" s="179"/>
      <c r="GH32" s="419"/>
      <c r="GI32" s="420"/>
      <c r="GJ32" s="420"/>
      <c r="GK32" s="421"/>
      <c r="GL32" s="422"/>
      <c r="GM32" s="423"/>
      <c r="GN32" s="510">
        <v>0</v>
      </c>
      <c r="GO32" s="511"/>
      <c r="GP32" s="512"/>
      <c r="GQ32" s="513"/>
      <c r="GR32" s="513"/>
      <c r="GS32" s="514"/>
      <c r="GT32" s="515"/>
      <c r="GU32" s="516" t="s">
        <v>90</v>
      </c>
      <c r="GV32" s="418"/>
      <c r="GW32" s="179"/>
      <c r="GX32" s="419"/>
      <c r="GY32" s="420"/>
      <c r="GZ32" s="420"/>
      <c r="HA32" s="421"/>
      <c r="HB32" s="422"/>
      <c r="HC32" s="423"/>
      <c r="HD32" s="510"/>
      <c r="HE32" s="511"/>
      <c r="HF32" s="512"/>
      <c r="HG32" s="513"/>
      <c r="HH32" s="513"/>
      <c r="HI32" s="514"/>
      <c r="HJ32" s="515"/>
      <c r="HK32" s="516"/>
      <c r="HL32" s="418"/>
      <c r="HM32" s="179"/>
      <c r="HN32" s="419"/>
      <c r="HO32" s="420"/>
      <c r="HP32" s="420"/>
      <c r="HQ32" s="421"/>
      <c r="HR32" s="422"/>
      <c r="HS32" s="423"/>
      <c r="HT32" s="510"/>
      <c r="HU32" s="511"/>
      <c r="HV32" s="512"/>
      <c r="HW32" s="513"/>
      <c r="HX32" s="513"/>
      <c r="HY32" s="514"/>
      <c r="HZ32" s="515"/>
      <c r="IA32" s="516"/>
      <c r="IB32" s="418"/>
      <c r="IC32" s="179"/>
      <c r="ID32" s="419"/>
      <c r="IE32" s="420"/>
      <c r="IF32" s="420"/>
      <c r="IG32" s="421"/>
      <c r="IH32" s="422"/>
      <c r="II32" s="423"/>
      <c r="IJ32" s="510"/>
      <c r="IK32" s="511"/>
      <c r="IL32" s="512"/>
      <c r="IM32" s="513"/>
      <c r="IN32" s="513"/>
      <c r="IO32" s="514"/>
      <c r="IP32" s="515"/>
      <c r="IQ32" s="516"/>
      <c r="IS32" s="163">
        <f t="shared" si="0"/>
        <v>0</v>
      </c>
      <c r="IT32" s="161">
        <f t="shared" si="1"/>
        <v>0</v>
      </c>
      <c r="IU32" s="162">
        <f t="shared" si="2"/>
        <v>0</v>
      </c>
      <c r="IW32" s="241"/>
    </row>
    <row r="33" spans="1:257" s="160" customFormat="1" ht="20.100000000000001" customHeight="1">
      <c r="A33" s="270" t="s">
        <v>354</v>
      </c>
      <c r="B33" s="521" t="s">
        <v>287</v>
      </c>
      <c r="C33" s="271"/>
      <c r="D33" s="503"/>
      <c r="E33" s="504"/>
      <c r="F33" s="505"/>
      <c r="G33" s="506"/>
      <c r="H33" s="506"/>
      <c r="I33" s="507"/>
      <c r="J33" s="508"/>
      <c r="K33" s="509"/>
      <c r="L33" s="400"/>
      <c r="M33" s="176"/>
      <c r="N33" s="401"/>
      <c r="O33" s="402"/>
      <c r="P33" s="402"/>
      <c r="Q33" s="403"/>
      <c r="R33" s="404"/>
      <c r="S33" s="405"/>
      <c r="T33" s="503"/>
      <c r="U33" s="504"/>
      <c r="V33" s="505"/>
      <c r="W33" s="506"/>
      <c r="X33" s="506"/>
      <c r="Y33" s="507"/>
      <c r="Z33" s="508"/>
      <c r="AA33" s="509"/>
      <c r="AB33" s="400"/>
      <c r="AC33" s="176"/>
      <c r="AD33" s="401"/>
      <c r="AE33" s="402"/>
      <c r="AF33" s="402"/>
      <c r="AG33" s="403"/>
      <c r="AH33" s="404"/>
      <c r="AI33" s="405"/>
      <c r="AJ33" s="503"/>
      <c r="AK33" s="504"/>
      <c r="AL33" s="505"/>
      <c r="AM33" s="506"/>
      <c r="AN33" s="506"/>
      <c r="AO33" s="507"/>
      <c r="AP33" s="508"/>
      <c r="AQ33" s="509"/>
      <c r="AR33" s="400"/>
      <c r="AS33" s="176"/>
      <c r="AT33" s="401"/>
      <c r="AU33" s="402"/>
      <c r="AV33" s="402"/>
      <c r="AW33" s="403"/>
      <c r="AX33" s="404"/>
      <c r="AY33" s="405"/>
      <c r="AZ33" s="503"/>
      <c r="BA33" s="504"/>
      <c r="BB33" s="505"/>
      <c r="BC33" s="506"/>
      <c r="BD33" s="506"/>
      <c r="BE33" s="507"/>
      <c r="BF33" s="508"/>
      <c r="BG33" s="509"/>
      <c r="BH33" s="400"/>
      <c r="BI33" s="176"/>
      <c r="BJ33" s="401"/>
      <c r="BK33" s="402"/>
      <c r="BL33" s="402"/>
      <c r="BM33" s="403"/>
      <c r="BN33" s="404"/>
      <c r="BO33" s="405"/>
      <c r="BP33" s="503"/>
      <c r="BQ33" s="504"/>
      <c r="BR33" s="505"/>
      <c r="BS33" s="506"/>
      <c r="BT33" s="506"/>
      <c r="BU33" s="507"/>
      <c r="BV33" s="508"/>
      <c r="BW33" s="509"/>
      <c r="BX33" s="400"/>
      <c r="BY33" s="176"/>
      <c r="BZ33" s="401"/>
      <c r="CA33" s="402"/>
      <c r="CB33" s="402"/>
      <c r="CC33" s="403"/>
      <c r="CD33" s="404"/>
      <c r="CE33" s="405"/>
      <c r="CF33" s="503"/>
      <c r="CG33" s="504"/>
      <c r="CH33" s="505"/>
      <c r="CI33" s="506"/>
      <c r="CJ33" s="506"/>
      <c r="CK33" s="507"/>
      <c r="CL33" s="508"/>
      <c r="CM33" s="509"/>
      <c r="CN33" s="400"/>
      <c r="CO33" s="176"/>
      <c r="CP33" s="401"/>
      <c r="CQ33" s="402"/>
      <c r="CR33" s="402"/>
      <c r="CS33" s="403"/>
      <c r="CT33" s="404"/>
      <c r="CU33" s="405"/>
      <c r="CV33" s="503"/>
      <c r="CW33" s="504"/>
      <c r="CX33" s="505"/>
      <c r="CY33" s="506"/>
      <c r="CZ33" s="506"/>
      <c r="DA33" s="507"/>
      <c r="DB33" s="508"/>
      <c r="DC33" s="509"/>
      <c r="DD33" s="400"/>
      <c r="DE33" s="176"/>
      <c r="DF33" s="401"/>
      <c r="DG33" s="402"/>
      <c r="DH33" s="402"/>
      <c r="DI33" s="403"/>
      <c r="DJ33" s="404"/>
      <c r="DK33" s="405"/>
      <c r="DL33" s="503"/>
      <c r="DM33" s="504"/>
      <c r="DN33" s="505"/>
      <c r="DO33" s="506"/>
      <c r="DP33" s="506"/>
      <c r="DQ33" s="507"/>
      <c r="DR33" s="508"/>
      <c r="DS33" s="509"/>
      <c r="DT33" s="400"/>
      <c r="DU33" s="176"/>
      <c r="DV33" s="401"/>
      <c r="DW33" s="402"/>
      <c r="DX33" s="402"/>
      <c r="DY33" s="403"/>
      <c r="DZ33" s="404"/>
      <c r="EA33" s="405"/>
      <c r="EB33" s="503"/>
      <c r="EC33" s="504"/>
      <c r="ED33" s="505"/>
      <c r="EE33" s="506"/>
      <c r="EF33" s="506"/>
      <c r="EG33" s="507"/>
      <c r="EH33" s="508"/>
      <c r="EI33" s="509"/>
      <c r="EJ33" s="400"/>
      <c r="EK33" s="176"/>
      <c r="EL33" s="401"/>
      <c r="EM33" s="402"/>
      <c r="EN33" s="402"/>
      <c r="EO33" s="403"/>
      <c r="EP33" s="404"/>
      <c r="EQ33" s="405"/>
      <c r="ER33" s="503"/>
      <c r="ES33" s="504"/>
      <c r="ET33" s="505"/>
      <c r="EU33" s="506"/>
      <c r="EV33" s="506"/>
      <c r="EW33" s="507"/>
      <c r="EX33" s="508"/>
      <c r="EY33" s="509"/>
      <c r="EZ33" s="400"/>
      <c r="FA33" s="176"/>
      <c r="FB33" s="401"/>
      <c r="FC33" s="402"/>
      <c r="FD33" s="402"/>
      <c r="FE33" s="403"/>
      <c r="FF33" s="404"/>
      <c r="FG33" s="405"/>
      <c r="FH33" s="503">
        <v>57</v>
      </c>
      <c r="FI33" s="504"/>
      <c r="FJ33" s="505"/>
      <c r="FK33" s="506"/>
      <c r="FL33" s="506"/>
      <c r="FM33" s="507"/>
      <c r="FN33" s="508"/>
      <c r="FO33" s="509"/>
      <c r="FP33" s="418">
        <v>0</v>
      </c>
      <c r="FQ33" s="176"/>
      <c r="FR33" s="401"/>
      <c r="FS33" s="402"/>
      <c r="FT33" s="402"/>
      <c r="FU33" s="403"/>
      <c r="FV33" s="404"/>
      <c r="FW33" s="405" t="s">
        <v>90</v>
      </c>
      <c r="FX33" s="503">
        <v>0</v>
      </c>
      <c r="FY33" s="504"/>
      <c r="FZ33" s="505"/>
      <c r="GA33" s="506"/>
      <c r="GB33" s="506"/>
      <c r="GC33" s="507"/>
      <c r="GD33" s="508"/>
      <c r="GE33" s="509" t="s">
        <v>90</v>
      </c>
      <c r="GF33" s="418">
        <v>0</v>
      </c>
      <c r="GG33" s="176"/>
      <c r="GH33" s="401"/>
      <c r="GI33" s="402"/>
      <c r="GJ33" s="402"/>
      <c r="GK33" s="403"/>
      <c r="GL33" s="404"/>
      <c r="GM33" s="405"/>
      <c r="GN33" s="510">
        <v>0</v>
      </c>
      <c r="GO33" s="504"/>
      <c r="GP33" s="505"/>
      <c r="GQ33" s="506"/>
      <c r="GR33" s="506"/>
      <c r="GS33" s="507"/>
      <c r="GT33" s="508"/>
      <c r="GU33" s="516" t="s">
        <v>90</v>
      </c>
      <c r="GV33" s="400"/>
      <c r="GW33" s="176"/>
      <c r="GX33" s="401"/>
      <c r="GY33" s="402"/>
      <c r="GZ33" s="402"/>
      <c r="HA33" s="403"/>
      <c r="HB33" s="404"/>
      <c r="HC33" s="405"/>
      <c r="HD33" s="503"/>
      <c r="HE33" s="504"/>
      <c r="HF33" s="505"/>
      <c r="HG33" s="506"/>
      <c r="HH33" s="506"/>
      <c r="HI33" s="507"/>
      <c r="HJ33" s="508"/>
      <c r="HK33" s="509"/>
      <c r="HL33" s="400"/>
      <c r="HM33" s="176"/>
      <c r="HN33" s="401"/>
      <c r="HO33" s="402"/>
      <c r="HP33" s="402"/>
      <c r="HQ33" s="403"/>
      <c r="HR33" s="404"/>
      <c r="HS33" s="405"/>
      <c r="HT33" s="503"/>
      <c r="HU33" s="504"/>
      <c r="HV33" s="505"/>
      <c r="HW33" s="506"/>
      <c r="HX33" s="506"/>
      <c r="HY33" s="507"/>
      <c r="HZ33" s="508"/>
      <c r="IA33" s="509"/>
      <c r="IB33" s="400"/>
      <c r="IC33" s="176"/>
      <c r="ID33" s="401"/>
      <c r="IE33" s="402"/>
      <c r="IF33" s="402"/>
      <c r="IG33" s="403"/>
      <c r="IH33" s="404"/>
      <c r="II33" s="405"/>
      <c r="IJ33" s="503"/>
      <c r="IK33" s="504"/>
      <c r="IL33" s="505"/>
      <c r="IM33" s="506"/>
      <c r="IN33" s="506"/>
      <c r="IO33" s="507"/>
      <c r="IP33" s="508"/>
      <c r="IQ33" s="509"/>
      <c r="IS33" s="163">
        <f t="shared" si="0"/>
        <v>0</v>
      </c>
      <c r="IT33" s="161">
        <f t="shared" si="1"/>
        <v>0</v>
      </c>
      <c r="IU33" s="162">
        <f t="shared" si="2"/>
        <v>0</v>
      </c>
      <c r="IW33" s="241"/>
    </row>
    <row r="34" spans="1:257" s="160" customFormat="1" ht="20.100000000000001" customHeight="1">
      <c r="A34" s="520" t="s">
        <v>272</v>
      </c>
      <c r="B34" s="521" t="s">
        <v>287</v>
      </c>
      <c r="C34" s="522"/>
      <c r="D34" s="510"/>
      <c r="E34" s="511"/>
      <c r="F34" s="512"/>
      <c r="G34" s="513"/>
      <c r="H34" s="513"/>
      <c r="I34" s="514"/>
      <c r="J34" s="515"/>
      <c r="K34" s="516"/>
      <c r="L34" s="418"/>
      <c r="M34" s="179"/>
      <c r="N34" s="419"/>
      <c r="O34" s="420"/>
      <c r="P34" s="420"/>
      <c r="Q34" s="421"/>
      <c r="R34" s="422"/>
      <c r="S34" s="423"/>
      <c r="T34" s="510"/>
      <c r="U34" s="511"/>
      <c r="V34" s="512"/>
      <c r="W34" s="513"/>
      <c r="X34" s="513"/>
      <c r="Y34" s="514"/>
      <c r="Z34" s="515"/>
      <c r="AA34" s="516"/>
      <c r="AB34" s="418"/>
      <c r="AC34" s="179"/>
      <c r="AD34" s="419"/>
      <c r="AE34" s="420"/>
      <c r="AF34" s="420"/>
      <c r="AG34" s="421"/>
      <c r="AH34" s="422"/>
      <c r="AI34" s="423"/>
      <c r="AJ34" s="510"/>
      <c r="AK34" s="511"/>
      <c r="AL34" s="512"/>
      <c r="AM34" s="513"/>
      <c r="AN34" s="513"/>
      <c r="AO34" s="514"/>
      <c r="AP34" s="515"/>
      <c r="AQ34" s="516"/>
      <c r="AR34" s="418"/>
      <c r="AS34" s="179"/>
      <c r="AT34" s="419"/>
      <c r="AU34" s="420"/>
      <c r="AV34" s="420"/>
      <c r="AW34" s="421"/>
      <c r="AX34" s="422"/>
      <c r="AY34" s="423"/>
      <c r="AZ34" s="510"/>
      <c r="BA34" s="511"/>
      <c r="BB34" s="512"/>
      <c r="BC34" s="513"/>
      <c r="BD34" s="513"/>
      <c r="BE34" s="514"/>
      <c r="BF34" s="515"/>
      <c r="BG34" s="516"/>
      <c r="BH34" s="418"/>
      <c r="BI34" s="179"/>
      <c r="BJ34" s="419"/>
      <c r="BK34" s="420"/>
      <c r="BL34" s="420"/>
      <c r="BM34" s="421"/>
      <c r="BN34" s="422"/>
      <c r="BO34" s="423"/>
      <c r="BP34" s="510"/>
      <c r="BQ34" s="511"/>
      <c r="BR34" s="512"/>
      <c r="BS34" s="513"/>
      <c r="BT34" s="513"/>
      <c r="BU34" s="514"/>
      <c r="BV34" s="515"/>
      <c r="BW34" s="516"/>
      <c r="BX34" s="418"/>
      <c r="BY34" s="179"/>
      <c r="BZ34" s="419"/>
      <c r="CA34" s="420"/>
      <c r="CB34" s="420"/>
      <c r="CC34" s="421"/>
      <c r="CD34" s="422"/>
      <c r="CE34" s="423"/>
      <c r="CF34" s="510"/>
      <c r="CG34" s="511"/>
      <c r="CH34" s="512"/>
      <c r="CI34" s="513"/>
      <c r="CJ34" s="513"/>
      <c r="CK34" s="514"/>
      <c r="CL34" s="515"/>
      <c r="CM34" s="516"/>
      <c r="CN34" s="418"/>
      <c r="CO34" s="179"/>
      <c r="CP34" s="419"/>
      <c r="CQ34" s="420"/>
      <c r="CR34" s="420"/>
      <c r="CS34" s="421"/>
      <c r="CT34" s="422"/>
      <c r="CU34" s="423"/>
      <c r="CV34" s="510"/>
      <c r="CW34" s="511"/>
      <c r="CX34" s="512"/>
      <c r="CY34" s="513"/>
      <c r="CZ34" s="513"/>
      <c r="DA34" s="514"/>
      <c r="DB34" s="515"/>
      <c r="DC34" s="516"/>
      <c r="DD34" s="418"/>
      <c r="DE34" s="179"/>
      <c r="DF34" s="419"/>
      <c r="DG34" s="420"/>
      <c r="DH34" s="420"/>
      <c r="DI34" s="421"/>
      <c r="DJ34" s="422"/>
      <c r="DK34" s="423"/>
      <c r="DL34" s="510"/>
      <c r="DM34" s="511"/>
      <c r="DN34" s="512"/>
      <c r="DO34" s="513"/>
      <c r="DP34" s="513"/>
      <c r="DQ34" s="514"/>
      <c r="DR34" s="515"/>
      <c r="DS34" s="516"/>
      <c r="DT34" s="418"/>
      <c r="DU34" s="179"/>
      <c r="DV34" s="419"/>
      <c r="DW34" s="420"/>
      <c r="DX34" s="420"/>
      <c r="DY34" s="421"/>
      <c r="DZ34" s="422"/>
      <c r="EA34" s="423"/>
      <c r="EB34" s="510"/>
      <c r="EC34" s="511"/>
      <c r="ED34" s="512"/>
      <c r="EE34" s="513"/>
      <c r="EF34" s="513"/>
      <c r="EG34" s="514"/>
      <c r="EH34" s="515"/>
      <c r="EI34" s="516"/>
      <c r="EJ34" s="418"/>
      <c r="EK34" s="179"/>
      <c r="EL34" s="419"/>
      <c r="EM34" s="420"/>
      <c r="EN34" s="420"/>
      <c r="EO34" s="421"/>
      <c r="EP34" s="422"/>
      <c r="EQ34" s="423"/>
      <c r="ER34" s="510"/>
      <c r="ES34" s="511"/>
      <c r="ET34" s="512"/>
      <c r="EU34" s="513"/>
      <c r="EV34" s="513"/>
      <c r="EW34" s="514"/>
      <c r="EX34" s="515"/>
      <c r="EY34" s="516"/>
      <c r="EZ34" s="418"/>
      <c r="FA34" s="179"/>
      <c r="FB34" s="419"/>
      <c r="FC34" s="420"/>
      <c r="FD34" s="420"/>
      <c r="FE34" s="421"/>
      <c r="FF34" s="422"/>
      <c r="FG34" s="423"/>
      <c r="FH34" s="510">
        <v>100</v>
      </c>
      <c r="FI34" s="511"/>
      <c r="FJ34" s="512"/>
      <c r="FK34" s="513"/>
      <c r="FL34" s="513"/>
      <c r="FM34" s="514"/>
      <c r="FN34" s="515"/>
      <c r="FO34" s="516"/>
      <c r="FP34" s="418">
        <v>0</v>
      </c>
      <c r="FQ34" s="179"/>
      <c r="FR34" s="419"/>
      <c r="FS34" s="420"/>
      <c r="FT34" s="420"/>
      <c r="FU34" s="421"/>
      <c r="FV34" s="422"/>
      <c r="FW34" s="405" t="s">
        <v>90</v>
      </c>
      <c r="FX34" s="503">
        <v>0</v>
      </c>
      <c r="FY34" s="511"/>
      <c r="FZ34" s="512"/>
      <c r="GA34" s="513"/>
      <c r="GB34" s="513"/>
      <c r="GC34" s="514"/>
      <c r="GD34" s="515"/>
      <c r="GE34" s="509" t="s">
        <v>90</v>
      </c>
      <c r="GF34" s="418">
        <v>0</v>
      </c>
      <c r="GG34" s="179"/>
      <c r="GH34" s="419"/>
      <c r="GI34" s="420"/>
      <c r="GJ34" s="420"/>
      <c r="GK34" s="421"/>
      <c r="GL34" s="422"/>
      <c r="GM34" s="423"/>
      <c r="GN34" s="510">
        <v>0</v>
      </c>
      <c r="GO34" s="511"/>
      <c r="GP34" s="512"/>
      <c r="GQ34" s="513"/>
      <c r="GR34" s="513"/>
      <c r="GS34" s="514"/>
      <c r="GT34" s="515"/>
      <c r="GU34" s="516" t="s">
        <v>90</v>
      </c>
      <c r="GV34" s="418"/>
      <c r="GW34" s="179"/>
      <c r="GX34" s="419"/>
      <c r="GY34" s="420"/>
      <c r="GZ34" s="420"/>
      <c r="HA34" s="421"/>
      <c r="HB34" s="422"/>
      <c r="HC34" s="423"/>
      <c r="HD34" s="510"/>
      <c r="HE34" s="511"/>
      <c r="HF34" s="512"/>
      <c r="HG34" s="513"/>
      <c r="HH34" s="513"/>
      <c r="HI34" s="514"/>
      <c r="HJ34" s="515"/>
      <c r="HK34" s="516"/>
      <c r="HL34" s="418"/>
      <c r="HM34" s="179"/>
      <c r="HN34" s="419"/>
      <c r="HO34" s="420"/>
      <c r="HP34" s="420"/>
      <c r="HQ34" s="421"/>
      <c r="HR34" s="422"/>
      <c r="HS34" s="423"/>
      <c r="HT34" s="510"/>
      <c r="HU34" s="511"/>
      <c r="HV34" s="512"/>
      <c r="HW34" s="513"/>
      <c r="HX34" s="513"/>
      <c r="HY34" s="514"/>
      <c r="HZ34" s="515"/>
      <c r="IA34" s="516"/>
      <c r="IB34" s="418"/>
      <c r="IC34" s="179"/>
      <c r="ID34" s="419"/>
      <c r="IE34" s="420"/>
      <c r="IF34" s="420"/>
      <c r="IG34" s="421"/>
      <c r="IH34" s="422"/>
      <c r="II34" s="423"/>
      <c r="IJ34" s="510"/>
      <c r="IK34" s="511"/>
      <c r="IL34" s="512"/>
      <c r="IM34" s="513"/>
      <c r="IN34" s="513"/>
      <c r="IO34" s="514"/>
      <c r="IP34" s="515"/>
      <c r="IQ34" s="516"/>
      <c r="IS34" s="163">
        <f t="shared" si="0"/>
        <v>0</v>
      </c>
      <c r="IT34" s="161">
        <f t="shared" si="1"/>
        <v>0</v>
      </c>
      <c r="IU34" s="162">
        <f t="shared" si="2"/>
        <v>0</v>
      </c>
      <c r="IW34" s="241"/>
    </row>
    <row r="35" spans="1:257" s="160" customFormat="1" ht="20.100000000000001" customHeight="1">
      <c r="A35" s="270" t="s">
        <v>355</v>
      </c>
      <c r="B35" s="521" t="s">
        <v>287</v>
      </c>
      <c r="C35" s="271"/>
      <c r="D35" s="503"/>
      <c r="E35" s="504"/>
      <c r="F35" s="505"/>
      <c r="G35" s="506"/>
      <c r="H35" s="506"/>
      <c r="I35" s="507"/>
      <c r="J35" s="508"/>
      <c r="K35" s="509"/>
      <c r="L35" s="400"/>
      <c r="M35" s="176"/>
      <c r="N35" s="401"/>
      <c r="O35" s="402"/>
      <c r="P35" s="402"/>
      <c r="Q35" s="403"/>
      <c r="R35" s="404"/>
      <c r="S35" s="405"/>
      <c r="T35" s="503"/>
      <c r="U35" s="504"/>
      <c r="V35" s="505"/>
      <c r="W35" s="506"/>
      <c r="X35" s="506"/>
      <c r="Y35" s="507"/>
      <c r="Z35" s="508"/>
      <c r="AA35" s="509"/>
      <c r="AB35" s="400"/>
      <c r="AC35" s="176"/>
      <c r="AD35" s="401"/>
      <c r="AE35" s="402"/>
      <c r="AF35" s="402"/>
      <c r="AG35" s="403"/>
      <c r="AH35" s="404"/>
      <c r="AI35" s="405"/>
      <c r="AJ35" s="503"/>
      <c r="AK35" s="504"/>
      <c r="AL35" s="505"/>
      <c r="AM35" s="506"/>
      <c r="AN35" s="506"/>
      <c r="AO35" s="507"/>
      <c r="AP35" s="508"/>
      <c r="AQ35" s="509"/>
      <c r="AR35" s="400"/>
      <c r="AS35" s="176"/>
      <c r="AT35" s="401"/>
      <c r="AU35" s="402"/>
      <c r="AV35" s="402"/>
      <c r="AW35" s="403"/>
      <c r="AX35" s="404"/>
      <c r="AY35" s="405"/>
      <c r="AZ35" s="503"/>
      <c r="BA35" s="504"/>
      <c r="BB35" s="505"/>
      <c r="BC35" s="506"/>
      <c r="BD35" s="506"/>
      <c r="BE35" s="507"/>
      <c r="BF35" s="508"/>
      <c r="BG35" s="509"/>
      <c r="BH35" s="400"/>
      <c r="BI35" s="176"/>
      <c r="BJ35" s="401"/>
      <c r="BK35" s="402"/>
      <c r="BL35" s="402"/>
      <c r="BM35" s="403"/>
      <c r="BN35" s="404"/>
      <c r="BO35" s="405"/>
      <c r="BP35" s="503"/>
      <c r="BQ35" s="504"/>
      <c r="BR35" s="505"/>
      <c r="BS35" s="506"/>
      <c r="BT35" s="506"/>
      <c r="BU35" s="507"/>
      <c r="BV35" s="508"/>
      <c r="BW35" s="509"/>
      <c r="BX35" s="400"/>
      <c r="BY35" s="176"/>
      <c r="BZ35" s="401"/>
      <c r="CA35" s="402"/>
      <c r="CB35" s="402"/>
      <c r="CC35" s="403"/>
      <c r="CD35" s="404"/>
      <c r="CE35" s="405"/>
      <c r="CF35" s="503"/>
      <c r="CG35" s="504"/>
      <c r="CH35" s="505"/>
      <c r="CI35" s="506"/>
      <c r="CJ35" s="506"/>
      <c r="CK35" s="507"/>
      <c r="CL35" s="508"/>
      <c r="CM35" s="509"/>
      <c r="CN35" s="400"/>
      <c r="CO35" s="176"/>
      <c r="CP35" s="401"/>
      <c r="CQ35" s="402"/>
      <c r="CR35" s="402"/>
      <c r="CS35" s="403"/>
      <c r="CT35" s="404"/>
      <c r="CU35" s="405"/>
      <c r="CV35" s="503"/>
      <c r="CW35" s="504"/>
      <c r="CX35" s="505"/>
      <c r="CY35" s="506"/>
      <c r="CZ35" s="506"/>
      <c r="DA35" s="507"/>
      <c r="DB35" s="508"/>
      <c r="DC35" s="509"/>
      <c r="DD35" s="400"/>
      <c r="DE35" s="176"/>
      <c r="DF35" s="401"/>
      <c r="DG35" s="402"/>
      <c r="DH35" s="402"/>
      <c r="DI35" s="403"/>
      <c r="DJ35" s="404"/>
      <c r="DK35" s="405"/>
      <c r="DL35" s="503"/>
      <c r="DM35" s="504"/>
      <c r="DN35" s="505"/>
      <c r="DO35" s="506"/>
      <c r="DP35" s="506"/>
      <c r="DQ35" s="507"/>
      <c r="DR35" s="508"/>
      <c r="DS35" s="509"/>
      <c r="DT35" s="400"/>
      <c r="DU35" s="176"/>
      <c r="DV35" s="401"/>
      <c r="DW35" s="402"/>
      <c r="DX35" s="402"/>
      <c r="DY35" s="403"/>
      <c r="DZ35" s="404"/>
      <c r="EA35" s="405"/>
      <c r="EB35" s="503"/>
      <c r="EC35" s="504"/>
      <c r="ED35" s="505"/>
      <c r="EE35" s="506"/>
      <c r="EF35" s="506"/>
      <c r="EG35" s="507"/>
      <c r="EH35" s="508"/>
      <c r="EI35" s="509"/>
      <c r="EJ35" s="400"/>
      <c r="EK35" s="176"/>
      <c r="EL35" s="401"/>
      <c r="EM35" s="402"/>
      <c r="EN35" s="402"/>
      <c r="EO35" s="403"/>
      <c r="EP35" s="404"/>
      <c r="EQ35" s="405"/>
      <c r="ER35" s="503"/>
      <c r="ES35" s="504"/>
      <c r="ET35" s="505"/>
      <c r="EU35" s="506"/>
      <c r="EV35" s="506"/>
      <c r="EW35" s="507"/>
      <c r="EX35" s="508"/>
      <c r="EY35" s="509"/>
      <c r="EZ35" s="400"/>
      <c r="FA35" s="176"/>
      <c r="FB35" s="401"/>
      <c r="FC35" s="402"/>
      <c r="FD35" s="402"/>
      <c r="FE35" s="403"/>
      <c r="FF35" s="404"/>
      <c r="FG35" s="405"/>
      <c r="FH35" s="503">
        <v>20</v>
      </c>
      <c r="FI35" s="504"/>
      <c r="FJ35" s="505"/>
      <c r="FK35" s="506"/>
      <c r="FL35" s="506"/>
      <c r="FM35" s="507"/>
      <c r="FN35" s="508"/>
      <c r="FO35" s="509"/>
      <c r="FP35" s="418">
        <v>0</v>
      </c>
      <c r="FQ35" s="176"/>
      <c r="FR35" s="401"/>
      <c r="FS35" s="402"/>
      <c r="FT35" s="402"/>
      <c r="FU35" s="403"/>
      <c r="FV35" s="404"/>
      <c r="FW35" s="405" t="s">
        <v>90</v>
      </c>
      <c r="FX35" s="503">
        <v>0</v>
      </c>
      <c r="FY35" s="504"/>
      <c r="FZ35" s="505"/>
      <c r="GA35" s="506"/>
      <c r="GB35" s="506"/>
      <c r="GC35" s="507"/>
      <c r="GD35" s="508"/>
      <c r="GE35" s="509" t="s">
        <v>90</v>
      </c>
      <c r="GF35" s="418">
        <v>0</v>
      </c>
      <c r="GG35" s="176"/>
      <c r="GH35" s="401"/>
      <c r="GI35" s="402"/>
      <c r="GJ35" s="402"/>
      <c r="GK35" s="403"/>
      <c r="GL35" s="404"/>
      <c r="GM35" s="405"/>
      <c r="GN35" s="510">
        <v>0</v>
      </c>
      <c r="GO35" s="504"/>
      <c r="GP35" s="505"/>
      <c r="GQ35" s="506"/>
      <c r="GR35" s="506"/>
      <c r="GS35" s="507"/>
      <c r="GT35" s="508"/>
      <c r="GU35" s="516" t="s">
        <v>90</v>
      </c>
      <c r="GV35" s="400"/>
      <c r="GW35" s="176"/>
      <c r="GX35" s="401"/>
      <c r="GY35" s="402"/>
      <c r="GZ35" s="402"/>
      <c r="HA35" s="403"/>
      <c r="HB35" s="404"/>
      <c r="HC35" s="405"/>
      <c r="HD35" s="503"/>
      <c r="HE35" s="504"/>
      <c r="HF35" s="505"/>
      <c r="HG35" s="506"/>
      <c r="HH35" s="506"/>
      <c r="HI35" s="507"/>
      <c r="HJ35" s="508"/>
      <c r="HK35" s="509"/>
      <c r="HL35" s="400"/>
      <c r="HM35" s="176"/>
      <c r="HN35" s="401"/>
      <c r="HO35" s="402"/>
      <c r="HP35" s="402"/>
      <c r="HQ35" s="403"/>
      <c r="HR35" s="404"/>
      <c r="HS35" s="405"/>
      <c r="HT35" s="503"/>
      <c r="HU35" s="504"/>
      <c r="HV35" s="505"/>
      <c r="HW35" s="506"/>
      <c r="HX35" s="506"/>
      <c r="HY35" s="507"/>
      <c r="HZ35" s="508"/>
      <c r="IA35" s="509"/>
      <c r="IB35" s="400"/>
      <c r="IC35" s="176"/>
      <c r="ID35" s="401"/>
      <c r="IE35" s="402"/>
      <c r="IF35" s="402"/>
      <c r="IG35" s="403"/>
      <c r="IH35" s="404"/>
      <c r="II35" s="405"/>
      <c r="IJ35" s="503"/>
      <c r="IK35" s="504"/>
      <c r="IL35" s="505"/>
      <c r="IM35" s="506"/>
      <c r="IN35" s="506"/>
      <c r="IO35" s="507"/>
      <c r="IP35" s="508"/>
      <c r="IQ35" s="509"/>
      <c r="IS35" s="163">
        <f t="shared" si="0"/>
        <v>0</v>
      </c>
      <c r="IT35" s="161">
        <f t="shared" si="1"/>
        <v>0</v>
      </c>
      <c r="IU35" s="162">
        <f t="shared" si="2"/>
        <v>0</v>
      </c>
      <c r="IW35" s="241"/>
    </row>
    <row r="36" spans="1:257" s="160" customFormat="1" ht="20.100000000000001" customHeight="1">
      <c r="A36" s="520" t="s">
        <v>356</v>
      </c>
      <c r="B36" s="521" t="s">
        <v>287</v>
      </c>
      <c r="C36" s="522"/>
      <c r="D36" s="510"/>
      <c r="E36" s="511"/>
      <c r="F36" s="512"/>
      <c r="G36" s="513"/>
      <c r="H36" s="513"/>
      <c r="I36" s="514"/>
      <c r="J36" s="515"/>
      <c r="K36" s="516"/>
      <c r="L36" s="418"/>
      <c r="M36" s="179"/>
      <c r="N36" s="419"/>
      <c r="O36" s="420"/>
      <c r="P36" s="420"/>
      <c r="Q36" s="421"/>
      <c r="R36" s="422"/>
      <c r="S36" s="423"/>
      <c r="T36" s="510"/>
      <c r="U36" s="511"/>
      <c r="V36" s="512"/>
      <c r="W36" s="513"/>
      <c r="X36" s="513"/>
      <c r="Y36" s="514"/>
      <c r="Z36" s="515"/>
      <c r="AA36" s="516"/>
      <c r="AB36" s="418"/>
      <c r="AC36" s="179"/>
      <c r="AD36" s="419"/>
      <c r="AE36" s="420"/>
      <c r="AF36" s="420"/>
      <c r="AG36" s="421"/>
      <c r="AH36" s="422"/>
      <c r="AI36" s="423"/>
      <c r="AJ36" s="510"/>
      <c r="AK36" s="511"/>
      <c r="AL36" s="512"/>
      <c r="AM36" s="513"/>
      <c r="AN36" s="513"/>
      <c r="AO36" s="514"/>
      <c r="AP36" s="515"/>
      <c r="AQ36" s="516"/>
      <c r="AR36" s="418"/>
      <c r="AS36" s="179"/>
      <c r="AT36" s="419"/>
      <c r="AU36" s="420"/>
      <c r="AV36" s="420"/>
      <c r="AW36" s="421"/>
      <c r="AX36" s="422"/>
      <c r="AY36" s="423"/>
      <c r="AZ36" s="510"/>
      <c r="BA36" s="511"/>
      <c r="BB36" s="512"/>
      <c r="BC36" s="513"/>
      <c r="BD36" s="513"/>
      <c r="BE36" s="514"/>
      <c r="BF36" s="515"/>
      <c r="BG36" s="516"/>
      <c r="BH36" s="418"/>
      <c r="BI36" s="179"/>
      <c r="BJ36" s="419"/>
      <c r="BK36" s="420"/>
      <c r="BL36" s="420"/>
      <c r="BM36" s="421"/>
      <c r="BN36" s="422"/>
      <c r="BO36" s="423"/>
      <c r="BP36" s="510"/>
      <c r="BQ36" s="511"/>
      <c r="BR36" s="512"/>
      <c r="BS36" s="513"/>
      <c r="BT36" s="513"/>
      <c r="BU36" s="514"/>
      <c r="BV36" s="515"/>
      <c r="BW36" s="516"/>
      <c r="BX36" s="418"/>
      <c r="BY36" s="179"/>
      <c r="BZ36" s="419"/>
      <c r="CA36" s="420"/>
      <c r="CB36" s="420"/>
      <c r="CC36" s="421"/>
      <c r="CD36" s="422"/>
      <c r="CE36" s="423"/>
      <c r="CF36" s="510"/>
      <c r="CG36" s="511"/>
      <c r="CH36" s="512"/>
      <c r="CI36" s="513"/>
      <c r="CJ36" s="513"/>
      <c r="CK36" s="514"/>
      <c r="CL36" s="515"/>
      <c r="CM36" s="516"/>
      <c r="CN36" s="418"/>
      <c r="CO36" s="179"/>
      <c r="CP36" s="419"/>
      <c r="CQ36" s="420"/>
      <c r="CR36" s="420"/>
      <c r="CS36" s="421"/>
      <c r="CT36" s="422"/>
      <c r="CU36" s="423"/>
      <c r="CV36" s="510"/>
      <c r="CW36" s="511"/>
      <c r="CX36" s="512"/>
      <c r="CY36" s="513"/>
      <c r="CZ36" s="513"/>
      <c r="DA36" s="514"/>
      <c r="DB36" s="515"/>
      <c r="DC36" s="516"/>
      <c r="DD36" s="418"/>
      <c r="DE36" s="179"/>
      <c r="DF36" s="419"/>
      <c r="DG36" s="420"/>
      <c r="DH36" s="420"/>
      <c r="DI36" s="421"/>
      <c r="DJ36" s="422"/>
      <c r="DK36" s="423"/>
      <c r="DL36" s="510"/>
      <c r="DM36" s="511"/>
      <c r="DN36" s="512"/>
      <c r="DO36" s="513"/>
      <c r="DP36" s="513"/>
      <c r="DQ36" s="514"/>
      <c r="DR36" s="515"/>
      <c r="DS36" s="516"/>
      <c r="DT36" s="418"/>
      <c r="DU36" s="179"/>
      <c r="DV36" s="419"/>
      <c r="DW36" s="420"/>
      <c r="DX36" s="420"/>
      <c r="DY36" s="421"/>
      <c r="DZ36" s="422"/>
      <c r="EA36" s="423"/>
      <c r="EB36" s="510"/>
      <c r="EC36" s="511"/>
      <c r="ED36" s="512"/>
      <c r="EE36" s="513"/>
      <c r="EF36" s="513"/>
      <c r="EG36" s="514"/>
      <c r="EH36" s="515"/>
      <c r="EI36" s="516"/>
      <c r="EJ36" s="418"/>
      <c r="EK36" s="179"/>
      <c r="EL36" s="419"/>
      <c r="EM36" s="420"/>
      <c r="EN36" s="420"/>
      <c r="EO36" s="421"/>
      <c r="EP36" s="422"/>
      <c r="EQ36" s="423"/>
      <c r="ER36" s="510"/>
      <c r="ES36" s="511"/>
      <c r="ET36" s="512"/>
      <c r="EU36" s="513"/>
      <c r="EV36" s="513"/>
      <c r="EW36" s="514"/>
      <c r="EX36" s="515"/>
      <c r="EY36" s="516"/>
      <c r="EZ36" s="418"/>
      <c r="FA36" s="179"/>
      <c r="FB36" s="419"/>
      <c r="FC36" s="420"/>
      <c r="FD36" s="420"/>
      <c r="FE36" s="421"/>
      <c r="FF36" s="422"/>
      <c r="FG36" s="423"/>
      <c r="FH36" s="510"/>
      <c r="FI36" s="511"/>
      <c r="FJ36" s="512"/>
      <c r="FK36" s="513"/>
      <c r="FL36" s="513"/>
      <c r="FM36" s="514"/>
      <c r="FN36" s="515"/>
      <c r="FO36" s="516"/>
      <c r="FP36" s="418"/>
      <c r="FQ36" s="179"/>
      <c r="FR36" s="419"/>
      <c r="FS36" s="420"/>
      <c r="FT36" s="420"/>
      <c r="FU36" s="421"/>
      <c r="FV36" s="422"/>
      <c r="FW36" s="423"/>
      <c r="FX36" s="510"/>
      <c r="FY36" s="511"/>
      <c r="FZ36" s="512"/>
      <c r="GA36" s="513"/>
      <c r="GB36" s="513"/>
      <c r="GC36" s="514"/>
      <c r="GD36" s="515"/>
      <c r="GE36" s="509" t="s">
        <v>90</v>
      </c>
      <c r="GF36" s="418"/>
      <c r="GG36" s="179"/>
      <c r="GH36" s="419">
        <v>50</v>
      </c>
      <c r="GI36" s="420"/>
      <c r="GJ36" s="420"/>
      <c r="GK36" s="421"/>
      <c r="GL36" s="422"/>
      <c r="GM36" s="423" t="s">
        <v>205</v>
      </c>
      <c r="GN36" s="510">
        <v>0</v>
      </c>
      <c r="GO36" s="511"/>
      <c r="GP36" s="512"/>
      <c r="GQ36" s="513"/>
      <c r="GR36" s="513"/>
      <c r="GS36" s="514"/>
      <c r="GT36" s="515"/>
      <c r="GU36" s="516" t="s">
        <v>90</v>
      </c>
      <c r="GV36" s="418"/>
      <c r="GW36" s="179"/>
      <c r="GX36" s="419"/>
      <c r="GY36" s="420"/>
      <c r="GZ36" s="420"/>
      <c r="HA36" s="421"/>
      <c r="HB36" s="422"/>
      <c r="HC36" s="423"/>
      <c r="HD36" s="510"/>
      <c r="HE36" s="511"/>
      <c r="HF36" s="512"/>
      <c r="HG36" s="513"/>
      <c r="HH36" s="513"/>
      <c r="HI36" s="514"/>
      <c r="HJ36" s="515"/>
      <c r="HK36" s="516"/>
      <c r="HL36" s="418"/>
      <c r="HM36" s="179"/>
      <c r="HN36" s="419"/>
      <c r="HO36" s="420"/>
      <c r="HP36" s="420"/>
      <c r="HQ36" s="421"/>
      <c r="HR36" s="422"/>
      <c r="HS36" s="423"/>
      <c r="HT36" s="510"/>
      <c r="HU36" s="511"/>
      <c r="HV36" s="512"/>
      <c r="HW36" s="513"/>
      <c r="HX36" s="513"/>
      <c r="HY36" s="514"/>
      <c r="HZ36" s="515"/>
      <c r="IA36" s="516"/>
      <c r="IB36" s="418"/>
      <c r="IC36" s="179"/>
      <c r="ID36" s="419"/>
      <c r="IE36" s="420"/>
      <c r="IF36" s="420"/>
      <c r="IG36" s="421"/>
      <c r="IH36" s="422"/>
      <c r="II36" s="423"/>
      <c r="IJ36" s="510"/>
      <c r="IK36" s="511"/>
      <c r="IL36" s="512"/>
      <c r="IM36" s="513"/>
      <c r="IN36" s="513"/>
      <c r="IO36" s="514"/>
      <c r="IP36" s="515"/>
      <c r="IQ36" s="516"/>
      <c r="IS36" s="163">
        <f t="shared" si="0"/>
        <v>0</v>
      </c>
      <c r="IT36" s="161">
        <f t="shared" si="1"/>
        <v>0</v>
      </c>
      <c r="IU36" s="162">
        <f t="shared" si="2"/>
        <v>0</v>
      </c>
      <c r="IW36" s="241"/>
    </row>
    <row r="37" spans="1:257" s="160" customFormat="1" ht="20.100000000000001" customHeight="1">
      <c r="A37" s="270" t="s">
        <v>357</v>
      </c>
      <c r="B37" s="521" t="s">
        <v>287</v>
      </c>
      <c r="C37" s="271"/>
      <c r="D37" s="503"/>
      <c r="E37" s="504"/>
      <c r="F37" s="505"/>
      <c r="G37" s="506"/>
      <c r="H37" s="506"/>
      <c r="I37" s="507"/>
      <c r="J37" s="508"/>
      <c r="K37" s="509"/>
      <c r="L37" s="400"/>
      <c r="M37" s="176"/>
      <c r="N37" s="401"/>
      <c r="O37" s="402"/>
      <c r="P37" s="402"/>
      <c r="Q37" s="403"/>
      <c r="R37" s="404"/>
      <c r="S37" s="405"/>
      <c r="T37" s="503"/>
      <c r="U37" s="504"/>
      <c r="V37" s="505"/>
      <c r="W37" s="506"/>
      <c r="X37" s="506"/>
      <c r="Y37" s="507"/>
      <c r="Z37" s="508"/>
      <c r="AA37" s="509"/>
      <c r="AB37" s="400"/>
      <c r="AC37" s="176"/>
      <c r="AD37" s="401"/>
      <c r="AE37" s="402"/>
      <c r="AF37" s="402"/>
      <c r="AG37" s="403"/>
      <c r="AH37" s="404"/>
      <c r="AI37" s="405"/>
      <c r="AJ37" s="503"/>
      <c r="AK37" s="504"/>
      <c r="AL37" s="505"/>
      <c r="AM37" s="506"/>
      <c r="AN37" s="506"/>
      <c r="AO37" s="507"/>
      <c r="AP37" s="508"/>
      <c r="AQ37" s="509"/>
      <c r="AR37" s="400"/>
      <c r="AS37" s="176"/>
      <c r="AT37" s="401"/>
      <c r="AU37" s="402"/>
      <c r="AV37" s="402"/>
      <c r="AW37" s="403"/>
      <c r="AX37" s="404"/>
      <c r="AY37" s="405"/>
      <c r="AZ37" s="503"/>
      <c r="BA37" s="504"/>
      <c r="BB37" s="505"/>
      <c r="BC37" s="506"/>
      <c r="BD37" s="506"/>
      <c r="BE37" s="507"/>
      <c r="BF37" s="508"/>
      <c r="BG37" s="509"/>
      <c r="BH37" s="400"/>
      <c r="BI37" s="176"/>
      <c r="BJ37" s="401"/>
      <c r="BK37" s="402"/>
      <c r="BL37" s="402"/>
      <c r="BM37" s="403"/>
      <c r="BN37" s="404"/>
      <c r="BO37" s="405"/>
      <c r="BP37" s="503"/>
      <c r="BQ37" s="504"/>
      <c r="BR37" s="505"/>
      <c r="BS37" s="506"/>
      <c r="BT37" s="506"/>
      <c r="BU37" s="507"/>
      <c r="BV37" s="508"/>
      <c r="BW37" s="509"/>
      <c r="BX37" s="400"/>
      <c r="BY37" s="176"/>
      <c r="BZ37" s="401"/>
      <c r="CA37" s="402"/>
      <c r="CB37" s="402"/>
      <c r="CC37" s="403"/>
      <c r="CD37" s="404"/>
      <c r="CE37" s="405"/>
      <c r="CF37" s="503"/>
      <c r="CG37" s="504"/>
      <c r="CH37" s="505"/>
      <c r="CI37" s="506"/>
      <c r="CJ37" s="506"/>
      <c r="CK37" s="507"/>
      <c r="CL37" s="508"/>
      <c r="CM37" s="509"/>
      <c r="CN37" s="400"/>
      <c r="CO37" s="176"/>
      <c r="CP37" s="401"/>
      <c r="CQ37" s="402"/>
      <c r="CR37" s="402"/>
      <c r="CS37" s="403"/>
      <c r="CT37" s="404"/>
      <c r="CU37" s="405"/>
      <c r="CV37" s="503"/>
      <c r="CW37" s="504"/>
      <c r="CX37" s="505"/>
      <c r="CY37" s="506"/>
      <c r="CZ37" s="506"/>
      <c r="DA37" s="507"/>
      <c r="DB37" s="508"/>
      <c r="DC37" s="509"/>
      <c r="DD37" s="400"/>
      <c r="DE37" s="176"/>
      <c r="DF37" s="401"/>
      <c r="DG37" s="402"/>
      <c r="DH37" s="402"/>
      <c r="DI37" s="403"/>
      <c r="DJ37" s="404"/>
      <c r="DK37" s="405"/>
      <c r="DL37" s="503"/>
      <c r="DM37" s="504"/>
      <c r="DN37" s="505"/>
      <c r="DO37" s="506"/>
      <c r="DP37" s="506"/>
      <c r="DQ37" s="507"/>
      <c r="DR37" s="508"/>
      <c r="DS37" s="509"/>
      <c r="DT37" s="400"/>
      <c r="DU37" s="176"/>
      <c r="DV37" s="401"/>
      <c r="DW37" s="402"/>
      <c r="DX37" s="402"/>
      <c r="DY37" s="403"/>
      <c r="DZ37" s="404"/>
      <c r="EA37" s="405"/>
      <c r="EB37" s="503"/>
      <c r="EC37" s="504"/>
      <c r="ED37" s="505"/>
      <c r="EE37" s="506"/>
      <c r="EF37" s="506"/>
      <c r="EG37" s="507"/>
      <c r="EH37" s="508"/>
      <c r="EI37" s="509"/>
      <c r="EJ37" s="400"/>
      <c r="EK37" s="176"/>
      <c r="EL37" s="401"/>
      <c r="EM37" s="402"/>
      <c r="EN37" s="402"/>
      <c r="EO37" s="403"/>
      <c r="EP37" s="404"/>
      <c r="EQ37" s="405"/>
      <c r="ER37" s="503"/>
      <c r="ES37" s="504"/>
      <c r="ET37" s="505"/>
      <c r="EU37" s="506"/>
      <c r="EV37" s="506"/>
      <c r="EW37" s="507"/>
      <c r="EX37" s="508"/>
      <c r="EY37" s="509"/>
      <c r="EZ37" s="400"/>
      <c r="FA37" s="176"/>
      <c r="FB37" s="401"/>
      <c r="FC37" s="402"/>
      <c r="FD37" s="402"/>
      <c r="FE37" s="403"/>
      <c r="FF37" s="404"/>
      <c r="FG37" s="405"/>
      <c r="FH37" s="503"/>
      <c r="FI37" s="504"/>
      <c r="FJ37" s="505"/>
      <c r="FK37" s="506"/>
      <c r="FL37" s="506"/>
      <c r="FM37" s="507"/>
      <c r="FN37" s="508"/>
      <c r="FO37" s="509"/>
      <c r="FP37" s="400"/>
      <c r="FQ37" s="176"/>
      <c r="FR37" s="401"/>
      <c r="FS37" s="402"/>
      <c r="FT37" s="402"/>
      <c r="FU37" s="403"/>
      <c r="FV37" s="404"/>
      <c r="FW37" s="405"/>
      <c r="FX37" s="503"/>
      <c r="FY37" s="504"/>
      <c r="FZ37" s="505"/>
      <c r="GA37" s="506"/>
      <c r="GB37" s="506"/>
      <c r="GC37" s="507"/>
      <c r="GD37" s="508"/>
      <c r="GE37" s="509"/>
      <c r="GF37" s="400"/>
      <c r="GG37" s="176"/>
      <c r="GH37" s="401">
        <v>50</v>
      </c>
      <c r="GI37" s="402"/>
      <c r="GJ37" s="402"/>
      <c r="GK37" s="403"/>
      <c r="GL37" s="404"/>
      <c r="GM37" s="405" t="s">
        <v>205</v>
      </c>
      <c r="GN37" s="510">
        <v>0</v>
      </c>
      <c r="GO37" s="504"/>
      <c r="GP37" s="505"/>
      <c r="GQ37" s="506"/>
      <c r="GR37" s="506"/>
      <c r="GS37" s="507"/>
      <c r="GT37" s="508"/>
      <c r="GU37" s="516" t="s">
        <v>90</v>
      </c>
      <c r="GV37" s="400"/>
      <c r="GW37" s="176"/>
      <c r="GX37" s="401"/>
      <c r="GY37" s="402"/>
      <c r="GZ37" s="402"/>
      <c r="HA37" s="403"/>
      <c r="HB37" s="404"/>
      <c r="HC37" s="405"/>
      <c r="HD37" s="503"/>
      <c r="HE37" s="504"/>
      <c r="HF37" s="505"/>
      <c r="HG37" s="506"/>
      <c r="HH37" s="506"/>
      <c r="HI37" s="507"/>
      <c r="HJ37" s="508"/>
      <c r="HK37" s="509"/>
      <c r="HL37" s="400"/>
      <c r="HM37" s="176"/>
      <c r="HN37" s="401"/>
      <c r="HO37" s="402"/>
      <c r="HP37" s="402"/>
      <c r="HQ37" s="403"/>
      <c r="HR37" s="404"/>
      <c r="HS37" s="405"/>
      <c r="HT37" s="503"/>
      <c r="HU37" s="504"/>
      <c r="HV37" s="505"/>
      <c r="HW37" s="506"/>
      <c r="HX37" s="506"/>
      <c r="HY37" s="507"/>
      <c r="HZ37" s="508"/>
      <c r="IA37" s="509"/>
      <c r="IB37" s="400"/>
      <c r="IC37" s="176"/>
      <c r="ID37" s="401"/>
      <c r="IE37" s="402"/>
      <c r="IF37" s="402"/>
      <c r="IG37" s="403"/>
      <c r="IH37" s="404"/>
      <c r="II37" s="405"/>
      <c r="IJ37" s="503"/>
      <c r="IK37" s="504"/>
      <c r="IL37" s="505"/>
      <c r="IM37" s="506"/>
      <c r="IN37" s="506"/>
      <c r="IO37" s="507"/>
      <c r="IP37" s="508"/>
      <c r="IQ37" s="509"/>
      <c r="IS37" s="163">
        <f t="shared" si="0"/>
        <v>0</v>
      </c>
      <c r="IT37" s="161">
        <f t="shared" si="1"/>
        <v>0</v>
      </c>
      <c r="IU37" s="162">
        <f t="shared" si="2"/>
        <v>0</v>
      </c>
      <c r="IW37" s="241"/>
    </row>
    <row r="38" spans="1:257" s="160" customFormat="1" ht="20.100000000000001" customHeight="1">
      <c r="A38" s="520"/>
      <c r="B38" s="521"/>
      <c r="C38" s="522"/>
      <c r="D38" s="510"/>
      <c r="E38" s="511"/>
      <c r="F38" s="512"/>
      <c r="G38" s="513"/>
      <c r="H38" s="513"/>
      <c r="I38" s="514"/>
      <c r="J38" s="515"/>
      <c r="K38" s="516"/>
      <c r="L38" s="418"/>
      <c r="M38" s="179"/>
      <c r="N38" s="419"/>
      <c r="O38" s="420"/>
      <c r="P38" s="420"/>
      <c r="Q38" s="421"/>
      <c r="R38" s="422"/>
      <c r="S38" s="423"/>
      <c r="T38" s="510"/>
      <c r="U38" s="511"/>
      <c r="V38" s="512"/>
      <c r="W38" s="513"/>
      <c r="X38" s="513"/>
      <c r="Y38" s="514"/>
      <c r="Z38" s="515"/>
      <c r="AA38" s="516"/>
      <c r="AB38" s="418"/>
      <c r="AC38" s="179"/>
      <c r="AD38" s="419"/>
      <c r="AE38" s="420"/>
      <c r="AF38" s="420"/>
      <c r="AG38" s="421"/>
      <c r="AH38" s="422"/>
      <c r="AI38" s="423"/>
      <c r="AJ38" s="510"/>
      <c r="AK38" s="511"/>
      <c r="AL38" s="512"/>
      <c r="AM38" s="513"/>
      <c r="AN38" s="513"/>
      <c r="AO38" s="514"/>
      <c r="AP38" s="515"/>
      <c r="AQ38" s="516"/>
      <c r="AR38" s="418"/>
      <c r="AS38" s="179"/>
      <c r="AT38" s="419"/>
      <c r="AU38" s="420"/>
      <c r="AV38" s="420"/>
      <c r="AW38" s="421"/>
      <c r="AX38" s="422"/>
      <c r="AY38" s="423"/>
      <c r="AZ38" s="510"/>
      <c r="BA38" s="511"/>
      <c r="BB38" s="512"/>
      <c r="BC38" s="513"/>
      <c r="BD38" s="513"/>
      <c r="BE38" s="514"/>
      <c r="BF38" s="515"/>
      <c r="BG38" s="516"/>
      <c r="BH38" s="418"/>
      <c r="BI38" s="179"/>
      <c r="BJ38" s="419"/>
      <c r="BK38" s="420"/>
      <c r="BL38" s="420"/>
      <c r="BM38" s="421"/>
      <c r="BN38" s="422"/>
      <c r="BO38" s="423"/>
      <c r="BP38" s="510"/>
      <c r="BQ38" s="511"/>
      <c r="BR38" s="512"/>
      <c r="BS38" s="513"/>
      <c r="BT38" s="513"/>
      <c r="BU38" s="514"/>
      <c r="BV38" s="515"/>
      <c r="BW38" s="516"/>
      <c r="BX38" s="418"/>
      <c r="BY38" s="179"/>
      <c r="BZ38" s="419"/>
      <c r="CA38" s="420"/>
      <c r="CB38" s="420"/>
      <c r="CC38" s="421"/>
      <c r="CD38" s="422"/>
      <c r="CE38" s="423"/>
      <c r="CF38" s="510"/>
      <c r="CG38" s="511"/>
      <c r="CH38" s="512"/>
      <c r="CI38" s="513"/>
      <c r="CJ38" s="513"/>
      <c r="CK38" s="514"/>
      <c r="CL38" s="515"/>
      <c r="CM38" s="516"/>
      <c r="CN38" s="418"/>
      <c r="CO38" s="179"/>
      <c r="CP38" s="419"/>
      <c r="CQ38" s="420"/>
      <c r="CR38" s="420"/>
      <c r="CS38" s="421"/>
      <c r="CT38" s="422"/>
      <c r="CU38" s="423"/>
      <c r="CV38" s="510"/>
      <c r="CW38" s="511"/>
      <c r="CX38" s="512"/>
      <c r="CY38" s="513"/>
      <c r="CZ38" s="513"/>
      <c r="DA38" s="514"/>
      <c r="DB38" s="515"/>
      <c r="DC38" s="516"/>
      <c r="DD38" s="418"/>
      <c r="DE38" s="179"/>
      <c r="DF38" s="419"/>
      <c r="DG38" s="420"/>
      <c r="DH38" s="420"/>
      <c r="DI38" s="421"/>
      <c r="DJ38" s="422"/>
      <c r="DK38" s="423"/>
      <c r="DL38" s="510"/>
      <c r="DM38" s="511"/>
      <c r="DN38" s="512"/>
      <c r="DO38" s="513"/>
      <c r="DP38" s="513"/>
      <c r="DQ38" s="514"/>
      <c r="DR38" s="515"/>
      <c r="DS38" s="516"/>
      <c r="DT38" s="418"/>
      <c r="DU38" s="179"/>
      <c r="DV38" s="419"/>
      <c r="DW38" s="420"/>
      <c r="DX38" s="420"/>
      <c r="DY38" s="421"/>
      <c r="DZ38" s="422"/>
      <c r="EA38" s="423"/>
      <c r="EB38" s="510"/>
      <c r="EC38" s="511"/>
      <c r="ED38" s="512"/>
      <c r="EE38" s="513"/>
      <c r="EF38" s="513"/>
      <c r="EG38" s="514"/>
      <c r="EH38" s="515"/>
      <c r="EI38" s="516"/>
      <c r="EJ38" s="418"/>
      <c r="EK38" s="179"/>
      <c r="EL38" s="419"/>
      <c r="EM38" s="420"/>
      <c r="EN38" s="420"/>
      <c r="EO38" s="421"/>
      <c r="EP38" s="422"/>
      <c r="EQ38" s="423"/>
      <c r="ER38" s="510"/>
      <c r="ES38" s="511"/>
      <c r="ET38" s="512"/>
      <c r="EU38" s="513"/>
      <c r="EV38" s="513"/>
      <c r="EW38" s="514"/>
      <c r="EX38" s="515"/>
      <c r="EY38" s="516"/>
      <c r="EZ38" s="418"/>
      <c r="FA38" s="179"/>
      <c r="FB38" s="419"/>
      <c r="FC38" s="420"/>
      <c r="FD38" s="420"/>
      <c r="FE38" s="421"/>
      <c r="FF38" s="422"/>
      <c r="FG38" s="423"/>
      <c r="FH38" s="510"/>
      <c r="FI38" s="511"/>
      <c r="FJ38" s="512"/>
      <c r="FK38" s="513"/>
      <c r="FL38" s="513"/>
      <c r="FM38" s="514"/>
      <c r="FN38" s="515"/>
      <c r="FO38" s="516"/>
      <c r="FP38" s="418"/>
      <c r="FQ38" s="179"/>
      <c r="FR38" s="419"/>
      <c r="FS38" s="420"/>
      <c r="FT38" s="420"/>
      <c r="FU38" s="421"/>
      <c r="FV38" s="422"/>
      <c r="FW38" s="423"/>
      <c r="FX38" s="510"/>
      <c r="FY38" s="511"/>
      <c r="FZ38" s="512"/>
      <c r="GA38" s="513"/>
      <c r="GB38" s="513"/>
      <c r="GC38" s="514"/>
      <c r="GD38" s="515"/>
      <c r="GE38" s="516"/>
      <c r="GF38" s="418"/>
      <c r="GG38" s="179"/>
      <c r="GH38" s="419"/>
      <c r="GI38" s="420"/>
      <c r="GJ38" s="420"/>
      <c r="GK38" s="421"/>
      <c r="GL38" s="422"/>
      <c r="GM38" s="423"/>
      <c r="GN38" s="510"/>
      <c r="GO38" s="511"/>
      <c r="GP38" s="512"/>
      <c r="GQ38" s="513"/>
      <c r="GR38" s="513"/>
      <c r="GS38" s="514"/>
      <c r="GT38" s="515"/>
      <c r="GU38" s="516"/>
      <c r="GV38" s="418"/>
      <c r="GW38" s="179"/>
      <c r="GX38" s="419"/>
      <c r="GY38" s="420"/>
      <c r="GZ38" s="420"/>
      <c r="HA38" s="421"/>
      <c r="HB38" s="422"/>
      <c r="HC38" s="423"/>
      <c r="HD38" s="510"/>
      <c r="HE38" s="511"/>
      <c r="HF38" s="512"/>
      <c r="HG38" s="513"/>
      <c r="HH38" s="513"/>
      <c r="HI38" s="514"/>
      <c r="HJ38" s="515"/>
      <c r="HK38" s="516"/>
      <c r="HL38" s="418"/>
      <c r="HM38" s="179"/>
      <c r="HN38" s="419"/>
      <c r="HO38" s="420"/>
      <c r="HP38" s="420"/>
      <c r="HQ38" s="421"/>
      <c r="HR38" s="422"/>
      <c r="HS38" s="423"/>
      <c r="HT38" s="510"/>
      <c r="HU38" s="511"/>
      <c r="HV38" s="512"/>
      <c r="HW38" s="513"/>
      <c r="HX38" s="513"/>
      <c r="HY38" s="514"/>
      <c r="HZ38" s="515"/>
      <c r="IA38" s="516"/>
      <c r="IB38" s="418"/>
      <c r="IC38" s="179"/>
      <c r="ID38" s="419"/>
      <c r="IE38" s="420"/>
      <c r="IF38" s="420"/>
      <c r="IG38" s="421"/>
      <c r="IH38" s="422"/>
      <c r="II38" s="423"/>
      <c r="IJ38" s="510"/>
      <c r="IK38" s="511"/>
      <c r="IL38" s="512"/>
      <c r="IM38" s="513"/>
      <c r="IN38" s="513"/>
      <c r="IO38" s="514"/>
      <c r="IP38" s="515"/>
      <c r="IQ38" s="516"/>
      <c r="IS38" s="163">
        <f t="shared" si="0"/>
        <v>0</v>
      </c>
      <c r="IT38" s="161">
        <f t="shared" si="1"/>
        <v>0</v>
      </c>
      <c r="IU38" s="162">
        <f t="shared" si="2"/>
        <v>0</v>
      </c>
      <c r="IW38" s="241"/>
    </row>
    <row r="39" spans="1:257" s="160" customFormat="1" ht="20.100000000000001" customHeight="1">
      <c r="A39" s="270"/>
      <c r="B39" s="303"/>
      <c r="C39" s="271"/>
      <c r="D39" s="503"/>
      <c r="E39" s="504"/>
      <c r="F39" s="505"/>
      <c r="G39" s="506"/>
      <c r="H39" s="506"/>
      <c r="I39" s="507"/>
      <c r="J39" s="508"/>
      <c r="K39" s="509"/>
      <c r="L39" s="400"/>
      <c r="M39" s="176"/>
      <c r="N39" s="401"/>
      <c r="O39" s="402"/>
      <c r="P39" s="402"/>
      <c r="Q39" s="403"/>
      <c r="R39" s="404"/>
      <c r="S39" s="405"/>
      <c r="T39" s="503"/>
      <c r="U39" s="504"/>
      <c r="V39" s="505"/>
      <c r="W39" s="506"/>
      <c r="X39" s="506"/>
      <c r="Y39" s="507"/>
      <c r="Z39" s="508"/>
      <c r="AA39" s="509"/>
      <c r="AB39" s="400"/>
      <c r="AC39" s="176"/>
      <c r="AD39" s="401"/>
      <c r="AE39" s="402"/>
      <c r="AF39" s="402"/>
      <c r="AG39" s="403"/>
      <c r="AH39" s="404"/>
      <c r="AI39" s="405"/>
      <c r="AJ39" s="503"/>
      <c r="AK39" s="504"/>
      <c r="AL39" s="505"/>
      <c r="AM39" s="506"/>
      <c r="AN39" s="506"/>
      <c r="AO39" s="507"/>
      <c r="AP39" s="508"/>
      <c r="AQ39" s="509"/>
      <c r="AR39" s="400"/>
      <c r="AS39" s="176"/>
      <c r="AT39" s="401"/>
      <c r="AU39" s="402"/>
      <c r="AV39" s="402"/>
      <c r="AW39" s="403"/>
      <c r="AX39" s="404"/>
      <c r="AY39" s="405"/>
      <c r="AZ39" s="503"/>
      <c r="BA39" s="504"/>
      <c r="BB39" s="505"/>
      <c r="BC39" s="506"/>
      <c r="BD39" s="506"/>
      <c r="BE39" s="507"/>
      <c r="BF39" s="508"/>
      <c r="BG39" s="509"/>
      <c r="BH39" s="400"/>
      <c r="BI39" s="176"/>
      <c r="BJ39" s="401"/>
      <c r="BK39" s="402"/>
      <c r="BL39" s="402"/>
      <c r="BM39" s="403"/>
      <c r="BN39" s="404"/>
      <c r="BO39" s="405"/>
      <c r="BP39" s="503"/>
      <c r="BQ39" s="504"/>
      <c r="BR39" s="505"/>
      <c r="BS39" s="506"/>
      <c r="BT39" s="506"/>
      <c r="BU39" s="507"/>
      <c r="BV39" s="508"/>
      <c r="BW39" s="509"/>
      <c r="BX39" s="400"/>
      <c r="BY39" s="176"/>
      <c r="BZ39" s="401"/>
      <c r="CA39" s="402"/>
      <c r="CB39" s="402"/>
      <c r="CC39" s="403"/>
      <c r="CD39" s="404"/>
      <c r="CE39" s="405"/>
      <c r="CF39" s="503"/>
      <c r="CG39" s="504"/>
      <c r="CH39" s="505"/>
      <c r="CI39" s="506"/>
      <c r="CJ39" s="506"/>
      <c r="CK39" s="507"/>
      <c r="CL39" s="508"/>
      <c r="CM39" s="509"/>
      <c r="CN39" s="400"/>
      <c r="CO39" s="176"/>
      <c r="CP39" s="401"/>
      <c r="CQ39" s="402"/>
      <c r="CR39" s="402"/>
      <c r="CS39" s="403"/>
      <c r="CT39" s="404"/>
      <c r="CU39" s="405"/>
      <c r="CV39" s="503"/>
      <c r="CW39" s="504"/>
      <c r="CX39" s="505"/>
      <c r="CY39" s="506"/>
      <c r="CZ39" s="506"/>
      <c r="DA39" s="507"/>
      <c r="DB39" s="508"/>
      <c r="DC39" s="509"/>
      <c r="DD39" s="400"/>
      <c r="DE39" s="176"/>
      <c r="DF39" s="401"/>
      <c r="DG39" s="402"/>
      <c r="DH39" s="402"/>
      <c r="DI39" s="403"/>
      <c r="DJ39" s="404"/>
      <c r="DK39" s="405"/>
      <c r="DL39" s="503"/>
      <c r="DM39" s="504"/>
      <c r="DN39" s="505"/>
      <c r="DO39" s="506"/>
      <c r="DP39" s="506"/>
      <c r="DQ39" s="507"/>
      <c r="DR39" s="508"/>
      <c r="DS39" s="509"/>
      <c r="DT39" s="400"/>
      <c r="DU39" s="176"/>
      <c r="DV39" s="401"/>
      <c r="DW39" s="402"/>
      <c r="DX39" s="402"/>
      <c r="DY39" s="403"/>
      <c r="DZ39" s="404"/>
      <c r="EA39" s="405"/>
      <c r="EB39" s="503"/>
      <c r="EC39" s="504"/>
      <c r="ED39" s="505"/>
      <c r="EE39" s="506"/>
      <c r="EF39" s="506"/>
      <c r="EG39" s="507"/>
      <c r="EH39" s="508"/>
      <c r="EI39" s="509"/>
      <c r="EJ39" s="400"/>
      <c r="EK39" s="176"/>
      <c r="EL39" s="401"/>
      <c r="EM39" s="402"/>
      <c r="EN39" s="402"/>
      <c r="EO39" s="403"/>
      <c r="EP39" s="404"/>
      <c r="EQ39" s="405"/>
      <c r="ER39" s="503"/>
      <c r="ES39" s="504"/>
      <c r="ET39" s="505"/>
      <c r="EU39" s="506"/>
      <c r="EV39" s="506"/>
      <c r="EW39" s="507"/>
      <c r="EX39" s="508"/>
      <c r="EY39" s="509"/>
      <c r="EZ39" s="400"/>
      <c r="FA39" s="176"/>
      <c r="FB39" s="401"/>
      <c r="FC39" s="402"/>
      <c r="FD39" s="402"/>
      <c r="FE39" s="403"/>
      <c r="FF39" s="404"/>
      <c r="FG39" s="405"/>
      <c r="FH39" s="503"/>
      <c r="FI39" s="504"/>
      <c r="FJ39" s="505"/>
      <c r="FK39" s="506"/>
      <c r="FL39" s="506"/>
      <c r="FM39" s="507"/>
      <c r="FN39" s="508"/>
      <c r="FO39" s="509"/>
      <c r="FP39" s="400"/>
      <c r="FQ39" s="176"/>
      <c r="FR39" s="401"/>
      <c r="FS39" s="402"/>
      <c r="FT39" s="402"/>
      <c r="FU39" s="403"/>
      <c r="FV39" s="404"/>
      <c r="FW39" s="405"/>
      <c r="FX39" s="503"/>
      <c r="FY39" s="504"/>
      <c r="FZ39" s="505"/>
      <c r="GA39" s="506"/>
      <c r="GB39" s="506"/>
      <c r="GC39" s="507"/>
      <c r="GD39" s="508"/>
      <c r="GE39" s="509"/>
      <c r="GF39" s="400"/>
      <c r="GG39" s="176"/>
      <c r="GH39" s="401"/>
      <c r="GI39" s="402"/>
      <c r="GJ39" s="402"/>
      <c r="GK39" s="403"/>
      <c r="GL39" s="404"/>
      <c r="GM39" s="405"/>
      <c r="GN39" s="503"/>
      <c r="GO39" s="504"/>
      <c r="GP39" s="505"/>
      <c r="GQ39" s="506"/>
      <c r="GR39" s="506"/>
      <c r="GS39" s="507"/>
      <c r="GT39" s="508"/>
      <c r="GU39" s="509"/>
      <c r="GV39" s="400"/>
      <c r="GW39" s="176"/>
      <c r="GX39" s="401"/>
      <c r="GY39" s="402"/>
      <c r="GZ39" s="402"/>
      <c r="HA39" s="403"/>
      <c r="HB39" s="404"/>
      <c r="HC39" s="405"/>
      <c r="HD39" s="503"/>
      <c r="HE39" s="504"/>
      <c r="HF39" s="505"/>
      <c r="HG39" s="506"/>
      <c r="HH39" s="506"/>
      <c r="HI39" s="507"/>
      <c r="HJ39" s="508"/>
      <c r="HK39" s="509"/>
      <c r="HL39" s="400"/>
      <c r="HM39" s="176"/>
      <c r="HN39" s="401"/>
      <c r="HO39" s="402"/>
      <c r="HP39" s="402"/>
      <c r="HQ39" s="403"/>
      <c r="HR39" s="404"/>
      <c r="HS39" s="405"/>
      <c r="HT39" s="503"/>
      <c r="HU39" s="504"/>
      <c r="HV39" s="505"/>
      <c r="HW39" s="506"/>
      <c r="HX39" s="506"/>
      <c r="HY39" s="507"/>
      <c r="HZ39" s="508"/>
      <c r="IA39" s="509"/>
      <c r="IB39" s="400"/>
      <c r="IC39" s="176"/>
      <c r="ID39" s="401"/>
      <c r="IE39" s="402"/>
      <c r="IF39" s="402"/>
      <c r="IG39" s="403"/>
      <c r="IH39" s="404"/>
      <c r="II39" s="405"/>
      <c r="IJ39" s="503"/>
      <c r="IK39" s="504"/>
      <c r="IL39" s="505"/>
      <c r="IM39" s="506"/>
      <c r="IN39" s="506"/>
      <c r="IO39" s="507"/>
      <c r="IP39" s="508"/>
      <c r="IQ39" s="509"/>
      <c r="IS39" s="163">
        <f t="shared" si="0"/>
        <v>0</v>
      </c>
      <c r="IT39" s="161">
        <f t="shared" si="1"/>
        <v>0</v>
      </c>
      <c r="IU39" s="162">
        <f t="shared" si="2"/>
        <v>0</v>
      </c>
      <c r="IW39" s="241"/>
    </row>
    <row r="40" spans="1:257" s="160" customFormat="1" ht="20.100000000000001" customHeight="1">
      <c r="A40" s="520"/>
      <c r="B40" s="521"/>
      <c r="C40" s="522"/>
      <c r="D40" s="510"/>
      <c r="E40" s="511"/>
      <c r="F40" s="512"/>
      <c r="G40" s="513"/>
      <c r="H40" s="513"/>
      <c r="I40" s="514"/>
      <c r="J40" s="515"/>
      <c r="K40" s="516"/>
      <c r="L40" s="418"/>
      <c r="M40" s="179"/>
      <c r="N40" s="419"/>
      <c r="O40" s="420"/>
      <c r="P40" s="420"/>
      <c r="Q40" s="421"/>
      <c r="R40" s="422"/>
      <c r="S40" s="423"/>
      <c r="T40" s="510"/>
      <c r="U40" s="511"/>
      <c r="V40" s="512"/>
      <c r="W40" s="513"/>
      <c r="X40" s="513"/>
      <c r="Y40" s="514"/>
      <c r="Z40" s="515"/>
      <c r="AA40" s="516"/>
      <c r="AB40" s="418"/>
      <c r="AC40" s="179"/>
      <c r="AD40" s="419"/>
      <c r="AE40" s="420"/>
      <c r="AF40" s="420"/>
      <c r="AG40" s="421"/>
      <c r="AH40" s="422"/>
      <c r="AI40" s="423"/>
      <c r="AJ40" s="510"/>
      <c r="AK40" s="511"/>
      <c r="AL40" s="512"/>
      <c r="AM40" s="513"/>
      <c r="AN40" s="513"/>
      <c r="AO40" s="514"/>
      <c r="AP40" s="515"/>
      <c r="AQ40" s="516"/>
      <c r="AR40" s="418"/>
      <c r="AS40" s="179"/>
      <c r="AT40" s="419"/>
      <c r="AU40" s="420"/>
      <c r="AV40" s="420"/>
      <c r="AW40" s="421"/>
      <c r="AX40" s="422"/>
      <c r="AY40" s="423"/>
      <c r="AZ40" s="510"/>
      <c r="BA40" s="511"/>
      <c r="BB40" s="512"/>
      <c r="BC40" s="513"/>
      <c r="BD40" s="513"/>
      <c r="BE40" s="514"/>
      <c r="BF40" s="515"/>
      <c r="BG40" s="516"/>
      <c r="BH40" s="418"/>
      <c r="BI40" s="179"/>
      <c r="BJ40" s="419"/>
      <c r="BK40" s="420"/>
      <c r="BL40" s="420"/>
      <c r="BM40" s="421"/>
      <c r="BN40" s="422"/>
      <c r="BO40" s="423"/>
      <c r="BP40" s="510"/>
      <c r="BQ40" s="511"/>
      <c r="BR40" s="512"/>
      <c r="BS40" s="513"/>
      <c r="BT40" s="513"/>
      <c r="BU40" s="514"/>
      <c r="BV40" s="515"/>
      <c r="BW40" s="516"/>
      <c r="BX40" s="418"/>
      <c r="BY40" s="179"/>
      <c r="BZ40" s="419"/>
      <c r="CA40" s="420"/>
      <c r="CB40" s="420"/>
      <c r="CC40" s="421"/>
      <c r="CD40" s="422"/>
      <c r="CE40" s="423"/>
      <c r="CF40" s="510"/>
      <c r="CG40" s="511"/>
      <c r="CH40" s="512"/>
      <c r="CI40" s="513"/>
      <c r="CJ40" s="513"/>
      <c r="CK40" s="514"/>
      <c r="CL40" s="515"/>
      <c r="CM40" s="516"/>
      <c r="CN40" s="418"/>
      <c r="CO40" s="179"/>
      <c r="CP40" s="419"/>
      <c r="CQ40" s="420"/>
      <c r="CR40" s="420"/>
      <c r="CS40" s="421"/>
      <c r="CT40" s="422"/>
      <c r="CU40" s="423"/>
      <c r="CV40" s="510"/>
      <c r="CW40" s="511"/>
      <c r="CX40" s="512"/>
      <c r="CY40" s="513"/>
      <c r="CZ40" s="513"/>
      <c r="DA40" s="514"/>
      <c r="DB40" s="515"/>
      <c r="DC40" s="516"/>
      <c r="DD40" s="418"/>
      <c r="DE40" s="179"/>
      <c r="DF40" s="419"/>
      <c r="DG40" s="420"/>
      <c r="DH40" s="420"/>
      <c r="DI40" s="421"/>
      <c r="DJ40" s="422"/>
      <c r="DK40" s="423"/>
      <c r="DL40" s="510"/>
      <c r="DM40" s="511"/>
      <c r="DN40" s="512"/>
      <c r="DO40" s="513"/>
      <c r="DP40" s="513"/>
      <c r="DQ40" s="514"/>
      <c r="DR40" s="515"/>
      <c r="DS40" s="516"/>
      <c r="DT40" s="418"/>
      <c r="DU40" s="179"/>
      <c r="DV40" s="419"/>
      <c r="DW40" s="420"/>
      <c r="DX40" s="420"/>
      <c r="DY40" s="421"/>
      <c r="DZ40" s="422"/>
      <c r="EA40" s="423"/>
      <c r="EB40" s="510"/>
      <c r="EC40" s="511"/>
      <c r="ED40" s="512"/>
      <c r="EE40" s="513"/>
      <c r="EF40" s="513"/>
      <c r="EG40" s="514"/>
      <c r="EH40" s="515"/>
      <c r="EI40" s="516"/>
      <c r="EJ40" s="418"/>
      <c r="EK40" s="179"/>
      <c r="EL40" s="419"/>
      <c r="EM40" s="420"/>
      <c r="EN40" s="420"/>
      <c r="EO40" s="421"/>
      <c r="EP40" s="422"/>
      <c r="EQ40" s="423"/>
      <c r="ER40" s="510"/>
      <c r="ES40" s="511"/>
      <c r="ET40" s="512"/>
      <c r="EU40" s="513"/>
      <c r="EV40" s="513"/>
      <c r="EW40" s="514"/>
      <c r="EX40" s="515"/>
      <c r="EY40" s="516"/>
      <c r="EZ40" s="418"/>
      <c r="FA40" s="179"/>
      <c r="FB40" s="419"/>
      <c r="FC40" s="420"/>
      <c r="FD40" s="420"/>
      <c r="FE40" s="421"/>
      <c r="FF40" s="422"/>
      <c r="FG40" s="423"/>
      <c r="FH40" s="510"/>
      <c r="FI40" s="511"/>
      <c r="FJ40" s="512"/>
      <c r="FK40" s="513"/>
      <c r="FL40" s="513"/>
      <c r="FM40" s="514"/>
      <c r="FN40" s="515"/>
      <c r="FO40" s="516"/>
      <c r="FP40" s="418"/>
      <c r="FQ40" s="179"/>
      <c r="FR40" s="419"/>
      <c r="FS40" s="420"/>
      <c r="FT40" s="420"/>
      <c r="FU40" s="421"/>
      <c r="FV40" s="422"/>
      <c r="FW40" s="423"/>
      <c r="FX40" s="510"/>
      <c r="FY40" s="511"/>
      <c r="FZ40" s="512"/>
      <c r="GA40" s="513"/>
      <c r="GB40" s="513"/>
      <c r="GC40" s="514"/>
      <c r="GD40" s="515"/>
      <c r="GE40" s="516"/>
      <c r="GF40" s="418"/>
      <c r="GG40" s="179"/>
      <c r="GH40" s="419"/>
      <c r="GI40" s="420"/>
      <c r="GJ40" s="420"/>
      <c r="GK40" s="421"/>
      <c r="GL40" s="422"/>
      <c r="GM40" s="423"/>
      <c r="GN40" s="510"/>
      <c r="GO40" s="511"/>
      <c r="GP40" s="512"/>
      <c r="GQ40" s="513"/>
      <c r="GR40" s="513"/>
      <c r="GS40" s="514"/>
      <c r="GT40" s="515"/>
      <c r="GU40" s="516"/>
      <c r="GV40" s="418"/>
      <c r="GW40" s="179"/>
      <c r="GX40" s="419"/>
      <c r="GY40" s="420"/>
      <c r="GZ40" s="420"/>
      <c r="HA40" s="421"/>
      <c r="HB40" s="422"/>
      <c r="HC40" s="423"/>
      <c r="HD40" s="510"/>
      <c r="HE40" s="511"/>
      <c r="HF40" s="512"/>
      <c r="HG40" s="513"/>
      <c r="HH40" s="513"/>
      <c r="HI40" s="514"/>
      <c r="HJ40" s="515"/>
      <c r="HK40" s="516"/>
      <c r="HL40" s="418"/>
      <c r="HM40" s="179"/>
      <c r="HN40" s="419"/>
      <c r="HO40" s="420"/>
      <c r="HP40" s="420"/>
      <c r="HQ40" s="421"/>
      <c r="HR40" s="422"/>
      <c r="HS40" s="423"/>
      <c r="HT40" s="510"/>
      <c r="HU40" s="511"/>
      <c r="HV40" s="512"/>
      <c r="HW40" s="513"/>
      <c r="HX40" s="513"/>
      <c r="HY40" s="514"/>
      <c r="HZ40" s="515"/>
      <c r="IA40" s="516"/>
      <c r="IB40" s="418"/>
      <c r="IC40" s="179"/>
      <c r="ID40" s="419"/>
      <c r="IE40" s="420"/>
      <c r="IF40" s="420"/>
      <c r="IG40" s="421"/>
      <c r="IH40" s="422"/>
      <c r="II40" s="423"/>
      <c r="IJ40" s="510"/>
      <c r="IK40" s="511"/>
      <c r="IL40" s="512"/>
      <c r="IM40" s="513"/>
      <c r="IN40" s="513"/>
      <c r="IO40" s="514"/>
      <c r="IP40" s="515"/>
      <c r="IQ40" s="516"/>
      <c r="IS40" s="163">
        <f t="shared" si="0"/>
        <v>0</v>
      </c>
      <c r="IT40" s="161">
        <f t="shared" si="1"/>
        <v>0</v>
      </c>
      <c r="IU40" s="162">
        <f t="shared" si="2"/>
        <v>0</v>
      </c>
      <c r="IW40" s="241"/>
    </row>
    <row r="41" spans="1:257" s="160" customFormat="1" ht="20.100000000000001" customHeight="1">
      <c r="A41" s="270"/>
      <c r="B41" s="303"/>
      <c r="C41" s="271"/>
      <c r="D41" s="503"/>
      <c r="E41" s="504"/>
      <c r="F41" s="505"/>
      <c r="G41" s="506"/>
      <c r="H41" s="506"/>
      <c r="I41" s="507"/>
      <c r="J41" s="508"/>
      <c r="K41" s="509"/>
      <c r="L41" s="400"/>
      <c r="M41" s="176"/>
      <c r="N41" s="401"/>
      <c r="O41" s="402"/>
      <c r="P41" s="402"/>
      <c r="Q41" s="403"/>
      <c r="R41" s="404"/>
      <c r="S41" s="405"/>
      <c r="T41" s="503"/>
      <c r="U41" s="504"/>
      <c r="V41" s="505"/>
      <c r="W41" s="506"/>
      <c r="X41" s="506"/>
      <c r="Y41" s="507"/>
      <c r="Z41" s="508"/>
      <c r="AA41" s="509"/>
      <c r="AB41" s="400"/>
      <c r="AC41" s="176"/>
      <c r="AD41" s="401"/>
      <c r="AE41" s="402"/>
      <c r="AF41" s="402"/>
      <c r="AG41" s="403"/>
      <c r="AH41" s="404"/>
      <c r="AI41" s="405"/>
      <c r="AJ41" s="503"/>
      <c r="AK41" s="504"/>
      <c r="AL41" s="505"/>
      <c r="AM41" s="506"/>
      <c r="AN41" s="506"/>
      <c r="AO41" s="507"/>
      <c r="AP41" s="508"/>
      <c r="AQ41" s="509"/>
      <c r="AR41" s="400"/>
      <c r="AS41" s="176"/>
      <c r="AT41" s="401"/>
      <c r="AU41" s="402"/>
      <c r="AV41" s="402"/>
      <c r="AW41" s="403"/>
      <c r="AX41" s="404"/>
      <c r="AY41" s="405"/>
      <c r="AZ41" s="503"/>
      <c r="BA41" s="504"/>
      <c r="BB41" s="505"/>
      <c r="BC41" s="506"/>
      <c r="BD41" s="506"/>
      <c r="BE41" s="507"/>
      <c r="BF41" s="508"/>
      <c r="BG41" s="509"/>
      <c r="BH41" s="400"/>
      <c r="BI41" s="176"/>
      <c r="BJ41" s="401"/>
      <c r="BK41" s="402"/>
      <c r="BL41" s="402"/>
      <c r="BM41" s="403"/>
      <c r="BN41" s="404"/>
      <c r="BO41" s="405"/>
      <c r="BP41" s="503"/>
      <c r="BQ41" s="504"/>
      <c r="BR41" s="505"/>
      <c r="BS41" s="506"/>
      <c r="BT41" s="506"/>
      <c r="BU41" s="507"/>
      <c r="BV41" s="508"/>
      <c r="BW41" s="509"/>
      <c r="BX41" s="400"/>
      <c r="BY41" s="176"/>
      <c r="BZ41" s="401"/>
      <c r="CA41" s="402"/>
      <c r="CB41" s="402"/>
      <c r="CC41" s="403"/>
      <c r="CD41" s="404"/>
      <c r="CE41" s="405"/>
      <c r="CF41" s="503"/>
      <c r="CG41" s="504"/>
      <c r="CH41" s="505"/>
      <c r="CI41" s="506"/>
      <c r="CJ41" s="506"/>
      <c r="CK41" s="507"/>
      <c r="CL41" s="508"/>
      <c r="CM41" s="509"/>
      <c r="CN41" s="400"/>
      <c r="CO41" s="176"/>
      <c r="CP41" s="401"/>
      <c r="CQ41" s="402"/>
      <c r="CR41" s="402"/>
      <c r="CS41" s="403"/>
      <c r="CT41" s="404"/>
      <c r="CU41" s="405"/>
      <c r="CV41" s="503"/>
      <c r="CW41" s="504"/>
      <c r="CX41" s="505"/>
      <c r="CY41" s="506"/>
      <c r="CZ41" s="506"/>
      <c r="DA41" s="507"/>
      <c r="DB41" s="508"/>
      <c r="DC41" s="509"/>
      <c r="DD41" s="400"/>
      <c r="DE41" s="176"/>
      <c r="DF41" s="401"/>
      <c r="DG41" s="402"/>
      <c r="DH41" s="402"/>
      <c r="DI41" s="403"/>
      <c r="DJ41" s="404"/>
      <c r="DK41" s="405"/>
      <c r="DL41" s="503"/>
      <c r="DM41" s="504"/>
      <c r="DN41" s="505"/>
      <c r="DO41" s="506"/>
      <c r="DP41" s="506"/>
      <c r="DQ41" s="507"/>
      <c r="DR41" s="508"/>
      <c r="DS41" s="509"/>
      <c r="DT41" s="400"/>
      <c r="DU41" s="176"/>
      <c r="DV41" s="401"/>
      <c r="DW41" s="402"/>
      <c r="DX41" s="402"/>
      <c r="DY41" s="403"/>
      <c r="DZ41" s="404"/>
      <c r="EA41" s="405"/>
      <c r="EB41" s="503"/>
      <c r="EC41" s="504"/>
      <c r="ED41" s="505"/>
      <c r="EE41" s="506"/>
      <c r="EF41" s="506"/>
      <c r="EG41" s="507"/>
      <c r="EH41" s="508"/>
      <c r="EI41" s="509"/>
      <c r="EJ41" s="400"/>
      <c r="EK41" s="176"/>
      <c r="EL41" s="401"/>
      <c r="EM41" s="402"/>
      <c r="EN41" s="402"/>
      <c r="EO41" s="403"/>
      <c r="EP41" s="404"/>
      <c r="EQ41" s="405"/>
      <c r="ER41" s="503"/>
      <c r="ES41" s="504"/>
      <c r="ET41" s="505"/>
      <c r="EU41" s="506"/>
      <c r="EV41" s="506"/>
      <c r="EW41" s="507"/>
      <c r="EX41" s="508"/>
      <c r="EY41" s="509"/>
      <c r="EZ41" s="400"/>
      <c r="FA41" s="176"/>
      <c r="FB41" s="401"/>
      <c r="FC41" s="402"/>
      <c r="FD41" s="402"/>
      <c r="FE41" s="403"/>
      <c r="FF41" s="404"/>
      <c r="FG41" s="405"/>
      <c r="FH41" s="503"/>
      <c r="FI41" s="504"/>
      <c r="FJ41" s="505"/>
      <c r="FK41" s="506"/>
      <c r="FL41" s="506"/>
      <c r="FM41" s="507"/>
      <c r="FN41" s="508"/>
      <c r="FO41" s="509"/>
      <c r="FP41" s="400"/>
      <c r="FQ41" s="176"/>
      <c r="FR41" s="401"/>
      <c r="FS41" s="402"/>
      <c r="FT41" s="402"/>
      <c r="FU41" s="403"/>
      <c r="FV41" s="404"/>
      <c r="FW41" s="405"/>
      <c r="FX41" s="503"/>
      <c r="FY41" s="504"/>
      <c r="FZ41" s="505"/>
      <c r="GA41" s="506"/>
      <c r="GB41" s="506"/>
      <c r="GC41" s="507"/>
      <c r="GD41" s="508"/>
      <c r="GE41" s="509"/>
      <c r="GF41" s="400"/>
      <c r="GG41" s="176"/>
      <c r="GH41" s="401"/>
      <c r="GI41" s="402"/>
      <c r="GJ41" s="402"/>
      <c r="GK41" s="403"/>
      <c r="GL41" s="404"/>
      <c r="GM41" s="405"/>
      <c r="GN41" s="503"/>
      <c r="GO41" s="504"/>
      <c r="GP41" s="505"/>
      <c r="GQ41" s="506"/>
      <c r="GR41" s="506"/>
      <c r="GS41" s="507"/>
      <c r="GT41" s="508"/>
      <c r="GU41" s="509"/>
      <c r="GV41" s="400"/>
      <c r="GW41" s="176"/>
      <c r="GX41" s="401"/>
      <c r="GY41" s="402"/>
      <c r="GZ41" s="402"/>
      <c r="HA41" s="403"/>
      <c r="HB41" s="404"/>
      <c r="HC41" s="405"/>
      <c r="HD41" s="503"/>
      <c r="HE41" s="504"/>
      <c r="HF41" s="505"/>
      <c r="HG41" s="506"/>
      <c r="HH41" s="506"/>
      <c r="HI41" s="507"/>
      <c r="HJ41" s="508"/>
      <c r="HK41" s="509"/>
      <c r="HL41" s="400"/>
      <c r="HM41" s="176"/>
      <c r="HN41" s="401"/>
      <c r="HO41" s="402"/>
      <c r="HP41" s="402"/>
      <c r="HQ41" s="403"/>
      <c r="HR41" s="404"/>
      <c r="HS41" s="405"/>
      <c r="HT41" s="503"/>
      <c r="HU41" s="504"/>
      <c r="HV41" s="505"/>
      <c r="HW41" s="506"/>
      <c r="HX41" s="506"/>
      <c r="HY41" s="507"/>
      <c r="HZ41" s="508"/>
      <c r="IA41" s="509"/>
      <c r="IB41" s="400"/>
      <c r="IC41" s="176"/>
      <c r="ID41" s="401"/>
      <c r="IE41" s="402"/>
      <c r="IF41" s="402"/>
      <c r="IG41" s="403"/>
      <c r="IH41" s="404"/>
      <c r="II41" s="405"/>
      <c r="IJ41" s="503"/>
      <c r="IK41" s="504"/>
      <c r="IL41" s="505"/>
      <c r="IM41" s="506"/>
      <c r="IN41" s="506"/>
      <c r="IO41" s="507"/>
      <c r="IP41" s="508"/>
      <c r="IQ41" s="509"/>
      <c r="IS41" s="163">
        <f t="shared" si="0"/>
        <v>0</v>
      </c>
      <c r="IT41" s="161">
        <f t="shared" si="1"/>
        <v>0</v>
      </c>
      <c r="IU41" s="162">
        <f t="shared" si="2"/>
        <v>0</v>
      </c>
      <c r="IW41" s="241"/>
    </row>
    <row r="42" spans="1:257" s="160" customFormat="1" ht="20.100000000000001" customHeight="1">
      <c r="A42" s="520"/>
      <c r="B42" s="521"/>
      <c r="C42" s="522"/>
      <c r="D42" s="510"/>
      <c r="E42" s="511"/>
      <c r="F42" s="512"/>
      <c r="G42" s="513"/>
      <c r="H42" s="513"/>
      <c r="I42" s="514"/>
      <c r="J42" s="515"/>
      <c r="K42" s="516"/>
      <c r="L42" s="418"/>
      <c r="M42" s="179"/>
      <c r="N42" s="419"/>
      <c r="O42" s="420"/>
      <c r="P42" s="420"/>
      <c r="Q42" s="421"/>
      <c r="R42" s="422"/>
      <c r="S42" s="423"/>
      <c r="T42" s="510"/>
      <c r="U42" s="511"/>
      <c r="V42" s="512"/>
      <c r="W42" s="513"/>
      <c r="X42" s="513"/>
      <c r="Y42" s="514"/>
      <c r="Z42" s="515"/>
      <c r="AA42" s="516"/>
      <c r="AB42" s="418"/>
      <c r="AC42" s="179"/>
      <c r="AD42" s="419"/>
      <c r="AE42" s="420"/>
      <c r="AF42" s="420"/>
      <c r="AG42" s="421"/>
      <c r="AH42" s="422"/>
      <c r="AI42" s="423"/>
      <c r="AJ42" s="510"/>
      <c r="AK42" s="511"/>
      <c r="AL42" s="512"/>
      <c r="AM42" s="513"/>
      <c r="AN42" s="513"/>
      <c r="AO42" s="514"/>
      <c r="AP42" s="515"/>
      <c r="AQ42" s="516"/>
      <c r="AR42" s="418"/>
      <c r="AS42" s="179"/>
      <c r="AT42" s="419"/>
      <c r="AU42" s="420"/>
      <c r="AV42" s="420"/>
      <c r="AW42" s="421"/>
      <c r="AX42" s="422"/>
      <c r="AY42" s="423"/>
      <c r="AZ42" s="510"/>
      <c r="BA42" s="511"/>
      <c r="BB42" s="512"/>
      <c r="BC42" s="513"/>
      <c r="BD42" s="513"/>
      <c r="BE42" s="514"/>
      <c r="BF42" s="515"/>
      <c r="BG42" s="516"/>
      <c r="BH42" s="418"/>
      <c r="BI42" s="179"/>
      <c r="BJ42" s="419"/>
      <c r="BK42" s="420"/>
      <c r="BL42" s="420"/>
      <c r="BM42" s="421"/>
      <c r="BN42" s="422"/>
      <c r="BO42" s="423"/>
      <c r="BP42" s="510"/>
      <c r="BQ42" s="511"/>
      <c r="BR42" s="512"/>
      <c r="BS42" s="513"/>
      <c r="BT42" s="513"/>
      <c r="BU42" s="514"/>
      <c r="BV42" s="515"/>
      <c r="BW42" s="516"/>
      <c r="BX42" s="418"/>
      <c r="BY42" s="179"/>
      <c r="BZ42" s="419"/>
      <c r="CA42" s="420"/>
      <c r="CB42" s="420"/>
      <c r="CC42" s="421"/>
      <c r="CD42" s="422"/>
      <c r="CE42" s="423"/>
      <c r="CF42" s="510"/>
      <c r="CG42" s="511"/>
      <c r="CH42" s="512"/>
      <c r="CI42" s="513"/>
      <c r="CJ42" s="513"/>
      <c r="CK42" s="514"/>
      <c r="CL42" s="515"/>
      <c r="CM42" s="516"/>
      <c r="CN42" s="418"/>
      <c r="CO42" s="179"/>
      <c r="CP42" s="419"/>
      <c r="CQ42" s="420"/>
      <c r="CR42" s="420"/>
      <c r="CS42" s="421"/>
      <c r="CT42" s="422"/>
      <c r="CU42" s="423"/>
      <c r="CV42" s="510"/>
      <c r="CW42" s="511"/>
      <c r="CX42" s="512"/>
      <c r="CY42" s="513"/>
      <c r="CZ42" s="513"/>
      <c r="DA42" s="514"/>
      <c r="DB42" s="515"/>
      <c r="DC42" s="516"/>
      <c r="DD42" s="418"/>
      <c r="DE42" s="179"/>
      <c r="DF42" s="419"/>
      <c r="DG42" s="420"/>
      <c r="DH42" s="420"/>
      <c r="DI42" s="421"/>
      <c r="DJ42" s="422"/>
      <c r="DK42" s="423"/>
      <c r="DL42" s="510"/>
      <c r="DM42" s="511"/>
      <c r="DN42" s="512"/>
      <c r="DO42" s="513"/>
      <c r="DP42" s="513"/>
      <c r="DQ42" s="514"/>
      <c r="DR42" s="515"/>
      <c r="DS42" s="516"/>
      <c r="DT42" s="418"/>
      <c r="DU42" s="179"/>
      <c r="DV42" s="419"/>
      <c r="DW42" s="420"/>
      <c r="DX42" s="420"/>
      <c r="DY42" s="421"/>
      <c r="DZ42" s="422"/>
      <c r="EA42" s="423"/>
      <c r="EB42" s="510"/>
      <c r="EC42" s="511"/>
      <c r="ED42" s="512"/>
      <c r="EE42" s="513"/>
      <c r="EF42" s="513"/>
      <c r="EG42" s="514"/>
      <c r="EH42" s="515"/>
      <c r="EI42" s="516"/>
      <c r="EJ42" s="418"/>
      <c r="EK42" s="179"/>
      <c r="EL42" s="419"/>
      <c r="EM42" s="420"/>
      <c r="EN42" s="420"/>
      <c r="EO42" s="421"/>
      <c r="EP42" s="422"/>
      <c r="EQ42" s="423"/>
      <c r="ER42" s="510"/>
      <c r="ES42" s="511"/>
      <c r="ET42" s="512"/>
      <c r="EU42" s="513"/>
      <c r="EV42" s="513"/>
      <c r="EW42" s="514"/>
      <c r="EX42" s="515"/>
      <c r="EY42" s="516"/>
      <c r="EZ42" s="418"/>
      <c r="FA42" s="179"/>
      <c r="FB42" s="419"/>
      <c r="FC42" s="420"/>
      <c r="FD42" s="420"/>
      <c r="FE42" s="421"/>
      <c r="FF42" s="422"/>
      <c r="FG42" s="423"/>
      <c r="FH42" s="510"/>
      <c r="FI42" s="511"/>
      <c r="FJ42" s="512"/>
      <c r="FK42" s="513"/>
      <c r="FL42" s="513"/>
      <c r="FM42" s="514"/>
      <c r="FN42" s="515"/>
      <c r="FO42" s="516"/>
      <c r="FP42" s="418"/>
      <c r="FQ42" s="179"/>
      <c r="FR42" s="419"/>
      <c r="FS42" s="420"/>
      <c r="FT42" s="420"/>
      <c r="FU42" s="421"/>
      <c r="FV42" s="422"/>
      <c r="FW42" s="423"/>
      <c r="FX42" s="510"/>
      <c r="FY42" s="511"/>
      <c r="FZ42" s="512"/>
      <c r="GA42" s="513"/>
      <c r="GB42" s="513"/>
      <c r="GC42" s="514"/>
      <c r="GD42" s="515"/>
      <c r="GE42" s="516"/>
      <c r="GF42" s="418"/>
      <c r="GG42" s="179"/>
      <c r="GH42" s="419"/>
      <c r="GI42" s="420"/>
      <c r="GJ42" s="420"/>
      <c r="GK42" s="421"/>
      <c r="GL42" s="422"/>
      <c r="GM42" s="423"/>
      <c r="GN42" s="510"/>
      <c r="GO42" s="511"/>
      <c r="GP42" s="512"/>
      <c r="GQ42" s="513"/>
      <c r="GR42" s="513"/>
      <c r="GS42" s="514"/>
      <c r="GT42" s="515"/>
      <c r="GU42" s="516"/>
      <c r="GV42" s="418"/>
      <c r="GW42" s="179"/>
      <c r="GX42" s="419"/>
      <c r="GY42" s="420"/>
      <c r="GZ42" s="420"/>
      <c r="HA42" s="421"/>
      <c r="HB42" s="422"/>
      <c r="HC42" s="423"/>
      <c r="HD42" s="510"/>
      <c r="HE42" s="511"/>
      <c r="HF42" s="512"/>
      <c r="HG42" s="513"/>
      <c r="HH42" s="513"/>
      <c r="HI42" s="514"/>
      <c r="HJ42" s="515"/>
      <c r="HK42" s="516"/>
      <c r="HL42" s="418"/>
      <c r="HM42" s="179"/>
      <c r="HN42" s="419"/>
      <c r="HO42" s="420"/>
      <c r="HP42" s="420"/>
      <c r="HQ42" s="421"/>
      <c r="HR42" s="422"/>
      <c r="HS42" s="423"/>
      <c r="HT42" s="510"/>
      <c r="HU42" s="511"/>
      <c r="HV42" s="512"/>
      <c r="HW42" s="513"/>
      <c r="HX42" s="513"/>
      <c r="HY42" s="514"/>
      <c r="HZ42" s="515"/>
      <c r="IA42" s="516"/>
      <c r="IB42" s="418"/>
      <c r="IC42" s="179"/>
      <c r="ID42" s="419"/>
      <c r="IE42" s="420"/>
      <c r="IF42" s="420"/>
      <c r="IG42" s="421"/>
      <c r="IH42" s="422"/>
      <c r="II42" s="423"/>
      <c r="IJ42" s="510"/>
      <c r="IK42" s="511"/>
      <c r="IL42" s="512"/>
      <c r="IM42" s="513"/>
      <c r="IN42" s="513"/>
      <c r="IO42" s="514"/>
      <c r="IP42" s="515"/>
      <c r="IQ42" s="516"/>
      <c r="IS42" s="163">
        <f t="shared" si="0"/>
        <v>0</v>
      </c>
      <c r="IT42" s="161">
        <f t="shared" si="1"/>
        <v>0</v>
      </c>
      <c r="IU42" s="162">
        <f t="shared" si="2"/>
        <v>0</v>
      </c>
      <c r="IW42" s="241"/>
    </row>
    <row r="43" spans="1:257" s="160" customFormat="1" ht="20.100000000000001" customHeight="1">
      <c r="A43" s="270"/>
      <c r="B43" s="303"/>
      <c r="C43" s="271"/>
      <c r="D43" s="503"/>
      <c r="E43" s="504"/>
      <c r="F43" s="505"/>
      <c r="G43" s="506"/>
      <c r="H43" s="506"/>
      <c r="I43" s="507"/>
      <c r="J43" s="508"/>
      <c r="K43" s="509"/>
      <c r="L43" s="400"/>
      <c r="M43" s="176"/>
      <c r="N43" s="401"/>
      <c r="O43" s="402"/>
      <c r="P43" s="402"/>
      <c r="Q43" s="403"/>
      <c r="R43" s="404"/>
      <c r="S43" s="405"/>
      <c r="T43" s="503"/>
      <c r="U43" s="504"/>
      <c r="V43" s="505"/>
      <c r="W43" s="506"/>
      <c r="X43" s="506"/>
      <c r="Y43" s="507"/>
      <c r="Z43" s="508"/>
      <c r="AA43" s="509"/>
      <c r="AB43" s="400"/>
      <c r="AC43" s="176"/>
      <c r="AD43" s="401"/>
      <c r="AE43" s="402"/>
      <c r="AF43" s="402"/>
      <c r="AG43" s="403"/>
      <c r="AH43" s="404"/>
      <c r="AI43" s="405"/>
      <c r="AJ43" s="503"/>
      <c r="AK43" s="504"/>
      <c r="AL43" s="505"/>
      <c r="AM43" s="506"/>
      <c r="AN43" s="506"/>
      <c r="AO43" s="507"/>
      <c r="AP43" s="508"/>
      <c r="AQ43" s="509"/>
      <c r="AR43" s="400"/>
      <c r="AS43" s="176"/>
      <c r="AT43" s="401"/>
      <c r="AU43" s="402"/>
      <c r="AV43" s="402"/>
      <c r="AW43" s="403"/>
      <c r="AX43" s="404"/>
      <c r="AY43" s="405"/>
      <c r="AZ43" s="503"/>
      <c r="BA43" s="504"/>
      <c r="BB43" s="505"/>
      <c r="BC43" s="506"/>
      <c r="BD43" s="506"/>
      <c r="BE43" s="507"/>
      <c r="BF43" s="508"/>
      <c r="BG43" s="509"/>
      <c r="BH43" s="400"/>
      <c r="BI43" s="176"/>
      <c r="BJ43" s="401"/>
      <c r="BK43" s="402"/>
      <c r="BL43" s="402"/>
      <c r="BM43" s="403"/>
      <c r="BN43" s="404"/>
      <c r="BO43" s="405"/>
      <c r="BP43" s="503"/>
      <c r="BQ43" s="504"/>
      <c r="BR43" s="505"/>
      <c r="BS43" s="506"/>
      <c r="BT43" s="506"/>
      <c r="BU43" s="507"/>
      <c r="BV43" s="508"/>
      <c r="BW43" s="509"/>
      <c r="BX43" s="400"/>
      <c r="BY43" s="176"/>
      <c r="BZ43" s="401"/>
      <c r="CA43" s="402"/>
      <c r="CB43" s="402"/>
      <c r="CC43" s="403"/>
      <c r="CD43" s="404"/>
      <c r="CE43" s="405"/>
      <c r="CF43" s="503"/>
      <c r="CG43" s="504"/>
      <c r="CH43" s="505"/>
      <c r="CI43" s="506"/>
      <c r="CJ43" s="506"/>
      <c r="CK43" s="507"/>
      <c r="CL43" s="508"/>
      <c r="CM43" s="509"/>
      <c r="CN43" s="400"/>
      <c r="CO43" s="176"/>
      <c r="CP43" s="401"/>
      <c r="CQ43" s="402"/>
      <c r="CR43" s="402"/>
      <c r="CS43" s="403"/>
      <c r="CT43" s="404"/>
      <c r="CU43" s="405"/>
      <c r="CV43" s="503"/>
      <c r="CW43" s="504"/>
      <c r="CX43" s="505"/>
      <c r="CY43" s="506"/>
      <c r="CZ43" s="506"/>
      <c r="DA43" s="507"/>
      <c r="DB43" s="508"/>
      <c r="DC43" s="509"/>
      <c r="DD43" s="400"/>
      <c r="DE43" s="176"/>
      <c r="DF43" s="401"/>
      <c r="DG43" s="402"/>
      <c r="DH43" s="402"/>
      <c r="DI43" s="403"/>
      <c r="DJ43" s="404"/>
      <c r="DK43" s="405"/>
      <c r="DL43" s="503"/>
      <c r="DM43" s="504"/>
      <c r="DN43" s="505"/>
      <c r="DO43" s="506"/>
      <c r="DP43" s="506"/>
      <c r="DQ43" s="507"/>
      <c r="DR43" s="508"/>
      <c r="DS43" s="509"/>
      <c r="DT43" s="400"/>
      <c r="DU43" s="176"/>
      <c r="DV43" s="401"/>
      <c r="DW43" s="402"/>
      <c r="DX43" s="402"/>
      <c r="DY43" s="403"/>
      <c r="DZ43" s="404"/>
      <c r="EA43" s="405"/>
      <c r="EB43" s="503"/>
      <c r="EC43" s="504"/>
      <c r="ED43" s="505"/>
      <c r="EE43" s="506"/>
      <c r="EF43" s="506"/>
      <c r="EG43" s="507"/>
      <c r="EH43" s="508"/>
      <c r="EI43" s="509"/>
      <c r="EJ43" s="400"/>
      <c r="EK43" s="176"/>
      <c r="EL43" s="401"/>
      <c r="EM43" s="402"/>
      <c r="EN43" s="402"/>
      <c r="EO43" s="403"/>
      <c r="EP43" s="404"/>
      <c r="EQ43" s="405"/>
      <c r="ER43" s="503"/>
      <c r="ES43" s="504"/>
      <c r="ET43" s="505"/>
      <c r="EU43" s="506"/>
      <c r="EV43" s="506"/>
      <c r="EW43" s="507"/>
      <c r="EX43" s="508"/>
      <c r="EY43" s="509"/>
      <c r="EZ43" s="400"/>
      <c r="FA43" s="176"/>
      <c r="FB43" s="401"/>
      <c r="FC43" s="402"/>
      <c r="FD43" s="402"/>
      <c r="FE43" s="403"/>
      <c r="FF43" s="404"/>
      <c r="FG43" s="405"/>
      <c r="FH43" s="503"/>
      <c r="FI43" s="504"/>
      <c r="FJ43" s="505"/>
      <c r="FK43" s="506"/>
      <c r="FL43" s="506"/>
      <c r="FM43" s="507"/>
      <c r="FN43" s="508"/>
      <c r="FO43" s="509"/>
      <c r="FP43" s="400"/>
      <c r="FQ43" s="176"/>
      <c r="FR43" s="401"/>
      <c r="FS43" s="402"/>
      <c r="FT43" s="402"/>
      <c r="FU43" s="403"/>
      <c r="FV43" s="404"/>
      <c r="FW43" s="405"/>
      <c r="FX43" s="503"/>
      <c r="FY43" s="504"/>
      <c r="FZ43" s="505"/>
      <c r="GA43" s="506"/>
      <c r="GB43" s="506"/>
      <c r="GC43" s="507"/>
      <c r="GD43" s="508"/>
      <c r="GE43" s="509"/>
      <c r="GF43" s="400"/>
      <c r="GG43" s="176"/>
      <c r="GH43" s="401"/>
      <c r="GI43" s="402"/>
      <c r="GJ43" s="402"/>
      <c r="GK43" s="403"/>
      <c r="GL43" s="404"/>
      <c r="GM43" s="405"/>
      <c r="GN43" s="503"/>
      <c r="GO43" s="504"/>
      <c r="GP43" s="505"/>
      <c r="GQ43" s="506"/>
      <c r="GR43" s="506"/>
      <c r="GS43" s="507"/>
      <c r="GT43" s="508"/>
      <c r="GU43" s="509"/>
      <c r="GV43" s="400"/>
      <c r="GW43" s="176"/>
      <c r="GX43" s="401"/>
      <c r="GY43" s="402"/>
      <c r="GZ43" s="402"/>
      <c r="HA43" s="403"/>
      <c r="HB43" s="404"/>
      <c r="HC43" s="405"/>
      <c r="HD43" s="503"/>
      <c r="HE43" s="504"/>
      <c r="HF43" s="505"/>
      <c r="HG43" s="506"/>
      <c r="HH43" s="506"/>
      <c r="HI43" s="507"/>
      <c r="HJ43" s="508"/>
      <c r="HK43" s="509"/>
      <c r="HL43" s="400"/>
      <c r="HM43" s="176"/>
      <c r="HN43" s="401"/>
      <c r="HO43" s="402"/>
      <c r="HP43" s="402"/>
      <c r="HQ43" s="403"/>
      <c r="HR43" s="404"/>
      <c r="HS43" s="405"/>
      <c r="HT43" s="503"/>
      <c r="HU43" s="504"/>
      <c r="HV43" s="505"/>
      <c r="HW43" s="506"/>
      <c r="HX43" s="506"/>
      <c r="HY43" s="507"/>
      <c r="HZ43" s="508"/>
      <c r="IA43" s="509"/>
      <c r="IB43" s="400"/>
      <c r="IC43" s="176"/>
      <c r="ID43" s="401"/>
      <c r="IE43" s="402"/>
      <c r="IF43" s="402"/>
      <c r="IG43" s="403"/>
      <c r="IH43" s="404"/>
      <c r="II43" s="405"/>
      <c r="IJ43" s="503"/>
      <c r="IK43" s="504"/>
      <c r="IL43" s="505"/>
      <c r="IM43" s="506"/>
      <c r="IN43" s="506"/>
      <c r="IO43" s="507"/>
      <c r="IP43" s="508"/>
      <c r="IQ43" s="509"/>
      <c r="IS43" s="163">
        <f t="shared" si="0"/>
        <v>0</v>
      </c>
      <c r="IT43" s="161">
        <f t="shared" si="1"/>
        <v>0</v>
      </c>
      <c r="IU43" s="162">
        <f t="shared" si="2"/>
        <v>0</v>
      </c>
      <c r="IW43" s="241"/>
    </row>
    <row r="44" spans="1:257" s="160" customFormat="1" ht="20.100000000000001" customHeight="1">
      <c r="A44" s="520"/>
      <c r="B44" s="521"/>
      <c r="C44" s="522"/>
      <c r="D44" s="510"/>
      <c r="E44" s="511"/>
      <c r="F44" s="512"/>
      <c r="G44" s="513"/>
      <c r="H44" s="513"/>
      <c r="I44" s="514"/>
      <c r="J44" s="515"/>
      <c r="K44" s="516"/>
      <c r="L44" s="418"/>
      <c r="M44" s="179"/>
      <c r="N44" s="419"/>
      <c r="O44" s="420"/>
      <c r="P44" s="420"/>
      <c r="Q44" s="421"/>
      <c r="R44" s="422"/>
      <c r="S44" s="423"/>
      <c r="T44" s="510"/>
      <c r="U44" s="511"/>
      <c r="V44" s="512"/>
      <c r="W44" s="513"/>
      <c r="X44" s="513"/>
      <c r="Y44" s="514"/>
      <c r="Z44" s="515"/>
      <c r="AA44" s="516"/>
      <c r="AB44" s="418"/>
      <c r="AC44" s="179"/>
      <c r="AD44" s="419"/>
      <c r="AE44" s="420"/>
      <c r="AF44" s="420"/>
      <c r="AG44" s="421"/>
      <c r="AH44" s="422"/>
      <c r="AI44" s="423"/>
      <c r="AJ44" s="510"/>
      <c r="AK44" s="511"/>
      <c r="AL44" s="512"/>
      <c r="AM44" s="513"/>
      <c r="AN44" s="513"/>
      <c r="AO44" s="514"/>
      <c r="AP44" s="515"/>
      <c r="AQ44" s="516"/>
      <c r="AR44" s="418"/>
      <c r="AS44" s="179"/>
      <c r="AT44" s="419"/>
      <c r="AU44" s="420"/>
      <c r="AV44" s="420"/>
      <c r="AW44" s="421"/>
      <c r="AX44" s="422"/>
      <c r="AY44" s="423"/>
      <c r="AZ44" s="510"/>
      <c r="BA44" s="511"/>
      <c r="BB44" s="512"/>
      <c r="BC44" s="513"/>
      <c r="BD44" s="513"/>
      <c r="BE44" s="514"/>
      <c r="BF44" s="515"/>
      <c r="BG44" s="516"/>
      <c r="BH44" s="418"/>
      <c r="BI44" s="179"/>
      <c r="BJ44" s="419"/>
      <c r="BK44" s="420"/>
      <c r="BL44" s="420"/>
      <c r="BM44" s="421"/>
      <c r="BN44" s="422"/>
      <c r="BO44" s="423"/>
      <c r="BP44" s="510"/>
      <c r="BQ44" s="511"/>
      <c r="BR44" s="512"/>
      <c r="BS44" s="513"/>
      <c r="BT44" s="513"/>
      <c r="BU44" s="514"/>
      <c r="BV44" s="515"/>
      <c r="BW44" s="516"/>
      <c r="BX44" s="418"/>
      <c r="BY44" s="179"/>
      <c r="BZ44" s="419"/>
      <c r="CA44" s="420"/>
      <c r="CB44" s="420"/>
      <c r="CC44" s="421"/>
      <c r="CD44" s="422"/>
      <c r="CE44" s="423"/>
      <c r="CF44" s="510"/>
      <c r="CG44" s="511"/>
      <c r="CH44" s="512"/>
      <c r="CI44" s="513"/>
      <c r="CJ44" s="513"/>
      <c r="CK44" s="514"/>
      <c r="CL44" s="515"/>
      <c r="CM44" s="516"/>
      <c r="CN44" s="418"/>
      <c r="CO44" s="179"/>
      <c r="CP44" s="419"/>
      <c r="CQ44" s="420"/>
      <c r="CR44" s="420"/>
      <c r="CS44" s="421"/>
      <c r="CT44" s="422"/>
      <c r="CU44" s="423"/>
      <c r="CV44" s="510"/>
      <c r="CW44" s="511"/>
      <c r="CX44" s="512"/>
      <c r="CY44" s="513"/>
      <c r="CZ44" s="513"/>
      <c r="DA44" s="514"/>
      <c r="DB44" s="515"/>
      <c r="DC44" s="516"/>
      <c r="DD44" s="418"/>
      <c r="DE44" s="179"/>
      <c r="DF44" s="419"/>
      <c r="DG44" s="420"/>
      <c r="DH44" s="420"/>
      <c r="DI44" s="421"/>
      <c r="DJ44" s="422"/>
      <c r="DK44" s="423"/>
      <c r="DL44" s="510"/>
      <c r="DM44" s="511"/>
      <c r="DN44" s="512"/>
      <c r="DO44" s="513"/>
      <c r="DP44" s="513"/>
      <c r="DQ44" s="514"/>
      <c r="DR44" s="515"/>
      <c r="DS44" s="516"/>
      <c r="DT44" s="418"/>
      <c r="DU44" s="179"/>
      <c r="DV44" s="419"/>
      <c r="DW44" s="420"/>
      <c r="DX44" s="420"/>
      <c r="DY44" s="421"/>
      <c r="DZ44" s="422"/>
      <c r="EA44" s="423"/>
      <c r="EB44" s="510"/>
      <c r="EC44" s="511"/>
      <c r="ED44" s="512"/>
      <c r="EE44" s="513"/>
      <c r="EF44" s="513"/>
      <c r="EG44" s="514"/>
      <c r="EH44" s="515"/>
      <c r="EI44" s="516"/>
      <c r="EJ44" s="418"/>
      <c r="EK44" s="179"/>
      <c r="EL44" s="419"/>
      <c r="EM44" s="420"/>
      <c r="EN44" s="420"/>
      <c r="EO44" s="421"/>
      <c r="EP44" s="422"/>
      <c r="EQ44" s="423"/>
      <c r="ER44" s="510"/>
      <c r="ES44" s="511"/>
      <c r="ET44" s="512"/>
      <c r="EU44" s="513"/>
      <c r="EV44" s="513"/>
      <c r="EW44" s="514"/>
      <c r="EX44" s="515"/>
      <c r="EY44" s="516"/>
      <c r="EZ44" s="418"/>
      <c r="FA44" s="179"/>
      <c r="FB44" s="419"/>
      <c r="FC44" s="420"/>
      <c r="FD44" s="420"/>
      <c r="FE44" s="421"/>
      <c r="FF44" s="422"/>
      <c r="FG44" s="423"/>
      <c r="FH44" s="510"/>
      <c r="FI44" s="511"/>
      <c r="FJ44" s="512"/>
      <c r="FK44" s="513"/>
      <c r="FL44" s="513"/>
      <c r="FM44" s="514"/>
      <c r="FN44" s="515"/>
      <c r="FO44" s="516"/>
      <c r="FP44" s="418"/>
      <c r="FQ44" s="179"/>
      <c r="FR44" s="419"/>
      <c r="FS44" s="420"/>
      <c r="FT44" s="420"/>
      <c r="FU44" s="421"/>
      <c r="FV44" s="422"/>
      <c r="FW44" s="423"/>
      <c r="FX44" s="510"/>
      <c r="FY44" s="511"/>
      <c r="FZ44" s="512"/>
      <c r="GA44" s="513"/>
      <c r="GB44" s="513"/>
      <c r="GC44" s="514"/>
      <c r="GD44" s="515"/>
      <c r="GE44" s="516"/>
      <c r="GF44" s="418"/>
      <c r="GG44" s="179"/>
      <c r="GH44" s="419"/>
      <c r="GI44" s="420"/>
      <c r="GJ44" s="420"/>
      <c r="GK44" s="421"/>
      <c r="GL44" s="422"/>
      <c r="GM44" s="423"/>
      <c r="GN44" s="510"/>
      <c r="GO44" s="511"/>
      <c r="GP44" s="512"/>
      <c r="GQ44" s="513"/>
      <c r="GR44" s="513"/>
      <c r="GS44" s="514"/>
      <c r="GT44" s="515"/>
      <c r="GU44" s="516"/>
      <c r="GV44" s="418"/>
      <c r="GW44" s="179"/>
      <c r="GX44" s="419"/>
      <c r="GY44" s="420"/>
      <c r="GZ44" s="420"/>
      <c r="HA44" s="421"/>
      <c r="HB44" s="422"/>
      <c r="HC44" s="423"/>
      <c r="HD44" s="510"/>
      <c r="HE44" s="511"/>
      <c r="HF44" s="512"/>
      <c r="HG44" s="513"/>
      <c r="HH44" s="513"/>
      <c r="HI44" s="514"/>
      <c r="HJ44" s="515"/>
      <c r="HK44" s="516"/>
      <c r="HL44" s="418"/>
      <c r="HM44" s="179"/>
      <c r="HN44" s="419"/>
      <c r="HO44" s="420"/>
      <c r="HP44" s="420"/>
      <c r="HQ44" s="421"/>
      <c r="HR44" s="422"/>
      <c r="HS44" s="423"/>
      <c r="HT44" s="510"/>
      <c r="HU44" s="511"/>
      <c r="HV44" s="512"/>
      <c r="HW44" s="513"/>
      <c r="HX44" s="513"/>
      <c r="HY44" s="514"/>
      <c r="HZ44" s="515"/>
      <c r="IA44" s="516"/>
      <c r="IB44" s="418"/>
      <c r="IC44" s="179"/>
      <c r="ID44" s="419"/>
      <c r="IE44" s="420"/>
      <c r="IF44" s="420"/>
      <c r="IG44" s="421"/>
      <c r="IH44" s="422"/>
      <c r="II44" s="423"/>
      <c r="IJ44" s="510"/>
      <c r="IK44" s="511"/>
      <c r="IL44" s="512"/>
      <c r="IM44" s="513"/>
      <c r="IN44" s="513"/>
      <c r="IO44" s="514"/>
      <c r="IP44" s="515"/>
      <c r="IQ44" s="516"/>
      <c r="IS44" s="163">
        <f t="shared" si="0"/>
        <v>0</v>
      </c>
      <c r="IT44" s="161">
        <f t="shared" si="1"/>
        <v>0</v>
      </c>
      <c r="IU44" s="162">
        <f t="shared" si="2"/>
        <v>0</v>
      </c>
      <c r="IW44" s="241"/>
    </row>
    <row r="45" spans="1:257" s="160" customFormat="1" ht="20.100000000000001" customHeight="1">
      <c r="A45" s="270"/>
      <c r="B45" s="303"/>
      <c r="C45" s="271"/>
      <c r="D45" s="503"/>
      <c r="E45" s="504"/>
      <c r="F45" s="505"/>
      <c r="G45" s="506"/>
      <c r="H45" s="506"/>
      <c r="I45" s="507"/>
      <c r="J45" s="508"/>
      <c r="K45" s="509"/>
      <c r="L45" s="400"/>
      <c r="M45" s="176"/>
      <c r="N45" s="401"/>
      <c r="O45" s="402"/>
      <c r="P45" s="402"/>
      <c r="Q45" s="403"/>
      <c r="R45" s="404"/>
      <c r="S45" s="405"/>
      <c r="T45" s="503"/>
      <c r="U45" s="504"/>
      <c r="V45" s="505"/>
      <c r="W45" s="506"/>
      <c r="X45" s="506"/>
      <c r="Y45" s="507"/>
      <c r="Z45" s="508"/>
      <c r="AA45" s="509"/>
      <c r="AB45" s="400"/>
      <c r="AC45" s="176"/>
      <c r="AD45" s="401"/>
      <c r="AE45" s="402"/>
      <c r="AF45" s="402"/>
      <c r="AG45" s="403"/>
      <c r="AH45" s="404"/>
      <c r="AI45" s="405"/>
      <c r="AJ45" s="503"/>
      <c r="AK45" s="504"/>
      <c r="AL45" s="505"/>
      <c r="AM45" s="506"/>
      <c r="AN45" s="506"/>
      <c r="AO45" s="507"/>
      <c r="AP45" s="508"/>
      <c r="AQ45" s="509"/>
      <c r="AR45" s="400"/>
      <c r="AS45" s="176"/>
      <c r="AT45" s="401"/>
      <c r="AU45" s="402"/>
      <c r="AV45" s="402"/>
      <c r="AW45" s="403"/>
      <c r="AX45" s="404"/>
      <c r="AY45" s="405"/>
      <c r="AZ45" s="503"/>
      <c r="BA45" s="504"/>
      <c r="BB45" s="505"/>
      <c r="BC45" s="506"/>
      <c r="BD45" s="506"/>
      <c r="BE45" s="507"/>
      <c r="BF45" s="508"/>
      <c r="BG45" s="509"/>
      <c r="BH45" s="400"/>
      <c r="BI45" s="176"/>
      <c r="BJ45" s="401"/>
      <c r="BK45" s="402"/>
      <c r="BL45" s="402"/>
      <c r="BM45" s="403"/>
      <c r="BN45" s="404"/>
      <c r="BO45" s="405"/>
      <c r="BP45" s="503"/>
      <c r="BQ45" s="504"/>
      <c r="BR45" s="505"/>
      <c r="BS45" s="506"/>
      <c r="BT45" s="506"/>
      <c r="BU45" s="507"/>
      <c r="BV45" s="508"/>
      <c r="BW45" s="509"/>
      <c r="BX45" s="400"/>
      <c r="BY45" s="176"/>
      <c r="BZ45" s="401"/>
      <c r="CA45" s="402"/>
      <c r="CB45" s="402"/>
      <c r="CC45" s="403"/>
      <c r="CD45" s="404"/>
      <c r="CE45" s="405"/>
      <c r="CF45" s="503"/>
      <c r="CG45" s="504"/>
      <c r="CH45" s="505"/>
      <c r="CI45" s="506"/>
      <c r="CJ45" s="506"/>
      <c r="CK45" s="507"/>
      <c r="CL45" s="508"/>
      <c r="CM45" s="509"/>
      <c r="CN45" s="400"/>
      <c r="CO45" s="176"/>
      <c r="CP45" s="401"/>
      <c r="CQ45" s="402"/>
      <c r="CR45" s="402"/>
      <c r="CS45" s="403"/>
      <c r="CT45" s="404"/>
      <c r="CU45" s="405"/>
      <c r="CV45" s="503"/>
      <c r="CW45" s="504"/>
      <c r="CX45" s="505"/>
      <c r="CY45" s="506"/>
      <c r="CZ45" s="506"/>
      <c r="DA45" s="507"/>
      <c r="DB45" s="508"/>
      <c r="DC45" s="509"/>
      <c r="DD45" s="400"/>
      <c r="DE45" s="176"/>
      <c r="DF45" s="401"/>
      <c r="DG45" s="402"/>
      <c r="DH45" s="402"/>
      <c r="DI45" s="403"/>
      <c r="DJ45" s="404"/>
      <c r="DK45" s="405"/>
      <c r="DL45" s="503"/>
      <c r="DM45" s="504"/>
      <c r="DN45" s="505"/>
      <c r="DO45" s="506"/>
      <c r="DP45" s="506"/>
      <c r="DQ45" s="507"/>
      <c r="DR45" s="508"/>
      <c r="DS45" s="509"/>
      <c r="DT45" s="400"/>
      <c r="DU45" s="176"/>
      <c r="DV45" s="401"/>
      <c r="DW45" s="402"/>
      <c r="DX45" s="402"/>
      <c r="DY45" s="403"/>
      <c r="DZ45" s="404"/>
      <c r="EA45" s="405"/>
      <c r="EB45" s="503"/>
      <c r="EC45" s="504"/>
      <c r="ED45" s="505"/>
      <c r="EE45" s="506"/>
      <c r="EF45" s="506"/>
      <c r="EG45" s="507"/>
      <c r="EH45" s="508"/>
      <c r="EI45" s="509"/>
      <c r="EJ45" s="400"/>
      <c r="EK45" s="176"/>
      <c r="EL45" s="401"/>
      <c r="EM45" s="402"/>
      <c r="EN45" s="402"/>
      <c r="EO45" s="403"/>
      <c r="EP45" s="404"/>
      <c r="EQ45" s="405"/>
      <c r="ER45" s="503"/>
      <c r="ES45" s="504"/>
      <c r="ET45" s="505"/>
      <c r="EU45" s="506"/>
      <c r="EV45" s="506"/>
      <c r="EW45" s="507"/>
      <c r="EX45" s="508"/>
      <c r="EY45" s="509"/>
      <c r="EZ45" s="400"/>
      <c r="FA45" s="176"/>
      <c r="FB45" s="401"/>
      <c r="FC45" s="402"/>
      <c r="FD45" s="402"/>
      <c r="FE45" s="403"/>
      <c r="FF45" s="404"/>
      <c r="FG45" s="405"/>
      <c r="FH45" s="503"/>
      <c r="FI45" s="504"/>
      <c r="FJ45" s="505"/>
      <c r="FK45" s="506"/>
      <c r="FL45" s="506"/>
      <c r="FM45" s="507"/>
      <c r="FN45" s="508"/>
      <c r="FO45" s="509"/>
      <c r="FP45" s="400"/>
      <c r="FQ45" s="176"/>
      <c r="FR45" s="401"/>
      <c r="FS45" s="402"/>
      <c r="FT45" s="402"/>
      <c r="FU45" s="403"/>
      <c r="FV45" s="404"/>
      <c r="FW45" s="405"/>
      <c r="FX45" s="503"/>
      <c r="FY45" s="504"/>
      <c r="FZ45" s="505"/>
      <c r="GA45" s="506"/>
      <c r="GB45" s="506"/>
      <c r="GC45" s="507"/>
      <c r="GD45" s="508"/>
      <c r="GE45" s="509"/>
      <c r="GF45" s="400"/>
      <c r="GG45" s="176"/>
      <c r="GH45" s="401"/>
      <c r="GI45" s="402"/>
      <c r="GJ45" s="402"/>
      <c r="GK45" s="403"/>
      <c r="GL45" s="404"/>
      <c r="GM45" s="405"/>
      <c r="GN45" s="503"/>
      <c r="GO45" s="504"/>
      <c r="GP45" s="505"/>
      <c r="GQ45" s="506"/>
      <c r="GR45" s="506"/>
      <c r="GS45" s="507"/>
      <c r="GT45" s="508"/>
      <c r="GU45" s="509"/>
      <c r="GV45" s="400"/>
      <c r="GW45" s="176"/>
      <c r="GX45" s="401"/>
      <c r="GY45" s="402"/>
      <c r="GZ45" s="402"/>
      <c r="HA45" s="403"/>
      <c r="HB45" s="404"/>
      <c r="HC45" s="405"/>
      <c r="HD45" s="503"/>
      <c r="HE45" s="504"/>
      <c r="HF45" s="505"/>
      <c r="HG45" s="506"/>
      <c r="HH45" s="506"/>
      <c r="HI45" s="507"/>
      <c r="HJ45" s="508"/>
      <c r="HK45" s="509"/>
      <c r="HL45" s="400"/>
      <c r="HM45" s="176"/>
      <c r="HN45" s="401"/>
      <c r="HO45" s="402"/>
      <c r="HP45" s="402"/>
      <c r="HQ45" s="403"/>
      <c r="HR45" s="404"/>
      <c r="HS45" s="405"/>
      <c r="HT45" s="503"/>
      <c r="HU45" s="504"/>
      <c r="HV45" s="505"/>
      <c r="HW45" s="506"/>
      <c r="HX45" s="506"/>
      <c r="HY45" s="507"/>
      <c r="HZ45" s="508"/>
      <c r="IA45" s="509"/>
      <c r="IB45" s="400"/>
      <c r="IC45" s="176"/>
      <c r="ID45" s="401"/>
      <c r="IE45" s="402"/>
      <c r="IF45" s="402"/>
      <c r="IG45" s="403"/>
      <c r="IH45" s="404"/>
      <c r="II45" s="405"/>
      <c r="IJ45" s="503"/>
      <c r="IK45" s="504"/>
      <c r="IL45" s="505"/>
      <c r="IM45" s="506"/>
      <c r="IN45" s="506"/>
      <c r="IO45" s="507"/>
      <c r="IP45" s="508"/>
      <c r="IQ45" s="509"/>
      <c r="IS45" s="163">
        <f t="shared" si="0"/>
        <v>0</v>
      </c>
      <c r="IT45" s="161">
        <f t="shared" si="1"/>
        <v>0</v>
      </c>
      <c r="IU45" s="162">
        <f t="shared" si="2"/>
        <v>0</v>
      </c>
      <c r="IW45" s="241"/>
    </row>
    <row r="46" spans="1:257" s="160" customFormat="1" ht="20.100000000000001" customHeight="1">
      <c r="A46" s="520"/>
      <c r="B46" s="521"/>
      <c r="C46" s="522"/>
      <c r="D46" s="510"/>
      <c r="E46" s="511"/>
      <c r="F46" s="512"/>
      <c r="G46" s="513"/>
      <c r="H46" s="513"/>
      <c r="I46" s="514"/>
      <c r="J46" s="515"/>
      <c r="K46" s="516"/>
      <c r="L46" s="418"/>
      <c r="M46" s="179"/>
      <c r="N46" s="419"/>
      <c r="O46" s="420"/>
      <c r="P46" s="420"/>
      <c r="Q46" s="421"/>
      <c r="R46" s="422"/>
      <c r="S46" s="423"/>
      <c r="T46" s="510"/>
      <c r="U46" s="511"/>
      <c r="V46" s="512"/>
      <c r="W46" s="513"/>
      <c r="X46" s="513"/>
      <c r="Y46" s="514"/>
      <c r="Z46" s="515"/>
      <c r="AA46" s="516"/>
      <c r="AB46" s="418"/>
      <c r="AC46" s="179"/>
      <c r="AD46" s="419"/>
      <c r="AE46" s="420"/>
      <c r="AF46" s="420"/>
      <c r="AG46" s="421"/>
      <c r="AH46" s="422"/>
      <c r="AI46" s="423"/>
      <c r="AJ46" s="510"/>
      <c r="AK46" s="511"/>
      <c r="AL46" s="512"/>
      <c r="AM46" s="513"/>
      <c r="AN46" s="513"/>
      <c r="AO46" s="514"/>
      <c r="AP46" s="515"/>
      <c r="AQ46" s="516"/>
      <c r="AR46" s="418"/>
      <c r="AS46" s="179"/>
      <c r="AT46" s="419"/>
      <c r="AU46" s="420"/>
      <c r="AV46" s="420"/>
      <c r="AW46" s="421"/>
      <c r="AX46" s="422"/>
      <c r="AY46" s="423"/>
      <c r="AZ46" s="510"/>
      <c r="BA46" s="511"/>
      <c r="BB46" s="512"/>
      <c r="BC46" s="513"/>
      <c r="BD46" s="513"/>
      <c r="BE46" s="514"/>
      <c r="BF46" s="515"/>
      <c r="BG46" s="516"/>
      <c r="BH46" s="418"/>
      <c r="BI46" s="179"/>
      <c r="BJ46" s="419"/>
      <c r="BK46" s="420"/>
      <c r="BL46" s="420"/>
      <c r="BM46" s="421"/>
      <c r="BN46" s="422"/>
      <c r="BO46" s="423"/>
      <c r="BP46" s="510"/>
      <c r="BQ46" s="511"/>
      <c r="BR46" s="512"/>
      <c r="BS46" s="513"/>
      <c r="BT46" s="513"/>
      <c r="BU46" s="514"/>
      <c r="BV46" s="515"/>
      <c r="BW46" s="516"/>
      <c r="BX46" s="418"/>
      <c r="BY46" s="179"/>
      <c r="BZ46" s="419"/>
      <c r="CA46" s="420"/>
      <c r="CB46" s="420"/>
      <c r="CC46" s="421"/>
      <c r="CD46" s="422"/>
      <c r="CE46" s="423"/>
      <c r="CF46" s="510"/>
      <c r="CG46" s="511"/>
      <c r="CH46" s="512"/>
      <c r="CI46" s="513"/>
      <c r="CJ46" s="513"/>
      <c r="CK46" s="514"/>
      <c r="CL46" s="515"/>
      <c r="CM46" s="516"/>
      <c r="CN46" s="418"/>
      <c r="CO46" s="179"/>
      <c r="CP46" s="419"/>
      <c r="CQ46" s="420"/>
      <c r="CR46" s="420"/>
      <c r="CS46" s="421"/>
      <c r="CT46" s="422"/>
      <c r="CU46" s="423"/>
      <c r="CV46" s="510"/>
      <c r="CW46" s="511"/>
      <c r="CX46" s="512"/>
      <c r="CY46" s="513"/>
      <c r="CZ46" s="513"/>
      <c r="DA46" s="514"/>
      <c r="DB46" s="515"/>
      <c r="DC46" s="516"/>
      <c r="DD46" s="418"/>
      <c r="DE46" s="179"/>
      <c r="DF46" s="419"/>
      <c r="DG46" s="420"/>
      <c r="DH46" s="420"/>
      <c r="DI46" s="421"/>
      <c r="DJ46" s="422"/>
      <c r="DK46" s="423"/>
      <c r="DL46" s="510"/>
      <c r="DM46" s="511"/>
      <c r="DN46" s="512"/>
      <c r="DO46" s="513"/>
      <c r="DP46" s="513"/>
      <c r="DQ46" s="514"/>
      <c r="DR46" s="515"/>
      <c r="DS46" s="516"/>
      <c r="DT46" s="418"/>
      <c r="DU46" s="179"/>
      <c r="DV46" s="419"/>
      <c r="DW46" s="420"/>
      <c r="DX46" s="420"/>
      <c r="DY46" s="421"/>
      <c r="DZ46" s="422"/>
      <c r="EA46" s="423"/>
      <c r="EB46" s="510"/>
      <c r="EC46" s="511"/>
      <c r="ED46" s="512"/>
      <c r="EE46" s="513"/>
      <c r="EF46" s="513"/>
      <c r="EG46" s="514"/>
      <c r="EH46" s="515"/>
      <c r="EI46" s="516"/>
      <c r="EJ46" s="418"/>
      <c r="EK46" s="179"/>
      <c r="EL46" s="419"/>
      <c r="EM46" s="420"/>
      <c r="EN46" s="420"/>
      <c r="EO46" s="421"/>
      <c r="EP46" s="422"/>
      <c r="EQ46" s="423"/>
      <c r="ER46" s="510"/>
      <c r="ES46" s="511"/>
      <c r="ET46" s="512"/>
      <c r="EU46" s="513"/>
      <c r="EV46" s="513"/>
      <c r="EW46" s="514"/>
      <c r="EX46" s="515"/>
      <c r="EY46" s="516"/>
      <c r="EZ46" s="418"/>
      <c r="FA46" s="179"/>
      <c r="FB46" s="419"/>
      <c r="FC46" s="420"/>
      <c r="FD46" s="420"/>
      <c r="FE46" s="421"/>
      <c r="FF46" s="422"/>
      <c r="FG46" s="423"/>
      <c r="FH46" s="510"/>
      <c r="FI46" s="511"/>
      <c r="FJ46" s="512"/>
      <c r="FK46" s="513"/>
      <c r="FL46" s="513"/>
      <c r="FM46" s="514"/>
      <c r="FN46" s="515"/>
      <c r="FO46" s="516"/>
      <c r="FP46" s="418"/>
      <c r="FQ46" s="179"/>
      <c r="FR46" s="419"/>
      <c r="FS46" s="420"/>
      <c r="FT46" s="420"/>
      <c r="FU46" s="421"/>
      <c r="FV46" s="422"/>
      <c r="FW46" s="423"/>
      <c r="FX46" s="510"/>
      <c r="FY46" s="511"/>
      <c r="FZ46" s="512"/>
      <c r="GA46" s="513"/>
      <c r="GB46" s="513"/>
      <c r="GC46" s="514"/>
      <c r="GD46" s="515"/>
      <c r="GE46" s="516"/>
      <c r="GF46" s="418"/>
      <c r="GG46" s="179"/>
      <c r="GH46" s="419"/>
      <c r="GI46" s="420"/>
      <c r="GJ46" s="420"/>
      <c r="GK46" s="421"/>
      <c r="GL46" s="422"/>
      <c r="GM46" s="423"/>
      <c r="GN46" s="510"/>
      <c r="GO46" s="511"/>
      <c r="GP46" s="512"/>
      <c r="GQ46" s="513"/>
      <c r="GR46" s="513"/>
      <c r="GS46" s="514"/>
      <c r="GT46" s="515"/>
      <c r="GU46" s="516"/>
      <c r="GV46" s="418"/>
      <c r="GW46" s="179"/>
      <c r="GX46" s="419"/>
      <c r="GY46" s="420"/>
      <c r="GZ46" s="420"/>
      <c r="HA46" s="421"/>
      <c r="HB46" s="422"/>
      <c r="HC46" s="423"/>
      <c r="HD46" s="510"/>
      <c r="HE46" s="511"/>
      <c r="HF46" s="512"/>
      <c r="HG46" s="513"/>
      <c r="HH46" s="513"/>
      <c r="HI46" s="514"/>
      <c r="HJ46" s="515"/>
      <c r="HK46" s="516"/>
      <c r="HL46" s="418"/>
      <c r="HM46" s="179"/>
      <c r="HN46" s="419"/>
      <c r="HO46" s="420"/>
      <c r="HP46" s="420"/>
      <c r="HQ46" s="421"/>
      <c r="HR46" s="422"/>
      <c r="HS46" s="423"/>
      <c r="HT46" s="510"/>
      <c r="HU46" s="511"/>
      <c r="HV46" s="512"/>
      <c r="HW46" s="513"/>
      <c r="HX46" s="513"/>
      <c r="HY46" s="514"/>
      <c r="HZ46" s="515"/>
      <c r="IA46" s="516"/>
      <c r="IB46" s="418"/>
      <c r="IC46" s="179"/>
      <c r="ID46" s="419"/>
      <c r="IE46" s="420"/>
      <c r="IF46" s="420"/>
      <c r="IG46" s="421"/>
      <c r="IH46" s="422"/>
      <c r="II46" s="423"/>
      <c r="IJ46" s="510"/>
      <c r="IK46" s="511"/>
      <c r="IL46" s="512"/>
      <c r="IM46" s="513"/>
      <c r="IN46" s="513"/>
      <c r="IO46" s="514"/>
      <c r="IP46" s="515"/>
      <c r="IQ46" s="516"/>
      <c r="IS46" s="163">
        <f t="shared" si="0"/>
        <v>0</v>
      </c>
      <c r="IT46" s="161">
        <f t="shared" si="1"/>
        <v>0</v>
      </c>
      <c r="IU46" s="162">
        <f t="shared" si="2"/>
        <v>0</v>
      </c>
      <c r="IW46" s="241"/>
    </row>
    <row r="47" spans="1:257" s="160" customFormat="1" ht="20.100000000000001" customHeight="1">
      <c r="A47" s="270"/>
      <c r="B47" s="303"/>
      <c r="C47" s="271"/>
      <c r="D47" s="503"/>
      <c r="E47" s="504"/>
      <c r="F47" s="505"/>
      <c r="G47" s="506"/>
      <c r="H47" s="506"/>
      <c r="I47" s="507"/>
      <c r="J47" s="508"/>
      <c r="K47" s="509"/>
      <c r="L47" s="400"/>
      <c r="M47" s="176"/>
      <c r="N47" s="401"/>
      <c r="O47" s="402"/>
      <c r="P47" s="402"/>
      <c r="Q47" s="403"/>
      <c r="R47" s="404"/>
      <c r="S47" s="405"/>
      <c r="T47" s="503"/>
      <c r="U47" s="504"/>
      <c r="V47" s="505"/>
      <c r="W47" s="506"/>
      <c r="X47" s="506"/>
      <c r="Y47" s="507"/>
      <c r="Z47" s="508"/>
      <c r="AA47" s="509"/>
      <c r="AB47" s="400"/>
      <c r="AC47" s="176"/>
      <c r="AD47" s="401"/>
      <c r="AE47" s="402"/>
      <c r="AF47" s="402"/>
      <c r="AG47" s="403"/>
      <c r="AH47" s="404"/>
      <c r="AI47" s="405"/>
      <c r="AJ47" s="503"/>
      <c r="AK47" s="504"/>
      <c r="AL47" s="505"/>
      <c r="AM47" s="506"/>
      <c r="AN47" s="506"/>
      <c r="AO47" s="507"/>
      <c r="AP47" s="508"/>
      <c r="AQ47" s="509"/>
      <c r="AR47" s="400"/>
      <c r="AS47" s="176"/>
      <c r="AT47" s="401"/>
      <c r="AU47" s="402"/>
      <c r="AV47" s="402"/>
      <c r="AW47" s="403"/>
      <c r="AX47" s="404"/>
      <c r="AY47" s="405"/>
      <c r="AZ47" s="503"/>
      <c r="BA47" s="504"/>
      <c r="BB47" s="505"/>
      <c r="BC47" s="506"/>
      <c r="BD47" s="506"/>
      <c r="BE47" s="507"/>
      <c r="BF47" s="508"/>
      <c r="BG47" s="509"/>
      <c r="BH47" s="400"/>
      <c r="BI47" s="176"/>
      <c r="BJ47" s="401"/>
      <c r="BK47" s="402"/>
      <c r="BL47" s="402"/>
      <c r="BM47" s="403"/>
      <c r="BN47" s="404"/>
      <c r="BO47" s="405"/>
      <c r="BP47" s="503"/>
      <c r="BQ47" s="504"/>
      <c r="BR47" s="505"/>
      <c r="BS47" s="506"/>
      <c r="BT47" s="506"/>
      <c r="BU47" s="507"/>
      <c r="BV47" s="508"/>
      <c r="BW47" s="509"/>
      <c r="BX47" s="400"/>
      <c r="BY47" s="176"/>
      <c r="BZ47" s="401"/>
      <c r="CA47" s="402"/>
      <c r="CB47" s="402"/>
      <c r="CC47" s="403"/>
      <c r="CD47" s="404"/>
      <c r="CE47" s="405"/>
      <c r="CF47" s="503"/>
      <c r="CG47" s="504"/>
      <c r="CH47" s="505"/>
      <c r="CI47" s="506"/>
      <c r="CJ47" s="506"/>
      <c r="CK47" s="507"/>
      <c r="CL47" s="508"/>
      <c r="CM47" s="509"/>
      <c r="CN47" s="400"/>
      <c r="CO47" s="176"/>
      <c r="CP47" s="401"/>
      <c r="CQ47" s="402"/>
      <c r="CR47" s="402"/>
      <c r="CS47" s="403"/>
      <c r="CT47" s="404"/>
      <c r="CU47" s="405"/>
      <c r="CV47" s="503"/>
      <c r="CW47" s="504"/>
      <c r="CX47" s="505"/>
      <c r="CY47" s="506"/>
      <c r="CZ47" s="506"/>
      <c r="DA47" s="507"/>
      <c r="DB47" s="508"/>
      <c r="DC47" s="509"/>
      <c r="DD47" s="400"/>
      <c r="DE47" s="176"/>
      <c r="DF47" s="401"/>
      <c r="DG47" s="402"/>
      <c r="DH47" s="402"/>
      <c r="DI47" s="403"/>
      <c r="DJ47" s="404"/>
      <c r="DK47" s="405"/>
      <c r="DL47" s="503"/>
      <c r="DM47" s="504"/>
      <c r="DN47" s="505"/>
      <c r="DO47" s="506"/>
      <c r="DP47" s="506"/>
      <c r="DQ47" s="507"/>
      <c r="DR47" s="508"/>
      <c r="DS47" s="509"/>
      <c r="DT47" s="400"/>
      <c r="DU47" s="176"/>
      <c r="DV47" s="401"/>
      <c r="DW47" s="402"/>
      <c r="DX47" s="402"/>
      <c r="DY47" s="403"/>
      <c r="DZ47" s="404"/>
      <c r="EA47" s="405"/>
      <c r="EB47" s="503"/>
      <c r="EC47" s="504"/>
      <c r="ED47" s="505"/>
      <c r="EE47" s="506"/>
      <c r="EF47" s="506"/>
      <c r="EG47" s="507"/>
      <c r="EH47" s="508"/>
      <c r="EI47" s="509"/>
      <c r="EJ47" s="400"/>
      <c r="EK47" s="176"/>
      <c r="EL47" s="401"/>
      <c r="EM47" s="402"/>
      <c r="EN47" s="402"/>
      <c r="EO47" s="403"/>
      <c r="EP47" s="404"/>
      <c r="EQ47" s="405"/>
      <c r="ER47" s="503"/>
      <c r="ES47" s="504"/>
      <c r="ET47" s="505"/>
      <c r="EU47" s="506"/>
      <c r="EV47" s="506"/>
      <c r="EW47" s="507"/>
      <c r="EX47" s="508"/>
      <c r="EY47" s="509"/>
      <c r="EZ47" s="400"/>
      <c r="FA47" s="176"/>
      <c r="FB47" s="401"/>
      <c r="FC47" s="402"/>
      <c r="FD47" s="402"/>
      <c r="FE47" s="403"/>
      <c r="FF47" s="404"/>
      <c r="FG47" s="405"/>
      <c r="FH47" s="503"/>
      <c r="FI47" s="504"/>
      <c r="FJ47" s="505"/>
      <c r="FK47" s="506"/>
      <c r="FL47" s="506"/>
      <c r="FM47" s="507"/>
      <c r="FN47" s="508"/>
      <c r="FO47" s="509"/>
      <c r="FP47" s="400"/>
      <c r="FQ47" s="176"/>
      <c r="FR47" s="401"/>
      <c r="FS47" s="402"/>
      <c r="FT47" s="402"/>
      <c r="FU47" s="403"/>
      <c r="FV47" s="404"/>
      <c r="FW47" s="405"/>
      <c r="FX47" s="503"/>
      <c r="FY47" s="504"/>
      <c r="FZ47" s="505"/>
      <c r="GA47" s="506"/>
      <c r="GB47" s="506"/>
      <c r="GC47" s="507"/>
      <c r="GD47" s="508"/>
      <c r="GE47" s="509"/>
      <c r="GF47" s="400"/>
      <c r="GG47" s="176"/>
      <c r="GH47" s="401"/>
      <c r="GI47" s="402"/>
      <c r="GJ47" s="402"/>
      <c r="GK47" s="403"/>
      <c r="GL47" s="404"/>
      <c r="GM47" s="405"/>
      <c r="GN47" s="503"/>
      <c r="GO47" s="504"/>
      <c r="GP47" s="505"/>
      <c r="GQ47" s="506"/>
      <c r="GR47" s="506"/>
      <c r="GS47" s="507"/>
      <c r="GT47" s="508"/>
      <c r="GU47" s="509"/>
      <c r="GV47" s="400"/>
      <c r="GW47" s="176"/>
      <c r="GX47" s="401"/>
      <c r="GY47" s="402"/>
      <c r="GZ47" s="402"/>
      <c r="HA47" s="403"/>
      <c r="HB47" s="404"/>
      <c r="HC47" s="405"/>
      <c r="HD47" s="503"/>
      <c r="HE47" s="504"/>
      <c r="HF47" s="505"/>
      <c r="HG47" s="506"/>
      <c r="HH47" s="506"/>
      <c r="HI47" s="507"/>
      <c r="HJ47" s="508"/>
      <c r="HK47" s="509"/>
      <c r="HL47" s="400"/>
      <c r="HM47" s="176"/>
      <c r="HN47" s="401"/>
      <c r="HO47" s="402"/>
      <c r="HP47" s="402"/>
      <c r="HQ47" s="403"/>
      <c r="HR47" s="404"/>
      <c r="HS47" s="405"/>
      <c r="HT47" s="503"/>
      <c r="HU47" s="504"/>
      <c r="HV47" s="505"/>
      <c r="HW47" s="506"/>
      <c r="HX47" s="506"/>
      <c r="HY47" s="507"/>
      <c r="HZ47" s="508"/>
      <c r="IA47" s="509"/>
      <c r="IB47" s="400"/>
      <c r="IC47" s="176"/>
      <c r="ID47" s="401"/>
      <c r="IE47" s="402"/>
      <c r="IF47" s="402"/>
      <c r="IG47" s="403"/>
      <c r="IH47" s="404"/>
      <c r="II47" s="405"/>
      <c r="IJ47" s="503"/>
      <c r="IK47" s="504"/>
      <c r="IL47" s="505"/>
      <c r="IM47" s="506"/>
      <c r="IN47" s="506"/>
      <c r="IO47" s="507"/>
      <c r="IP47" s="508"/>
      <c r="IQ47" s="509"/>
      <c r="IS47" s="163">
        <f t="shared" si="0"/>
        <v>0</v>
      </c>
      <c r="IT47" s="161">
        <f t="shared" si="1"/>
        <v>0</v>
      </c>
      <c r="IU47" s="162">
        <f t="shared" si="2"/>
        <v>0</v>
      </c>
      <c r="IW47" s="241"/>
    </row>
    <row r="48" spans="1:257" s="160" customFormat="1" ht="20.100000000000001" customHeight="1">
      <c r="A48" s="520"/>
      <c r="B48" s="521"/>
      <c r="C48" s="522"/>
      <c r="D48" s="510"/>
      <c r="E48" s="511"/>
      <c r="F48" s="512"/>
      <c r="G48" s="513"/>
      <c r="H48" s="513"/>
      <c r="I48" s="514"/>
      <c r="J48" s="515"/>
      <c r="K48" s="516"/>
      <c r="L48" s="418"/>
      <c r="M48" s="179"/>
      <c r="N48" s="419"/>
      <c r="O48" s="420"/>
      <c r="P48" s="420"/>
      <c r="Q48" s="421"/>
      <c r="R48" s="422"/>
      <c r="S48" s="423"/>
      <c r="T48" s="510"/>
      <c r="U48" s="511"/>
      <c r="V48" s="512"/>
      <c r="W48" s="513"/>
      <c r="X48" s="513"/>
      <c r="Y48" s="514"/>
      <c r="Z48" s="515"/>
      <c r="AA48" s="516"/>
      <c r="AB48" s="418"/>
      <c r="AC48" s="179"/>
      <c r="AD48" s="419"/>
      <c r="AE48" s="420"/>
      <c r="AF48" s="420"/>
      <c r="AG48" s="421"/>
      <c r="AH48" s="422"/>
      <c r="AI48" s="423"/>
      <c r="AJ48" s="510"/>
      <c r="AK48" s="511"/>
      <c r="AL48" s="512"/>
      <c r="AM48" s="513"/>
      <c r="AN48" s="513"/>
      <c r="AO48" s="514"/>
      <c r="AP48" s="515"/>
      <c r="AQ48" s="516"/>
      <c r="AR48" s="418"/>
      <c r="AS48" s="179"/>
      <c r="AT48" s="419"/>
      <c r="AU48" s="420"/>
      <c r="AV48" s="420"/>
      <c r="AW48" s="421"/>
      <c r="AX48" s="422"/>
      <c r="AY48" s="423"/>
      <c r="AZ48" s="510"/>
      <c r="BA48" s="511"/>
      <c r="BB48" s="512"/>
      <c r="BC48" s="513"/>
      <c r="BD48" s="513"/>
      <c r="BE48" s="514"/>
      <c r="BF48" s="515"/>
      <c r="BG48" s="516"/>
      <c r="BH48" s="418"/>
      <c r="BI48" s="179"/>
      <c r="BJ48" s="419"/>
      <c r="BK48" s="420"/>
      <c r="BL48" s="420"/>
      <c r="BM48" s="421"/>
      <c r="BN48" s="422"/>
      <c r="BO48" s="423"/>
      <c r="BP48" s="510"/>
      <c r="BQ48" s="511"/>
      <c r="BR48" s="512"/>
      <c r="BS48" s="513"/>
      <c r="BT48" s="513"/>
      <c r="BU48" s="514"/>
      <c r="BV48" s="515"/>
      <c r="BW48" s="516"/>
      <c r="BX48" s="418"/>
      <c r="BY48" s="179"/>
      <c r="BZ48" s="419"/>
      <c r="CA48" s="420"/>
      <c r="CB48" s="420"/>
      <c r="CC48" s="421"/>
      <c r="CD48" s="422"/>
      <c r="CE48" s="423"/>
      <c r="CF48" s="510"/>
      <c r="CG48" s="511"/>
      <c r="CH48" s="512"/>
      <c r="CI48" s="513"/>
      <c r="CJ48" s="513"/>
      <c r="CK48" s="514"/>
      <c r="CL48" s="515"/>
      <c r="CM48" s="516"/>
      <c r="CN48" s="418"/>
      <c r="CO48" s="179"/>
      <c r="CP48" s="419"/>
      <c r="CQ48" s="420"/>
      <c r="CR48" s="420"/>
      <c r="CS48" s="421"/>
      <c r="CT48" s="422"/>
      <c r="CU48" s="423"/>
      <c r="CV48" s="510"/>
      <c r="CW48" s="511"/>
      <c r="CX48" s="512"/>
      <c r="CY48" s="513"/>
      <c r="CZ48" s="513"/>
      <c r="DA48" s="514"/>
      <c r="DB48" s="515"/>
      <c r="DC48" s="516"/>
      <c r="DD48" s="418"/>
      <c r="DE48" s="179"/>
      <c r="DF48" s="419"/>
      <c r="DG48" s="420"/>
      <c r="DH48" s="420"/>
      <c r="DI48" s="421"/>
      <c r="DJ48" s="422"/>
      <c r="DK48" s="423"/>
      <c r="DL48" s="510"/>
      <c r="DM48" s="511"/>
      <c r="DN48" s="512"/>
      <c r="DO48" s="513"/>
      <c r="DP48" s="513"/>
      <c r="DQ48" s="514"/>
      <c r="DR48" s="515"/>
      <c r="DS48" s="516"/>
      <c r="DT48" s="418"/>
      <c r="DU48" s="179"/>
      <c r="DV48" s="419"/>
      <c r="DW48" s="420"/>
      <c r="DX48" s="420"/>
      <c r="DY48" s="421"/>
      <c r="DZ48" s="422"/>
      <c r="EA48" s="423"/>
      <c r="EB48" s="510"/>
      <c r="EC48" s="511"/>
      <c r="ED48" s="512"/>
      <c r="EE48" s="513"/>
      <c r="EF48" s="513"/>
      <c r="EG48" s="514"/>
      <c r="EH48" s="515"/>
      <c r="EI48" s="516"/>
      <c r="EJ48" s="418"/>
      <c r="EK48" s="179"/>
      <c r="EL48" s="419"/>
      <c r="EM48" s="420"/>
      <c r="EN48" s="420"/>
      <c r="EO48" s="421"/>
      <c r="EP48" s="422"/>
      <c r="EQ48" s="423"/>
      <c r="ER48" s="510"/>
      <c r="ES48" s="511"/>
      <c r="ET48" s="512"/>
      <c r="EU48" s="513"/>
      <c r="EV48" s="513"/>
      <c r="EW48" s="514"/>
      <c r="EX48" s="515"/>
      <c r="EY48" s="516"/>
      <c r="EZ48" s="418"/>
      <c r="FA48" s="179"/>
      <c r="FB48" s="419"/>
      <c r="FC48" s="420"/>
      <c r="FD48" s="420"/>
      <c r="FE48" s="421"/>
      <c r="FF48" s="422"/>
      <c r="FG48" s="423"/>
      <c r="FH48" s="510"/>
      <c r="FI48" s="511"/>
      <c r="FJ48" s="512"/>
      <c r="FK48" s="513"/>
      <c r="FL48" s="513"/>
      <c r="FM48" s="514"/>
      <c r="FN48" s="515"/>
      <c r="FO48" s="516"/>
      <c r="FP48" s="418"/>
      <c r="FQ48" s="179"/>
      <c r="FR48" s="419"/>
      <c r="FS48" s="420"/>
      <c r="FT48" s="420"/>
      <c r="FU48" s="421"/>
      <c r="FV48" s="422"/>
      <c r="FW48" s="423"/>
      <c r="FX48" s="510"/>
      <c r="FY48" s="511"/>
      <c r="FZ48" s="512"/>
      <c r="GA48" s="513"/>
      <c r="GB48" s="513"/>
      <c r="GC48" s="514"/>
      <c r="GD48" s="515"/>
      <c r="GE48" s="516"/>
      <c r="GF48" s="418"/>
      <c r="GG48" s="179"/>
      <c r="GH48" s="419"/>
      <c r="GI48" s="420"/>
      <c r="GJ48" s="420"/>
      <c r="GK48" s="421"/>
      <c r="GL48" s="422"/>
      <c r="GM48" s="423"/>
      <c r="GN48" s="510"/>
      <c r="GO48" s="511"/>
      <c r="GP48" s="512"/>
      <c r="GQ48" s="513"/>
      <c r="GR48" s="513"/>
      <c r="GS48" s="514"/>
      <c r="GT48" s="515"/>
      <c r="GU48" s="516"/>
      <c r="GV48" s="418"/>
      <c r="GW48" s="179"/>
      <c r="GX48" s="419"/>
      <c r="GY48" s="420"/>
      <c r="GZ48" s="420"/>
      <c r="HA48" s="421"/>
      <c r="HB48" s="422"/>
      <c r="HC48" s="423"/>
      <c r="HD48" s="510"/>
      <c r="HE48" s="511"/>
      <c r="HF48" s="512"/>
      <c r="HG48" s="513"/>
      <c r="HH48" s="513"/>
      <c r="HI48" s="514"/>
      <c r="HJ48" s="515"/>
      <c r="HK48" s="516"/>
      <c r="HL48" s="418"/>
      <c r="HM48" s="179"/>
      <c r="HN48" s="419"/>
      <c r="HO48" s="420"/>
      <c r="HP48" s="420"/>
      <c r="HQ48" s="421"/>
      <c r="HR48" s="422"/>
      <c r="HS48" s="423"/>
      <c r="HT48" s="510"/>
      <c r="HU48" s="511"/>
      <c r="HV48" s="512"/>
      <c r="HW48" s="513"/>
      <c r="HX48" s="513"/>
      <c r="HY48" s="514"/>
      <c r="HZ48" s="515"/>
      <c r="IA48" s="516"/>
      <c r="IB48" s="418"/>
      <c r="IC48" s="179"/>
      <c r="ID48" s="419"/>
      <c r="IE48" s="420"/>
      <c r="IF48" s="420"/>
      <c r="IG48" s="421"/>
      <c r="IH48" s="422"/>
      <c r="II48" s="423"/>
      <c r="IJ48" s="510"/>
      <c r="IK48" s="511"/>
      <c r="IL48" s="512"/>
      <c r="IM48" s="513"/>
      <c r="IN48" s="513"/>
      <c r="IO48" s="514"/>
      <c r="IP48" s="515"/>
      <c r="IQ48" s="516"/>
      <c r="IS48" s="163">
        <f t="shared" si="0"/>
        <v>0</v>
      </c>
      <c r="IT48" s="161">
        <f t="shared" si="1"/>
        <v>0</v>
      </c>
      <c r="IU48" s="162">
        <f t="shared" si="2"/>
        <v>0</v>
      </c>
      <c r="IW48" s="241"/>
    </row>
    <row r="49" spans="1:257" s="160" customFormat="1" ht="20.100000000000001" customHeight="1">
      <c r="A49" s="270"/>
      <c r="B49" s="303"/>
      <c r="C49" s="271"/>
      <c r="D49" s="503"/>
      <c r="E49" s="504"/>
      <c r="F49" s="505"/>
      <c r="G49" s="506"/>
      <c r="H49" s="506"/>
      <c r="I49" s="507"/>
      <c r="J49" s="508"/>
      <c r="K49" s="509"/>
      <c r="L49" s="400"/>
      <c r="M49" s="176"/>
      <c r="N49" s="401"/>
      <c r="O49" s="402"/>
      <c r="P49" s="402"/>
      <c r="Q49" s="403"/>
      <c r="R49" s="404"/>
      <c r="S49" s="405"/>
      <c r="T49" s="503"/>
      <c r="U49" s="504"/>
      <c r="V49" s="505"/>
      <c r="W49" s="506"/>
      <c r="X49" s="506"/>
      <c r="Y49" s="507"/>
      <c r="Z49" s="508"/>
      <c r="AA49" s="509"/>
      <c r="AB49" s="400"/>
      <c r="AC49" s="176"/>
      <c r="AD49" s="401"/>
      <c r="AE49" s="402"/>
      <c r="AF49" s="402"/>
      <c r="AG49" s="403"/>
      <c r="AH49" s="404"/>
      <c r="AI49" s="405"/>
      <c r="AJ49" s="503"/>
      <c r="AK49" s="504"/>
      <c r="AL49" s="505"/>
      <c r="AM49" s="506"/>
      <c r="AN49" s="506"/>
      <c r="AO49" s="507"/>
      <c r="AP49" s="508"/>
      <c r="AQ49" s="509"/>
      <c r="AR49" s="400"/>
      <c r="AS49" s="176"/>
      <c r="AT49" s="401"/>
      <c r="AU49" s="402"/>
      <c r="AV49" s="402"/>
      <c r="AW49" s="403"/>
      <c r="AX49" s="404"/>
      <c r="AY49" s="405"/>
      <c r="AZ49" s="503"/>
      <c r="BA49" s="504"/>
      <c r="BB49" s="505"/>
      <c r="BC49" s="506"/>
      <c r="BD49" s="506"/>
      <c r="BE49" s="507"/>
      <c r="BF49" s="508"/>
      <c r="BG49" s="509"/>
      <c r="BH49" s="400"/>
      <c r="BI49" s="176"/>
      <c r="BJ49" s="401"/>
      <c r="BK49" s="402"/>
      <c r="BL49" s="402"/>
      <c r="BM49" s="403"/>
      <c r="BN49" s="404"/>
      <c r="BO49" s="405"/>
      <c r="BP49" s="503"/>
      <c r="BQ49" s="504"/>
      <c r="BR49" s="505"/>
      <c r="BS49" s="506"/>
      <c r="BT49" s="506"/>
      <c r="BU49" s="507"/>
      <c r="BV49" s="508"/>
      <c r="BW49" s="509"/>
      <c r="BX49" s="400"/>
      <c r="BY49" s="176"/>
      <c r="BZ49" s="401"/>
      <c r="CA49" s="402"/>
      <c r="CB49" s="402"/>
      <c r="CC49" s="403"/>
      <c r="CD49" s="404"/>
      <c r="CE49" s="405"/>
      <c r="CF49" s="503"/>
      <c r="CG49" s="504"/>
      <c r="CH49" s="505"/>
      <c r="CI49" s="506"/>
      <c r="CJ49" s="506"/>
      <c r="CK49" s="507"/>
      <c r="CL49" s="508"/>
      <c r="CM49" s="509"/>
      <c r="CN49" s="400"/>
      <c r="CO49" s="176"/>
      <c r="CP49" s="401"/>
      <c r="CQ49" s="402"/>
      <c r="CR49" s="402"/>
      <c r="CS49" s="403"/>
      <c r="CT49" s="404"/>
      <c r="CU49" s="405"/>
      <c r="CV49" s="503"/>
      <c r="CW49" s="504"/>
      <c r="CX49" s="505"/>
      <c r="CY49" s="506"/>
      <c r="CZ49" s="506"/>
      <c r="DA49" s="507"/>
      <c r="DB49" s="508"/>
      <c r="DC49" s="509"/>
      <c r="DD49" s="400"/>
      <c r="DE49" s="176"/>
      <c r="DF49" s="401"/>
      <c r="DG49" s="402"/>
      <c r="DH49" s="402"/>
      <c r="DI49" s="403"/>
      <c r="DJ49" s="404"/>
      <c r="DK49" s="405"/>
      <c r="DL49" s="503"/>
      <c r="DM49" s="504"/>
      <c r="DN49" s="505"/>
      <c r="DO49" s="506"/>
      <c r="DP49" s="506"/>
      <c r="DQ49" s="507"/>
      <c r="DR49" s="508"/>
      <c r="DS49" s="509"/>
      <c r="DT49" s="400"/>
      <c r="DU49" s="176"/>
      <c r="DV49" s="401"/>
      <c r="DW49" s="402"/>
      <c r="DX49" s="402"/>
      <c r="DY49" s="403"/>
      <c r="DZ49" s="404"/>
      <c r="EA49" s="405"/>
      <c r="EB49" s="503"/>
      <c r="EC49" s="504"/>
      <c r="ED49" s="505"/>
      <c r="EE49" s="506"/>
      <c r="EF49" s="506"/>
      <c r="EG49" s="507"/>
      <c r="EH49" s="508"/>
      <c r="EI49" s="509"/>
      <c r="EJ49" s="400"/>
      <c r="EK49" s="176"/>
      <c r="EL49" s="401"/>
      <c r="EM49" s="402"/>
      <c r="EN49" s="402"/>
      <c r="EO49" s="403"/>
      <c r="EP49" s="404"/>
      <c r="EQ49" s="405"/>
      <c r="ER49" s="503"/>
      <c r="ES49" s="504"/>
      <c r="ET49" s="505"/>
      <c r="EU49" s="506"/>
      <c r="EV49" s="506"/>
      <c r="EW49" s="507"/>
      <c r="EX49" s="508"/>
      <c r="EY49" s="509"/>
      <c r="EZ49" s="400"/>
      <c r="FA49" s="176"/>
      <c r="FB49" s="401"/>
      <c r="FC49" s="402"/>
      <c r="FD49" s="402"/>
      <c r="FE49" s="403"/>
      <c r="FF49" s="404"/>
      <c r="FG49" s="405"/>
      <c r="FH49" s="503"/>
      <c r="FI49" s="504"/>
      <c r="FJ49" s="505"/>
      <c r="FK49" s="506"/>
      <c r="FL49" s="506"/>
      <c r="FM49" s="507"/>
      <c r="FN49" s="508"/>
      <c r="FO49" s="509"/>
      <c r="FP49" s="400"/>
      <c r="FQ49" s="176"/>
      <c r="FR49" s="401"/>
      <c r="FS49" s="402"/>
      <c r="FT49" s="402"/>
      <c r="FU49" s="403"/>
      <c r="FV49" s="404"/>
      <c r="FW49" s="405"/>
      <c r="FX49" s="503"/>
      <c r="FY49" s="504"/>
      <c r="FZ49" s="505"/>
      <c r="GA49" s="506"/>
      <c r="GB49" s="506"/>
      <c r="GC49" s="507"/>
      <c r="GD49" s="508"/>
      <c r="GE49" s="509"/>
      <c r="GF49" s="400"/>
      <c r="GG49" s="176"/>
      <c r="GH49" s="401"/>
      <c r="GI49" s="402"/>
      <c r="GJ49" s="402"/>
      <c r="GK49" s="403"/>
      <c r="GL49" s="404"/>
      <c r="GM49" s="405"/>
      <c r="GN49" s="503"/>
      <c r="GO49" s="504"/>
      <c r="GP49" s="505"/>
      <c r="GQ49" s="506"/>
      <c r="GR49" s="506"/>
      <c r="GS49" s="507"/>
      <c r="GT49" s="508"/>
      <c r="GU49" s="509"/>
      <c r="GV49" s="400"/>
      <c r="GW49" s="176"/>
      <c r="GX49" s="401"/>
      <c r="GY49" s="402"/>
      <c r="GZ49" s="402"/>
      <c r="HA49" s="403"/>
      <c r="HB49" s="404"/>
      <c r="HC49" s="405"/>
      <c r="HD49" s="503"/>
      <c r="HE49" s="504"/>
      <c r="HF49" s="505"/>
      <c r="HG49" s="506"/>
      <c r="HH49" s="506"/>
      <c r="HI49" s="507"/>
      <c r="HJ49" s="508"/>
      <c r="HK49" s="509"/>
      <c r="HL49" s="400"/>
      <c r="HM49" s="176"/>
      <c r="HN49" s="401"/>
      <c r="HO49" s="402"/>
      <c r="HP49" s="402"/>
      <c r="HQ49" s="403"/>
      <c r="HR49" s="404"/>
      <c r="HS49" s="405"/>
      <c r="HT49" s="503"/>
      <c r="HU49" s="504"/>
      <c r="HV49" s="505"/>
      <c r="HW49" s="506"/>
      <c r="HX49" s="506"/>
      <c r="HY49" s="507"/>
      <c r="HZ49" s="508"/>
      <c r="IA49" s="509"/>
      <c r="IB49" s="400"/>
      <c r="IC49" s="176"/>
      <c r="ID49" s="401"/>
      <c r="IE49" s="402"/>
      <c r="IF49" s="402"/>
      <c r="IG49" s="403"/>
      <c r="IH49" s="404"/>
      <c r="II49" s="405"/>
      <c r="IJ49" s="503"/>
      <c r="IK49" s="504"/>
      <c r="IL49" s="505"/>
      <c r="IM49" s="506"/>
      <c r="IN49" s="506"/>
      <c r="IO49" s="507"/>
      <c r="IP49" s="508"/>
      <c r="IQ49" s="509"/>
      <c r="IS49" s="163">
        <f t="shared" si="0"/>
        <v>0</v>
      </c>
      <c r="IT49" s="161">
        <f t="shared" si="1"/>
        <v>0</v>
      </c>
      <c r="IU49" s="162">
        <f t="shared" si="2"/>
        <v>0</v>
      </c>
      <c r="IW49" s="241"/>
    </row>
    <row r="50" spans="1:257" s="160" customFormat="1" ht="20.100000000000001" customHeight="1">
      <c r="A50" s="520"/>
      <c r="B50" s="521"/>
      <c r="C50" s="522"/>
      <c r="D50" s="510"/>
      <c r="E50" s="511"/>
      <c r="F50" s="512"/>
      <c r="G50" s="513"/>
      <c r="H50" s="513"/>
      <c r="I50" s="514"/>
      <c r="J50" s="515"/>
      <c r="K50" s="516"/>
      <c r="L50" s="418"/>
      <c r="M50" s="179"/>
      <c r="N50" s="419"/>
      <c r="O50" s="420"/>
      <c r="P50" s="420"/>
      <c r="Q50" s="421"/>
      <c r="R50" s="422"/>
      <c r="S50" s="423"/>
      <c r="T50" s="510"/>
      <c r="U50" s="511"/>
      <c r="V50" s="512"/>
      <c r="W50" s="513"/>
      <c r="X50" s="513"/>
      <c r="Y50" s="514"/>
      <c r="Z50" s="515"/>
      <c r="AA50" s="516"/>
      <c r="AB50" s="418"/>
      <c r="AC50" s="179"/>
      <c r="AD50" s="419"/>
      <c r="AE50" s="420"/>
      <c r="AF50" s="420"/>
      <c r="AG50" s="421"/>
      <c r="AH50" s="422"/>
      <c r="AI50" s="423"/>
      <c r="AJ50" s="510"/>
      <c r="AK50" s="511"/>
      <c r="AL50" s="512"/>
      <c r="AM50" s="513"/>
      <c r="AN50" s="513"/>
      <c r="AO50" s="514"/>
      <c r="AP50" s="515"/>
      <c r="AQ50" s="516"/>
      <c r="AR50" s="418"/>
      <c r="AS50" s="179"/>
      <c r="AT50" s="419"/>
      <c r="AU50" s="420"/>
      <c r="AV50" s="420"/>
      <c r="AW50" s="421"/>
      <c r="AX50" s="422"/>
      <c r="AY50" s="423"/>
      <c r="AZ50" s="510"/>
      <c r="BA50" s="511"/>
      <c r="BB50" s="512"/>
      <c r="BC50" s="513"/>
      <c r="BD50" s="513"/>
      <c r="BE50" s="514"/>
      <c r="BF50" s="515"/>
      <c r="BG50" s="516"/>
      <c r="BH50" s="418"/>
      <c r="BI50" s="179"/>
      <c r="BJ50" s="419"/>
      <c r="BK50" s="420"/>
      <c r="BL50" s="420"/>
      <c r="BM50" s="421"/>
      <c r="BN50" s="422"/>
      <c r="BO50" s="423"/>
      <c r="BP50" s="510"/>
      <c r="BQ50" s="511"/>
      <c r="BR50" s="512"/>
      <c r="BS50" s="513"/>
      <c r="BT50" s="513"/>
      <c r="BU50" s="514"/>
      <c r="BV50" s="515"/>
      <c r="BW50" s="516"/>
      <c r="BX50" s="418"/>
      <c r="BY50" s="179"/>
      <c r="BZ50" s="419"/>
      <c r="CA50" s="420"/>
      <c r="CB50" s="420"/>
      <c r="CC50" s="421"/>
      <c r="CD50" s="422"/>
      <c r="CE50" s="423"/>
      <c r="CF50" s="510"/>
      <c r="CG50" s="511"/>
      <c r="CH50" s="512"/>
      <c r="CI50" s="513"/>
      <c r="CJ50" s="513"/>
      <c r="CK50" s="514"/>
      <c r="CL50" s="515"/>
      <c r="CM50" s="516"/>
      <c r="CN50" s="418"/>
      <c r="CO50" s="179"/>
      <c r="CP50" s="419"/>
      <c r="CQ50" s="420"/>
      <c r="CR50" s="420"/>
      <c r="CS50" s="421"/>
      <c r="CT50" s="422"/>
      <c r="CU50" s="423"/>
      <c r="CV50" s="510"/>
      <c r="CW50" s="511"/>
      <c r="CX50" s="512"/>
      <c r="CY50" s="513"/>
      <c r="CZ50" s="513"/>
      <c r="DA50" s="514"/>
      <c r="DB50" s="515"/>
      <c r="DC50" s="516"/>
      <c r="DD50" s="418"/>
      <c r="DE50" s="179"/>
      <c r="DF50" s="419"/>
      <c r="DG50" s="420"/>
      <c r="DH50" s="420"/>
      <c r="DI50" s="421"/>
      <c r="DJ50" s="422"/>
      <c r="DK50" s="423"/>
      <c r="DL50" s="510"/>
      <c r="DM50" s="511"/>
      <c r="DN50" s="512"/>
      <c r="DO50" s="513"/>
      <c r="DP50" s="513"/>
      <c r="DQ50" s="514"/>
      <c r="DR50" s="515"/>
      <c r="DS50" s="516"/>
      <c r="DT50" s="418"/>
      <c r="DU50" s="179"/>
      <c r="DV50" s="419"/>
      <c r="DW50" s="420"/>
      <c r="DX50" s="420"/>
      <c r="DY50" s="421"/>
      <c r="DZ50" s="422"/>
      <c r="EA50" s="423"/>
      <c r="EB50" s="510"/>
      <c r="EC50" s="511"/>
      <c r="ED50" s="512"/>
      <c r="EE50" s="513"/>
      <c r="EF50" s="513"/>
      <c r="EG50" s="514"/>
      <c r="EH50" s="515"/>
      <c r="EI50" s="516"/>
      <c r="EJ50" s="418"/>
      <c r="EK50" s="179"/>
      <c r="EL50" s="419"/>
      <c r="EM50" s="420"/>
      <c r="EN50" s="420"/>
      <c r="EO50" s="421"/>
      <c r="EP50" s="422"/>
      <c r="EQ50" s="423"/>
      <c r="ER50" s="510"/>
      <c r="ES50" s="511"/>
      <c r="ET50" s="512"/>
      <c r="EU50" s="513"/>
      <c r="EV50" s="513"/>
      <c r="EW50" s="514"/>
      <c r="EX50" s="515"/>
      <c r="EY50" s="516"/>
      <c r="EZ50" s="418"/>
      <c r="FA50" s="179"/>
      <c r="FB50" s="419"/>
      <c r="FC50" s="420"/>
      <c r="FD50" s="420"/>
      <c r="FE50" s="421"/>
      <c r="FF50" s="422"/>
      <c r="FG50" s="423"/>
      <c r="FH50" s="510"/>
      <c r="FI50" s="511"/>
      <c r="FJ50" s="512"/>
      <c r="FK50" s="513"/>
      <c r="FL50" s="513"/>
      <c r="FM50" s="514"/>
      <c r="FN50" s="515"/>
      <c r="FO50" s="516"/>
      <c r="FP50" s="418"/>
      <c r="FQ50" s="179"/>
      <c r="FR50" s="419"/>
      <c r="FS50" s="420"/>
      <c r="FT50" s="420"/>
      <c r="FU50" s="421"/>
      <c r="FV50" s="422"/>
      <c r="FW50" s="423"/>
      <c r="FX50" s="510"/>
      <c r="FY50" s="511"/>
      <c r="FZ50" s="512"/>
      <c r="GA50" s="513"/>
      <c r="GB50" s="513"/>
      <c r="GC50" s="514"/>
      <c r="GD50" s="515"/>
      <c r="GE50" s="516"/>
      <c r="GF50" s="418"/>
      <c r="GG50" s="179"/>
      <c r="GH50" s="419"/>
      <c r="GI50" s="420"/>
      <c r="GJ50" s="420"/>
      <c r="GK50" s="421"/>
      <c r="GL50" s="422"/>
      <c r="GM50" s="423"/>
      <c r="GN50" s="510"/>
      <c r="GO50" s="511"/>
      <c r="GP50" s="512"/>
      <c r="GQ50" s="513"/>
      <c r="GR50" s="513"/>
      <c r="GS50" s="514"/>
      <c r="GT50" s="515"/>
      <c r="GU50" s="516"/>
      <c r="GV50" s="418"/>
      <c r="GW50" s="179"/>
      <c r="GX50" s="419"/>
      <c r="GY50" s="420"/>
      <c r="GZ50" s="420"/>
      <c r="HA50" s="421"/>
      <c r="HB50" s="422"/>
      <c r="HC50" s="423"/>
      <c r="HD50" s="510"/>
      <c r="HE50" s="511"/>
      <c r="HF50" s="512"/>
      <c r="HG50" s="513"/>
      <c r="HH50" s="513"/>
      <c r="HI50" s="514"/>
      <c r="HJ50" s="515"/>
      <c r="HK50" s="516"/>
      <c r="HL50" s="418"/>
      <c r="HM50" s="179"/>
      <c r="HN50" s="419"/>
      <c r="HO50" s="420"/>
      <c r="HP50" s="420"/>
      <c r="HQ50" s="421"/>
      <c r="HR50" s="422"/>
      <c r="HS50" s="423"/>
      <c r="HT50" s="510"/>
      <c r="HU50" s="511"/>
      <c r="HV50" s="512"/>
      <c r="HW50" s="513"/>
      <c r="HX50" s="513"/>
      <c r="HY50" s="514"/>
      <c r="HZ50" s="515"/>
      <c r="IA50" s="516"/>
      <c r="IB50" s="418"/>
      <c r="IC50" s="179"/>
      <c r="ID50" s="419"/>
      <c r="IE50" s="420"/>
      <c r="IF50" s="420"/>
      <c r="IG50" s="421"/>
      <c r="IH50" s="422"/>
      <c r="II50" s="423"/>
      <c r="IJ50" s="510"/>
      <c r="IK50" s="511"/>
      <c r="IL50" s="512"/>
      <c r="IM50" s="513"/>
      <c r="IN50" s="513"/>
      <c r="IO50" s="514"/>
      <c r="IP50" s="515"/>
      <c r="IQ50" s="516"/>
      <c r="IS50" s="163">
        <f t="shared" si="0"/>
        <v>0</v>
      </c>
      <c r="IT50" s="161">
        <f t="shared" si="1"/>
        <v>0</v>
      </c>
      <c r="IU50" s="162">
        <f t="shared" si="2"/>
        <v>0</v>
      </c>
      <c r="IW50" s="241"/>
    </row>
    <row r="51" spans="1:257" s="160" customFormat="1" ht="20.100000000000001" customHeight="1">
      <c r="A51" s="270"/>
      <c r="B51" s="303"/>
      <c r="C51" s="271"/>
      <c r="D51" s="503"/>
      <c r="E51" s="504"/>
      <c r="F51" s="505"/>
      <c r="G51" s="506"/>
      <c r="H51" s="506"/>
      <c r="I51" s="507"/>
      <c r="J51" s="508"/>
      <c r="K51" s="509"/>
      <c r="L51" s="400"/>
      <c r="M51" s="176"/>
      <c r="N51" s="401"/>
      <c r="O51" s="402"/>
      <c r="P51" s="402"/>
      <c r="Q51" s="403"/>
      <c r="R51" s="404"/>
      <c r="S51" s="405"/>
      <c r="T51" s="503"/>
      <c r="U51" s="504"/>
      <c r="V51" s="505"/>
      <c r="W51" s="506"/>
      <c r="X51" s="506"/>
      <c r="Y51" s="507"/>
      <c r="Z51" s="508"/>
      <c r="AA51" s="509"/>
      <c r="AB51" s="400"/>
      <c r="AC51" s="176"/>
      <c r="AD51" s="401"/>
      <c r="AE51" s="402"/>
      <c r="AF51" s="402"/>
      <c r="AG51" s="403"/>
      <c r="AH51" s="404"/>
      <c r="AI51" s="405"/>
      <c r="AJ51" s="503"/>
      <c r="AK51" s="504"/>
      <c r="AL51" s="505"/>
      <c r="AM51" s="506"/>
      <c r="AN51" s="506"/>
      <c r="AO51" s="507"/>
      <c r="AP51" s="508"/>
      <c r="AQ51" s="509"/>
      <c r="AR51" s="400"/>
      <c r="AS51" s="176"/>
      <c r="AT51" s="401"/>
      <c r="AU51" s="402"/>
      <c r="AV51" s="402"/>
      <c r="AW51" s="403"/>
      <c r="AX51" s="404"/>
      <c r="AY51" s="405"/>
      <c r="AZ51" s="503"/>
      <c r="BA51" s="504"/>
      <c r="BB51" s="505"/>
      <c r="BC51" s="506"/>
      <c r="BD51" s="506"/>
      <c r="BE51" s="507"/>
      <c r="BF51" s="508"/>
      <c r="BG51" s="509"/>
      <c r="BH51" s="400"/>
      <c r="BI51" s="176"/>
      <c r="BJ51" s="401"/>
      <c r="BK51" s="402"/>
      <c r="BL51" s="402"/>
      <c r="BM51" s="403"/>
      <c r="BN51" s="404"/>
      <c r="BO51" s="405"/>
      <c r="BP51" s="503"/>
      <c r="BQ51" s="504"/>
      <c r="BR51" s="505"/>
      <c r="BS51" s="506"/>
      <c r="BT51" s="506"/>
      <c r="BU51" s="507"/>
      <c r="BV51" s="508"/>
      <c r="BW51" s="509"/>
      <c r="BX51" s="400"/>
      <c r="BY51" s="176"/>
      <c r="BZ51" s="401"/>
      <c r="CA51" s="402"/>
      <c r="CB51" s="402"/>
      <c r="CC51" s="403"/>
      <c r="CD51" s="404"/>
      <c r="CE51" s="405"/>
      <c r="CF51" s="503"/>
      <c r="CG51" s="504"/>
      <c r="CH51" s="505"/>
      <c r="CI51" s="506"/>
      <c r="CJ51" s="506"/>
      <c r="CK51" s="507"/>
      <c r="CL51" s="508"/>
      <c r="CM51" s="509"/>
      <c r="CN51" s="400"/>
      <c r="CO51" s="176"/>
      <c r="CP51" s="401"/>
      <c r="CQ51" s="402"/>
      <c r="CR51" s="402"/>
      <c r="CS51" s="403"/>
      <c r="CT51" s="404"/>
      <c r="CU51" s="405"/>
      <c r="CV51" s="503"/>
      <c r="CW51" s="504"/>
      <c r="CX51" s="505"/>
      <c r="CY51" s="506"/>
      <c r="CZ51" s="506"/>
      <c r="DA51" s="507"/>
      <c r="DB51" s="508"/>
      <c r="DC51" s="509"/>
      <c r="DD51" s="400"/>
      <c r="DE51" s="176"/>
      <c r="DF51" s="401"/>
      <c r="DG51" s="402"/>
      <c r="DH51" s="402"/>
      <c r="DI51" s="403"/>
      <c r="DJ51" s="404"/>
      <c r="DK51" s="405"/>
      <c r="DL51" s="503"/>
      <c r="DM51" s="504"/>
      <c r="DN51" s="505"/>
      <c r="DO51" s="506"/>
      <c r="DP51" s="506"/>
      <c r="DQ51" s="507"/>
      <c r="DR51" s="508"/>
      <c r="DS51" s="509"/>
      <c r="DT51" s="400"/>
      <c r="DU51" s="176"/>
      <c r="DV51" s="401"/>
      <c r="DW51" s="402"/>
      <c r="DX51" s="402"/>
      <c r="DY51" s="403"/>
      <c r="DZ51" s="404"/>
      <c r="EA51" s="405"/>
      <c r="EB51" s="503"/>
      <c r="EC51" s="504"/>
      <c r="ED51" s="505"/>
      <c r="EE51" s="506"/>
      <c r="EF51" s="506"/>
      <c r="EG51" s="507"/>
      <c r="EH51" s="508"/>
      <c r="EI51" s="509"/>
      <c r="EJ51" s="400"/>
      <c r="EK51" s="176"/>
      <c r="EL51" s="401"/>
      <c r="EM51" s="402"/>
      <c r="EN51" s="402"/>
      <c r="EO51" s="403"/>
      <c r="EP51" s="404"/>
      <c r="EQ51" s="405"/>
      <c r="ER51" s="503"/>
      <c r="ES51" s="504"/>
      <c r="ET51" s="505"/>
      <c r="EU51" s="506"/>
      <c r="EV51" s="506"/>
      <c r="EW51" s="507"/>
      <c r="EX51" s="508"/>
      <c r="EY51" s="509"/>
      <c r="EZ51" s="400"/>
      <c r="FA51" s="176"/>
      <c r="FB51" s="401"/>
      <c r="FC51" s="402"/>
      <c r="FD51" s="402"/>
      <c r="FE51" s="403"/>
      <c r="FF51" s="404"/>
      <c r="FG51" s="405"/>
      <c r="FH51" s="503"/>
      <c r="FI51" s="504"/>
      <c r="FJ51" s="505"/>
      <c r="FK51" s="506"/>
      <c r="FL51" s="506"/>
      <c r="FM51" s="507"/>
      <c r="FN51" s="508"/>
      <c r="FO51" s="509"/>
      <c r="FP51" s="400"/>
      <c r="FQ51" s="176"/>
      <c r="FR51" s="401"/>
      <c r="FS51" s="402"/>
      <c r="FT51" s="402"/>
      <c r="FU51" s="403"/>
      <c r="FV51" s="404"/>
      <c r="FW51" s="405"/>
      <c r="FX51" s="503"/>
      <c r="FY51" s="504"/>
      <c r="FZ51" s="505"/>
      <c r="GA51" s="506"/>
      <c r="GB51" s="506"/>
      <c r="GC51" s="507"/>
      <c r="GD51" s="508"/>
      <c r="GE51" s="509"/>
      <c r="GF51" s="400"/>
      <c r="GG51" s="176"/>
      <c r="GH51" s="401"/>
      <c r="GI51" s="402"/>
      <c r="GJ51" s="402"/>
      <c r="GK51" s="403"/>
      <c r="GL51" s="404"/>
      <c r="GM51" s="405"/>
      <c r="GN51" s="503"/>
      <c r="GO51" s="504"/>
      <c r="GP51" s="505"/>
      <c r="GQ51" s="506"/>
      <c r="GR51" s="506"/>
      <c r="GS51" s="507"/>
      <c r="GT51" s="508"/>
      <c r="GU51" s="509"/>
      <c r="GV51" s="400"/>
      <c r="GW51" s="176"/>
      <c r="GX51" s="401"/>
      <c r="GY51" s="402"/>
      <c r="GZ51" s="402"/>
      <c r="HA51" s="403"/>
      <c r="HB51" s="404"/>
      <c r="HC51" s="405"/>
      <c r="HD51" s="503"/>
      <c r="HE51" s="504"/>
      <c r="HF51" s="505"/>
      <c r="HG51" s="506"/>
      <c r="HH51" s="506"/>
      <c r="HI51" s="507"/>
      <c r="HJ51" s="508"/>
      <c r="HK51" s="509"/>
      <c r="HL51" s="400"/>
      <c r="HM51" s="176"/>
      <c r="HN51" s="401"/>
      <c r="HO51" s="402"/>
      <c r="HP51" s="402"/>
      <c r="HQ51" s="403"/>
      <c r="HR51" s="404"/>
      <c r="HS51" s="405"/>
      <c r="HT51" s="503"/>
      <c r="HU51" s="504"/>
      <c r="HV51" s="505"/>
      <c r="HW51" s="506"/>
      <c r="HX51" s="506"/>
      <c r="HY51" s="507"/>
      <c r="HZ51" s="508"/>
      <c r="IA51" s="509"/>
      <c r="IB51" s="400"/>
      <c r="IC51" s="176"/>
      <c r="ID51" s="401"/>
      <c r="IE51" s="402"/>
      <c r="IF51" s="402"/>
      <c r="IG51" s="403"/>
      <c r="IH51" s="404"/>
      <c r="II51" s="405"/>
      <c r="IJ51" s="503"/>
      <c r="IK51" s="504"/>
      <c r="IL51" s="505"/>
      <c r="IM51" s="506"/>
      <c r="IN51" s="506"/>
      <c r="IO51" s="507"/>
      <c r="IP51" s="508"/>
      <c r="IQ51" s="509"/>
      <c r="IS51" s="163">
        <f t="shared" si="0"/>
        <v>0</v>
      </c>
      <c r="IT51" s="161">
        <f t="shared" si="1"/>
        <v>0</v>
      </c>
      <c r="IU51" s="162">
        <f t="shared" si="2"/>
        <v>0</v>
      </c>
      <c r="IW51" s="241"/>
    </row>
    <row r="52" spans="1:257" s="160" customFormat="1" ht="20.100000000000001" customHeight="1">
      <c r="A52" s="520"/>
      <c r="B52" s="521"/>
      <c r="C52" s="522"/>
      <c r="D52" s="510"/>
      <c r="E52" s="511"/>
      <c r="F52" s="512"/>
      <c r="G52" s="513"/>
      <c r="H52" s="513"/>
      <c r="I52" s="514"/>
      <c r="J52" s="515"/>
      <c r="K52" s="516"/>
      <c r="L52" s="418"/>
      <c r="M52" s="179"/>
      <c r="N52" s="419"/>
      <c r="O52" s="420"/>
      <c r="P52" s="420"/>
      <c r="Q52" s="421"/>
      <c r="R52" s="422"/>
      <c r="S52" s="423"/>
      <c r="T52" s="510"/>
      <c r="U52" s="511"/>
      <c r="V52" s="512"/>
      <c r="W52" s="513"/>
      <c r="X52" s="513"/>
      <c r="Y52" s="514"/>
      <c r="Z52" s="515"/>
      <c r="AA52" s="516"/>
      <c r="AB52" s="418"/>
      <c r="AC52" s="179"/>
      <c r="AD52" s="419"/>
      <c r="AE52" s="420"/>
      <c r="AF52" s="420"/>
      <c r="AG52" s="421"/>
      <c r="AH52" s="422"/>
      <c r="AI52" s="423"/>
      <c r="AJ52" s="510"/>
      <c r="AK52" s="511"/>
      <c r="AL52" s="512"/>
      <c r="AM52" s="513"/>
      <c r="AN52" s="513"/>
      <c r="AO52" s="514"/>
      <c r="AP52" s="515"/>
      <c r="AQ52" s="516"/>
      <c r="AR52" s="418"/>
      <c r="AS52" s="179"/>
      <c r="AT52" s="419"/>
      <c r="AU52" s="420"/>
      <c r="AV52" s="420"/>
      <c r="AW52" s="421"/>
      <c r="AX52" s="422"/>
      <c r="AY52" s="423"/>
      <c r="AZ52" s="510"/>
      <c r="BA52" s="511"/>
      <c r="BB52" s="512"/>
      <c r="BC52" s="513"/>
      <c r="BD52" s="513"/>
      <c r="BE52" s="514"/>
      <c r="BF52" s="515"/>
      <c r="BG52" s="516"/>
      <c r="BH52" s="418"/>
      <c r="BI52" s="179"/>
      <c r="BJ52" s="419"/>
      <c r="BK52" s="420"/>
      <c r="BL52" s="420"/>
      <c r="BM52" s="421"/>
      <c r="BN52" s="422"/>
      <c r="BO52" s="423"/>
      <c r="BP52" s="510"/>
      <c r="BQ52" s="511"/>
      <c r="BR52" s="512"/>
      <c r="BS52" s="513"/>
      <c r="BT52" s="513"/>
      <c r="BU52" s="514"/>
      <c r="BV52" s="515"/>
      <c r="BW52" s="516"/>
      <c r="BX52" s="418"/>
      <c r="BY52" s="179"/>
      <c r="BZ52" s="419"/>
      <c r="CA52" s="420"/>
      <c r="CB52" s="420"/>
      <c r="CC52" s="421"/>
      <c r="CD52" s="422"/>
      <c r="CE52" s="423"/>
      <c r="CF52" s="510"/>
      <c r="CG52" s="511"/>
      <c r="CH52" s="512"/>
      <c r="CI52" s="513"/>
      <c r="CJ52" s="513"/>
      <c r="CK52" s="514"/>
      <c r="CL52" s="515"/>
      <c r="CM52" s="516"/>
      <c r="CN52" s="418"/>
      <c r="CO52" s="179"/>
      <c r="CP52" s="419"/>
      <c r="CQ52" s="420"/>
      <c r="CR52" s="420"/>
      <c r="CS52" s="421"/>
      <c r="CT52" s="422"/>
      <c r="CU52" s="423"/>
      <c r="CV52" s="510"/>
      <c r="CW52" s="511"/>
      <c r="CX52" s="512"/>
      <c r="CY52" s="513"/>
      <c r="CZ52" s="513"/>
      <c r="DA52" s="514"/>
      <c r="DB52" s="515"/>
      <c r="DC52" s="516"/>
      <c r="DD52" s="418"/>
      <c r="DE52" s="179"/>
      <c r="DF52" s="419"/>
      <c r="DG52" s="420"/>
      <c r="DH52" s="420"/>
      <c r="DI52" s="421"/>
      <c r="DJ52" s="422"/>
      <c r="DK52" s="423"/>
      <c r="DL52" s="510"/>
      <c r="DM52" s="511"/>
      <c r="DN52" s="512"/>
      <c r="DO52" s="513"/>
      <c r="DP52" s="513"/>
      <c r="DQ52" s="514"/>
      <c r="DR52" s="515"/>
      <c r="DS52" s="516"/>
      <c r="DT52" s="418"/>
      <c r="DU52" s="179"/>
      <c r="DV52" s="419"/>
      <c r="DW52" s="420"/>
      <c r="DX52" s="420"/>
      <c r="DY52" s="421"/>
      <c r="DZ52" s="422"/>
      <c r="EA52" s="423"/>
      <c r="EB52" s="510"/>
      <c r="EC52" s="511"/>
      <c r="ED52" s="512"/>
      <c r="EE52" s="513"/>
      <c r="EF52" s="513"/>
      <c r="EG52" s="514"/>
      <c r="EH52" s="515"/>
      <c r="EI52" s="516"/>
      <c r="EJ52" s="418"/>
      <c r="EK52" s="179"/>
      <c r="EL52" s="419"/>
      <c r="EM52" s="420"/>
      <c r="EN52" s="420"/>
      <c r="EO52" s="421"/>
      <c r="EP52" s="422"/>
      <c r="EQ52" s="423"/>
      <c r="ER52" s="510"/>
      <c r="ES52" s="511"/>
      <c r="ET52" s="512"/>
      <c r="EU52" s="513"/>
      <c r="EV52" s="513"/>
      <c r="EW52" s="514"/>
      <c r="EX52" s="515"/>
      <c r="EY52" s="516"/>
      <c r="EZ52" s="418"/>
      <c r="FA52" s="179"/>
      <c r="FB52" s="419"/>
      <c r="FC52" s="420"/>
      <c r="FD52" s="420"/>
      <c r="FE52" s="421"/>
      <c r="FF52" s="422"/>
      <c r="FG52" s="423"/>
      <c r="FH52" s="510"/>
      <c r="FI52" s="511"/>
      <c r="FJ52" s="512"/>
      <c r="FK52" s="513"/>
      <c r="FL52" s="513"/>
      <c r="FM52" s="514"/>
      <c r="FN52" s="515"/>
      <c r="FO52" s="516"/>
      <c r="FP52" s="418"/>
      <c r="FQ52" s="179"/>
      <c r="FR52" s="419"/>
      <c r="FS52" s="420"/>
      <c r="FT52" s="420"/>
      <c r="FU52" s="421"/>
      <c r="FV52" s="422"/>
      <c r="FW52" s="423"/>
      <c r="FX52" s="510"/>
      <c r="FY52" s="511"/>
      <c r="FZ52" s="512"/>
      <c r="GA52" s="513"/>
      <c r="GB52" s="513"/>
      <c r="GC52" s="514"/>
      <c r="GD52" s="515"/>
      <c r="GE52" s="516"/>
      <c r="GF52" s="418"/>
      <c r="GG52" s="179"/>
      <c r="GH52" s="419"/>
      <c r="GI52" s="420"/>
      <c r="GJ52" s="420"/>
      <c r="GK52" s="421"/>
      <c r="GL52" s="422"/>
      <c r="GM52" s="423"/>
      <c r="GN52" s="510"/>
      <c r="GO52" s="511"/>
      <c r="GP52" s="512"/>
      <c r="GQ52" s="513"/>
      <c r="GR52" s="513"/>
      <c r="GS52" s="514"/>
      <c r="GT52" s="515"/>
      <c r="GU52" s="516"/>
      <c r="GV52" s="418"/>
      <c r="GW52" s="179"/>
      <c r="GX52" s="419"/>
      <c r="GY52" s="420"/>
      <c r="GZ52" s="420"/>
      <c r="HA52" s="421"/>
      <c r="HB52" s="422"/>
      <c r="HC52" s="423"/>
      <c r="HD52" s="510"/>
      <c r="HE52" s="511"/>
      <c r="HF52" s="512"/>
      <c r="HG52" s="513"/>
      <c r="HH52" s="513"/>
      <c r="HI52" s="514"/>
      <c r="HJ52" s="515"/>
      <c r="HK52" s="516"/>
      <c r="HL52" s="418"/>
      <c r="HM52" s="179"/>
      <c r="HN52" s="419"/>
      <c r="HO52" s="420"/>
      <c r="HP52" s="420"/>
      <c r="HQ52" s="421"/>
      <c r="HR52" s="422"/>
      <c r="HS52" s="423"/>
      <c r="HT52" s="510"/>
      <c r="HU52" s="511"/>
      <c r="HV52" s="512"/>
      <c r="HW52" s="513"/>
      <c r="HX52" s="513"/>
      <c r="HY52" s="514"/>
      <c r="HZ52" s="515"/>
      <c r="IA52" s="516"/>
      <c r="IB52" s="418"/>
      <c r="IC52" s="179"/>
      <c r="ID52" s="419"/>
      <c r="IE52" s="420"/>
      <c r="IF52" s="420"/>
      <c r="IG52" s="421"/>
      <c r="IH52" s="422"/>
      <c r="II52" s="423"/>
      <c r="IJ52" s="510"/>
      <c r="IK52" s="511"/>
      <c r="IL52" s="512"/>
      <c r="IM52" s="513"/>
      <c r="IN52" s="513"/>
      <c r="IO52" s="514"/>
      <c r="IP52" s="515"/>
      <c r="IQ52" s="516"/>
      <c r="IS52" s="163">
        <f t="shared" si="0"/>
        <v>0</v>
      </c>
      <c r="IT52" s="161">
        <f t="shared" si="1"/>
        <v>0</v>
      </c>
      <c r="IU52" s="162">
        <f t="shared" si="2"/>
        <v>0</v>
      </c>
      <c r="IW52" s="241"/>
    </row>
    <row r="53" spans="1:257" s="160" customFormat="1" ht="20.100000000000001" customHeight="1">
      <c r="A53" s="270"/>
      <c r="B53" s="303"/>
      <c r="C53" s="271"/>
      <c r="D53" s="503"/>
      <c r="E53" s="504"/>
      <c r="F53" s="505"/>
      <c r="G53" s="506"/>
      <c r="H53" s="506"/>
      <c r="I53" s="507"/>
      <c r="J53" s="508"/>
      <c r="K53" s="509"/>
      <c r="L53" s="400"/>
      <c r="M53" s="176"/>
      <c r="N53" s="401"/>
      <c r="O53" s="402"/>
      <c r="P53" s="402"/>
      <c r="Q53" s="403"/>
      <c r="R53" s="404"/>
      <c r="S53" s="405"/>
      <c r="T53" s="503"/>
      <c r="U53" s="504"/>
      <c r="V53" s="505"/>
      <c r="W53" s="506"/>
      <c r="X53" s="506"/>
      <c r="Y53" s="507"/>
      <c r="Z53" s="508"/>
      <c r="AA53" s="509"/>
      <c r="AB53" s="400"/>
      <c r="AC53" s="176"/>
      <c r="AD53" s="401"/>
      <c r="AE53" s="402"/>
      <c r="AF53" s="402"/>
      <c r="AG53" s="403"/>
      <c r="AH53" s="404"/>
      <c r="AI53" s="405"/>
      <c r="AJ53" s="503"/>
      <c r="AK53" s="504"/>
      <c r="AL53" s="505"/>
      <c r="AM53" s="506"/>
      <c r="AN53" s="506"/>
      <c r="AO53" s="507"/>
      <c r="AP53" s="508"/>
      <c r="AQ53" s="509"/>
      <c r="AR53" s="400"/>
      <c r="AS53" s="176"/>
      <c r="AT53" s="401"/>
      <c r="AU53" s="402"/>
      <c r="AV53" s="402"/>
      <c r="AW53" s="403"/>
      <c r="AX53" s="404"/>
      <c r="AY53" s="405"/>
      <c r="AZ53" s="503"/>
      <c r="BA53" s="504"/>
      <c r="BB53" s="505"/>
      <c r="BC53" s="506"/>
      <c r="BD53" s="506"/>
      <c r="BE53" s="507"/>
      <c r="BF53" s="508"/>
      <c r="BG53" s="509"/>
      <c r="BH53" s="400"/>
      <c r="BI53" s="176"/>
      <c r="BJ53" s="401"/>
      <c r="BK53" s="402"/>
      <c r="BL53" s="402"/>
      <c r="BM53" s="403"/>
      <c r="BN53" s="404"/>
      <c r="BO53" s="405"/>
      <c r="BP53" s="503"/>
      <c r="BQ53" s="504"/>
      <c r="BR53" s="505"/>
      <c r="BS53" s="506"/>
      <c r="BT53" s="506"/>
      <c r="BU53" s="507"/>
      <c r="BV53" s="508"/>
      <c r="BW53" s="509"/>
      <c r="BX53" s="400"/>
      <c r="BY53" s="176"/>
      <c r="BZ53" s="401"/>
      <c r="CA53" s="402"/>
      <c r="CB53" s="402"/>
      <c r="CC53" s="403"/>
      <c r="CD53" s="404"/>
      <c r="CE53" s="405"/>
      <c r="CF53" s="503"/>
      <c r="CG53" s="504"/>
      <c r="CH53" s="505"/>
      <c r="CI53" s="506"/>
      <c r="CJ53" s="506"/>
      <c r="CK53" s="507"/>
      <c r="CL53" s="508"/>
      <c r="CM53" s="509"/>
      <c r="CN53" s="400"/>
      <c r="CO53" s="176"/>
      <c r="CP53" s="401"/>
      <c r="CQ53" s="402"/>
      <c r="CR53" s="402"/>
      <c r="CS53" s="403"/>
      <c r="CT53" s="404"/>
      <c r="CU53" s="405"/>
      <c r="CV53" s="503"/>
      <c r="CW53" s="504"/>
      <c r="CX53" s="505"/>
      <c r="CY53" s="506"/>
      <c r="CZ53" s="506"/>
      <c r="DA53" s="507"/>
      <c r="DB53" s="508"/>
      <c r="DC53" s="509"/>
      <c r="DD53" s="400"/>
      <c r="DE53" s="176"/>
      <c r="DF53" s="401"/>
      <c r="DG53" s="402"/>
      <c r="DH53" s="402"/>
      <c r="DI53" s="403"/>
      <c r="DJ53" s="404"/>
      <c r="DK53" s="405"/>
      <c r="DL53" s="503"/>
      <c r="DM53" s="504"/>
      <c r="DN53" s="505"/>
      <c r="DO53" s="506"/>
      <c r="DP53" s="506"/>
      <c r="DQ53" s="507"/>
      <c r="DR53" s="508"/>
      <c r="DS53" s="509"/>
      <c r="DT53" s="400"/>
      <c r="DU53" s="176"/>
      <c r="DV53" s="401"/>
      <c r="DW53" s="402"/>
      <c r="DX53" s="402"/>
      <c r="DY53" s="403"/>
      <c r="DZ53" s="404"/>
      <c r="EA53" s="405"/>
      <c r="EB53" s="503"/>
      <c r="EC53" s="504"/>
      <c r="ED53" s="505"/>
      <c r="EE53" s="506"/>
      <c r="EF53" s="506"/>
      <c r="EG53" s="507"/>
      <c r="EH53" s="508"/>
      <c r="EI53" s="509"/>
      <c r="EJ53" s="400"/>
      <c r="EK53" s="176"/>
      <c r="EL53" s="401"/>
      <c r="EM53" s="402"/>
      <c r="EN53" s="402"/>
      <c r="EO53" s="403"/>
      <c r="EP53" s="404"/>
      <c r="EQ53" s="405"/>
      <c r="ER53" s="503"/>
      <c r="ES53" s="504"/>
      <c r="ET53" s="505"/>
      <c r="EU53" s="506"/>
      <c r="EV53" s="506"/>
      <c r="EW53" s="507"/>
      <c r="EX53" s="508"/>
      <c r="EY53" s="509"/>
      <c r="EZ53" s="400"/>
      <c r="FA53" s="176"/>
      <c r="FB53" s="401"/>
      <c r="FC53" s="402"/>
      <c r="FD53" s="402"/>
      <c r="FE53" s="403"/>
      <c r="FF53" s="404"/>
      <c r="FG53" s="405"/>
      <c r="FH53" s="503"/>
      <c r="FI53" s="504"/>
      <c r="FJ53" s="505"/>
      <c r="FK53" s="506"/>
      <c r="FL53" s="506"/>
      <c r="FM53" s="507"/>
      <c r="FN53" s="508"/>
      <c r="FO53" s="509"/>
      <c r="FP53" s="400"/>
      <c r="FQ53" s="176"/>
      <c r="FR53" s="401"/>
      <c r="FS53" s="402"/>
      <c r="FT53" s="402"/>
      <c r="FU53" s="403"/>
      <c r="FV53" s="404"/>
      <c r="FW53" s="405"/>
      <c r="FX53" s="503"/>
      <c r="FY53" s="504"/>
      <c r="FZ53" s="505"/>
      <c r="GA53" s="506"/>
      <c r="GB53" s="506"/>
      <c r="GC53" s="507"/>
      <c r="GD53" s="508"/>
      <c r="GE53" s="509"/>
      <c r="GF53" s="400"/>
      <c r="GG53" s="176"/>
      <c r="GH53" s="401"/>
      <c r="GI53" s="402"/>
      <c r="GJ53" s="402"/>
      <c r="GK53" s="403"/>
      <c r="GL53" s="404"/>
      <c r="GM53" s="405"/>
      <c r="GN53" s="503"/>
      <c r="GO53" s="504"/>
      <c r="GP53" s="505"/>
      <c r="GQ53" s="506"/>
      <c r="GR53" s="506"/>
      <c r="GS53" s="507"/>
      <c r="GT53" s="508"/>
      <c r="GU53" s="509"/>
      <c r="GV53" s="400"/>
      <c r="GW53" s="176"/>
      <c r="GX53" s="401"/>
      <c r="GY53" s="402"/>
      <c r="GZ53" s="402"/>
      <c r="HA53" s="403"/>
      <c r="HB53" s="404"/>
      <c r="HC53" s="405"/>
      <c r="HD53" s="503"/>
      <c r="HE53" s="504"/>
      <c r="HF53" s="505"/>
      <c r="HG53" s="506"/>
      <c r="HH53" s="506"/>
      <c r="HI53" s="507"/>
      <c r="HJ53" s="508"/>
      <c r="HK53" s="509"/>
      <c r="HL53" s="400"/>
      <c r="HM53" s="176"/>
      <c r="HN53" s="401"/>
      <c r="HO53" s="402"/>
      <c r="HP53" s="402"/>
      <c r="HQ53" s="403"/>
      <c r="HR53" s="404"/>
      <c r="HS53" s="405"/>
      <c r="HT53" s="503"/>
      <c r="HU53" s="504"/>
      <c r="HV53" s="505"/>
      <c r="HW53" s="506"/>
      <c r="HX53" s="506"/>
      <c r="HY53" s="507"/>
      <c r="HZ53" s="508"/>
      <c r="IA53" s="509"/>
      <c r="IB53" s="400"/>
      <c r="IC53" s="176"/>
      <c r="ID53" s="401"/>
      <c r="IE53" s="402"/>
      <c r="IF53" s="402"/>
      <c r="IG53" s="403"/>
      <c r="IH53" s="404"/>
      <c r="II53" s="405"/>
      <c r="IJ53" s="503"/>
      <c r="IK53" s="504"/>
      <c r="IL53" s="505"/>
      <c r="IM53" s="506"/>
      <c r="IN53" s="506"/>
      <c r="IO53" s="507"/>
      <c r="IP53" s="508"/>
      <c r="IQ53" s="509"/>
      <c r="IS53" s="163">
        <f t="shared" si="0"/>
        <v>0</v>
      </c>
      <c r="IT53" s="161">
        <f t="shared" si="1"/>
        <v>0</v>
      </c>
      <c r="IU53" s="162">
        <f t="shared" si="2"/>
        <v>0</v>
      </c>
      <c r="IW53" s="241"/>
    </row>
    <row r="54" spans="1:257" s="160" customFormat="1" ht="20.100000000000001" customHeight="1">
      <c r="A54" s="520"/>
      <c r="B54" s="521"/>
      <c r="C54" s="522"/>
      <c r="D54" s="510"/>
      <c r="E54" s="511"/>
      <c r="F54" s="512"/>
      <c r="G54" s="513"/>
      <c r="H54" s="513"/>
      <c r="I54" s="514"/>
      <c r="J54" s="515"/>
      <c r="K54" s="516"/>
      <c r="L54" s="418"/>
      <c r="M54" s="179"/>
      <c r="N54" s="419"/>
      <c r="O54" s="420"/>
      <c r="P54" s="420"/>
      <c r="Q54" s="421"/>
      <c r="R54" s="422"/>
      <c r="S54" s="423"/>
      <c r="T54" s="510"/>
      <c r="U54" s="511"/>
      <c r="V54" s="512"/>
      <c r="W54" s="513"/>
      <c r="X54" s="513"/>
      <c r="Y54" s="514"/>
      <c r="Z54" s="515"/>
      <c r="AA54" s="516"/>
      <c r="AB54" s="418"/>
      <c r="AC54" s="179"/>
      <c r="AD54" s="419"/>
      <c r="AE54" s="420"/>
      <c r="AF54" s="420"/>
      <c r="AG54" s="421"/>
      <c r="AH54" s="422"/>
      <c r="AI54" s="423"/>
      <c r="AJ54" s="510"/>
      <c r="AK54" s="511"/>
      <c r="AL54" s="512"/>
      <c r="AM54" s="513"/>
      <c r="AN54" s="513"/>
      <c r="AO54" s="514"/>
      <c r="AP54" s="515"/>
      <c r="AQ54" s="516"/>
      <c r="AR54" s="418"/>
      <c r="AS54" s="179"/>
      <c r="AT54" s="419"/>
      <c r="AU54" s="420"/>
      <c r="AV54" s="420"/>
      <c r="AW54" s="421"/>
      <c r="AX54" s="422"/>
      <c r="AY54" s="423"/>
      <c r="AZ54" s="510"/>
      <c r="BA54" s="511"/>
      <c r="BB54" s="512"/>
      <c r="BC54" s="513"/>
      <c r="BD54" s="513"/>
      <c r="BE54" s="514"/>
      <c r="BF54" s="515"/>
      <c r="BG54" s="516"/>
      <c r="BH54" s="418"/>
      <c r="BI54" s="179"/>
      <c r="BJ54" s="419"/>
      <c r="BK54" s="420"/>
      <c r="BL54" s="420"/>
      <c r="BM54" s="421"/>
      <c r="BN54" s="422"/>
      <c r="BO54" s="423"/>
      <c r="BP54" s="510"/>
      <c r="BQ54" s="511"/>
      <c r="BR54" s="512"/>
      <c r="BS54" s="513"/>
      <c r="BT54" s="513"/>
      <c r="BU54" s="514"/>
      <c r="BV54" s="515"/>
      <c r="BW54" s="516"/>
      <c r="BX54" s="418"/>
      <c r="BY54" s="179"/>
      <c r="BZ54" s="419"/>
      <c r="CA54" s="420"/>
      <c r="CB54" s="420"/>
      <c r="CC54" s="421"/>
      <c r="CD54" s="422"/>
      <c r="CE54" s="423"/>
      <c r="CF54" s="510"/>
      <c r="CG54" s="511"/>
      <c r="CH54" s="512"/>
      <c r="CI54" s="513"/>
      <c r="CJ54" s="513"/>
      <c r="CK54" s="514"/>
      <c r="CL54" s="515"/>
      <c r="CM54" s="516"/>
      <c r="CN54" s="418"/>
      <c r="CO54" s="179"/>
      <c r="CP54" s="419"/>
      <c r="CQ54" s="420"/>
      <c r="CR54" s="420"/>
      <c r="CS54" s="421"/>
      <c r="CT54" s="422"/>
      <c r="CU54" s="423"/>
      <c r="CV54" s="510"/>
      <c r="CW54" s="511"/>
      <c r="CX54" s="512"/>
      <c r="CY54" s="513"/>
      <c r="CZ54" s="513"/>
      <c r="DA54" s="514"/>
      <c r="DB54" s="515"/>
      <c r="DC54" s="516"/>
      <c r="DD54" s="418"/>
      <c r="DE54" s="179"/>
      <c r="DF54" s="419"/>
      <c r="DG54" s="420"/>
      <c r="DH54" s="420"/>
      <c r="DI54" s="421"/>
      <c r="DJ54" s="422"/>
      <c r="DK54" s="423"/>
      <c r="DL54" s="510"/>
      <c r="DM54" s="511"/>
      <c r="DN54" s="512"/>
      <c r="DO54" s="513"/>
      <c r="DP54" s="513"/>
      <c r="DQ54" s="514"/>
      <c r="DR54" s="515"/>
      <c r="DS54" s="516"/>
      <c r="DT54" s="418"/>
      <c r="DU54" s="179"/>
      <c r="DV54" s="419"/>
      <c r="DW54" s="420"/>
      <c r="DX54" s="420"/>
      <c r="DY54" s="421"/>
      <c r="DZ54" s="422"/>
      <c r="EA54" s="423"/>
      <c r="EB54" s="510"/>
      <c r="EC54" s="511"/>
      <c r="ED54" s="512"/>
      <c r="EE54" s="513"/>
      <c r="EF54" s="513"/>
      <c r="EG54" s="514"/>
      <c r="EH54" s="515"/>
      <c r="EI54" s="516"/>
      <c r="EJ54" s="418"/>
      <c r="EK54" s="179"/>
      <c r="EL54" s="419"/>
      <c r="EM54" s="420"/>
      <c r="EN54" s="420"/>
      <c r="EO54" s="421"/>
      <c r="EP54" s="422"/>
      <c r="EQ54" s="423"/>
      <c r="ER54" s="510"/>
      <c r="ES54" s="511"/>
      <c r="ET54" s="512"/>
      <c r="EU54" s="513"/>
      <c r="EV54" s="513"/>
      <c r="EW54" s="514"/>
      <c r="EX54" s="515"/>
      <c r="EY54" s="516"/>
      <c r="EZ54" s="418"/>
      <c r="FA54" s="179"/>
      <c r="FB54" s="419"/>
      <c r="FC54" s="420"/>
      <c r="FD54" s="420"/>
      <c r="FE54" s="421"/>
      <c r="FF54" s="422"/>
      <c r="FG54" s="423"/>
      <c r="FH54" s="510"/>
      <c r="FI54" s="511"/>
      <c r="FJ54" s="512"/>
      <c r="FK54" s="513"/>
      <c r="FL54" s="513"/>
      <c r="FM54" s="514"/>
      <c r="FN54" s="515"/>
      <c r="FO54" s="516"/>
      <c r="FP54" s="418"/>
      <c r="FQ54" s="179"/>
      <c r="FR54" s="419"/>
      <c r="FS54" s="420"/>
      <c r="FT54" s="420"/>
      <c r="FU54" s="421"/>
      <c r="FV54" s="422"/>
      <c r="FW54" s="423"/>
      <c r="FX54" s="510"/>
      <c r="FY54" s="511"/>
      <c r="FZ54" s="512"/>
      <c r="GA54" s="513"/>
      <c r="GB54" s="513"/>
      <c r="GC54" s="514"/>
      <c r="GD54" s="515"/>
      <c r="GE54" s="516"/>
      <c r="GF54" s="418"/>
      <c r="GG54" s="179"/>
      <c r="GH54" s="419"/>
      <c r="GI54" s="420"/>
      <c r="GJ54" s="420"/>
      <c r="GK54" s="421"/>
      <c r="GL54" s="422"/>
      <c r="GM54" s="423"/>
      <c r="GN54" s="510"/>
      <c r="GO54" s="511"/>
      <c r="GP54" s="512"/>
      <c r="GQ54" s="513"/>
      <c r="GR54" s="513"/>
      <c r="GS54" s="514"/>
      <c r="GT54" s="515"/>
      <c r="GU54" s="516"/>
      <c r="GV54" s="418"/>
      <c r="GW54" s="179"/>
      <c r="GX54" s="419"/>
      <c r="GY54" s="420"/>
      <c r="GZ54" s="420"/>
      <c r="HA54" s="421"/>
      <c r="HB54" s="422"/>
      <c r="HC54" s="423"/>
      <c r="HD54" s="510"/>
      <c r="HE54" s="511"/>
      <c r="HF54" s="512"/>
      <c r="HG54" s="513"/>
      <c r="HH54" s="513"/>
      <c r="HI54" s="514"/>
      <c r="HJ54" s="515"/>
      <c r="HK54" s="516"/>
      <c r="HL54" s="418"/>
      <c r="HM54" s="179"/>
      <c r="HN54" s="419"/>
      <c r="HO54" s="420"/>
      <c r="HP54" s="420"/>
      <c r="HQ54" s="421"/>
      <c r="HR54" s="422"/>
      <c r="HS54" s="423"/>
      <c r="HT54" s="510"/>
      <c r="HU54" s="511"/>
      <c r="HV54" s="512"/>
      <c r="HW54" s="513"/>
      <c r="HX54" s="513"/>
      <c r="HY54" s="514"/>
      <c r="HZ54" s="515"/>
      <c r="IA54" s="516"/>
      <c r="IB54" s="418"/>
      <c r="IC54" s="179"/>
      <c r="ID54" s="419"/>
      <c r="IE54" s="420"/>
      <c r="IF54" s="420"/>
      <c r="IG54" s="421"/>
      <c r="IH54" s="422"/>
      <c r="II54" s="423"/>
      <c r="IJ54" s="510"/>
      <c r="IK54" s="511"/>
      <c r="IL54" s="512"/>
      <c r="IM54" s="513"/>
      <c r="IN54" s="513"/>
      <c r="IO54" s="514"/>
      <c r="IP54" s="515"/>
      <c r="IQ54" s="516"/>
      <c r="IS54" s="163">
        <f t="shared" si="0"/>
        <v>0</v>
      </c>
      <c r="IT54" s="161">
        <f t="shared" si="1"/>
        <v>0</v>
      </c>
      <c r="IU54" s="162">
        <f t="shared" si="2"/>
        <v>0</v>
      </c>
      <c r="IW54" s="241"/>
    </row>
    <row r="55" spans="1:257" s="160" customFormat="1" ht="20.100000000000001" customHeight="1">
      <c r="A55" s="270"/>
      <c r="B55" s="303"/>
      <c r="C55" s="271"/>
      <c r="D55" s="503"/>
      <c r="E55" s="504"/>
      <c r="F55" s="505"/>
      <c r="G55" s="506"/>
      <c r="H55" s="506"/>
      <c r="I55" s="507"/>
      <c r="J55" s="508"/>
      <c r="K55" s="509"/>
      <c r="L55" s="400"/>
      <c r="M55" s="176"/>
      <c r="N55" s="401"/>
      <c r="O55" s="402"/>
      <c r="P55" s="402"/>
      <c r="Q55" s="403"/>
      <c r="R55" s="404"/>
      <c r="S55" s="405"/>
      <c r="T55" s="503"/>
      <c r="U55" s="504"/>
      <c r="V55" s="505"/>
      <c r="W55" s="506"/>
      <c r="X55" s="506"/>
      <c r="Y55" s="507"/>
      <c r="Z55" s="508"/>
      <c r="AA55" s="509"/>
      <c r="AB55" s="400"/>
      <c r="AC55" s="176"/>
      <c r="AD55" s="401"/>
      <c r="AE55" s="402"/>
      <c r="AF55" s="402"/>
      <c r="AG55" s="403"/>
      <c r="AH55" s="404"/>
      <c r="AI55" s="405"/>
      <c r="AJ55" s="503"/>
      <c r="AK55" s="504"/>
      <c r="AL55" s="505"/>
      <c r="AM55" s="506"/>
      <c r="AN55" s="506"/>
      <c r="AO55" s="507"/>
      <c r="AP55" s="508"/>
      <c r="AQ55" s="509"/>
      <c r="AR55" s="400"/>
      <c r="AS55" s="176"/>
      <c r="AT55" s="401"/>
      <c r="AU55" s="402"/>
      <c r="AV55" s="402"/>
      <c r="AW55" s="403"/>
      <c r="AX55" s="404"/>
      <c r="AY55" s="405"/>
      <c r="AZ55" s="503"/>
      <c r="BA55" s="504"/>
      <c r="BB55" s="505"/>
      <c r="BC55" s="506"/>
      <c r="BD55" s="506"/>
      <c r="BE55" s="507"/>
      <c r="BF55" s="508"/>
      <c r="BG55" s="509"/>
      <c r="BH55" s="400"/>
      <c r="BI55" s="176"/>
      <c r="BJ55" s="401"/>
      <c r="BK55" s="402"/>
      <c r="BL55" s="402"/>
      <c r="BM55" s="403"/>
      <c r="BN55" s="404"/>
      <c r="BO55" s="405"/>
      <c r="BP55" s="503"/>
      <c r="BQ55" s="504"/>
      <c r="BR55" s="505"/>
      <c r="BS55" s="506"/>
      <c r="BT55" s="506"/>
      <c r="BU55" s="507"/>
      <c r="BV55" s="508"/>
      <c r="BW55" s="509"/>
      <c r="BX55" s="400"/>
      <c r="BY55" s="176"/>
      <c r="BZ55" s="401"/>
      <c r="CA55" s="402"/>
      <c r="CB55" s="402"/>
      <c r="CC55" s="403"/>
      <c r="CD55" s="404"/>
      <c r="CE55" s="405"/>
      <c r="CF55" s="503"/>
      <c r="CG55" s="504"/>
      <c r="CH55" s="505"/>
      <c r="CI55" s="506"/>
      <c r="CJ55" s="506"/>
      <c r="CK55" s="507"/>
      <c r="CL55" s="508"/>
      <c r="CM55" s="509"/>
      <c r="CN55" s="400"/>
      <c r="CO55" s="176"/>
      <c r="CP55" s="401"/>
      <c r="CQ55" s="402"/>
      <c r="CR55" s="402"/>
      <c r="CS55" s="403"/>
      <c r="CT55" s="404"/>
      <c r="CU55" s="405"/>
      <c r="CV55" s="503"/>
      <c r="CW55" s="504"/>
      <c r="CX55" s="505"/>
      <c r="CY55" s="506"/>
      <c r="CZ55" s="506"/>
      <c r="DA55" s="507"/>
      <c r="DB55" s="508"/>
      <c r="DC55" s="509"/>
      <c r="DD55" s="400"/>
      <c r="DE55" s="176"/>
      <c r="DF55" s="401"/>
      <c r="DG55" s="402"/>
      <c r="DH55" s="402"/>
      <c r="DI55" s="403"/>
      <c r="DJ55" s="404"/>
      <c r="DK55" s="405"/>
      <c r="DL55" s="503"/>
      <c r="DM55" s="504"/>
      <c r="DN55" s="505"/>
      <c r="DO55" s="506"/>
      <c r="DP55" s="506"/>
      <c r="DQ55" s="507"/>
      <c r="DR55" s="508"/>
      <c r="DS55" s="509"/>
      <c r="DT55" s="400"/>
      <c r="DU55" s="176"/>
      <c r="DV55" s="401"/>
      <c r="DW55" s="402"/>
      <c r="DX55" s="402"/>
      <c r="DY55" s="403"/>
      <c r="DZ55" s="404"/>
      <c r="EA55" s="405"/>
      <c r="EB55" s="503"/>
      <c r="EC55" s="504"/>
      <c r="ED55" s="505"/>
      <c r="EE55" s="506"/>
      <c r="EF55" s="506"/>
      <c r="EG55" s="507"/>
      <c r="EH55" s="508"/>
      <c r="EI55" s="509"/>
      <c r="EJ55" s="400"/>
      <c r="EK55" s="176"/>
      <c r="EL55" s="401"/>
      <c r="EM55" s="402"/>
      <c r="EN55" s="402"/>
      <c r="EO55" s="403"/>
      <c r="EP55" s="404"/>
      <c r="EQ55" s="405"/>
      <c r="ER55" s="503"/>
      <c r="ES55" s="504"/>
      <c r="ET55" s="505"/>
      <c r="EU55" s="506"/>
      <c r="EV55" s="506"/>
      <c r="EW55" s="507"/>
      <c r="EX55" s="508"/>
      <c r="EY55" s="509"/>
      <c r="EZ55" s="400"/>
      <c r="FA55" s="176"/>
      <c r="FB55" s="401"/>
      <c r="FC55" s="402"/>
      <c r="FD55" s="402"/>
      <c r="FE55" s="403"/>
      <c r="FF55" s="404"/>
      <c r="FG55" s="405"/>
      <c r="FH55" s="503"/>
      <c r="FI55" s="504"/>
      <c r="FJ55" s="505"/>
      <c r="FK55" s="506"/>
      <c r="FL55" s="506"/>
      <c r="FM55" s="507"/>
      <c r="FN55" s="508"/>
      <c r="FO55" s="509"/>
      <c r="FP55" s="400"/>
      <c r="FQ55" s="176"/>
      <c r="FR55" s="401"/>
      <c r="FS55" s="402"/>
      <c r="FT55" s="402"/>
      <c r="FU55" s="403"/>
      <c r="FV55" s="404"/>
      <c r="FW55" s="405"/>
      <c r="FX55" s="503"/>
      <c r="FY55" s="504"/>
      <c r="FZ55" s="505"/>
      <c r="GA55" s="506"/>
      <c r="GB55" s="506"/>
      <c r="GC55" s="507"/>
      <c r="GD55" s="508"/>
      <c r="GE55" s="509"/>
      <c r="GF55" s="400"/>
      <c r="GG55" s="176"/>
      <c r="GH55" s="401"/>
      <c r="GI55" s="402"/>
      <c r="GJ55" s="402"/>
      <c r="GK55" s="403"/>
      <c r="GL55" s="404"/>
      <c r="GM55" s="405"/>
      <c r="GN55" s="503"/>
      <c r="GO55" s="504"/>
      <c r="GP55" s="505"/>
      <c r="GQ55" s="506"/>
      <c r="GR55" s="506"/>
      <c r="GS55" s="507"/>
      <c r="GT55" s="508"/>
      <c r="GU55" s="509"/>
      <c r="GV55" s="400"/>
      <c r="GW55" s="176"/>
      <c r="GX55" s="401"/>
      <c r="GY55" s="402"/>
      <c r="GZ55" s="402"/>
      <c r="HA55" s="403"/>
      <c r="HB55" s="404"/>
      <c r="HC55" s="405"/>
      <c r="HD55" s="503"/>
      <c r="HE55" s="504"/>
      <c r="HF55" s="505"/>
      <c r="HG55" s="506"/>
      <c r="HH55" s="506"/>
      <c r="HI55" s="507"/>
      <c r="HJ55" s="508"/>
      <c r="HK55" s="509"/>
      <c r="HL55" s="400"/>
      <c r="HM55" s="176"/>
      <c r="HN55" s="401"/>
      <c r="HO55" s="402"/>
      <c r="HP55" s="402"/>
      <c r="HQ55" s="403"/>
      <c r="HR55" s="404"/>
      <c r="HS55" s="405"/>
      <c r="HT55" s="503"/>
      <c r="HU55" s="504"/>
      <c r="HV55" s="505"/>
      <c r="HW55" s="506"/>
      <c r="HX55" s="506"/>
      <c r="HY55" s="507"/>
      <c r="HZ55" s="508"/>
      <c r="IA55" s="509"/>
      <c r="IB55" s="400"/>
      <c r="IC55" s="176"/>
      <c r="ID55" s="401"/>
      <c r="IE55" s="402"/>
      <c r="IF55" s="402"/>
      <c r="IG55" s="403"/>
      <c r="IH55" s="404"/>
      <c r="II55" s="405"/>
      <c r="IJ55" s="503"/>
      <c r="IK55" s="504"/>
      <c r="IL55" s="505"/>
      <c r="IM55" s="506"/>
      <c r="IN55" s="506"/>
      <c r="IO55" s="507"/>
      <c r="IP55" s="508"/>
      <c r="IQ55" s="509"/>
      <c r="IS55" s="163">
        <f t="shared" si="0"/>
        <v>0</v>
      </c>
      <c r="IT55" s="161">
        <f t="shared" si="1"/>
        <v>0</v>
      </c>
      <c r="IU55" s="162">
        <f t="shared" si="2"/>
        <v>0</v>
      </c>
      <c r="IW55" s="241"/>
    </row>
    <row r="56" spans="1:257" s="160" customFormat="1" ht="20.100000000000001" customHeight="1">
      <c r="A56" s="520"/>
      <c r="B56" s="521"/>
      <c r="C56" s="522"/>
      <c r="D56" s="510"/>
      <c r="E56" s="511"/>
      <c r="F56" s="512"/>
      <c r="G56" s="513"/>
      <c r="H56" s="513"/>
      <c r="I56" s="514"/>
      <c r="J56" s="515"/>
      <c r="K56" s="516"/>
      <c r="L56" s="418"/>
      <c r="M56" s="179"/>
      <c r="N56" s="419"/>
      <c r="O56" s="420"/>
      <c r="P56" s="420"/>
      <c r="Q56" s="421"/>
      <c r="R56" s="422"/>
      <c r="S56" s="423"/>
      <c r="T56" s="510"/>
      <c r="U56" s="511"/>
      <c r="V56" s="512"/>
      <c r="W56" s="513"/>
      <c r="X56" s="513"/>
      <c r="Y56" s="514"/>
      <c r="Z56" s="515"/>
      <c r="AA56" s="516"/>
      <c r="AB56" s="418"/>
      <c r="AC56" s="179"/>
      <c r="AD56" s="419"/>
      <c r="AE56" s="420"/>
      <c r="AF56" s="420"/>
      <c r="AG56" s="421"/>
      <c r="AH56" s="422"/>
      <c r="AI56" s="423"/>
      <c r="AJ56" s="510"/>
      <c r="AK56" s="511"/>
      <c r="AL56" s="512"/>
      <c r="AM56" s="513"/>
      <c r="AN56" s="513"/>
      <c r="AO56" s="514"/>
      <c r="AP56" s="515"/>
      <c r="AQ56" s="516"/>
      <c r="AR56" s="418"/>
      <c r="AS56" s="179"/>
      <c r="AT56" s="419"/>
      <c r="AU56" s="420"/>
      <c r="AV56" s="420"/>
      <c r="AW56" s="421"/>
      <c r="AX56" s="422"/>
      <c r="AY56" s="423"/>
      <c r="AZ56" s="510"/>
      <c r="BA56" s="511"/>
      <c r="BB56" s="512"/>
      <c r="BC56" s="513"/>
      <c r="BD56" s="513"/>
      <c r="BE56" s="514"/>
      <c r="BF56" s="515"/>
      <c r="BG56" s="516"/>
      <c r="BH56" s="418"/>
      <c r="BI56" s="179"/>
      <c r="BJ56" s="419"/>
      <c r="BK56" s="420"/>
      <c r="BL56" s="420"/>
      <c r="BM56" s="421"/>
      <c r="BN56" s="422"/>
      <c r="BO56" s="423"/>
      <c r="BP56" s="510"/>
      <c r="BQ56" s="511"/>
      <c r="BR56" s="512"/>
      <c r="BS56" s="513"/>
      <c r="BT56" s="513"/>
      <c r="BU56" s="514"/>
      <c r="BV56" s="515"/>
      <c r="BW56" s="516"/>
      <c r="BX56" s="418"/>
      <c r="BY56" s="179"/>
      <c r="BZ56" s="419"/>
      <c r="CA56" s="420"/>
      <c r="CB56" s="420"/>
      <c r="CC56" s="421"/>
      <c r="CD56" s="422"/>
      <c r="CE56" s="423"/>
      <c r="CF56" s="510"/>
      <c r="CG56" s="511"/>
      <c r="CH56" s="512"/>
      <c r="CI56" s="513"/>
      <c r="CJ56" s="513"/>
      <c r="CK56" s="514"/>
      <c r="CL56" s="515"/>
      <c r="CM56" s="516"/>
      <c r="CN56" s="418"/>
      <c r="CO56" s="179"/>
      <c r="CP56" s="419"/>
      <c r="CQ56" s="420"/>
      <c r="CR56" s="420"/>
      <c r="CS56" s="421"/>
      <c r="CT56" s="422"/>
      <c r="CU56" s="423"/>
      <c r="CV56" s="510"/>
      <c r="CW56" s="511"/>
      <c r="CX56" s="512"/>
      <c r="CY56" s="513"/>
      <c r="CZ56" s="513"/>
      <c r="DA56" s="514"/>
      <c r="DB56" s="515"/>
      <c r="DC56" s="516"/>
      <c r="DD56" s="418"/>
      <c r="DE56" s="179"/>
      <c r="DF56" s="419"/>
      <c r="DG56" s="420"/>
      <c r="DH56" s="420"/>
      <c r="DI56" s="421"/>
      <c r="DJ56" s="422"/>
      <c r="DK56" s="423"/>
      <c r="DL56" s="510"/>
      <c r="DM56" s="511"/>
      <c r="DN56" s="512"/>
      <c r="DO56" s="513"/>
      <c r="DP56" s="513"/>
      <c r="DQ56" s="514"/>
      <c r="DR56" s="515"/>
      <c r="DS56" s="516"/>
      <c r="DT56" s="418"/>
      <c r="DU56" s="179"/>
      <c r="DV56" s="419"/>
      <c r="DW56" s="420"/>
      <c r="DX56" s="420"/>
      <c r="DY56" s="421"/>
      <c r="DZ56" s="422"/>
      <c r="EA56" s="423"/>
      <c r="EB56" s="510"/>
      <c r="EC56" s="511"/>
      <c r="ED56" s="512"/>
      <c r="EE56" s="513"/>
      <c r="EF56" s="513"/>
      <c r="EG56" s="514"/>
      <c r="EH56" s="515"/>
      <c r="EI56" s="516"/>
      <c r="EJ56" s="418"/>
      <c r="EK56" s="179"/>
      <c r="EL56" s="419"/>
      <c r="EM56" s="420"/>
      <c r="EN56" s="420"/>
      <c r="EO56" s="421"/>
      <c r="EP56" s="422"/>
      <c r="EQ56" s="423"/>
      <c r="ER56" s="510"/>
      <c r="ES56" s="511"/>
      <c r="ET56" s="512"/>
      <c r="EU56" s="513"/>
      <c r="EV56" s="513"/>
      <c r="EW56" s="514"/>
      <c r="EX56" s="515"/>
      <c r="EY56" s="516"/>
      <c r="EZ56" s="418"/>
      <c r="FA56" s="179"/>
      <c r="FB56" s="419"/>
      <c r="FC56" s="420"/>
      <c r="FD56" s="420"/>
      <c r="FE56" s="421"/>
      <c r="FF56" s="422"/>
      <c r="FG56" s="423"/>
      <c r="FH56" s="510"/>
      <c r="FI56" s="511"/>
      <c r="FJ56" s="512"/>
      <c r="FK56" s="513"/>
      <c r="FL56" s="513"/>
      <c r="FM56" s="514"/>
      <c r="FN56" s="515"/>
      <c r="FO56" s="516"/>
      <c r="FP56" s="418"/>
      <c r="FQ56" s="179"/>
      <c r="FR56" s="419"/>
      <c r="FS56" s="420"/>
      <c r="FT56" s="420"/>
      <c r="FU56" s="421"/>
      <c r="FV56" s="422"/>
      <c r="FW56" s="423"/>
      <c r="FX56" s="510"/>
      <c r="FY56" s="511"/>
      <c r="FZ56" s="512"/>
      <c r="GA56" s="513"/>
      <c r="GB56" s="513"/>
      <c r="GC56" s="514"/>
      <c r="GD56" s="515"/>
      <c r="GE56" s="516"/>
      <c r="GF56" s="418"/>
      <c r="GG56" s="179"/>
      <c r="GH56" s="419"/>
      <c r="GI56" s="420"/>
      <c r="GJ56" s="420"/>
      <c r="GK56" s="421"/>
      <c r="GL56" s="422"/>
      <c r="GM56" s="423"/>
      <c r="GN56" s="510"/>
      <c r="GO56" s="511"/>
      <c r="GP56" s="512"/>
      <c r="GQ56" s="513"/>
      <c r="GR56" s="513"/>
      <c r="GS56" s="514"/>
      <c r="GT56" s="515"/>
      <c r="GU56" s="516"/>
      <c r="GV56" s="418"/>
      <c r="GW56" s="179"/>
      <c r="GX56" s="419"/>
      <c r="GY56" s="420"/>
      <c r="GZ56" s="420"/>
      <c r="HA56" s="421"/>
      <c r="HB56" s="422"/>
      <c r="HC56" s="423"/>
      <c r="HD56" s="510"/>
      <c r="HE56" s="511"/>
      <c r="HF56" s="512"/>
      <c r="HG56" s="513"/>
      <c r="HH56" s="513"/>
      <c r="HI56" s="514"/>
      <c r="HJ56" s="515"/>
      <c r="HK56" s="516"/>
      <c r="HL56" s="418"/>
      <c r="HM56" s="179"/>
      <c r="HN56" s="419"/>
      <c r="HO56" s="420"/>
      <c r="HP56" s="420"/>
      <c r="HQ56" s="421"/>
      <c r="HR56" s="422"/>
      <c r="HS56" s="423"/>
      <c r="HT56" s="510"/>
      <c r="HU56" s="511"/>
      <c r="HV56" s="512"/>
      <c r="HW56" s="513"/>
      <c r="HX56" s="513"/>
      <c r="HY56" s="514"/>
      <c r="HZ56" s="515"/>
      <c r="IA56" s="516"/>
      <c r="IB56" s="418"/>
      <c r="IC56" s="179"/>
      <c r="ID56" s="419"/>
      <c r="IE56" s="420"/>
      <c r="IF56" s="420"/>
      <c r="IG56" s="421"/>
      <c r="IH56" s="422"/>
      <c r="II56" s="423"/>
      <c r="IJ56" s="510"/>
      <c r="IK56" s="511"/>
      <c r="IL56" s="512"/>
      <c r="IM56" s="513"/>
      <c r="IN56" s="513"/>
      <c r="IO56" s="514"/>
      <c r="IP56" s="515"/>
      <c r="IQ56" s="516"/>
      <c r="IS56" s="163">
        <f t="shared" si="0"/>
        <v>0</v>
      </c>
      <c r="IT56" s="161">
        <f t="shared" si="1"/>
        <v>0</v>
      </c>
      <c r="IU56" s="162">
        <f t="shared" si="2"/>
        <v>0</v>
      </c>
      <c r="IW56" s="241"/>
    </row>
    <row r="57" spans="1:257" s="160" customFormat="1" ht="20.100000000000001" customHeight="1">
      <c r="A57" s="270"/>
      <c r="B57" s="303"/>
      <c r="C57" s="271"/>
      <c r="D57" s="503"/>
      <c r="E57" s="504"/>
      <c r="F57" s="505"/>
      <c r="G57" s="506"/>
      <c r="H57" s="506"/>
      <c r="I57" s="507"/>
      <c r="J57" s="508"/>
      <c r="K57" s="509"/>
      <c r="L57" s="400"/>
      <c r="M57" s="176"/>
      <c r="N57" s="401"/>
      <c r="O57" s="402"/>
      <c r="P57" s="402"/>
      <c r="Q57" s="403"/>
      <c r="R57" s="404"/>
      <c r="S57" s="405"/>
      <c r="T57" s="503"/>
      <c r="U57" s="504"/>
      <c r="V57" s="505"/>
      <c r="W57" s="506"/>
      <c r="X57" s="506"/>
      <c r="Y57" s="507"/>
      <c r="Z57" s="508"/>
      <c r="AA57" s="509"/>
      <c r="AB57" s="400"/>
      <c r="AC57" s="176"/>
      <c r="AD57" s="401"/>
      <c r="AE57" s="402"/>
      <c r="AF57" s="402"/>
      <c r="AG57" s="403"/>
      <c r="AH57" s="404"/>
      <c r="AI57" s="405"/>
      <c r="AJ57" s="503"/>
      <c r="AK57" s="504"/>
      <c r="AL57" s="505"/>
      <c r="AM57" s="506"/>
      <c r="AN57" s="506"/>
      <c r="AO57" s="507"/>
      <c r="AP57" s="508"/>
      <c r="AQ57" s="509"/>
      <c r="AR57" s="400"/>
      <c r="AS57" s="176"/>
      <c r="AT57" s="401"/>
      <c r="AU57" s="402"/>
      <c r="AV57" s="402"/>
      <c r="AW57" s="403"/>
      <c r="AX57" s="404"/>
      <c r="AY57" s="405"/>
      <c r="AZ57" s="503"/>
      <c r="BA57" s="504"/>
      <c r="BB57" s="505"/>
      <c r="BC57" s="506"/>
      <c r="BD57" s="506"/>
      <c r="BE57" s="507"/>
      <c r="BF57" s="508"/>
      <c r="BG57" s="509"/>
      <c r="BH57" s="400"/>
      <c r="BI57" s="176"/>
      <c r="BJ57" s="401"/>
      <c r="BK57" s="402"/>
      <c r="BL57" s="402"/>
      <c r="BM57" s="403"/>
      <c r="BN57" s="404"/>
      <c r="BO57" s="405"/>
      <c r="BP57" s="503"/>
      <c r="BQ57" s="504"/>
      <c r="BR57" s="505"/>
      <c r="BS57" s="506"/>
      <c r="BT57" s="506"/>
      <c r="BU57" s="507"/>
      <c r="BV57" s="508"/>
      <c r="BW57" s="509"/>
      <c r="BX57" s="400"/>
      <c r="BY57" s="176"/>
      <c r="BZ57" s="401"/>
      <c r="CA57" s="402"/>
      <c r="CB57" s="402"/>
      <c r="CC57" s="403"/>
      <c r="CD57" s="404"/>
      <c r="CE57" s="405"/>
      <c r="CF57" s="503"/>
      <c r="CG57" s="504"/>
      <c r="CH57" s="505"/>
      <c r="CI57" s="506"/>
      <c r="CJ57" s="506"/>
      <c r="CK57" s="507"/>
      <c r="CL57" s="508"/>
      <c r="CM57" s="509"/>
      <c r="CN57" s="400"/>
      <c r="CO57" s="176"/>
      <c r="CP57" s="401"/>
      <c r="CQ57" s="402"/>
      <c r="CR57" s="402"/>
      <c r="CS57" s="403"/>
      <c r="CT57" s="404"/>
      <c r="CU57" s="405"/>
      <c r="CV57" s="503"/>
      <c r="CW57" s="504"/>
      <c r="CX57" s="505"/>
      <c r="CY57" s="506"/>
      <c r="CZ57" s="506"/>
      <c r="DA57" s="507"/>
      <c r="DB57" s="508"/>
      <c r="DC57" s="509"/>
      <c r="DD57" s="400"/>
      <c r="DE57" s="176"/>
      <c r="DF57" s="401"/>
      <c r="DG57" s="402"/>
      <c r="DH57" s="402"/>
      <c r="DI57" s="403"/>
      <c r="DJ57" s="404"/>
      <c r="DK57" s="405"/>
      <c r="DL57" s="503"/>
      <c r="DM57" s="504"/>
      <c r="DN57" s="505"/>
      <c r="DO57" s="506"/>
      <c r="DP57" s="506"/>
      <c r="DQ57" s="507"/>
      <c r="DR57" s="508"/>
      <c r="DS57" s="509"/>
      <c r="DT57" s="400"/>
      <c r="DU57" s="176"/>
      <c r="DV57" s="401"/>
      <c r="DW57" s="402"/>
      <c r="DX57" s="402"/>
      <c r="DY57" s="403"/>
      <c r="DZ57" s="404"/>
      <c r="EA57" s="405"/>
      <c r="EB57" s="503"/>
      <c r="EC57" s="504"/>
      <c r="ED57" s="505"/>
      <c r="EE57" s="506"/>
      <c r="EF57" s="506"/>
      <c r="EG57" s="507"/>
      <c r="EH57" s="508"/>
      <c r="EI57" s="509"/>
      <c r="EJ57" s="400"/>
      <c r="EK57" s="176"/>
      <c r="EL57" s="401"/>
      <c r="EM57" s="402"/>
      <c r="EN57" s="402"/>
      <c r="EO57" s="403"/>
      <c r="EP57" s="404"/>
      <c r="EQ57" s="405"/>
      <c r="ER57" s="503"/>
      <c r="ES57" s="504"/>
      <c r="ET57" s="505"/>
      <c r="EU57" s="506"/>
      <c r="EV57" s="506"/>
      <c r="EW57" s="507"/>
      <c r="EX57" s="508"/>
      <c r="EY57" s="509"/>
      <c r="EZ57" s="400"/>
      <c r="FA57" s="176"/>
      <c r="FB57" s="401"/>
      <c r="FC57" s="402"/>
      <c r="FD57" s="402"/>
      <c r="FE57" s="403"/>
      <c r="FF57" s="404"/>
      <c r="FG57" s="405"/>
      <c r="FH57" s="503"/>
      <c r="FI57" s="504"/>
      <c r="FJ57" s="505"/>
      <c r="FK57" s="506"/>
      <c r="FL57" s="506"/>
      <c r="FM57" s="507"/>
      <c r="FN57" s="508"/>
      <c r="FO57" s="509"/>
      <c r="FP57" s="400"/>
      <c r="FQ57" s="176"/>
      <c r="FR57" s="401"/>
      <c r="FS57" s="402"/>
      <c r="FT57" s="402"/>
      <c r="FU57" s="403"/>
      <c r="FV57" s="404"/>
      <c r="FW57" s="405"/>
      <c r="FX57" s="503"/>
      <c r="FY57" s="504"/>
      <c r="FZ57" s="505"/>
      <c r="GA57" s="506"/>
      <c r="GB57" s="506"/>
      <c r="GC57" s="507"/>
      <c r="GD57" s="508"/>
      <c r="GE57" s="509"/>
      <c r="GF57" s="400"/>
      <c r="GG57" s="176"/>
      <c r="GH57" s="401"/>
      <c r="GI57" s="402"/>
      <c r="GJ57" s="402"/>
      <c r="GK57" s="403"/>
      <c r="GL57" s="404"/>
      <c r="GM57" s="405"/>
      <c r="GN57" s="503"/>
      <c r="GO57" s="504"/>
      <c r="GP57" s="505"/>
      <c r="GQ57" s="506"/>
      <c r="GR57" s="506"/>
      <c r="GS57" s="507"/>
      <c r="GT57" s="508"/>
      <c r="GU57" s="509"/>
      <c r="GV57" s="400"/>
      <c r="GW57" s="176"/>
      <c r="GX57" s="401"/>
      <c r="GY57" s="402"/>
      <c r="GZ57" s="402"/>
      <c r="HA57" s="403"/>
      <c r="HB57" s="404"/>
      <c r="HC57" s="405"/>
      <c r="HD57" s="503"/>
      <c r="HE57" s="504"/>
      <c r="HF57" s="505"/>
      <c r="HG57" s="506"/>
      <c r="HH57" s="506"/>
      <c r="HI57" s="507"/>
      <c r="HJ57" s="508"/>
      <c r="HK57" s="509"/>
      <c r="HL57" s="400"/>
      <c r="HM57" s="176"/>
      <c r="HN57" s="401"/>
      <c r="HO57" s="402"/>
      <c r="HP57" s="402"/>
      <c r="HQ57" s="403"/>
      <c r="HR57" s="404"/>
      <c r="HS57" s="405"/>
      <c r="HT57" s="503"/>
      <c r="HU57" s="504"/>
      <c r="HV57" s="505"/>
      <c r="HW57" s="506"/>
      <c r="HX57" s="506"/>
      <c r="HY57" s="507"/>
      <c r="HZ57" s="508"/>
      <c r="IA57" s="509"/>
      <c r="IB57" s="400"/>
      <c r="IC57" s="176"/>
      <c r="ID57" s="401"/>
      <c r="IE57" s="402"/>
      <c r="IF57" s="402"/>
      <c r="IG57" s="403"/>
      <c r="IH57" s="404"/>
      <c r="II57" s="405"/>
      <c r="IJ57" s="503"/>
      <c r="IK57" s="504"/>
      <c r="IL57" s="505"/>
      <c r="IM57" s="506"/>
      <c r="IN57" s="506"/>
      <c r="IO57" s="507"/>
      <c r="IP57" s="508"/>
      <c r="IQ57" s="509"/>
      <c r="IS57" s="163">
        <f t="shared" si="0"/>
        <v>0</v>
      </c>
      <c r="IT57" s="161">
        <f t="shared" si="1"/>
        <v>0</v>
      </c>
      <c r="IU57" s="162">
        <f t="shared" si="2"/>
        <v>0</v>
      </c>
      <c r="IW57" s="241"/>
    </row>
    <row r="58" spans="1:257" s="160" customFormat="1" ht="20.100000000000001" customHeight="1">
      <c r="A58" s="520"/>
      <c r="B58" s="521"/>
      <c r="C58" s="522"/>
      <c r="D58" s="510"/>
      <c r="E58" s="511"/>
      <c r="F58" s="512"/>
      <c r="G58" s="513"/>
      <c r="H58" s="513"/>
      <c r="I58" s="514"/>
      <c r="J58" s="515"/>
      <c r="K58" s="516"/>
      <c r="L58" s="418"/>
      <c r="M58" s="179"/>
      <c r="N58" s="419"/>
      <c r="O58" s="420"/>
      <c r="P58" s="420"/>
      <c r="Q58" s="421"/>
      <c r="R58" s="422"/>
      <c r="S58" s="423"/>
      <c r="T58" s="510"/>
      <c r="U58" s="511"/>
      <c r="V58" s="512"/>
      <c r="W58" s="513"/>
      <c r="X58" s="513"/>
      <c r="Y58" s="514"/>
      <c r="Z58" s="515"/>
      <c r="AA58" s="516"/>
      <c r="AB58" s="418"/>
      <c r="AC58" s="179"/>
      <c r="AD58" s="419"/>
      <c r="AE58" s="420"/>
      <c r="AF58" s="420"/>
      <c r="AG58" s="421"/>
      <c r="AH58" s="422"/>
      <c r="AI58" s="423"/>
      <c r="AJ58" s="510"/>
      <c r="AK58" s="511"/>
      <c r="AL58" s="512"/>
      <c r="AM58" s="513"/>
      <c r="AN58" s="513"/>
      <c r="AO58" s="514"/>
      <c r="AP58" s="515"/>
      <c r="AQ58" s="516"/>
      <c r="AR58" s="418"/>
      <c r="AS58" s="179"/>
      <c r="AT58" s="419"/>
      <c r="AU58" s="420"/>
      <c r="AV58" s="420"/>
      <c r="AW58" s="421"/>
      <c r="AX58" s="422"/>
      <c r="AY58" s="423"/>
      <c r="AZ58" s="510"/>
      <c r="BA58" s="511"/>
      <c r="BB58" s="512"/>
      <c r="BC58" s="513"/>
      <c r="BD58" s="513"/>
      <c r="BE58" s="514"/>
      <c r="BF58" s="515"/>
      <c r="BG58" s="516"/>
      <c r="BH58" s="418"/>
      <c r="BI58" s="179"/>
      <c r="BJ58" s="419"/>
      <c r="BK58" s="420"/>
      <c r="BL58" s="420"/>
      <c r="BM58" s="421"/>
      <c r="BN58" s="422"/>
      <c r="BO58" s="423"/>
      <c r="BP58" s="510"/>
      <c r="BQ58" s="511"/>
      <c r="BR58" s="512"/>
      <c r="BS58" s="513"/>
      <c r="BT58" s="513"/>
      <c r="BU58" s="514"/>
      <c r="BV58" s="515"/>
      <c r="BW58" s="516"/>
      <c r="BX58" s="418"/>
      <c r="BY58" s="179"/>
      <c r="BZ58" s="419"/>
      <c r="CA58" s="420"/>
      <c r="CB58" s="420"/>
      <c r="CC58" s="421"/>
      <c r="CD58" s="422"/>
      <c r="CE58" s="423"/>
      <c r="CF58" s="510"/>
      <c r="CG58" s="511"/>
      <c r="CH58" s="512"/>
      <c r="CI58" s="513"/>
      <c r="CJ58" s="513"/>
      <c r="CK58" s="514"/>
      <c r="CL58" s="515"/>
      <c r="CM58" s="516"/>
      <c r="CN58" s="418"/>
      <c r="CO58" s="179"/>
      <c r="CP58" s="419"/>
      <c r="CQ58" s="420"/>
      <c r="CR58" s="420"/>
      <c r="CS58" s="421"/>
      <c r="CT58" s="422"/>
      <c r="CU58" s="423"/>
      <c r="CV58" s="510"/>
      <c r="CW58" s="511"/>
      <c r="CX58" s="512"/>
      <c r="CY58" s="513"/>
      <c r="CZ58" s="513"/>
      <c r="DA58" s="514"/>
      <c r="DB58" s="515"/>
      <c r="DC58" s="516"/>
      <c r="DD58" s="418"/>
      <c r="DE58" s="179"/>
      <c r="DF58" s="419"/>
      <c r="DG58" s="420"/>
      <c r="DH58" s="420"/>
      <c r="DI58" s="421"/>
      <c r="DJ58" s="422"/>
      <c r="DK58" s="423"/>
      <c r="DL58" s="510"/>
      <c r="DM58" s="511"/>
      <c r="DN58" s="512"/>
      <c r="DO58" s="513"/>
      <c r="DP58" s="513"/>
      <c r="DQ58" s="514"/>
      <c r="DR58" s="515"/>
      <c r="DS58" s="516"/>
      <c r="DT58" s="418"/>
      <c r="DU58" s="179"/>
      <c r="DV58" s="419"/>
      <c r="DW58" s="420"/>
      <c r="DX58" s="420"/>
      <c r="DY58" s="421"/>
      <c r="DZ58" s="422"/>
      <c r="EA58" s="423"/>
      <c r="EB58" s="510"/>
      <c r="EC58" s="511"/>
      <c r="ED58" s="512"/>
      <c r="EE58" s="513"/>
      <c r="EF58" s="513"/>
      <c r="EG58" s="514"/>
      <c r="EH58" s="515"/>
      <c r="EI58" s="516"/>
      <c r="EJ58" s="418"/>
      <c r="EK58" s="179"/>
      <c r="EL58" s="419"/>
      <c r="EM58" s="420"/>
      <c r="EN58" s="420"/>
      <c r="EO58" s="421"/>
      <c r="EP58" s="422"/>
      <c r="EQ58" s="423"/>
      <c r="ER58" s="510"/>
      <c r="ES58" s="511"/>
      <c r="ET58" s="512"/>
      <c r="EU58" s="513"/>
      <c r="EV58" s="513"/>
      <c r="EW58" s="514"/>
      <c r="EX58" s="515"/>
      <c r="EY58" s="516"/>
      <c r="EZ58" s="418"/>
      <c r="FA58" s="179"/>
      <c r="FB58" s="419"/>
      <c r="FC58" s="420"/>
      <c r="FD58" s="420"/>
      <c r="FE58" s="421"/>
      <c r="FF58" s="422"/>
      <c r="FG58" s="423"/>
      <c r="FH58" s="510"/>
      <c r="FI58" s="511"/>
      <c r="FJ58" s="512"/>
      <c r="FK58" s="513"/>
      <c r="FL58" s="513"/>
      <c r="FM58" s="514"/>
      <c r="FN58" s="515"/>
      <c r="FO58" s="516"/>
      <c r="FP58" s="418"/>
      <c r="FQ58" s="179"/>
      <c r="FR58" s="419"/>
      <c r="FS58" s="420"/>
      <c r="FT58" s="420"/>
      <c r="FU58" s="421"/>
      <c r="FV58" s="422"/>
      <c r="FW58" s="423"/>
      <c r="FX58" s="510"/>
      <c r="FY58" s="511"/>
      <c r="FZ58" s="512"/>
      <c r="GA58" s="513"/>
      <c r="GB58" s="513"/>
      <c r="GC58" s="514"/>
      <c r="GD58" s="515"/>
      <c r="GE58" s="516"/>
      <c r="GF58" s="418"/>
      <c r="GG58" s="179"/>
      <c r="GH58" s="419"/>
      <c r="GI58" s="420"/>
      <c r="GJ58" s="420"/>
      <c r="GK58" s="421"/>
      <c r="GL58" s="422"/>
      <c r="GM58" s="423"/>
      <c r="GN58" s="510"/>
      <c r="GO58" s="511"/>
      <c r="GP58" s="512"/>
      <c r="GQ58" s="513"/>
      <c r="GR58" s="513"/>
      <c r="GS58" s="514"/>
      <c r="GT58" s="515"/>
      <c r="GU58" s="516"/>
      <c r="GV58" s="418"/>
      <c r="GW58" s="179"/>
      <c r="GX58" s="419"/>
      <c r="GY58" s="420"/>
      <c r="GZ58" s="420"/>
      <c r="HA58" s="421"/>
      <c r="HB58" s="422"/>
      <c r="HC58" s="423"/>
      <c r="HD58" s="510"/>
      <c r="HE58" s="511"/>
      <c r="HF58" s="512"/>
      <c r="HG58" s="513"/>
      <c r="HH58" s="513"/>
      <c r="HI58" s="514"/>
      <c r="HJ58" s="515"/>
      <c r="HK58" s="516"/>
      <c r="HL58" s="418"/>
      <c r="HM58" s="179"/>
      <c r="HN58" s="419"/>
      <c r="HO58" s="420"/>
      <c r="HP58" s="420"/>
      <c r="HQ58" s="421"/>
      <c r="HR58" s="422"/>
      <c r="HS58" s="423"/>
      <c r="HT58" s="510"/>
      <c r="HU58" s="511"/>
      <c r="HV58" s="512"/>
      <c r="HW58" s="513"/>
      <c r="HX58" s="513"/>
      <c r="HY58" s="514"/>
      <c r="HZ58" s="515"/>
      <c r="IA58" s="516"/>
      <c r="IB58" s="418"/>
      <c r="IC58" s="179"/>
      <c r="ID58" s="419"/>
      <c r="IE58" s="420"/>
      <c r="IF58" s="420"/>
      <c r="IG58" s="421"/>
      <c r="IH58" s="422"/>
      <c r="II58" s="423"/>
      <c r="IJ58" s="510"/>
      <c r="IK58" s="511"/>
      <c r="IL58" s="512"/>
      <c r="IM58" s="513"/>
      <c r="IN58" s="513"/>
      <c r="IO58" s="514"/>
      <c r="IP58" s="515"/>
      <c r="IQ58" s="516"/>
      <c r="IS58" s="163">
        <f t="shared" si="0"/>
        <v>0</v>
      </c>
      <c r="IT58" s="161">
        <f t="shared" si="1"/>
        <v>0</v>
      </c>
      <c r="IU58" s="162">
        <f t="shared" si="2"/>
        <v>0</v>
      </c>
      <c r="IW58" s="241"/>
    </row>
    <row r="59" spans="1:257" s="160" customFormat="1" ht="20.100000000000001" customHeight="1">
      <c r="A59" s="270"/>
      <c r="B59" s="303"/>
      <c r="C59" s="271"/>
      <c r="D59" s="503"/>
      <c r="E59" s="504"/>
      <c r="F59" s="505"/>
      <c r="G59" s="506"/>
      <c r="H59" s="506"/>
      <c r="I59" s="507"/>
      <c r="J59" s="508"/>
      <c r="K59" s="509"/>
      <c r="L59" s="400"/>
      <c r="M59" s="176"/>
      <c r="N59" s="401"/>
      <c r="O59" s="402"/>
      <c r="P59" s="402"/>
      <c r="Q59" s="403"/>
      <c r="R59" s="404"/>
      <c r="S59" s="405"/>
      <c r="T59" s="503"/>
      <c r="U59" s="504"/>
      <c r="V59" s="505"/>
      <c r="W59" s="506"/>
      <c r="X59" s="506"/>
      <c r="Y59" s="507"/>
      <c r="Z59" s="508"/>
      <c r="AA59" s="509"/>
      <c r="AB59" s="400"/>
      <c r="AC59" s="176"/>
      <c r="AD59" s="401"/>
      <c r="AE59" s="402"/>
      <c r="AF59" s="402"/>
      <c r="AG59" s="403"/>
      <c r="AH59" s="404"/>
      <c r="AI59" s="405"/>
      <c r="AJ59" s="503"/>
      <c r="AK59" s="504"/>
      <c r="AL59" s="505"/>
      <c r="AM59" s="506"/>
      <c r="AN59" s="506"/>
      <c r="AO59" s="507"/>
      <c r="AP59" s="508"/>
      <c r="AQ59" s="509"/>
      <c r="AR59" s="400"/>
      <c r="AS59" s="176"/>
      <c r="AT59" s="401"/>
      <c r="AU59" s="402"/>
      <c r="AV59" s="402"/>
      <c r="AW59" s="403"/>
      <c r="AX59" s="404"/>
      <c r="AY59" s="405"/>
      <c r="AZ59" s="503"/>
      <c r="BA59" s="504"/>
      <c r="BB59" s="505"/>
      <c r="BC59" s="506"/>
      <c r="BD59" s="506"/>
      <c r="BE59" s="507"/>
      <c r="BF59" s="508"/>
      <c r="BG59" s="509"/>
      <c r="BH59" s="400"/>
      <c r="BI59" s="176"/>
      <c r="BJ59" s="401"/>
      <c r="BK59" s="402"/>
      <c r="BL59" s="402"/>
      <c r="BM59" s="403"/>
      <c r="BN59" s="404"/>
      <c r="BO59" s="405"/>
      <c r="BP59" s="503"/>
      <c r="BQ59" s="504"/>
      <c r="BR59" s="505"/>
      <c r="BS59" s="506"/>
      <c r="BT59" s="506"/>
      <c r="BU59" s="507"/>
      <c r="BV59" s="508"/>
      <c r="BW59" s="509"/>
      <c r="BX59" s="400"/>
      <c r="BY59" s="176"/>
      <c r="BZ59" s="401"/>
      <c r="CA59" s="402"/>
      <c r="CB59" s="402"/>
      <c r="CC59" s="403"/>
      <c r="CD59" s="404"/>
      <c r="CE59" s="405"/>
      <c r="CF59" s="503"/>
      <c r="CG59" s="504"/>
      <c r="CH59" s="505"/>
      <c r="CI59" s="506"/>
      <c r="CJ59" s="506"/>
      <c r="CK59" s="507"/>
      <c r="CL59" s="508"/>
      <c r="CM59" s="509"/>
      <c r="CN59" s="400"/>
      <c r="CO59" s="176"/>
      <c r="CP59" s="401"/>
      <c r="CQ59" s="402"/>
      <c r="CR59" s="402"/>
      <c r="CS59" s="403"/>
      <c r="CT59" s="404"/>
      <c r="CU59" s="405"/>
      <c r="CV59" s="503"/>
      <c r="CW59" s="504"/>
      <c r="CX59" s="505"/>
      <c r="CY59" s="506"/>
      <c r="CZ59" s="506"/>
      <c r="DA59" s="507"/>
      <c r="DB59" s="508"/>
      <c r="DC59" s="509"/>
      <c r="DD59" s="400"/>
      <c r="DE59" s="176"/>
      <c r="DF59" s="401"/>
      <c r="DG59" s="402"/>
      <c r="DH59" s="402"/>
      <c r="DI59" s="403"/>
      <c r="DJ59" s="404"/>
      <c r="DK59" s="405"/>
      <c r="DL59" s="503"/>
      <c r="DM59" s="504"/>
      <c r="DN59" s="505"/>
      <c r="DO59" s="506"/>
      <c r="DP59" s="506"/>
      <c r="DQ59" s="507"/>
      <c r="DR59" s="508"/>
      <c r="DS59" s="509"/>
      <c r="DT59" s="400"/>
      <c r="DU59" s="176"/>
      <c r="DV59" s="401"/>
      <c r="DW59" s="402"/>
      <c r="DX59" s="402"/>
      <c r="DY59" s="403"/>
      <c r="DZ59" s="404"/>
      <c r="EA59" s="405"/>
      <c r="EB59" s="503"/>
      <c r="EC59" s="504"/>
      <c r="ED59" s="505"/>
      <c r="EE59" s="506"/>
      <c r="EF59" s="506"/>
      <c r="EG59" s="507"/>
      <c r="EH59" s="508"/>
      <c r="EI59" s="509"/>
      <c r="EJ59" s="400"/>
      <c r="EK59" s="176"/>
      <c r="EL59" s="401"/>
      <c r="EM59" s="402"/>
      <c r="EN59" s="402"/>
      <c r="EO59" s="403"/>
      <c r="EP59" s="404"/>
      <c r="EQ59" s="405"/>
      <c r="ER59" s="503"/>
      <c r="ES59" s="504"/>
      <c r="ET59" s="505"/>
      <c r="EU59" s="506"/>
      <c r="EV59" s="506"/>
      <c r="EW59" s="507"/>
      <c r="EX59" s="508"/>
      <c r="EY59" s="509"/>
      <c r="EZ59" s="400"/>
      <c r="FA59" s="176"/>
      <c r="FB59" s="401"/>
      <c r="FC59" s="402"/>
      <c r="FD59" s="402"/>
      <c r="FE59" s="403"/>
      <c r="FF59" s="404"/>
      <c r="FG59" s="405"/>
      <c r="FH59" s="503"/>
      <c r="FI59" s="504"/>
      <c r="FJ59" s="505"/>
      <c r="FK59" s="506"/>
      <c r="FL59" s="506"/>
      <c r="FM59" s="507"/>
      <c r="FN59" s="508"/>
      <c r="FO59" s="509"/>
      <c r="FP59" s="400"/>
      <c r="FQ59" s="176"/>
      <c r="FR59" s="401"/>
      <c r="FS59" s="402"/>
      <c r="FT59" s="402"/>
      <c r="FU59" s="403"/>
      <c r="FV59" s="404"/>
      <c r="FW59" s="405"/>
      <c r="FX59" s="503"/>
      <c r="FY59" s="504"/>
      <c r="FZ59" s="505"/>
      <c r="GA59" s="506"/>
      <c r="GB59" s="506"/>
      <c r="GC59" s="507"/>
      <c r="GD59" s="508"/>
      <c r="GE59" s="509"/>
      <c r="GF59" s="400"/>
      <c r="GG59" s="176"/>
      <c r="GH59" s="401"/>
      <c r="GI59" s="402"/>
      <c r="GJ59" s="402"/>
      <c r="GK59" s="403"/>
      <c r="GL59" s="404"/>
      <c r="GM59" s="405"/>
      <c r="GN59" s="503"/>
      <c r="GO59" s="504"/>
      <c r="GP59" s="505"/>
      <c r="GQ59" s="506"/>
      <c r="GR59" s="506"/>
      <c r="GS59" s="507"/>
      <c r="GT59" s="508"/>
      <c r="GU59" s="509"/>
      <c r="GV59" s="400"/>
      <c r="GW59" s="176"/>
      <c r="GX59" s="401"/>
      <c r="GY59" s="402"/>
      <c r="GZ59" s="402"/>
      <c r="HA59" s="403"/>
      <c r="HB59" s="404"/>
      <c r="HC59" s="405"/>
      <c r="HD59" s="503"/>
      <c r="HE59" s="504"/>
      <c r="HF59" s="505"/>
      <c r="HG59" s="506"/>
      <c r="HH59" s="506"/>
      <c r="HI59" s="507"/>
      <c r="HJ59" s="508"/>
      <c r="HK59" s="509"/>
      <c r="HL59" s="400"/>
      <c r="HM59" s="176"/>
      <c r="HN59" s="401"/>
      <c r="HO59" s="402"/>
      <c r="HP59" s="402"/>
      <c r="HQ59" s="403"/>
      <c r="HR59" s="404"/>
      <c r="HS59" s="405"/>
      <c r="HT59" s="503"/>
      <c r="HU59" s="504"/>
      <c r="HV59" s="505"/>
      <c r="HW59" s="506"/>
      <c r="HX59" s="506"/>
      <c r="HY59" s="507"/>
      <c r="HZ59" s="508"/>
      <c r="IA59" s="509"/>
      <c r="IB59" s="400"/>
      <c r="IC59" s="176"/>
      <c r="ID59" s="401"/>
      <c r="IE59" s="402"/>
      <c r="IF59" s="402"/>
      <c r="IG59" s="403"/>
      <c r="IH59" s="404"/>
      <c r="II59" s="405"/>
      <c r="IJ59" s="503"/>
      <c r="IK59" s="504"/>
      <c r="IL59" s="505"/>
      <c r="IM59" s="506"/>
      <c r="IN59" s="506"/>
      <c r="IO59" s="507"/>
      <c r="IP59" s="508"/>
      <c r="IQ59" s="509"/>
      <c r="IS59" s="163">
        <f t="shared" si="0"/>
        <v>0</v>
      </c>
      <c r="IT59" s="161">
        <f t="shared" si="1"/>
        <v>0</v>
      </c>
      <c r="IU59" s="162">
        <f t="shared" si="2"/>
        <v>0</v>
      </c>
      <c r="IW59" s="241"/>
    </row>
    <row r="60" spans="1:257" s="160" customFormat="1" ht="20.100000000000001" customHeight="1">
      <c r="A60" s="520"/>
      <c r="B60" s="521"/>
      <c r="C60" s="522"/>
      <c r="D60" s="510"/>
      <c r="E60" s="511"/>
      <c r="F60" s="512"/>
      <c r="G60" s="513"/>
      <c r="H60" s="513"/>
      <c r="I60" s="514"/>
      <c r="J60" s="515"/>
      <c r="K60" s="516"/>
      <c r="L60" s="418"/>
      <c r="M60" s="179"/>
      <c r="N60" s="419"/>
      <c r="O60" s="420"/>
      <c r="P60" s="420"/>
      <c r="Q60" s="421"/>
      <c r="R60" s="422"/>
      <c r="S60" s="423"/>
      <c r="T60" s="510"/>
      <c r="U60" s="511"/>
      <c r="V60" s="512"/>
      <c r="W60" s="513"/>
      <c r="X60" s="513"/>
      <c r="Y60" s="514"/>
      <c r="Z60" s="515"/>
      <c r="AA60" s="516"/>
      <c r="AB60" s="418"/>
      <c r="AC60" s="179"/>
      <c r="AD60" s="419"/>
      <c r="AE60" s="420"/>
      <c r="AF60" s="420"/>
      <c r="AG60" s="421"/>
      <c r="AH60" s="422"/>
      <c r="AI60" s="423"/>
      <c r="AJ60" s="510"/>
      <c r="AK60" s="511"/>
      <c r="AL60" s="512"/>
      <c r="AM60" s="513"/>
      <c r="AN60" s="513"/>
      <c r="AO60" s="514"/>
      <c r="AP60" s="515"/>
      <c r="AQ60" s="516"/>
      <c r="AR60" s="418"/>
      <c r="AS60" s="179"/>
      <c r="AT60" s="419"/>
      <c r="AU60" s="420"/>
      <c r="AV60" s="420"/>
      <c r="AW60" s="421"/>
      <c r="AX60" s="422"/>
      <c r="AY60" s="423"/>
      <c r="AZ60" s="510"/>
      <c r="BA60" s="511"/>
      <c r="BB60" s="512"/>
      <c r="BC60" s="513"/>
      <c r="BD60" s="513"/>
      <c r="BE60" s="514"/>
      <c r="BF60" s="515"/>
      <c r="BG60" s="516"/>
      <c r="BH60" s="418"/>
      <c r="BI60" s="179"/>
      <c r="BJ60" s="419"/>
      <c r="BK60" s="420"/>
      <c r="BL60" s="420"/>
      <c r="BM60" s="421"/>
      <c r="BN60" s="422"/>
      <c r="BO60" s="423"/>
      <c r="BP60" s="510"/>
      <c r="BQ60" s="511"/>
      <c r="BR60" s="512"/>
      <c r="BS60" s="513"/>
      <c r="BT60" s="513"/>
      <c r="BU60" s="514"/>
      <c r="BV60" s="515"/>
      <c r="BW60" s="516"/>
      <c r="BX60" s="418"/>
      <c r="BY60" s="179"/>
      <c r="BZ60" s="419"/>
      <c r="CA60" s="420"/>
      <c r="CB60" s="420"/>
      <c r="CC60" s="421"/>
      <c r="CD60" s="422"/>
      <c r="CE60" s="423"/>
      <c r="CF60" s="510"/>
      <c r="CG60" s="511"/>
      <c r="CH60" s="512"/>
      <c r="CI60" s="513"/>
      <c r="CJ60" s="513"/>
      <c r="CK60" s="514"/>
      <c r="CL60" s="515"/>
      <c r="CM60" s="516"/>
      <c r="CN60" s="418"/>
      <c r="CO60" s="179"/>
      <c r="CP60" s="419"/>
      <c r="CQ60" s="420"/>
      <c r="CR60" s="420"/>
      <c r="CS60" s="421"/>
      <c r="CT60" s="422"/>
      <c r="CU60" s="423"/>
      <c r="CV60" s="510"/>
      <c r="CW60" s="511"/>
      <c r="CX60" s="512"/>
      <c r="CY60" s="513"/>
      <c r="CZ60" s="513"/>
      <c r="DA60" s="514"/>
      <c r="DB60" s="515"/>
      <c r="DC60" s="516"/>
      <c r="DD60" s="418"/>
      <c r="DE60" s="179"/>
      <c r="DF60" s="419"/>
      <c r="DG60" s="420"/>
      <c r="DH60" s="420"/>
      <c r="DI60" s="421"/>
      <c r="DJ60" s="422"/>
      <c r="DK60" s="423"/>
      <c r="DL60" s="510"/>
      <c r="DM60" s="511"/>
      <c r="DN60" s="512"/>
      <c r="DO60" s="513"/>
      <c r="DP60" s="513"/>
      <c r="DQ60" s="514"/>
      <c r="DR60" s="515"/>
      <c r="DS60" s="516"/>
      <c r="DT60" s="418"/>
      <c r="DU60" s="179"/>
      <c r="DV60" s="419"/>
      <c r="DW60" s="420"/>
      <c r="DX60" s="420"/>
      <c r="DY60" s="421"/>
      <c r="DZ60" s="422"/>
      <c r="EA60" s="423"/>
      <c r="EB60" s="510"/>
      <c r="EC60" s="511"/>
      <c r="ED60" s="512"/>
      <c r="EE60" s="513"/>
      <c r="EF60" s="513"/>
      <c r="EG60" s="514"/>
      <c r="EH60" s="515"/>
      <c r="EI60" s="516"/>
      <c r="EJ60" s="418"/>
      <c r="EK60" s="179"/>
      <c r="EL60" s="419"/>
      <c r="EM60" s="420"/>
      <c r="EN60" s="420"/>
      <c r="EO60" s="421"/>
      <c r="EP60" s="422"/>
      <c r="EQ60" s="423"/>
      <c r="ER60" s="510"/>
      <c r="ES60" s="511"/>
      <c r="ET60" s="512"/>
      <c r="EU60" s="513"/>
      <c r="EV60" s="513"/>
      <c r="EW60" s="514"/>
      <c r="EX60" s="515"/>
      <c r="EY60" s="516"/>
      <c r="EZ60" s="418"/>
      <c r="FA60" s="179"/>
      <c r="FB60" s="419"/>
      <c r="FC60" s="420"/>
      <c r="FD60" s="420"/>
      <c r="FE60" s="421"/>
      <c r="FF60" s="422"/>
      <c r="FG60" s="423"/>
      <c r="FH60" s="510"/>
      <c r="FI60" s="511"/>
      <c r="FJ60" s="512"/>
      <c r="FK60" s="513"/>
      <c r="FL60" s="513"/>
      <c r="FM60" s="514"/>
      <c r="FN60" s="515"/>
      <c r="FO60" s="516"/>
      <c r="FP60" s="418"/>
      <c r="FQ60" s="179"/>
      <c r="FR60" s="419"/>
      <c r="FS60" s="420"/>
      <c r="FT60" s="420"/>
      <c r="FU60" s="421"/>
      <c r="FV60" s="422"/>
      <c r="FW60" s="423"/>
      <c r="FX60" s="510"/>
      <c r="FY60" s="511"/>
      <c r="FZ60" s="512"/>
      <c r="GA60" s="513"/>
      <c r="GB60" s="513"/>
      <c r="GC60" s="514"/>
      <c r="GD60" s="515"/>
      <c r="GE60" s="516"/>
      <c r="GF60" s="418"/>
      <c r="GG60" s="179"/>
      <c r="GH60" s="419"/>
      <c r="GI60" s="420"/>
      <c r="GJ60" s="420"/>
      <c r="GK60" s="421"/>
      <c r="GL60" s="422"/>
      <c r="GM60" s="423"/>
      <c r="GN60" s="510"/>
      <c r="GO60" s="511"/>
      <c r="GP60" s="512"/>
      <c r="GQ60" s="513"/>
      <c r="GR60" s="513"/>
      <c r="GS60" s="514"/>
      <c r="GT60" s="515"/>
      <c r="GU60" s="516"/>
      <c r="GV60" s="418"/>
      <c r="GW60" s="179"/>
      <c r="GX60" s="419"/>
      <c r="GY60" s="420"/>
      <c r="GZ60" s="420"/>
      <c r="HA60" s="421"/>
      <c r="HB60" s="422"/>
      <c r="HC60" s="423"/>
      <c r="HD60" s="510"/>
      <c r="HE60" s="511"/>
      <c r="HF60" s="512"/>
      <c r="HG60" s="513"/>
      <c r="HH60" s="513"/>
      <c r="HI60" s="514"/>
      <c r="HJ60" s="515"/>
      <c r="HK60" s="516"/>
      <c r="HL60" s="418"/>
      <c r="HM60" s="179"/>
      <c r="HN60" s="419"/>
      <c r="HO60" s="420"/>
      <c r="HP60" s="420"/>
      <c r="HQ60" s="421"/>
      <c r="HR60" s="422"/>
      <c r="HS60" s="423"/>
      <c r="HT60" s="510"/>
      <c r="HU60" s="511"/>
      <c r="HV60" s="512"/>
      <c r="HW60" s="513"/>
      <c r="HX60" s="513"/>
      <c r="HY60" s="514"/>
      <c r="HZ60" s="515"/>
      <c r="IA60" s="516"/>
      <c r="IB60" s="418"/>
      <c r="IC60" s="179"/>
      <c r="ID60" s="419"/>
      <c r="IE60" s="420"/>
      <c r="IF60" s="420"/>
      <c r="IG60" s="421"/>
      <c r="IH60" s="422"/>
      <c r="II60" s="423"/>
      <c r="IJ60" s="510"/>
      <c r="IK60" s="511"/>
      <c r="IL60" s="512"/>
      <c r="IM60" s="513"/>
      <c r="IN60" s="513"/>
      <c r="IO60" s="514"/>
      <c r="IP60" s="515"/>
      <c r="IQ60" s="516"/>
      <c r="IS60" s="163">
        <f t="shared" si="0"/>
        <v>0</v>
      </c>
      <c r="IT60" s="161">
        <f t="shared" si="1"/>
        <v>0</v>
      </c>
      <c r="IU60" s="162">
        <f t="shared" si="2"/>
        <v>0</v>
      </c>
      <c r="IW60" s="241"/>
    </row>
    <row r="61" spans="1:257" s="160" customFormat="1" ht="20.100000000000001" customHeight="1">
      <c r="A61" s="270"/>
      <c r="B61" s="303"/>
      <c r="C61" s="271"/>
      <c r="D61" s="503"/>
      <c r="E61" s="504"/>
      <c r="F61" s="505"/>
      <c r="G61" s="506"/>
      <c r="H61" s="506"/>
      <c r="I61" s="507"/>
      <c r="J61" s="508"/>
      <c r="K61" s="509"/>
      <c r="L61" s="400"/>
      <c r="M61" s="176"/>
      <c r="N61" s="401"/>
      <c r="O61" s="402"/>
      <c r="P61" s="402"/>
      <c r="Q61" s="403"/>
      <c r="R61" s="404"/>
      <c r="S61" s="405"/>
      <c r="T61" s="503"/>
      <c r="U61" s="504"/>
      <c r="V61" s="505"/>
      <c r="W61" s="506"/>
      <c r="X61" s="506"/>
      <c r="Y61" s="507"/>
      <c r="Z61" s="508"/>
      <c r="AA61" s="509"/>
      <c r="AB61" s="400"/>
      <c r="AC61" s="176"/>
      <c r="AD61" s="401"/>
      <c r="AE61" s="402"/>
      <c r="AF61" s="402"/>
      <c r="AG61" s="403"/>
      <c r="AH61" s="404"/>
      <c r="AI61" s="405"/>
      <c r="AJ61" s="503"/>
      <c r="AK61" s="504"/>
      <c r="AL61" s="505"/>
      <c r="AM61" s="506"/>
      <c r="AN61" s="506"/>
      <c r="AO61" s="507"/>
      <c r="AP61" s="508"/>
      <c r="AQ61" s="509"/>
      <c r="AR61" s="400"/>
      <c r="AS61" s="176"/>
      <c r="AT61" s="401"/>
      <c r="AU61" s="402"/>
      <c r="AV61" s="402"/>
      <c r="AW61" s="403"/>
      <c r="AX61" s="404"/>
      <c r="AY61" s="405"/>
      <c r="AZ61" s="503"/>
      <c r="BA61" s="504"/>
      <c r="BB61" s="505"/>
      <c r="BC61" s="506"/>
      <c r="BD61" s="506"/>
      <c r="BE61" s="507"/>
      <c r="BF61" s="508"/>
      <c r="BG61" s="509"/>
      <c r="BH61" s="400"/>
      <c r="BI61" s="176"/>
      <c r="BJ61" s="401"/>
      <c r="BK61" s="402"/>
      <c r="BL61" s="402"/>
      <c r="BM61" s="403"/>
      <c r="BN61" s="404"/>
      <c r="BO61" s="405"/>
      <c r="BP61" s="503"/>
      <c r="BQ61" s="504"/>
      <c r="BR61" s="505"/>
      <c r="BS61" s="506"/>
      <c r="BT61" s="506"/>
      <c r="BU61" s="507"/>
      <c r="BV61" s="508"/>
      <c r="BW61" s="509"/>
      <c r="BX61" s="400"/>
      <c r="BY61" s="176"/>
      <c r="BZ61" s="401"/>
      <c r="CA61" s="402"/>
      <c r="CB61" s="402"/>
      <c r="CC61" s="403"/>
      <c r="CD61" s="404"/>
      <c r="CE61" s="405"/>
      <c r="CF61" s="503"/>
      <c r="CG61" s="504"/>
      <c r="CH61" s="505"/>
      <c r="CI61" s="506"/>
      <c r="CJ61" s="506"/>
      <c r="CK61" s="507"/>
      <c r="CL61" s="508"/>
      <c r="CM61" s="509"/>
      <c r="CN61" s="400"/>
      <c r="CO61" s="176"/>
      <c r="CP61" s="401"/>
      <c r="CQ61" s="402"/>
      <c r="CR61" s="402"/>
      <c r="CS61" s="403"/>
      <c r="CT61" s="404"/>
      <c r="CU61" s="405"/>
      <c r="CV61" s="503"/>
      <c r="CW61" s="504"/>
      <c r="CX61" s="505"/>
      <c r="CY61" s="506"/>
      <c r="CZ61" s="506"/>
      <c r="DA61" s="507"/>
      <c r="DB61" s="508"/>
      <c r="DC61" s="509"/>
      <c r="DD61" s="400"/>
      <c r="DE61" s="176"/>
      <c r="DF61" s="401"/>
      <c r="DG61" s="402"/>
      <c r="DH61" s="402"/>
      <c r="DI61" s="403"/>
      <c r="DJ61" s="404"/>
      <c r="DK61" s="405"/>
      <c r="DL61" s="503"/>
      <c r="DM61" s="504"/>
      <c r="DN61" s="505"/>
      <c r="DO61" s="506"/>
      <c r="DP61" s="506"/>
      <c r="DQ61" s="507"/>
      <c r="DR61" s="508"/>
      <c r="DS61" s="509"/>
      <c r="DT61" s="400"/>
      <c r="DU61" s="176"/>
      <c r="DV61" s="401"/>
      <c r="DW61" s="402"/>
      <c r="DX61" s="402"/>
      <c r="DY61" s="403"/>
      <c r="DZ61" s="404"/>
      <c r="EA61" s="405"/>
      <c r="EB61" s="503"/>
      <c r="EC61" s="504"/>
      <c r="ED61" s="505"/>
      <c r="EE61" s="506"/>
      <c r="EF61" s="506"/>
      <c r="EG61" s="507"/>
      <c r="EH61" s="508"/>
      <c r="EI61" s="509"/>
      <c r="EJ61" s="400"/>
      <c r="EK61" s="176"/>
      <c r="EL61" s="401"/>
      <c r="EM61" s="402"/>
      <c r="EN61" s="402"/>
      <c r="EO61" s="403"/>
      <c r="EP61" s="404"/>
      <c r="EQ61" s="405"/>
      <c r="ER61" s="503"/>
      <c r="ES61" s="504"/>
      <c r="ET61" s="505"/>
      <c r="EU61" s="506"/>
      <c r="EV61" s="506"/>
      <c r="EW61" s="507"/>
      <c r="EX61" s="508"/>
      <c r="EY61" s="509"/>
      <c r="EZ61" s="400"/>
      <c r="FA61" s="176"/>
      <c r="FB61" s="401"/>
      <c r="FC61" s="402"/>
      <c r="FD61" s="402"/>
      <c r="FE61" s="403"/>
      <c r="FF61" s="404"/>
      <c r="FG61" s="405"/>
      <c r="FH61" s="503"/>
      <c r="FI61" s="504"/>
      <c r="FJ61" s="505"/>
      <c r="FK61" s="506"/>
      <c r="FL61" s="506"/>
      <c r="FM61" s="507"/>
      <c r="FN61" s="508"/>
      <c r="FO61" s="509"/>
      <c r="FP61" s="400"/>
      <c r="FQ61" s="176"/>
      <c r="FR61" s="401"/>
      <c r="FS61" s="402"/>
      <c r="FT61" s="402"/>
      <c r="FU61" s="403"/>
      <c r="FV61" s="404"/>
      <c r="FW61" s="405"/>
      <c r="FX61" s="503"/>
      <c r="FY61" s="504"/>
      <c r="FZ61" s="505"/>
      <c r="GA61" s="506"/>
      <c r="GB61" s="506"/>
      <c r="GC61" s="507"/>
      <c r="GD61" s="508"/>
      <c r="GE61" s="509"/>
      <c r="GF61" s="400"/>
      <c r="GG61" s="176"/>
      <c r="GH61" s="401"/>
      <c r="GI61" s="402"/>
      <c r="GJ61" s="402"/>
      <c r="GK61" s="403"/>
      <c r="GL61" s="404"/>
      <c r="GM61" s="405"/>
      <c r="GN61" s="503"/>
      <c r="GO61" s="504"/>
      <c r="GP61" s="505"/>
      <c r="GQ61" s="506"/>
      <c r="GR61" s="506"/>
      <c r="GS61" s="507"/>
      <c r="GT61" s="508"/>
      <c r="GU61" s="509"/>
      <c r="GV61" s="400"/>
      <c r="GW61" s="176"/>
      <c r="GX61" s="401"/>
      <c r="GY61" s="402"/>
      <c r="GZ61" s="402"/>
      <c r="HA61" s="403"/>
      <c r="HB61" s="404"/>
      <c r="HC61" s="405"/>
      <c r="HD61" s="503"/>
      <c r="HE61" s="504"/>
      <c r="HF61" s="505"/>
      <c r="HG61" s="506"/>
      <c r="HH61" s="506"/>
      <c r="HI61" s="507"/>
      <c r="HJ61" s="508"/>
      <c r="HK61" s="509"/>
      <c r="HL61" s="400"/>
      <c r="HM61" s="176"/>
      <c r="HN61" s="401"/>
      <c r="HO61" s="402"/>
      <c r="HP61" s="402"/>
      <c r="HQ61" s="403"/>
      <c r="HR61" s="404"/>
      <c r="HS61" s="405"/>
      <c r="HT61" s="503"/>
      <c r="HU61" s="504"/>
      <c r="HV61" s="505"/>
      <c r="HW61" s="506"/>
      <c r="HX61" s="506"/>
      <c r="HY61" s="507"/>
      <c r="HZ61" s="508"/>
      <c r="IA61" s="509"/>
      <c r="IB61" s="400"/>
      <c r="IC61" s="176"/>
      <c r="ID61" s="401"/>
      <c r="IE61" s="402"/>
      <c r="IF61" s="402"/>
      <c r="IG61" s="403"/>
      <c r="IH61" s="404"/>
      <c r="II61" s="405"/>
      <c r="IJ61" s="503"/>
      <c r="IK61" s="504"/>
      <c r="IL61" s="505"/>
      <c r="IM61" s="506"/>
      <c r="IN61" s="506"/>
      <c r="IO61" s="507"/>
      <c r="IP61" s="508"/>
      <c r="IQ61" s="509"/>
      <c r="IS61" s="163">
        <f t="shared" si="0"/>
        <v>0</v>
      </c>
      <c r="IT61" s="161">
        <f t="shared" si="1"/>
        <v>0</v>
      </c>
      <c r="IU61" s="162">
        <f t="shared" si="2"/>
        <v>0</v>
      </c>
      <c r="IW61" s="241"/>
    </row>
    <row r="62" spans="1:257" s="160" customFormat="1" ht="20.100000000000001" customHeight="1">
      <c r="A62" s="520"/>
      <c r="B62" s="521"/>
      <c r="C62" s="522"/>
      <c r="D62" s="510"/>
      <c r="E62" s="511"/>
      <c r="F62" s="512"/>
      <c r="G62" s="513"/>
      <c r="H62" s="513"/>
      <c r="I62" s="514"/>
      <c r="J62" s="515"/>
      <c r="K62" s="516"/>
      <c r="L62" s="418"/>
      <c r="M62" s="179"/>
      <c r="N62" s="419"/>
      <c r="O62" s="420"/>
      <c r="P62" s="420"/>
      <c r="Q62" s="421"/>
      <c r="R62" s="422"/>
      <c r="S62" s="423"/>
      <c r="T62" s="510"/>
      <c r="U62" s="511"/>
      <c r="V62" s="512"/>
      <c r="W62" s="513"/>
      <c r="X62" s="513"/>
      <c r="Y62" s="514"/>
      <c r="Z62" s="515"/>
      <c r="AA62" s="516"/>
      <c r="AB62" s="418"/>
      <c r="AC62" s="179"/>
      <c r="AD62" s="419"/>
      <c r="AE62" s="420"/>
      <c r="AF62" s="420"/>
      <c r="AG62" s="421"/>
      <c r="AH62" s="422"/>
      <c r="AI62" s="423"/>
      <c r="AJ62" s="510"/>
      <c r="AK62" s="511"/>
      <c r="AL62" s="512"/>
      <c r="AM62" s="513"/>
      <c r="AN62" s="513"/>
      <c r="AO62" s="514"/>
      <c r="AP62" s="515"/>
      <c r="AQ62" s="516"/>
      <c r="AR62" s="418"/>
      <c r="AS62" s="179"/>
      <c r="AT62" s="419"/>
      <c r="AU62" s="420"/>
      <c r="AV62" s="420"/>
      <c r="AW62" s="421"/>
      <c r="AX62" s="422"/>
      <c r="AY62" s="423"/>
      <c r="AZ62" s="510"/>
      <c r="BA62" s="511"/>
      <c r="BB62" s="512"/>
      <c r="BC62" s="513"/>
      <c r="BD62" s="513"/>
      <c r="BE62" s="514"/>
      <c r="BF62" s="515"/>
      <c r="BG62" s="516"/>
      <c r="BH62" s="418"/>
      <c r="BI62" s="179"/>
      <c r="BJ62" s="419"/>
      <c r="BK62" s="420"/>
      <c r="BL62" s="420"/>
      <c r="BM62" s="421"/>
      <c r="BN62" s="422"/>
      <c r="BO62" s="423"/>
      <c r="BP62" s="510"/>
      <c r="BQ62" s="511"/>
      <c r="BR62" s="512"/>
      <c r="BS62" s="513"/>
      <c r="BT62" s="513"/>
      <c r="BU62" s="514"/>
      <c r="BV62" s="515"/>
      <c r="BW62" s="516"/>
      <c r="BX62" s="418"/>
      <c r="BY62" s="179"/>
      <c r="BZ62" s="419"/>
      <c r="CA62" s="420"/>
      <c r="CB62" s="420"/>
      <c r="CC62" s="421"/>
      <c r="CD62" s="422"/>
      <c r="CE62" s="423"/>
      <c r="CF62" s="510"/>
      <c r="CG62" s="511"/>
      <c r="CH62" s="512"/>
      <c r="CI62" s="513"/>
      <c r="CJ62" s="513"/>
      <c r="CK62" s="514"/>
      <c r="CL62" s="515"/>
      <c r="CM62" s="516"/>
      <c r="CN62" s="418"/>
      <c r="CO62" s="179"/>
      <c r="CP62" s="419"/>
      <c r="CQ62" s="420"/>
      <c r="CR62" s="420"/>
      <c r="CS62" s="421"/>
      <c r="CT62" s="422"/>
      <c r="CU62" s="423"/>
      <c r="CV62" s="510"/>
      <c r="CW62" s="511"/>
      <c r="CX62" s="512"/>
      <c r="CY62" s="513"/>
      <c r="CZ62" s="513"/>
      <c r="DA62" s="514"/>
      <c r="DB62" s="515"/>
      <c r="DC62" s="516"/>
      <c r="DD62" s="418"/>
      <c r="DE62" s="179"/>
      <c r="DF62" s="419"/>
      <c r="DG62" s="420"/>
      <c r="DH62" s="420"/>
      <c r="DI62" s="421"/>
      <c r="DJ62" s="422"/>
      <c r="DK62" s="423"/>
      <c r="DL62" s="510"/>
      <c r="DM62" s="511"/>
      <c r="DN62" s="512"/>
      <c r="DO62" s="513"/>
      <c r="DP62" s="513"/>
      <c r="DQ62" s="514"/>
      <c r="DR62" s="515"/>
      <c r="DS62" s="516"/>
      <c r="DT62" s="418"/>
      <c r="DU62" s="179"/>
      <c r="DV62" s="419"/>
      <c r="DW62" s="420"/>
      <c r="DX62" s="420"/>
      <c r="DY62" s="421"/>
      <c r="DZ62" s="422"/>
      <c r="EA62" s="423"/>
      <c r="EB62" s="510"/>
      <c r="EC62" s="511"/>
      <c r="ED62" s="512"/>
      <c r="EE62" s="513"/>
      <c r="EF62" s="513"/>
      <c r="EG62" s="514"/>
      <c r="EH62" s="515"/>
      <c r="EI62" s="516"/>
      <c r="EJ62" s="418"/>
      <c r="EK62" s="179"/>
      <c r="EL62" s="419"/>
      <c r="EM62" s="420"/>
      <c r="EN62" s="420"/>
      <c r="EO62" s="421"/>
      <c r="EP62" s="422"/>
      <c r="EQ62" s="423"/>
      <c r="ER62" s="510"/>
      <c r="ES62" s="511"/>
      <c r="ET62" s="512"/>
      <c r="EU62" s="513"/>
      <c r="EV62" s="513"/>
      <c r="EW62" s="514"/>
      <c r="EX62" s="515"/>
      <c r="EY62" s="516"/>
      <c r="EZ62" s="418"/>
      <c r="FA62" s="179"/>
      <c r="FB62" s="419"/>
      <c r="FC62" s="420"/>
      <c r="FD62" s="420"/>
      <c r="FE62" s="421"/>
      <c r="FF62" s="422"/>
      <c r="FG62" s="423"/>
      <c r="FH62" s="510"/>
      <c r="FI62" s="511"/>
      <c r="FJ62" s="512"/>
      <c r="FK62" s="513"/>
      <c r="FL62" s="513"/>
      <c r="FM62" s="514"/>
      <c r="FN62" s="515"/>
      <c r="FO62" s="516"/>
      <c r="FP62" s="418"/>
      <c r="FQ62" s="179"/>
      <c r="FR62" s="419"/>
      <c r="FS62" s="420"/>
      <c r="FT62" s="420"/>
      <c r="FU62" s="421"/>
      <c r="FV62" s="422"/>
      <c r="FW62" s="423"/>
      <c r="FX62" s="510"/>
      <c r="FY62" s="511"/>
      <c r="FZ62" s="512"/>
      <c r="GA62" s="513"/>
      <c r="GB62" s="513"/>
      <c r="GC62" s="514"/>
      <c r="GD62" s="515"/>
      <c r="GE62" s="516"/>
      <c r="GF62" s="418"/>
      <c r="GG62" s="179"/>
      <c r="GH62" s="419"/>
      <c r="GI62" s="420"/>
      <c r="GJ62" s="420"/>
      <c r="GK62" s="421"/>
      <c r="GL62" s="422"/>
      <c r="GM62" s="423"/>
      <c r="GN62" s="510"/>
      <c r="GO62" s="511"/>
      <c r="GP62" s="512"/>
      <c r="GQ62" s="513"/>
      <c r="GR62" s="513"/>
      <c r="GS62" s="514"/>
      <c r="GT62" s="515"/>
      <c r="GU62" s="516"/>
      <c r="GV62" s="418"/>
      <c r="GW62" s="179"/>
      <c r="GX62" s="419"/>
      <c r="GY62" s="420"/>
      <c r="GZ62" s="420"/>
      <c r="HA62" s="421"/>
      <c r="HB62" s="422"/>
      <c r="HC62" s="423"/>
      <c r="HD62" s="510"/>
      <c r="HE62" s="511"/>
      <c r="HF62" s="512"/>
      <c r="HG62" s="513"/>
      <c r="HH62" s="513"/>
      <c r="HI62" s="514"/>
      <c r="HJ62" s="515"/>
      <c r="HK62" s="516"/>
      <c r="HL62" s="418"/>
      <c r="HM62" s="179"/>
      <c r="HN62" s="419"/>
      <c r="HO62" s="420"/>
      <c r="HP62" s="420"/>
      <c r="HQ62" s="421"/>
      <c r="HR62" s="422"/>
      <c r="HS62" s="423"/>
      <c r="HT62" s="510"/>
      <c r="HU62" s="511"/>
      <c r="HV62" s="512"/>
      <c r="HW62" s="513"/>
      <c r="HX62" s="513"/>
      <c r="HY62" s="514"/>
      <c r="HZ62" s="515"/>
      <c r="IA62" s="516"/>
      <c r="IB62" s="418"/>
      <c r="IC62" s="179"/>
      <c r="ID62" s="419"/>
      <c r="IE62" s="420"/>
      <c r="IF62" s="420"/>
      <c r="IG62" s="421"/>
      <c r="IH62" s="422"/>
      <c r="II62" s="423"/>
      <c r="IJ62" s="510"/>
      <c r="IK62" s="511"/>
      <c r="IL62" s="512"/>
      <c r="IM62" s="513"/>
      <c r="IN62" s="513"/>
      <c r="IO62" s="514"/>
      <c r="IP62" s="515"/>
      <c r="IQ62" s="516"/>
      <c r="IS62" s="163">
        <f t="shared" si="0"/>
        <v>0</v>
      </c>
      <c r="IT62" s="161">
        <f t="shared" si="1"/>
        <v>0</v>
      </c>
      <c r="IU62" s="162">
        <f t="shared" si="2"/>
        <v>0</v>
      </c>
      <c r="IW62" s="241"/>
    </row>
    <row r="63" spans="1:257" s="160" customFormat="1" ht="20.100000000000001" customHeight="1">
      <c r="A63" s="270"/>
      <c r="B63" s="303"/>
      <c r="C63" s="271"/>
      <c r="D63" s="503"/>
      <c r="E63" s="504"/>
      <c r="F63" s="505"/>
      <c r="G63" s="506"/>
      <c r="H63" s="506"/>
      <c r="I63" s="507"/>
      <c r="J63" s="508"/>
      <c r="K63" s="509"/>
      <c r="L63" s="400"/>
      <c r="M63" s="176"/>
      <c r="N63" s="401"/>
      <c r="O63" s="402"/>
      <c r="P63" s="402"/>
      <c r="Q63" s="403"/>
      <c r="R63" s="404"/>
      <c r="S63" s="405"/>
      <c r="T63" s="503"/>
      <c r="U63" s="504"/>
      <c r="V63" s="505"/>
      <c r="W63" s="506"/>
      <c r="X63" s="506"/>
      <c r="Y63" s="507"/>
      <c r="Z63" s="508"/>
      <c r="AA63" s="509"/>
      <c r="AB63" s="400"/>
      <c r="AC63" s="176"/>
      <c r="AD63" s="401"/>
      <c r="AE63" s="402"/>
      <c r="AF63" s="402"/>
      <c r="AG63" s="403"/>
      <c r="AH63" s="404"/>
      <c r="AI63" s="405"/>
      <c r="AJ63" s="503"/>
      <c r="AK63" s="504"/>
      <c r="AL63" s="505"/>
      <c r="AM63" s="506"/>
      <c r="AN63" s="506"/>
      <c r="AO63" s="507"/>
      <c r="AP63" s="508"/>
      <c r="AQ63" s="509"/>
      <c r="AR63" s="400"/>
      <c r="AS63" s="176"/>
      <c r="AT63" s="401"/>
      <c r="AU63" s="402"/>
      <c r="AV63" s="402"/>
      <c r="AW63" s="403"/>
      <c r="AX63" s="404"/>
      <c r="AY63" s="405"/>
      <c r="AZ63" s="503"/>
      <c r="BA63" s="504"/>
      <c r="BB63" s="505"/>
      <c r="BC63" s="506"/>
      <c r="BD63" s="506"/>
      <c r="BE63" s="507"/>
      <c r="BF63" s="508"/>
      <c r="BG63" s="509"/>
      <c r="BH63" s="400"/>
      <c r="BI63" s="176"/>
      <c r="BJ63" s="401"/>
      <c r="BK63" s="402"/>
      <c r="BL63" s="402"/>
      <c r="BM63" s="403"/>
      <c r="BN63" s="404"/>
      <c r="BO63" s="405"/>
      <c r="BP63" s="503"/>
      <c r="BQ63" s="504"/>
      <c r="BR63" s="505"/>
      <c r="BS63" s="506"/>
      <c r="BT63" s="506"/>
      <c r="BU63" s="507"/>
      <c r="BV63" s="508"/>
      <c r="BW63" s="509"/>
      <c r="BX63" s="400"/>
      <c r="BY63" s="176"/>
      <c r="BZ63" s="401"/>
      <c r="CA63" s="402"/>
      <c r="CB63" s="402"/>
      <c r="CC63" s="403"/>
      <c r="CD63" s="404"/>
      <c r="CE63" s="405"/>
      <c r="CF63" s="503"/>
      <c r="CG63" s="504"/>
      <c r="CH63" s="505"/>
      <c r="CI63" s="506"/>
      <c r="CJ63" s="506"/>
      <c r="CK63" s="507"/>
      <c r="CL63" s="508"/>
      <c r="CM63" s="509"/>
      <c r="CN63" s="400"/>
      <c r="CO63" s="176"/>
      <c r="CP63" s="401"/>
      <c r="CQ63" s="402"/>
      <c r="CR63" s="402"/>
      <c r="CS63" s="403"/>
      <c r="CT63" s="404"/>
      <c r="CU63" s="405"/>
      <c r="CV63" s="503"/>
      <c r="CW63" s="504"/>
      <c r="CX63" s="505"/>
      <c r="CY63" s="506"/>
      <c r="CZ63" s="506"/>
      <c r="DA63" s="507"/>
      <c r="DB63" s="508"/>
      <c r="DC63" s="509"/>
      <c r="DD63" s="400"/>
      <c r="DE63" s="176"/>
      <c r="DF63" s="401"/>
      <c r="DG63" s="402"/>
      <c r="DH63" s="402"/>
      <c r="DI63" s="403"/>
      <c r="DJ63" s="404"/>
      <c r="DK63" s="405"/>
      <c r="DL63" s="503"/>
      <c r="DM63" s="504"/>
      <c r="DN63" s="505"/>
      <c r="DO63" s="506"/>
      <c r="DP63" s="506"/>
      <c r="DQ63" s="507"/>
      <c r="DR63" s="508"/>
      <c r="DS63" s="509"/>
      <c r="DT63" s="400"/>
      <c r="DU63" s="176"/>
      <c r="DV63" s="401"/>
      <c r="DW63" s="402"/>
      <c r="DX63" s="402"/>
      <c r="DY63" s="403"/>
      <c r="DZ63" s="404"/>
      <c r="EA63" s="405"/>
      <c r="EB63" s="503"/>
      <c r="EC63" s="504"/>
      <c r="ED63" s="505"/>
      <c r="EE63" s="506"/>
      <c r="EF63" s="506"/>
      <c r="EG63" s="507"/>
      <c r="EH63" s="508"/>
      <c r="EI63" s="509"/>
      <c r="EJ63" s="400"/>
      <c r="EK63" s="176"/>
      <c r="EL63" s="401"/>
      <c r="EM63" s="402"/>
      <c r="EN63" s="402"/>
      <c r="EO63" s="403"/>
      <c r="EP63" s="404"/>
      <c r="EQ63" s="405"/>
      <c r="ER63" s="503"/>
      <c r="ES63" s="504"/>
      <c r="ET63" s="505"/>
      <c r="EU63" s="506"/>
      <c r="EV63" s="506"/>
      <c r="EW63" s="507"/>
      <c r="EX63" s="508"/>
      <c r="EY63" s="509"/>
      <c r="EZ63" s="400"/>
      <c r="FA63" s="176"/>
      <c r="FB63" s="401"/>
      <c r="FC63" s="402"/>
      <c r="FD63" s="402"/>
      <c r="FE63" s="403"/>
      <c r="FF63" s="404"/>
      <c r="FG63" s="405"/>
      <c r="FH63" s="503"/>
      <c r="FI63" s="504"/>
      <c r="FJ63" s="505"/>
      <c r="FK63" s="506"/>
      <c r="FL63" s="506"/>
      <c r="FM63" s="507"/>
      <c r="FN63" s="508"/>
      <c r="FO63" s="509"/>
      <c r="FP63" s="400"/>
      <c r="FQ63" s="176"/>
      <c r="FR63" s="401"/>
      <c r="FS63" s="402"/>
      <c r="FT63" s="402"/>
      <c r="FU63" s="403"/>
      <c r="FV63" s="404"/>
      <c r="FW63" s="405"/>
      <c r="FX63" s="503"/>
      <c r="FY63" s="504"/>
      <c r="FZ63" s="505"/>
      <c r="GA63" s="506"/>
      <c r="GB63" s="506"/>
      <c r="GC63" s="507"/>
      <c r="GD63" s="508"/>
      <c r="GE63" s="509"/>
      <c r="GF63" s="400"/>
      <c r="GG63" s="176"/>
      <c r="GH63" s="401"/>
      <c r="GI63" s="402"/>
      <c r="GJ63" s="402"/>
      <c r="GK63" s="403"/>
      <c r="GL63" s="404"/>
      <c r="GM63" s="405"/>
      <c r="GN63" s="503"/>
      <c r="GO63" s="504"/>
      <c r="GP63" s="505"/>
      <c r="GQ63" s="506"/>
      <c r="GR63" s="506"/>
      <c r="GS63" s="507"/>
      <c r="GT63" s="508"/>
      <c r="GU63" s="509"/>
      <c r="GV63" s="400"/>
      <c r="GW63" s="176"/>
      <c r="GX63" s="401"/>
      <c r="GY63" s="402"/>
      <c r="GZ63" s="402"/>
      <c r="HA63" s="403"/>
      <c r="HB63" s="404"/>
      <c r="HC63" s="405"/>
      <c r="HD63" s="503"/>
      <c r="HE63" s="504"/>
      <c r="HF63" s="505"/>
      <c r="HG63" s="506"/>
      <c r="HH63" s="506"/>
      <c r="HI63" s="507"/>
      <c r="HJ63" s="508"/>
      <c r="HK63" s="509"/>
      <c r="HL63" s="400"/>
      <c r="HM63" s="176"/>
      <c r="HN63" s="401"/>
      <c r="HO63" s="402"/>
      <c r="HP63" s="402"/>
      <c r="HQ63" s="403"/>
      <c r="HR63" s="404"/>
      <c r="HS63" s="405"/>
      <c r="HT63" s="503"/>
      <c r="HU63" s="504"/>
      <c r="HV63" s="505"/>
      <c r="HW63" s="506"/>
      <c r="HX63" s="506"/>
      <c r="HY63" s="507"/>
      <c r="HZ63" s="508"/>
      <c r="IA63" s="509"/>
      <c r="IB63" s="400"/>
      <c r="IC63" s="176"/>
      <c r="ID63" s="401"/>
      <c r="IE63" s="402"/>
      <c r="IF63" s="402"/>
      <c r="IG63" s="403"/>
      <c r="IH63" s="404"/>
      <c r="II63" s="405"/>
      <c r="IJ63" s="503"/>
      <c r="IK63" s="504"/>
      <c r="IL63" s="505"/>
      <c r="IM63" s="506"/>
      <c r="IN63" s="506"/>
      <c r="IO63" s="507"/>
      <c r="IP63" s="508"/>
      <c r="IQ63" s="509"/>
      <c r="IS63" s="163">
        <f t="shared" si="0"/>
        <v>0</v>
      </c>
      <c r="IT63" s="161">
        <f t="shared" si="1"/>
        <v>0</v>
      </c>
      <c r="IU63" s="162">
        <f t="shared" si="2"/>
        <v>0</v>
      </c>
      <c r="IW63" s="241"/>
    </row>
    <row r="64" spans="1:257" s="160" customFormat="1" ht="20.100000000000001" customHeight="1">
      <c r="A64" s="520"/>
      <c r="B64" s="521"/>
      <c r="C64" s="522"/>
      <c r="D64" s="510"/>
      <c r="E64" s="511"/>
      <c r="F64" s="512"/>
      <c r="G64" s="513"/>
      <c r="H64" s="513"/>
      <c r="I64" s="514"/>
      <c r="J64" s="515"/>
      <c r="K64" s="516"/>
      <c r="L64" s="418"/>
      <c r="M64" s="179"/>
      <c r="N64" s="419"/>
      <c r="O64" s="420"/>
      <c r="P64" s="420"/>
      <c r="Q64" s="421"/>
      <c r="R64" s="422"/>
      <c r="S64" s="423"/>
      <c r="T64" s="510"/>
      <c r="U64" s="511"/>
      <c r="V64" s="512"/>
      <c r="W64" s="513"/>
      <c r="X64" s="513"/>
      <c r="Y64" s="514"/>
      <c r="Z64" s="515"/>
      <c r="AA64" s="516"/>
      <c r="AB64" s="418"/>
      <c r="AC64" s="179"/>
      <c r="AD64" s="419"/>
      <c r="AE64" s="420"/>
      <c r="AF64" s="420"/>
      <c r="AG64" s="421"/>
      <c r="AH64" s="422"/>
      <c r="AI64" s="423"/>
      <c r="AJ64" s="510"/>
      <c r="AK64" s="511"/>
      <c r="AL64" s="512"/>
      <c r="AM64" s="513"/>
      <c r="AN64" s="513"/>
      <c r="AO64" s="514"/>
      <c r="AP64" s="515"/>
      <c r="AQ64" s="516"/>
      <c r="AR64" s="418"/>
      <c r="AS64" s="179"/>
      <c r="AT64" s="419"/>
      <c r="AU64" s="420"/>
      <c r="AV64" s="420"/>
      <c r="AW64" s="421"/>
      <c r="AX64" s="422"/>
      <c r="AY64" s="423"/>
      <c r="AZ64" s="510"/>
      <c r="BA64" s="511"/>
      <c r="BB64" s="512"/>
      <c r="BC64" s="513"/>
      <c r="BD64" s="513"/>
      <c r="BE64" s="514"/>
      <c r="BF64" s="515"/>
      <c r="BG64" s="516"/>
      <c r="BH64" s="418"/>
      <c r="BI64" s="179"/>
      <c r="BJ64" s="419"/>
      <c r="BK64" s="420"/>
      <c r="BL64" s="420"/>
      <c r="BM64" s="421"/>
      <c r="BN64" s="422"/>
      <c r="BO64" s="423"/>
      <c r="BP64" s="510"/>
      <c r="BQ64" s="511"/>
      <c r="BR64" s="512"/>
      <c r="BS64" s="513"/>
      <c r="BT64" s="513"/>
      <c r="BU64" s="514"/>
      <c r="BV64" s="515"/>
      <c r="BW64" s="516"/>
      <c r="BX64" s="418"/>
      <c r="BY64" s="179"/>
      <c r="BZ64" s="419"/>
      <c r="CA64" s="420"/>
      <c r="CB64" s="420"/>
      <c r="CC64" s="421"/>
      <c r="CD64" s="422"/>
      <c r="CE64" s="423"/>
      <c r="CF64" s="510"/>
      <c r="CG64" s="511"/>
      <c r="CH64" s="512"/>
      <c r="CI64" s="513"/>
      <c r="CJ64" s="513"/>
      <c r="CK64" s="514"/>
      <c r="CL64" s="515"/>
      <c r="CM64" s="516"/>
      <c r="CN64" s="418"/>
      <c r="CO64" s="179"/>
      <c r="CP64" s="419"/>
      <c r="CQ64" s="420"/>
      <c r="CR64" s="420"/>
      <c r="CS64" s="421"/>
      <c r="CT64" s="422"/>
      <c r="CU64" s="423"/>
      <c r="CV64" s="510"/>
      <c r="CW64" s="511"/>
      <c r="CX64" s="512"/>
      <c r="CY64" s="513"/>
      <c r="CZ64" s="513"/>
      <c r="DA64" s="514"/>
      <c r="DB64" s="515"/>
      <c r="DC64" s="516"/>
      <c r="DD64" s="418"/>
      <c r="DE64" s="179"/>
      <c r="DF64" s="419"/>
      <c r="DG64" s="420"/>
      <c r="DH64" s="420"/>
      <c r="DI64" s="421"/>
      <c r="DJ64" s="422"/>
      <c r="DK64" s="423"/>
      <c r="DL64" s="510"/>
      <c r="DM64" s="511"/>
      <c r="DN64" s="512"/>
      <c r="DO64" s="513"/>
      <c r="DP64" s="513"/>
      <c r="DQ64" s="514"/>
      <c r="DR64" s="515"/>
      <c r="DS64" s="516"/>
      <c r="DT64" s="418"/>
      <c r="DU64" s="179"/>
      <c r="DV64" s="419"/>
      <c r="DW64" s="420"/>
      <c r="DX64" s="420"/>
      <c r="DY64" s="421"/>
      <c r="DZ64" s="422"/>
      <c r="EA64" s="423"/>
      <c r="EB64" s="510"/>
      <c r="EC64" s="511"/>
      <c r="ED64" s="512"/>
      <c r="EE64" s="513"/>
      <c r="EF64" s="513"/>
      <c r="EG64" s="514"/>
      <c r="EH64" s="515"/>
      <c r="EI64" s="516"/>
      <c r="EJ64" s="418"/>
      <c r="EK64" s="179"/>
      <c r="EL64" s="419"/>
      <c r="EM64" s="420"/>
      <c r="EN64" s="420"/>
      <c r="EO64" s="421"/>
      <c r="EP64" s="422"/>
      <c r="EQ64" s="423"/>
      <c r="ER64" s="510"/>
      <c r="ES64" s="511"/>
      <c r="ET64" s="512"/>
      <c r="EU64" s="513"/>
      <c r="EV64" s="513"/>
      <c r="EW64" s="514"/>
      <c r="EX64" s="515"/>
      <c r="EY64" s="516"/>
      <c r="EZ64" s="418"/>
      <c r="FA64" s="179"/>
      <c r="FB64" s="419"/>
      <c r="FC64" s="420"/>
      <c r="FD64" s="420"/>
      <c r="FE64" s="421"/>
      <c r="FF64" s="422"/>
      <c r="FG64" s="423"/>
      <c r="FH64" s="510"/>
      <c r="FI64" s="511"/>
      <c r="FJ64" s="512"/>
      <c r="FK64" s="513"/>
      <c r="FL64" s="513"/>
      <c r="FM64" s="514"/>
      <c r="FN64" s="515"/>
      <c r="FO64" s="516"/>
      <c r="FP64" s="418"/>
      <c r="FQ64" s="179"/>
      <c r="FR64" s="419"/>
      <c r="FS64" s="420"/>
      <c r="FT64" s="420"/>
      <c r="FU64" s="421"/>
      <c r="FV64" s="422"/>
      <c r="FW64" s="423"/>
      <c r="FX64" s="510"/>
      <c r="FY64" s="511"/>
      <c r="FZ64" s="512"/>
      <c r="GA64" s="513"/>
      <c r="GB64" s="513"/>
      <c r="GC64" s="514"/>
      <c r="GD64" s="515"/>
      <c r="GE64" s="516"/>
      <c r="GF64" s="418"/>
      <c r="GG64" s="179"/>
      <c r="GH64" s="419"/>
      <c r="GI64" s="420"/>
      <c r="GJ64" s="420"/>
      <c r="GK64" s="421"/>
      <c r="GL64" s="422"/>
      <c r="GM64" s="423"/>
      <c r="GN64" s="510"/>
      <c r="GO64" s="511"/>
      <c r="GP64" s="512"/>
      <c r="GQ64" s="513"/>
      <c r="GR64" s="513"/>
      <c r="GS64" s="514"/>
      <c r="GT64" s="515"/>
      <c r="GU64" s="516"/>
      <c r="GV64" s="418"/>
      <c r="GW64" s="179"/>
      <c r="GX64" s="419"/>
      <c r="GY64" s="420"/>
      <c r="GZ64" s="420"/>
      <c r="HA64" s="421"/>
      <c r="HB64" s="422"/>
      <c r="HC64" s="423"/>
      <c r="HD64" s="510"/>
      <c r="HE64" s="511"/>
      <c r="HF64" s="512"/>
      <c r="HG64" s="513"/>
      <c r="HH64" s="513"/>
      <c r="HI64" s="514"/>
      <c r="HJ64" s="515"/>
      <c r="HK64" s="516"/>
      <c r="HL64" s="418"/>
      <c r="HM64" s="179"/>
      <c r="HN64" s="419"/>
      <c r="HO64" s="420"/>
      <c r="HP64" s="420"/>
      <c r="HQ64" s="421"/>
      <c r="HR64" s="422"/>
      <c r="HS64" s="423"/>
      <c r="HT64" s="510"/>
      <c r="HU64" s="511"/>
      <c r="HV64" s="512"/>
      <c r="HW64" s="513"/>
      <c r="HX64" s="513"/>
      <c r="HY64" s="514"/>
      <c r="HZ64" s="515"/>
      <c r="IA64" s="516"/>
      <c r="IB64" s="418"/>
      <c r="IC64" s="179"/>
      <c r="ID64" s="419"/>
      <c r="IE64" s="420"/>
      <c r="IF64" s="420"/>
      <c r="IG64" s="421"/>
      <c r="IH64" s="422"/>
      <c r="II64" s="423"/>
      <c r="IJ64" s="510"/>
      <c r="IK64" s="511"/>
      <c r="IL64" s="512"/>
      <c r="IM64" s="513"/>
      <c r="IN64" s="513"/>
      <c r="IO64" s="514"/>
      <c r="IP64" s="515"/>
      <c r="IQ64" s="516"/>
      <c r="IS64" s="163">
        <f t="shared" si="0"/>
        <v>0</v>
      </c>
      <c r="IT64" s="161">
        <f t="shared" si="1"/>
        <v>0</v>
      </c>
      <c r="IU64" s="162">
        <f t="shared" si="2"/>
        <v>0</v>
      </c>
      <c r="IW64" s="241"/>
    </row>
    <row r="65" spans="1:257" s="160" customFormat="1" ht="20.100000000000001" customHeight="1">
      <c r="A65" s="270"/>
      <c r="B65" s="303"/>
      <c r="C65" s="271"/>
      <c r="D65" s="503"/>
      <c r="E65" s="504"/>
      <c r="F65" s="505"/>
      <c r="G65" s="506"/>
      <c r="H65" s="506"/>
      <c r="I65" s="507"/>
      <c r="J65" s="508"/>
      <c r="K65" s="509"/>
      <c r="L65" s="400"/>
      <c r="M65" s="176"/>
      <c r="N65" s="401"/>
      <c r="O65" s="402"/>
      <c r="P65" s="402"/>
      <c r="Q65" s="403"/>
      <c r="R65" s="404"/>
      <c r="S65" s="405"/>
      <c r="T65" s="503"/>
      <c r="U65" s="504"/>
      <c r="V65" s="505"/>
      <c r="W65" s="506"/>
      <c r="X65" s="506"/>
      <c r="Y65" s="507"/>
      <c r="Z65" s="508"/>
      <c r="AA65" s="509"/>
      <c r="AB65" s="400"/>
      <c r="AC65" s="176"/>
      <c r="AD65" s="401"/>
      <c r="AE65" s="402"/>
      <c r="AF65" s="402"/>
      <c r="AG65" s="403"/>
      <c r="AH65" s="404"/>
      <c r="AI65" s="405"/>
      <c r="AJ65" s="503"/>
      <c r="AK65" s="504"/>
      <c r="AL65" s="505"/>
      <c r="AM65" s="506"/>
      <c r="AN65" s="506"/>
      <c r="AO65" s="507"/>
      <c r="AP65" s="508"/>
      <c r="AQ65" s="509"/>
      <c r="AR65" s="400"/>
      <c r="AS65" s="176"/>
      <c r="AT65" s="401"/>
      <c r="AU65" s="402"/>
      <c r="AV65" s="402"/>
      <c r="AW65" s="403"/>
      <c r="AX65" s="404"/>
      <c r="AY65" s="405"/>
      <c r="AZ65" s="503"/>
      <c r="BA65" s="504"/>
      <c r="BB65" s="505"/>
      <c r="BC65" s="506"/>
      <c r="BD65" s="506"/>
      <c r="BE65" s="507"/>
      <c r="BF65" s="508"/>
      <c r="BG65" s="509"/>
      <c r="BH65" s="400"/>
      <c r="BI65" s="176"/>
      <c r="BJ65" s="401"/>
      <c r="BK65" s="402"/>
      <c r="BL65" s="402"/>
      <c r="BM65" s="403"/>
      <c r="BN65" s="404"/>
      <c r="BO65" s="405"/>
      <c r="BP65" s="503"/>
      <c r="BQ65" s="504"/>
      <c r="BR65" s="505"/>
      <c r="BS65" s="506"/>
      <c r="BT65" s="506"/>
      <c r="BU65" s="507"/>
      <c r="BV65" s="508"/>
      <c r="BW65" s="509"/>
      <c r="BX65" s="400"/>
      <c r="BY65" s="176"/>
      <c r="BZ65" s="401"/>
      <c r="CA65" s="402"/>
      <c r="CB65" s="402"/>
      <c r="CC65" s="403"/>
      <c r="CD65" s="404"/>
      <c r="CE65" s="405"/>
      <c r="CF65" s="503"/>
      <c r="CG65" s="504"/>
      <c r="CH65" s="505"/>
      <c r="CI65" s="506"/>
      <c r="CJ65" s="506"/>
      <c r="CK65" s="507"/>
      <c r="CL65" s="508"/>
      <c r="CM65" s="509"/>
      <c r="CN65" s="400"/>
      <c r="CO65" s="176"/>
      <c r="CP65" s="401"/>
      <c r="CQ65" s="402"/>
      <c r="CR65" s="402"/>
      <c r="CS65" s="403"/>
      <c r="CT65" s="404"/>
      <c r="CU65" s="405"/>
      <c r="CV65" s="503"/>
      <c r="CW65" s="504"/>
      <c r="CX65" s="505"/>
      <c r="CY65" s="506"/>
      <c r="CZ65" s="506"/>
      <c r="DA65" s="507"/>
      <c r="DB65" s="508"/>
      <c r="DC65" s="509"/>
      <c r="DD65" s="400"/>
      <c r="DE65" s="176"/>
      <c r="DF65" s="401"/>
      <c r="DG65" s="402"/>
      <c r="DH65" s="402"/>
      <c r="DI65" s="403"/>
      <c r="DJ65" s="404"/>
      <c r="DK65" s="405"/>
      <c r="DL65" s="503"/>
      <c r="DM65" s="504"/>
      <c r="DN65" s="505"/>
      <c r="DO65" s="506"/>
      <c r="DP65" s="506"/>
      <c r="DQ65" s="507"/>
      <c r="DR65" s="508"/>
      <c r="DS65" s="509"/>
      <c r="DT65" s="400"/>
      <c r="DU65" s="176"/>
      <c r="DV65" s="401"/>
      <c r="DW65" s="402"/>
      <c r="DX65" s="402"/>
      <c r="DY65" s="403"/>
      <c r="DZ65" s="404"/>
      <c r="EA65" s="405"/>
      <c r="EB65" s="503"/>
      <c r="EC65" s="504"/>
      <c r="ED65" s="505"/>
      <c r="EE65" s="506"/>
      <c r="EF65" s="506"/>
      <c r="EG65" s="507"/>
      <c r="EH65" s="508"/>
      <c r="EI65" s="509"/>
      <c r="EJ65" s="400"/>
      <c r="EK65" s="176"/>
      <c r="EL65" s="401"/>
      <c r="EM65" s="402"/>
      <c r="EN65" s="402"/>
      <c r="EO65" s="403"/>
      <c r="EP65" s="404"/>
      <c r="EQ65" s="405"/>
      <c r="ER65" s="503"/>
      <c r="ES65" s="504"/>
      <c r="ET65" s="505"/>
      <c r="EU65" s="506"/>
      <c r="EV65" s="506"/>
      <c r="EW65" s="507"/>
      <c r="EX65" s="508"/>
      <c r="EY65" s="509"/>
      <c r="EZ65" s="400"/>
      <c r="FA65" s="176"/>
      <c r="FB65" s="401"/>
      <c r="FC65" s="402"/>
      <c r="FD65" s="402"/>
      <c r="FE65" s="403"/>
      <c r="FF65" s="404"/>
      <c r="FG65" s="405"/>
      <c r="FH65" s="503"/>
      <c r="FI65" s="504"/>
      <c r="FJ65" s="505"/>
      <c r="FK65" s="506"/>
      <c r="FL65" s="506"/>
      <c r="FM65" s="507"/>
      <c r="FN65" s="508"/>
      <c r="FO65" s="509"/>
      <c r="FP65" s="400"/>
      <c r="FQ65" s="176"/>
      <c r="FR65" s="401"/>
      <c r="FS65" s="402"/>
      <c r="FT65" s="402"/>
      <c r="FU65" s="403"/>
      <c r="FV65" s="404"/>
      <c r="FW65" s="405"/>
      <c r="FX65" s="503"/>
      <c r="FY65" s="504"/>
      <c r="FZ65" s="505"/>
      <c r="GA65" s="506"/>
      <c r="GB65" s="506"/>
      <c r="GC65" s="507"/>
      <c r="GD65" s="508"/>
      <c r="GE65" s="509"/>
      <c r="GF65" s="400"/>
      <c r="GG65" s="176"/>
      <c r="GH65" s="401"/>
      <c r="GI65" s="402"/>
      <c r="GJ65" s="402"/>
      <c r="GK65" s="403"/>
      <c r="GL65" s="404"/>
      <c r="GM65" s="405"/>
      <c r="GN65" s="503"/>
      <c r="GO65" s="504"/>
      <c r="GP65" s="505"/>
      <c r="GQ65" s="506"/>
      <c r="GR65" s="506"/>
      <c r="GS65" s="507"/>
      <c r="GT65" s="508"/>
      <c r="GU65" s="509"/>
      <c r="GV65" s="400"/>
      <c r="GW65" s="176"/>
      <c r="GX65" s="401"/>
      <c r="GY65" s="402"/>
      <c r="GZ65" s="402"/>
      <c r="HA65" s="403"/>
      <c r="HB65" s="404"/>
      <c r="HC65" s="405"/>
      <c r="HD65" s="503"/>
      <c r="HE65" s="504"/>
      <c r="HF65" s="505"/>
      <c r="HG65" s="506"/>
      <c r="HH65" s="506"/>
      <c r="HI65" s="507"/>
      <c r="HJ65" s="508"/>
      <c r="HK65" s="509"/>
      <c r="HL65" s="400"/>
      <c r="HM65" s="176"/>
      <c r="HN65" s="401"/>
      <c r="HO65" s="402"/>
      <c r="HP65" s="402"/>
      <c r="HQ65" s="403"/>
      <c r="HR65" s="404"/>
      <c r="HS65" s="405"/>
      <c r="HT65" s="503"/>
      <c r="HU65" s="504"/>
      <c r="HV65" s="505"/>
      <c r="HW65" s="506"/>
      <c r="HX65" s="506"/>
      <c r="HY65" s="507"/>
      <c r="HZ65" s="508"/>
      <c r="IA65" s="509"/>
      <c r="IB65" s="400"/>
      <c r="IC65" s="176"/>
      <c r="ID65" s="401"/>
      <c r="IE65" s="402"/>
      <c r="IF65" s="402"/>
      <c r="IG65" s="403"/>
      <c r="IH65" s="404"/>
      <c r="II65" s="405"/>
      <c r="IJ65" s="503"/>
      <c r="IK65" s="504"/>
      <c r="IL65" s="505"/>
      <c r="IM65" s="506"/>
      <c r="IN65" s="506"/>
      <c r="IO65" s="507"/>
      <c r="IP65" s="508"/>
      <c r="IQ65" s="509"/>
      <c r="IS65" s="163">
        <f t="shared" si="0"/>
        <v>0</v>
      </c>
      <c r="IT65" s="161">
        <f t="shared" si="1"/>
        <v>0</v>
      </c>
      <c r="IU65" s="162">
        <f t="shared" si="2"/>
        <v>0</v>
      </c>
      <c r="IW65" s="241"/>
    </row>
    <row r="66" spans="1:257" s="160" customFormat="1" ht="20.100000000000001" customHeight="1">
      <c r="A66" s="520"/>
      <c r="B66" s="521"/>
      <c r="C66" s="522"/>
      <c r="D66" s="510"/>
      <c r="E66" s="511"/>
      <c r="F66" s="512"/>
      <c r="G66" s="513"/>
      <c r="H66" s="513"/>
      <c r="I66" s="514"/>
      <c r="J66" s="515"/>
      <c r="K66" s="516"/>
      <c r="L66" s="418"/>
      <c r="M66" s="179"/>
      <c r="N66" s="419"/>
      <c r="O66" s="420"/>
      <c r="P66" s="420"/>
      <c r="Q66" s="421"/>
      <c r="R66" s="422"/>
      <c r="S66" s="423"/>
      <c r="T66" s="510"/>
      <c r="U66" s="511"/>
      <c r="V66" s="512"/>
      <c r="W66" s="513"/>
      <c r="X66" s="513"/>
      <c r="Y66" s="514"/>
      <c r="Z66" s="515"/>
      <c r="AA66" s="516"/>
      <c r="AB66" s="418"/>
      <c r="AC66" s="179"/>
      <c r="AD66" s="419"/>
      <c r="AE66" s="420"/>
      <c r="AF66" s="420"/>
      <c r="AG66" s="421"/>
      <c r="AH66" s="422"/>
      <c r="AI66" s="423"/>
      <c r="AJ66" s="510"/>
      <c r="AK66" s="511"/>
      <c r="AL66" s="512"/>
      <c r="AM66" s="513"/>
      <c r="AN66" s="513"/>
      <c r="AO66" s="514"/>
      <c r="AP66" s="515"/>
      <c r="AQ66" s="516"/>
      <c r="AR66" s="418"/>
      <c r="AS66" s="179"/>
      <c r="AT66" s="419"/>
      <c r="AU66" s="420"/>
      <c r="AV66" s="420"/>
      <c r="AW66" s="421"/>
      <c r="AX66" s="422"/>
      <c r="AY66" s="423"/>
      <c r="AZ66" s="510"/>
      <c r="BA66" s="511"/>
      <c r="BB66" s="512"/>
      <c r="BC66" s="513"/>
      <c r="BD66" s="513"/>
      <c r="BE66" s="514"/>
      <c r="BF66" s="515"/>
      <c r="BG66" s="516"/>
      <c r="BH66" s="418"/>
      <c r="BI66" s="179"/>
      <c r="BJ66" s="419"/>
      <c r="BK66" s="420"/>
      <c r="BL66" s="420"/>
      <c r="BM66" s="421"/>
      <c r="BN66" s="422"/>
      <c r="BO66" s="423"/>
      <c r="BP66" s="510"/>
      <c r="BQ66" s="511"/>
      <c r="BR66" s="512"/>
      <c r="BS66" s="513"/>
      <c r="BT66" s="513"/>
      <c r="BU66" s="514"/>
      <c r="BV66" s="515"/>
      <c r="BW66" s="516"/>
      <c r="BX66" s="418"/>
      <c r="BY66" s="179"/>
      <c r="BZ66" s="419"/>
      <c r="CA66" s="420"/>
      <c r="CB66" s="420"/>
      <c r="CC66" s="421"/>
      <c r="CD66" s="422"/>
      <c r="CE66" s="423"/>
      <c r="CF66" s="510"/>
      <c r="CG66" s="511"/>
      <c r="CH66" s="512"/>
      <c r="CI66" s="513"/>
      <c r="CJ66" s="513"/>
      <c r="CK66" s="514"/>
      <c r="CL66" s="515"/>
      <c r="CM66" s="516"/>
      <c r="CN66" s="418"/>
      <c r="CO66" s="179"/>
      <c r="CP66" s="419"/>
      <c r="CQ66" s="420"/>
      <c r="CR66" s="420"/>
      <c r="CS66" s="421"/>
      <c r="CT66" s="422"/>
      <c r="CU66" s="423"/>
      <c r="CV66" s="510"/>
      <c r="CW66" s="511"/>
      <c r="CX66" s="512"/>
      <c r="CY66" s="513"/>
      <c r="CZ66" s="513"/>
      <c r="DA66" s="514"/>
      <c r="DB66" s="515"/>
      <c r="DC66" s="516"/>
      <c r="DD66" s="418"/>
      <c r="DE66" s="179"/>
      <c r="DF66" s="419"/>
      <c r="DG66" s="420"/>
      <c r="DH66" s="420"/>
      <c r="DI66" s="421"/>
      <c r="DJ66" s="422"/>
      <c r="DK66" s="423"/>
      <c r="DL66" s="510"/>
      <c r="DM66" s="511"/>
      <c r="DN66" s="512"/>
      <c r="DO66" s="513"/>
      <c r="DP66" s="513"/>
      <c r="DQ66" s="514"/>
      <c r="DR66" s="515"/>
      <c r="DS66" s="516"/>
      <c r="DT66" s="418"/>
      <c r="DU66" s="179"/>
      <c r="DV66" s="419"/>
      <c r="DW66" s="420"/>
      <c r="DX66" s="420"/>
      <c r="DY66" s="421"/>
      <c r="DZ66" s="422"/>
      <c r="EA66" s="423"/>
      <c r="EB66" s="510"/>
      <c r="EC66" s="511"/>
      <c r="ED66" s="512"/>
      <c r="EE66" s="513"/>
      <c r="EF66" s="513"/>
      <c r="EG66" s="514"/>
      <c r="EH66" s="515"/>
      <c r="EI66" s="516"/>
      <c r="EJ66" s="418"/>
      <c r="EK66" s="179"/>
      <c r="EL66" s="419"/>
      <c r="EM66" s="420"/>
      <c r="EN66" s="420"/>
      <c r="EO66" s="421"/>
      <c r="EP66" s="422"/>
      <c r="EQ66" s="423"/>
      <c r="ER66" s="510"/>
      <c r="ES66" s="511"/>
      <c r="ET66" s="512"/>
      <c r="EU66" s="513"/>
      <c r="EV66" s="513"/>
      <c r="EW66" s="514"/>
      <c r="EX66" s="515"/>
      <c r="EY66" s="516"/>
      <c r="EZ66" s="418"/>
      <c r="FA66" s="179"/>
      <c r="FB66" s="419"/>
      <c r="FC66" s="420"/>
      <c r="FD66" s="420"/>
      <c r="FE66" s="421"/>
      <c r="FF66" s="422"/>
      <c r="FG66" s="423"/>
      <c r="FH66" s="510"/>
      <c r="FI66" s="511"/>
      <c r="FJ66" s="512"/>
      <c r="FK66" s="513"/>
      <c r="FL66" s="513"/>
      <c r="FM66" s="514"/>
      <c r="FN66" s="515"/>
      <c r="FO66" s="516"/>
      <c r="FP66" s="418"/>
      <c r="FQ66" s="179"/>
      <c r="FR66" s="419"/>
      <c r="FS66" s="420"/>
      <c r="FT66" s="420"/>
      <c r="FU66" s="421"/>
      <c r="FV66" s="422"/>
      <c r="FW66" s="423"/>
      <c r="FX66" s="510"/>
      <c r="FY66" s="511"/>
      <c r="FZ66" s="512"/>
      <c r="GA66" s="513"/>
      <c r="GB66" s="513"/>
      <c r="GC66" s="514"/>
      <c r="GD66" s="515"/>
      <c r="GE66" s="516"/>
      <c r="GF66" s="418"/>
      <c r="GG66" s="179"/>
      <c r="GH66" s="419"/>
      <c r="GI66" s="420"/>
      <c r="GJ66" s="420"/>
      <c r="GK66" s="421"/>
      <c r="GL66" s="422"/>
      <c r="GM66" s="423"/>
      <c r="GN66" s="510"/>
      <c r="GO66" s="511"/>
      <c r="GP66" s="512"/>
      <c r="GQ66" s="513"/>
      <c r="GR66" s="513"/>
      <c r="GS66" s="514"/>
      <c r="GT66" s="515"/>
      <c r="GU66" s="516"/>
      <c r="GV66" s="418"/>
      <c r="GW66" s="179"/>
      <c r="GX66" s="419"/>
      <c r="GY66" s="420"/>
      <c r="GZ66" s="420"/>
      <c r="HA66" s="421"/>
      <c r="HB66" s="422"/>
      <c r="HC66" s="423"/>
      <c r="HD66" s="510"/>
      <c r="HE66" s="511"/>
      <c r="HF66" s="512"/>
      <c r="HG66" s="513"/>
      <c r="HH66" s="513"/>
      <c r="HI66" s="514"/>
      <c r="HJ66" s="515"/>
      <c r="HK66" s="516"/>
      <c r="HL66" s="418"/>
      <c r="HM66" s="179"/>
      <c r="HN66" s="419"/>
      <c r="HO66" s="420"/>
      <c r="HP66" s="420"/>
      <c r="HQ66" s="421"/>
      <c r="HR66" s="422"/>
      <c r="HS66" s="423"/>
      <c r="HT66" s="510"/>
      <c r="HU66" s="511"/>
      <c r="HV66" s="512"/>
      <c r="HW66" s="513"/>
      <c r="HX66" s="513"/>
      <c r="HY66" s="514"/>
      <c r="HZ66" s="515"/>
      <c r="IA66" s="516"/>
      <c r="IB66" s="418"/>
      <c r="IC66" s="179"/>
      <c r="ID66" s="419"/>
      <c r="IE66" s="420"/>
      <c r="IF66" s="420"/>
      <c r="IG66" s="421"/>
      <c r="IH66" s="422"/>
      <c r="II66" s="423"/>
      <c r="IJ66" s="510"/>
      <c r="IK66" s="511"/>
      <c r="IL66" s="512"/>
      <c r="IM66" s="513"/>
      <c r="IN66" s="513"/>
      <c r="IO66" s="514"/>
      <c r="IP66" s="515"/>
      <c r="IQ66" s="516"/>
      <c r="IS66" s="163">
        <f t="shared" si="0"/>
        <v>0</v>
      </c>
      <c r="IT66" s="161">
        <f t="shared" si="1"/>
        <v>0</v>
      </c>
      <c r="IU66" s="162">
        <f t="shared" si="2"/>
        <v>0</v>
      </c>
      <c r="IW66" s="241"/>
    </row>
    <row r="67" spans="1:257" s="160" customFormat="1" ht="20.100000000000001" customHeight="1">
      <c r="A67" s="270"/>
      <c r="B67" s="303"/>
      <c r="C67" s="271"/>
      <c r="D67" s="503"/>
      <c r="E67" s="504"/>
      <c r="F67" s="505"/>
      <c r="G67" s="506"/>
      <c r="H67" s="506"/>
      <c r="I67" s="507"/>
      <c r="J67" s="508"/>
      <c r="K67" s="509"/>
      <c r="L67" s="400"/>
      <c r="M67" s="176"/>
      <c r="N67" s="401"/>
      <c r="O67" s="402"/>
      <c r="P67" s="402"/>
      <c r="Q67" s="403"/>
      <c r="R67" s="404"/>
      <c r="S67" s="405"/>
      <c r="T67" s="503"/>
      <c r="U67" s="504"/>
      <c r="V67" s="505"/>
      <c r="W67" s="506"/>
      <c r="X67" s="506"/>
      <c r="Y67" s="507"/>
      <c r="Z67" s="508"/>
      <c r="AA67" s="509"/>
      <c r="AB67" s="400"/>
      <c r="AC67" s="176"/>
      <c r="AD67" s="401"/>
      <c r="AE67" s="402"/>
      <c r="AF67" s="402"/>
      <c r="AG67" s="403"/>
      <c r="AH67" s="404"/>
      <c r="AI67" s="405"/>
      <c r="AJ67" s="503"/>
      <c r="AK67" s="504"/>
      <c r="AL67" s="505"/>
      <c r="AM67" s="506"/>
      <c r="AN67" s="506"/>
      <c r="AO67" s="507"/>
      <c r="AP67" s="508"/>
      <c r="AQ67" s="509"/>
      <c r="AR67" s="400"/>
      <c r="AS67" s="176"/>
      <c r="AT67" s="401"/>
      <c r="AU67" s="402"/>
      <c r="AV67" s="402"/>
      <c r="AW67" s="403"/>
      <c r="AX67" s="404"/>
      <c r="AY67" s="405"/>
      <c r="AZ67" s="503"/>
      <c r="BA67" s="504"/>
      <c r="BB67" s="505"/>
      <c r="BC67" s="506"/>
      <c r="BD67" s="506"/>
      <c r="BE67" s="507"/>
      <c r="BF67" s="508"/>
      <c r="BG67" s="509"/>
      <c r="BH67" s="400"/>
      <c r="BI67" s="176"/>
      <c r="BJ67" s="401"/>
      <c r="BK67" s="402"/>
      <c r="BL67" s="402"/>
      <c r="BM67" s="403"/>
      <c r="BN67" s="404"/>
      <c r="BO67" s="405"/>
      <c r="BP67" s="503"/>
      <c r="BQ67" s="504"/>
      <c r="BR67" s="505"/>
      <c r="BS67" s="506"/>
      <c r="BT67" s="506"/>
      <c r="BU67" s="507"/>
      <c r="BV67" s="508"/>
      <c r="BW67" s="509"/>
      <c r="BX67" s="400"/>
      <c r="BY67" s="176"/>
      <c r="BZ67" s="401"/>
      <c r="CA67" s="402"/>
      <c r="CB67" s="402"/>
      <c r="CC67" s="403"/>
      <c r="CD67" s="404"/>
      <c r="CE67" s="405"/>
      <c r="CF67" s="503"/>
      <c r="CG67" s="504"/>
      <c r="CH67" s="505"/>
      <c r="CI67" s="506"/>
      <c r="CJ67" s="506"/>
      <c r="CK67" s="507"/>
      <c r="CL67" s="508"/>
      <c r="CM67" s="509"/>
      <c r="CN67" s="400"/>
      <c r="CO67" s="176"/>
      <c r="CP67" s="401"/>
      <c r="CQ67" s="402"/>
      <c r="CR67" s="402"/>
      <c r="CS67" s="403"/>
      <c r="CT67" s="404"/>
      <c r="CU67" s="405"/>
      <c r="CV67" s="503"/>
      <c r="CW67" s="504"/>
      <c r="CX67" s="505"/>
      <c r="CY67" s="506"/>
      <c r="CZ67" s="506"/>
      <c r="DA67" s="507"/>
      <c r="DB67" s="508"/>
      <c r="DC67" s="509"/>
      <c r="DD67" s="400"/>
      <c r="DE67" s="176"/>
      <c r="DF67" s="401"/>
      <c r="DG67" s="402"/>
      <c r="DH67" s="402"/>
      <c r="DI67" s="403"/>
      <c r="DJ67" s="404"/>
      <c r="DK67" s="405"/>
      <c r="DL67" s="503"/>
      <c r="DM67" s="504"/>
      <c r="DN67" s="505"/>
      <c r="DO67" s="506"/>
      <c r="DP67" s="506"/>
      <c r="DQ67" s="507"/>
      <c r="DR67" s="508"/>
      <c r="DS67" s="509"/>
      <c r="DT67" s="400"/>
      <c r="DU67" s="176"/>
      <c r="DV67" s="401"/>
      <c r="DW67" s="402"/>
      <c r="DX67" s="402"/>
      <c r="DY67" s="403"/>
      <c r="DZ67" s="404"/>
      <c r="EA67" s="405"/>
      <c r="EB67" s="503"/>
      <c r="EC67" s="504"/>
      <c r="ED67" s="505"/>
      <c r="EE67" s="506"/>
      <c r="EF67" s="506"/>
      <c r="EG67" s="507"/>
      <c r="EH67" s="508"/>
      <c r="EI67" s="509"/>
      <c r="EJ67" s="400"/>
      <c r="EK67" s="176"/>
      <c r="EL67" s="401"/>
      <c r="EM67" s="402"/>
      <c r="EN67" s="402"/>
      <c r="EO67" s="403"/>
      <c r="EP67" s="404"/>
      <c r="EQ67" s="405"/>
      <c r="ER67" s="503"/>
      <c r="ES67" s="504"/>
      <c r="ET67" s="505"/>
      <c r="EU67" s="506"/>
      <c r="EV67" s="506"/>
      <c r="EW67" s="507"/>
      <c r="EX67" s="508"/>
      <c r="EY67" s="509"/>
      <c r="EZ67" s="400"/>
      <c r="FA67" s="176"/>
      <c r="FB67" s="401"/>
      <c r="FC67" s="402"/>
      <c r="FD67" s="402"/>
      <c r="FE67" s="403"/>
      <c r="FF67" s="404"/>
      <c r="FG67" s="405"/>
      <c r="FH67" s="503"/>
      <c r="FI67" s="504"/>
      <c r="FJ67" s="505"/>
      <c r="FK67" s="506"/>
      <c r="FL67" s="506"/>
      <c r="FM67" s="507"/>
      <c r="FN67" s="508"/>
      <c r="FO67" s="509"/>
      <c r="FP67" s="400"/>
      <c r="FQ67" s="176"/>
      <c r="FR67" s="401"/>
      <c r="FS67" s="402"/>
      <c r="FT67" s="402"/>
      <c r="FU67" s="403"/>
      <c r="FV67" s="404"/>
      <c r="FW67" s="405"/>
      <c r="FX67" s="503"/>
      <c r="FY67" s="504"/>
      <c r="FZ67" s="505"/>
      <c r="GA67" s="506"/>
      <c r="GB67" s="506"/>
      <c r="GC67" s="507"/>
      <c r="GD67" s="508"/>
      <c r="GE67" s="509"/>
      <c r="GF67" s="400"/>
      <c r="GG67" s="176"/>
      <c r="GH67" s="401"/>
      <c r="GI67" s="402"/>
      <c r="GJ67" s="402"/>
      <c r="GK67" s="403"/>
      <c r="GL67" s="404"/>
      <c r="GM67" s="405"/>
      <c r="GN67" s="503"/>
      <c r="GO67" s="504"/>
      <c r="GP67" s="505"/>
      <c r="GQ67" s="506"/>
      <c r="GR67" s="506"/>
      <c r="GS67" s="507"/>
      <c r="GT67" s="508"/>
      <c r="GU67" s="509"/>
      <c r="GV67" s="400"/>
      <c r="GW67" s="176"/>
      <c r="GX67" s="401"/>
      <c r="GY67" s="402"/>
      <c r="GZ67" s="402"/>
      <c r="HA67" s="403"/>
      <c r="HB67" s="404"/>
      <c r="HC67" s="405"/>
      <c r="HD67" s="503"/>
      <c r="HE67" s="504"/>
      <c r="HF67" s="505"/>
      <c r="HG67" s="506"/>
      <c r="HH67" s="506"/>
      <c r="HI67" s="507"/>
      <c r="HJ67" s="508"/>
      <c r="HK67" s="509"/>
      <c r="HL67" s="400"/>
      <c r="HM67" s="176"/>
      <c r="HN67" s="401"/>
      <c r="HO67" s="402"/>
      <c r="HP67" s="402"/>
      <c r="HQ67" s="403"/>
      <c r="HR67" s="404"/>
      <c r="HS67" s="405"/>
      <c r="HT67" s="503"/>
      <c r="HU67" s="504"/>
      <c r="HV67" s="505"/>
      <c r="HW67" s="506"/>
      <c r="HX67" s="506"/>
      <c r="HY67" s="507"/>
      <c r="HZ67" s="508"/>
      <c r="IA67" s="509"/>
      <c r="IB67" s="400"/>
      <c r="IC67" s="176"/>
      <c r="ID67" s="401"/>
      <c r="IE67" s="402"/>
      <c r="IF67" s="402"/>
      <c r="IG67" s="403"/>
      <c r="IH67" s="404"/>
      <c r="II67" s="405"/>
      <c r="IJ67" s="503"/>
      <c r="IK67" s="504"/>
      <c r="IL67" s="505"/>
      <c r="IM67" s="506"/>
      <c r="IN67" s="506"/>
      <c r="IO67" s="507"/>
      <c r="IP67" s="508"/>
      <c r="IQ67" s="509"/>
      <c r="IS67" s="163">
        <f t="shared" si="0"/>
        <v>0</v>
      </c>
      <c r="IT67" s="161">
        <f t="shared" si="1"/>
        <v>0</v>
      </c>
      <c r="IU67" s="162">
        <f t="shared" si="2"/>
        <v>0</v>
      </c>
      <c r="IW67" s="241"/>
    </row>
    <row r="68" spans="1:257" s="160" customFormat="1" ht="20.100000000000001" customHeight="1">
      <c r="A68" s="520"/>
      <c r="B68" s="521"/>
      <c r="C68" s="522"/>
      <c r="D68" s="510"/>
      <c r="E68" s="511"/>
      <c r="F68" s="512"/>
      <c r="G68" s="513"/>
      <c r="H68" s="513"/>
      <c r="I68" s="514"/>
      <c r="J68" s="515"/>
      <c r="K68" s="516"/>
      <c r="L68" s="418"/>
      <c r="M68" s="179"/>
      <c r="N68" s="419"/>
      <c r="O68" s="420"/>
      <c r="P68" s="420"/>
      <c r="Q68" s="421"/>
      <c r="R68" s="422"/>
      <c r="S68" s="423"/>
      <c r="T68" s="510"/>
      <c r="U68" s="511"/>
      <c r="V68" s="512"/>
      <c r="W68" s="513"/>
      <c r="X68" s="513"/>
      <c r="Y68" s="514"/>
      <c r="Z68" s="515"/>
      <c r="AA68" s="516"/>
      <c r="AB68" s="418"/>
      <c r="AC68" s="179"/>
      <c r="AD68" s="419"/>
      <c r="AE68" s="420"/>
      <c r="AF68" s="420"/>
      <c r="AG68" s="421"/>
      <c r="AH68" s="422"/>
      <c r="AI68" s="423"/>
      <c r="AJ68" s="510"/>
      <c r="AK68" s="511"/>
      <c r="AL68" s="512"/>
      <c r="AM68" s="513"/>
      <c r="AN68" s="513"/>
      <c r="AO68" s="514"/>
      <c r="AP68" s="515"/>
      <c r="AQ68" s="516"/>
      <c r="AR68" s="418"/>
      <c r="AS68" s="179"/>
      <c r="AT68" s="419"/>
      <c r="AU68" s="420"/>
      <c r="AV68" s="420"/>
      <c r="AW68" s="421"/>
      <c r="AX68" s="422"/>
      <c r="AY68" s="423"/>
      <c r="AZ68" s="510"/>
      <c r="BA68" s="511"/>
      <c r="BB68" s="512"/>
      <c r="BC68" s="513"/>
      <c r="BD68" s="513"/>
      <c r="BE68" s="514"/>
      <c r="BF68" s="515"/>
      <c r="BG68" s="516"/>
      <c r="BH68" s="418"/>
      <c r="BI68" s="179"/>
      <c r="BJ68" s="419"/>
      <c r="BK68" s="420"/>
      <c r="BL68" s="420"/>
      <c r="BM68" s="421"/>
      <c r="BN68" s="422"/>
      <c r="BO68" s="423"/>
      <c r="BP68" s="510"/>
      <c r="BQ68" s="511"/>
      <c r="BR68" s="512"/>
      <c r="BS68" s="513"/>
      <c r="BT68" s="513"/>
      <c r="BU68" s="514"/>
      <c r="BV68" s="515"/>
      <c r="BW68" s="516"/>
      <c r="BX68" s="418"/>
      <c r="BY68" s="179"/>
      <c r="BZ68" s="419"/>
      <c r="CA68" s="420"/>
      <c r="CB68" s="420"/>
      <c r="CC68" s="421"/>
      <c r="CD68" s="422"/>
      <c r="CE68" s="423"/>
      <c r="CF68" s="510"/>
      <c r="CG68" s="511"/>
      <c r="CH68" s="512"/>
      <c r="CI68" s="513"/>
      <c r="CJ68" s="513"/>
      <c r="CK68" s="514"/>
      <c r="CL68" s="515"/>
      <c r="CM68" s="516"/>
      <c r="CN68" s="418"/>
      <c r="CO68" s="179"/>
      <c r="CP68" s="419"/>
      <c r="CQ68" s="420"/>
      <c r="CR68" s="420"/>
      <c r="CS68" s="421"/>
      <c r="CT68" s="422"/>
      <c r="CU68" s="423"/>
      <c r="CV68" s="510"/>
      <c r="CW68" s="511"/>
      <c r="CX68" s="512"/>
      <c r="CY68" s="513"/>
      <c r="CZ68" s="513"/>
      <c r="DA68" s="514"/>
      <c r="DB68" s="515"/>
      <c r="DC68" s="516"/>
      <c r="DD68" s="418"/>
      <c r="DE68" s="179"/>
      <c r="DF68" s="419"/>
      <c r="DG68" s="420"/>
      <c r="DH68" s="420"/>
      <c r="DI68" s="421"/>
      <c r="DJ68" s="422"/>
      <c r="DK68" s="423"/>
      <c r="DL68" s="510"/>
      <c r="DM68" s="511"/>
      <c r="DN68" s="512"/>
      <c r="DO68" s="513"/>
      <c r="DP68" s="513"/>
      <c r="DQ68" s="514"/>
      <c r="DR68" s="515"/>
      <c r="DS68" s="516"/>
      <c r="DT68" s="418"/>
      <c r="DU68" s="179"/>
      <c r="DV68" s="419"/>
      <c r="DW68" s="420"/>
      <c r="DX68" s="420"/>
      <c r="DY68" s="421"/>
      <c r="DZ68" s="422"/>
      <c r="EA68" s="423"/>
      <c r="EB68" s="510"/>
      <c r="EC68" s="511"/>
      <c r="ED68" s="512"/>
      <c r="EE68" s="513"/>
      <c r="EF68" s="513"/>
      <c r="EG68" s="514"/>
      <c r="EH68" s="515"/>
      <c r="EI68" s="516"/>
      <c r="EJ68" s="418"/>
      <c r="EK68" s="179"/>
      <c r="EL68" s="419"/>
      <c r="EM68" s="420"/>
      <c r="EN68" s="420"/>
      <c r="EO68" s="421"/>
      <c r="EP68" s="422"/>
      <c r="EQ68" s="423"/>
      <c r="ER68" s="510"/>
      <c r="ES68" s="511"/>
      <c r="ET68" s="512"/>
      <c r="EU68" s="513"/>
      <c r="EV68" s="513"/>
      <c r="EW68" s="514"/>
      <c r="EX68" s="515"/>
      <c r="EY68" s="516"/>
      <c r="EZ68" s="418"/>
      <c r="FA68" s="179"/>
      <c r="FB68" s="419"/>
      <c r="FC68" s="420"/>
      <c r="FD68" s="420"/>
      <c r="FE68" s="421"/>
      <c r="FF68" s="422"/>
      <c r="FG68" s="423"/>
      <c r="FH68" s="510"/>
      <c r="FI68" s="511"/>
      <c r="FJ68" s="512"/>
      <c r="FK68" s="513"/>
      <c r="FL68" s="513"/>
      <c r="FM68" s="514"/>
      <c r="FN68" s="515"/>
      <c r="FO68" s="516"/>
      <c r="FP68" s="418"/>
      <c r="FQ68" s="179"/>
      <c r="FR68" s="419"/>
      <c r="FS68" s="420"/>
      <c r="FT68" s="420"/>
      <c r="FU68" s="421"/>
      <c r="FV68" s="422"/>
      <c r="FW68" s="423"/>
      <c r="FX68" s="510"/>
      <c r="FY68" s="511"/>
      <c r="FZ68" s="512"/>
      <c r="GA68" s="513"/>
      <c r="GB68" s="513"/>
      <c r="GC68" s="514"/>
      <c r="GD68" s="515"/>
      <c r="GE68" s="516"/>
      <c r="GF68" s="418"/>
      <c r="GG68" s="179"/>
      <c r="GH68" s="419"/>
      <c r="GI68" s="420"/>
      <c r="GJ68" s="420"/>
      <c r="GK68" s="421"/>
      <c r="GL68" s="422"/>
      <c r="GM68" s="423"/>
      <c r="GN68" s="510"/>
      <c r="GO68" s="511"/>
      <c r="GP68" s="512"/>
      <c r="GQ68" s="513"/>
      <c r="GR68" s="513"/>
      <c r="GS68" s="514"/>
      <c r="GT68" s="515"/>
      <c r="GU68" s="516"/>
      <c r="GV68" s="418"/>
      <c r="GW68" s="179"/>
      <c r="GX68" s="419"/>
      <c r="GY68" s="420"/>
      <c r="GZ68" s="420"/>
      <c r="HA68" s="421"/>
      <c r="HB68" s="422"/>
      <c r="HC68" s="423"/>
      <c r="HD68" s="510"/>
      <c r="HE68" s="511"/>
      <c r="HF68" s="512"/>
      <c r="HG68" s="513"/>
      <c r="HH68" s="513"/>
      <c r="HI68" s="514"/>
      <c r="HJ68" s="515"/>
      <c r="HK68" s="516"/>
      <c r="HL68" s="418"/>
      <c r="HM68" s="179"/>
      <c r="HN68" s="419"/>
      <c r="HO68" s="420"/>
      <c r="HP68" s="420"/>
      <c r="HQ68" s="421"/>
      <c r="HR68" s="422"/>
      <c r="HS68" s="423"/>
      <c r="HT68" s="510"/>
      <c r="HU68" s="511"/>
      <c r="HV68" s="512"/>
      <c r="HW68" s="513"/>
      <c r="HX68" s="513"/>
      <c r="HY68" s="514"/>
      <c r="HZ68" s="515"/>
      <c r="IA68" s="516"/>
      <c r="IB68" s="418"/>
      <c r="IC68" s="179"/>
      <c r="ID68" s="419"/>
      <c r="IE68" s="420"/>
      <c r="IF68" s="420"/>
      <c r="IG68" s="421"/>
      <c r="IH68" s="422"/>
      <c r="II68" s="423"/>
      <c r="IJ68" s="510"/>
      <c r="IK68" s="511"/>
      <c r="IL68" s="512"/>
      <c r="IM68" s="513"/>
      <c r="IN68" s="513"/>
      <c r="IO68" s="514"/>
      <c r="IP68" s="515"/>
      <c r="IQ68" s="516"/>
      <c r="IS68" s="163">
        <f t="shared" si="0"/>
        <v>0</v>
      </c>
      <c r="IT68" s="161">
        <f t="shared" si="1"/>
        <v>0</v>
      </c>
      <c r="IU68" s="162">
        <f t="shared" si="2"/>
        <v>0</v>
      </c>
      <c r="IW68" s="241"/>
    </row>
    <row r="69" spans="1:257" s="160" customFormat="1" ht="20.100000000000001" customHeight="1">
      <c r="A69" s="270"/>
      <c r="B69" s="303"/>
      <c r="C69" s="271"/>
      <c r="D69" s="503"/>
      <c r="E69" s="504"/>
      <c r="F69" s="505"/>
      <c r="G69" s="506"/>
      <c r="H69" s="506"/>
      <c r="I69" s="507"/>
      <c r="J69" s="508"/>
      <c r="K69" s="509"/>
      <c r="L69" s="400"/>
      <c r="M69" s="176"/>
      <c r="N69" s="401"/>
      <c r="O69" s="402"/>
      <c r="P69" s="402"/>
      <c r="Q69" s="403"/>
      <c r="R69" s="404"/>
      <c r="S69" s="405"/>
      <c r="T69" s="503"/>
      <c r="U69" s="504"/>
      <c r="V69" s="505"/>
      <c r="W69" s="506"/>
      <c r="X69" s="506"/>
      <c r="Y69" s="507"/>
      <c r="Z69" s="508"/>
      <c r="AA69" s="509"/>
      <c r="AB69" s="400"/>
      <c r="AC69" s="176"/>
      <c r="AD69" s="401"/>
      <c r="AE69" s="402"/>
      <c r="AF69" s="402"/>
      <c r="AG69" s="403"/>
      <c r="AH69" s="404"/>
      <c r="AI69" s="405"/>
      <c r="AJ69" s="503"/>
      <c r="AK69" s="504"/>
      <c r="AL69" s="505"/>
      <c r="AM69" s="506"/>
      <c r="AN69" s="506"/>
      <c r="AO69" s="507"/>
      <c r="AP69" s="508"/>
      <c r="AQ69" s="509"/>
      <c r="AR69" s="400"/>
      <c r="AS69" s="176"/>
      <c r="AT69" s="401"/>
      <c r="AU69" s="402"/>
      <c r="AV69" s="402"/>
      <c r="AW69" s="403"/>
      <c r="AX69" s="404"/>
      <c r="AY69" s="405"/>
      <c r="AZ69" s="503"/>
      <c r="BA69" s="504"/>
      <c r="BB69" s="505"/>
      <c r="BC69" s="506"/>
      <c r="BD69" s="506"/>
      <c r="BE69" s="507"/>
      <c r="BF69" s="508"/>
      <c r="BG69" s="509"/>
      <c r="BH69" s="400"/>
      <c r="BI69" s="176"/>
      <c r="BJ69" s="401"/>
      <c r="BK69" s="402"/>
      <c r="BL69" s="402"/>
      <c r="BM69" s="403"/>
      <c r="BN69" s="404"/>
      <c r="BO69" s="405"/>
      <c r="BP69" s="503"/>
      <c r="BQ69" s="504"/>
      <c r="BR69" s="505"/>
      <c r="BS69" s="506"/>
      <c r="BT69" s="506"/>
      <c r="BU69" s="507"/>
      <c r="BV69" s="508"/>
      <c r="BW69" s="509"/>
      <c r="BX69" s="400"/>
      <c r="BY69" s="176"/>
      <c r="BZ69" s="401"/>
      <c r="CA69" s="402"/>
      <c r="CB69" s="402"/>
      <c r="CC69" s="403"/>
      <c r="CD69" s="404"/>
      <c r="CE69" s="405"/>
      <c r="CF69" s="503"/>
      <c r="CG69" s="504"/>
      <c r="CH69" s="505"/>
      <c r="CI69" s="506"/>
      <c r="CJ69" s="506"/>
      <c r="CK69" s="507"/>
      <c r="CL69" s="508"/>
      <c r="CM69" s="509"/>
      <c r="CN69" s="400"/>
      <c r="CO69" s="176"/>
      <c r="CP69" s="401"/>
      <c r="CQ69" s="402"/>
      <c r="CR69" s="402"/>
      <c r="CS69" s="403"/>
      <c r="CT69" s="404"/>
      <c r="CU69" s="405"/>
      <c r="CV69" s="503"/>
      <c r="CW69" s="504"/>
      <c r="CX69" s="505"/>
      <c r="CY69" s="506"/>
      <c r="CZ69" s="506"/>
      <c r="DA69" s="507"/>
      <c r="DB69" s="508"/>
      <c r="DC69" s="509"/>
      <c r="DD69" s="400"/>
      <c r="DE69" s="176"/>
      <c r="DF69" s="401"/>
      <c r="DG69" s="402"/>
      <c r="DH69" s="402"/>
      <c r="DI69" s="403"/>
      <c r="DJ69" s="404"/>
      <c r="DK69" s="405"/>
      <c r="DL69" s="503"/>
      <c r="DM69" s="504"/>
      <c r="DN69" s="505"/>
      <c r="DO69" s="506"/>
      <c r="DP69" s="506"/>
      <c r="DQ69" s="507"/>
      <c r="DR69" s="508"/>
      <c r="DS69" s="509"/>
      <c r="DT69" s="400"/>
      <c r="DU69" s="176"/>
      <c r="DV69" s="401"/>
      <c r="DW69" s="402"/>
      <c r="DX69" s="402"/>
      <c r="DY69" s="403"/>
      <c r="DZ69" s="404"/>
      <c r="EA69" s="405"/>
      <c r="EB69" s="503"/>
      <c r="EC69" s="504"/>
      <c r="ED69" s="505"/>
      <c r="EE69" s="506"/>
      <c r="EF69" s="506"/>
      <c r="EG69" s="507"/>
      <c r="EH69" s="508"/>
      <c r="EI69" s="509"/>
      <c r="EJ69" s="400"/>
      <c r="EK69" s="176"/>
      <c r="EL69" s="401"/>
      <c r="EM69" s="402"/>
      <c r="EN69" s="402"/>
      <c r="EO69" s="403"/>
      <c r="EP69" s="404"/>
      <c r="EQ69" s="405"/>
      <c r="ER69" s="503"/>
      <c r="ES69" s="504"/>
      <c r="ET69" s="505"/>
      <c r="EU69" s="506"/>
      <c r="EV69" s="506"/>
      <c r="EW69" s="507"/>
      <c r="EX69" s="508"/>
      <c r="EY69" s="509"/>
      <c r="EZ69" s="400"/>
      <c r="FA69" s="176"/>
      <c r="FB69" s="401"/>
      <c r="FC69" s="402"/>
      <c r="FD69" s="402"/>
      <c r="FE69" s="403"/>
      <c r="FF69" s="404"/>
      <c r="FG69" s="405"/>
      <c r="FH69" s="503"/>
      <c r="FI69" s="504"/>
      <c r="FJ69" s="505"/>
      <c r="FK69" s="506"/>
      <c r="FL69" s="506"/>
      <c r="FM69" s="507"/>
      <c r="FN69" s="508"/>
      <c r="FO69" s="509"/>
      <c r="FP69" s="400"/>
      <c r="FQ69" s="176"/>
      <c r="FR69" s="401"/>
      <c r="FS69" s="402"/>
      <c r="FT69" s="402"/>
      <c r="FU69" s="403"/>
      <c r="FV69" s="404"/>
      <c r="FW69" s="405"/>
      <c r="FX69" s="503"/>
      <c r="FY69" s="504"/>
      <c r="FZ69" s="505"/>
      <c r="GA69" s="506"/>
      <c r="GB69" s="506"/>
      <c r="GC69" s="507"/>
      <c r="GD69" s="508"/>
      <c r="GE69" s="509"/>
      <c r="GF69" s="400"/>
      <c r="GG69" s="176"/>
      <c r="GH69" s="401"/>
      <c r="GI69" s="402"/>
      <c r="GJ69" s="402"/>
      <c r="GK69" s="403"/>
      <c r="GL69" s="404"/>
      <c r="GM69" s="405"/>
      <c r="GN69" s="503"/>
      <c r="GO69" s="504"/>
      <c r="GP69" s="505"/>
      <c r="GQ69" s="506"/>
      <c r="GR69" s="506"/>
      <c r="GS69" s="507"/>
      <c r="GT69" s="508"/>
      <c r="GU69" s="509"/>
      <c r="GV69" s="400"/>
      <c r="GW69" s="176"/>
      <c r="GX69" s="401"/>
      <c r="GY69" s="402"/>
      <c r="GZ69" s="402"/>
      <c r="HA69" s="403"/>
      <c r="HB69" s="404"/>
      <c r="HC69" s="405"/>
      <c r="HD69" s="503"/>
      <c r="HE69" s="504"/>
      <c r="HF69" s="505"/>
      <c r="HG69" s="506"/>
      <c r="HH69" s="506"/>
      <c r="HI69" s="507"/>
      <c r="HJ69" s="508"/>
      <c r="HK69" s="509"/>
      <c r="HL69" s="400"/>
      <c r="HM69" s="176"/>
      <c r="HN69" s="401"/>
      <c r="HO69" s="402"/>
      <c r="HP69" s="402"/>
      <c r="HQ69" s="403"/>
      <c r="HR69" s="404"/>
      <c r="HS69" s="405"/>
      <c r="HT69" s="503"/>
      <c r="HU69" s="504"/>
      <c r="HV69" s="505"/>
      <c r="HW69" s="506"/>
      <c r="HX69" s="506"/>
      <c r="HY69" s="507"/>
      <c r="HZ69" s="508"/>
      <c r="IA69" s="509"/>
      <c r="IB69" s="400"/>
      <c r="IC69" s="176"/>
      <c r="ID69" s="401"/>
      <c r="IE69" s="402"/>
      <c r="IF69" s="402"/>
      <c r="IG69" s="403"/>
      <c r="IH69" s="404"/>
      <c r="II69" s="405"/>
      <c r="IJ69" s="503"/>
      <c r="IK69" s="504"/>
      <c r="IL69" s="505"/>
      <c r="IM69" s="506"/>
      <c r="IN69" s="506"/>
      <c r="IO69" s="507"/>
      <c r="IP69" s="508"/>
      <c r="IQ69" s="509"/>
      <c r="IS69" s="163">
        <f t="shared" si="0"/>
        <v>0</v>
      </c>
      <c r="IT69" s="161">
        <f t="shared" si="1"/>
        <v>0</v>
      </c>
      <c r="IU69" s="162">
        <f t="shared" si="2"/>
        <v>0</v>
      </c>
      <c r="IW69" s="241"/>
    </row>
    <row r="70" spans="1:257" s="160" customFormat="1" ht="20.100000000000001" customHeight="1">
      <c r="A70" s="520"/>
      <c r="B70" s="521"/>
      <c r="C70" s="522"/>
      <c r="D70" s="510"/>
      <c r="E70" s="511"/>
      <c r="F70" s="512"/>
      <c r="G70" s="513"/>
      <c r="H70" s="513"/>
      <c r="I70" s="514"/>
      <c r="J70" s="515"/>
      <c r="K70" s="516"/>
      <c r="L70" s="418"/>
      <c r="M70" s="179"/>
      <c r="N70" s="419"/>
      <c r="O70" s="420"/>
      <c r="P70" s="420"/>
      <c r="Q70" s="421"/>
      <c r="R70" s="422"/>
      <c r="S70" s="423"/>
      <c r="T70" s="510"/>
      <c r="U70" s="511"/>
      <c r="V70" s="512"/>
      <c r="W70" s="513"/>
      <c r="X70" s="513"/>
      <c r="Y70" s="514"/>
      <c r="Z70" s="515"/>
      <c r="AA70" s="516"/>
      <c r="AB70" s="418"/>
      <c r="AC70" s="179"/>
      <c r="AD70" s="419"/>
      <c r="AE70" s="420"/>
      <c r="AF70" s="420"/>
      <c r="AG70" s="421"/>
      <c r="AH70" s="422"/>
      <c r="AI70" s="423"/>
      <c r="AJ70" s="510"/>
      <c r="AK70" s="511"/>
      <c r="AL70" s="512"/>
      <c r="AM70" s="513"/>
      <c r="AN70" s="513"/>
      <c r="AO70" s="514"/>
      <c r="AP70" s="515"/>
      <c r="AQ70" s="516"/>
      <c r="AR70" s="418"/>
      <c r="AS70" s="179"/>
      <c r="AT70" s="419"/>
      <c r="AU70" s="420"/>
      <c r="AV70" s="420"/>
      <c r="AW70" s="421"/>
      <c r="AX70" s="422"/>
      <c r="AY70" s="423"/>
      <c r="AZ70" s="510"/>
      <c r="BA70" s="511"/>
      <c r="BB70" s="512"/>
      <c r="BC70" s="513"/>
      <c r="BD70" s="513"/>
      <c r="BE70" s="514"/>
      <c r="BF70" s="515"/>
      <c r="BG70" s="516"/>
      <c r="BH70" s="418"/>
      <c r="BI70" s="179"/>
      <c r="BJ70" s="419"/>
      <c r="BK70" s="420"/>
      <c r="BL70" s="420"/>
      <c r="BM70" s="421"/>
      <c r="BN70" s="422"/>
      <c r="BO70" s="423"/>
      <c r="BP70" s="510"/>
      <c r="BQ70" s="511"/>
      <c r="BR70" s="512"/>
      <c r="BS70" s="513"/>
      <c r="BT70" s="513"/>
      <c r="BU70" s="514"/>
      <c r="BV70" s="515"/>
      <c r="BW70" s="516"/>
      <c r="BX70" s="418"/>
      <c r="BY70" s="179"/>
      <c r="BZ70" s="419"/>
      <c r="CA70" s="420"/>
      <c r="CB70" s="420"/>
      <c r="CC70" s="421"/>
      <c r="CD70" s="422"/>
      <c r="CE70" s="423"/>
      <c r="CF70" s="510"/>
      <c r="CG70" s="511"/>
      <c r="CH70" s="512"/>
      <c r="CI70" s="513"/>
      <c r="CJ70" s="513"/>
      <c r="CK70" s="514"/>
      <c r="CL70" s="515"/>
      <c r="CM70" s="516"/>
      <c r="CN70" s="418"/>
      <c r="CO70" s="179"/>
      <c r="CP70" s="419"/>
      <c r="CQ70" s="420"/>
      <c r="CR70" s="420"/>
      <c r="CS70" s="421"/>
      <c r="CT70" s="422"/>
      <c r="CU70" s="423"/>
      <c r="CV70" s="510"/>
      <c r="CW70" s="511"/>
      <c r="CX70" s="512"/>
      <c r="CY70" s="513"/>
      <c r="CZ70" s="513"/>
      <c r="DA70" s="514"/>
      <c r="DB70" s="515"/>
      <c r="DC70" s="516"/>
      <c r="DD70" s="418"/>
      <c r="DE70" s="179"/>
      <c r="DF70" s="419"/>
      <c r="DG70" s="420"/>
      <c r="DH70" s="420"/>
      <c r="DI70" s="421"/>
      <c r="DJ70" s="422"/>
      <c r="DK70" s="423"/>
      <c r="DL70" s="510"/>
      <c r="DM70" s="511"/>
      <c r="DN70" s="512"/>
      <c r="DO70" s="513"/>
      <c r="DP70" s="513"/>
      <c r="DQ70" s="514"/>
      <c r="DR70" s="515"/>
      <c r="DS70" s="516"/>
      <c r="DT70" s="418"/>
      <c r="DU70" s="179"/>
      <c r="DV70" s="419"/>
      <c r="DW70" s="420"/>
      <c r="DX70" s="420"/>
      <c r="DY70" s="421"/>
      <c r="DZ70" s="422"/>
      <c r="EA70" s="423"/>
      <c r="EB70" s="510"/>
      <c r="EC70" s="511"/>
      <c r="ED70" s="512"/>
      <c r="EE70" s="513"/>
      <c r="EF70" s="513"/>
      <c r="EG70" s="514"/>
      <c r="EH70" s="515"/>
      <c r="EI70" s="516"/>
      <c r="EJ70" s="418"/>
      <c r="EK70" s="179"/>
      <c r="EL70" s="419"/>
      <c r="EM70" s="420"/>
      <c r="EN70" s="420"/>
      <c r="EO70" s="421"/>
      <c r="EP70" s="422"/>
      <c r="EQ70" s="423"/>
      <c r="ER70" s="510"/>
      <c r="ES70" s="511"/>
      <c r="ET70" s="512"/>
      <c r="EU70" s="513"/>
      <c r="EV70" s="513"/>
      <c r="EW70" s="514"/>
      <c r="EX70" s="515"/>
      <c r="EY70" s="516"/>
      <c r="EZ70" s="418"/>
      <c r="FA70" s="179"/>
      <c r="FB70" s="419"/>
      <c r="FC70" s="420"/>
      <c r="FD70" s="420"/>
      <c r="FE70" s="421"/>
      <c r="FF70" s="422"/>
      <c r="FG70" s="423"/>
      <c r="FH70" s="510"/>
      <c r="FI70" s="511"/>
      <c r="FJ70" s="512"/>
      <c r="FK70" s="513"/>
      <c r="FL70" s="513"/>
      <c r="FM70" s="514"/>
      <c r="FN70" s="515"/>
      <c r="FO70" s="516"/>
      <c r="FP70" s="418"/>
      <c r="FQ70" s="179"/>
      <c r="FR70" s="419"/>
      <c r="FS70" s="420"/>
      <c r="FT70" s="420"/>
      <c r="FU70" s="421"/>
      <c r="FV70" s="422"/>
      <c r="FW70" s="423"/>
      <c r="FX70" s="510"/>
      <c r="FY70" s="511"/>
      <c r="FZ70" s="512"/>
      <c r="GA70" s="513"/>
      <c r="GB70" s="513"/>
      <c r="GC70" s="514"/>
      <c r="GD70" s="515"/>
      <c r="GE70" s="516"/>
      <c r="GF70" s="418"/>
      <c r="GG70" s="179"/>
      <c r="GH70" s="419"/>
      <c r="GI70" s="420"/>
      <c r="GJ70" s="420"/>
      <c r="GK70" s="421"/>
      <c r="GL70" s="422"/>
      <c r="GM70" s="423"/>
      <c r="GN70" s="510"/>
      <c r="GO70" s="511"/>
      <c r="GP70" s="512"/>
      <c r="GQ70" s="513"/>
      <c r="GR70" s="513"/>
      <c r="GS70" s="514"/>
      <c r="GT70" s="515"/>
      <c r="GU70" s="516"/>
      <c r="GV70" s="418"/>
      <c r="GW70" s="179"/>
      <c r="GX70" s="419"/>
      <c r="GY70" s="420"/>
      <c r="GZ70" s="420"/>
      <c r="HA70" s="421"/>
      <c r="HB70" s="422"/>
      <c r="HC70" s="423"/>
      <c r="HD70" s="510"/>
      <c r="HE70" s="511"/>
      <c r="HF70" s="512"/>
      <c r="HG70" s="513"/>
      <c r="HH70" s="513"/>
      <c r="HI70" s="514"/>
      <c r="HJ70" s="515"/>
      <c r="HK70" s="516"/>
      <c r="HL70" s="418"/>
      <c r="HM70" s="179"/>
      <c r="HN70" s="419"/>
      <c r="HO70" s="420"/>
      <c r="HP70" s="420"/>
      <c r="HQ70" s="421"/>
      <c r="HR70" s="422"/>
      <c r="HS70" s="423"/>
      <c r="HT70" s="510"/>
      <c r="HU70" s="511"/>
      <c r="HV70" s="512"/>
      <c r="HW70" s="513"/>
      <c r="HX70" s="513"/>
      <c r="HY70" s="514"/>
      <c r="HZ70" s="515"/>
      <c r="IA70" s="516"/>
      <c r="IB70" s="418"/>
      <c r="IC70" s="179"/>
      <c r="ID70" s="419"/>
      <c r="IE70" s="420"/>
      <c r="IF70" s="420"/>
      <c r="IG70" s="421"/>
      <c r="IH70" s="422"/>
      <c r="II70" s="423"/>
      <c r="IJ70" s="510"/>
      <c r="IK70" s="511"/>
      <c r="IL70" s="512"/>
      <c r="IM70" s="513"/>
      <c r="IN70" s="513"/>
      <c r="IO70" s="514"/>
      <c r="IP70" s="515"/>
      <c r="IQ70" s="516"/>
      <c r="IS70" s="163">
        <f t="shared" si="0"/>
        <v>0</v>
      </c>
      <c r="IT70" s="161">
        <f t="shared" si="1"/>
        <v>0</v>
      </c>
      <c r="IU70" s="162">
        <f t="shared" si="2"/>
        <v>0</v>
      </c>
      <c r="IW70" s="241"/>
    </row>
    <row r="71" spans="1:257" s="160" customFormat="1" ht="20.100000000000001" customHeight="1">
      <c r="A71" s="270"/>
      <c r="B71" s="303"/>
      <c r="C71" s="271"/>
      <c r="D71" s="503"/>
      <c r="E71" s="504"/>
      <c r="F71" s="505"/>
      <c r="G71" s="506"/>
      <c r="H71" s="506"/>
      <c r="I71" s="507"/>
      <c r="J71" s="508"/>
      <c r="K71" s="509"/>
      <c r="L71" s="400"/>
      <c r="M71" s="176"/>
      <c r="N71" s="401"/>
      <c r="O71" s="402"/>
      <c r="P71" s="402"/>
      <c r="Q71" s="403"/>
      <c r="R71" s="404"/>
      <c r="S71" s="405"/>
      <c r="T71" s="503"/>
      <c r="U71" s="504"/>
      <c r="V71" s="505"/>
      <c r="W71" s="506"/>
      <c r="X71" s="506"/>
      <c r="Y71" s="507"/>
      <c r="Z71" s="508"/>
      <c r="AA71" s="509"/>
      <c r="AB71" s="400"/>
      <c r="AC71" s="176"/>
      <c r="AD71" s="401"/>
      <c r="AE71" s="402"/>
      <c r="AF71" s="402"/>
      <c r="AG71" s="403"/>
      <c r="AH71" s="404"/>
      <c r="AI71" s="405"/>
      <c r="AJ71" s="503"/>
      <c r="AK71" s="504"/>
      <c r="AL71" s="505"/>
      <c r="AM71" s="506"/>
      <c r="AN71" s="506"/>
      <c r="AO71" s="507"/>
      <c r="AP71" s="508"/>
      <c r="AQ71" s="509"/>
      <c r="AR71" s="400"/>
      <c r="AS71" s="176"/>
      <c r="AT71" s="401"/>
      <c r="AU71" s="402"/>
      <c r="AV71" s="402"/>
      <c r="AW71" s="403"/>
      <c r="AX71" s="404"/>
      <c r="AY71" s="405"/>
      <c r="AZ71" s="503"/>
      <c r="BA71" s="504"/>
      <c r="BB71" s="505"/>
      <c r="BC71" s="506"/>
      <c r="BD71" s="506"/>
      <c r="BE71" s="507"/>
      <c r="BF71" s="508"/>
      <c r="BG71" s="509"/>
      <c r="BH71" s="400"/>
      <c r="BI71" s="176"/>
      <c r="BJ71" s="401"/>
      <c r="BK71" s="402"/>
      <c r="BL71" s="402"/>
      <c r="BM71" s="403"/>
      <c r="BN71" s="404"/>
      <c r="BO71" s="405"/>
      <c r="BP71" s="503"/>
      <c r="BQ71" s="504"/>
      <c r="BR71" s="505"/>
      <c r="BS71" s="506"/>
      <c r="BT71" s="506"/>
      <c r="BU71" s="507"/>
      <c r="BV71" s="508"/>
      <c r="BW71" s="509"/>
      <c r="BX71" s="400"/>
      <c r="BY71" s="176"/>
      <c r="BZ71" s="401"/>
      <c r="CA71" s="402"/>
      <c r="CB71" s="402"/>
      <c r="CC71" s="403"/>
      <c r="CD71" s="404"/>
      <c r="CE71" s="405"/>
      <c r="CF71" s="503"/>
      <c r="CG71" s="504"/>
      <c r="CH71" s="505"/>
      <c r="CI71" s="506"/>
      <c r="CJ71" s="506"/>
      <c r="CK71" s="507"/>
      <c r="CL71" s="508"/>
      <c r="CM71" s="509"/>
      <c r="CN71" s="400"/>
      <c r="CO71" s="176"/>
      <c r="CP71" s="401"/>
      <c r="CQ71" s="402"/>
      <c r="CR71" s="402"/>
      <c r="CS71" s="403"/>
      <c r="CT71" s="404"/>
      <c r="CU71" s="405"/>
      <c r="CV71" s="503"/>
      <c r="CW71" s="504"/>
      <c r="CX71" s="505"/>
      <c r="CY71" s="506"/>
      <c r="CZ71" s="506"/>
      <c r="DA71" s="507"/>
      <c r="DB71" s="508"/>
      <c r="DC71" s="509"/>
      <c r="DD71" s="400"/>
      <c r="DE71" s="176"/>
      <c r="DF71" s="401"/>
      <c r="DG71" s="402"/>
      <c r="DH71" s="402"/>
      <c r="DI71" s="403"/>
      <c r="DJ71" s="404"/>
      <c r="DK71" s="405"/>
      <c r="DL71" s="503"/>
      <c r="DM71" s="504"/>
      <c r="DN71" s="505"/>
      <c r="DO71" s="506"/>
      <c r="DP71" s="506"/>
      <c r="DQ71" s="507"/>
      <c r="DR71" s="508"/>
      <c r="DS71" s="509"/>
      <c r="DT71" s="400"/>
      <c r="DU71" s="176"/>
      <c r="DV71" s="401"/>
      <c r="DW71" s="402"/>
      <c r="DX71" s="402"/>
      <c r="DY71" s="403"/>
      <c r="DZ71" s="404"/>
      <c r="EA71" s="405"/>
      <c r="EB71" s="503"/>
      <c r="EC71" s="504"/>
      <c r="ED71" s="505"/>
      <c r="EE71" s="506"/>
      <c r="EF71" s="506"/>
      <c r="EG71" s="507"/>
      <c r="EH71" s="508"/>
      <c r="EI71" s="509"/>
      <c r="EJ71" s="400"/>
      <c r="EK71" s="176"/>
      <c r="EL71" s="401"/>
      <c r="EM71" s="402"/>
      <c r="EN71" s="402"/>
      <c r="EO71" s="403"/>
      <c r="EP71" s="404"/>
      <c r="EQ71" s="405"/>
      <c r="ER71" s="503"/>
      <c r="ES71" s="504"/>
      <c r="ET71" s="505"/>
      <c r="EU71" s="506"/>
      <c r="EV71" s="506"/>
      <c r="EW71" s="507"/>
      <c r="EX71" s="508"/>
      <c r="EY71" s="509"/>
      <c r="EZ71" s="400"/>
      <c r="FA71" s="176"/>
      <c r="FB71" s="401"/>
      <c r="FC71" s="402"/>
      <c r="FD71" s="402"/>
      <c r="FE71" s="403"/>
      <c r="FF71" s="404"/>
      <c r="FG71" s="405"/>
      <c r="FH71" s="503"/>
      <c r="FI71" s="504"/>
      <c r="FJ71" s="505"/>
      <c r="FK71" s="506"/>
      <c r="FL71" s="506"/>
      <c r="FM71" s="507"/>
      <c r="FN71" s="508"/>
      <c r="FO71" s="509"/>
      <c r="FP71" s="400"/>
      <c r="FQ71" s="176"/>
      <c r="FR71" s="401"/>
      <c r="FS71" s="402"/>
      <c r="FT71" s="402"/>
      <c r="FU71" s="403"/>
      <c r="FV71" s="404"/>
      <c r="FW71" s="405"/>
      <c r="FX71" s="503"/>
      <c r="FY71" s="504"/>
      <c r="FZ71" s="505"/>
      <c r="GA71" s="506"/>
      <c r="GB71" s="506"/>
      <c r="GC71" s="507"/>
      <c r="GD71" s="508"/>
      <c r="GE71" s="509"/>
      <c r="GF71" s="400"/>
      <c r="GG71" s="176"/>
      <c r="GH71" s="401"/>
      <c r="GI71" s="402"/>
      <c r="GJ71" s="402"/>
      <c r="GK71" s="403"/>
      <c r="GL71" s="404"/>
      <c r="GM71" s="405"/>
      <c r="GN71" s="503"/>
      <c r="GO71" s="504"/>
      <c r="GP71" s="505"/>
      <c r="GQ71" s="506"/>
      <c r="GR71" s="506"/>
      <c r="GS71" s="507"/>
      <c r="GT71" s="508"/>
      <c r="GU71" s="509"/>
      <c r="GV71" s="400"/>
      <c r="GW71" s="176"/>
      <c r="GX71" s="401"/>
      <c r="GY71" s="402"/>
      <c r="GZ71" s="402"/>
      <c r="HA71" s="403"/>
      <c r="HB71" s="404"/>
      <c r="HC71" s="405"/>
      <c r="HD71" s="503"/>
      <c r="HE71" s="504"/>
      <c r="HF71" s="505"/>
      <c r="HG71" s="506"/>
      <c r="HH71" s="506"/>
      <c r="HI71" s="507"/>
      <c r="HJ71" s="508"/>
      <c r="HK71" s="509"/>
      <c r="HL71" s="400"/>
      <c r="HM71" s="176"/>
      <c r="HN71" s="401"/>
      <c r="HO71" s="402"/>
      <c r="HP71" s="402"/>
      <c r="HQ71" s="403"/>
      <c r="HR71" s="404"/>
      <c r="HS71" s="405"/>
      <c r="HT71" s="503"/>
      <c r="HU71" s="504"/>
      <c r="HV71" s="505"/>
      <c r="HW71" s="506"/>
      <c r="HX71" s="506"/>
      <c r="HY71" s="507"/>
      <c r="HZ71" s="508"/>
      <c r="IA71" s="509"/>
      <c r="IB71" s="400"/>
      <c r="IC71" s="176"/>
      <c r="ID71" s="401"/>
      <c r="IE71" s="402"/>
      <c r="IF71" s="402"/>
      <c r="IG71" s="403"/>
      <c r="IH71" s="404"/>
      <c r="II71" s="405"/>
      <c r="IJ71" s="503"/>
      <c r="IK71" s="504"/>
      <c r="IL71" s="505"/>
      <c r="IM71" s="506"/>
      <c r="IN71" s="506"/>
      <c r="IO71" s="507"/>
      <c r="IP71" s="508"/>
      <c r="IQ71" s="509"/>
      <c r="IS71" s="163">
        <f t="shared" si="0"/>
        <v>0</v>
      </c>
      <c r="IT71" s="161">
        <f t="shared" si="1"/>
        <v>0</v>
      </c>
      <c r="IU71" s="162">
        <f t="shared" si="2"/>
        <v>0</v>
      </c>
      <c r="IW71" s="241"/>
    </row>
    <row r="72" spans="1:257" s="160" customFormat="1" ht="20.100000000000001" customHeight="1">
      <c r="A72" s="520"/>
      <c r="B72" s="521"/>
      <c r="C72" s="522"/>
      <c r="D72" s="510"/>
      <c r="E72" s="511"/>
      <c r="F72" s="512"/>
      <c r="G72" s="513"/>
      <c r="H72" s="513"/>
      <c r="I72" s="514"/>
      <c r="J72" s="515"/>
      <c r="K72" s="516"/>
      <c r="L72" s="418"/>
      <c r="M72" s="179"/>
      <c r="N72" s="419"/>
      <c r="O72" s="420"/>
      <c r="P72" s="420"/>
      <c r="Q72" s="421"/>
      <c r="R72" s="422"/>
      <c r="S72" s="423"/>
      <c r="T72" s="510"/>
      <c r="U72" s="511"/>
      <c r="V72" s="512"/>
      <c r="W72" s="513"/>
      <c r="X72" s="513"/>
      <c r="Y72" s="514"/>
      <c r="Z72" s="515"/>
      <c r="AA72" s="516"/>
      <c r="AB72" s="418"/>
      <c r="AC72" s="179"/>
      <c r="AD72" s="419"/>
      <c r="AE72" s="420"/>
      <c r="AF72" s="420"/>
      <c r="AG72" s="421"/>
      <c r="AH72" s="422"/>
      <c r="AI72" s="423"/>
      <c r="AJ72" s="510"/>
      <c r="AK72" s="511"/>
      <c r="AL72" s="512"/>
      <c r="AM72" s="513"/>
      <c r="AN72" s="513"/>
      <c r="AO72" s="514"/>
      <c r="AP72" s="515"/>
      <c r="AQ72" s="516"/>
      <c r="AR72" s="418"/>
      <c r="AS72" s="179"/>
      <c r="AT72" s="419"/>
      <c r="AU72" s="420"/>
      <c r="AV72" s="420"/>
      <c r="AW72" s="421"/>
      <c r="AX72" s="422"/>
      <c r="AY72" s="423"/>
      <c r="AZ72" s="510"/>
      <c r="BA72" s="511"/>
      <c r="BB72" s="512"/>
      <c r="BC72" s="513"/>
      <c r="BD72" s="513"/>
      <c r="BE72" s="514"/>
      <c r="BF72" s="515"/>
      <c r="BG72" s="516"/>
      <c r="BH72" s="418"/>
      <c r="BI72" s="179"/>
      <c r="BJ72" s="419"/>
      <c r="BK72" s="420"/>
      <c r="BL72" s="420"/>
      <c r="BM72" s="421"/>
      <c r="BN72" s="422"/>
      <c r="BO72" s="423"/>
      <c r="BP72" s="510"/>
      <c r="BQ72" s="511"/>
      <c r="BR72" s="512"/>
      <c r="BS72" s="513"/>
      <c r="BT72" s="513"/>
      <c r="BU72" s="514"/>
      <c r="BV72" s="515"/>
      <c r="BW72" s="516"/>
      <c r="BX72" s="418"/>
      <c r="BY72" s="179"/>
      <c r="BZ72" s="419"/>
      <c r="CA72" s="420"/>
      <c r="CB72" s="420"/>
      <c r="CC72" s="421"/>
      <c r="CD72" s="422"/>
      <c r="CE72" s="423"/>
      <c r="CF72" s="510"/>
      <c r="CG72" s="511"/>
      <c r="CH72" s="512"/>
      <c r="CI72" s="513"/>
      <c r="CJ72" s="513"/>
      <c r="CK72" s="514"/>
      <c r="CL72" s="515"/>
      <c r="CM72" s="516"/>
      <c r="CN72" s="418"/>
      <c r="CO72" s="179"/>
      <c r="CP72" s="419"/>
      <c r="CQ72" s="420"/>
      <c r="CR72" s="420"/>
      <c r="CS72" s="421"/>
      <c r="CT72" s="422"/>
      <c r="CU72" s="423"/>
      <c r="CV72" s="510"/>
      <c r="CW72" s="511"/>
      <c r="CX72" s="512"/>
      <c r="CY72" s="513"/>
      <c r="CZ72" s="513"/>
      <c r="DA72" s="514"/>
      <c r="DB72" s="515"/>
      <c r="DC72" s="516"/>
      <c r="DD72" s="418"/>
      <c r="DE72" s="179"/>
      <c r="DF72" s="419"/>
      <c r="DG72" s="420"/>
      <c r="DH72" s="420"/>
      <c r="DI72" s="421"/>
      <c r="DJ72" s="422"/>
      <c r="DK72" s="423"/>
      <c r="DL72" s="510"/>
      <c r="DM72" s="511"/>
      <c r="DN72" s="512"/>
      <c r="DO72" s="513"/>
      <c r="DP72" s="513"/>
      <c r="DQ72" s="514"/>
      <c r="DR72" s="515"/>
      <c r="DS72" s="516"/>
      <c r="DT72" s="418"/>
      <c r="DU72" s="179"/>
      <c r="DV72" s="419"/>
      <c r="DW72" s="420"/>
      <c r="DX72" s="420"/>
      <c r="DY72" s="421"/>
      <c r="DZ72" s="422"/>
      <c r="EA72" s="423"/>
      <c r="EB72" s="510"/>
      <c r="EC72" s="511"/>
      <c r="ED72" s="512"/>
      <c r="EE72" s="513"/>
      <c r="EF72" s="513"/>
      <c r="EG72" s="514"/>
      <c r="EH72" s="515"/>
      <c r="EI72" s="516"/>
      <c r="EJ72" s="418"/>
      <c r="EK72" s="179"/>
      <c r="EL72" s="419"/>
      <c r="EM72" s="420"/>
      <c r="EN72" s="420"/>
      <c r="EO72" s="421"/>
      <c r="EP72" s="422"/>
      <c r="EQ72" s="423"/>
      <c r="ER72" s="510"/>
      <c r="ES72" s="511"/>
      <c r="ET72" s="512"/>
      <c r="EU72" s="513"/>
      <c r="EV72" s="513"/>
      <c r="EW72" s="514"/>
      <c r="EX72" s="515"/>
      <c r="EY72" s="516"/>
      <c r="EZ72" s="418"/>
      <c r="FA72" s="179"/>
      <c r="FB72" s="419"/>
      <c r="FC72" s="420"/>
      <c r="FD72" s="420"/>
      <c r="FE72" s="421"/>
      <c r="FF72" s="422"/>
      <c r="FG72" s="423"/>
      <c r="FH72" s="510"/>
      <c r="FI72" s="511"/>
      <c r="FJ72" s="512"/>
      <c r="FK72" s="513"/>
      <c r="FL72" s="513"/>
      <c r="FM72" s="514"/>
      <c r="FN72" s="515"/>
      <c r="FO72" s="516"/>
      <c r="FP72" s="418"/>
      <c r="FQ72" s="179"/>
      <c r="FR72" s="419"/>
      <c r="FS72" s="420"/>
      <c r="FT72" s="420"/>
      <c r="FU72" s="421"/>
      <c r="FV72" s="422"/>
      <c r="FW72" s="423"/>
      <c r="FX72" s="510"/>
      <c r="FY72" s="511"/>
      <c r="FZ72" s="512"/>
      <c r="GA72" s="513"/>
      <c r="GB72" s="513"/>
      <c r="GC72" s="514"/>
      <c r="GD72" s="515"/>
      <c r="GE72" s="516"/>
      <c r="GF72" s="418"/>
      <c r="GG72" s="179"/>
      <c r="GH72" s="419"/>
      <c r="GI72" s="420"/>
      <c r="GJ72" s="420"/>
      <c r="GK72" s="421"/>
      <c r="GL72" s="422"/>
      <c r="GM72" s="423"/>
      <c r="GN72" s="510"/>
      <c r="GO72" s="511"/>
      <c r="GP72" s="512"/>
      <c r="GQ72" s="513"/>
      <c r="GR72" s="513"/>
      <c r="GS72" s="514"/>
      <c r="GT72" s="515"/>
      <c r="GU72" s="516"/>
      <c r="GV72" s="418"/>
      <c r="GW72" s="179"/>
      <c r="GX72" s="419"/>
      <c r="GY72" s="420"/>
      <c r="GZ72" s="420"/>
      <c r="HA72" s="421"/>
      <c r="HB72" s="422"/>
      <c r="HC72" s="423"/>
      <c r="HD72" s="510"/>
      <c r="HE72" s="511"/>
      <c r="HF72" s="512"/>
      <c r="HG72" s="513"/>
      <c r="HH72" s="513"/>
      <c r="HI72" s="514"/>
      <c r="HJ72" s="515"/>
      <c r="HK72" s="516"/>
      <c r="HL72" s="418"/>
      <c r="HM72" s="179"/>
      <c r="HN72" s="419"/>
      <c r="HO72" s="420"/>
      <c r="HP72" s="420"/>
      <c r="HQ72" s="421"/>
      <c r="HR72" s="422"/>
      <c r="HS72" s="423"/>
      <c r="HT72" s="510"/>
      <c r="HU72" s="511"/>
      <c r="HV72" s="512"/>
      <c r="HW72" s="513"/>
      <c r="HX72" s="513"/>
      <c r="HY72" s="514"/>
      <c r="HZ72" s="515"/>
      <c r="IA72" s="516"/>
      <c r="IB72" s="418"/>
      <c r="IC72" s="179"/>
      <c r="ID72" s="419"/>
      <c r="IE72" s="420"/>
      <c r="IF72" s="420"/>
      <c r="IG72" s="421"/>
      <c r="IH72" s="422"/>
      <c r="II72" s="423"/>
      <c r="IJ72" s="510"/>
      <c r="IK72" s="511"/>
      <c r="IL72" s="512"/>
      <c r="IM72" s="513"/>
      <c r="IN72" s="513"/>
      <c r="IO72" s="514"/>
      <c r="IP72" s="515"/>
      <c r="IQ72" s="516"/>
      <c r="IS72" s="163">
        <f t="shared" si="0"/>
        <v>0</v>
      </c>
      <c r="IT72" s="161">
        <f t="shared" si="1"/>
        <v>0</v>
      </c>
      <c r="IU72" s="162">
        <f t="shared" si="2"/>
        <v>0</v>
      </c>
      <c r="IW72" s="241"/>
    </row>
    <row r="73" spans="1:257" s="160" customFormat="1" ht="20.100000000000001" customHeight="1">
      <c r="A73" s="270"/>
      <c r="B73" s="303"/>
      <c r="C73" s="271"/>
      <c r="D73" s="503"/>
      <c r="E73" s="504"/>
      <c r="F73" s="505"/>
      <c r="G73" s="506"/>
      <c r="H73" s="506"/>
      <c r="I73" s="507"/>
      <c r="J73" s="508"/>
      <c r="K73" s="509"/>
      <c r="L73" s="400"/>
      <c r="M73" s="176"/>
      <c r="N73" s="401"/>
      <c r="O73" s="402"/>
      <c r="P73" s="402"/>
      <c r="Q73" s="403"/>
      <c r="R73" s="404"/>
      <c r="S73" s="405"/>
      <c r="T73" s="503"/>
      <c r="U73" s="504"/>
      <c r="V73" s="505"/>
      <c r="W73" s="506"/>
      <c r="X73" s="506"/>
      <c r="Y73" s="507"/>
      <c r="Z73" s="508"/>
      <c r="AA73" s="509"/>
      <c r="AB73" s="400"/>
      <c r="AC73" s="176"/>
      <c r="AD73" s="401"/>
      <c r="AE73" s="402"/>
      <c r="AF73" s="402"/>
      <c r="AG73" s="403"/>
      <c r="AH73" s="404"/>
      <c r="AI73" s="405"/>
      <c r="AJ73" s="503"/>
      <c r="AK73" s="504"/>
      <c r="AL73" s="505"/>
      <c r="AM73" s="506"/>
      <c r="AN73" s="506"/>
      <c r="AO73" s="507"/>
      <c r="AP73" s="508"/>
      <c r="AQ73" s="509"/>
      <c r="AR73" s="400"/>
      <c r="AS73" s="176"/>
      <c r="AT73" s="401"/>
      <c r="AU73" s="402"/>
      <c r="AV73" s="402"/>
      <c r="AW73" s="403"/>
      <c r="AX73" s="404"/>
      <c r="AY73" s="405"/>
      <c r="AZ73" s="503"/>
      <c r="BA73" s="504"/>
      <c r="BB73" s="505"/>
      <c r="BC73" s="506"/>
      <c r="BD73" s="506"/>
      <c r="BE73" s="507"/>
      <c r="BF73" s="508"/>
      <c r="BG73" s="509"/>
      <c r="BH73" s="400"/>
      <c r="BI73" s="176"/>
      <c r="BJ73" s="401"/>
      <c r="BK73" s="402"/>
      <c r="BL73" s="402"/>
      <c r="BM73" s="403"/>
      <c r="BN73" s="404"/>
      <c r="BO73" s="405"/>
      <c r="BP73" s="503"/>
      <c r="BQ73" s="504"/>
      <c r="BR73" s="505"/>
      <c r="BS73" s="506"/>
      <c r="BT73" s="506"/>
      <c r="BU73" s="507"/>
      <c r="BV73" s="508"/>
      <c r="BW73" s="509"/>
      <c r="BX73" s="400"/>
      <c r="BY73" s="176"/>
      <c r="BZ73" s="401"/>
      <c r="CA73" s="402"/>
      <c r="CB73" s="402"/>
      <c r="CC73" s="403"/>
      <c r="CD73" s="404"/>
      <c r="CE73" s="405"/>
      <c r="CF73" s="503"/>
      <c r="CG73" s="504"/>
      <c r="CH73" s="505"/>
      <c r="CI73" s="506"/>
      <c r="CJ73" s="506"/>
      <c r="CK73" s="507"/>
      <c r="CL73" s="508"/>
      <c r="CM73" s="509"/>
      <c r="CN73" s="400"/>
      <c r="CO73" s="176"/>
      <c r="CP73" s="401"/>
      <c r="CQ73" s="402"/>
      <c r="CR73" s="402"/>
      <c r="CS73" s="403"/>
      <c r="CT73" s="404"/>
      <c r="CU73" s="405"/>
      <c r="CV73" s="503"/>
      <c r="CW73" s="504"/>
      <c r="CX73" s="505"/>
      <c r="CY73" s="506"/>
      <c r="CZ73" s="506"/>
      <c r="DA73" s="507"/>
      <c r="DB73" s="508"/>
      <c r="DC73" s="509"/>
      <c r="DD73" s="400"/>
      <c r="DE73" s="176"/>
      <c r="DF73" s="401"/>
      <c r="DG73" s="402"/>
      <c r="DH73" s="402"/>
      <c r="DI73" s="403"/>
      <c r="DJ73" s="404"/>
      <c r="DK73" s="405"/>
      <c r="DL73" s="503"/>
      <c r="DM73" s="504"/>
      <c r="DN73" s="505"/>
      <c r="DO73" s="506"/>
      <c r="DP73" s="506"/>
      <c r="DQ73" s="507"/>
      <c r="DR73" s="508"/>
      <c r="DS73" s="509"/>
      <c r="DT73" s="400"/>
      <c r="DU73" s="176"/>
      <c r="DV73" s="401"/>
      <c r="DW73" s="402"/>
      <c r="DX73" s="402"/>
      <c r="DY73" s="403"/>
      <c r="DZ73" s="404"/>
      <c r="EA73" s="405"/>
      <c r="EB73" s="503"/>
      <c r="EC73" s="504"/>
      <c r="ED73" s="505"/>
      <c r="EE73" s="506"/>
      <c r="EF73" s="506"/>
      <c r="EG73" s="507"/>
      <c r="EH73" s="508"/>
      <c r="EI73" s="509"/>
      <c r="EJ73" s="400"/>
      <c r="EK73" s="176"/>
      <c r="EL73" s="401"/>
      <c r="EM73" s="402"/>
      <c r="EN73" s="402"/>
      <c r="EO73" s="403"/>
      <c r="EP73" s="404"/>
      <c r="EQ73" s="405"/>
      <c r="ER73" s="503"/>
      <c r="ES73" s="504"/>
      <c r="ET73" s="505"/>
      <c r="EU73" s="506"/>
      <c r="EV73" s="506"/>
      <c r="EW73" s="507"/>
      <c r="EX73" s="508"/>
      <c r="EY73" s="509"/>
      <c r="EZ73" s="400"/>
      <c r="FA73" s="176"/>
      <c r="FB73" s="401"/>
      <c r="FC73" s="402"/>
      <c r="FD73" s="402"/>
      <c r="FE73" s="403"/>
      <c r="FF73" s="404"/>
      <c r="FG73" s="405"/>
      <c r="FH73" s="503"/>
      <c r="FI73" s="504"/>
      <c r="FJ73" s="505"/>
      <c r="FK73" s="506"/>
      <c r="FL73" s="506"/>
      <c r="FM73" s="507"/>
      <c r="FN73" s="508"/>
      <c r="FO73" s="509"/>
      <c r="FP73" s="400"/>
      <c r="FQ73" s="176"/>
      <c r="FR73" s="401"/>
      <c r="FS73" s="402"/>
      <c r="FT73" s="402"/>
      <c r="FU73" s="403"/>
      <c r="FV73" s="404"/>
      <c r="FW73" s="405"/>
      <c r="FX73" s="503"/>
      <c r="FY73" s="504"/>
      <c r="FZ73" s="505"/>
      <c r="GA73" s="506"/>
      <c r="GB73" s="506"/>
      <c r="GC73" s="507"/>
      <c r="GD73" s="508"/>
      <c r="GE73" s="509"/>
      <c r="GF73" s="400"/>
      <c r="GG73" s="176"/>
      <c r="GH73" s="401"/>
      <c r="GI73" s="402"/>
      <c r="GJ73" s="402"/>
      <c r="GK73" s="403"/>
      <c r="GL73" s="404"/>
      <c r="GM73" s="405"/>
      <c r="GN73" s="503"/>
      <c r="GO73" s="504"/>
      <c r="GP73" s="505"/>
      <c r="GQ73" s="506"/>
      <c r="GR73" s="506"/>
      <c r="GS73" s="507"/>
      <c r="GT73" s="508"/>
      <c r="GU73" s="509"/>
      <c r="GV73" s="400"/>
      <c r="GW73" s="176"/>
      <c r="GX73" s="401"/>
      <c r="GY73" s="402"/>
      <c r="GZ73" s="402"/>
      <c r="HA73" s="403"/>
      <c r="HB73" s="404"/>
      <c r="HC73" s="405"/>
      <c r="HD73" s="503"/>
      <c r="HE73" s="504"/>
      <c r="HF73" s="505"/>
      <c r="HG73" s="506"/>
      <c r="HH73" s="506"/>
      <c r="HI73" s="507"/>
      <c r="HJ73" s="508"/>
      <c r="HK73" s="509"/>
      <c r="HL73" s="400"/>
      <c r="HM73" s="176"/>
      <c r="HN73" s="401"/>
      <c r="HO73" s="402"/>
      <c r="HP73" s="402"/>
      <c r="HQ73" s="403"/>
      <c r="HR73" s="404"/>
      <c r="HS73" s="405"/>
      <c r="HT73" s="503"/>
      <c r="HU73" s="504"/>
      <c r="HV73" s="505"/>
      <c r="HW73" s="506"/>
      <c r="HX73" s="506"/>
      <c r="HY73" s="507"/>
      <c r="HZ73" s="508"/>
      <c r="IA73" s="509"/>
      <c r="IB73" s="400"/>
      <c r="IC73" s="176"/>
      <c r="ID73" s="401"/>
      <c r="IE73" s="402"/>
      <c r="IF73" s="402"/>
      <c r="IG73" s="403"/>
      <c r="IH73" s="404"/>
      <c r="II73" s="405"/>
      <c r="IJ73" s="503"/>
      <c r="IK73" s="504"/>
      <c r="IL73" s="505"/>
      <c r="IM73" s="506"/>
      <c r="IN73" s="506"/>
      <c r="IO73" s="507"/>
      <c r="IP73" s="508"/>
      <c r="IQ73" s="509"/>
      <c r="IS73" s="163">
        <f t="shared" si="0"/>
        <v>0</v>
      </c>
      <c r="IT73" s="161">
        <f t="shared" si="1"/>
        <v>0</v>
      </c>
      <c r="IU73" s="162">
        <f t="shared" si="2"/>
        <v>0</v>
      </c>
      <c r="IW73" s="241"/>
    </row>
    <row r="74" spans="1:257" s="160" customFormat="1" ht="20.100000000000001" customHeight="1" thickBot="1">
      <c r="D74" s="164"/>
      <c r="E74" s="430"/>
      <c r="F74" s="165"/>
      <c r="G74" s="152"/>
      <c r="H74" s="152"/>
      <c r="I74" s="152"/>
      <c r="L74" s="164"/>
      <c r="M74" s="430"/>
      <c r="N74" s="165"/>
      <c r="O74" s="152"/>
      <c r="P74" s="152"/>
      <c r="Q74" s="152"/>
      <c r="T74" s="164"/>
      <c r="U74" s="430"/>
      <c r="V74" s="165"/>
      <c r="W74" s="152"/>
      <c r="X74" s="152"/>
      <c r="Y74" s="152"/>
      <c r="AB74" s="164"/>
      <c r="AC74" s="430"/>
      <c r="AD74" s="165"/>
      <c r="AE74" s="152"/>
      <c r="AF74" s="152"/>
      <c r="AG74" s="152"/>
      <c r="AJ74" s="164"/>
      <c r="AK74" s="430"/>
      <c r="AL74" s="165"/>
      <c r="AM74" s="152"/>
      <c r="AN74" s="152"/>
      <c r="AO74" s="152"/>
      <c r="AR74" s="164"/>
      <c r="AS74" s="430"/>
      <c r="AT74" s="165"/>
      <c r="AU74" s="152"/>
      <c r="AV74" s="152"/>
      <c r="AW74" s="152"/>
      <c r="AZ74" s="164"/>
      <c r="BA74" s="430"/>
      <c r="BB74" s="165"/>
      <c r="BC74" s="152"/>
      <c r="BD74" s="152"/>
      <c r="BE74" s="152"/>
      <c r="BH74" s="164"/>
      <c r="BI74" s="430"/>
      <c r="BJ74" s="165"/>
      <c r="BK74" s="152"/>
      <c r="BL74" s="152"/>
      <c r="BM74" s="152"/>
      <c r="BP74" s="164"/>
      <c r="BQ74" s="430"/>
      <c r="BR74" s="165"/>
      <c r="BS74" s="152"/>
      <c r="BT74" s="152"/>
      <c r="BU74" s="152"/>
      <c r="BX74" s="164"/>
      <c r="BY74" s="430"/>
      <c r="BZ74" s="165"/>
      <c r="CA74" s="152"/>
      <c r="CB74" s="152"/>
      <c r="CC74" s="152"/>
      <c r="CF74" s="164"/>
      <c r="CG74" s="430"/>
      <c r="CH74" s="165"/>
      <c r="CI74" s="152"/>
      <c r="CJ74" s="152"/>
      <c r="CK74" s="152"/>
      <c r="CN74" s="164"/>
      <c r="CO74" s="430"/>
      <c r="CP74" s="165"/>
      <c r="CQ74" s="152"/>
      <c r="CR74" s="152"/>
      <c r="CS74" s="152"/>
      <c r="CV74" s="164"/>
      <c r="CW74" s="430"/>
      <c r="CX74" s="165"/>
      <c r="CY74" s="152"/>
      <c r="CZ74" s="152"/>
      <c r="DA74" s="152"/>
      <c r="DD74" s="164"/>
      <c r="DE74" s="430"/>
      <c r="DF74" s="165"/>
      <c r="DG74" s="152"/>
      <c r="DH74" s="152"/>
      <c r="DI74" s="152"/>
      <c r="DL74" s="164"/>
      <c r="DM74" s="430"/>
      <c r="DN74" s="165"/>
      <c r="DO74" s="152"/>
      <c r="DP74" s="152"/>
      <c r="DQ74" s="152"/>
      <c r="DT74" s="164"/>
      <c r="DU74" s="430"/>
      <c r="DV74" s="165"/>
      <c r="DW74" s="152"/>
      <c r="DX74" s="152"/>
      <c r="DY74" s="152"/>
      <c r="EB74" s="164"/>
      <c r="EC74" s="430"/>
      <c r="ED74" s="165"/>
      <c r="EE74" s="152"/>
      <c r="EF74" s="152"/>
      <c r="EG74" s="152"/>
      <c r="EJ74" s="164"/>
      <c r="EK74" s="430"/>
      <c r="EL74" s="165"/>
      <c r="EM74" s="152"/>
      <c r="EN74" s="152"/>
      <c r="EO74" s="152"/>
      <c r="ER74" s="164"/>
      <c r="ES74" s="430"/>
      <c r="ET74" s="165"/>
      <c r="EU74" s="152"/>
      <c r="EV74" s="152"/>
      <c r="EW74" s="152"/>
      <c r="EZ74" s="164"/>
      <c r="FA74" s="430"/>
      <c r="FB74" s="165"/>
      <c r="FC74" s="152"/>
      <c r="FD74" s="152"/>
      <c r="FE74" s="152"/>
      <c r="FH74" s="164"/>
      <c r="FI74" s="430"/>
      <c r="FJ74" s="165"/>
      <c r="FK74" s="152"/>
      <c r="FL74" s="152"/>
      <c r="FM74" s="152"/>
      <c r="FP74" s="164"/>
      <c r="FQ74" s="430"/>
      <c r="FR74" s="165"/>
      <c r="FS74" s="152"/>
      <c r="FT74" s="152"/>
      <c r="FU74" s="152"/>
      <c r="FX74" s="164"/>
      <c r="FY74" s="430"/>
      <c r="FZ74" s="165"/>
      <c r="GA74" s="152"/>
      <c r="GB74" s="152"/>
      <c r="GC74" s="152"/>
      <c r="GF74" s="164"/>
      <c r="GG74" s="430"/>
      <c r="GH74" s="165"/>
      <c r="GI74" s="152"/>
      <c r="GJ74" s="152"/>
      <c r="GK74" s="152"/>
      <c r="GN74" s="164"/>
      <c r="GO74" s="430"/>
      <c r="GP74" s="165"/>
      <c r="GQ74" s="152"/>
      <c r="GR74" s="152"/>
      <c r="GS74" s="152"/>
      <c r="GV74" s="164"/>
      <c r="GW74" s="430"/>
      <c r="GX74" s="165"/>
      <c r="GY74" s="152"/>
      <c r="GZ74" s="152"/>
      <c r="HA74" s="152"/>
      <c r="HD74" s="164"/>
      <c r="HE74" s="430"/>
      <c r="HF74" s="165"/>
      <c r="HG74" s="152"/>
      <c r="HH74" s="152"/>
      <c r="HI74" s="152"/>
      <c r="HL74" s="164"/>
      <c r="HM74" s="430"/>
      <c r="HN74" s="165"/>
      <c r="HO74" s="152"/>
      <c r="HP74" s="152"/>
      <c r="HQ74" s="152"/>
      <c r="HT74" s="164"/>
      <c r="HU74" s="430"/>
      <c r="HV74" s="165"/>
      <c r="HW74" s="152"/>
      <c r="HX74" s="152"/>
      <c r="HY74" s="152"/>
      <c r="IB74" s="164"/>
      <c r="IC74" s="430"/>
      <c r="ID74" s="165"/>
      <c r="IE74" s="152"/>
      <c r="IF74" s="152"/>
      <c r="IG74" s="152"/>
      <c r="IJ74" s="164"/>
      <c r="IK74" s="430"/>
      <c r="IL74" s="165"/>
      <c r="IM74" s="152"/>
      <c r="IN74" s="152"/>
      <c r="IO74" s="152"/>
      <c r="IW74" s="216"/>
    </row>
    <row r="75" spans="1:257" s="160" customFormat="1" ht="20.100000000000001" customHeight="1" thickBot="1">
      <c r="B75" s="723" t="s">
        <v>2</v>
      </c>
      <c r="C75" s="724"/>
      <c r="D75" s="523">
        <f>SUM(D12:D73)</f>
        <v>20</v>
      </c>
      <c r="E75" s="524"/>
      <c r="F75" s="525">
        <f t="shared" ref="F75:L75" si="3">SUM(F12:F73)</f>
        <v>61</v>
      </c>
      <c r="G75" s="526">
        <f t="shared" si="3"/>
        <v>0</v>
      </c>
      <c r="H75" s="526">
        <f t="shared" si="3"/>
        <v>0</v>
      </c>
      <c r="I75" s="526">
        <f t="shared" si="3"/>
        <v>0</v>
      </c>
      <c r="J75" s="527">
        <f t="shared" si="3"/>
        <v>0</v>
      </c>
      <c r="K75" s="527">
        <f t="shared" si="3"/>
        <v>0</v>
      </c>
      <c r="L75" s="169">
        <f t="shared" si="3"/>
        <v>0</v>
      </c>
      <c r="M75" s="432"/>
      <c r="N75" s="170">
        <f t="shared" ref="N75:T75" si="4">SUM(N12:N73)</f>
        <v>0</v>
      </c>
      <c r="O75" s="154">
        <f t="shared" si="4"/>
        <v>0</v>
      </c>
      <c r="P75" s="154">
        <f t="shared" si="4"/>
        <v>0</v>
      </c>
      <c r="Q75" s="154">
        <f t="shared" si="4"/>
        <v>0</v>
      </c>
      <c r="R75" s="171">
        <f t="shared" si="4"/>
        <v>0</v>
      </c>
      <c r="S75" s="171">
        <f t="shared" si="4"/>
        <v>0</v>
      </c>
      <c r="T75" s="523">
        <f t="shared" si="4"/>
        <v>0</v>
      </c>
      <c r="U75" s="524"/>
      <c r="V75" s="525">
        <f t="shared" ref="V75:AB75" si="5">SUM(V12:V73)</f>
        <v>0</v>
      </c>
      <c r="W75" s="526">
        <f t="shared" si="5"/>
        <v>0</v>
      </c>
      <c r="X75" s="526">
        <f t="shared" si="5"/>
        <v>0</v>
      </c>
      <c r="Y75" s="526">
        <f t="shared" si="5"/>
        <v>0</v>
      </c>
      <c r="Z75" s="527">
        <f t="shared" si="5"/>
        <v>0</v>
      </c>
      <c r="AA75" s="527">
        <f t="shared" si="5"/>
        <v>0</v>
      </c>
      <c r="AB75" s="169">
        <f t="shared" si="5"/>
        <v>14</v>
      </c>
      <c r="AC75" s="432"/>
      <c r="AD75" s="170">
        <f t="shared" ref="AD75:AJ75" si="6">SUM(AD12:AD73)</f>
        <v>325</v>
      </c>
      <c r="AE75" s="154">
        <f t="shared" si="6"/>
        <v>5</v>
      </c>
      <c r="AF75" s="154">
        <f t="shared" si="6"/>
        <v>0</v>
      </c>
      <c r="AG75" s="154">
        <f t="shared" si="6"/>
        <v>0</v>
      </c>
      <c r="AH75" s="171">
        <f t="shared" si="6"/>
        <v>0</v>
      </c>
      <c r="AI75" s="171">
        <f t="shared" si="6"/>
        <v>0</v>
      </c>
      <c r="AJ75" s="523">
        <f t="shared" si="6"/>
        <v>15</v>
      </c>
      <c r="AK75" s="524"/>
      <c r="AL75" s="525">
        <f t="shared" ref="AL75:AR75" si="7">SUM(AL12:AL73)</f>
        <v>0</v>
      </c>
      <c r="AM75" s="526">
        <f t="shared" si="7"/>
        <v>0</v>
      </c>
      <c r="AN75" s="526">
        <f t="shared" si="7"/>
        <v>0</v>
      </c>
      <c r="AO75" s="526">
        <f t="shared" si="7"/>
        <v>0</v>
      </c>
      <c r="AP75" s="527">
        <f t="shared" si="7"/>
        <v>0</v>
      </c>
      <c r="AQ75" s="527">
        <f t="shared" si="7"/>
        <v>0</v>
      </c>
      <c r="AR75" s="169">
        <f t="shared" si="7"/>
        <v>18</v>
      </c>
      <c r="AS75" s="432"/>
      <c r="AT75" s="170">
        <f t="shared" ref="AT75:AZ75" si="8">SUM(AT12:AT73)</f>
        <v>0</v>
      </c>
      <c r="AU75" s="154">
        <f t="shared" si="8"/>
        <v>0</v>
      </c>
      <c r="AV75" s="154">
        <f t="shared" si="8"/>
        <v>0</v>
      </c>
      <c r="AW75" s="154">
        <f t="shared" si="8"/>
        <v>0</v>
      </c>
      <c r="AX75" s="171">
        <f t="shared" si="8"/>
        <v>0</v>
      </c>
      <c r="AY75" s="171">
        <f t="shared" si="8"/>
        <v>0</v>
      </c>
      <c r="AZ75" s="523">
        <f t="shared" si="8"/>
        <v>23</v>
      </c>
      <c r="BA75" s="524"/>
      <c r="BB75" s="525">
        <f t="shared" ref="BB75:BH75" si="9">SUM(BB12:BB73)</f>
        <v>218</v>
      </c>
      <c r="BC75" s="526">
        <f t="shared" si="9"/>
        <v>0</v>
      </c>
      <c r="BD75" s="526">
        <f t="shared" si="9"/>
        <v>0</v>
      </c>
      <c r="BE75" s="526">
        <f t="shared" si="9"/>
        <v>0</v>
      </c>
      <c r="BF75" s="527">
        <f t="shared" si="9"/>
        <v>0</v>
      </c>
      <c r="BG75" s="527">
        <f t="shared" si="9"/>
        <v>0</v>
      </c>
      <c r="BH75" s="169">
        <f t="shared" si="9"/>
        <v>39</v>
      </c>
      <c r="BI75" s="432"/>
      <c r="BJ75" s="170">
        <f t="shared" ref="BJ75:BP75" si="10">SUM(BJ12:BJ73)</f>
        <v>245</v>
      </c>
      <c r="BK75" s="154">
        <f t="shared" si="10"/>
        <v>0</v>
      </c>
      <c r="BL75" s="154">
        <f t="shared" si="10"/>
        <v>0</v>
      </c>
      <c r="BM75" s="154">
        <f t="shared" si="10"/>
        <v>0</v>
      </c>
      <c r="BN75" s="171">
        <f t="shared" si="10"/>
        <v>0</v>
      </c>
      <c r="BO75" s="171">
        <f t="shared" si="10"/>
        <v>0</v>
      </c>
      <c r="BP75" s="523">
        <f t="shared" si="10"/>
        <v>17</v>
      </c>
      <c r="BQ75" s="524"/>
      <c r="BR75" s="525">
        <f t="shared" ref="BR75:BX75" si="11">SUM(BR12:BR73)</f>
        <v>67</v>
      </c>
      <c r="BS75" s="526">
        <f t="shared" si="11"/>
        <v>0</v>
      </c>
      <c r="BT75" s="526">
        <f t="shared" si="11"/>
        <v>0</v>
      </c>
      <c r="BU75" s="526">
        <f t="shared" si="11"/>
        <v>0</v>
      </c>
      <c r="BV75" s="527">
        <f t="shared" si="11"/>
        <v>0</v>
      </c>
      <c r="BW75" s="527">
        <f t="shared" si="11"/>
        <v>0</v>
      </c>
      <c r="BX75" s="169">
        <f t="shared" si="11"/>
        <v>42</v>
      </c>
      <c r="BY75" s="432"/>
      <c r="BZ75" s="170">
        <f t="shared" ref="BZ75:CF75" si="12">SUM(BZ12:BZ73)</f>
        <v>100</v>
      </c>
      <c r="CA75" s="154">
        <f t="shared" si="12"/>
        <v>0</v>
      </c>
      <c r="CB75" s="154">
        <f t="shared" si="12"/>
        <v>0</v>
      </c>
      <c r="CC75" s="154">
        <f t="shared" si="12"/>
        <v>0</v>
      </c>
      <c r="CD75" s="171">
        <f t="shared" si="12"/>
        <v>0</v>
      </c>
      <c r="CE75" s="171">
        <f t="shared" si="12"/>
        <v>0</v>
      </c>
      <c r="CF75" s="523">
        <f t="shared" si="12"/>
        <v>31</v>
      </c>
      <c r="CG75" s="524"/>
      <c r="CH75" s="525">
        <f t="shared" ref="CH75:CN75" si="13">SUM(CH12:CH73)</f>
        <v>195</v>
      </c>
      <c r="CI75" s="526">
        <f t="shared" si="13"/>
        <v>1</v>
      </c>
      <c r="CJ75" s="526">
        <f t="shared" si="13"/>
        <v>0</v>
      </c>
      <c r="CK75" s="526">
        <f t="shared" si="13"/>
        <v>0</v>
      </c>
      <c r="CL75" s="527">
        <f t="shared" si="13"/>
        <v>0</v>
      </c>
      <c r="CM75" s="527">
        <f t="shared" si="13"/>
        <v>0</v>
      </c>
      <c r="CN75" s="169">
        <f t="shared" si="13"/>
        <v>38</v>
      </c>
      <c r="CO75" s="432"/>
      <c r="CP75" s="170">
        <f t="shared" ref="CP75:CV75" si="14">SUM(CP12:CP73)</f>
        <v>35</v>
      </c>
      <c r="CQ75" s="154">
        <f t="shared" si="14"/>
        <v>0</v>
      </c>
      <c r="CR75" s="154">
        <f t="shared" si="14"/>
        <v>0</v>
      </c>
      <c r="CS75" s="154">
        <f t="shared" si="14"/>
        <v>0</v>
      </c>
      <c r="CT75" s="171">
        <f t="shared" si="14"/>
        <v>0</v>
      </c>
      <c r="CU75" s="171">
        <f t="shared" si="14"/>
        <v>0</v>
      </c>
      <c r="CV75" s="523">
        <f t="shared" si="14"/>
        <v>20</v>
      </c>
      <c r="CW75" s="524"/>
      <c r="CX75" s="525">
        <f t="shared" ref="CX75:DD75" si="15">SUM(CX12:CX73)</f>
        <v>160</v>
      </c>
      <c r="CY75" s="526">
        <f t="shared" si="15"/>
        <v>5</v>
      </c>
      <c r="CZ75" s="526">
        <f t="shared" si="15"/>
        <v>0</v>
      </c>
      <c r="DA75" s="526">
        <f t="shared" si="15"/>
        <v>0</v>
      </c>
      <c r="DB75" s="527">
        <f t="shared" si="15"/>
        <v>0</v>
      </c>
      <c r="DC75" s="527">
        <f t="shared" si="15"/>
        <v>0</v>
      </c>
      <c r="DD75" s="169">
        <f t="shared" si="15"/>
        <v>29</v>
      </c>
      <c r="DE75" s="432"/>
      <c r="DF75" s="170">
        <f t="shared" ref="DF75:DL75" si="16">SUM(DF12:DF73)</f>
        <v>175</v>
      </c>
      <c r="DG75" s="154">
        <f t="shared" si="16"/>
        <v>15</v>
      </c>
      <c r="DH75" s="154">
        <f t="shared" si="16"/>
        <v>0</v>
      </c>
      <c r="DI75" s="154">
        <f t="shared" si="16"/>
        <v>0</v>
      </c>
      <c r="DJ75" s="171">
        <f t="shared" si="16"/>
        <v>0</v>
      </c>
      <c r="DK75" s="171">
        <f t="shared" si="16"/>
        <v>0</v>
      </c>
      <c r="DL75" s="523">
        <f t="shared" si="16"/>
        <v>36</v>
      </c>
      <c r="DM75" s="524"/>
      <c r="DN75" s="525">
        <f t="shared" ref="DN75:DT75" si="17">SUM(DN12:DN73)</f>
        <v>127</v>
      </c>
      <c r="DO75" s="526">
        <f t="shared" si="17"/>
        <v>0</v>
      </c>
      <c r="DP75" s="526">
        <f t="shared" si="17"/>
        <v>0</v>
      </c>
      <c r="DQ75" s="526">
        <f t="shared" si="17"/>
        <v>0</v>
      </c>
      <c r="DR75" s="527">
        <f t="shared" si="17"/>
        <v>0</v>
      </c>
      <c r="DS75" s="527">
        <f t="shared" si="17"/>
        <v>0</v>
      </c>
      <c r="DT75" s="169">
        <f t="shared" si="17"/>
        <v>20</v>
      </c>
      <c r="DU75" s="432"/>
      <c r="DV75" s="170">
        <f t="shared" ref="DV75:EB75" si="18">SUM(DV12:DV73)</f>
        <v>95</v>
      </c>
      <c r="DW75" s="154">
        <f t="shared" si="18"/>
        <v>20</v>
      </c>
      <c r="DX75" s="154">
        <f t="shared" si="18"/>
        <v>0</v>
      </c>
      <c r="DY75" s="154">
        <f t="shared" si="18"/>
        <v>0</v>
      </c>
      <c r="DZ75" s="171">
        <f t="shared" si="18"/>
        <v>0</v>
      </c>
      <c r="EA75" s="171">
        <f t="shared" si="18"/>
        <v>0</v>
      </c>
      <c r="EB75" s="523">
        <f t="shared" si="18"/>
        <v>3</v>
      </c>
      <c r="EC75" s="524"/>
      <c r="ED75" s="525">
        <f t="shared" ref="ED75:EJ75" si="19">SUM(ED12:ED73)</f>
        <v>200</v>
      </c>
      <c r="EE75" s="526">
        <f t="shared" si="19"/>
        <v>0</v>
      </c>
      <c r="EF75" s="526">
        <f t="shared" si="19"/>
        <v>0</v>
      </c>
      <c r="EG75" s="526">
        <f t="shared" si="19"/>
        <v>0</v>
      </c>
      <c r="EH75" s="527">
        <f t="shared" si="19"/>
        <v>0</v>
      </c>
      <c r="EI75" s="527">
        <f t="shared" si="19"/>
        <v>0</v>
      </c>
      <c r="EJ75" s="169">
        <f t="shared" si="19"/>
        <v>18</v>
      </c>
      <c r="EK75" s="432"/>
      <c r="EL75" s="170">
        <f t="shared" ref="EL75:ER75" si="20">SUM(EL12:EL73)</f>
        <v>350</v>
      </c>
      <c r="EM75" s="154">
        <f t="shared" si="20"/>
        <v>0</v>
      </c>
      <c r="EN75" s="154">
        <f t="shared" si="20"/>
        <v>0</v>
      </c>
      <c r="EO75" s="154">
        <f t="shared" si="20"/>
        <v>0</v>
      </c>
      <c r="EP75" s="171">
        <f t="shared" si="20"/>
        <v>0</v>
      </c>
      <c r="EQ75" s="171">
        <f t="shared" si="20"/>
        <v>0</v>
      </c>
      <c r="ER75" s="523">
        <f t="shared" si="20"/>
        <v>43</v>
      </c>
      <c r="ES75" s="524"/>
      <c r="ET75" s="525">
        <f t="shared" ref="ET75:EZ75" si="21">SUM(ET12:ET73)</f>
        <v>5</v>
      </c>
      <c r="EU75" s="526">
        <f t="shared" si="21"/>
        <v>0</v>
      </c>
      <c r="EV75" s="526">
        <f t="shared" si="21"/>
        <v>0</v>
      </c>
      <c r="EW75" s="526">
        <f t="shared" si="21"/>
        <v>0</v>
      </c>
      <c r="EX75" s="527">
        <f t="shared" si="21"/>
        <v>0</v>
      </c>
      <c r="EY75" s="527">
        <f t="shared" si="21"/>
        <v>0</v>
      </c>
      <c r="EZ75" s="169">
        <f t="shared" si="21"/>
        <v>22</v>
      </c>
      <c r="FA75" s="432"/>
      <c r="FB75" s="170">
        <f t="shared" ref="FB75:FH75" si="22">SUM(FB12:FB73)</f>
        <v>285</v>
      </c>
      <c r="FC75" s="154">
        <f t="shared" si="22"/>
        <v>0</v>
      </c>
      <c r="FD75" s="154">
        <f t="shared" si="22"/>
        <v>0</v>
      </c>
      <c r="FE75" s="154">
        <f t="shared" si="22"/>
        <v>0</v>
      </c>
      <c r="FF75" s="171">
        <f t="shared" si="22"/>
        <v>0</v>
      </c>
      <c r="FG75" s="171">
        <f t="shared" si="22"/>
        <v>0</v>
      </c>
      <c r="FH75" s="523">
        <f t="shared" si="22"/>
        <v>950</v>
      </c>
      <c r="FI75" s="524"/>
      <c r="FJ75" s="525">
        <f t="shared" ref="FJ75:FP75" si="23">SUM(FJ12:FJ73)</f>
        <v>939</v>
      </c>
      <c r="FK75" s="526">
        <f t="shared" si="23"/>
        <v>0</v>
      </c>
      <c r="FL75" s="526">
        <f t="shared" si="23"/>
        <v>0</v>
      </c>
      <c r="FM75" s="526">
        <f t="shared" si="23"/>
        <v>0</v>
      </c>
      <c r="FN75" s="527">
        <f t="shared" si="23"/>
        <v>0</v>
      </c>
      <c r="FO75" s="527">
        <f t="shared" si="23"/>
        <v>0</v>
      </c>
      <c r="FP75" s="169">
        <f t="shared" si="23"/>
        <v>0</v>
      </c>
      <c r="FQ75" s="432"/>
      <c r="FR75" s="170">
        <f t="shared" ref="FR75:FX75" si="24">SUM(FR12:FR73)</f>
        <v>0</v>
      </c>
      <c r="FS75" s="154">
        <f t="shared" si="24"/>
        <v>0</v>
      </c>
      <c r="FT75" s="154">
        <f t="shared" si="24"/>
        <v>0</v>
      </c>
      <c r="FU75" s="154">
        <f t="shared" si="24"/>
        <v>0</v>
      </c>
      <c r="FV75" s="171">
        <f t="shared" si="24"/>
        <v>0</v>
      </c>
      <c r="FW75" s="171">
        <f t="shared" si="24"/>
        <v>0</v>
      </c>
      <c r="FX75" s="523">
        <f t="shared" si="24"/>
        <v>0</v>
      </c>
      <c r="FY75" s="524"/>
      <c r="FZ75" s="525">
        <f t="shared" ref="FZ75:GF75" si="25">SUM(FZ12:FZ73)</f>
        <v>0</v>
      </c>
      <c r="GA75" s="526">
        <f t="shared" si="25"/>
        <v>0</v>
      </c>
      <c r="GB75" s="526">
        <f t="shared" si="25"/>
        <v>0</v>
      </c>
      <c r="GC75" s="526">
        <f t="shared" si="25"/>
        <v>0</v>
      </c>
      <c r="GD75" s="527">
        <f t="shared" si="25"/>
        <v>0</v>
      </c>
      <c r="GE75" s="527">
        <f t="shared" si="25"/>
        <v>0</v>
      </c>
      <c r="GF75" s="169">
        <f t="shared" si="25"/>
        <v>0</v>
      </c>
      <c r="GG75" s="432"/>
      <c r="GH75" s="170">
        <f t="shared" ref="GH75:GN75" si="26">SUM(GH12:GH73)</f>
        <v>100</v>
      </c>
      <c r="GI75" s="154">
        <f t="shared" si="26"/>
        <v>0</v>
      </c>
      <c r="GJ75" s="154">
        <f t="shared" si="26"/>
        <v>0</v>
      </c>
      <c r="GK75" s="154">
        <f t="shared" si="26"/>
        <v>0</v>
      </c>
      <c r="GL75" s="171">
        <f t="shared" si="26"/>
        <v>0</v>
      </c>
      <c r="GM75" s="171">
        <f t="shared" si="26"/>
        <v>0</v>
      </c>
      <c r="GN75" s="523">
        <f t="shared" si="26"/>
        <v>0</v>
      </c>
      <c r="GO75" s="524"/>
      <c r="GP75" s="525">
        <f t="shared" ref="GP75:IQ75" si="27">SUM(GP12:GP73)</f>
        <v>0</v>
      </c>
      <c r="GQ75" s="526">
        <f t="shared" si="27"/>
        <v>0</v>
      </c>
      <c r="GR75" s="526">
        <f t="shared" si="27"/>
        <v>0</v>
      </c>
      <c r="GS75" s="526">
        <f t="shared" si="27"/>
        <v>0</v>
      </c>
      <c r="GT75" s="527">
        <f t="shared" si="27"/>
        <v>0</v>
      </c>
      <c r="GU75" s="527">
        <f t="shared" si="27"/>
        <v>0</v>
      </c>
      <c r="GV75" s="169">
        <f t="shared" si="27"/>
        <v>0</v>
      </c>
      <c r="GW75" s="432"/>
      <c r="GX75" s="170">
        <f t="shared" si="27"/>
        <v>0</v>
      </c>
      <c r="GY75" s="154">
        <f t="shared" si="27"/>
        <v>0</v>
      </c>
      <c r="GZ75" s="154">
        <f t="shared" si="27"/>
        <v>0</v>
      </c>
      <c r="HA75" s="154">
        <f t="shared" si="27"/>
        <v>0</v>
      </c>
      <c r="HB75" s="171">
        <f t="shared" si="27"/>
        <v>0</v>
      </c>
      <c r="HC75" s="171">
        <f t="shared" si="27"/>
        <v>0</v>
      </c>
      <c r="HD75" s="523">
        <f t="shared" si="27"/>
        <v>0</v>
      </c>
      <c r="HE75" s="524"/>
      <c r="HF75" s="525">
        <f t="shared" si="27"/>
        <v>0</v>
      </c>
      <c r="HG75" s="526">
        <f t="shared" si="27"/>
        <v>0</v>
      </c>
      <c r="HH75" s="526">
        <f t="shared" si="27"/>
        <v>0</v>
      </c>
      <c r="HI75" s="526">
        <f t="shared" si="27"/>
        <v>0</v>
      </c>
      <c r="HJ75" s="527">
        <f t="shared" si="27"/>
        <v>0</v>
      </c>
      <c r="HK75" s="527">
        <f t="shared" si="27"/>
        <v>0</v>
      </c>
      <c r="HL75" s="169">
        <f t="shared" si="27"/>
        <v>0</v>
      </c>
      <c r="HM75" s="432"/>
      <c r="HN75" s="170">
        <f t="shared" si="27"/>
        <v>0</v>
      </c>
      <c r="HO75" s="154">
        <f t="shared" si="27"/>
        <v>0</v>
      </c>
      <c r="HP75" s="154">
        <f t="shared" si="27"/>
        <v>0</v>
      </c>
      <c r="HQ75" s="154">
        <f t="shared" si="27"/>
        <v>0</v>
      </c>
      <c r="HR75" s="171">
        <f t="shared" si="27"/>
        <v>0</v>
      </c>
      <c r="HS75" s="171">
        <f t="shared" si="27"/>
        <v>0</v>
      </c>
      <c r="HT75" s="523">
        <f t="shared" si="27"/>
        <v>0</v>
      </c>
      <c r="HU75" s="524"/>
      <c r="HV75" s="525">
        <f t="shared" si="27"/>
        <v>0</v>
      </c>
      <c r="HW75" s="526">
        <f t="shared" si="27"/>
        <v>0</v>
      </c>
      <c r="HX75" s="526">
        <f t="shared" si="27"/>
        <v>0</v>
      </c>
      <c r="HY75" s="526">
        <f t="shared" si="27"/>
        <v>0</v>
      </c>
      <c r="HZ75" s="527">
        <f t="shared" si="27"/>
        <v>0</v>
      </c>
      <c r="IA75" s="527">
        <f t="shared" si="27"/>
        <v>0</v>
      </c>
      <c r="IB75" s="169">
        <f t="shared" si="27"/>
        <v>0</v>
      </c>
      <c r="IC75" s="432"/>
      <c r="ID75" s="170">
        <f t="shared" si="27"/>
        <v>0</v>
      </c>
      <c r="IE75" s="154">
        <f t="shared" si="27"/>
        <v>0</v>
      </c>
      <c r="IF75" s="154">
        <f t="shared" si="27"/>
        <v>0</v>
      </c>
      <c r="IG75" s="154">
        <f t="shared" si="27"/>
        <v>0</v>
      </c>
      <c r="IH75" s="171">
        <f t="shared" si="27"/>
        <v>0</v>
      </c>
      <c r="II75" s="171">
        <f t="shared" si="27"/>
        <v>0</v>
      </c>
      <c r="IJ75" s="523">
        <f t="shared" si="27"/>
        <v>0</v>
      </c>
      <c r="IK75" s="524"/>
      <c r="IL75" s="525">
        <f t="shared" si="27"/>
        <v>0</v>
      </c>
      <c r="IM75" s="526">
        <f t="shared" si="27"/>
        <v>0</v>
      </c>
      <c r="IN75" s="526">
        <f t="shared" si="27"/>
        <v>0</v>
      </c>
      <c r="IO75" s="526">
        <f t="shared" si="27"/>
        <v>0</v>
      </c>
      <c r="IP75" s="527">
        <f t="shared" si="27"/>
        <v>0</v>
      </c>
      <c r="IQ75" s="527">
        <f t="shared" si="27"/>
        <v>0</v>
      </c>
      <c r="IW75" s="216"/>
    </row>
    <row r="76" spans="1:257" ht="20.100000000000001" customHeight="1"/>
    <row r="77" spans="1:257" ht="20.100000000000001" customHeight="1"/>
    <row r="78" spans="1:257" ht="20.100000000000001" customHeight="1"/>
    <row r="79" spans="1:257" ht="20.100000000000001" customHeight="1"/>
    <row r="80" spans="1:257"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row r="89" ht="20.100000000000001" customHeight="1"/>
    <row r="90" ht="20.100000000000001" customHeight="1"/>
    <row r="91" ht="20.100000000000001" customHeight="1"/>
    <row r="92" ht="20.100000000000001" customHeight="1"/>
    <row r="93" ht="20.100000000000001" customHeight="1"/>
    <row r="94" ht="20.100000000000001" customHeight="1"/>
    <row r="95" ht="20.100000000000001" customHeight="1"/>
    <row r="9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row r="112" ht="20.100000000000001" customHeight="1"/>
    <row r="113" ht="20.100000000000001" customHeight="1"/>
    <row r="114" ht="20.100000000000001" customHeight="1"/>
    <row r="115" ht="20.100000000000001" customHeight="1"/>
    <row r="116" ht="20.100000000000001" customHeight="1"/>
    <row r="117" ht="20.100000000000001" customHeight="1"/>
    <row r="118" ht="20.100000000000001" customHeight="1"/>
    <row r="119" ht="20.100000000000001" customHeight="1"/>
    <row r="120" ht="20.100000000000001" customHeight="1"/>
    <row r="121" ht="20.100000000000001" customHeight="1"/>
    <row r="122" ht="20.100000000000001" customHeight="1"/>
    <row r="123" ht="20.100000000000001" customHeight="1"/>
    <row r="124" ht="20.100000000000001" customHeight="1"/>
    <row r="125" ht="20.100000000000001" customHeight="1"/>
    <row r="126" ht="20.100000000000001" customHeight="1"/>
    <row r="127" ht="20.100000000000001" customHeight="1"/>
    <row r="128" ht="20.100000000000001" customHeight="1"/>
    <row r="129" ht="20.100000000000001" customHeight="1"/>
    <row r="130" ht="20.100000000000001" customHeight="1"/>
    <row r="131" ht="20.100000000000001" customHeight="1"/>
    <row r="132" ht="20.100000000000001" customHeight="1"/>
    <row r="133" ht="20.100000000000001" customHeight="1"/>
    <row r="134" ht="20.100000000000001" customHeight="1"/>
    <row r="135" ht="20.100000000000001" customHeight="1"/>
    <row r="136" ht="20.100000000000001" customHeight="1"/>
    <row r="137" ht="20.100000000000001" customHeight="1"/>
    <row r="138" ht="20.100000000000001" customHeight="1"/>
    <row r="139" ht="20.100000000000001" customHeight="1"/>
    <row r="140" ht="20.100000000000001" customHeight="1"/>
    <row r="141" ht="20.100000000000001" customHeight="1"/>
    <row r="142" ht="20.100000000000001" customHeight="1"/>
    <row r="143" ht="20.100000000000001" customHeight="1"/>
    <row r="144" ht="20.100000000000001" customHeight="1"/>
    <row r="145" ht="20.100000000000001" customHeight="1"/>
    <row r="146" ht="20.100000000000001" customHeight="1"/>
    <row r="147" ht="20.100000000000001" customHeight="1"/>
    <row r="148" ht="20.100000000000001" customHeight="1"/>
    <row r="149" ht="20.100000000000001" customHeight="1"/>
    <row r="150" ht="20.100000000000001" customHeight="1"/>
    <row r="151" ht="20.100000000000001" customHeight="1"/>
    <row r="152" ht="20.100000000000001" customHeight="1"/>
    <row r="153" ht="20.100000000000001" customHeight="1"/>
    <row r="154" ht="20.100000000000001" customHeight="1"/>
    <row r="155" ht="20.100000000000001" customHeight="1"/>
    <row r="156" ht="20.100000000000001" customHeight="1"/>
    <row r="157" ht="20.100000000000001" customHeight="1"/>
    <row r="158" ht="20.100000000000001" customHeight="1"/>
    <row r="159" ht="20.100000000000001" customHeight="1"/>
    <row r="160" ht="20.100000000000001" customHeight="1"/>
    <row r="161" ht="20.100000000000001" customHeight="1"/>
    <row r="162" ht="20.100000000000001" customHeight="1"/>
    <row r="163" ht="20.100000000000001" customHeight="1"/>
    <row r="164" ht="20.100000000000001" customHeight="1"/>
    <row r="165" ht="20.100000000000001" customHeight="1"/>
    <row r="166" ht="20.100000000000001" customHeight="1"/>
    <row r="167" ht="20.100000000000001" customHeight="1"/>
    <row r="168" ht="20.100000000000001" customHeight="1"/>
    <row r="169" ht="20.100000000000001" customHeight="1"/>
    <row r="170" ht="20.100000000000001" customHeight="1"/>
    <row r="171" ht="20.100000000000001" customHeight="1"/>
    <row r="172" ht="20.100000000000001" customHeight="1"/>
    <row r="173" ht="20.100000000000001" customHeight="1"/>
    <row r="174" ht="20.100000000000001" customHeight="1"/>
    <row r="175" ht="20.100000000000001" customHeight="1"/>
    <row r="176" ht="20.100000000000001" customHeight="1"/>
    <row r="177" ht="20.100000000000001" customHeight="1"/>
    <row r="178" ht="20.100000000000001" customHeight="1"/>
    <row r="179" ht="20.100000000000001" customHeight="1"/>
    <row r="180" ht="20.100000000000001" customHeight="1"/>
    <row r="181" ht="20.100000000000001" customHeight="1"/>
    <row r="182" ht="20.100000000000001" customHeight="1"/>
    <row r="183" ht="20.100000000000001" customHeight="1"/>
    <row r="184" ht="20.100000000000001" customHeight="1"/>
    <row r="185" ht="20.100000000000001" customHeight="1"/>
    <row r="186" ht="20.100000000000001" customHeight="1"/>
    <row r="187" ht="20.100000000000001" customHeight="1"/>
    <row r="188" ht="20.100000000000001" customHeight="1"/>
    <row r="189"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row r="302" ht="20.100000000000001" customHeight="1"/>
    <row r="303" ht="20.100000000000001" customHeight="1"/>
    <row r="304" ht="20.100000000000001" customHeight="1"/>
    <row r="305" ht="20.100000000000001" customHeight="1"/>
    <row r="306" ht="20.100000000000001" customHeight="1"/>
    <row r="307" ht="20.100000000000001" customHeight="1"/>
    <row r="308" ht="20.100000000000001" customHeight="1"/>
    <row r="309" ht="20.100000000000001" customHeight="1"/>
    <row r="310" ht="20.100000000000001" customHeight="1"/>
    <row r="311" ht="20.100000000000001" customHeight="1"/>
    <row r="312" ht="20.100000000000001" customHeight="1"/>
    <row r="313" ht="20.100000000000001" customHeight="1"/>
    <row r="314" ht="20.100000000000001" customHeight="1"/>
    <row r="315" ht="20.100000000000001" customHeight="1"/>
    <row r="316" ht="20.100000000000001" customHeight="1"/>
    <row r="317" ht="20.100000000000001" customHeight="1"/>
    <row r="318" ht="20.100000000000001" customHeight="1"/>
    <row r="319" ht="20.100000000000001" customHeight="1"/>
    <row r="320" ht="20.100000000000001" customHeight="1"/>
    <row r="321" ht="20.100000000000001" customHeight="1"/>
    <row r="322" ht="20.100000000000001" customHeight="1"/>
    <row r="323" ht="20.100000000000001" customHeight="1"/>
    <row r="324" ht="20.100000000000001" customHeight="1"/>
    <row r="325" ht="20.100000000000001" customHeight="1"/>
    <row r="326" ht="20.100000000000001" customHeight="1"/>
    <row r="327" ht="20.100000000000001" customHeight="1"/>
    <row r="328" ht="20.100000000000001" customHeight="1"/>
    <row r="329" ht="20.100000000000001" customHeight="1"/>
    <row r="330" ht="20.100000000000001" customHeight="1"/>
    <row r="331" ht="20.100000000000001" customHeight="1"/>
    <row r="332" ht="20.100000000000001" customHeight="1"/>
    <row r="333" ht="20.100000000000001" customHeight="1"/>
    <row r="334" ht="20.100000000000001" customHeight="1"/>
    <row r="335" ht="20.100000000000001" customHeight="1"/>
    <row r="336" ht="20.100000000000001" customHeight="1"/>
    <row r="337" ht="20.100000000000001" customHeight="1"/>
    <row r="338" ht="20.100000000000001" customHeight="1"/>
    <row r="339" ht="20.100000000000001" customHeight="1"/>
    <row r="340" ht="20.100000000000001" customHeight="1"/>
    <row r="341" ht="20.100000000000001" customHeight="1"/>
    <row r="342" ht="20.100000000000001" customHeight="1"/>
    <row r="343" ht="20.100000000000001" customHeight="1"/>
    <row r="344" ht="20.100000000000001" customHeight="1"/>
    <row r="345" ht="20.100000000000001" customHeight="1"/>
    <row r="346" ht="20.100000000000001" customHeight="1"/>
    <row r="347" ht="20.100000000000001" customHeight="1"/>
    <row r="348" ht="20.100000000000001" customHeight="1"/>
    <row r="349" ht="20.100000000000001" customHeight="1"/>
    <row r="350" ht="20.100000000000001" customHeight="1"/>
    <row r="351" ht="20.100000000000001" customHeight="1"/>
    <row r="352" ht="20.100000000000001" customHeight="1"/>
    <row r="353" ht="20.100000000000001" customHeight="1"/>
    <row r="354" ht="20.100000000000001" customHeight="1"/>
    <row r="355" ht="20.100000000000001" customHeight="1"/>
    <row r="356" ht="20.100000000000001" customHeight="1"/>
    <row r="357" ht="20.100000000000001" customHeight="1"/>
    <row r="358" ht="20.100000000000001" customHeight="1"/>
    <row r="359" ht="20.100000000000001" customHeight="1"/>
    <row r="360" ht="20.100000000000001" customHeight="1"/>
    <row r="361" ht="20.100000000000001" customHeight="1"/>
    <row r="362" ht="20.100000000000001" customHeight="1"/>
  </sheetData>
  <sheetProtection sheet="1" formatCells="0" formatColumns="0" formatRows="0" insertColumns="0" insertRows="0" insertHyperlinks="0" deleteColumns="0" deleteRows="0" sort="0" autoFilter="0" pivotTables="0"/>
  <mergeCells count="283">
    <mergeCell ref="A4:B4"/>
    <mergeCell ref="D5:D10"/>
    <mergeCell ref="E5:E10"/>
    <mergeCell ref="F5:F10"/>
    <mergeCell ref="G5:G10"/>
    <mergeCell ref="H5:H10"/>
    <mergeCell ref="O5:O10"/>
    <mergeCell ref="P5:P10"/>
    <mergeCell ref="Q5:Q10"/>
    <mergeCell ref="R5:R10"/>
    <mergeCell ref="S5:S10"/>
    <mergeCell ref="T5:T10"/>
    <mergeCell ref="I5:I10"/>
    <mergeCell ref="J5:J10"/>
    <mergeCell ref="K5:K10"/>
    <mergeCell ref="L5:L10"/>
    <mergeCell ref="M5:M10"/>
    <mergeCell ref="N5:N10"/>
    <mergeCell ref="AA5:AA10"/>
    <mergeCell ref="AB5:AB10"/>
    <mergeCell ref="AC5:AC10"/>
    <mergeCell ref="AD5:AD10"/>
    <mergeCell ref="AE5:AE10"/>
    <mergeCell ref="AF5:AF10"/>
    <mergeCell ref="U5:U10"/>
    <mergeCell ref="V5:V10"/>
    <mergeCell ref="W5:W10"/>
    <mergeCell ref="X5:X10"/>
    <mergeCell ref="Y5:Y10"/>
    <mergeCell ref="Z5:Z10"/>
    <mergeCell ref="AM5:AM10"/>
    <mergeCell ref="AN5:AN10"/>
    <mergeCell ref="AO5:AO10"/>
    <mergeCell ref="AP5:AP10"/>
    <mergeCell ref="AQ5:AQ10"/>
    <mergeCell ref="AR5:AR10"/>
    <mergeCell ref="AG5:AG10"/>
    <mergeCell ref="AH5:AH10"/>
    <mergeCell ref="AI5:AI10"/>
    <mergeCell ref="AJ5:AJ10"/>
    <mergeCell ref="AK5:AK10"/>
    <mergeCell ref="AL5:AL10"/>
    <mergeCell ref="AY5:AY10"/>
    <mergeCell ref="AZ5:AZ10"/>
    <mergeCell ref="BA5:BA10"/>
    <mergeCell ref="BB5:BB10"/>
    <mergeCell ref="BC5:BC10"/>
    <mergeCell ref="BD5:BD10"/>
    <mergeCell ref="AS5:AS10"/>
    <mergeCell ref="AT5:AT10"/>
    <mergeCell ref="AU5:AU10"/>
    <mergeCell ref="AV5:AV10"/>
    <mergeCell ref="AW5:AW10"/>
    <mergeCell ref="AX5:AX10"/>
    <mergeCell ref="BK5:BK10"/>
    <mergeCell ref="BL5:BL10"/>
    <mergeCell ref="BM5:BM10"/>
    <mergeCell ref="BN5:BN10"/>
    <mergeCell ref="BO5:BO10"/>
    <mergeCell ref="BP5:BP10"/>
    <mergeCell ref="BE5:BE10"/>
    <mergeCell ref="BF5:BF10"/>
    <mergeCell ref="BG5:BG10"/>
    <mergeCell ref="BH5:BH10"/>
    <mergeCell ref="BI5:BI10"/>
    <mergeCell ref="BJ5:BJ10"/>
    <mergeCell ref="BW5:BW10"/>
    <mergeCell ref="BX5:BX10"/>
    <mergeCell ref="BY5:BY10"/>
    <mergeCell ref="BZ5:BZ10"/>
    <mergeCell ref="CA5:CA10"/>
    <mergeCell ref="CB5:CB10"/>
    <mergeCell ref="BQ5:BQ10"/>
    <mergeCell ref="BR5:BR10"/>
    <mergeCell ref="BS5:BS10"/>
    <mergeCell ref="BT5:BT10"/>
    <mergeCell ref="BU5:BU10"/>
    <mergeCell ref="BV5:BV10"/>
    <mergeCell ref="CI5:CI10"/>
    <mergeCell ref="CJ5:CJ10"/>
    <mergeCell ref="CK5:CK10"/>
    <mergeCell ref="CL5:CL10"/>
    <mergeCell ref="CM5:CM10"/>
    <mergeCell ref="CN5:CN10"/>
    <mergeCell ref="CC5:CC10"/>
    <mergeCell ref="CD5:CD10"/>
    <mergeCell ref="CE5:CE10"/>
    <mergeCell ref="CF5:CF10"/>
    <mergeCell ref="CG5:CG10"/>
    <mergeCell ref="CH5:CH10"/>
    <mergeCell ref="CU5:CU10"/>
    <mergeCell ref="CV5:CV10"/>
    <mergeCell ref="CW5:CW10"/>
    <mergeCell ref="CX5:CX10"/>
    <mergeCell ref="CY5:CY10"/>
    <mergeCell ref="CZ5:CZ10"/>
    <mergeCell ref="CO5:CO10"/>
    <mergeCell ref="CP5:CP10"/>
    <mergeCell ref="CQ5:CQ10"/>
    <mergeCell ref="CR5:CR10"/>
    <mergeCell ref="CS5:CS10"/>
    <mergeCell ref="CT5:CT10"/>
    <mergeCell ref="DG5:DG10"/>
    <mergeCell ref="DH5:DH10"/>
    <mergeCell ref="DI5:DI10"/>
    <mergeCell ref="DJ5:DJ10"/>
    <mergeCell ref="DK5:DK10"/>
    <mergeCell ref="DL5:DL10"/>
    <mergeCell ref="DA5:DA10"/>
    <mergeCell ref="DB5:DB10"/>
    <mergeCell ref="DC5:DC10"/>
    <mergeCell ref="DD5:DD10"/>
    <mergeCell ref="DE5:DE10"/>
    <mergeCell ref="DF5:DF10"/>
    <mergeCell ref="DS5:DS10"/>
    <mergeCell ref="DT5:DT10"/>
    <mergeCell ref="DU5:DU10"/>
    <mergeCell ref="DV5:DV10"/>
    <mergeCell ref="DW5:DW10"/>
    <mergeCell ref="DX5:DX10"/>
    <mergeCell ref="DM5:DM10"/>
    <mergeCell ref="DN5:DN10"/>
    <mergeCell ref="DO5:DO10"/>
    <mergeCell ref="DP5:DP10"/>
    <mergeCell ref="DQ5:DQ10"/>
    <mergeCell ref="DR5:DR10"/>
    <mergeCell ref="EE5:EE10"/>
    <mergeCell ref="EF5:EF10"/>
    <mergeCell ref="EG5:EG10"/>
    <mergeCell ref="EH5:EH10"/>
    <mergeCell ref="EI5:EI10"/>
    <mergeCell ref="EJ5:EJ10"/>
    <mergeCell ref="DY5:DY10"/>
    <mergeCell ref="DZ5:DZ10"/>
    <mergeCell ref="EA5:EA10"/>
    <mergeCell ref="EB5:EB10"/>
    <mergeCell ref="EC5:EC10"/>
    <mergeCell ref="ED5:ED10"/>
    <mergeCell ref="EQ5:EQ10"/>
    <mergeCell ref="ER5:ER10"/>
    <mergeCell ref="ES5:ES10"/>
    <mergeCell ref="ET5:ET10"/>
    <mergeCell ref="EU5:EU10"/>
    <mergeCell ref="EV5:EV10"/>
    <mergeCell ref="EK5:EK10"/>
    <mergeCell ref="EL5:EL10"/>
    <mergeCell ref="EM5:EM10"/>
    <mergeCell ref="EN5:EN10"/>
    <mergeCell ref="EO5:EO10"/>
    <mergeCell ref="EP5:EP10"/>
    <mergeCell ref="FC5:FC10"/>
    <mergeCell ref="FD5:FD10"/>
    <mergeCell ref="FE5:FE10"/>
    <mergeCell ref="FF5:FF10"/>
    <mergeCell ref="FG5:FG10"/>
    <mergeCell ref="FH5:FH10"/>
    <mergeCell ref="EW5:EW10"/>
    <mergeCell ref="EX5:EX10"/>
    <mergeCell ref="EY5:EY10"/>
    <mergeCell ref="EZ5:EZ10"/>
    <mergeCell ref="FA5:FA10"/>
    <mergeCell ref="FB5:FB10"/>
    <mergeCell ref="FO5:FO10"/>
    <mergeCell ref="FP5:FP10"/>
    <mergeCell ref="FQ5:FQ10"/>
    <mergeCell ref="FR5:FR10"/>
    <mergeCell ref="FS5:FS10"/>
    <mergeCell ref="FT5:FT10"/>
    <mergeCell ref="FI5:FI10"/>
    <mergeCell ref="FJ5:FJ10"/>
    <mergeCell ref="FK5:FK10"/>
    <mergeCell ref="FL5:FL10"/>
    <mergeCell ref="FM5:FM10"/>
    <mergeCell ref="FN5:FN10"/>
    <mergeCell ref="GA5:GA10"/>
    <mergeCell ref="GB5:GB10"/>
    <mergeCell ref="GC5:GC10"/>
    <mergeCell ref="GD5:GD10"/>
    <mergeCell ref="GE5:GE10"/>
    <mergeCell ref="GF5:GF10"/>
    <mergeCell ref="FU5:FU10"/>
    <mergeCell ref="FV5:FV10"/>
    <mergeCell ref="FW5:FW10"/>
    <mergeCell ref="FX5:FX10"/>
    <mergeCell ref="FY5:FY10"/>
    <mergeCell ref="FZ5:FZ10"/>
    <mergeCell ref="GM5:GM10"/>
    <mergeCell ref="GN5:GN10"/>
    <mergeCell ref="GO5:GO10"/>
    <mergeCell ref="GP5:GP10"/>
    <mergeCell ref="GQ5:GQ10"/>
    <mergeCell ref="GR5:GR10"/>
    <mergeCell ref="GG5:GG10"/>
    <mergeCell ref="GH5:GH10"/>
    <mergeCell ref="GI5:GI10"/>
    <mergeCell ref="GJ5:GJ10"/>
    <mergeCell ref="GK5:GK10"/>
    <mergeCell ref="GL5:GL10"/>
    <mergeCell ref="GY5:GY10"/>
    <mergeCell ref="GZ5:GZ10"/>
    <mergeCell ref="HA5:HA10"/>
    <mergeCell ref="HB5:HB10"/>
    <mergeCell ref="HC5:HC10"/>
    <mergeCell ref="HD5:HD10"/>
    <mergeCell ref="GS5:GS10"/>
    <mergeCell ref="GT5:GT10"/>
    <mergeCell ref="GU5:GU10"/>
    <mergeCell ref="GV5:GV10"/>
    <mergeCell ref="GW5:GW10"/>
    <mergeCell ref="GX5:GX10"/>
    <mergeCell ref="HK5:HK10"/>
    <mergeCell ref="HL5:HL10"/>
    <mergeCell ref="HM5:HM10"/>
    <mergeCell ref="HN5:HN10"/>
    <mergeCell ref="HO5:HO10"/>
    <mergeCell ref="HP5:HP10"/>
    <mergeCell ref="HE5:HE10"/>
    <mergeCell ref="HF5:HF10"/>
    <mergeCell ref="HG5:HG10"/>
    <mergeCell ref="HH5:HH10"/>
    <mergeCell ref="HI5:HI10"/>
    <mergeCell ref="HJ5:HJ10"/>
    <mergeCell ref="IH5:IH10"/>
    <mergeCell ref="HW5:HW10"/>
    <mergeCell ref="HX5:HX10"/>
    <mergeCell ref="HY5:HY10"/>
    <mergeCell ref="HZ5:HZ10"/>
    <mergeCell ref="IA5:IA10"/>
    <mergeCell ref="IB5:IB10"/>
    <mergeCell ref="HQ5:HQ10"/>
    <mergeCell ref="HR5:HR10"/>
    <mergeCell ref="HS5:HS10"/>
    <mergeCell ref="HT5:HT10"/>
    <mergeCell ref="HU5:HU10"/>
    <mergeCell ref="HV5:HV10"/>
    <mergeCell ref="BP11:BW11"/>
    <mergeCell ref="BX11:CE11"/>
    <mergeCell ref="CF11:CM11"/>
    <mergeCell ref="IO5:IO10"/>
    <mergeCell ref="IP5:IP10"/>
    <mergeCell ref="IQ5:IQ10"/>
    <mergeCell ref="B9:C9"/>
    <mergeCell ref="IS9:IU10"/>
    <mergeCell ref="D11:K11"/>
    <mergeCell ref="L11:S11"/>
    <mergeCell ref="T11:AA11"/>
    <mergeCell ref="AB11:AI11"/>
    <mergeCell ref="AJ11:AQ11"/>
    <mergeCell ref="II5:II10"/>
    <mergeCell ref="IJ5:IJ10"/>
    <mergeCell ref="IK5:IK10"/>
    <mergeCell ref="IL5:IL10"/>
    <mergeCell ref="IM5:IM10"/>
    <mergeCell ref="IN5:IN10"/>
    <mergeCell ref="IC5:IC10"/>
    <mergeCell ref="ID5:ID10"/>
    <mergeCell ref="IE5:IE10"/>
    <mergeCell ref="IF5:IF10"/>
    <mergeCell ref="IG5:IG10"/>
    <mergeCell ref="IB11:II11"/>
    <mergeCell ref="IJ11:IQ11"/>
    <mergeCell ref="B75:C75"/>
    <mergeCell ref="GF11:GM11"/>
    <mergeCell ref="GN11:GU11"/>
    <mergeCell ref="GV11:HC11"/>
    <mergeCell ref="HD11:HK11"/>
    <mergeCell ref="HL11:HS11"/>
    <mergeCell ref="HT11:IA11"/>
    <mergeCell ref="EJ11:EQ11"/>
    <mergeCell ref="ER11:EY11"/>
    <mergeCell ref="EZ11:FG11"/>
    <mergeCell ref="FH11:FO11"/>
    <mergeCell ref="FP11:FW11"/>
    <mergeCell ref="FX11:GE11"/>
    <mergeCell ref="CN11:CU11"/>
    <mergeCell ref="CV11:DC11"/>
    <mergeCell ref="DD11:DK11"/>
    <mergeCell ref="DL11:DS11"/>
    <mergeCell ref="DT11:EA11"/>
    <mergeCell ref="EB11:EI11"/>
    <mergeCell ref="AR11:AY11"/>
    <mergeCell ref="AZ11:BG11"/>
    <mergeCell ref="BH11:BO11"/>
  </mergeCells>
  <conditionalFormatting sqref="B74:B1048576 B1:B11">
    <cfRule type="duplicateValues" dxfId="126" priority="7"/>
  </conditionalFormatting>
  <conditionalFormatting sqref="B12:B13">
    <cfRule type="duplicateValues" dxfId="125" priority="6"/>
  </conditionalFormatting>
  <conditionalFormatting sqref="B12:B13">
    <cfRule type="duplicateValues" dxfId="124" priority="5"/>
  </conditionalFormatting>
  <conditionalFormatting sqref="B14:B73">
    <cfRule type="duplicateValues" dxfId="123" priority="2"/>
  </conditionalFormatting>
  <conditionalFormatting sqref="B14:B73">
    <cfRule type="duplicateValues" dxfId="122" priority="1"/>
  </conditionalFormatting>
  <dataValidations count="4">
    <dataValidation type="decimal" operator="greaterThan" allowBlank="1" showInputMessage="1" showErrorMessage="1" sqref="IJ12:IP73 L12:R73 T12:Z73 AB12:AH73 AJ12:AP73 AR12:AX73 AZ12:BF73 BH12:BN73 BP12:BV73 BX12:CD73 CF12:CL73 CN12:CT73 CV12:DB73 DD12:DJ73 DL12:DR73 DT12:DZ73 EB12:EH73 EJ12:EP73 ER12:EX73 EZ12:FF73 FH12:FN73 FP12:FV73 FX12:GD73 GF12:GL73 GN12:GT73 GV12:HB73 HD12:HJ73 HL12:HR73 HT12:HZ73 IB12:IH73 D12:J73" xr:uid="{00000000-0002-0000-0300-000000000000}">
      <formula1>-0.1</formula1>
    </dataValidation>
    <dataValidation type="list" allowBlank="1" showInputMessage="1" showErrorMessage="1" sqref="C12:C73" xr:uid="{00000000-0002-0000-0300-000001000000}">
      <formula1>"Location Engin,Location Transport,Ss-Traitant,Autre"</formula1>
    </dataValidation>
    <dataValidation type="list" allowBlank="1" showInputMessage="1" sqref="EY14:EY73 AI14:AI73 AI12 EY12 IQ12:IQ73 II12:II73 S12:S73 AA12:AA73 AQ12:AQ73 AY12:AY73 BG12:BG73 BO12:BO73 BW12:BW73 CE12:CE73 CM12:CM73 CU12:CU73 DC12:DC73 DK12:DK73 DS12:DS73 EA12:EA73 EI12:EI73 EQ12:EQ73 FG12:FG73 FO12:FO73 FW12:FW73 GE12:GE73 GM12:GM73 GU12:GU73 HC12:HC73 HK12:HK73 HS12:HS73 IA12:IA73 K12:K73" xr:uid="{00000000-0002-0000-0300-000002000000}">
      <formula1>$IW$12:$IW$18</formula1>
    </dataValidation>
    <dataValidation allowBlank="1" showInputMessage="1" sqref="IX13" xr:uid="{00000000-0002-0000-0300-000003000000}"/>
  </dataValidations>
  <pageMargins left="0" right="0" top="0" bottom="0" header="0" footer="0.31496062992125984"/>
  <pageSetup paperSize="9" scale="8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G37"/>
  <sheetViews>
    <sheetView showGridLines="0" workbookViewId="0">
      <selection activeCell="G11" sqref="G11:G12"/>
    </sheetView>
  </sheetViews>
  <sheetFormatPr baseColWidth="10" defaultColWidth="11.44140625" defaultRowHeight="14.4"/>
  <cols>
    <col min="1" max="6" width="19.33203125" style="578" customWidth="1"/>
    <col min="7" max="16384" width="11.44140625" style="578"/>
  </cols>
  <sheetData>
    <row r="3" spans="1:7" ht="24.75" customHeight="1">
      <c r="G3" s="579"/>
    </row>
    <row r="4" spans="1:7" ht="23.25" customHeight="1">
      <c r="A4" s="580" t="s">
        <v>0</v>
      </c>
      <c r="B4" s="581" t="s">
        <v>219</v>
      </c>
      <c r="C4" s="581" t="s">
        <v>220</v>
      </c>
      <c r="D4" s="581" t="s">
        <v>178</v>
      </c>
      <c r="E4" s="581" t="s">
        <v>221</v>
      </c>
      <c r="F4" s="581" t="s">
        <v>177</v>
      </c>
      <c r="G4" s="581" t="s">
        <v>222</v>
      </c>
    </row>
    <row r="5" spans="1:7" ht="15.6">
      <c r="A5" s="582">
        <f>date</f>
        <v>44531</v>
      </c>
      <c r="B5" s="583"/>
      <c r="C5" s="583"/>
      <c r="D5" s="583"/>
      <c r="E5" s="583"/>
      <c r="F5" s="584"/>
      <c r="G5" s="584"/>
    </row>
    <row r="6" spans="1:7" ht="15.6">
      <c r="A6" s="585">
        <f>date+1</f>
        <v>44532</v>
      </c>
      <c r="B6" s="586"/>
      <c r="C6" s="586"/>
      <c r="D6" s="586"/>
      <c r="E6" s="586"/>
      <c r="F6" s="587"/>
      <c r="G6" s="587"/>
    </row>
    <row r="7" spans="1:7" ht="15.6">
      <c r="A7" s="582">
        <f>date+2</f>
        <v>44533</v>
      </c>
      <c r="B7" s="583"/>
      <c r="C7" s="583"/>
      <c r="D7" s="583"/>
      <c r="E7" s="583"/>
      <c r="F7" s="584"/>
      <c r="G7" s="584"/>
    </row>
    <row r="8" spans="1:7" ht="15.6">
      <c r="A8" s="585">
        <f>date+3</f>
        <v>44534</v>
      </c>
      <c r="B8" s="586"/>
      <c r="C8" s="586"/>
      <c r="D8" s="586"/>
      <c r="E8" s="586"/>
      <c r="F8" s="587"/>
      <c r="G8" s="587"/>
    </row>
    <row r="9" spans="1:7" ht="15.6">
      <c r="A9" s="582">
        <f>date+4</f>
        <v>44535</v>
      </c>
      <c r="B9" s="583"/>
      <c r="C9" s="583"/>
      <c r="D9" s="583"/>
      <c r="E9" s="583"/>
      <c r="F9" s="584"/>
      <c r="G9" s="584"/>
    </row>
    <row r="10" spans="1:7" ht="15.6">
      <c r="A10" s="585">
        <f>date+5</f>
        <v>44536</v>
      </c>
      <c r="B10" s="586"/>
      <c r="C10" s="586"/>
      <c r="D10" s="586"/>
      <c r="E10" s="586"/>
      <c r="F10" s="587"/>
      <c r="G10" s="587"/>
    </row>
    <row r="11" spans="1:7" ht="15.6">
      <c r="A11" s="582">
        <f>date+6</f>
        <v>44537</v>
      </c>
      <c r="B11" s="583"/>
      <c r="C11" s="583"/>
      <c r="D11" s="583"/>
      <c r="E11" s="583"/>
      <c r="F11" s="584"/>
      <c r="G11" s="584"/>
    </row>
    <row r="12" spans="1:7" ht="15.6">
      <c r="A12" s="585">
        <f>date+7</f>
        <v>44538</v>
      </c>
      <c r="B12" s="586"/>
      <c r="C12" s="586"/>
      <c r="D12" s="586"/>
      <c r="E12" s="586"/>
      <c r="F12" s="587"/>
      <c r="G12" s="587"/>
    </row>
    <row r="13" spans="1:7" ht="15.6">
      <c r="A13" s="582">
        <f>date+8</f>
        <v>44539</v>
      </c>
      <c r="B13" s="583"/>
      <c r="C13" s="583"/>
      <c r="D13" s="583"/>
      <c r="E13" s="583"/>
      <c r="F13" s="588"/>
      <c r="G13" s="588"/>
    </row>
    <row r="14" spans="1:7" ht="15.6">
      <c r="A14" s="585">
        <f>date+9</f>
        <v>44540</v>
      </c>
      <c r="B14" s="586"/>
      <c r="C14" s="586"/>
      <c r="D14" s="586"/>
      <c r="E14" s="586"/>
      <c r="F14" s="589"/>
      <c r="G14" s="589"/>
    </row>
    <row r="15" spans="1:7" ht="15.6">
      <c r="A15" s="582">
        <f>date+10</f>
        <v>44541</v>
      </c>
      <c r="B15" s="583"/>
      <c r="C15" s="583"/>
      <c r="D15" s="583"/>
      <c r="E15" s="583"/>
      <c r="F15" s="588"/>
      <c r="G15" s="588"/>
    </row>
    <row r="16" spans="1:7" ht="15.6">
      <c r="A16" s="585">
        <f>date+11</f>
        <v>44542</v>
      </c>
      <c r="B16" s="586"/>
      <c r="C16" s="586"/>
      <c r="D16" s="586"/>
      <c r="E16" s="586"/>
      <c r="F16" s="589"/>
      <c r="G16" s="589"/>
    </row>
    <row r="17" spans="1:7" ht="15.6">
      <c r="A17" s="582">
        <f>date+12</f>
        <v>44543</v>
      </c>
      <c r="B17" s="583"/>
      <c r="C17" s="583"/>
      <c r="D17" s="583"/>
      <c r="E17" s="583"/>
      <c r="F17" s="588"/>
      <c r="G17" s="588"/>
    </row>
    <row r="18" spans="1:7" ht="15.6">
      <c r="A18" s="585">
        <f>date+13</f>
        <v>44544</v>
      </c>
      <c r="B18" s="586"/>
      <c r="C18" s="586"/>
      <c r="D18" s="586"/>
      <c r="E18" s="586"/>
      <c r="F18" s="589"/>
      <c r="G18" s="589"/>
    </row>
    <row r="19" spans="1:7" ht="15.6">
      <c r="A19" s="582">
        <f>date+14</f>
        <v>44545</v>
      </c>
      <c r="B19" s="583"/>
      <c r="C19" s="583"/>
      <c r="D19" s="583"/>
      <c r="E19" s="583"/>
      <c r="F19" s="588"/>
      <c r="G19" s="588"/>
    </row>
    <row r="20" spans="1:7" ht="15.6">
      <c r="A20" s="585">
        <f>date+15</f>
        <v>44546</v>
      </c>
      <c r="B20" s="586"/>
      <c r="C20" s="586"/>
      <c r="D20" s="586"/>
      <c r="E20" s="586"/>
      <c r="F20" s="589"/>
      <c r="G20" s="589"/>
    </row>
    <row r="21" spans="1:7" ht="15.6">
      <c r="A21" s="582">
        <f>date+16</f>
        <v>44547</v>
      </c>
      <c r="B21" s="583"/>
      <c r="C21" s="583"/>
      <c r="D21" s="583"/>
      <c r="E21" s="583"/>
      <c r="F21" s="588"/>
      <c r="G21" s="588"/>
    </row>
    <row r="22" spans="1:7" ht="15.6">
      <c r="A22" s="585">
        <f>date+17</f>
        <v>44548</v>
      </c>
      <c r="B22" s="586"/>
      <c r="C22" s="586"/>
      <c r="D22" s="586"/>
      <c r="E22" s="586"/>
      <c r="F22" s="589"/>
      <c r="G22" s="589"/>
    </row>
    <row r="23" spans="1:7" ht="15.6">
      <c r="A23" s="582">
        <f>date+18</f>
        <v>44549</v>
      </c>
      <c r="B23" s="583"/>
      <c r="C23" s="583"/>
      <c r="D23" s="583"/>
      <c r="E23" s="583"/>
      <c r="F23" s="588"/>
      <c r="G23" s="588"/>
    </row>
    <row r="24" spans="1:7" ht="15.6">
      <c r="A24" s="585">
        <f>date+19</f>
        <v>44550</v>
      </c>
      <c r="B24" s="586"/>
      <c r="C24" s="586"/>
      <c r="D24" s="586"/>
      <c r="E24" s="586"/>
      <c r="F24" s="589"/>
      <c r="G24" s="589"/>
    </row>
    <row r="25" spans="1:7" ht="15.6">
      <c r="A25" s="582">
        <f>date+20</f>
        <v>44551</v>
      </c>
      <c r="B25" s="583"/>
      <c r="C25" s="583"/>
      <c r="D25" s="583"/>
      <c r="E25" s="583"/>
      <c r="F25" s="588"/>
      <c r="G25" s="588"/>
    </row>
    <row r="26" spans="1:7" ht="15.6">
      <c r="A26" s="585">
        <f>date+21</f>
        <v>44552</v>
      </c>
      <c r="B26" s="586"/>
      <c r="C26" s="586"/>
      <c r="D26" s="586"/>
      <c r="E26" s="586"/>
      <c r="F26" s="589"/>
      <c r="G26" s="589"/>
    </row>
    <row r="27" spans="1:7" ht="15.6">
      <c r="A27" s="582">
        <f>date+22</f>
        <v>44553</v>
      </c>
      <c r="B27" s="583"/>
      <c r="C27" s="583"/>
      <c r="D27" s="583"/>
      <c r="E27" s="583"/>
      <c r="F27" s="588"/>
      <c r="G27" s="588"/>
    </row>
    <row r="28" spans="1:7" ht="15.6">
      <c r="A28" s="585">
        <f>date+23</f>
        <v>44554</v>
      </c>
      <c r="B28" s="586"/>
      <c r="C28" s="586"/>
      <c r="D28" s="586"/>
      <c r="E28" s="586"/>
      <c r="F28" s="589"/>
      <c r="G28" s="589"/>
    </row>
    <row r="29" spans="1:7" ht="15.6">
      <c r="A29" s="582">
        <f>date+24</f>
        <v>44555</v>
      </c>
      <c r="B29" s="583"/>
      <c r="C29" s="583"/>
      <c r="D29" s="583"/>
      <c r="E29" s="583"/>
      <c r="F29" s="588"/>
      <c r="G29" s="588"/>
    </row>
    <row r="30" spans="1:7" ht="15.6">
      <c r="A30" s="585">
        <f>date+25</f>
        <v>44556</v>
      </c>
      <c r="B30" s="586"/>
      <c r="C30" s="586"/>
      <c r="D30" s="586"/>
      <c r="E30" s="586"/>
      <c r="F30" s="589"/>
      <c r="G30" s="589"/>
    </row>
    <row r="31" spans="1:7" ht="15.6">
      <c r="A31" s="582">
        <f>date+26</f>
        <v>44557</v>
      </c>
      <c r="B31" s="583"/>
      <c r="C31" s="583"/>
      <c r="D31" s="583"/>
      <c r="E31" s="583"/>
      <c r="F31" s="588"/>
      <c r="G31" s="588"/>
    </row>
    <row r="32" spans="1:7" ht="15.6">
      <c r="A32" s="585">
        <f>date+27</f>
        <v>44558</v>
      </c>
      <c r="B32" s="586"/>
      <c r="C32" s="586"/>
      <c r="D32" s="586"/>
      <c r="E32" s="586"/>
      <c r="F32" s="589"/>
      <c r="G32" s="589"/>
    </row>
    <row r="33" spans="1:7" ht="15.6">
      <c r="A33" s="582">
        <f>date+28</f>
        <v>44559</v>
      </c>
      <c r="B33" s="583"/>
      <c r="C33" s="583"/>
      <c r="D33" s="583"/>
      <c r="E33" s="583"/>
      <c r="F33" s="588"/>
      <c r="G33" s="588"/>
    </row>
    <row r="34" spans="1:7" ht="15.6">
      <c r="A34" s="585">
        <f>date+29</f>
        <v>44560</v>
      </c>
      <c r="B34" s="586"/>
      <c r="C34" s="586"/>
      <c r="D34" s="586"/>
      <c r="E34" s="586"/>
      <c r="F34" s="589"/>
      <c r="G34" s="589"/>
    </row>
    <row r="35" spans="1:7" ht="15.6">
      <c r="A35" s="582">
        <f>date+30</f>
        <v>44561</v>
      </c>
      <c r="B35" s="583"/>
      <c r="C35" s="583"/>
      <c r="D35" s="583"/>
      <c r="E35" s="583"/>
      <c r="F35" s="588"/>
      <c r="G35" s="588"/>
    </row>
    <row r="36" spans="1:7">
      <c r="A36" s="590"/>
      <c r="B36" s="590"/>
      <c r="C36" s="590"/>
      <c r="D36" s="590"/>
      <c r="E36" s="590"/>
      <c r="F36" s="590"/>
      <c r="G36" s="590"/>
    </row>
    <row r="37" spans="1:7" ht="19.5" customHeight="1">
      <c r="A37" s="591" t="s">
        <v>1</v>
      </c>
      <c r="B37" s="591">
        <f>SUM(B5:B35)</f>
        <v>0</v>
      </c>
      <c r="C37" s="591">
        <f t="shared" ref="C37:F37" si="0">SUM(C5:C35)</f>
        <v>0</v>
      </c>
      <c r="D37" s="591">
        <f t="shared" si="0"/>
        <v>0</v>
      </c>
      <c r="E37" s="591">
        <f>SUM(E5:E35)</f>
        <v>0</v>
      </c>
      <c r="F37" s="591">
        <f t="shared" si="0"/>
        <v>0</v>
      </c>
      <c r="G37" s="591">
        <f>SUM(G6:G36)</f>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AJ271"/>
  <sheetViews>
    <sheetView showGridLines="0" workbookViewId="0">
      <selection activeCell="J12" sqref="J12"/>
    </sheetView>
  </sheetViews>
  <sheetFormatPr baseColWidth="10" defaultColWidth="11.44140625" defaultRowHeight="14.4"/>
  <cols>
    <col min="1" max="1" width="3" style="578" customWidth="1"/>
    <col min="2" max="2" width="23.33203125" style="578" customWidth="1"/>
    <col min="3" max="3" width="19.5546875" style="578" customWidth="1"/>
    <col min="4" max="4" width="28.109375" style="578" customWidth="1"/>
    <col min="5" max="5" width="10.33203125" style="578" customWidth="1"/>
    <col min="6" max="6" width="46" style="578" customWidth="1"/>
    <col min="7" max="7" width="34.6640625" style="578" customWidth="1"/>
    <col min="8" max="16384" width="11.44140625" style="578"/>
  </cols>
  <sheetData>
    <row r="1" spans="2:36" s="593" customFormat="1">
      <c r="B1" s="592"/>
      <c r="C1" s="592"/>
    </row>
    <row r="2" spans="2:36" s="593" customFormat="1">
      <c r="B2" s="592"/>
      <c r="C2" s="592"/>
    </row>
    <row r="3" spans="2:36" s="593" customFormat="1">
      <c r="B3" s="592"/>
      <c r="C3" s="592"/>
    </row>
    <row r="4" spans="2:36" s="593" customFormat="1" ht="14.25" customHeight="1" thickBot="1">
      <c r="B4" s="594"/>
      <c r="C4" s="594"/>
      <c r="D4" s="595"/>
      <c r="E4" s="595"/>
      <c r="F4" s="595"/>
      <c r="G4" s="595"/>
      <c r="H4" s="595"/>
      <c r="I4" s="595"/>
      <c r="J4" s="595"/>
      <c r="K4" s="595"/>
      <c r="L4" s="595"/>
      <c r="M4" s="595"/>
      <c r="N4" s="595"/>
      <c r="O4" s="595"/>
      <c r="P4" s="595"/>
      <c r="Q4" s="595"/>
      <c r="R4" s="595"/>
      <c r="S4" s="595"/>
      <c r="T4" s="595"/>
      <c r="U4" s="595"/>
      <c r="V4" s="595"/>
      <c r="W4" s="595"/>
      <c r="X4" s="595"/>
      <c r="Y4" s="595"/>
      <c r="Z4" s="595"/>
      <c r="AA4" s="595"/>
      <c r="AB4" s="595"/>
      <c r="AC4" s="595"/>
      <c r="AD4" s="595"/>
      <c r="AE4" s="595"/>
      <c r="AF4" s="595"/>
      <c r="AG4" s="595"/>
      <c r="AH4" s="595"/>
      <c r="AI4" s="595"/>
      <c r="AJ4" s="595"/>
    </row>
    <row r="5" spans="2:36" s="593" customFormat="1" ht="21" customHeight="1">
      <c r="B5" s="594"/>
      <c r="C5" s="748" t="s">
        <v>14</v>
      </c>
      <c r="D5" s="748"/>
      <c r="E5" s="596"/>
      <c r="F5" s="597" t="s">
        <v>13</v>
      </c>
      <c r="G5" s="598" t="str">
        <f>+Chantier</f>
        <v>CHR012</v>
      </c>
    </row>
    <row r="6" spans="2:36" s="593" customFormat="1" ht="20.25" customHeight="1">
      <c r="B6" s="594"/>
      <c r="C6" s="749" t="s">
        <v>16</v>
      </c>
      <c r="D6" s="749"/>
      <c r="E6" s="599"/>
      <c r="F6" s="600" t="s">
        <v>12</v>
      </c>
      <c r="G6" s="601">
        <f>+Maitre</f>
        <v>0</v>
      </c>
    </row>
    <row r="7" spans="2:36" s="593" customFormat="1" ht="23.25" customHeight="1">
      <c r="B7" s="594"/>
      <c r="C7" s="749"/>
      <c r="D7" s="749"/>
      <c r="E7" s="599"/>
      <c r="F7" s="600" t="s">
        <v>11</v>
      </c>
      <c r="G7" s="602">
        <f>+Objet</f>
        <v>0</v>
      </c>
      <c r="H7" s="603"/>
    </row>
    <row r="8" spans="2:36" s="593" customFormat="1" ht="19.5" customHeight="1">
      <c r="B8" s="594"/>
      <c r="C8" s="749" t="s">
        <v>17</v>
      </c>
      <c r="D8" s="749"/>
      <c r="E8" s="599"/>
      <c r="F8" s="600" t="s">
        <v>10</v>
      </c>
      <c r="G8" s="604">
        <f>+date</f>
        <v>44531</v>
      </c>
      <c r="H8" s="605"/>
    </row>
    <row r="9" spans="2:36" s="593" customFormat="1" ht="15" thickBot="1">
      <c r="B9" s="594"/>
      <c r="C9" s="750" t="s">
        <v>18</v>
      </c>
      <c r="D9" s="750"/>
      <c r="E9" s="606"/>
      <c r="F9" s="607" t="s">
        <v>19</v>
      </c>
      <c r="G9" s="608">
        <f>+Responsable</f>
        <v>0</v>
      </c>
      <c r="H9" s="609"/>
    </row>
    <row r="10" spans="2:36" ht="15" thickBot="1"/>
    <row r="11" spans="2:36" ht="28.5" customHeight="1">
      <c r="B11" s="610" t="s">
        <v>0</v>
      </c>
      <c r="C11" s="611" t="s">
        <v>137</v>
      </c>
      <c r="D11" s="611" t="s">
        <v>42</v>
      </c>
      <c r="E11" s="611" t="s">
        <v>138</v>
      </c>
      <c r="F11" s="611" t="s">
        <v>85</v>
      </c>
      <c r="G11" s="612" t="s">
        <v>223</v>
      </c>
    </row>
    <row r="12" spans="2:36" ht="18.75" customHeight="1">
      <c r="B12" s="613"/>
      <c r="C12" s="614"/>
      <c r="D12" s="614"/>
      <c r="E12" s="614"/>
      <c r="F12" s="614"/>
      <c r="G12" s="615"/>
    </row>
    <row r="13" spans="2:36">
      <c r="B13" s="619"/>
      <c r="C13" s="620"/>
      <c r="D13" s="620"/>
      <c r="E13" s="620"/>
      <c r="F13" s="620"/>
      <c r="G13" s="621"/>
    </row>
    <row r="14" spans="2:36">
      <c r="B14" s="613"/>
      <c r="C14" s="614"/>
      <c r="D14" s="614"/>
      <c r="E14" s="614"/>
      <c r="F14" s="614"/>
      <c r="G14" s="615"/>
    </row>
    <row r="15" spans="2:36">
      <c r="B15" s="619"/>
      <c r="C15" s="620"/>
      <c r="D15" s="620"/>
      <c r="E15" s="620"/>
      <c r="F15" s="620"/>
      <c r="G15" s="621"/>
    </row>
    <row r="16" spans="2:36">
      <c r="B16" s="613"/>
      <c r="C16" s="614"/>
      <c r="D16" s="614"/>
      <c r="E16" s="614"/>
      <c r="F16" s="614"/>
      <c r="G16" s="615"/>
    </row>
    <row r="17" spans="2:7">
      <c r="B17" s="619"/>
      <c r="C17" s="620"/>
      <c r="D17" s="620"/>
      <c r="E17" s="620"/>
      <c r="F17" s="620"/>
      <c r="G17" s="621"/>
    </row>
    <row r="18" spans="2:7">
      <c r="B18" s="613"/>
      <c r="C18" s="614"/>
      <c r="D18" s="614"/>
      <c r="E18" s="614"/>
      <c r="F18" s="614"/>
      <c r="G18" s="615"/>
    </row>
    <row r="19" spans="2:7">
      <c r="B19" s="619"/>
      <c r="C19" s="620"/>
      <c r="D19" s="620"/>
      <c r="E19" s="620"/>
      <c r="F19" s="620"/>
      <c r="G19" s="621"/>
    </row>
    <row r="20" spans="2:7">
      <c r="B20" s="613"/>
      <c r="C20" s="614"/>
      <c r="D20" s="614"/>
      <c r="E20" s="614"/>
      <c r="F20" s="614"/>
      <c r="G20" s="615"/>
    </row>
    <row r="21" spans="2:7">
      <c r="B21" s="619"/>
      <c r="C21" s="620"/>
      <c r="D21" s="620"/>
      <c r="E21" s="620"/>
      <c r="F21" s="620"/>
      <c r="G21" s="621"/>
    </row>
    <row r="22" spans="2:7">
      <c r="B22" s="613"/>
      <c r="C22" s="614"/>
      <c r="D22" s="614"/>
      <c r="E22" s="614"/>
      <c r="F22" s="614"/>
      <c r="G22" s="615"/>
    </row>
    <row r="23" spans="2:7">
      <c r="B23" s="619"/>
      <c r="C23" s="620"/>
      <c r="D23" s="620"/>
      <c r="E23" s="620"/>
      <c r="F23" s="620"/>
      <c r="G23" s="621"/>
    </row>
    <row r="24" spans="2:7">
      <c r="B24" s="613"/>
      <c r="C24" s="614"/>
      <c r="D24" s="614"/>
      <c r="E24" s="614"/>
      <c r="F24" s="614"/>
      <c r="G24" s="615"/>
    </row>
    <row r="25" spans="2:7">
      <c r="B25" s="619"/>
      <c r="C25" s="620"/>
      <c r="D25" s="620"/>
      <c r="E25" s="620"/>
      <c r="F25" s="620"/>
      <c r="G25" s="621"/>
    </row>
    <row r="26" spans="2:7">
      <c r="B26" s="613"/>
      <c r="C26" s="614"/>
      <c r="D26" s="614"/>
      <c r="E26" s="614"/>
      <c r="F26" s="614"/>
      <c r="G26" s="615"/>
    </row>
    <row r="27" spans="2:7">
      <c r="B27" s="619"/>
      <c r="C27" s="620"/>
      <c r="D27" s="620"/>
      <c r="E27" s="620"/>
      <c r="F27" s="620"/>
      <c r="G27" s="621"/>
    </row>
    <row r="28" spans="2:7">
      <c r="B28" s="613"/>
      <c r="C28" s="614"/>
      <c r="D28" s="614"/>
      <c r="E28" s="614"/>
      <c r="F28" s="614"/>
      <c r="G28" s="615"/>
    </row>
    <row r="29" spans="2:7">
      <c r="B29" s="619"/>
      <c r="C29" s="620"/>
      <c r="D29" s="620"/>
      <c r="E29" s="620"/>
      <c r="F29" s="620"/>
      <c r="G29" s="621"/>
    </row>
    <row r="30" spans="2:7">
      <c r="B30" s="613"/>
      <c r="C30" s="614"/>
      <c r="D30" s="614"/>
      <c r="E30" s="614"/>
      <c r="F30" s="614"/>
      <c r="G30" s="615"/>
    </row>
    <row r="31" spans="2:7">
      <c r="B31" s="619"/>
      <c r="C31" s="620"/>
      <c r="D31" s="620"/>
      <c r="E31" s="620"/>
      <c r="F31" s="620"/>
      <c r="G31" s="621"/>
    </row>
    <row r="32" spans="2:7">
      <c r="B32" s="613"/>
      <c r="C32" s="614"/>
      <c r="D32" s="614"/>
      <c r="E32" s="614"/>
      <c r="F32" s="614"/>
      <c r="G32" s="615"/>
    </row>
    <row r="33" spans="2:7">
      <c r="B33" s="619"/>
      <c r="C33" s="620"/>
      <c r="D33" s="620"/>
      <c r="E33" s="620"/>
      <c r="F33" s="620"/>
      <c r="G33" s="621"/>
    </row>
    <row r="34" spans="2:7">
      <c r="B34" s="613"/>
      <c r="C34" s="614"/>
      <c r="D34" s="614"/>
      <c r="E34" s="614"/>
      <c r="F34" s="614"/>
      <c r="G34" s="615"/>
    </row>
    <row r="35" spans="2:7">
      <c r="B35" s="619"/>
      <c r="C35" s="620"/>
      <c r="D35" s="620"/>
      <c r="E35" s="620"/>
      <c r="F35" s="620"/>
      <c r="G35" s="621"/>
    </row>
    <row r="36" spans="2:7">
      <c r="B36" s="613"/>
      <c r="C36" s="614"/>
      <c r="D36" s="614"/>
      <c r="E36" s="614"/>
      <c r="F36" s="614"/>
      <c r="G36" s="615"/>
    </row>
    <row r="37" spans="2:7">
      <c r="B37" s="619"/>
      <c r="C37" s="620"/>
      <c r="D37" s="620"/>
      <c r="E37" s="620"/>
      <c r="F37" s="620"/>
      <c r="G37" s="621"/>
    </row>
    <row r="38" spans="2:7">
      <c r="B38" s="613"/>
      <c r="C38" s="614"/>
      <c r="D38" s="614"/>
      <c r="E38" s="614"/>
      <c r="F38" s="614"/>
      <c r="G38" s="615"/>
    </row>
    <row r="39" spans="2:7">
      <c r="B39" s="619"/>
      <c r="C39" s="620"/>
      <c r="D39" s="620"/>
      <c r="E39" s="620"/>
      <c r="F39" s="620"/>
      <c r="G39" s="621"/>
    </row>
    <row r="40" spans="2:7">
      <c r="B40" s="613"/>
      <c r="C40" s="614"/>
      <c r="D40" s="614"/>
      <c r="E40" s="614"/>
      <c r="F40" s="614"/>
      <c r="G40" s="615"/>
    </row>
    <row r="41" spans="2:7">
      <c r="B41" s="619"/>
      <c r="C41" s="620"/>
      <c r="D41" s="620"/>
      <c r="E41" s="620"/>
      <c r="F41" s="620"/>
      <c r="G41" s="621"/>
    </row>
    <row r="42" spans="2:7">
      <c r="B42" s="613"/>
      <c r="C42" s="614"/>
      <c r="D42" s="614"/>
      <c r="E42" s="614"/>
      <c r="F42" s="614"/>
      <c r="G42" s="615"/>
    </row>
    <row r="43" spans="2:7">
      <c r="B43" s="619"/>
      <c r="C43" s="620"/>
      <c r="D43" s="620"/>
      <c r="E43" s="620"/>
      <c r="F43" s="620"/>
      <c r="G43" s="621"/>
    </row>
    <row r="44" spans="2:7">
      <c r="B44" s="613"/>
      <c r="C44" s="614"/>
      <c r="D44" s="614"/>
      <c r="E44" s="614"/>
      <c r="F44" s="614"/>
      <c r="G44" s="615"/>
    </row>
    <row r="45" spans="2:7">
      <c r="B45" s="619"/>
      <c r="C45" s="620"/>
      <c r="D45" s="620"/>
      <c r="E45" s="620"/>
      <c r="F45" s="620"/>
      <c r="G45" s="621"/>
    </row>
    <row r="46" spans="2:7">
      <c r="B46" s="613"/>
      <c r="C46" s="614"/>
      <c r="D46" s="614"/>
      <c r="E46" s="614"/>
      <c r="F46" s="614"/>
      <c r="G46" s="615"/>
    </row>
    <row r="47" spans="2:7">
      <c r="B47" s="619"/>
      <c r="C47" s="620"/>
      <c r="D47" s="620"/>
      <c r="E47" s="620"/>
      <c r="F47" s="620"/>
      <c r="G47" s="621"/>
    </row>
    <row r="48" spans="2:7">
      <c r="B48" s="613"/>
      <c r="C48" s="614"/>
      <c r="D48" s="614"/>
      <c r="E48" s="614"/>
      <c r="F48" s="614"/>
      <c r="G48" s="615"/>
    </row>
    <row r="49" spans="2:8">
      <c r="B49" s="619"/>
      <c r="C49" s="620"/>
      <c r="D49" s="620"/>
      <c r="E49" s="620"/>
      <c r="F49" s="620"/>
      <c r="G49" s="621"/>
    </row>
    <row r="50" spans="2:8">
      <c r="B50" s="613"/>
      <c r="C50" s="614"/>
      <c r="D50" s="614"/>
      <c r="E50" s="614"/>
      <c r="F50" s="614"/>
      <c r="G50" s="615"/>
    </row>
    <row r="51" spans="2:8">
      <c r="B51" s="619"/>
      <c r="C51" s="620"/>
      <c r="D51" s="620"/>
      <c r="E51" s="620"/>
      <c r="F51" s="620"/>
      <c r="G51" s="621"/>
    </row>
    <row r="52" spans="2:8">
      <c r="B52" s="613"/>
      <c r="C52" s="614"/>
      <c r="D52" s="614"/>
      <c r="E52" s="614"/>
      <c r="F52" s="614"/>
      <c r="G52" s="615"/>
    </row>
    <row r="53" spans="2:8">
      <c r="B53" s="619"/>
      <c r="C53" s="620"/>
      <c r="D53" s="620"/>
      <c r="E53" s="620"/>
      <c r="F53" s="620"/>
      <c r="G53" s="621"/>
      <c r="H53" s="616"/>
    </row>
    <row r="54" spans="2:8">
      <c r="B54" s="613"/>
      <c r="C54" s="614"/>
      <c r="D54" s="614"/>
      <c r="E54" s="614"/>
      <c r="F54" s="614"/>
      <c r="G54" s="615"/>
      <c r="H54" s="616"/>
    </row>
    <row r="55" spans="2:8">
      <c r="B55" s="619"/>
      <c r="C55" s="620"/>
      <c r="D55" s="620"/>
      <c r="E55" s="620"/>
      <c r="F55" s="620"/>
      <c r="G55" s="621"/>
      <c r="H55" s="616"/>
    </row>
    <row r="56" spans="2:8">
      <c r="B56" s="613"/>
      <c r="C56" s="614"/>
      <c r="D56" s="614"/>
      <c r="E56" s="614"/>
      <c r="F56" s="614"/>
      <c r="G56" s="615"/>
      <c r="H56" s="616"/>
    </row>
    <row r="57" spans="2:8">
      <c r="B57" s="619"/>
      <c r="C57" s="620"/>
      <c r="D57" s="620"/>
      <c r="E57" s="620"/>
      <c r="F57" s="620"/>
      <c r="G57" s="621"/>
      <c r="H57" s="616"/>
    </row>
    <row r="58" spans="2:8">
      <c r="B58" s="613"/>
      <c r="C58" s="614"/>
      <c r="D58" s="614"/>
      <c r="E58" s="614"/>
      <c r="F58" s="614"/>
      <c r="G58" s="615"/>
      <c r="H58" s="616"/>
    </row>
    <row r="59" spans="2:8">
      <c r="B59" s="619"/>
      <c r="C59" s="620"/>
      <c r="D59" s="620"/>
      <c r="E59" s="620"/>
      <c r="F59" s="620"/>
      <c r="G59" s="621"/>
    </row>
    <row r="60" spans="2:8">
      <c r="B60" s="613"/>
      <c r="C60" s="614"/>
      <c r="D60" s="614"/>
      <c r="E60" s="614"/>
      <c r="F60" s="614"/>
      <c r="G60" s="615"/>
    </row>
    <row r="61" spans="2:8">
      <c r="B61" s="619"/>
      <c r="C61" s="620"/>
      <c r="D61" s="620"/>
      <c r="E61" s="620"/>
      <c r="F61" s="620"/>
      <c r="G61" s="621"/>
      <c r="H61" s="616"/>
    </row>
    <row r="62" spans="2:8">
      <c r="B62" s="613"/>
      <c r="C62" s="614"/>
      <c r="D62" s="614"/>
      <c r="E62" s="614"/>
      <c r="F62" s="614"/>
      <c r="G62" s="615"/>
      <c r="H62" s="616"/>
    </row>
    <row r="63" spans="2:8">
      <c r="B63" s="619"/>
      <c r="C63" s="620"/>
      <c r="D63" s="620"/>
      <c r="E63" s="620"/>
      <c r="F63" s="620"/>
      <c r="G63" s="621"/>
      <c r="H63" s="616"/>
    </row>
    <row r="64" spans="2:8">
      <c r="B64" s="613"/>
      <c r="C64" s="614"/>
      <c r="D64" s="614"/>
      <c r="E64" s="614"/>
      <c r="F64" s="614"/>
      <c r="G64" s="615"/>
      <c r="H64" s="616"/>
    </row>
    <row r="65" spans="2:8">
      <c r="B65" s="619"/>
      <c r="C65" s="620"/>
      <c r="D65" s="620"/>
      <c r="E65" s="620"/>
      <c r="F65" s="620"/>
      <c r="G65" s="621"/>
      <c r="H65" s="616"/>
    </row>
    <row r="66" spans="2:8">
      <c r="B66" s="613"/>
      <c r="C66" s="614"/>
      <c r="D66" s="614"/>
      <c r="E66" s="614"/>
      <c r="F66" s="614"/>
      <c r="G66" s="615"/>
      <c r="H66" s="616"/>
    </row>
    <row r="67" spans="2:8">
      <c r="B67" s="619"/>
      <c r="C67" s="620"/>
      <c r="D67" s="620"/>
      <c r="E67" s="620"/>
      <c r="F67" s="620"/>
      <c r="G67" s="621"/>
      <c r="H67" s="616"/>
    </row>
    <row r="68" spans="2:8">
      <c r="B68" s="613"/>
      <c r="C68" s="614"/>
      <c r="D68" s="614"/>
      <c r="E68" s="614"/>
      <c r="F68" s="614"/>
      <c r="G68" s="615"/>
    </row>
    <row r="69" spans="2:8">
      <c r="B69" s="619"/>
      <c r="C69" s="620"/>
      <c r="D69" s="620"/>
      <c r="E69" s="620"/>
      <c r="F69" s="620"/>
      <c r="G69" s="621"/>
    </row>
    <row r="70" spans="2:8">
      <c r="B70" s="613"/>
      <c r="C70" s="614"/>
      <c r="D70" s="614"/>
      <c r="E70" s="614"/>
      <c r="F70" s="614"/>
      <c r="G70" s="615"/>
    </row>
    <row r="71" spans="2:8">
      <c r="B71" s="619"/>
      <c r="C71" s="620"/>
      <c r="D71" s="620"/>
      <c r="E71" s="620"/>
      <c r="F71" s="620"/>
      <c r="G71" s="621"/>
    </row>
    <row r="72" spans="2:8">
      <c r="B72" s="613"/>
      <c r="C72" s="614"/>
      <c r="D72" s="614"/>
      <c r="E72" s="614"/>
      <c r="F72" s="614"/>
      <c r="G72" s="615"/>
      <c r="H72" s="616"/>
    </row>
    <row r="73" spans="2:8">
      <c r="B73" s="619"/>
      <c r="C73" s="620"/>
      <c r="D73" s="620"/>
      <c r="E73" s="620"/>
      <c r="F73" s="620"/>
      <c r="G73" s="621"/>
    </row>
    <row r="74" spans="2:8">
      <c r="B74" s="613"/>
      <c r="C74" s="614"/>
      <c r="D74" s="614"/>
      <c r="E74" s="614"/>
      <c r="F74" s="614"/>
      <c r="G74" s="615"/>
      <c r="H74" s="616"/>
    </row>
    <row r="75" spans="2:8">
      <c r="B75" s="619"/>
      <c r="C75" s="620"/>
      <c r="D75" s="620"/>
      <c r="E75" s="620"/>
      <c r="F75" s="620"/>
      <c r="G75" s="621"/>
      <c r="H75" s="616"/>
    </row>
    <row r="76" spans="2:8">
      <c r="B76" s="613"/>
      <c r="C76" s="614"/>
      <c r="D76" s="614"/>
      <c r="E76" s="614"/>
      <c r="F76" s="614"/>
      <c r="G76" s="615"/>
      <c r="H76" s="616"/>
    </row>
    <row r="77" spans="2:8">
      <c r="B77" s="619"/>
      <c r="C77" s="620"/>
      <c r="D77" s="620"/>
      <c r="E77" s="620"/>
      <c r="F77" s="620"/>
      <c r="G77" s="621"/>
    </row>
    <row r="78" spans="2:8">
      <c r="B78" s="613"/>
      <c r="C78" s="614"/>
      <c r="D78" s="614"/>
      <c r="E78" s="614"/>
      <c r="F78" s="614"/>
      <c r="G78" s="615"/>
      <c r="H78" s="616"/>
    </row>
    <row r="79" spans="2:8">
      <c r="B79" s="619"/>
      <c r="C79" s="620"/>
      <c r="D79" s="620"/>
      <c r="E79" s="620"/>
      <c r="F79" s="620"/>
      <c r="G79" s="621"/>
      <c r="H79" s="616"/>
    </row>
    <row r="80" spans="2:8">
      <c r="B80" s="613"/>
      <c r="C80" s="614"/>
      <c r="D80" s="614"/>
      <c r="E80" s="614"/>
      <c r="F80" s="614"/>
      <c r="G80" s="615"/>
    </row>
    <row r="81" spans="2:8">
      <c r="B81" s="619"/>
      <c r="C81" s="620"/>
      <c r="D81" s="620"/>
      <c r="E81" s="620"/>
      <c r="F81" s="620"/>
      <c r="G81" s="621"/>
    </row>
    <row r="82" spans="2:8">
      <c r="B82" s="613"/>
      <c r="C82" s="614"/>
      <c r="D82" s="614"/>
      <c r="E82" s="614"/>
      <c r="F82" s="614"/>
      <c r="G82" s="615"/>
    </row>
    <row r="83" spans="2:8">
      <c r="B83" s="619"/>
      <c r="C83" s="620"/>
      <c r="D83" s="620"/>
      <c r="E83" s="620"/>
      <c r="F83" s="620"/>
      <c r="G83" s="621"/>
    </row>
    <row r="84" spans="2:8">
      <c r="B84" s="613"/>
      <c r="C84" s="614"/>
      <c r="D84" s="614"/>
      <c r="E84" s="614"/>
      <c r="F84" s="614"/>
      <c r="G84" s="615"/>
    </row>
    <row r="85" spans="2:8">
      <c r="B85" s="619"/>
      <c r="C85" s="620"/>
      <c r="D85" s="620"/>
      <c r="E85" s="620"/>
      <c r="F85" s="620"/>
      <c r="G85" s="621"/>
    </row>
    <row r="86" spans="2:8">
      <c r="B86" s="613"/>
      <c r="C86" s="614"/>
      <c r="D86" s="614"/>
      <c r="E86" s="614"/>
      <c r="F86" s="614"/>
      <c r="G86" s="615"/>
    </row>
    <row r="87" spans="2:8">
      <c r="B87" s="619"/>
      <c r="C87" s="620"/>
      <c r="D87" s="620"/>
      <c r="E87" s="620"/>
      <c r="F87" s="620"/>
      <c r="G87" s="621"/>
    </row>
    <row r="88" spans="2:8">
      <c r="B88" s="613"/>
      <c r="C88" s="614"/>
      <c r="D88" s="614"/>
      <c r="E88" s="614"/>
      <c r="F88" s="614"/>
      <c r="G88" s="615"/>
    </row>
    <row r="89" spans="2:8">
      <c r="B89" s="619"/>
      <c r="C89" s="620"/>
      <c r="D89" s="620"/>
      <c r="E89" s="620"/>
      <c r="F89" s="620"/>
      <c r="G89" s="621"/>
    </row>
    <row r="90" spans="2:8">
      <c r="B90" s="613"/>
      <c r="C90" s="614"/>
      <c r="D90" s="614"/>
      <c r="E90" s="614"/>
      <c r="F90" s="614"/>
      <c r="G90" s="615"/>
      <c r="H90" s="616"/>
    </row>
    <row r="91" spans="2:8">
      <c r="B91" s="619"/>
      <c r="C91" s="620"/>
      <c r="D91" s="620"/>
      <c r="E91" s="620"/>
      <c r="F91" s="620"/>
      <c r="G91" s="621"/>
    </row>
    <row r="92" spans="2:8">
      <c r="B92" s="613"/>
      <c r="C92" s="614"/>
      <c r="D92" s="614"/>
      <c r="E92" s="614"/>
      <c r="F92" s="614"/>
      <c r="G92" s="615"/>
      <c r="H92" s="616"/>
    </row>
    <row r="93" spans="2:8">
      <c r="B93" s="619"/>
      <c r="C93" s="620"/>
      <c r="D93" s="620"/>
      <c r="E93" s="620"/>
      <c r="F93" s="620"/>
      <c r="G93" s="621"/>
    </row>
    <row r="94" spans="2:8">
      <c r="B94" s="613"/>
      <c r="C94" s="614"/>
      <c r="D94" s="614"/>
      <c r="E94" s="614"/>
      <c r="F94" s="614"/>
      <c r="G94" s="615"/>
    </row>
    <row r="95" spans="2:8">
      <c r="B95" s="619"/>
      <c r="C95" s="620"/>
      <c r="D95" s="620"/>
      <c r="E95" s="620"/>
      <c r="F95" s="620"/>
      <c r="G95" s="621"/>
    </row>
    <row r="96" spans="2:8">
      <c r="B96" s="613"/>
      <c r="C96" s="614"/>
      <c r="D96" s="614"/>
      <c r="E96" s="614"/>
      <c r="F96" s="614"/>
      <c r="G96" s="615"/>
    </row>
    <row r="97" spans="1:8">
      <c r="B97" s="619"/>
      <c r="C97" s="620"/>
      <c r="D97" s="620"/>
      <c r="E97" s="620"/>
      <c r="F97" s="620"/>
      <c r="G97" s="621"/>
    </row>
    <row r="98" spans="1:8">
      <c r="B98" s="613"/>
      <c r="C98" s="614"/>
      <c r="D98" s="614"/>
      <c r="E98" s="614"/>
      <c r="F98" s="614"/>
      <c r="G98" s="615"/>
    </row>
    <row r="99" spans="1:8">
      <c r="B99" s="619"/>
      <c r="C99" s="620"/>
      <c r="D99" s="620"/>
      <c r="E99" s="620"/>
      <c r="F99" s="620"/>
      <c r="G99" s="621"/>
      <c r="H99" s="616"/>
    </row>
    <row r="100" spans="1:8">
      <c r="B100" s="613"/>
      <c r="C100" s="614"/>
      <c r="D100" s="614"/>
      <c r="E100" s="614"/>
      <c r="F100" s="614"/>
      <c r="G100" s="615"/>
      <c r="H100" s="616"/>
    </row>
    <row r="101" spans="1:8">
      <c r="B101" s="619"/>
      <c r="C101" s="620"/>
      <c r="D101" s="620"/>
      <c r="E101" s="620"/>
      <c r="F101" s="620"/>
      <c r="G101" s="621"/>
    </row>
    <row r="102" spans="1:8">
      <c r="B102" s="613"/>
      <c r="C102" s="614"/>
      <c r="D102" s="614"/>
      <c r="E102" s="614"/>
      <c r="F102" s="614"/>
      <c r="G102" s="615"/>
    </row>
    <row r="103" spans="1:8">
      <c r="B103" s="619"/>
      <c r="C103" s="620"/>
      <c r="D103" s="620"/>
      <c r="E103" s="620"/>
      <c r="F103" s="620"/>
      <c r="G103" s="621"/>
    </row>
    <row r="104" spans="1:8">
      <c r="B104" s="613"/>
      <c r="C104" s="614"/>
      <c r="D104" s="614"/>
      <c r="E104" s="614"/>
      <c r="F104" s="614"/>
      <c r="G104" s="615"/>
      <c r="H104" s="616"/>
    </row>
    <row r="105" spans="1:8">
      <c r="A105" s="617"/>
      <c r="B105" s="619"/>
      <c r="C105" s="620"/>
      <c r="D105" s="620"/>
      <c r="E105" s="620"/>
      <c r="F105" s="620"/>
      <c r="G105" s="621"/>
      <c r="H105" s="616"/>
    </row>
    <row r="106" spans="1:8">
      <c r="B106" s="613"/>
      <c r="C106" s="614"/>
      <c r="D106" s="614"/>
      <c r="E106" s="614"/>
      <c r="F106" s="614"/>
      <c r="G106" s="615"/>
      <c r="H106" s="616"/>
    </row>
    <row r="107" spans="1:8">
      <c r="B107" s="619"/>
      <c r="C107" s="620"/>
      <c r="D107" s="620"/>
      <c r="E107" s="620"/>
      <c r="F107" s="620"/>
      <c r="G107" s="621"/>
      <c r="H107" s="616"/>
    </row>
    <row r="108" spans="1:8">
      <c r="B108" s="613"/>
      <c r="C108" s="614"/>
      <c r="D108" s="614"/>
      <c r="E108" s="614"/>
      <c r="F108" s="614"/>
      <c r="G108" s="615"/>
    </row>
    <row r="109" spans="1:8">
      <c r="B109" s="619"/>
      <c r="C109" s="620"/>
      <c r="D109" s="620"/>
      <c r="E109" s="620"/>
      <c r="F109" s="620"/>
      <c r="G109" s="621"/>
    </row>
    <row r="110" spans="1:8">
      <c r="B110" s="613"/>
      <c r="C110" s="614"/>
      <c r="D110" s="614"/>
      <c r="E110" s="614"/>
      <c r="F110" s="614"/>
      <c r="G110" s="615"/>
    </row>
    <row r="111" spans="1:8">
      <c r="B111" s="619"/>
      <c r="C111" s="620"/>
      <c r="D111" s="620"/>
      <c r="E111" s="620"/>
      <c r="F111" s="620"/>
      <c r="G111" s="621"/>
    </row>
    <row r="112" spans="1:8">
      <c r="B112" s="613"/>
      <c r="C112" s="614"/>
      <c r="D112" s="614"/>
      <c r="E112" s="614"/>
      <c r="F112" s="614"/>
      <c r="G112" s="615"/>
    </row>
    <row r="113" spans="1:7">
      <c r="A113" s="617"/>
      <c r="B113" s="619"/>
      <c r="C113" s="620"/>
      <c r="D113" s="620"/>
      <c r="E113" s="620"/>
      <c r="F113" s="620"/>
      <c r="G113" s="621"/>
    </row>
    <row r="114" spans="1:7">
      <c r="A114" s="617"/>
      <c r="B114" s="613"/>
      <c r="C114" s="614"/>
      <c r="D114" s="614"/>
      <c r="E114" s="614"/>
      <c r="F114" s="614"/>
      <c r="G114" s="615"/>
    </row>
    <row r="115" spans="1:7">
      <c r="B115" s="619"/>
      <c r="C115" s="620"/>
      <c r="D115" s="620"/>
      <c r="E115" s="620"/>
      <c r="F115" s="620"/>
      <c r="G115" s="621"/>
    </row>
    <row r="116" spans="1:7">
      <c r="B116" s="613"/>
      <c r="C116" s="614"/>
      <c r="D116" s="614"/>
      <c r="E116" s="614"/>
      <c r="F116" s="614"/>
      <c r="G116" s="615"/>
    </row>
    <row r="117" spans="1:7">
      <c r="B117" s="619"/>
      <c r="C117" s="620"/>
      <c r="D117" s="620"/>
      <c r="E117" s="620"/>
      <c r="F117" s="620"/>
      <c r="G117" s="621"/>
    </row>
    <row r="118" spans="1:7">
      <c r="B118" s="613"/>
      <c r="C118" s="614"/>
      <c r="D118" s="614"/>
      <c r="E118" s="614"/>
      <c r="F118" s="614"/>
      <c r="G118" s="615"/>
    </row>
    <row r="119" spans="1:7">
      <c r="B119" s="619"/>
      <c r="C119" s="620"/>
      <c r="D119" s="620"/>
      <c r="E119" s="620"/>
      <c r="F119" s="620"/>
      <c r="G119" s="621"/>
    </row>
    <row r="120" spans="1:7">
      <c r="B120" s="613"/>
      <c r="C120" s="614"/>
      <c r="D120" s="614"/>
      <c r="E120" s="614"/>
      <c r="F120" s="614"/>
      <c r="G120" s="615"/>
    </row>
    <row r="121" spans="1:7">
      <c r="B121" s="619"/>
      <c r="C121" s="620"/>
      <c r="D121" s="620"/>
      <c r="E121" s="620"/>
      <c r="F121" s="620"/>
      <c r="G121" s="621"/>
    </row>
    <row r="122" spans="1:7">
      <c r="A122" s="617"/>
      <c r="B122" s="613"/>
      <c r="C122" s="614"/>
      <c r="D122" s="614"/>
      <c r="E122" s="614"/>
      <c r="F122" s="614"/>
      <c r="G122" s="615"/>
    </row>
    <row r="123" spans="1:7">
      <c r="B123" s="619"/>
      <c r="C123" s="620"/>
      <c r="D123" s="620"/>
      <c r="E123" s="620"/>
      <c r="F123" s="620"/>
      <c r="G123" s="621"/>
    </row>
    <row r="124" spans="1:7">
      <c r="A124" s="617"/>
      <c r="B124" s="613"/>
      <c r="C124" s="614"/>
      <c r="D124" s="614"/>
      <c r="E124" s="614"/>
      <c r="F124" s="614"/>
      <c r="G124" s="615"/>
    </row>
    <row r="125" spans="1:7">
      <c r="A125" s="617"/>
      <c r="B125" s="619"/>
      <c r="C125" s="620"/>
      <c r="D125" s="620"/>
      <c r="E125" s="620"/>
      <c r="F125" s="620"/>
      <c r="G125" s="621"/>
    </row>
    <row r="126" spans="1:7">
      <c r="A126" s="617"/>
      <c r="B126" s="613"/>
      <c r="C126" s="614"/>
      <c r="D126" s="614"/>
      <c r="E126" s="614"/>
      <c r="F126" s="614"/>
      <c r="G126" s="615"/>
    </row>
    <row r="127" spans="1:7">
      <c r="A127" s="617"/>
      <c r="B127" s="619"/>
      <c r="C127" s="620"/>
      <c r="D127" s="620"/>
      <c r="E127" s="620"/>
      <c r="F127" s="620"/>
      <c r="G127" s="621"/>
    </row>
    <row r="128" spans="1:7">
      <c r="A128" s="617"/>
      <c r="B128" s="613"/>
      <c r="C128" s="614"/>
      <c r="D128" s="614"/>
      <c r="E128" s="614"/>
      <c r="F128" s="614"/>
      <c r="G128" s="615"/>
    </row>
    <row r="129" spans="1:7">
      <c r="A129" s="617"/>
      <c r="B129" s="619"/>
      <c r="C129" s="620"/>
      <c r="D129" s="620"/>
      <c r="E129" s="620"/>
      <c r="F129" s="620"/>
      <c r="G129" s="621"/>
    </row>
    <row r="130" spans="1:7">
      <c r="A130" s="617"/>
      <c r="B130" s="613"/>
      <c r="C130" s="614"/>
      <c r="D130" s="614"/>
      <c r="E130" s="614"/>
      <c r="F130" s="614"/>
      <c r="G130" s="615"/>
    </row>
    <row r="131" spans="1:7">
      <c r="A131" s="617"/>
      <c r="B131" s="619"/>
      <c r="C131" s="620"/>
      <c r="D131" s="620"/>
      <c r="E131" s="620"/>
      <c r="F131" s="620"/>
      <c r="G131" s="621"/>
    </row>
    <row r="132" spans="1:7">
      <c r="A132" s="617"/>
      <c r="B132" s="613"/>
      <c r="C132" s="614"/>
      <c r="D132" s="614"/>
      <c r="E132" s="614"/>
      <c r="F132" s="614"/>
      <c r="G132" s="615"/>
    </row>
    <row r="133" spans="1:7">
      <c r="A133" s="617"/>
      <c r="B133" s="619"/>
      <c r="C133" s="620"/>
      <c r="D133" s="620"/>
      <c r="E133" s="620"/>
      <c r="F133" s="620"/>
      <c r="G133" s="621"/>
    </row>
    <row r="134" spans="1:7">
      <c r="A134" s="617"/>
      <c r="B134" s="613"/>
      <c r="C134" s="614"/>
      <c r="D134" s="614"/>
      <c r="E134" s="614"/>
      <c r="F134" s="614"/>
      <c r="G134" s="615"/>
    </row>
    <row r="135" spans="1:7">
      <c r="A135" s="617"/>
      <c r="B135" s="619"/>
      <c r="C135" s="620"/>
      <c r="D135" s="620"/>
      <c r="E135" s="620"/>
      <c r="F135" s="620"/>
      <c r="G135" s="621"/>
    </row>
    <row r="136" spans="1:7">
      <c r="A136" s="617"/>
      <c r="B136" s="613"/>
      <c r="C136" s="614"/>
      <c r="D136" s="614"/>
      <c r="E136" s="614"/>
      <c r="F136" s="614"/>
      <c r="G136" s="615"/>
    </row>
    <row r="137" spans="1:7">
      <c r="A137" s="617"/>
      <c r="B137" s="619"/>
      <c r="C137" s="620"/>
      <c r="D137" s="620"/>
      <c r="E137" s="620"/>
      <c r="F137" s="620"/>
      <c r="G137" s="621"/>
    </row>
    <row r="138" spans="1:7">
      <c r="A138" s="617"/>
      <c r="B138" s="613"/>
      <c r="C138" s="614"/>
      <c r="D138" s="614"/>
      <c r="E138" s="614"/>
      <c r="F138" s="614"/>
      <c r="G138" s="615"/>
    </row>
    <row r="139" spans="1:7">
      <c r="A139" s="617"/>
      <c r="B139" s="619"/>
      <c r="C139" s="620"/>
      <c r="D139" s="620"/>
      <c r="E139" s="620"/>
      <c r="F139" s="620"/>
      <c r="G139" s="621"/>
    </row>
    <row r="140" spans="1:7">
      <c r="A140" s="617"/>
      <c r="B140" s="613"/>
      <c r="C140" s="614"/>
      <c r="D140" s="614"/>
      <c r="E140" s="614"/>
      <c r="F140" s="614"/>
      <c r="G140" s="615"/>
    </row>
    <row r="141" spans="1:7">
      <c r="A141" s="617"/>
      <c r="B141" s="619"/>
      <c r="C141" s="620"/>
      <c r="D141" s="620"/>
      <c r="E141" s="620"/>
      <c r="F141" s="620"/>
      <c r="G141" s="621"/>
    </row>
    <row r="142" spans="1:7">
      <c r="A142" s="617"/>
      <c r="B142" s="613"/>
      <c r="C142" s="614"/>
      <c r="D142" s="614"/>
      <c r="E142" s="614"/>
      <c r="F142" s="614"/>
      <c r="G142" s="615"/>
    </row>
    <row r="143" spans="1:7">
      <c r="A143" s="617"/>
      <c r="B143" s="619"/>
      <c r="C143" s="620"/>
      <c r="D143" s="620"/>
      <c r="E143" s="620"/>
      <c r="F143" s="620"/>
      <c r="G143" s="621"/>
    </row>
    <row r="144" spans="1:7">
      <c r="B144" s="613"/>
      <c r="C144" s="614"/>
      <c r="D144" s="614"/>
      <c r="E144" s="614"/>
      <c r="F144" s="614"/>
      <c r="G144" s="615"/>
    </row>
    <row r="145" spans="1:8">
      <c r="B145" s="619"/>
      <c r="C145" s="620"/>
      <c r="D145" s="620"/>
      <c r="E145" s="620"/>
      <c r="F145" s="620"/>
      <c r="G145" s="621"/>
    </row>
    <row r="146" spans="1:8">
      <c r="A146" s="617"/>
      <c r="B146" s="613"/>
      <c r="C146" s="614"/>
      <c r="D146" s="614"/>
      <c r="E146" s="614"/>
      <c r="F146" s="614"/>
      <c r="G146" s="615"/>
    </row>
    <row r="147" spans="1:8">
      <c r="A147" s="617"/>
      <c r="B147" s="619"/>
      <c r="C147" s="620"/>
      <c r="D147" s="620"/>
      <c r="E147" s="620"/>
      <c r="F147" s="620"/>
      <c r="G147" s="621"/>
    </row>
    <row r="148" spans="1:8">
      <c r="A148" s="617"/>
      <c r="B148" s="613"/>
      <c r="C148" s="614"/>
      <c r="D148" s="614"/>
      <c r="E148" s="614"/>
      <c r="F148" s="614"/>
      <c r="G148" s="615"/>
    </row>
    <row r="149" spans="1:8">
      <c r="A149" s="617"/>
      <c r="B149" s="619"/>
      <c r="C149" s="620"/>
      <c r="D149" s="620"/>
      <c r="E149" s="620"/>
      <c r="F149" s="620"/>
      <c r="G149" s="621"/>
    </row>
    <row r="150" spans="1:8">
      <c r="A150" s="617"/>
      <c r="B150" s="613"/>
      <c r="C150" s="614"/>
      <c r="D150" s="614"/>
      <c r="E150" s="614"/>
      <c r="F150" s="614"/>
      <c r="G150" s="615"/>
    </row>
    <row r="151" spans="1:8">
      <c r="A151" s="617"/>
      <c r="B151" s="619"/>
      <c r="C151" s="620"/>
      <c r="D151" s="620"/>
      <c r="E151" s="620"/>
      <c r="F151" s="620"/>
      <c r="G151" s="621"/>
    </row>
    <row r="152" spans="1:8">
      <c r="B152" s="613"/>
      <c r="C152" s="614"/>
      <c r="D152" s="614"/>
      <c r="E152" s="614"/>
      <c r="F152" s="614"/>
      <c r="G152" s="615"/>
    </row>
    <row r="153" spans="1:8">
      <c r="B153" s="619"/>
      <c r="C153" s="620"/>
      <c r="D153" s="620"/>
      <c r="E153" s="620"/>
      <c r="F153" s="620"/>
      <c r="G153" s="621"/>
    </row>
    <row r="154" spans="1:8">
      <c r="B154" s="613"/>
      <c r="C154" s="614"/>
      <c r="D154" s="614"/>
      <c r="E154" s="614"/>
      <c r="F154" s="614"/>
      <c r="G154" s="615"/>
      <c r="H154" s="616"/>
    </row>
    <row r="155" spans="1:8">
      <c r="B155" s="619"/>
      <c r="C155" s="620"/>
      <c r="D155" s="620"/>
      <c r="E155" s="620"/>
      <c r="F155" s="620"/>
      <c r="G155" s="621"/>
    </row>
    <row r="156" spans="1:8">
      <c r="A156" s="617"/>
      <c r="B156" s="613"/>
      <c r="C156" s="614"/>
      <c r="D156" s="614"/>
      <c r="E156" s="614"/>
      <c r="F156" s="614"/>
      <c r="G156" s="615"/>
    </row>
    <row r="157" spans="1:8">
      <c r="A157" s="617"/>
      <c r="B157" s="619"/>
      <c r="C157" s="620"/>
      <c r="D157" s="620"/>
      <c r="E157" s="620"/>
      <c r="F157" s="620"/>
      <c r="G157" s="621"/>
    </row>
    <row r="158" spans="1:8">
      <c r="A158" s="617"/>
      <c r="B158" s="613"/>
      <c r="C158" s="614"/>
      <c r="D158" s="614"/>
      <c r="E158" s="614"/>
      <c r="F158" s="614"/>
      <c r="G158" s="615"/>
    </row>
    <row r="159" spans="1:8">
      <c r="A159" s="617"/>
      <c r="B159" s="619"/>
      <c r="C159" s="620"/>
      <c r="D159" s="620"/>
      <c r="E159" s="620"/>
      <c r="F159" s="620"/>
      <c r="G159" s="621"/>
    </row>
    <row r="160" spans="1:8">
      <c r="A160" s="617"/>
      <c r="B160" s="613"/>
      <c r="C160" s="614"/>
      <c r="D160" s="614"/>
      <c r="E160" s="614"/>
      <c r="F160" s="614"/>
      <c r="G160" s="615"/>
    </row>
    <row r="161" spans="1:8">
      <c r="A161" s="617"/>
      <c r="B161" s="619"/>
      <c r="C161" s="620"/>
      <c r="D161" s="620"/>
      <c r="E161" s="620"/>
      <c r="F161" s="620"/>
      <c r="G161" s="621"/>
    </row>
    <row r="162" spans="1:8">
      <c r="A162" s="617"/>
      <c r="B162" s="613"/>
      <c r="C162" s="614"/>
      <c r="D162" s="614"/>
      <c r="E162" s="614"/>
      <c r="F162" s="614"/>
      <c r="G162" s="615"/>
    </row>
    <row r="163" spans="1:8">
      <c r="A163" s="617"/>
      <c r="B163" s="619"/>
      <c r="C163" s="620"/>
      <c r="D163" s="620"/>
      <c r="E163" s="620"/>
      <c r="F163" s="620"/>
      <c r="G163" s="621"/>
    </row>
    <row r="164" spans="1:8">
      <c r="B164" s="613"/>
      <c r="C164" s="614"/>
      <c r="D164" s="614"/>
      <c r="E164" s="614"/>
      <c r="F164" s="614"/>
      <c r="G164" s="615"/>
      <c r="H164" s="618"/>
    </row>
    <row r="165" spans="1:8">
      <c r="B165" s="619"/>
      <c r="C165" s="620"/>
      <c r="D165" s="620"/>
      <c r="E165" s="620"/>
      <c r="F165" s="620"/>
      <c r="G165" s="621"/>
    </row>
    <row r="166" spans="1:8">
      <c r="A166" s="617"/>
      <c r="B166" s="613"/>
      <c r="C166" s="614"/>
      <c r="D166" s="614"/>
      <c r="E166" s="614"/>
      <c r="F166" s="614"/>
      <c r="G166" s="615"/>
    </row>
    <row r="167" spans="1:8">
      <c r="A167" s="617"/>
      <c r="B167" s="619"/>
      <c r="C167" s="620"/>
      <c r="D167" s="620"/>
      <c r="E167" s="620"/>
      <c r="F167" s="620"/>
      <c r="G167" s="621"/>
    </row>
    <row r="168" spans="1:8">
      <c r="A168" s="617"/>
      <c r="B168" s="613"/>
      <c r="C168" s="614"/>
      <c r="D168" s="614"/>
      <c r="E168" s="614"/>
      <c r="F168" s="614"/>
      <c r="G168" s="615"/>
    </row>
    <row r="169" spans="1:8">
      <c r="A169" s="617"/>
      <c r="B169" s="619"/>
      <c r="C169" s="620"/>
      <c r="D169" s="620"/>
      <c r="E169" s="620"/>
      <c r="F169" s="620"/>
      <c r="G169" s="621"/>
    </row>
    <row r="170" spans="1:8">
      <c r="A170" s="617"/>
      <c r="B170" s="613"/>
      <c r="C170" s="614"/>
      <c r="D170" s="614"/>
      <c r="E170" s="614"/>
      <c r="F170" s="614"/>
      <c r="G170" s="615"/>
    </row>
    <row r="171" spans="1:8">
      <c r="A171" s="617"/>
      <c r="B171" s="619"/>
      <c r="C171" s="620"/>
      <c r="D171" s="620"/>
      <c r="E171" s="620"/>
      <c r="F171" s="620"/>
      <c r="G171" s="621"/>
    </row>
    <row r="172" spans="1:8">
      <c r="A172" s="617"/>
      <c r="B172" s="613"/>
      <c r="C172" s="614"/>
      <c r="D172" s="614"/>
      <c r="E172" s="614"/>
      <c r="F172" s="614"/>
      <c r="G172" s="615"/>
    </row>
    <row r="173" spans="1:8">
      <c r="A173" s="617"/>
      <c r="B173" s="619"/>
      <c r="C173" s="620"/>
      <c r="D173" s="620"/>
      <c r="E173" s="620"/>
      <c r="F173" s="620"/>
      <c r="G173" s="621"/>
      <c r="H173" s="616"/>
    </row>
    <row r="174" spans="1:8">
      <c r="A174" s="617"/>
      <c r="B174" s="613"/>
      <c r="C174" s="614"/>
      <c r="D174" s="614"/>
      <c r="E174" s="614"/>
      <c r="F174" s="614"/>
      <c r="G174" s="615"/>
      <c r="H174" s="616"/>
    </row>
    <row r="175" spans="1:8">
      <c r="A175" s="617"/>
      <c r="B175" s="619"/>
      <c r="C175" s="620"/>
      <c r="D175" s="620"/>
      <c r="E175" s="620"/>
      <c r="F175" s="620"/>
      <c r="G175" s="621"/>
    </row>
    <row r="176" spans="1:8">
      <c r="A176" s="617"/>
      <c r="B176" s="613"/>
      <c r="C176" s="614"/>
      <c r="D176" s="614"/>
      <c r="E176" s="614"/>
      <c r="F176" s="614"/>
      <c r="G176" s="615"/>
      <c r="H176" s="616"/>
    </row>
    <row r="177" spans="1:8">
      <c r="B177" s="619"/>
      <c r="C177" s="620"/>
      <c r="D177" s="620"/>
      <c r="E177" s="620"/>
      <c r="F177" s="620"/>
      <c r="G177" s="621"/>
      <c r="H177" s="616"/>
    </row>
    <row r="178" spans="1:8">
      <c r="B178" s="613"/>
      <c r="C178" s="614"/>
      <c r="D178" s="614"/>
      <c r="E178" s="614"/>
      <c r="F178" s="614"/>
      <c r="G178" s="615"/>
      <c r="H178" s="616"/>
    </row>
    <row r="179" spans="1:8">
      <c r="B179" s="619"/>
      <c r="C179" s="620"/>
      <c r="D179" s="620"/>
      <c r="E179" s="620"/>
      <c r="F179" s="620"/>
      <c r="G179" s="621"/>
    </row>
    <row r="180" spans="1:8">
      <c r="B180" s="613"/>
      <c r="C180" s="614"/>
      <c r="D180" s="614"/>
      <c r="E180" s="614"/>
      <c r="F180" s="614"/>
      <c r="G180" s="615"/>
      <c r="H180" s="616"/>
    </row>
    <row r="181" spans="1:8">
      <c r="B181" s="619"/>
      <c r="C181" s="620"/>
      <c r="D181" s="620"/>
      <c r="E181" s="620"/>
      <c r="F181" s="620"/>
      <c r="G181" s="621"/>
    </row>
    <row r="182" spans="1:8">
      <c r="B182" s="613"/>
      <c r="C182" s="614"/>
      <c r="D182" s="614"/>
      <c r="E182" s="614"/>
      <c r="F182" s="614"/>
      <c r="G182" s="615"/>
    </row>
    <row r="183" spans="1:8">
      <c r="A183" s="617"/>
      <c r="B183" s="619"/>
      <c r="C183" s="620"/>
      <c r="D183" s="620"/>
      <c r="E183" s="620"/>
      <c r="F183" s="620"/>
      <c r="G183" s="621"/>
    </row>
    <row r="184" spans="1:8">
      <c r="A184" s="617"/>
      <c r="B184" s="613"/>
      <c r="C184" s="614"/>
      <c r="D184" s="614"/>
      <c r="E184" s="614"/>
      <c r="F184" s="614"/>
      <c r="G184" s="615"/>
      <c r="H184" s="616"/>
    </row>
    <row r="185" spans="1:8">
      <c r="A185" s="617"/>
      <c r="B185" s="619"/>
      <c r="C185" s="620"/>
      <c r="D185" s="620"/>
      <c r="E185" s="620"/>
      <c r="F185" s="620"/>
      <c r="G185" s="621"/>
      <c r="H185" s="616"/>
    </row>
    <row r="186" spans="1:8">
      <c r="B186" s="613"/>
      <c r="C186" s="614"/>
      <c r="D186" s="614"/>
      <c r="E186" s="614"/>
      <c r="F186" s="614"/>
      <c r="G186" s="615"/>
    </row>
    <row r="187" spans="1:8">
      <c r="A187" s="617"/>
      <c r="B187" s="619"/>
      <c r="C187" s="620"/>
      <c r="D187" s="620"/>
      <c r="E187" s="620"/>
      <c r="F187" s="620"/>
      <c r="G187" s="621"/>
    </row>
    <row r="188" spans="1:8">
      <c r="A188" s="617"/>
      <c r="B188" s="613"/>
      <c r="C188" s="614"/>
      <c r="D188" s="614"/>
      <c r="E188" s="614"/>
      <c r="F188" s="614"/>
      <c r="G188" s="615"/>
    </row>
    <row r="189" spans="1:8">
      <c r="A189" s="617"/>
      <c r="B189" s="619"/>
      <c r="C189" s="620"/>
      <c r="D189" s="620"/>
      <c r="E189" s="620"/>
      <c r="F189" s="620"/>
      <c r="G189" s="621"/>
    </row>
    <row r="190" spans="1:8">
      <c r="A190" s="617"/>
      <c r="B190" s="613"/>
      <c r="C190" s="614"/>
      <c r="D190" s="614"/>
      <c r="E190" s="614"/>
      <c r="F190" s="614"/>
      <c r="G190" s="615"/>
    </row>
    <row r="191" spans="1:8">
      <c r="A191" s="617"/>
      <c r="B191" s="619"/>
      <c r="C191" s="620"/>
      <c r="D191" s="620"/>
      <c r="E191" s="620"/>
      <c r="F191" s="620"/>
      <c r="G191" s="621"/>
    </row>
    <row r="192" spans="1:8">
      <c r="B192" s="613"/>
      <c r="C192" s="614"/>
      <c r="D192" s="614"/>
      <c r="E192" s="614"/>
      <c r="F192" s="614"/>
      <c r="G192" s="615"/>
    </row>
    <row r="193" spans="1:8">
      <c r="B193" s="619"/>
      <c r="C193" s="620"/>
      <c r="D193" s="620"/>
      <c r="E193" s="620"/>
      <c r="F193" s="620"/>
      <c r="G193" s="621"/>
    </row>
    <row r="194" spans="1:8">
      <c r="B194" s="613"/>
      <c r="C194" s="614"/>
      <c r="D194" s="614"/>
      <c r="E194" s="614"/>
      <c r="F194" s="614"/>
      <c r="G194" s="615"/>
      <c r="H194" s="616"/>
    </row>
    <row r="195" spans="1:8">
      <c r="B195" s="619"/>
      <c r="C195" s="620"/>
      <c r="D195" s="620"/>
      <c r="E195" s="620"/>
      <c r="F195" s="620"/>
      <c r="G195" s="621"/>
      <c r="H195" s="616"/>
    </row>
    <row r="196" spans="1:8">
      <c r="B196" s="613"/>
      <c r="C196" s="614"/>
      <c r="D196" s="614"/>
      <c r="E196" s="614"/>
      <c r="F196" s="614"/>
      <c r="G196" s="615"/>
    </row>
    <row r="197" spans="1:8">
      <c r="A197" s="617"/>
      <c r="B197" s="619"/>
      <c r="C197" s="620"/>
      <c r="D197" s="620"/>
      <c r="E197" s="620"/>
      <c r="F197" s="620"/>
      <c r="G197" s="621"/>
    </row>
    <row r="198" spans="1:8">
      <c r="A198" s="617"/>
      <c r="B198" s="613"/>
      <c r="C198" s="614"/>
      <c r="D198" s="614"/>
      <c r="E198" s="614"/>
      <c r="F198" s="614"/>
      <c r="G198" s="615"/>
    </row>
    <row r="199" spans="1:8">
      <c r="A199" s="617"/>
      <c r="B199" s="619"/>
      <c r="C199" s="620"/>
      <c r="D199" s="620"/>
      <c r="E199" s="620"/>
      <c r="F199" s="620"/>
      <c r="G199" s="621"/>
    </row>
    <row r="200" spans="1:8">
      <c r="A200" s="617"/>
      <c r="B200" s="613"/>
      <c r="C200" s="614"/>
      <c r="D200" s="614"/>
      <c r="E200" s="614"/>
      <c r="F200" s="614"/>
      <c r="G200" s="615"/>
    </row>
    <row r="201" spans="1:8">
      <c r="A201" s="617"/>
      <c r="B201" s="619"/>
      <c r="C201" s="620"/>
      <c r="D201" s="620"/>
      <c r="E201" s="620"/>
      <c r="F201" s="620"/>
      <c r="G201" s="621"/>
    </row>
    <row r="202" spans="1:8">
      <c r="A202" s="617"/>
      <c r="B202" s="613"/>
      <c r="C202" s="614"/>
      <c r="D202" s="614"/>
      <c r="E202" s="614"/>
      <c r="F202" s="614"/>
      <c r="G202" s="615"/>
    </row>
    <row r="203" spans="1:8">
      <c r="A203" s="617"/>
      <c r="B203" s="619"/>
      <c r="C203" s="620"/>
      <c r="D203" s="620"/>
      <c r="E203" s="620"/>
      <c r="F203" s="620"/>
      <c r="G203" s="621"/>
    </row>
    <row r="204" spans="1:8">
      <c r="B204" s="613"/>
      <c r="C204" s="614"/>
      <c r="D204" s="614"/>
      <c r="E204" s="614"/>
      <c r="F204" s="614"/>
      <c r="G204" s="615"/>
    </row>
    <row r="205" spans="1:8">
      <c r="B205" s="619"/>
      <c r="C205" s="620"/>
      <c r="D205" s="620"/>
      <c r="E205" s="620"/>
      <c r="F205" s="620"/>
      <c r="G205" s="621"/>
    </row>
    <row r="206" spans="1:8">
      <c r="B206" s="613"/>
      <c r="C206" s="614"/>
      <c r="D206" s="614"/>
      <c r="E206" s="614"/>
      <c r="F206" s="614"/>
      <c r="G206" s="615"/>
      <c r="H206" s="616"/>
    </row>
    <row r="207" spans="1:8">
      <c r="B207" s="619"/>
      <c r="C207" s="620"/>
      <c r="D207" s="620"/>
      <c r="E207" s="620"/>
      <c r="F207" s="620"/>
      <c r="G207" s="621"/>
      <c r="H207" s="616"/>
    </row>
    <row r="208" spans="1:8">
      <c r="A208" s="617"/>
      <c r="B208" s="613"/>
      <c r="C208" s="614"/>
      <c r="D208" s="614"/>
      <c r="E208" s="614"/>
      <c r="F208" s="614"/>
      <c r="G208" s="615"/>
    </row>
    <row r="209" spans="1:8">
      <c r="A209" s="617"/>
      <c r="B209" s="619"/>
      <c r="C209" s="620"/>
      <c r="D209" s="620"/>
      <c r="E209" s="620"/>
      <c r="F209" s="620"/>
      <c r="G209" s="621"/>
    </row>
    <row r="210" spans="1:8">
      <c r="A210" s="617"/>
      <c r="B210" s="613"/>
      <c r="C210" s="614"/>
      <c r="D210" s="614"/>
      <c r="E210" s="614"/>
      <c r="F210" s="614"/>
      <c r="G210" s="615"/>
    </row>
    <row r="211" spans="1:8">
      <c r="A211" s="617"/>
      <c r="B211" s="619"/>
      <c r="C211" s="620"/>
      <c r="D211" s="620"/>
      <c r="E211" s="620"/>
      <c r="F211" s="620"/>
      <c r="G211" s="621"/>
    </row>
    <row r="212" spans="1:8">
      <c r="A212" s="617"/>
      <c r="B212" s="613"/>
      <c r="C212" s="614"/>
      <c r="D212" s="614"/>
      <c r="E212" s="614"/>
      <c r="F212" s="614"/>
      <c r="G212" s="615"/>
    </row>
    <row r="213" spans="1:8">
      <c r="A213" s="617"/>
      <c r="B213" s="619"/>
      <c r="C213" s="620"/>
      <c r="D213" s="620"/>
      <c r="E213" s="620"/>
      <c r="F213" s="620"/>
      <c r="G213" s="621"/>
    </row>
    <row r="214" spans="1:8">
      <c r="A214" s="617"/>
      <c r="B214" s="613"/>
      <c r="C214" s="614"/>
      <c r="D214" s="614"/>
      <c r="E214" s="614"/>
      <c r="F214" s="614"/>
      <c r="G214" s="615"/>
    </row>
    <row r="215" spans="1:8">
      <c r="A215" s="617"/>
      <c r="B215" s="619"/>
      <c r="C215" s="620"/>
      <c r="D215" s="620"/>
      <c r="E215" s="620"/>
      <c r="F215" s="620"/>
      <c r="G215" s="621"/>
    </row>
    <row r="216" spans="1:8">
      <c r="A216" s="617"/>
      <c r="B216" s="613"/>
      <c r="C216" s="614"/>
      <c r="D216" s="614"/>
      <c r="E216" s="614"/>
      <c r="F216" s="614"/>
      <c r="G216" s="615"/>
    </row>
    <row r="217" spans="1:8">
      <c r="A217" s="617"/>
      <c r="B217" s="619"/>
      <c r="C217" s="620"/>
      <c r="D217" s="620"/>
      <c r="E217" s="620"/>
      <c r="F217" s="620"/>
      <c r="G217" s="621"/>
    </row>
    <row r="218" spans="1:8">
      <c r="A218" s="617"/>
      <c r="B218" s="613"/>
      <c r="C218" s="614"/>
      <c r="D218" s="614"/>
      <c r="E218" s="614"/>
      <c r="F218" s="614"/>
      <c r="G218" s="615"/>
    </row>
    <row r="219" spans="1:8">
      <c r="A219" s="617"/>
      <c r="B219" s="619"/>
      <c r="C219" s="620"/>
      <c r="D219" s="620"/>
      <c r="E219" s="620"/>
      <c r="F219" s="620"/>
      <c r="G219" s="621"/>
    </row>
    <row r="220" spans="1:8">
      <c r="A220" s="617"/>
      <c r="B220" s="613"/>
      <c r="C220" s="614"/>
      <c r="D220" s="614"/>
      <c r="E220" s="614"/>
      <c r="F220" s="614"/>
      <c r="G220" s="615"/>
    </row>
    <row r="221" spans="1:8">
      <c r="A221" s="617"/>
      <c r="B221" s="619"/>
      <c r="C221" s="620"/>
      <c r="D221" s="620"/>
      <c r="E221" s="620"/>
      <c r="F221" s="620"/>
      <c r="G221" s="621"/>
    </row>
    <row r="222" spans="1:8">
      <c r="A222" s="617"/>
      <c r="B222" s="613"/>
      <c r="C222" s="614"/>
      <c r="D222" s="614"/>
      <c r="E222" s="614"/>
      <c r="F222" s="614"/>
      <c r="G222" s="615"/>
      <c r="H222" s="616"/>
    </row>
    <row r="223" spans="1:8">
      <c r="A223" s="617"/>
      <c r="B223" s="619"/>
      <c r="C223" s="620"/>
      <c r="D223" s="620"/>
      <c r="E223" s="620"/>
      <c r="F223" s="620"/>
      <c r="G223" s="621"/>
    </row>
    <row r="224" spans="1:8">
      <c r="B224" s="613"/>
      <c r="C224" s="614"/>
      <c r="D224" s="614"/>
      <c r="E224" s="614"/>
      <c r="F224" s="614"/>
      <c r="G224" s="615"/>
    </row>
    <row r="225" spans="1:7">
      <c r="A225" s="617"/>
      <c r="B225" s="619"/>
      <c r="C225" s="620"/>
      <c r="D225" s="620"/>
      <c r="E225" s="620"/>
      <c r="F225" s="620"/>
      <c r="G225" s="621"/>
    </row>
    <row r="226" spans="1:7">
      <c r="A226" s="617"/>
      <c r="B226" s="613"/>
      <c r="C226" s="614"/>
      <c r="D226" s="614"/>
      <c r="E226" s="614"/>
      <c r="F226" s="614"/>
      <c r="G226" s="615"/>
    </row>
    <row r="227" spans="1:7">
      <c r="B227" s="619"/>
      <c r="C227" s="620"/>
      <c r="D227" s="620"/>
      <c r="E227" s="620"/>
      <c r="F227" s="620"/>
      <c r="G227" s="621"/>
    </row>
    <row r="228" spans="1:7">
      <c r="B228" s="613"/>
      <c r="C228" s="614"/>
      <c r="D228" s="614"/>
      <c r="E228" s="614"/>
      <c r="F228" s="614"/>
      <c r="G228" s="615"/>
    </row>
    <row r="229" spans="1:7">
      <c r="B229" s="619"/>
      <c r="C229" s="620"/>
      <c r="D229" s="620"/>
      <c r="E229" s="620"/>
      <c r="F229" s="620"/>
      <c r="G229" s="621"/>
    </row>
    <row r="230" spans="1:7">
      <c r="B230" s="613"/>
      <c r="C230" s="614"/>
      <c r="D230" s="614"/>
      <c r="E230" s="614"/>
      <c r="F230" s="614"/>
      <c r="G230" s="615"/>
    </row>
    <row r="231" spans="1:7">
      <c r="B231" s="619"/>
      <c r="C231" s="620"/>
      <c r="D231" s="620"/>
      <c r="E231" s="620"/>
      <c r="F231" s="620"/>
      <c r="G231" s="621"/>
    </row>
    <row r="232" spans="1:7">
      <c r="B232" s="613"/>
      <c r="C232" s="614"/>
      <c r="D232" s="614"/>
      <c r="E232" s="614"/>
      <c r="F232" s="614"/>
      <c r="G232" s="615"/>
    </row>
    <row r="233" spans="1:7">
      <c r="B233" s="619"/>
      <c r="C233" s="620"/>
      <c r="D233" s="620"/>
      <c r="E233" s="620"/>
      <c r="F233" s="620"/>
      <c r="G233" s="621"/>
    </row>
    <row r="234" spans="1:7">
      <c r="B234" s="613"/>
      <c r="C234" s="614"/>
      <c r="D234" s="614"/>
      <c r="E234" s="614"/>
      <c r="F234" s="614"/>
      <c r="G234" s="615"/>
    </row>
    <row r="235" spans="1:7">
      <c r="A235" s="617"/>
      <c r="B235" s="619"/>
      <c r="C235" s="620"/>
      <c r="D235" s="620"/>
      <c r="E235" s="620"/>
      <c r="F235" s="620"/>
      <c r="G235" s="621"/>
    </row>
    <row r="236" spans="1:7">
      <c r="A236" s="617"/>
      <c r="B236" s="613"/>
      <c r="C236" s="614"/>
      <c r="D236" s="614"/>
      <c r="E236" s="614"/>
      <c r="F236" s="614"/>
      <c r="G236" s="615"/>
    </row>
    <row r="237" spans="1:7">
      <c r="A237" s="617"/>
      <c r="B237" s="619"/>
      <c r="C237" s="620"/>
      <c r="D237" s="620"/>
      <c r="E237" s="620"/>
      <c r="F237" s="620"/>
      <c r="G237" s="621"/>
    </row>
    <row r="238" spans="1:7">
      <c r="A238" s="617"/>
      <c r="B238" s="613"/>
      <c r="C238" s="614"/>
      <c r="D238" s="614"/>
      <c r="E238" s="614"/>
      <c r="F238" s="614"/>
      <c r="G238" s="615"/>
    </row>
    <row r="239" spans="1:7">
      <c r="A239" s="617"/>
      <c r="B239" s="619"/>
      <c r="C239" s="620"/>
      <c r="D239" s="620"/>
      <c r="E239" s="620"/>
      <c r="F239" s="620"/>
      <c r="G239" s="621"/>
    </row>
    <row r="240" spans="1:7">
      <c r="A240" s="617"/>
      <c r="B240" s="613"/>
      <c r="C240" s="614"/>
      <c r="D240" s="614"/>
      <c r="E240" s="614"/>
      <c r="F240" s="614"/>
      <c r="G240" s="615"/>
    </row>
    <row r="241" spans="1:7">
      <c r="A241" s="617"/>
      <c r="B241" s="619"/>
      <c r="C241" s="620"/>
      <c r="D241" s="620"/>
      <c r="E241" s="620"/>
      <c r="F241" s="620"/>
      <c r="G241" s="621"/>
    </row>
    <row r="242" spans="1:7">
      <c r="A242" s="617"/>
      <c r="B242" s="613"/>
      <c r="C242" s="614"/>
      <c r="D242" s="614"/>
      <c r="E242" s="614"/>
      <c r="F242" s="614"/>
      <c r="G242" s="615"/>
    </row>
    <row r="243" spans="1:7">
      <c r="A243" s="617"/>
      <c r="B243" s="619"/>
      <c r="C243" s="620"/>
      <c r="D243" s="620"/>
      <c r="E243" s="620"/>
      <c r="F243" s="620"/>
      <c r="G243" s="621"/>
    </row>
    <row r="244" spans="1:7">
      <c r="A244" s="617"/>
      <c r="B244" s="613"/>
      <c r="C244" s="614"/>
      <c r="D244" s="614"/>
      <c r="E244" s="614"/>
      <c r="F244" s="614"/>
      <c r="G244" s="615"/>
    </row>
    <row r="245" spans="1:7">
      <c r="A245" s="617"/>
      <c r="B245" s="619"/>
      <c r="C245" s="620"/>
      <c r="D245" s="620"/>
      <c r="E245" s="620"/>
      <c r="F245" s="620"/>
      <c r="G245" s="621"/>
    </row>
    <row r="246" spans="1:7">
      <c r="A246" s="617"/>
      <c r="B246" s="613"/>
      <c r="C246" s="614"/>
      <c r="D246" s="614"/>
      <c r="E246" s="614"/>
      <c r="F246" s="614"/>
      <c r="G246" s="615"/>
    </row>
    <row r="247" spans="1:7">
      <c r="A247" s="617"/>
      <c r="B247" s="619"/>
      <c r="C247" s="620"/>
      <c r="D247" s="620"/>
      <c r="E247" s="620"/>
      <c r="F247" s="620"/>
      <c r="G247" s="621"/>
    </row>
    <row r="248" spans="1:7">
      <c r="A248" s="617"/>
      <c r="B248" s="613"/>
      <c r="C248" s="614"/>
      <c r="D248" s="614"/>
      <c r="E248" s="614"/>
      <c r="F248" s="614"/>
      <c r="G248" s="615"/>
    </row>
    <row r="249" spans="1:7">
      <c r="A249" s="617"/>
      <c r="B249" s="619"/>
      <c r="C249" s="620"/>
      <c r="D249" s="620"/>
      <c r="E249" s="620"/>
      <c r="F249" s="620"/>
      <c r="G249" s="621"/>
    </row>
    <row r="250" spans="1:7">
      <c r="A250" s="617"/>
      <c r="B250" s="613"/>
      <c r="C250" s="614"/>
      <c r="D250" s="614"/>
      <c r="E250" s="614"/>
      <c r="F250" s="614"/>
      <c r="G250" s="615"/>
    </row>
    <row r="251" spans="1:7">
      <c r="A251" s="617"/>
      <c r="B251" s="619"/>
      <c r="C251" s="620"/>
      <c r="D251" s="620"/>
      <c r="E251" s="620"/>
      <c r="F251" s="620"/>
      <c r="G251" s="621"/>
    </row>
    <row r="252" spans="1:7">
      <c r="A252" s="617"/>
      <c r="B252" s="613"/>
      <c r="C252" s="614"/>
      <c r="D252" s="614"/>
      <c r="E252" s="614"/>
      <c r="F252" s="614"/>
      <c r="G252" s="615"/>
    </row>
    <row r="253" spans="1:7">
      <c r="A253" s="617"/>
      <c r="B253" s="619"/>
      <c r="C253" s="620"/>
      <c r="D253" s="620"/>
      <c r="E253" s="620"/>
      <c r="F253" s="620"/>
      <c r="G253" s="621"/>
    </row>
    <row r="254" spans="1:7">
      <c r="A254" s="617"/>
      <c r="B254" s="613"/>
      <c r="C254" s="614"/>
      <c r="D254" s="614"/>
      <c r="E254" s="614"/>
      <c r="F254" s="614"/>
      <c r="G254" s="615"/>
    </row>
    <row r="255" spans="1:7">
      <c r="A255" s="617"/>
      <c r="B255" s="619"/>
      <c r="C255" s="620"/>
      <c r="D255" s="620"/>
      <c r="E255" s="620"/>
      <c r="F255" s="620"/>
      <c r="G255" s="621"/>
    </row>
    <row r="256" spans="1:7">
      <c r="A256" s="617"/>
      <c r="B256" s="613"/>
      <c r="C256" s="614"/>
      <c r="D256" s="614"/>
      <c r="E256" s="614"/>
      <c r="F256" s="614"/>
      <c r="G256" s="615"/>
    </row>
    <row r="257" spans="1:8">
      <c r="A257" s="617"/>
      <c r="B257" s="619"/>
      <c r="C257" s="620"/>
      <c r="D257" s="620"/>
      <c r="E257" s="620"/>
      <c r="F257" s="620"/>
      <c r="G257" s="621"/>
    </row>
    <row r="258" spans="1:8">
      <c r="A258" s="617"/>
      <c r="B258" s="613"/>
      <c r="C258" s="614"/>
      <c r="D258" s="614"/>
      <c r="E258" s="614"/>
      <c r="F258" s="614"/>
      <c r="G258" s="615"/>
    </row>
    <row r="259" spans="1:8">
      <c r="A259" s="617"/>
      <c r="B259" s="619"/>
      <c r="C259" s="620"/>
      <c r="D259" s="620"/>
      <c r="E259" s="620"/>
      <c r="F259" s="620"/>
      <c r="G259" s="621"/>
    </row>
    <row r="260" spans="1:8">
      <c r="A260" s="617"/>
      <c r="B260" s="613"/>
      <c r="C260" s="614"/>
      <c r="D260" s="614"/>
      <c r="E260" s="614"/>
      <c r="F260" s="614"/>
      <c r="G260" s="615"/>
    </row>
    <row r="261" spans="1:8">
      <c r="A261" s="617"/>
      <c r="B261" s="619"/>
      <c r="C261" s="620"/>
      <c r="D261" s="620"/>
      <c r="E261" s="620"/>
      <c r="F261" s="620"/>
      <c r="G261" s="621"/>
    </row>
    <row r="262" spans="1:8">
      <c r="B262" s="613"/>
      <c r="C262" s="614"/>
      <c r="D262" s="614"/>
      <c r="E262" s="614"/>
      <c r="F262" s="614"/>
      <c r="G262" s="615"/>
    </row>
    <row r="263" spans="1:8">
      <c r="B263" s="619"/>
      <c r="C263" s="620"/>
      <c r="D263" s="620"/>
      <c r="E263" s="620"/>
      <c r="F263" s="620"/>
      <c r="G263" s="621"/>
    </row>
    <row r="264" spans="1:8">
      <c r="B264" s="613"/>
      <c r="C264" s="614"/>
      <c r="D264" s="614"/>
      <c r="E264" s="614"/>
      <c r="F264" s="614"/>
      <c r="G264" s="615"/>
    </row>
    <row r="265" spans="1:8">
      <c r="B265" s="619"/>
      <c r="C265" s="620"/>
      <c r="D265" s="620"/>
      <c r="E265" s="620"/>
      <c r="F265" s="620"/>
      <c r="G265" s="621"/>
    </row>
    <row r="266" spans="1:8">
      <c r="B266" s="613"/>
      <c r="C266" s="614"/>
      <c r="D266" s="614"/>
      <c r="E266" s="614"/>
      <c r="F266" s="614"/>
      <c r="G266" s="615"/>
    </row>
    <row r="267" spans="1:8">
      <c r="B267" s="619"/>
      <c r="C267" s="620"/>
      <c r="D267" s="620"/>
      <c r="E267" s="620"/>
      <c r="F267" s="620"/>
      <c r="G267" s="621"/>
    </row>
    <row r="268" spans="1:8">
      <c r="B268" s="613"/>
      <c r="C268" s="614"/>
      <c r="D268" s="614"/>
      <c r="E268" s="614"/>
      <c r="F268" s="614"/>
      <c r="G268" s="615"/>
    </row>
    <row r="269" spans="1:8">
      <c r="B269" s="619"/>
      <c r="C269" s="620"/>
      <c r="D269" s="620"/>
      <c r="E269" s="620"/>
      <c r="F269" s="620"/>
      <c r="G269" s="621"/>
      <c r="H269" s="616"/>
    </row>
    <row r="270" spans="1:8">
      <c r="B270" s="613"/>
      <c r="C270" s="614"/>
      <c r="D270" s="614"/>
      <c r="E270" s="614"/>
      <c r="F270" s="614"/>
      <c r="G270" s="615"/>
      <c r="H270" s="616"/>
    </row>
    <row r="271" spans="1:8">
      <c r="B271" s="618"/>
      <c r="G271" s="618"/>
    </row>
  </sheetData>
  <mergeCells count="4">
    <mergeCell ref="C5:D5"/>
    <mergeCell ref="C6:D7"/>
    <mergeCell ref="C8:D8"/>
    <mergeCell ref="C9:D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39997558519241921"/>
  </sheetPr>
  <dimension ref="A1:BQ50"/>
  <sheetViews>
    <sheetView zoomScale="115" zoomScaleNormal="115" workbookViewId="0">
      <pane xSplit="1" ySplit="12" topLeftCell="V13" activePane="bottomRight" state="frozen"/>
      <selection activeCell="C29" sqref="C29"/>
      <selection pane="topRight" activeCell="C29" sqref="C29"/>
      <selection pane="bottomLeft" activeCell="C29" sqref="C29"/>
      <selection pane="bottomRight"/>
    </sheetView>
  </sheetViews>
  <sheetFormatPr baseColWidth="10" defaultColWidth="11.44140625" defaultRowHeight="14.4"/>
  <cols>
    <col min="1" max="1" width="50.21875" style="41" customWidth="1"/>
    <col min="2" max="3" width="14.109375" style="19" customWidth="1"/>
    <col min="4" max="4" width="15.109375" style="19" customWidth="1"/>
    <col min="5" max="5" width="12.6640625" style="19" customWidth="1"/>
    <col min="6" max="6" width="13.44140625" style="19" customWidth="1"/>
    <col min="7" max="7" width="13" style="19" customWidth="1"/>
    <col min="8" max="16384" width="11.44140625" style="41"/>
  </cols>
  <sheetData>
    <row r="1" spans="1:69">
      <c r="G1" s="41"/>
    </row>
    <row r="2" spans="1:69">
      <c r="G2" s="41"/>
    </row>
    <row r="3" spans="1:69">
      <c r="G3" s="41"/>
    </row>
    <row r="4" spans="1:69" ht="15" customHeight="1" thickBot="1">
      <c r="B4" s="90"/>
      <c r="C4" s="90"/>
      <c r="D4" s="90"/>
      <c r="E4" s="90"/>
      <c r="F4" s="90"/>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row>
    <row r="5" spans="1:69" ht="22.8">
      <c r="B5" s="90"/>
      <c r="C5" s="757" t="s">
        <v>14</v>
      </c>
      <c r="D5" s="758"/>
      <c r="E5" s="758"/>
      <c r="F5" s="759"/>
      <c r="G5" s="57" t="s">
        <v>13</v>
      </c>
      <c r="H5" s="58"/>
      <c r="I5" s="766" t="str">
        <f>+Chantier</f>
        <v>CHR012</v>
      </c>
      <c r="J5" s="767"/>
      <c r="K5" s="767"/>
      <c r="L5" s="767"/>
      <c r="M5" s="768"/>
    </row>
    <row r="6" spans="1:69" ht="27.75" customHeight="1">
      <c r="B6" s="90"/>
      <c r="C6" s="760" t="s">
        <v>16</v>
      </c>
      <c r="D6" s="761"/>
      <c r="E6" s="761"/>
      <c r="F6" s="762"/>
      <c r="G6" s="59" t="s">
        <v>12</v>
      </c>
      <c r="H6" s="60"/>
      <c r="I6" s="660">
        <f>+Maitre</f>
        <v>0</v>
      </c>
      <c r="J6" s="661"/>
      <c r="K6" s="661"/>
      <c r="L6" s="661"/>
      <c r="M6" s="662"/>
    </row>
    <row r="7" spans="1:69" ht="28.5" customHeight="1">
      <c r="B7" s="90"/>
      <c r="C7" s="64"/>
      <c r="D7" s="65"/>
      <c r="E7" s="65"/>
      <c r="F7" s="66"/>
      <c r="G7" s="59" t="s">
        <v>11</v>
      </c>
      <c r="H7" s="60"/>
      <c r="I7" s="663">
        <f>+Objet</f>
        <v>0</v>
      </c>
      <c r="J7" s="664"/>
      <c r="K7" s="664"/>
      <c r="L7" s="664"/>
      <c r="M7" s="665"/>
    </row>
    <row r="8" spans="1:69" ht="18.75" customHeight="1">
      <c r="B8" s="90"/>
      <c r="C8" s="760" t="s">
        <v>17</v>
      </c>
      <c r="D8" s="761"/>
      <c r="E8" s="761"/>
      <c r="F8" s="762"/>
      <c r="G8" s="59" t="s">
        <v>10</v>
      </c>
      <c r="H8" s="60"/>
      <c r="I8" s="666">
        <f>date</f>
        <v>44531</v>
      </c>
      <c r="J8" s="667"/>
      <c r="K8" s="667"/>
      <c r="L8" s="667"/>
      <c r="M8" s="668"/>
    </row>
    <row r="9" spans="1:69" ht="15" thickBot="1">
      <c r="B9" s="90"/>
      <c r="C9" s="763" t="s">
        <v>18</v>
      </c>
      <c r="D9" s="764"/>
      <c r="E9" s="764"/>
      <c r="F9" s="765"/>
      <c r="G9" s="61" t="s">
        <v>19</v>
      </c>
      <c r="H9" s="62"/>
      <c r="I9" s="669">
        <f>+Responsable</f>
        <v>0</v>
      </c>
      <c r="J9" s="670"/>
      <c r="K9" s="670"/>
      <c r="L9" s="670"/>
      <c r="M9" s="671"/>
    </row>
    <row r="10" spans="1:69" ht="15" thickBot="1">
      <c r="B10" s="90"/>
      <c r="C10" s="90"/>
      <c r="D10" s="90"/>
      <c r="E10" s="90"/>
      <c r="F10" s="90"/>
      <c r="G10" s="90"/>
      <c r="H10" s="10"/>
      <c r="I10" s="11"/>
      <c r="J10" s="11"/>
      <c r="K10" s="11"/>
      <c r="L10" s="11"/>
      <c r="M10" s="11"/>
      <c r="N10" s="11"/>
      <c r="O10" s="12"/>
      <c r="P10" s="12"/>
      <c r="Q10" s="12"/>
      <c r="R10" s="12"/>
      <c r="S10" s="12"/>
      <c r="T10" s="12"/>
      <c r="U10" s="12"/>
      <c r="V10" s="12"/>
      <c r="W10" s="12"/>
      <c r="X10" s="12"/>
      <c r="Y10" s="12"/>
      <c r="Z10" s="12"/>
      <c r="AA10" s="12"/>
      <c r="AB10" s="12"/>
      <c r="AC10" s="12"/>
      <c r="AD10" s="12"/>
      <c r="AE10" s="13"/>
    </row>
    <row r="11" spans="1:69" ht="29.25" customHeight="1" thickBot="1">
      <c r="A11" s="769" t="s">
        <v>0</v>
      </c>
      <c r="B11" s="771" t="s">
        <v>21</v>
      </c>
      <c r="C11" s="772"/>
      <c r="D11" s="63" t="s">
        <v>22</v>
      </c>
      <c r="E11" s="92" t="s">
        <v>23</v>
      </c>
      <c r="F11" s="91" t="s">
        <v>24</v>
      </c>
      <c r="G11" s="63" t="s">
        <v>25</v>
      </c>
      <c r="H11" s="753" t="s">
        <v>177</v>
      </c>
      <c r="I11" s="754"/>
      <c r="J11" s="755" t="s">
        <v>342</v>
      </c>
      <c r="K11" s="756"/>
      <c r="L11" s="751" t="s">
        <v>179</v>
      </c>
      <c r="M11" s="752"/>
      <c r="N11" s="753" t="s">
        <v>324</v>
      </c>
      <c r="O11" s="754"/>
      <c r="P11" s="755" t="s">
        <v>302</v>
      </c>
      <c r="Q11" s="756"/>
      <c r="R11" s="751" t="s">
        <v>300</v>
      </c>
      <c r="S11" s="752"/>
      <c r="T11" s="753" t="s">
        <v>301</v>
      </c>
      <c r="U11" s="754"/>
      <c r="V11" s="755" t="s">
        <v>304</v>
      </c>
      <c r="W11" s="756"/>
      <c r="X11" s="751" t="s">
        <v>303</v>
      </c>
      <c r="Y11" s="752"/>
      <c r="Z11" s="753" t="s">
        <v>300</v>
      </c>
      <c r="AA11" s="754"/>
      <c r="AB11" s="755" t="s">
        <v>301</v>
      </c>
      <c r="AC11" s="756"/>
      <c r="AD11" s="751" t="s">
        <v>48</v>
      </c>
      <c r="AE11" s="752"/>
      <c r="AF11" s="753" t="s">
        <v>49</v>
      </c>
      <c r="AG11" s="754"/>
      <c r="AH11" s="755" t="s">
        <v>50</v>
      </c>
      <c r="AI11" s="756"/>
      <c r="AJ11" s="751" t="s">
        <v>51</v>
      </c>
      <c r="AK11" s="752"/>
      <c r="AL11" s="753" t="s">
        <v>52</v>
      </c>
      <c r="AM11" s="754"/>
      <c r="AN11" s="755" t="s">
        <v>53</v>
      </c>
      <c r="AO11" s="756"/>
      <c r="AP11" s="751" t="s">
        <v>54</v>
      </c>
      <c r="AQ11" s="752"/>
      <c r="AR11" s="753" t="s">
        <v>55</v>
      </c>
      <c r="AS11" s="754"/>
      <c r="AT11" s="755" t="s">
        <v>188</v>
      </c>
      <c r="AU11" s="756"/>
      <c r="AV11" s="751" t="s">
        <v>189</v>
      </c>
      <c r="AW11" s="752"/>
      <c r="AX11" s="753" t="s">
        <v>190</v>
      </c>
      <c r="AY11" s="754"/>
      <c r="AZ11" s="755" t="s">
        <v>191</v>
      </c>
      <c r="BA11" s="756"/>
      <c r="BB11" s="751" t="s">
        <v>192</v>
      </c>
      <c r="BC11" s="752"/>
      <c r="BD11" s="753" t="s">
        <v>193</v>
      </c>
      <c r="BE11" s="754"/>
      <c r="BF11" s="755" t="s">
        <v>194</v>
      </c>
      <c r="BG11" s="756"/>
      <c r="BH11" s="751" t="s">
        <v>195</v>
      </c>
      <c r="BI11" s="752"/>
      <c r="BJ11" s="753" t="s">
        <v>196</v>
      </c>
      <c r="BK11" s="754"/>
      <c r="BL11" s="755" t="s">
        <v>197</v>
      </c>
      <c r="BM11" s="756"/>
      <c r="BN11" s="751" t="s">
        <v>198</v>
      </c>
      <c r="BO11" s="752"/>
      <c r="BP11" s="753" t="s">
        <v>199</v>
      </c>
      <c r="BQ11" s="754"/>
    </row>
    <row r="12" spans="1:69" s="19" customFormat="1" ht="15" thickBot="1">
      <c r="A12" s="770"/>
      <c r="B12" s="93" t="s">
        <v>44</v>
      </c>
      <c r="C12" s="93" t="s">
        <v>218</v>
      </c>
      <c r="D12" s="94" t="s">
        <v>44</v>
      </c>
      <c r="E12" s="95" t="s">
        <v>44</v>
      </c>
      <c r="F12" s="93" t="s">
        <v>45</v>
      </c>
      <c r="G12" s="94" t="s">
        <v>45</v>
      </c>
      <c r="H12" s="88" t="s">
        <v>45</v>
      </c>
      <c r="I12" s="88" t="s">
        <v>43</v>
      </c>
      <c r="J12" s="89" t="s">
        <v>46</v>
      </c>
      <c r="K12" s="89" t="s">
        <v>47</v>
      </c>
      <c r="L12" s="87" t="s">
        <v>44</v>
      </c>
      <c r="M12" s="87" t="s">
        <v>43</v>
      </c>
      <c r="N12" s="88" t="s">
        <v>45</v>
      </c>
      <c r="O12" s="88" t="s">
        <v>43</v>
      </c>
      <c r="P12" s="89" t="s">
        <v>45</v>
      </c>
      <c r="Q12" s="89" t="s">
        <v>43</v>
      </c>
      <c r="R12" s="87" t="s">
        <v>46</v>
      </c>
      <c r="S12" s="87" t="s">
        <v>47</v>
      </c>
      <c r="T12" s="88" t="s">
        <v>44</v>
      </c>
      <c r="U12" s="88" t="s">
        <v>43</v>
      </c>
      <c r="V12" s="89" t="s">
        <v>45</v>
      </c>
      <c r="W12" s="89" t="s">
        <v>43</v>
      </c>
      <c r="X12" s="87" t="s">
        <v>46</v>
      </c>
      <c r="Y12" s="87" t="s">
        <v>47</v>
      </c>
      <c r="Z12" s="88" t="s">
        <v>44</v>
      </c>
      <c r="AA12" s="88" t="s">
        <v>43</v>
      </c>
      <c r="AB12" s="89" t="s">
        <v>45</v>
      </c>
      <c r="AC12" s="89" t="s">
        <v>43</v>
      </c>
      <c r="AD12" s="87" t="s">
        <v>46</v>
      </c>
      <c r="AE12" s="87" t="s">
        <v>47</v>
      </c>
      <c r="AF12" s="88" t="s">
        <v>44</v>
      </c>
      <c r="AG12" s="88" t="s">
        <v>43</v>
      </c>
      <c r="AH12" s="89" t="s">
        <v>45</v>
      </c>
      <c r="AI12" s="89" t="s">
        <v>43</v>
      </c>
      <c r="AJ12" s="87" t="s">
        <v>46</v>
      </c>
      <c r="AK12" s="87" t="s">
        <v>47</v>
      </c>
      <c r="AL12" s="88" t="s">
        <v>44</v>
      </c>
      <c r="AM12" s="88" t="s">
        <v>43</v>
      </c>
      <c r="AN12" s="89" t="s">
        <v>45</v>
      </c>
      <c r="AO12" s="89" t="s">
        <v>43</v>
      </c>
      <c r="AP12" s="87" t="s">
        <v>46</v>
      </c>
      <c r="AQ12" s="87" t="s">
        <v>47</v>
      </c>
      <c r="AR12" s="88" t="s">
        <v>44</v>
      </c>
      <c r="AS12" s="88" t="s">
        <v>43</v>
      </c>
      <c r="AT12" s="89" t="s">
        <v>45</v>
      </c>
      <c r="AU12" s="89" t="s">
        <v>43</v>
      </c>
      <c r="AV12" s="87" t="s">
        <v>46</v>
      </c>
      <c r="AW12" s="87" t="s">
        <v>47</v>
      </c>
      <c r="AX12" s="88" t="s">
        <v>44</v>
      </c>
      <c r="AY12" s="88" t="s">
        <v>43</v>
      </c>
      <c r="AZ12" s="89" t="s">
        <v>45</v>
      </c>
      <c r="BA12" s="89" t="s">
        <v>43</v>
      </c>
      <c r="BB12" s="87" t="s">
        <v>46</v>
      </c>
      <c r="BC12" s="87" t="s">
        <v>47</v>
      </c>
      <c r="BD12" s="88" t="s">
        <v>44</v>
      </c>
      <c r="BE12" s="88" t="s">
        <v>43</v>
      </c>
      <c r="BF12" s="89" t="s">
        <v>45</v>
      </c>
      <c r="BG12" s="89" t="s">
        <v>43</v>
      </c>
      <c r="BH12" s="87" t="s">
        <v>46</v>
      </c>
      <c r="BI12" s="87" t="s">
        <v>47</v>
      </c>
      <c r="BJ12" s="88" t="s">
        <v>44</v>
      </c>
      <c r="BK12" s="88" t="s">
        <v>43</v>
      </c>
      <c r="BL12" s="89" t="s">
        <v>45</v>
      </c>
      <c r="BM12" s="89" t="s">
        <v>43</v>
      </c>
      <c r="BN12" s="87" t="s">
        <v>46</v>
      </c>
      <c r="BO12" s="87" t="s">
        <v>47</v>
      </c>
      <c r="BP12" s="88" t="s">
        <v>44</v>
      </c>
      <c r="BQ12" s="88" t="s">
        <v>43</v>
      </c>
    </row>
    <row r="13" spans="1:69">
      <c r="A13" s="76">
        <v>1</v>
      </c>
      <c r="B13" s="354"/>
      <c r="C13" s="573"/>
      <c r="D13" s="370"/>
      <c r="E13" s="355"/>
      <c r="F13" s="354"/>
      <c r="G13" s="370"/>
      <c r="H13" s="355"/>
      <c r="I13" s="362"/>
      <c r="J13" s="354"/>
      <c r="K13" s="363"/>
      <c r="L13" s="370"/>
      <c r="M13" s="371"/>
      <c r="N13" s="355"/>
      <c r="O13" s="362"/>
      <c r="P13" s="354"/>
      <c r="Q13" s="363"/>
      <c r="R13" s="370"/>
      <c r="S13" s="371"/>
      <c r="T13" s="355"/>
      <c r="U13" s="362"/>
      <c r="V13" s="354">
        <v>25</v>
      </c>
      <c r="W13" s="363"/>
      <c r="X13" s="370"/>
      <c r="Y13" s="371"/>
      <c r="Z13" s="355"/>
      <c r="AA13" s="362"/>
      <c r="AB13" s="354"/>
      <c r="AC13" s="363"/>
      <c r="AD13" s="370"/>
      <c r="AE13" s="371"/>
      <c r="AF13" s="355"/>
      <c r="AG13" s="362"/>
      <c r="AH13" s="354"/>
      <c r="AI13" s="363"/>
      <c r="AJ13" s="370"/>
      <c r="AK13" s="371"/>
      <c r="AL13" s="355"/>
      <c r="AM13" s="362"/>
      <c r="AN13" s="354"/>
      <c r="AO13" s="363"/>
      <c r="AP13" s="370"/>
      <c r="AQ13" s="371"/>
      <c r="AR13" s="355"/>
      <c r="AS13" s="362"/>
      <c r="AT13" s="354"/>
      <c r="AU13" s="363"/>
      <c r="AV13" s="370"/>
      <c r="AW13" s="371"/>
      <c r="AX13" s="355"/>
      <c r="AY13" s="362"/>
      <c r="AZ13" s="354"/>
      <c r="BA13" s="363"/>
      <c r="BB13" s="370"/>
      <c r="BC13" s="371"/>
      <c r="BD13" s="355"/>
      <c r="BE13" s="362"/>
      <c r="BF13" s="354"/>
      <c r="BG13" s="363"/>
      <c r="BH13" s="370"/>
      <c r="BI13" s="371"/>
      <c r="BJ13" s="355"/>
      <c r="BK13" s="362"/>
      <c r="BL13" s="354"/>
      <c r="BM13" s="363"/>
      <c r="BN13" s="370"/>
      <c r="BO13" s="371"/>
      <c r="BP13" s="355"/>
      <c r="BQ13" s="362"/>
    </row>
    <row r="14" spans="1:69">
      <c r="A14" s="75">
        <v>2</v>
      </c>
      <c r="B14" s="356"/>
      <c r="C14" s="574"/>
      <c r="D14" s="372"/>
      <c r="E14" s="357"/>
      <c r="F14" s="356"/>
      <c r="G14" s="372"/>
      <c r="H14" s="357"/>
      <c r="I14" s="364"/>
      <c r="J14" s="356"/>
      <c r="K14" s="365"/>
      <c r="L14" s="372"/>
      <c r="M14" s="373"/>
      <c r="N14" s="357"/>
      <c r="O14" s="364"/>
      <c r="P14" s="356"/>
      <c r="Q14" s="365"/>
      <c r="R14" s="372"/>
      <c r="S14" s="373"/>
      <c r="T14" s="357"/>
      <c r="U14" s="364"/>
      <c r="V14" s="356"/>
      <c r="W14" s="365"/>
      <c r="X14" s="372"/>
      <c r="Y14" s="373"/>
      <c r="Z14" s="357"/>
      <c r="AA14" s="364"/>
      <c r="AB14" s="356"/>
      <c r="AC14" s="365"/>
      <c r="AD14" s="372"/>
      <c r="AE14" s="373"/>
      <c r="AF14" s="357"/>
      <c r="AG14" s="364"/>
      <c r="AH14" s="356"/>
      <c r="AI14" s="365"/>
      <c r="AJ14" s="372"/>
      <c r="AK14" s="373"/>
      <c r="AL14" s="357"/>
      <c r="AM14" s="364"/>
      <c r="AN14" s="356"/>
      <c r="AO14" s="365"/>
      <c r="AP14" s="372"/>
      <c r="AQ14" s="373"/>
      <c r="AR14" s="357"/>
      <c r="AS14" s="364"/>
      <c r="AT14" s="356"/>
      <c r="AU14" s="365"/>
      <c r="AV14" s="372"/>
      <c r="AW14" s="373"/>
      <c r="AX14" s="357"/>
      <c r="AY14" s="364"/>
      <c r="AZ14" s="356"/>
      <c r="BA14" s="365"/>
      <c r="BB14" s="372"/>
      <c r="BC14" s="373"/>
      <c r="BD14" s="357"/>
      <c r="BE14" s="364"/>
      <c r="BF14" s="356"/>
      <c r="BG14" s="365"/>
      <c r="BH14" s="372"/>
      <c r="BI14" s="373"/>
      <c r="BJ14" s="357"/>
      <c r="BK14" s="364"/>
      <c r="BL14" s="356"/>
      <c r="BM14" s="365"/>
      <c r="BN14" s="372"/>
      <c r="BO14" s="373"/>
      <c r="BP14" s="357"/>
      <c r="BQ14" s="364"/>
    </row>
    <row r="15" spans="1:69">
      <c r="A15" s="76">
        <v>3</v>
      </c>
      <c r="B15" s="358"/>
      <c r="C15" s="575"/>
      <c r="D15" s="374"/>
      <c r="E15" s="359"/>
      <c r="F15" s="358"/>
      <c r="G15" s="374"/>
      <c r="H15" s="359"/>
      <c r="I15" s="366"/>
      <c r="J15" s="358"/>
      <c r="K15" s="367"/>
      <c r="L15" s="374"/>
      <c r="M15" s="375"/>
      <c r="N15" s="359"/>
      <c r="O15" s="366"/>
      <c r="P15" s="358"/>
      <c r="Q15" s="367"/>
      <c r="R15" s="374"/>
      <c r="S15" s="375"/>
      <c r="T15" s="359"/>
      <c r="U15" s="366"/>
      <c r="V15" s="358"/>
      <c r="W15" s="367"/>
      <c r="X15" s="374"/>
      <c r="Y15" s="375"/>
      <c r="Z15" s="359"/>
      <c r="AA15" s="366"/>
      <c r="AB15" s="358"/>
      <c r="AC15" s="367"/>
      <c r="AD15" s="374"/>
      <c r="AE15" s="375"/>
      <c r="AF15" s="359"/>
      <c r="AG15" s="366"/>
      <c r="AH15" s="358"/>
      <c r="AI15" s="367"/>
      <c r="AJ15" s="374"/>
      <c r="AK15" s="375"/>
      <c r="AL15" s="359"/>
      <c r="AM15" s="366"/>
      <c r="AN15" s="358"/>
      <c r="AO15" s="367"/>
      <c r="AP15" s="374"/>
      <c r="AQ15" s="375"/>
      <c r="AR15" s="359"/>
      <c r="AS15" s="366"/>
      <c r="AT15" s="358"/>
      <c r="AU15" s="367"/>
      <c r="AV15" s="374"/>
      <c r="AW15" s="375"/>
      <c r="AX15" s="359"/>
      <c r="AY15" s="366"/>
      <c r="AZ15" s="358"/>
      <c r="BA15" s="367"/>
      <c r="BB15" s="374"/>
      <c r="BC15" s="375"/>
      <c r="BD15" s="359"/>
      <c r="BE15" s="366"/>
      <c r="BF15" s="358"/>
      <c r="BG15" s="367"/>
      <c r="BH15" s="374"/>
      <c r="BI15" s="375"/>
      <c r="BJ15" s="359"/>
      <c r="BK15" s="366"/>
      <c r="BL15" s="358"/>
      <c r="BM15" s="367"/>
      <c r="BN15" s="374"/>
      <c r="BO15" s="375"/>
      <c r="BP15" s="359"/>
      <c r="BQ15" s="366"/>
    </row>
    <row r="16" spans="1:69">
      <c r="A16" s="75">
        <v>4</v>
      </c>
      <c r="B16" s="356"/>
      <c r="C16" s="574"/>
      <c r="D16" s="372"/>
      <c r="E16" s="357"/>
      <c r="F16" s="356"/>
      <c r="G16" s="372"/>
      <c r="H16" s="357"/>
      <c r="I16" s="364"/>
      <c r="J16" s="356"/>
      <c r="K16" s="365"/>
      <c r="L16" s="372"/>
      <c r="M16" s="373"/>
      <c r="N16" s="357"/>
      <c r="O16" s="364"/>
      <c r="P16" s="356"/>
      <c r="Q16" s="365"/>
      <c r="R16" s="372"/>
      <c r="S16" s="373"/>
      <c r="T16" s="357"/>
      <c r="U16" s="364"/>
      <c r="V16" s="356">
        <v>50</v>
      </c>
      <c r="W16" s="365"/>
      <c r="X16" s="372"/>
      <c r="Y16" s="373"/>
      <c r="Z16" s="357">
        <v>125</v>
      </c>
      <c r="AA16" s="364"/>
      <c r="AB16" s="356"/>
      <c r="AC16" s="365"/>
      <c r="AD16" s="372"/>
      <c r="AE16" s="373"/>
      <c r="AF16" s="357"/>
      <c r="AG16" s="364"/>
      <c r="AH16" s="356"/>
      <c r="AI16" s="365"/>
      <c r="AJ16" s="372"/>
      <c r="AK16" s="373"/>
      <c r="AL16" s="357"/>
      <c r="AM16" s="364"/>
      <c r="AN16" s="356"/>
      <c r="AO16" s="365"/>
      <c r="AP16" s="372"/>
      <c r="AQ16" s="373"/>
      <c r="AR16" s="357"/>
      <c r="AS16" s="364"/>
      <c r="AT16" s="356"/>
      <c r="AU16" s="365"/>
      <c r="AV16" s="372"/>
      <c r="AW16" s="373"/>
      <c r="AX16" s="357"/>
      <c r="AY16" s="364"/>
      <c r="AZ16" s="356"/>
      <c r="BA16" s="365"/>
      <c r="BB16" s="372"/>
      <c r="BC16" s="373"/>
      <c r="BD16" s="357"/>
      <c r="BE16" s="364"/>
      <c r="BF16" s="356"/>
      <c r="BG16" s="365"/>
      <c r="BH16" s="372"/>
      <c r="BI16" s="373"/>
      <c r="BJ16" s="357"/>
      <c r="BK16" s="364"/>
      <c r="BL16" s="356"/>
      <c r="BM16" s="365"/>
      <c r="BN16" s="372"/>
      <c r="BO16" s="373"/>
      <c r="BP16" s="357"/>
      <c r="BQ16" s="364"/>
    </row>
    <row r="17" spans="1:69">
      <c r="A17" s="76">
        <v>5</v>
      </c>
      <c r="B17" s="358"/>
      <c r="C17" s="575"/>
      <c r="D17" s="374"/>
      <c r="E17" s="359"/>
      <c r="F17" s="358"/>
      <c r="G17" s="374"/>
      <c r="H17" s="359"/>
      <c r="I17" s="366"/>
      <c r="J17" s="358"/>
      <c r="K17" s="367"/>
      <c r="L17" s="374"/>
      <c r="M17" s="375"/>
      <c r="N17" s="359"/>
      <c r="O17" s="366"/>
      <c r="P17" s="358"/>
      <c r="Q17" s="367"/>
      <c r="R17" s="374"/>
      <c r="S17" s="375"/>
      <c r="T17" s="359"/>
      <c r="U17" s="366"/>
      <c r="V17" s="358">
        <v>25</v>
      </c>
      <c r="W17" s="367"/>
      <c r="X17" s="374"/>
      <c r="Y17" s="375"/>
      <c r="Z17" s="359"/>
      <c r="AA17" s="366"/>
      <c r="AB17" s="358"/>
      <c r="AC17" s="367"/>
      <c r="AD17" s="374"/>
      <c r="AE17" s="375"/>
      <c r="AF17" s="359"/>
      <c r="AG17" s="366"/>
      <c r="AH17" s="358"/>
      <c r="AI17" s="367"/>
      <c r="AJ17" s="374"/>
      <c r="AK17" s="375"/>
      <c r="AL17" s="359"/>
      <c r="AM17" s="366"/>
      <c r="AN17" s="358"/>
      <c r="AO17" s="367"/>
      <c r="AP17" s="374"/>
      <c r="AQ17" s="375"/>
      <c r="AR17" s="359"/>
      <c r="AS17" s="366"/>
      <c r="AT17" s="358"/>
      <c r="AU17" s="367"/>
      <c r="AV17" s="374"/>
      <c r="AW17" s="375"/>
      <c r="AX17" s="359"/>
      <c r="AY17" s="366"/>
      <c r="AZ17" s="358"/>
      <c r="BA17" s="367"/>
      <c r="BB17" s="374"/>
      <c r="BC17" s="375"/>
      <c r="BD17" s="359"/>
      <c r="BE17" s="366"/>
      <c r="BF17" s="358"/>
      <c r="BG17" s="367"/>
      <c r="BH17" s="374"/>
      <c r="BI17" s="375"/>
      <c r="BJ17" s="359"/>
      <c r="BK17" s="366"/>
      <c r="BL17" s="358"/>
      <c r="BM17" s="367"/>
      <c r="BN17" s="374"/>
      <c r="BO17" s="375"/>
      <c r="BP17" s="359"/>
      <c r="BQ17" s="366"/>
    </row>
    <row r="18" spans="1:69">
      <c r="A18" s="75">
        <v>6</v>
      </c>
      <c r="B18" s="356">
        <v>10000</v>
      </c>
      <c r="C18" s="574"/>
      <c r="D18" s="372"/>
      <c r="E18" s="357"/>
      <c r="F18" s="356"/>
      <c r="G18" s="372"/>
      <c r="H18" s="357"/>
      <c r="I18" s="364"/>
      <c r="J18" s="356"/>
      <c r="K18" s="365"/>
      <c r="L18" s="372"/>
      <c r="M18" s="373"/>
      <c r="N18" s="357"/>
      <c r="O18" s="364"/>
      <c r="P18" s="356"/>
      <c r="Q18" s="365"/>
      <c r="R18" s="372"/>
      <c r="S18" s="373"/>
      <c r="T18" s="357"/>
      <c r="U18" s="364"/>
      <c r="V18" s="356"/>
      <c r="W18" s="365"/>
      <c r="X18" s="372"/>
      <c r="Y18" s="373"/>
      <c r="Z18" s="357"/>
      <c r="AA18" s="364"/>
      <c r="AB18" s="356"/>
      <c r="AC18" s="365"/>
      <c r="AD18" s="372"/>
      <c r="AE18" s="373"/>
      <c r="AF18" s="357"/>
      <c r="AG18" s="364"/>
      <c r="AH18" s="356"/>
      <c r="AI18" s="365"/>
      <c r="AJ18" s="372"/>
      <c r="AK18" s="373"/>
      <c r="AL18" s="357"/>
      <c r="AM18" s="364"/>
      <c r="AN18" s="356"/>
      <c r="AO18" s="365"/>
      <c r="AP18" s="372"/>
      <c r="AQ18" s="373"/>
      <c r="AR18" s="357"/>
      <c r="AS18" s="364"/>
      <c r="AT18" s="356"/>
      <c r="AU18" s="365"/>
      <c r="AV18" s="372"/>
      <c r="AW18" s="373"/>
      <c r="AX18" s="357"/>
      <c r="AY18" s="364"/>
      <c r="AZ18" s="356"/>
      <c r="BA18" s="365"/>
      <c r="BB18" s="372"/>
      <c r="BC18" s="373"/>
      <c r="BD18" s="357"/>
      <c r="BE18" s="364"/>
      <c r="BF18" s="356"/>
      <c r="BG18" s="365"/>
      <c r="BH18" s="372"/>
      <c r="BI18" s="373"/>
      <c r="BJ18" s="357"/>
      <c r="BK18" s="364"/>
      <c r="BL18" s="356"/>
      <c r="BM18" s="365"/>
      <c r="BN18" s="372"/>
      <c r="BO18" s="373"/>
      <c r="BP18" s="357"/>
      <c r="BQ18" s="364"/>
    </row>
    <row r="19" spans="1:69">
      <c r="A19" s="76">
        <v>7</v>
      </c>
      <c r="B19" s="358"/>
      <c r="C19" s="575"/>
      <c r="D19" s="374"/>
      <c r="E19" s="359"/>
      <c r="F19" s="358"/>
      <c r="G19" s="374"/>
      <c r="H19" s="359"/>
      <c r="I19" s="366"/>
      <c r="J19" s="358"/>
      <c r="K19" s="367"/>
      <c r="L19" s="374">
        <v>125</v>
      </c>
      <c r="M19" s="375"/>
      <c r="N19" s="359"/>
      <c r="O19" s="366"/>
      <c r="P19" s="358">
        <v>25</v>
      </c>
      <c r="Q19" s="367"/>
      <c r="R19" s="374">
        <v>25</v>
      </c>
      <c r="S19" s="375"/>
      <c r="T19" s="359"/>
      <c r="U19" s="366"/>
      <c r="V19" s="358"/>
      <c r="W19" s="367"/>
      <c r="X19" s="374">
        <v>27</v>
      </c>
      <c r="Y19" s="375"/>
      <c r="Z19" s="359"/>
      <c r="AA19" s="366"/>
      <c r="AB19" s="358"/>
      <c r="AC19" s="367"/>
      <c r="AD19" s="374"/>
      <c r="AE19" s="375"/>
      <c r="AF19" s="359"/>
      <c r="AG19" s="366"/>
      <c r="AH19" s="358"/>
      <c r="AI19" s="367"/>
      <c r="AJ19" s="374"/>
      <c r="AK19" s="375"/>
      <c r="AL19" s="359"/>
      <c r="AM19" s="366"/>
      <c r="AN19" s="358"/>
      <c r="AO19" s="367"/>
      <c r="AP19" s="374"/>
      <c r="AQ19" s="375"/>
      <c r="AR19" s="359"/>
      <c r="AS19" s="366"/>
      <c r="AT19" s="358"/>
      <c r="AU19" s="367"/>
      <c r="AV19" s="374"/>
      <c r="AW19" s="375"/>
      <c r="AX19" s="359"/>
      <c r="AY19" s="366"/>
      <c r="AZ19" s="358"/>
      <c r="BA19" s="367"/>
      <c r="BB19" s="374"/>
      <c r="BC19" s="375"/>
      <c r="BD19" s="359"/>
      <c r="BE19" s="366"/>
      <c r="BF19" s="358"/>
      <c r="BG19" s="367"/>
      <c r="BH19" s="374"/>
      <c r="BI19" s="375"/>
      <c r="BJ19" s="359"/>
      <c r="BK19" s="366"/>
      <c r="BL19" s="358"/>
      <c r="BM19" s="367"/>
      <c r="BN19" s="374"/>
      <c r="BO19" s="375"/>
      <c r="BP19" s="359"/>
      <c r="BQ19" s="366"/>
    </row>
    <row r="20" spans="1:69">
      <c r="A20" s="75">
        <v>8</v>
      </c>
      <c r="B20" s="356"/>
      <c r="C20" s="574"/>
      <c r="D20" s="372"/>
      <c r="E20" s="357"/>
      <c r="F20" s="356"/>
      <c r="G20" s="372"/>
      <c r="H20" s="357"/>
      <c r="I20" s="364"/>
      <c r="J20" s="356"/>
      <c r="K20" s="365"/>
      <c r="L20" s="372">
        <v>75</v>
      </c>
      <c r="M20" s="373"/>
      <c r="N20" s="357"/>
      <c r="O20" s="364"/>
      <c r="P20" s="356"/>
      <c r="Q20" s="365"/>
      <c r="R20" s="372">
        <v>25</v>
      </c>
      <c r="S20" s="373"/>
      <c r="T20" s="357"/>
      <c r="U20" s="364"/>
      <c r="V20" s="356"/>
      <c r="W20" s="365"/>
      <c r="X20" s="372"/>
      <c r="Y20" s="373"/>
      <c r="Z20" s="357"/>
      <c r="AA20" s="364"/>
      <c r="AB20" s="356"/>
      <c r="AC20" s="365"/>
      <c r="AD20" s="372"/>
      <c r="AE20" s="373"/>
      <c r="AF20" s="357"/>
      <c r="AG20" s="364"/>
      <c r="AH20" s="356"/>
      <c r="AI20" s="365"/>
      <c r="AJ20" s="372"/>
      <c r="AK20" s="373"/>
      <c r="AL20" s="357"/>
      <c r="AM20" s="364"/>
      <c r="AN20" s="356"/>
      <c r="AO20" s="365"/>
      <c r="AP20" s="372"/>
      <c r="AQ20" s="373"/>
      <c r="AR20" s="357"/>
      <c r="AS20" s="364"/>
      <c r="AT20" s="356"/>
      <c r="AU20" s="365"/>
      <c r="AV20" s="372"/>
      <c r="AW20" s="373"/>
      <c r="AX20" s="357"/>
      <c r="AY20" s="364"/>
      <c r="AZ20" s="356"/>
      <c r="BA20" s="365"/>
      <c r="BB20" s="372"/>
      <c r="BC20" s="373"/>
      <c r="BD20" s="357"/>
      <c r="BE20" s="364"/>
      <c r="BF20" s="356"/>
      <c r="BG20" s="365"/>
      <c r="BH20" s="372"/>
      <c r="BI20" s="373"/>
      <c r="BJ20" s="357"/>
      <c r="BK20" s="364"/>
      <c r="BL20" s="356"/>
      <c r="BM20" s="365"/>
      <c r="BN20" s="372"/>
      <c r="BO20" s="373"/>
      <c r="BP20" s="357"/>
      <c r="BQ20" s="364"/>
    </row>
    <row r="21" spans="1:69">
      <c r="A21" s="76">
        <v>9</v>
      </c>
      <c r="B21" s="358"/>
      <c r="C21" s="575"/>
      <c r="D21" s="374"/>
      <c r="E21" s="359"/>
      <c r="F21" s="358"/>
      <c r="G21" s="374"/>
      <c r="H21" s="359"/>
      <c r="I21" s="366"/>
      <c r="J21" s="358"/>
      <c r="K21" s="367"/>
      <c r="L21" s="374"/>
      <c r="M21" s="375"/>
      <c r="N21" s="359"/>
      <c r="O21" s="366"/>
      <c r="P21" s="358"/>
      <c r="Q21" s="367"/>
      <c r="R21" s="374"/>
      <c r="S21" s="375"/>
      <c r="T21" s="359"/>
      <c r="U21" s="366"/>
      <c r="V21" s="358"/>
      <c r="W21" s="367"/>
      <c r="X21" s="374"/>
      <c r="Y21" s="375"/>
      <c r="Z21" s="359"/>
      <c r="AA21" s="366"/>
      <c r="AB21" s="358"/>
      <c r="AC21" s="367"/>
      <c r="AD21" s="374"/>
      <c r="AE21" s="375"/>
      <c r="AF21" s="359"/>
      <c r="AG21" s="366"/>
      <c r="AH21" s="358"/>
      <c r="AI21" s="367"/>
      <c r="AJ21" s="374"/>
      <c r="AK21" s="375"/>
      <c r="AL21" s="359"/>
      <c r="AM21" s="366"/>
      <c r="AN21" s="358"/>
      <c r="AO21" s="367"/>
      <c r="AP21" s="374"/>
      <c r="AQ21" s="375"/>
      <c r="AR21" s="359"/>
      <c r="AS21" s="366"/>
      <c r="AT21" s="358"/>
      <c r="AU21" s="367"/>
      <c r="AV21" s="374"/>
      <c r="AW21" s="375"/>
      <c r="AX21" s="359"/>
      <c r="AY21" s="366"/>
      <c r="AZ21" s="358"/>
      <c r="BA21" s="367"/>
      <c r="BB21" s="374"/>
      <c r="BC21" s="375"/>
      <c r="BD21" s="359"/>
      <c r="BE21" s="366"/>
      <c r="BF21" s="358"/>
      <c r="BG21" s="367"/>
      <c r="BH21" s="374"/>
      <c r="BI21" s="375"/>
      <c r="BJ21" s="359"/>
      <c r="BK21" s="366"/>
      <c r="BL21" s="358"/>
      <c r="BM21" s="367"/>
      <c r="BN21" s="374"/>
      <c r="BO21" s="375"/>
      <c r="BP21" s="359"/>
      <c r="BQ21" s="366"/>
    </row>
    <row r="22" spans="1:69">
      <c r="A22" s="75">
        <v>10</v>
      </c>
      <c r="B22" s="356"/>
      <c r="C22" s="574"/>
      <c r="D22" s="372"/>
      <c r="E22" s="357"/>
      <c r="F22" s="356"/>
      <c r="G22" s="372"/>
      <c r="H22" s="357"/>
      <c r="I22" s="364"/>
      <c r="J22" s="356"/>
      <c r="K22" s="365"/>
      <c r="L22" s="372">
        <v>25</v>
      </c>
      <c r="M22" s="373"/>
      <c r="N22" s="357"/>
      <c r="O22" s="364">
        <v>27</v>
      </c>
      <c r="P22" s="356">
        <v>50</v>
      </c>
      <c r="Q22" s="365"/>
      <c r="R22" s="372"/>
      <c r="S22" s="373"/>
      <c r="T22" s="357"/>
      <c r="U22" s="364"/>
      <c r="V22" s="356"/>
      <c r="W22" s="365"/>
      <c r="X22" s="372"/>
      <c r="Y22" s="373"/>
      <c r="Z22" s="357"/>
      <c r="AA22" s="364"/>
      <c r="AB22" s="356"/>
      <c r="AC22" s="365"/>
      <c r="AD22" s="372"/>
      <c r="AE22" s="373"/>
      <c r="AF22" s="357"/>
      <c r="AG22" s="364"/>
      <c r="AH22" s="356"/>
      <c r="AI22" s="365"/>
      <c r="AJ22" s="372"/>
      <c r="AK22" s="373"/>
      <c r="AL22" s="357"/>
      <c r="AM22" s="364"/>
      <c r="AN22" s="356"/>
      <c r="AO22" s="365"/>
      <c r="AP22" s="372"/>
      <c r="AQ22" s="373"/>
      <c r="AR22" s="357"/>
      <c r="AS22" s="364"/>
      <c r="AT22" s="356"/>
      <c r="AU22" s="365"/>
      <c r="AV22" s="372"/>
      <c r="AW22" s="373"/>
      <c r="AX22" s="357"/>
      <c r="AY22" s="364"/>
      <c r="AZ22" s="356"/>
      <c r="BA22" s="365"/>
      <c r="BB22" s="372"/>
      <c r="BC22" s="373"/>
      <c r="BD22" s="357"/>
      <c r="BE22" s="364"/>
      <c r="BF22" s="356"/>
      <c r="BG22" s="365"/>
      <c r="BH22" s="372"/>
      <c r="BI22" s="373"/>
      <c r="BJ22" s="357"/>
      <c r="BK22" s="364"/>
      <c r="BL22" s="356"/>
      <c r="BM22" s="365"/>
      <c r="BN22" s="372"/>
      <c r="BO22" s="373"/>
      <c r="BP22" s="357"/>
      <c r="BQ22" s="364"/>
    </row>
    <row r="23" spans="1:69">
      <c r="A23" s="76">
        <v>11</v>
      </c>
      <c r="B23" s="358"/>
      <c r="C23" s="575"/>
      <c r="D23" s="374"/>
      <c r="E23" s="359"/>
      <c r="F23" s="358"/>
      <c r="G23" s="374"/>
      <c r="H23" s="359"/>
      <c r="I23" s="366"/>
      <c r="J23" s="358"/>
      <c r="K23" s="367"/>
      <c r="L23" s="374"/>
      <c r="M23" s="375"/>
      <c r="N23" s="359"/>
      <c r="O23" s="366"/>
      <c r="P23" s="358"/>
      <c r="Q23" s="367"/>
      <c r="R23" s="374"/>
      <c r="S23" s="375"/>
      <c r="T23" s="359">
        <v>50</v>
      </c>
      <c r="U23" s="366"/>
      <c r="V23" s="358"/>
      <c r="W23" s="367"/>
      <c r="X23" s="374"/>
      <c r="Y23" s="375"/>
      <c r="Z23" s="359"/>
      <c r="AA23" s="366"/>
      <c r="AB23" s="358"/>
      <c r="AC23" s="367"/>
      <c r="AD23" s="374"/>
      <c r="AE23" s="375"/>
      <c r="AF23" s="359"/>
      <c r="AG23" s="366"/>
      <c r="AH23" s="358"/>
      <c r="AI23" s="367"/>
      <c r="AJ23" s="374"/>
      <c r="AK23" s="375"/>
      <c r="AL23" s="359"/>
      <c r="AM23" s="366"/>
      <c r="AN23" s="358"/>
      <c r="AO23" s="367"/>
      <c r="AP23" s="374"/>
      <c r="AQ23" s="375"/>
      <c r="AR23" s="359"/>
      <c r="AS23" s="366"/>
      <c r="AT23" s="358"/>
      <c r="AU23" s="367"/>
      <c r="AV23" s="374"/>
      <c r="AW23" s="375"/>
      <c r="AX23" s="359"/>
      <c r="AY23" s="366"/>
      <c r="AZ23" s="358"/>
      <c r="BA23" s="367"/>
      <c r="BB23" s="374"/>
      <c r="BC23" s="375"/>
      <c r="BD23" s="359"/>
      <c r="BE23" s="366"/>
      <c r="BF23" s="358"/>
      <c r="BG23" s="367"/>
      <c r="BH23" s="374"/>
      <c r="BI23" s="375"/>
      <c r="BJ23" s="359"/>
      <c r="BK23" s="366"/>
      <c r="BL23" s="358"/>
      <c r="BM23" s="367"/>
      <c r="BN23" s="374"/>
      <c r="BO23" s="375"/>
      <c r="BP23" s="359"/>
      <c r="BQ23" s="366"/>
    </row>
    <row r="24" spans="1:69">
      <c r="A24" s="75">
        <v>12</v>
      </c>
      <c r="B24" s="356"/>
      <c r="C24" s="574"/>
      <c r="D24" s="372"/>
      <c r="E24" s="357"/>
      <c r="F24" s="356"/>
      <c r="G24" s="372"/>
      <c r="H24" s="357"/>
      <c r="I24" s="364"/>
      <c r="J24" s="356"/>
      <c r="K24" s="365"/>
      <c r="L24" s="372"/>
      <c r="M24" s="373"/>
      <c r="N24" s="357"/>
      <c r="O24" s="364"/>
      <c r="P24" s="356"/>
      <c r="Q24" s="365"/>
      <c r="R24" s="372"/>
      <c r="S24" s="373"/>
      <c r="T24" s="357"/>
      <c r="U24" s="364"/>
      <c r="V24" s="356"/>
      <c r="W24" s="365"/>
      <c r="X24" s="372"/>
      <c r="Y24" s="373"/>
      <c r="Z24" s="357"/>
      <c r="AA24" s="364"/>
      <c r="AB24" s="356"/>
      <c r="AC24" s="365"/>
      <c r="AD24" s="372"/>
      <c r="AE24" s="373"/>
      <c r="AF24" s="357"/>
      <c r="AG24" s="364"/>
      <c r="AH24" s="356"/>
      <c r="AI24" s="365"/>
      <c r="AJ24" s="372"/>
      <c r="AK24" s="373"/>
      <c r="AL24" s="357"/>
      <c r="AM24" s="364"/>
      <c r="AN24" s="356"/>
      <c r="AO24" s="365"/>
      <c r="AP24" s="372"/>
      <c r="AQ24" s="373"/>
      <c r="AR24" s="357"/>
      <c r="AS24" s="364"/>
      <c r="AT24" s="356"/>
      <c r="AU24" s="365"/>
      <c r="AV24" s="372"/>
      <c r="AW24" s="373"/>
      <c r="AX24" s="357"/>
      <c r="AY24" s="364"/>
      <c r="AZ24" s="356"/>
      <c r="BA24" s="365"/>
      <c r="BB24" s="372"/>
      <c r="BC24" s="373"/>
      <c r="BD24" s="357"/>
      <c r="BE24" s="364"/>
      <c r="BF24" s="356"/>
      <c r="BG24" s="365"/>
      <c r="BH24" s="372"/>
      <c r="BI24" s="373"/>
      <c r="BJ24" s="357"/>
      <c r="BK24" s="364"/>
      <c r="BL24" s="356"/>
      <c r="BM24" s="365"/>
      <c r="BN24" s="372"/>
      <c r="BO24" s="373"/>
      <c r="BP24" s="357"/>
      <c r="BQ24" s="364"/>
    </row>
    <row r="25" spans="1:69">
      <c r="A25" s="76">
        <v>13</v>
      </c>
      <c r="B25" s="358"/>
      <c r="C25" s="575"/>
      <c r="D25" s="374"/>
      <c r="E25" s="359"/>
      <c r="F25" s="358"/>
      <c r="G25" s="374"/>
      <c r="H25" s="359"/>
      <c r="I25" s="366"/>
      <c r="J25" s="358"/>
      <c r="K25" s="367"/>
      <c r="L25" s="374"/>
      <c r="M25" s="375"/>
      <c r="N25" s="359"/>
      <c r="O25" s="366"/>
      <c r="P25" s="358"/>
      <c r="Q25" s="367"/>
      <c r="R25" s="374"/>
      <c r="S25" s="375"/>
      <c r="T25" s="359"/>
      <c r="U25" s="366"/>
      <c r="V25" s="358"/>
      <c r="W25" s="367"/>
      <c r="X25" s="374"/>
      <c r="Y25" s="375"/>
      <c r="Z25" s="359"/>
      <c r="AA25" s="366"/>
      <c r="AB25" s="358"/>
      <c r="AC25" s="367"/>
      <c r="AD25" s="374"/>
      <c r="AE25" s="375"/>
      <c r="AF25" s="359"/>
      <c r="AG25" s="366"/>
      <c r="AH25" s="358"/>
      <c r="AI25" s="367"/>
      <c r="AJ25" s="374"/>
      <c r="AK25" s="375"/>
      <c r="AL25" s="359"/>
      <c r="AM25" s="366"/>
      <c r="AN25" s="358"/>
      <c r="AO25" s="367"/>
      <c r="AP25" s="374"/>
      <c r="AQ25" s="375"/>
      <c r="AR25" s="359"/>
      <c r="AS25" s="366"/>
      <c r="AT25" s="358"/>
      <c r="AU25" s="367"/>
      <c r="AV25" s="374"/>
      <c r="AW25" s="375"/>
      <c r="AX25" s="359"/>
      <c r="AY25" s="366"/>
      <c r="AZ25" s="358"/>
      <c r="BA25" s="367"/>
      <c r="BB25" s="374"/>
      <c r="BC25" s="375"/>
      <c r="BD25" s="359"/>
      <c r="BE25" s="366"/>
      <c r="BF25" s="358"/>
      <c r="BG25" s="367"/>
      <c r="BH25" s="374"/>
      <c r="BI25" s="375"/>
      <c r="BJ25" s="359"/>
      <c r="BK25" s="366"/>
      <c r="BL25" s="358"/>
      <c r="BM25" s="367"/>
      <c r="BN25" s="374"/>
      <c r="BO25" s="375"/>
      <c r="BP25" s="359"/>
      <c r="BQ25" s="366"/>
    </row>
    <row r="26" spans="1:69">
      <c r="A26" s="75">
        <v>14</v>
      </c>
      <c r="B26" s="356"/>
      <c r="C26" s="574"/>
      <c r="D26" s="372"/>
      <c r="E26" s="357"/>
      <c r="F26" s="356"/>
      <c r="G26" s="372"/>
      <c r="H26" s="357"/>
      <c r="I26" s="364"/>
      <c r="J26" s="356"/>
      <c r="K26" s="365"/>
      <c r="L26" s="372"/>
      <c r="M26" s="373"/>
      <c r="N26" s="357"/>
      <c r="O26" s="364"/>
      <c r="P26" s="356">
        <v>75</v>
      </c>
      <c r="Q26" s="365"/>
      <c r="R26" s="372"/>
      <c r="S26" s="373"/>
      <c r="T26" s="357">
        <v>25</v>
      </c>
      <c r="U26" s="364"/>
      <c r="V26" s="356"/>
      <c r="W26" s="365"/>
      <c r="X26" s="372"/>
      <c r="Y26" s="373"/>
      <c r="Z26" s="357"/>
      <c r="AA26" s="364"/>
      <c r="AB26" s="356"/>
      <c r="AC26" s="365"/>
      <c r="AD26" s="372"/>
      <c r="AE26" s="373"/>
      <c r="AF26" s="357"/>
      <c r="AG26" s="364"/>
      <c r="AH26" s="356"/>
      <c r="AI26" s="365"/>
      <c r="AJ26" s="372"/>
      <c r="AK26" s="373"/>
      <c r="AL26" s="357"/>
      <c r="AM26" s="364"/>
      <c r="AN26" s="356"/>
      <c r="AO26" s="365"/>
      <c r="AP26" s="372"/>
      <c r="AQ26" s="373"/>
      <c r="AR26" s="357"/>
      <c r="AS26" s="364"/>
      <c r="AT26" s="356"/>
      <c r="AU26" s="365"/>
      <c r="AV26" s="372"/>
      <c r="AW26" s="373"/>
      <c r="AX26" s="357"/>
      <c r="AY26" s="364"/>
      <c r="AZ26" s="356"/>
      <c r="BA26" s="365"/>
      <c r="BB26" s="372"/>
      <c r="BC26" s="373"/>
      <c r="BD26" s="357"/>
      <c r="BE26" s="364"/>
      <c r="BF26" s="356"/>
      <c r="BG26" s="365"/>
      <c r="BH26" s="372"/>
      <c r="BI26" s="373"/>
      <c r="BJ26" s="357"/>
      <c r="BK26" s="364"/>
      <c r="BL26" s="356"/>
      <c r="BM26" s="365"/>
      <c r="BN26" s="372"/>
      <c r="BO26" s="373"/>
      <c r="BP26" s="357"/>
      <c r="BQ26" s="364"/>
    </row>
    <row r="27" spans="1:69">
      <c r="A27" s="76">
        <v>15</v>
      </c>
      <c r="B27" s="358"/>
      <c r="C27" s="575"/>
      <c r="D27" s="374"/>
      <c r="E27" s="359"/>
      <c r="F27" s="358"/>
      <c r="G27" s="374"/>
      <c r="H27" s="359"/>
      <c r="I27" s="366"/>
      <c r="J27" s="358">
        <v>25</v>
      </c>
      <c r="K27" s="367"/>
      <c r="L27" s="374"/>
      <c r="M27" s="375"/>
      <c r="N27" s="359"/>
      <c r="O27" s="366"/>
      <c r="P27" s="358"/>
      <c r="Q27" s="367"/>
      <c r="R27" s="374"/>
      <c r="S27" s="375"/>
      <c r="T27" s="359">
        <v>18</v>
      </c>
      <c r="U27" s="366"/>
      <c r="V27" s="358"/>
      <c r="W27" s="367"/>
      <c r="X27" s="374"/>
      <c r="Y27" s="375"/>
      <c r="Z27" s="359"/>
      <c r="AA27" s="366"/>
      <c r="AB27" s="358"/>
      <c r="AC27" s="367"/>
      <c r="AD27" s="374"/>
      <c r="AE27" s="375"/>
      <c r="AF27" s="359"/>
      <c r="AG27" s="366"/>
      <c r="AH27" s="358"/>
      <c r="AI27" s="367"/>
      <c r="AJ27" s="374"/>
      <c r="AK27" s="375"/>
      <c r="AL27" s="359"/>
      <c r="AM27" s="366"/>
      <c r="AN27" s="358"/>
      <c r="AO27" s="367"/>
      <c r="AP27" s="374"/>
      <c r="AQ27" s="375"/>
      <c r="AR27" s="359"/>
      <c r="AS27" s="366"/>
      <c r="AT27" s="358"/>
      <c r="AU27" s="367"/>
      <c r="AV27" s="374"/>
      <c r="AW27" s="375"/>
      <c r="AX27" s="359"/>
      <c r="AY27" s="366"/>
      <c r="AZ27" s="358"/>
      <c r="BA27" s="367"/>
      <c r="BB27" s="374"/>
      <c r="BC27" s="375"/>
      <c r="BD27" s="359"/>
      <c r="BE27" s="366"/>
      <c r="BF27" s="358"/>
      <c r="BG27" s="367"/>
      <c r="BH27" s="374"/>
      <c r="BI27" s="375"/>
      <c r="BJ27" s="359"/>
      <c r="BK27" s="366"/>
      <c r="BL27" s="358"/>
      <c r="BM27" s="367"/>
      <c r="BN27" s="374"/>
      <c r="BO27" s="375"/>
      <c r="BP27" s="359"/>
      <c r="BQ27" s="366"/>
    </row>
    <row r="28" spans="1:69">
      <c r="A28" s="75">
        <v>16</v>
      </c>
      <c r="B28" s="356"/>
      <c r="C28" s="574"/>
      <c r="D28" s="372"/>
      <c r="E28" s="357"/>
      <c r="F28" s="356"/>
      <c r="G28" s="372"/>
      <c r="H28" s="357"/>
      <c r="I28" s="364"/>
      <c r="J28" s="356"/>
      <c r="K28" s="365"/>
      <c r="L28" s="372"/>
      <c r="M28" s="373"/>
      <c r="N28" s="357"/>
      <c r="O28" s="364"/>
      <c r="P28" s="356"/>
      <c r="Q28" s="365"/>
      <c r="R28" s="372"/>
      <c r="S28" s="373"/>
      <c r="T28" s="357"/>
      <c r="U28" s="364"/>
      <c r="V28" s="356"/>
      <c r="W28" s="365"/>
      <c r="X28" s="372"/>
      <c r="Y28" s="373"/>
      <c r="Z28" s="357"/>
      <c r="AA28" s="364"/>
      <c r="AB28" s="356"/>
      <c r="AC28" s="365"/>
      <c r="AD28" s="372"/>
      <c r="AE28" s="373"/>
      <c r="AF28" s="357"/>
      <c r="AG28" s="364"/>
      <c r="AH28" s="356"/>
      <c r="AI28" s="365"/>
      <c r="AJ28" s="372"/>
      <c r="AK28" s="373"/>
      <c r="AL28" s="357"/>
      <c r="AM28" s="364"/>
      <c r="AN28" s="356"/>
      <c r="AO28" s="365"/>
      <c r="AP28" s="372"/>
      <c r="AQ28" s="373"/>
      <c r="AR28" s="357"/>
      <c r="AS28" s="364"/>
      <c r="AT28" s="356"/>
      <c r="AU28" s="365"/>
      <c r="AV28" s="372"/>
      <c r="AW28" s="373"/>
      <c r="AX28" s="357"/>
      <c r="AY28" s="364"/>
      <c r="AZ28" s="356"/>
      <c r="BA28" s="365"/>
      <c r="BB28" s="372"/>
      <c r="BC28" s="373"/>
      <c r="BD28" s="357"/>
      <c r="BE28" s="364"/>
      <c r="BF28" s="356"/>
      <c r="BG28" s="365"/>
      <c r="BH28" s="372"/>
      <c r="BI28" s="373"/>
      <c r="BJ28" s="357"/>
      <c r="BK28" s="364"/>
      <c r="BL28" s="356"/>
      <c r="BM28" s="365"/>
      <c r="BN28" s="372"/>
      <c r="BO28" s="373"/>
      <c r="BP28" s="357"/>
      <c r="BQ28" s="364"/>
    </row>
    <row r="29" spans="1:69">
      <c r="A29" s="76">
        <v>17</v>
      </c>
      <c r="B29" s="358"/>
      <c r="C29" s="575"/>
      <c r="D29" s="374"/>
      <c r="E29" s="359"/>
      <c r="F29" s="358"/>
      <c r="G29" s="374"/>
      <c r="H29" s="359"/>
      <c r="I29" s="366"/>
      <c r="J29" s="358"/>
      <c r="K29" s="367"/>
      <c r="L29" s="374"/>
      <c r="M29" s="375"/>
      <c r="N29" s="359">
        <v>27</v>
      </c>
      <c r="O29" s="366"/>
      <c r="P29" s="358">
        <v>25</v>
      </c>
      <c r="Q29" s="367"/>
      <c r="R29" s="374"/>
      <c r="S29" s="375"/>
      <c r="T29" s="359"/>
      <c r="U29" s="366"/>
      <c r="V29" s="358"/>
      <c r="W29" s="367"/>
      <c r="X29" s="374"/>
      <c r="Y29" s="375"/>
      <c r="Z29" s="359"/>
      <c r="AA29" s="366"/>
      <c r="AB29" s="358"/>
      <c r="AC29" s="367"/>
      <c r="AD29" s="374"/>
      <c r="AE29" s="375"/>
      <c r="AF29" s="359"/>
      <c r="AG29" s="366"/>
      <c r="AH29" s="358"/>
      <c r="AI29" s="367"/>
      <c r="AJ29" s="374"/>
      <c r="AK29" s="375"/>
      <c r="AL29" s="359"/>
      <c r="AM29" s="366"/>
      <c r="AN29" s="358"/>
      <c r="AO29" s="367"/>
      <c r="AP29" s="374"/>
      <c r="AQ29" s="375"/>
      <c r="AR29" s="359"/>
      <c r="AS29" s="366"/>
      <c r="AT29" s="358"/>
      <c r="AU29" s="367"/>
      <c r="AV29" s="374"/>
      <c r="AW29" s="375"/>
      <c r="AX29" s="359"/>
      <c r="AY29" s="366"/>
      <c r="AZ29" s="358"/>
      <c r="BA29" s="367"/>
      <c r="BB29" s="374"/>
      <c r="BC29" s="375"/>
      <c r="BD29" s="359"/>
      <c r="BE29" s="366"/>
      <c r="BF29" s="358"/>
      <c r="BG29" s="367"/>
      <c r="BH29" s="374"/>
      <c r="BI29" s="375"/>
      <c r="BJ29" s="359"/>
      <c r="BK29" s="366"/>
      <c r="BL29" s="358"/>
      <c r="BM29" s="367"/>
      <c r="BN29" s="374"/>
      <c r="BO29" s="375"/>
      <c r="BP29" s="359"/>
      <c r="BQ29" s="366"/>
    </row>
    <row r="30" spans="1:69">
      <c r="A30" s="75">
        <v>18</v>
      </c>
      <c r="B30" s="356"/>
      <c r="C30" s="574"/>
      <c r="D30" s="372"/>
      <c r="E30" s="357"/>
      <c r="F30" s="356"/>
      <c r="G30" s="372"/>
      <c r="H30" s="357"/>
      <c r="I30" s="364"/>
      <c r="J30" s="356"/>
      <c r="K30" s="365"/>
      <c r="L30" s="372">
        <v>100</v>
      </c>
      <c r="M30" s="373"/>
      <c r="N30" s="357"/>
      <c r="O30" s="364"/>
      <c r="P30" s="356">
        <v>25</v>
      </c>
      <c r="Q30" s="365"/>
      <c r="R30" s="372"/>
      <c r="S30" s="373"/>
      <c r="T30" s="357">
        <v>25</v>
      </c>
      <c r="U30" s="364"/>
      <c r="V30" s="356"/>
      <c r="W30" s="365"/>
      <c r="X30" s="372"/>
      <c r="Y30" s="373"/>
      <c r="Z30" s="357"/>
      <c r="AA30" s="364"/>
      <c r="AB30" s="356"/>
      <c r="AC30" s="365"/>
      <c r="AD30" s="372"/>
      <c r="AE30" s="373"/>
      <c r="AF30" s="357"/>
      <c r="AG30" s="364"/>
      <c r="AH30" s="356"/>
      <c r="AI30" s="365"/>
      <c r="AJ30" s="372"/>
      <c r="AK30" s="373"/>
      <c r="AL30" s="357"/>
      <c r="AM30" s="364"/>
      <c r="AN30" s="356"/>
      <c r="AO30" s="365"/>
      <c r="AP30" s="372"/>
      <c r="AQ30" s="373"/>
      <c r="AR30" s="357"/>
      <c r="AS30" s="364"/>
      <c r="AT30" s="356"/>
      <c r="AU30" s="365"/>
      <c r="AV30" s="372"/>
      <c r="AW30" s="373"/>
      <c r="AX30" s="357"/>
      <c r="AY30" s="364"/>
      <c r="AZ30" s="356"/>
      <c r="BA30" s="365"/>
      <c r="BB30" s="372"/>
      <c r="BC30" s="373"/>
      <c r="BD30" s="357"/>
      <c r="BE30" s="364"/>
      <c r="BF30" s="356"/>
      <c r="BG30" s="365"/>
      <c r="BH30" s="372"/>
      <c r="BI30" s="373"/>
      <c r="BJ30" s="357"/>
      <c r="BK30" s="364"/>
      <c r="BL30" s="356"/>
      <c r="BM30" s="365"/>
      <c r="BN30" s="372"/>
      <c r="BO30" s="373"/>
      <c r="BP30" s="357"/>
      <c r="BQ30" s="364"/>
    </row>
    <row r="31" spans="1:69">
      <c r="A31" s="76">
        <v>19</v>
      </c>
      <c r="B31" s="358"/>
      <c r="C31" s="575"/>
      <c r="D31" s="374"/>
      <c r="E31" s="359"/>
      <c r="F31" s="358"/>
      <c r="G31" s="374"/>
      <c r="H31" s="359"/>
      <c r="I31" s="366"/>
      <c r="J31" s="358"/>
      <c r="K31" s="367"/>
      <c r="L31" s="374"/>
      <c r="M31" s="375"/>
      <c r="N31" s="359"/>
      <c r="O31" s="366"/>
      <c r="P31" s="358"/>
      <c r="Q31" s="367"/>
      <c r="R31" s="374"/>
      <c r="S31" s="375"/>
      <c r="T31" s="359"/>
      <c r="U31" s="366"/>
      <c r="V31" s="358"/>
      <c r="W31" s="367"/>
      <c r="X31" s="374"/>
      <c r="Y31" s="375"/>
      <c r="Z31" s="359"/>
      <c r="AA31" s="366"/>
      <c r="AB31" s="358"/>
      <c r="AC31" s="367"/>
      <c r="AD31" s="374"/>
      <c r="AE31" s="375"/>
      <c r="AF31" s="359"/>
      <c r="AG31" s="366"/>
      <c r="AH31" s="358"/>
      <c r="AI31" s="367"/>
      <c r="AJ31" s="374"/>
      <c r="AK31" s="375"/>
      <c r="AL31" s="359"/>
      <c r="AM31" s="366"/>
      <c r="AN31" s="358"/>
      <c r="AO31" s="367"/>
      <c r="AP31" s="374"/>
      <c r="AQ31" s="375"/>
      <c r="AR31" s="359"/>
      <c r="AS31" s="366"/>
      <c r="AT31" s="358"/>
      <c r="AU31" s="367"/>
      <c r="AV31" s="374"/>
      <c r="AW31" s="374"/>
      <c r="AX31" s="359"/>
      <c r="AY31" s="366"/>
      <c r="AZ31" s="358"/>
      <c r="BA31" s="367"/>
      <c r="BB31" s="374"/>
      <c r="BC31" s="374"/>
      <c r="BD31" s="359"/>
      <c r="BE31" s="366"/>
      <c r="BF31" s="358"/>
      <c r="BG31" s="367"/>
      <c r="BH31" s="374"/>
      <c r="BI31" s="374"/>
      <c r="BJ31" s="359"/>
      <c r="BK31" s="366"/>
      <c r="BL31" s="358"/>
      <c r="BM31" s="367"/>
      <c r="BN31" s="374"/>
      <c r="BO31" s="374"/>
      <c r="BP31" s="359"/>
      <c r="BQ31" s="366"/>
    </row>
    <row r="32" spans="1:69">
      <c r="A32" s="75">
        <v>20</v>
      </c>
      <c r="B32" s="356"/>
      <c r="C32" s="574"/>
      <c r="D32" s="372"/>
      <c r="E32" s="357"/>
      <c r="F32" s="356"/>
      <c r="G32" s="372"/>
      <c r="H32" s="357"/>
      <c r="I32" s="364"/>
      <c r="J32" s="356"/>
      <c r="K32" s="365"/>
      <c r="L32" s="372"/>
      <c r="M32" s="373"/>
      <c r="N32" s="357"/>
      <c r="O32" s="364"/>
      <c r="P32" s="356">
        <v>25</v>
      </c>
      <c r="Q32" s="365"/>
      <c r="R32" s="372">
        <v>25</v>
      </c>
      <c r="S32" s="373"/>
      <c r="T32" s="357"/>
      <c r="U32" s="364"/>
      <c r="V32" s="356"/>
      <c r="W32" s="365"/>
      <c r="X32" s="372">
        <v>27</v>
      </c>
      <c r="Y32" s="373"/>
      <c r="Z32" s="357"/>
      <c r="AA32" s="364"/>
      <c r="AB32" s="356"/>
      <c r="AC32" s="365"/>
      <c r="AD32" s="372"/>
      <c r="AE32" s="373"/>
      <c r="AF32" s="357"/>
      <c r="AG32" s="364"/>
      <c r="AH32" s="356"/>
      <c r="AI32" s="365"/>
      <c r="AJ32" s="372"/>
      <c r="AK32" s="373"/>
      <c r="AL32" s="357"/>
      <c r="AM32" s="364"/>
      <c r="AN32" s="356"/>
      <c r="AO32" s="365"/>
      <c r="AP32" s="372"/>
      <c r="AQ32" s="373"/>
      <c r="AR32" s="357"/>
      <c r="AS32" s="364"/>
      <c r="AT32" s="356"/>
      <c r="AU32" s="365"/>
      <c r="AV32" s="372"/>
      <c r="AW32" s="373"/>
      <c r="AX32" s="357"/>
      <c r="AY32" s="364"/>
      <c r="AZ32" s="356"/>
      <c r="BA32" s="365"/>
      <c r="BB32" s="372"/>
      <c r="BC32" s="373"/>
      <c r="BD32" s="357"/>
      <c r="BE32" s="364"/>
      <c r="BF32" s="356"/>
      <c r="BG32" s="365"/>
      <c r="BH32" s="372"/>
      <c r="BI32" s="373"/>
      <c r="BJ32" s="357"/>
      <c r="BK32" s="364"/>
      <c r="BL32" s="356"/>
      <c r="BM32" s="365"/>
      <c r="BN32" s="372"/>
      <c r="BO32" s="373"/>
      <c r="BP32" s="357"/>
      <c r="BQ32" s="364"/>
    </row>
    <row r="33" spans="1:69">
      <c r="A33" s="76">
        <v>21</v>
      </c>
      <c r="B33" s="358">
        <v>12000</v>
      </c>
      <c r="C33" s="575"/>
      <c r="D33" s="374"/>
      <c r="E33" s="359"/>
      <c r="F33" s="358"/>
      <c r="G33" s="374"/>
      <c r="H33" s="359"/>
      <c r="I33" s="366"/>
      <c r="J33" s="358"/>
      <c r="K33" s="367"/>
      <c r="L33" s="374">
        <v>25</v>
      </c>
      <c r="M33" s="375"/>
      <c r="N33" s="359"/>
      <c r="O33" s="366"/>
      <c r="P33" s="358">
        <v>50</v>
      </c>
      <c r="Q33" s="367"/>
      <c r="R33" s="374">
        <v>25</v>
      </c>
      <c r="S33" s="375"/>
      <c r="T33" s="359">
        <v>25</v>
      </c>
      <c r="U33" s="366"/>
      <c r="V33" s="358"/>
      <c r="W33" s="367"/>
      <c r="X33" s="374"/>
      <c r="Y33" s="375"/>
      <c r="Z33" s="359"/>
      <c r="AA33" s="366"/>
      <c r="AB33" s="358"/>
      <c r="AC33" s="367"/>
      <c r="AD33" s="374"/>
      <c r="AE33" s="375"/>
      <c r="AF33" s="359"/>
      <c r="AG33" s="366"/>
      <c r="AH33" s="358"/>
      <c r="AI33" s="367"/>
      <c r="AJ33" s="374"/>
      <c r="AK33" s="375"/>
      <c r="AL33" s="359"/>
      <c r="AM33" s="366"/>
      <c r="AN33" s="358"/>
      <c r="AO33" s="367"/>
      <c r="AP33" s="374"/>
      <c r="AQ33" s="375"/>
      <c r="AR33" s="359"/>
      <c r="AS33" s="366"/>
      <c r="AT33" s="358"/>
      <c r="AU33" s="367"/>
      <c r="AV33" s="374"/>
      <c r="AW33" s="375"/>
      <c r="AX33" s="359"/>
      <c r="AY33" s="366"/>
      <c r="AZ33" s="358"/>
      <c r="BA33" s="367"/>
      <c r="BB33" s="374"/>
      <c r="BC33" s="375"/>
      <c r="BD33" s="359"/>
      <c r="BE33" s="366"/>
      <c r="BF33" s="358"/>
      <c r="BG33" s="367"/>
      <c r="BH33" s="374"/>
      <c r="BI33" s="375"/>
      <c r="BJ33" s="359"/>
      <c r="BK33" s="366"/>
      <c r="BL33" s="358"/>
      <c r="BM33" s="367"/>
      <c r="BN33" s="374"/>
      <c r="BO33" s="375"/>
      <c r="BP33" s="359"/>
      <c r="BQ33" s="366"/>
    </row>
    <row r="34" spans="1:69">
      <c r="A34" s="75">
        <v>22</v>
      </c>
      <c r="B34" s="356"/>
      <c r="C34" s="574"/>
      <c r="D34" s="372"/>
      <c r="E34" s="357"/>
      <c r="F34" s="356"/>
      <c r="G34" s="372"/>
      <c r="H34" s="357"/>
      <c r="I34" s="364"/>
      <c r="J34" s="356"/>
      <c r="K34" s="365"/>
      <c r="L34" s="372"/>
      <c r="M34" s="373"/>
      <c r="N34" s="357"/>
      <c r="O34" s="364"/>
      <c r="P34" s="356"/>
      <c r="Q34" s="365"/>
      <c r="R34" s="372"/>
      <c r="S34" s="373"/>
      <c r="T34" s="357"/>
      <c r="U34" s="364"/>
      <c r="V34" s="356"/>
      <c r="W34" s="365"/>
      <c r="X34" s="372"/>
      <c r="Y34" s="373"/>
      <c r="Z34" s="357"/>
      <c r="AA34" s="364"/>
      <c r="AB34" s="356"/>
      <c r="AC34" s="365"/>
      <c r="AD34" s="372"/>
      <c r="AE34" s="373"/>
      <c r="AF34" s="357"/>
      <c r="AG34" s="364"/>
      <c r="AH34" s="356"/>
      <c r="AI34" s="365"/>
      <c r="AJ34" s="372"/>
      <c r="AK34" s="373"/>
      <c r="AL34" s="357"/>
      <c r="AM34" s="364"/>
      <c r="AN34" s="356"/>
      <c r="AO34" s="365"/>
      <c r="AP34" s="372"/>
      <c r="AQ34" s="373"/>
      <c r="AR34" s="357"/>
      <c r="AS34" s="364"/>
      <c r="AT34" s="356"/>
      <c r="AU34" s="365"/>
      <c r="AV34" s="372"/>
      <c r="AW34" s="373"/>
      <c r="AX34" s="357"/>
      <c r="AY34" s="364"/>
      <c r="AZ34" s="356"/>
      <c r="BA34" s="365"/>
      <c r="BB34" s="372"/>
      <c r="BC34" s="373"/>
      <c r="BD34" s="357"/>
      <c r="BE34" s="364"/>
      <c r="BF34" s="356"/>
      <c r="BG34" s="365"/>
      <c r="BH34" s="372"/>
      <c r="BI34" s="373"/>
      <c r="BJ34" s="357"/>
      <c r="BK34" s="364"/>
      <c r="BL34" s="356"/>
      <c r="BM34" s="365"/>
      <c r="BN34" s="372"/>
      <c r="BO34" s="373"/>
      <c r="BP34" s="357"/>
      <c r="BQ34" s="364"/>
    </row>
    <row r="35" spans="1:69">
      <c r="A35" s="76">
        <v>23</v>
      </c>
      <c r="B35" s="358"/>
      <c r="C35" s="575"/>
      <c r="D35" s="374"/>
      <c r="E35" s="359"/>
      <c r="F35" s="358"/>
      <c r="G35" s="374"/>
      <c r="H35" s="359"/>
      <c r="I35" s="366"/>
      <c r="J35" s="358"/>
      <c r="K35" s="367"/>
      <c r="L35" s="374"/>
      <c r="M35" s="375"/>
      <c r="N35" s="359"/>
      <c r="O35" s="366"/>
      <c r="P35" s="358"/>
      <c r="Q35" s="367"/>
      <c r="R35" s="374"/>
      <c r="S35" s="375"/>
      <c r="T35" s="359"/>
      <c r="U35" s="366"/>
      <c r="V35" s="358"/>
      <c r="W35" s="367"/>
      <c r="X35" s="374"/>
      <c r="Y35" s="375"/>
      <c r="Z35" s="359"/>
      <c r="AA35" s="366"/>
      <c r="AB35" s="358"/>
      <c r="AC35" s="367"/>
      <c r="AD35" s="374"/>
      <c r="AE35" s="375"/>
      <c r="AF35" s="359"/>
      <c r="AG35" s="366"/>
      <c r="AH35" s="358"/>
      <c r="AI35" s="367"/>
      <c r="AJ35" s="374"/>
      <c r="AK35" s="375"/>
      <c r="AL35" s="359"/>
      <c r="AM35" s="366"/>
      <c r="AN35" s="358"/>
      <c r="AO35" s="367"/>
      <c r="AP35" s="374"/>
      <c r="AQ35" s="375"/>
      <c r="AR35" s="359"/>
      <c r="AS35" s="366"/>
      <c r="AT35" s="358"/>
      <c r="AU35" s="367"/>
      <c r="AV35" s="374"/>
      <c r="AW35" s="375"/>
      <c r="AX35" s="359"/>
      <c r="AY35" s="366"/>
      <c r="AZ35" s="358"/>
      <c r="BA35" s="367"/>
      <c r="BB35" s="374"/>
      <c r="BC35" s="375"/>
      <c r="BD35" s="359"/>
      <c r="BE35" s="366"/>
      <c r="BF35" s="358"/>
      <c r="BG35" s="367"/>
      <c r="BH35" s="374"/>
      <c r="BI35" s="375"/>
      <c r="BJ35" s="359"/>
      <c r="BK35" s="366"/>
      <c r="BL35" s="358"/>
      <c r="BM35" s="367"/>
      <c r="BN35" s="374"/>
      <c r="BO35" s="375"/>
      <c r="BP35" s="359"/>
      <c r="BQ35" s="366"/>
    </row>
    <row r="36" spans="1:69">
      <c r="A36" s="75">
        <v>24</v>
      </c>
      <c r="B36" s="356"/>
      <c r="C36" s="574"/>
      <c r="D36" s="372"/>
      <c r="E36" s="357"/>
      <c r="F36" s="356"/>
      <c r="G36" s="372"/>
      <c r="H36" s="357"/>
      <c r="I36" s="364"/>
      <c r="J36" s="356"/>
      <c r="K36" s="365"/>
      <c r="L36" s="372"/>
      <c r="M36" s="373"/>
      <c r="N36" s="357"/>
      <c r="O36" s="364"/>
      <c r="P36" s="356"/>
      <c r="Q36" s="365"/>
      <c r="R36" s="372"/>
      <c r="S36" s="373"/>
      <c r="T36" s="357"/>
      <c r="U36" s="364"/>
      <c r="V36" s="356"/>
      <c r="W36" s="365"/>
      <c r="X36" s="372"/>
      <c r="Y36" s="373"/>
      <c r="Z36" s="357"/>
      <c r="AA36" s="364"/>
      <c r="AB36" s="356"/>
      <c r="AC36" s="365"/>
      <c r="AD36" s="372"/>
      <c r="AE36" s="373"/>
      <c r="AF36" s="357"/>
      <c r="AG36" s="364"/>
      <c r="AH36" s="356"/>
      <c r="AI36" s="365"/>
      <c r="AJ36" s="372"/>
      <c r="AK36" s="373"/>
      <c r="AL36" s="357"/>
      <c r="AM36" s="364"/>
      <c r="AN36" s="356"/>
      <c r="AO36" s="365"/>
      <c r="AP36" s="372"/>
      <c r="AQ36" s="373"/>
      <c r="AR36" s="357"/>
      <c r="AS36" s="364"/>
      <c r="AT36" s="356"/>
      <c r="AU36" s="365"/>
      <c r="AV36" s="372"/>
      <c r="AW36" s="373"/>
      <c r="AX36" s="357"/>
      <c r="AY36" s="364"/>
      <c r="AZ36" s="356"/>
      <c r="BA36" s="365"/>
      <c r="BB36" s="372"/>
      <c r="BC36" s="373"/>
      <c r="BD36" s="357"/>
      <c r="BE36" s="364"/>
      <c r="BF36" s="356"/>
      <c r="BG36" s="365"/>
      <c r="BH36" s="372"/>
      <c r="BI36" s="373"/>
      <c r="BJ36" s="357"/>
      <c r="BK36" s="364"/>
      <c r="BL36" s="356"/>
      <c r="BM36" s="365"/>
      <c r="BN36" s="372"/>
      <c r="BO36" s="373"/>
      <c r="BP36" s="357"/>
      <c r="BQ36" s="364"/>
    </row>
    <row r="37" spans="1:69">
      <c r="A37" s="76">
        <v>25</v>
      </c>
      <c r="B37" s="358"/>
      <c r="C37" s="575"/>
      <c r="D37" s="374"/>
      <c r="E37" s="359"/>
      <c r="F37" s="358"/>
      <c r="G37" s="374"/>
      <c r="H37" s="359"/>
      <c r="I37" s="366"/>
      <c r="J37" s="358"/>
      <c r="K37" s="367"/>
      <c r="L37" s="374"/>
      <c r="M37" s="375"/>
      <c r="N37" s="359"/>
      <c r="O37" s="366"/>
      <c r="P37" s="358"/>
      <c r="Q37" s="367"/>
      <c r="R37" s="374"/>
      <c r="S37" s="375"/>
      <c r="T37" s="359"/>
      <c r="U37" s="366"/>
      <c r="V37" s="358"/>
      <c r="W37" s="367"/>
      <c r="X37" s="374"/>
      <c r="Y37" s="375"/>
      <c r="Z37" s="359"/>
      <c r="AA37" s="366"/>
      <c r="AB37" s="358"/>
      <c r="AC37" s="367"/>
      <c r="AD37" s="374"/>
      <c r="AE37" s="375"/>
      <c r="AF37" s="359"/>
      <c r="AG37" s="366"/>
      <c r="AH37" s="358"/>
      <c r="AI37" s="367"/>
      <c r="AJ37" s="374"/>
      <c r="AK37" s="375"/>
      <c r="AL37" s="359"/>
      <c r="AM37" s="366"/>
      <c r="AN37" s="358"/>
      <c r="AO37" s="367"/>
      <c r="AP37" s="374"/>
      <c r="AQ37" s="375"/>
      <c r="AR37" s="359"/>
      <c r="AS37" s="366"/>
      <c r="AT37" s="358"/>
      <c r="AU37" s="367"/>
      <c r="AV37" s="374"/>
      <c r="AW37" s="375"/>
      <c r="AX37" s="359"/>
      <c r="AY37" s="366"/>
      <c r="AZ37" s="358"/>
      <c r="BA37" s="367"/>
      <c r="BB37" s="374"/>
      <c r="BC37" s="375"/>
      <c r="BD37" s="359"/>
      <c r="BE37" s="366"/>
      <c r="BF37" s="358"/>
      <c r="BG37" s="367"/>
      <c r="BH37" s="374"/>
      <c r="BI37" s="375"/>
      <c r="BJ37" s="359"/>
      <c r="BK37" s="366"/>
      <c r="BL37" s="358"/>
      <c r="BM37" s="367"/>
      <c r="BN37" s="374"/>
      <c r="BO37" s="375"/>
      <c r="BP37" s="359"/>
      <c r="BQ37" s="366"/>
    </row>
    <row r="38" spans="1:69">
      <c r="A38" s="75">
        <v>26</v>
      </c>
      <c r="B38" s="356"/>
      <c r="C38" s="574"/>
      <c r="D38" s="372"/>
      <c r="E38" s="357"/>
      <c r="F38" s="356"/>
      <c r="G38" s="372"/>
      <c r="H38" s="357"/>
      <c r="I38" s="364"/>
      <c r="J38" s="356"/>
      <c r="K38" s="365"/>
      <c r="L38" s="372"/>
      <c r="M38" s="373"/>
      <c r="N38" s="357"/>
      <c r="O38" s="364"/>
      <c r="P38" s="356"/>
      <c r="Q38" s="365"/>
      <c r="R38" s="372"/>
      <c r="S38" s="373"/>
      <c r="T38" s="357"/>
      <c r="U38" s="364"/>
      <c r="V38" s="356"/>
      <c r="W38" s="365"/>
      <c r="X38" s="372"/>
      <c r="Y38" s="373"/>
      <c r="Z38" s="357"/>
      <c r="AA38" s="364"/>
      <c r="AB38" s="356"/>
      <c r="AC38" s="365"/>
      <c r="AD38" s="372"/>
      <c r="AE38" s="373"/>
      <c r="AF38" s="357"/>
      <c r="AG38" s="364"/>
      <c r="AH38" s="356"/>
      <c r="AI38" s="365"/>
      <c r="AJ38" s="372"/>
      <c r="AK38" s="373"/>
      <c r="AL38" s="357"/>
      <c r="AM38" s="364"/>
      <c r="AN38" s="356"/>
      <c r="AO38" s="365"/>
      <c r="AP38" s="372"/>
      <c r="AQ38" s="373"/>
      <c r="AR38" s="357"/>
      <c r="AS38" s="364"/>
      <c r="AT38" s="356"/>
      <c r="AU38" s="365"/>
      <c r="AV38" s="372"/>
      <c r="AW38" s="373"/>
      <c r="AX38" s="357"/>
      <c r="AY38" s="364"/>
      <c r="AZ38" s="356"/>
      <c r="BA38" s="365"/>
      <c r="BB38" s="372"/>
      <c r="BC38" s="373"/>
      <c r="BD38" s="357"/>
      <c r="BE38" s="364"/>
      <c r="BF38" s="356"/>
      <c r="BG38" s="365"/>
      <c r="BH38" s="372"/>
      <c r="BI38" s="373"/>
      <c r="BJ38" s="357"/>
      <c r="BK38" s="364"/>
      <c r="BL38" s="356"/>
      <c r="BM38" s="365"/>
      <c r="BN38" s="372"/>
      <c r="BO38" s="373"/>
      <c r="BP38" s="357"/>
      <c r="BQ38" s="364"/>
    </row>
    <row r="39" spans="1:69">
      <c r="A39" s="76">
        <v>27</v>
      </c>
      <c r="B39" s="358"/>
      <c r="C39" s="575"/>
      <c r="D39" s="374"/>
      <c r="E39" s="359"/>
      <c r="F39" s="358"/>
      <c r="G39" s="374"/>
      <c r="H39" s="359"/>
      <c r="I39" s="366"/>
      <c r="J39" s="358"/>
      <c r="K39" s="367"/>
      <c r="L39" s="374"/>
      <c r="M39" s="375"/>
      <c r="N39" s="359"/>
      <c r="O39" s="366"/>
      <c r="P39" s="358"/>
      <c r="Q39" s="367"/>
      <c r="R39" s="374"/>
      <c r="S39" s="375"/>
      <c r="T39" s="359"/>
      <c r="U39" s="366"/>
      <c r="V39" s="358"/>
      <c r="W39" s="367"/>
      <c r="X39" s="374"/>
      <c r="Y39" s="375"/>
      <c r="Z39" s="359"/>
      <c r="AA39" s="366"/>
      <c r="AB39" s="358"/>
      <c r="AC39" s="367"/>
      <c r="AD39" s="374"/>
      <c r="AE39" s="375"/>
      <c r="AF39" s="359"/>
      <c r="AG39" s="366"/>
      <c r="AH39" s="358"/>
      <c r="AI39" s="367"/>
      <c r="AJ39" s="374"/>
      <c r="AK39" s="375"/>
      <c r="AL39" s="359"/>
      <c r="AM39" s="366"/>
      <c r="AN39" s="358"/>
      <c r="AO39" s="367"/>
      <c r="AP39" s="374"/>
      <c r="AQ39" s="375"/>
      <c r="AR39" s="359"/>
      <c r="AS39" s="366"/>
      <c r="AT39" s="358"/>
      <c r="AU39" s="367"/>
      <c r="AV39" s="374"/>
      <c r="AW39" s="375"/>
      <c r="AX39" s="359"/>
      <c r="AY39" s="366"/>
      <c r="AZ39" s="358"/>
      <c r="BA39" s="367"/>
      <c r="BB39" s="374"/>
      <c r="BC39" s="375"/>
      <c r="BD39" s="359"/>
      <c r="BE39" s="366"/>
      <c r="BF39" s="358"/>
      <c r="BG39" s="367"/>
      <c r="BH39" s="374"/>
      <c r="BI39" s="375"/>
      <c r="BJ39" s="359"/>
      <c r="BK39" s="366"/>
      <c r="BL39" s="358"/>
      <c r="BM39" s="367"/>
      <c r="BN39" s="374"/>
      <c r="BO39" s="375"/>
      <c r="BP39" s="359"/>
      <c r="BQ39" s="366"/>
    </row>
    <row r="40" spans="1:69">
      <c r="A40" s="75">
        <v>28</v>
      </c>
      <c r="B40" s="356"/>
      <c r="C40" s="574"/>
      <c r="D40" s="372"/>
      <c r="E40" s="357"/>
      <c r="F40" s="356"/>
      <c r="G40" s="372"/>
      <c r="H40" s="357"/>
      <c r="I40" s="364"/>
      <c r="J40" s="356"/>
      <c r="K40" s="365"/>
      <c r="L40" s="372"/>
      <c r="M40" s="373"/>
      <c r="N40" s="357"/>
      <c r="O40" s="364"/>
      <c r="P40" s="356"/>
      <c r="Q40" s="365"/>
      <c r="R40" s="372"/>
      <c r="S40" s="373"/>
      <c r="T40" s="357"/>
      <c r="U40" s="364"/>
      <c r="V40" s="356"/>
      <c r="W40" s="365"/>
      <c r="X40" s="372"/>
      <c r="Y40" s="373"/>
      <c r="Z40" s="357"/>
      <c r="AA40" s="364"/>
      <c r="AB40" s="356"/>
      <c r="AC40" s="365"/>
      <c r="AD40" s="372"/>
      <c r="AE40" s="373"/>
      <c r="AF40" s="357"/>
      <c r="AG40" s="364"/>
      <c r="AH40" s="356"/>
      <c r="AI40" s="365"/>
      <c r="AJ40" s="372"/>
      <c r="AK40" s="373"/>
      <c r="AL40" s="357"/>
      <c r="AM40" s="364"/>
      <c r="AN40" s="356"/>
      <c r="AO40" s="365"/>
      <c r="AP40" s="372"/>
      <c r="AQ40" s="373"/>
      <c r="AR40" s="357"/>
      <c r="AS40" s="364"/>
      <c r="AT40" s="356"/>
      <c r="AU40" s="365"/>
      <c r="AV40" s="372"/>
      <c r="AW40" s="373"/>
      <c r="AX40" s="357"/>
      <c r="AY40" s="364"/>
      <c r="AZ40" s="356"/>
      <c r="BA40" s="365"/>
      <c r="BB40" s="372"/>
      <c r="BC40" s="373"/>
      <c r="BD40" s="357"/>
      <c r="BE40" s="364"/>
      <c r="BF40" s="356"/>
      <c r="BG40" s="365"/>
      <c r="BH40" s="372"/>
      <c r="BI40" s="373"/>
      <c r="BJ40" s="357"/>
      <c r="BK40" s="364"/>
      <c r="BL40" s="356"/>
      <c r="BM40" s="365"/>
      <c r="BN40" s="372"/>
      <c r="BO40" s="373"/>
      <c r="BP40" s="357"/>
      <c r="BQ40" s="364"/>
    </row>
    <row r="41" spans="1:69">
      <c r="A41" s="76">
        <v>29</v>
      </c>
      <c r="B41" s="358"/>
      <c r="C41" s="575"/>
      <c r="D41" s="374"/>
      <c r="E41" s="359"/>
      <c r="F41" s="358"/>
      <c r="G41" s="374"/>
      <c r="H41" s="359"/>
      <c r="I41" s="366"/>
      <c r="J41" s="358"/>
      <c r="K41" s="367"/>
      <c r="L41" s="374"/>
      <c r="M41" s="375"/>
      <c r="N41" s="359"/>
      <c r="O41" s="366"/>
      <c r="P41" s="358"/>
      <c r="Q41" s="367"/>
      <c r="R41" s="374"/>
      <c r="S41" s="375"/>
      <c r="T41" s="359"/>
      <c r="U41" s="366"/>
      <c r="V41" s="358"/>
      <c r="W41" s="367"/>
      <c r="X41" s="374"/>
      <c r="Y41" s="375"/>
      <c r="Z41" s="359"/>
      <c r="AA41" s="366"/>
      <c r="AB41" s="358"/>
      <c r="AC41" s="367"/>
      <c r="AD41" s="374"/>
      <c r="AE41" s="375"/>
      <c r="AF41" s="359"/>
      <c r="AG41" s="366"/>
      <c r="AH41" s="358"/>
      <c r="AI41" s="367"/>
      <c r="AJ41" s="374"/>
      <c r="AK41" s="375"/>
      <c r="AL41" s="359"/>
      <c r="AM41" s="366"/>
      <c r="AN41" s="358"/>
      <c r="AO41" s="367"/>
      <c r="AP41" s="374"/>
      <c r="AQ41" s="375"/>
      <c r="AR41" s="359"/>
      <c r="AS41" s="366"/>
      <c r="AT41" s="358"/>
      <c r="AU41" s="367"/>
      <c r="AV41" s="374"/>
      <c r="AW41" s="375"/>
      <c r="AX41" s="359"/>
      <c r="AY41" s="366"/>
      <c r="AZ41" s="358"/>
      <c r="BA41" s="367"/>
      <c r="BB41" s="374"/>
      <c r="BC41" s="375"/>
      <c r="BD41" s="359"/>
      <c r="BE41" s="366"/>
      <c r="BF41" s="358"/>
      <c r="BG41" s="367"/>
      <c r="BH41" s="374"/>
      <c r="BI41" s="375"/>
      <c r="BJ41" s="359"/>
      <c r="BK41" s="366"/>
      <c r="BL41" s="358"/>
      <c r="BM41" s="367"/>
      <c r="BN41" s="374"/>
      <c r="BO41" s="375"/>
      <c r="BP41" s="359"/>
      <c r="BQ41" s="366"/>
    </row>
    <row r="42" spans="1:69">
      <c r="A42" s="75">
        <v>30</v>
      </c>
      <c r="B42" s="356"/>
      <c r="C42" s="574"/>
      <c r="D42" s="372"/>
      <c r="E42" s="357"/>
      <c r="F42" s="356"/>
      <c r="G42" s="372"/>
      <c r="H42" s="357"/>
      <c r="I42" s="364"/>
      <c r="J42" s="356"/>
      <c r="K42" s="365"/>
      <c r="L42" s="372"/>
      <c r="M42" s="373"/>
      <c r="N42" s="357"/>
      <c r="O42" s="364"/>
      <c r="P42" s="356"/>
      <c r="Q42" s="365"/>
      <c r="R42" s="372"/>
      <c r="S42" s="373"/>
      <c r="T42" s="357"/>
      <c r="U42" s="364"/>
      <c r="V42" s="356"/>
      <c r="W42" s="365"/>
      <c r="X42" s="372"/>
      <c r="Y42" s="373"/>
      <c r="Z42" s="357"/>
      <c r="AA42" s="364"/>
      <c r="AB42" s="356"/>
      <c r="AC42" s="365"/>
      <c r="AD42" s="372"/>
      <c r="AE42" s="373"/>
      <c r="AF42" s="357"/>
      <c r="AG42" s="364"/>
      <c r="AH42" s="356"/>
      <c r="AI42" s="365"/>
      <c r="AJ42" s="372"/>
      <c r="AK42" s="373"/>
      <c r="AL42" s="357"/>
      <c r="AM42" s="364"/>
      <c r="AN42" s="356"/>
      <c r="AO42" s="365"/>
      <c r="AP42" s="372"/>
      <c r="AQ42" s="373"/>
      <c r="AR42" s="357"/>
      <c r="AS42" s="364"/>
      <c r="AT42" s="356"/>
      <c r="AU42" s="365"/>
      <c r="AV42" s="372"/>
      <c r="AW42" s="373"/>
      <c r="AX42" s="357"/>
      <c r="AY42" s="364"/>
      <c r="AZ42" s="356"/>
      <c r="BA42" s="365"/>
      <c r="BB42" s="372"/>
      <c r="BC42" s="373"/>
      <c r="BD42" s="357"/>
      <c r="BE42" s="364"/>
      <c r="BF42" s="356"/>
      <c r="BG42" s="365"/>
      <c r="BH42" s="372"/>
      <c r="BI42" s="373"/>
      <c r="BJ42" s="357"/>
      <c r="BK42" s="364"/>
      <c r="BL42" s="356"/>
      <c r="BM42" s="365"/>
      <c r="BN42" s="372"/>
      <c r="BO42" s="373"/>
      <c r="BP42" s="357"/>
      <c r="BQ42" s="364"/>
    </row>
    <row r="43" spans="1:69" ht="15" thickBot="1">
      <c r="A43" s="77">
        <v>31</v>
      </c>
      <c r="B43" s="360"/>
      <c r="C43" s="576"/>
      <c r="D43" s="376"/>
      <c r="E43" s="361"/>
      <c r="F43" s="360"/>
      <c r="G43" s="376"/>
      <c r="H43" s="361"/>
      <c r="I43" s="368"/>
      <c r="J43" s="360"/>
      <c r="K43" s="369"/>
      <c r="L43" s="376"/>
      <c r="M43" s="377"/>
      <c r="N43" s="361"/>
      <c r="O43" s="368"/>
      <c r="P43" s="360"/>
      <c r="Q43" s="369"/>
      <c r="R43" s="376"/>
      <c r="S43" s="377"/>
      <c r="T43" s="361"/>
      <c r="U43" s="368"/>
      <c r="V43" s="360"/>
      <c r="W43" s="369"/>
      <c r="X43" s="376"/>
      <c r="Y43" s="377"/>
      <c r="Z43" s="361"/>
      <c r="AA43" s="368"/>
      <c r="AB43" s="360"/>
      <c r="AC43" s="369"/>
      <c r="AD43" s="376"/>
      <c r="AE43" s="377"/>
      <c r="AF43" s="361"/>
      <c r="AG43" s="368"/>
      <c r="AH43" s="360"/>
      <c r="AI43" s="369"/>
      <c r="AJ43" s="376"/>
      <c r="AK43" s="377"/>
      <c r="AL43" s="361"/>
      <c r="AM43" s="368"/>
      <c r="AN43" s="360"/>
      <c r="AO43" s="369"/>
      <c r="AP43" s="376"/>
      <c r="AQ43" s="377"/>
      <c r="AR43" s="361"/>
      <c r="AS43" s="368"/>
      <c r="AT43" s="360"/>
      <c r="AU43" s="369"/>
      <c r="AV43" s="376"/>
      <c r="AW43" s="377"/>
      <c r="AX43" s="361"/>
      <c r="AY43" s="368"/>
      <c r="AZ43" s="360"/>
      <c r="BA43" s="369"/>
      <c r="BB43" s="376"/>
      <c r="BC43" s="377"/>
      <c r="BD43" s="361"/>
      <c r="BE43" s="368"/>
      <c r="BF43" s="360"/>
      <c r="BG43" s="369"/>
      <c r="BH43" s="376"/>
      <c r="BI43" s="377"/>
      <c r="BJ43" s="361"/>
      <c r="BK43" s="368"/>
      <c r="BL43" s="360"/>
      <c r="BM43" s="369"/>
      <c r="BN43" s="376"/>
      <c r="BO43" s="377"/>
      <c r="BP43" s="361"/>
      <c r="BQ43" s="368"/>
    </row>
    <row r="44" spans="1:69" s="79" customFormat="1" ht="13.5" customHeight="1" thickTop="1" thickBot="1">
      <c r="A44" s="78"/>
      <c r="B44" s="96"/>
      <c r="C44" s="96"/>
      <c r="D44" s="80"/>
      <c r="E44" s="96"/>
      <c r="F44" s="96"/>
      <c r="G44" s="96"/>
    </row>
    <row r="45" spans="1:69" ht="19.2" thickTop="1" thickBot="1">
      <c r="A45" s="81" t="s">
        <v>1</v>
      </c>
      <c r="B45" s="97">
        <f t="shared" ref="B45:AS45" si="0">SUM(B13:B43)</f>
        <v>22000</v>
      </c>
      <c r="C45" s="577"/>
      <c r="D45" s="98">
        <f t="shared" si="0"/>
        <v>0</v>
      </c>
      <c r="E45" s="99">
        <f t="shared" si="0"/>
        <v>0</v>
      </c>
      <c r="F45" s="97">
        <f t="shared" si="0"/>
        <v>0</v>
      </c>
      <c r="G45" s="98">
        <f t="shared" si="0"/>
        <v>0</v>
      </c>
      <c r="H45" s="85">
        <f t="shared" si="0"/>
        <v>0</v>
      </c>
      <c r="I45" s="86">
        <f t="shared" si="0"/>
        <v>0</v>
      </c>
      <c r="J45" s="82">
        <f t="shared" si="0"/>
        <v>25</v>
      </c>
      <c r="K45" s="83">
        <f t="shared" si="0"/>
        <v>0</v>
      </c>
      <c r="L45" s="84">
        <f t="shared" si="0"/>
        <v>350</v>
      </c>
      <c r="M45" s="84">
        <f t="shared" si="0"/>
        <v>0</v>
      </c>
      <c r="N45" s="85">
        <f t="shared" si="0"/>
        <v>27</v>
      </c>
      <c r="O45" s="86">
        <f t="shared" si="0"/>
        <v>27</v>
      </c>
      <c r="P45" s="82">
        <f t="shared" si="0"/>
        <v>275</v>
      </c>
      <c r="Q45" s="83">
        <f t="shared" si="0"/>
        <v>0</v>
      </c>
      <c r="R45" s="84">
        <f t="shared" si="0"/>
        <v>100</v>
      </c>
      <c r="S45" s="84">
        <f t="shared" si="0"/>
        <v>0</v>
      </c>
      <c r="T45" s="85">
        <f t="shared" si="0"/>
        <v>143</v>
      </c>
      <c r="U45" s="86">
        <f t="shared" si="0"/>
        <v>0</v>
      </c>
      <c r="V45" s="82">
        <f t="shared" si="0"/>
        <v>100</v>
      </c>
      <c r="W45" s="83">
        <f t="shared" si="0"/>
        <v>0</v>
      </c>
      <c r="X45" s="84">
        <f t="shared" si="0"/>
        <v>54</v>
      </c>
      <c r="Y45" s="84">
        <f t="shared" si="0"/>
        <v>0</v>
      </c>
      <c r="Z45" s="85">
        <f t="shared" si="0"/>
        <v>125</v>
      </c>
      <c r="AA45" s="86">
        <f t="shared" si="0"/>
        <v>0</v>
      </c>
      <c r="AB45" s="82">
        <f t="shared" si="0"/>
        <v>0</v>
      </c>
      <c r="AC45" s="83">
        <f t="shared" si="0"/>
        <v>0</v>
      </c>
      <c r="AD45" s="84">
        <f t="shared" si="0"/>
        <v>0</v>
      </c>
      <c r="AE45" s="84">
        <f t="shared" si="0"/>
        <v>0</v>
      </c>
      <c r="AF45" s="85">
        <f t="shared" si="0"/>
        <v>0</v>
      </c>
      <c r="AG45" s="86">
        <f t="shared" si="0"/>
        <v>0</v>
      </c>
      <c r="AH45" s="82">
        <f t="shared" si="0"/>
        <v>0</v>
      </c>
      <c r="AI45" s="83">
        <f t="shared" si="0"/>
        <v>0</v>
      </c>
      <c r="AJ45" s="84">
        <f t="shared" si="0"/>
        <v>0</v>
      </c>
      <c r="AK45" s="84">
        <f t="shared" si="0"/>
        <v>0</v>
      </c>
      <c r="AL45" s="85">
        <f t="shared" si="0"/>
        <v>0</v>
      </c>
      <c r="AM45" s="86">
        <f t="shared" si="0"/>
        <v>0</v>
      </c>
      <c r="AN45" s="82">
        <f t="shared" si="0"/>
        <v>0</v>
      </c>
      <c r="AO45" s="83">
        <f t="shared" si="0"/>
        <v>0</v>
      </c>
      <c r="AP45" s="84">
        <f t="shared" si="0"/>
        <v>0</v>
      </c>
      <c r="AQ45" s="84">
        <f t="shared" si="0"/>
        <v>0</v>
      </c>
      <c r="AR45" s="85">
        <f t="shared" si="0"/>
        <v>0</v>
      </c>
      <c r="AS45" s="86">
        <f t="shared" si="0"/>
        <v>0</v>
      </c>
      <c r="AT45" s="82">
        <f t="shared" ref="AT45:BQ45" si="1">SUM(AT13:AT43)</f>
        <v>0</v>
      </c>
      <c r="AU45" s="83">
        <f t="shared" si="1"/>
        <v>0</v>
      </c>
      <c r="AV45" s="84">
        <f t="shared" si="1"/>
        <v>0</v>
      </c>
      <c r="AW45" s="84">
        <f t="shared" si="1"/>
        <v>0</v>
      </c>
      <c r="AX45" s="85">
        <f t="shared" si="1"/>
        <v>0</v>
      </c>
      <c r="AY45" s="86">
        <f t="shared" si="1"/>
        <v>0</v>
      </c>
      <c r="AZ45" s="82">
        <f t="shared" si="1"/>
        <v>0</v>
      </c>
      <c r="BA45" s="83">
        <f t="shared" si="1"/>
        <v>0</v>
      </c>
      <c r="BB45" s="84">
        <f t="shared" si="1"/>
        <v>0</v>
      </c>
      <c r="BC45" s="84">
        <f t="shared" si="1"/>
        <v>0</v>
      </c>
      <c r="BD45" s="85">
        <f t="shared" si="1"/>
        <v>0</v>
      </c>
      <c r="BE45" s="86">
        <f t="shared" si="1"/>
        <v>0</v>
      </c>
      <c r="BF45" s="82">
        <f t="shared" si="1"/>
        <v>0</v>
      </c>
      <c r="BG45" s="83">
        <f t="shared" si="1"/>
        <v>0</v>
      </c>
      <c r="BH45" s="84">
        <f t="shared" si="1"/>
        <v>0</v>
      </c>
      <c r="BI45" s="84">
        <f t="shared" si="1"/>
        <v>0</v>
      </c>
      <c r="BJ45" s="85">
        <f t="shared" si="1"/>
        <v>0</v>
      </c>
      <c r="BK45" s="86">
        <f t="shared" si="1"/>
        <v>0</v>
      </c>
      <c r="BL45" s="82">
        <f t="shared" si="1"/>
        <v>0</v>
      </c>
      <c r="BM45" s="83">
        <f t="shared" si="1"/>
        <v>0</v>
      </c>
      <c r="BN45" s="84">
        <f t="shared" si="1"/>
        <v>0</v>
      </c>
      <c r="BO45" s="84">
        <f t="shared" si="1"/>
        <v>0</v>
      </c>
      <c r="BP45" s="85">
        <f t="shared" si="1"/>
        <v>0</v>
      </c>
      <c r="BQ45" s="86">
        <f t="shared" si="1"/>
        <v>0</v>
      </c>
    </row>
    <row r="46" spans="1:69">
      <c r="A46" s="42"/>
      <c r="B46" s="100"/>
      <c r="C46" s="100"/>
      <c r="D46" s="100"/>
      <c r="E46" s="101"/>
      <c r="F46" s="100"/>
      <c r="G46" s="101"/>
      <c r="H46" s="44"/>
    </row>
    <row r="47" spans="1:69">
      <c r="A47" s="45"/>
      <c r="B47" s="100"/>
      <c r="C47" s="100"/>
      <c r="D47" s="100"/>
      <c r="E47" s="100"/>
      <c r="F47" s="100"/>
      <c r="G47" s="100"/>
      <c r="H47" s="43"/>
    </row>
    <row r="48" spans="1:69">
      <c r="A48" s="45"/>
      <c r="B48" s="100"/>
      <c r="C48" s="100"/>
      <c r="D48" s="100"/>
      <c r="E48" s="100"/>
      <c r="F48" s="100"/>
      <c r="G48" s="100"/>
      <c r="H48" s="43"/>
    </row>
    <row r="49" spans="1:8">
      <c r="A49" s="45"/>
      <c r="B49" s="100"/>
      <c r="C49" s="100"/>
      <c r="D49" s="100"/>
      <c r="E49" s="100"/>
      <c r="F49" s="100"/>
      <c r="G49" s="100"/>
      <c r="H49" s="43"/>
    </row>
    <row r="50" spans="1:8">
      <c r="A50" s="42"/>
      <c r="B50" s="100"/>
      <c r="C50" s="100"/>
      <c r="D50" s="100"/>
      <c r="E50" s="101"/>
      <c r="F50" s="100"/>
      <c r="H50" s="44"/>
    </row>
  </sheetData>
  <sheetProtection sheet="1" formatCells="0" formatColumns="0" formatRows="0" insertColumns="0" insertRows="0" insertHyperlinks="0" deleteColumns="0" deleteRows="0" sort="0" autoFilter="0" pivotTables="0"/>
  <mergeCells count="42">
    <mergeCell ref="AL11:AM11"/>
    <mergeCell ref="AN11:AO11"/>
    <mergeCell ref="AP11:AQ11"/>
    <mergeCell ref="AR11:AS11"/>
    <mergeCell ref="AB11:AC11"/>
    <mergeCell ref="AD11:AE11"/>
    <mergeCell ref="AF11:AG11"/>
    <mergeCell ref="AH11:AI11"/>
    <mergeCell ref="AJ11:AK11"/>
    <mergeCell ref="R11:S11"/>
    <mergeCell ref="T11:U11"/>
    <mergeCell ref="V11:W11"/>
    <mergeCell ref="X11:Y11"/>
    <mergeCell ref="Z11:AA11"/>
    <mergeCell ref="N11:O11"/>
    <mergeCell ref="A11:A12"/>
    <mergeCell ref="H11:I11"/>
    <mergeCell ref="J11:K11"/>
    <mergeCell ref="P11:Q11"/>
    <mergeCell ref="B11:C11"/>
    <mergeCell ref="C5:F5"/>
    <mergeCell ref="C6:F6"/>
    <mergeCell ref="C8:F8"/>
    <mergeCell ref="C9:F9"/>
    <mergeCell ref="L11:M11"/>
    <mergeCell ref="I8:M8"/>
    <mergeCell ref="I7:M7"/>
    <mergeCell ref="I6:M6"/>
    <mergeCell ref="I5:M5"/>
    <mergeCell ref="I9:M9"/>
    <mergeCell ref="AT11:AU11"/>
    <mergeCell ref="AV11:AW11"/>
    <mergeCell ref="AX11:AY11"/>
    <mergeCell ref="AZ11:BA11"/>
    <mergeCell ref="BB11:BC11"/>
    <mergeCell ref="BN11:BO11"/>
    <mergeCell ref="BP11:BQ11"/>
    <mergeCell ref="BD11:BE11"/>
    <mergeCell ref="BF11:BG11"/>
    <mergeCell ref="BH11:BI11"/>
    <mergeCell ref="BJ11:BK11"/>
    <mergeCell ref="BL11:BM11"/>
  </mergeCells>
  <phoneticPr fontId="56" type="noConversion"/>
  <dataValidations count="2">
    <dataValidation type="decimal" operator="greaterThan" allowBlank="1" showInputMessage="1" showErrorMessage="1" sqref="B13:B43 D13:G43" xr:uid="{00000000-0002-0000-0600-000000000000}">
      <formula1>0</formula1>
    </dataValidation>
    <dataValidation operator="greaterThan" showInputMessage="1" showErrorMessage="1" sqref="C13:C43" xr:uid="{00000000-0002-0000-0600-000001000000}"/>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249977111117893"/>
  </sheetPr>
  <dimension ref="B4:AJ221"/>
  <sheetViews>
    <sheetView topLeftCell="A20" zoomScale="80" zoomScaleNormal="80" workbookViewId="0">
      <selection activeCell="D56" sqref="D56"/>
    </sheetView>
  </sheetViews>
  <sheetFormatPr baseColWidth="10" defaultColWidth="11.44140625" defaultRowHeight="14.4"/>
  <cols>
    <col min="1" max="1" width="3.33203125" style="41" customWidth="1"/>
    <col min="2" max="2" width="27.109375" style="19" customWidth="1"/>
    <col min="3" max="3" width="29.44140625" style="19" customWidth="1"/>
    <col min="4" max="4" width="50.109375" style="41" customWidth="1"/>
    <col min="5" max="5" width="35.33203125" style="41" customWidth="1"/>
    <col min="6" max="6" width="28.44140625" style="41" customWidth="1"/>
    <col min="7" max="7" width="21.33203125" style="41" customWidth="1"/>
    <col min="8" max="10" width="28.44140625" style="41" customWidth="1"/>
    <col min="11" max="42" width="10.6640625" style="41" customWidth="1"/>
    <col min="43" max="16384" width="11.44140625" style="41"/>
  </cols>
  <sheetData>
    <row r="4" spans="2:36" ht="14.25" customHeight="1" thickBot="1">
      <c r="B4" s="90"/>
      <c r="C4" s="90"/>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row>
    <row r="5" spans="2:36" ht="21" customHeight="1">
      <c r="B5" s="90"/>
      <c r="C5" s="630" t="s">
        <v>14</v>
      </c>
      <c r="D5" s="775"/>
      <c r="E5" s="57" t="s">
        <v>13</v>
      </c>
      <c r="F5" s="386" t="str">
        <f>+Chantier</f>
        <v>CHR012</v>
      </c>
      <c r="G5" s="50"/>
    </row>
    <row r="6" spans="2:36" ht="20.25" customHeight="1">
      <c r="B6" s="90"/>
      <c r="C6" s="628" t="s">
        <v>16</v>
      </c>
      <c r="D6" s="762"/>
      <c r="E6" s="59" t="s">
        <v>12</v>
      </c>
      <c r="F6" s="387">
        <f>+Maitre</f>
        <v>0</v>
      </c>
      <c r="G6" s="50"/>
    </row>
    <row r="7" spans="2:36" ht="23.25" customHeight="1">
      <c r="B7" s="90"/>
      <c r="C7" s="628"/>
      <c r="D7" s="762"/>
      <c r="E7" s="59" t="s">
        <v>11</v>
      </c>
      <c r="F7" s="385">
        <f>+Objet</f>
        <v>0</v>
      </c>
      <c r="G7" s="51"/>
    </row>
    <row r="8" spans="2:36" ht="19.5" customHeight="1">
      <c r="B8" s="90"/>
      <c r="C8" s="628" t="s">
        <v>17</v>
      </c>
      <c r="D8" s="762"/>
      <c r="E8" s="59" t="s">
        <v>10</v>
      </c>
      <c r="F8" s="388">
        <f>+date</f>
        <v>44531</v>
      </c>
      <c r="G8" s="52"/>
    </row>
    <row r="9" spans="2:36" ht="15" thickBot="1">
      <c r="B9" s="90"/>
      <c r="C9" s="624" t="s">
        <v>18</v>
      </c>
      <c r="D9" s="776"/>
      <c r="E9" s="61" t="s">
        <v>19</v>
      </c>
      <c r="F9" s="389">
        <f>+Responsable</f>
        <v>0</v>
      </c>
      <c r="G9" s="53"/>
    </row>
    <row r="10" spans="2:36" ht="15" thickBot="1">
      <c r="B10" s="90"/>
      <c r="C10" s="90"/>
      <c r="D10" s="121"/>
      <c r="E10" s="5"/>
      <c r="F10" s="5"/>
      <c r="G10" s="5"/>
      <c r="H10" s="5"/>
      <c r="I10" s="5"/>
      <c r="J10" s="5"/>
      <c r="K10" s="5"/>
      <c r="L10" s="5"/>
      <c r="M10" s="5"/>
      <c r="N10" s="5"/>
      <c r="O10" s="5"/>
      <c r="P10" s="5"/>
      <c r="Q10" s="5"/>
      <c r="R10" s="5"/>
      <c r="S10" s="5"/>
      <c r="T10" s="5"/>
      <c r="U10" s="5"/>
      <c r="V10" s="5"/>
    </row>
    <row r="11" spans="2:36" ht="18.600000000000001" thickBot="1">
      <c r="C11" s="254" t="s">
        <v>66</v>
      </c>
      <c r="D11" s="253" t="s">
        <v>36</v>
      </c>
      <c r="E11" s="124" t="s">
        <v>37</v>
      </c>
      <c r="F11" s="125" t="s">
        <v>64</v>
      </c>
    </row>
    <row r="12" spans="2:36" s="122" customFormat="1" ht="7.5" customHeight="1" thickBot="1">
      <c r="B12" s="128"/>
      <c r="C12" s="128"/>
      <c r="D12" s="128"/>
      <c r="E12" s="126"/>
      <c r="F12" s="128"/>
    </row>
    <row r="13" spans="2:36" s="123" customFormat="1" ht="29.25" customHeight="1" thickBot="1">
      <c r="B13" s="19"/>
      <c r="C13" s="136"/>
      <c r="D13" s="133">
        <f>SUM(H17:H204)</f>
        <v>26964</v>
      </c>
      <c r="E13" s="133">
        <f>SUM(F17:F146)</f>
        <v>24794</v>
      </c>
      <c r="F13" s="132">
        <f>D13-E13+C13</f>
        <v>2170</v>
      </c>
    </row>
    <row r="14" spans="2:36" ht="9.75" customHeight="1" thickBot="1">
      <c r="C14" s="129"/>
      <c r="D14" s="130"/>
      <c r="E14" s="130"/>
      <c r="F14" s="129"/>
    </row>
    <row r="15" spans="2:36" ht="30.75" customHeight="1" thickBot="1">
      <c r="B15" s="777" t="s">
        <v>67</v>
      </c>
      <c r="C15" s="778"/>
      <c r="D15" s="778"/>
      <c r="E15" s="778"/>
      <c r="F15" s="778"/>
      <c r="G15" s="773" t="s">
        <v>68</v>
      </c>
      <c r="H15" s="774"/>
    </row>
    <row r="16" spans="2:36" ht="28.5" customHeight="1" thickBot="1">
      <c r="B16" s="131" t="s">
        <v>0</v>
      </c>
      <c r="C16" s="131" t="s">
        <v>97</v>
      </c>
      <c r="D16" s="131" t="s">
        <v>63</v>
      </c>
      <c r="E16" s="131" t="s">
        <v>20</v>
      </c>
      <c r="F16" s="131" t="s">
        <v>65</v>
      </c>
      <c r="G16" s="255" t="s">
        <v>69</v>
      </c>
      <c r="H16" s="256" t="s">
        <v>65</v>
      </c>
      <c r="I16" s="135"/>
    </row>
    <row r="17" spans="2:10" ht="20.25" customHeight="1">
      <c r="B17" s="292">
        <v>44531</v>
      </c>
      <c r="C17" s="293" t="s">
        <v>290</v>
      </c>
      <c r="D17" s="294" t="s">
        <v>291</v>
      </c>
      <c r="E17" s="294" t="s">
        <v>292</v>
      </c>
      <c r="F17" s="495">
        <v>61</v>
      </c>
      <c r="G17" s="291"/>
      <c r="H17" s="248"/>
      <c r="I17" s="135"/>
      <c r="J17" s="135"/>
    </row>
    <row r="18" spans="2:10" ht="20.25" customHeight="1">
      <c r="B18" s="295"/>
      <c r="C18" s="296" t="s">
        <v>290</v>
      </c>
      <c r="D18" s="297" t="s">
        <v>293</v>
      </c>
      <c r="E18" s="297" t="s">
        <v>269</v>
      </c>
      <c r="F18" s="496">
        <v>170</v>
      </c>
      <c r="G18" s="290"/>
      <c r="H18" s="247"/>
      <c r="I18" s="135"/>
      <c r="J18" s="135"/>
    </row>
    <row r="19" spans="2:10" ht="20.25" customHeight="1">
      <c r="B19" s="292"/>
      <c r="C19" s="293" t="s">
        <v>290</v>
      </c>
      <c r="D19" s="294" t="s">
        <v>294</v>
      </c>
      <c r="E19" s="294" t="s">
        <v>279</v>
      </c>
      <c r="F19" s="495">
        <v>100</v>
      </c>
      <c r="G19" s="291"/>
      <c r="H19" s="248"/>
      <c r="I19" s="135"/>
      <c r="J19" s="135"/>
    </row>
    <row r="20" spans="2:10" ht="20.25" customHeight="1">
      <c r="B20" s="295">
        <v>44533</v>
      </c>
      <c r="C20" s="296"/>
      <c r="D20" s="297" t="s">
        <v>297</v>
      </c>
      <c r="E20" s="297"/>
      <c r="F20" s="496"/>
      <c r="G20" s="622" t="s">
        <v>298</v>
      </c>
      <c r="H20" s="247">
        <v>6050</v>
      </c>
      <c r="I20" s="135"/>
      <c r="J20" s="135"/>
    </row>
    <row r="21" spans="2:10" ht="20.25" customHeight="1">
      <c r="B21" s="292"/>
      <c r="C21" s="293" t="s">
        <v>311</v>
      </c>
      <c r="D21" s="294" t="s">
        <v>299</v>
      </c>
      <c r="E21" s="294"/>
      <c r="F21" s="495">
        <v>4050</v>
      </c>
      <c r="G21" s="291"/>
      <c r="H21" s="248"/>
      <c r="I21" s="135"/>
      <c r="J21" s="135"/>
    </row>
    <row r="22" spans="2:10" ht="20.25" customHeight="1">
      <c r="B22" s="295">
        <v>44534</v>
      </c>
      <c r="C22" s="296" t="s">
        <v>311</v>
      </c>
      <c r="D22" s="297" t="s">
        <v>305</v>
      </c>
      <c r="E22" s="297"/>
      <c r="F22" s="496">
        <v>800</v>
      </c>
      <c r="G22" s="290"/>
      <c r="H22" s="247"/>
      <c r="I22" s="135"/>
      <c r="J22" s="135"/>
    </row>
    <row r="23" spans="2:10" ht="20.25" customHeight="1">
      <c r="B23" s="292"/>
      <c r="C23" s="293" t="s">
        <v>311</v>
      </c>
      <c r="D23" s="294" t="s">
        <v>306</v>
      </c>
      <c r="E23" s="294"/>
      <c r="F23" s="495">
        <v>300</v>
      </c>
      <c r="G23" s="291"/>
      <c r="H23" s="248"/>
      <c r="I23" s="135"/>
      <c r="J23" s="135"/>
    </row>
    <row r="24" spans="2:10" ht="20.25" customHeight="1">
      <c r="B24" s="295">
        <v>44537</v>
      </c>
      <c r="C24" s="296" t="s">
        <v>290</v>
      </c>
      <c r="D24" s="297" t="s">
        <v>310</v>
      </c>
      <c r="E24" s="297" t="s">
        <v>295</v>
      </c>
      <c r="F24" s="496">
        <v>24</v>
      </c>
      <c r="G24" s="290"/>
      <c r="H24" s="247"/>
      <c r="I24" s="135"/>
      <c r="J24" s="135"/>
    </row>
    <row r="25" spans="2:10" ht="20.25" customHeight="1">
      <c r="B25" s="292">
        <v>44538</v>
      </c>
      <c r="C25" s="293" t="s">
        <v>290</v>
      </c>
      <c r="D25" s="294" t="s">
        <v>313</v>
      </c>
      <c r="E25" s="294" t="s">
        <v>295</v>
      </c>
      <c r="F25" s="495">
        <v>20</v>
      </c>
      <c r="G25" s="291"/>
      <c r="H25" s="248"/>
      <c r="I25" s="135"/>
      <c r="J25" s="135"/>
    </row>
    <row r="26" spans="2:10" ht="20.25" customHeight="1">
      <c r="B26" s="295"/>
      <c r="C26" s="293" t="s">
        <v>290</v>
      </c>
      <c r="D26" s="297" t="s">
        <v>314</v>
      </c>
      <c r="E26" s="297"/>
      <c r="F26" s="496">
        <v>25</v>
      </c>
      <c r="G26" s="290"/>
      <c r="H26" s="247"/>
      <c r="I26" s="135"/>
      <c r="J26" s="135"/>
    </row>
    <row r="27" spans="2:10" ht="20.25" customHeight="1">
      <c r="B27" s="292"/>
      <c r="C27" s="293" t="s">
        <v>290</v>
      </c>
      <c r="D27" s="294" t="s">
        <v>315</v>
      </c>
      <c r="E27" s="294"/>
      <c r="F27" s="495">
        <v>10</v>
      </c>
      <c r="G27" s="291"/>
      <c r="H27" s="248"/>
      <c r="I27" s="135"/>
      <c r="J27" s="135"/>
    </row>
    <row r="28" spans="2:10" ht="20.25" customHeight="1">
      <c r="B28" s="295"/>
      <c r="C28" s="293" t="s">
        <v>290</v>
      </c>
      <c r="D28" s="297" t="s">
        <v>316</v>
      </c>
      <c r="E28" s="297"/>
      <c r="F28" s="496">
        <v>7</v>
      </c>
      <c r="G28" s="290"/>
      <c r="H28" s="247"/>
      <c r="I28" s="135"/>
      <c r="J28" s="135"/>
    </row>
    <row r="29" spans="2:10" ht="20.25" customHeight="1">
      <c r="B29" s="292"/>
      <c r="C29" s="293" t="s">
        <v>290</v>
      </c>
      <c r="D29" s="294" t="s">
        <v>317</v>
      </c>
      <c r="E29" s="294"/>
      <c r="F29" s="495">
        <v>25</v>
      </c>
      <c r="G29" s="291"/>
      <c r="H29" s="248"/>
      <c r="I29" s="135"/>
      <c r="J29" s="135"/>
    </row>
    <row r="30" spans="2:10" ht="20.25" customHeight="1">
      <c r="B30" s="295"/>
      <c r="C30" s="293" t="s">
        <v>290</v>
      </c>
      <c r="D30" s="297" t="s">
        <v>318</v>
      </c>
      <c r="E30" s="297"/>
      <c r="F30" s="496">
        <v>10</v>
      </c>
      <c r="G30" s="290"/>
      <c r="H30" s="247"/>
      <c r="I30" s="135"/>
      <c r="J30" s="135"/>
    </row>
    <row r="31" spans="2:10" ht="20.25" customHeight="1">
      <c r="B31" s="292">
        <v>44539</v>
      </c>
      <c r="C31" s="293" t="s">
        <v>311</v>
      </c>
      <c r="D31" s="294" t="s">
        <v>319</v>
      </c>
      <c r="E31" s="294"/>
      <c r="F31" s="495">
        <v>96</v>
      </c>
      <c r="G31" s="291"/>
      <c r="H31" s="248"/>
      <c r="I31" s="135"/>
      <c r="J31" s="135"/>
    </row>
    <row r="32" spans="2:10" ht="20.25" customHeight="1">
      <c r="B32" s="295"/>
      <c r="C32" s="296" t="s">
        <v>290</v>
      </c>
      <c r="D32" s="297" t="s">
        <v>320</v>
      </c>
      <c r="E32" s="297"/>
      <c r="F32" s="496">
        <v>100</v>
      </c>
      <c r="G32" s="290"/>
      <c r="H32" s="247"/>
      <c r="I32" s="135"/>
      <c r="J32" s="135"/>
    </row>
    <row r="33" spans="2:10" ht="20.25" customHeight="1">
      <c r="B33" s="292"/>
      <c r="C33" s="293" t="s">
        <v>311</v>
      </c>
      <c r="D33" s="294" t="s">
        <v>321</v>
      </c>
      <c r="E33" s="294"/>
      <c r="F33" s="495">
        <v>80</v>
      </c>
      <c r="G33" s="291"/>
      <c r="H33" s="248"/>
      <c r="I33" s="135"/>
      <c r="J33" s="135"/>
    </row>
    <row r="34" spans="2:10" ht="20.25" customHeight="1">
      <c r="B34" s="295"/>
      <c r="C34" s="296" t="s">
        <v>311</v>
      </c>
      <c r="D34" s="297" t="s">
        <v>322</v>
      </c>
      <c r="E34" s="297"/>
      <c r="F34" s="496">
        <v>50</v>
      </c>
      <c r="G34" s="290"/>
      <c r="H34" s="247"/>
      <c r="I34" s="135"/>
      <c r="J34" s="135"/>
    </row>
    <row r="35" spans="2:10" ht="20.25" customHeight="1">
      <c r="B35" s="292"/>
      <c r="C35" s="293" t="s">
        <v>290</v>
      </c>
      <c r="D35" s="294" t="s">
        <v>323</v>
      </c>
      <c r="E35" s="294"/>
      <c r="F35" s="495">
        <v>100</v>
      </c>
      <c r="G35" s="291"/>
      <c r="H35" s="248"/>
      <c r="I35" s="135"/>
      <c r="J35" s="135"/>
    </row>
    <row r="36" spans="2:10" ht="20.25" customHeight="1">
      <c r="B36" s="295">
        <v>44540</v>
      </c>
      <c r="C36" s="296" t="s">
        <v>290</v>
      </c>
      <c r="D36" s="297" t="s">
        <v>325</v>
      </c>
      <c r="E36" s="297" t="s">
        <v>271</v>
      </c>
      <c r="F36" s="496">
        <v>150</v>
      </c>
      <c r="G36" s="290"/>
      <c r="H36" s="247"/>
      <c r="I36" s="135"/>
      <c r="J36" s="135"/>
    </row>
    <row r="37" spans="2:10" ht="20.25" customHeight="1">
      <c r="B37" s="292"/>
      <c r="C37" s="293" t="s">
        <v>290</v>
      </c>
      <c r="D37" s="294" t="s">
        <v>326</v>
      </c>
      <c r="E37" s="294" t="s">
        <v>127</v>
      </c>
      <c r="F37" s="495">
        <v>150</v>
      </c>
      <c r="G37" s="291"/>
      <c r="H37" s="248"/>
      <c r="I37" s="135"/>
      <c r="J37" s="135"/>
    </row>
    <row r="38" spans="2:10" ht="20.25" customHeight="1">
      <c r="B38" s="295"/>
      <c r="C38" s="296"/>
      <c r="D38" s="297" t="s">
        <v>327</v>
      </c>
      <c r="E38" s="297" t="s">
        <v>277</v>
      </c>
      <c r="F38" s="496">
        <v>762</v>
      </c>
      <c r="G38" s="290"/>
      <c r="H38" s="247"/>
      <c r="I38" s="135"/>
      <c r="J38" s="135"/>
    </row>
    <row r="39" spans="2:10" ht="20.25" customHeight="1">
      <c r="B39" s="292">
        <v>44541</v>
      </c>
      <c r="C39" s="293" t="s">
        <v>290</v>
      </c>
      <c r="D39" s="294" t="s">
        <v>328</v>
      </c>
      <c r="E39" s="294" t="s">
        <v>279</v>
      </c>
      <c r="F39" s="495">
        <v>30</v>
      </c>
      <c r="G39" s="291"/>
      <c r="H39" s="248"/>
      <c r="I39" s="135"/>
      <c r="J39" s="135"/>
    </row>
    <row r="40" spans="2:10" ht="20.25" customHeight="1">
      <c r="B40" s="295">
        <v>44542</v>
      </c>
      <c r="C40" s="296" t="s">
        <v>290</v>
      </c>
      <c r="D40" s="297" t="s">
        <v>329</v>
      </c>
      <c r="E40" s="297" t="s">
        <v>279</v>
      </c>
      <c r="F40" s="496">
        <v>15</v>
      </c>
      <c r="G40" s="290"/>
      <c r="H40" s="247"/>
      <c r="I40" s="135"/>
      <c r="J40" s="135"/>
    </row>
    <row r="41" spans="2:10" ht="20.25" customHeight="1">
      <c r="B41" s="292"/>
      <c r="C41" s="293" t="s">
        <v>290</v>
      </c>
      <c r="D41" s="294" t="s">
        <v>330</v>
      </c>
      <c r="E41" s="294" t="s">
        <v>271</v>
      </c>
      <c r="F41" s="495">
        <v>15</v>
      </c>
      <c r="G41" s="291"/>
      <c r="H41" s="248"/>
      <c r="I41" s="135"/>
      <c r="J41" s="135"/>
    </row>
    <row r="42" spans="2:10" ht="20.25" customHeight="1">
      <c r="B42" s="295">
        <v>44543</v>
      </c>
      <c r="C42" s="296" t="s">
        <v>290</v>
      </c>
      <c r="D42" s="297" t="s">
        <v>333</v>
      </c>
      <c r="E42" s="297" t="s">
        <v>203</v>
      </c>
      <c r="F42" s="496">
        <v>400</v>
      </c>
      <c r="G42" s="290"/>
      <c r="H42" s="247"/>
      <c r="I42" s="135"/>
      <c r="J42" s="135"/>
    </row>
    <row r="43" spans="2:10" ht="20.25" customHeight="1">
      <c r="B43" s="292"/>
      <c r="C43" s="293" t="s">
        <v>290</v>
      </c>
      <c r="D43" s="294" t="s">
        <v>334</v>
      </c>
      <c r="E43" s="294" t="s">
        <v>203</v>
      </c>
      <c r="F43" s="495">
        <v>60</v>
      </c>
      <c r="G43" s="291"/>
      <c r="H43" s="248"/>
      <c r="I43" s="135"/>
      <c r="J43" s="135"/>
    </row>
    <row r="44" spans="2:10" ht="20.25" customHeight="1">
      <c r="B44" s="295"/>
      <c r="C44" s="296"/>
      <c r="D44" s="297" t="s">
        <v>335</v>
      </c>
      <c r="E44" s="297" t="s">
        <v>203</v>
      </c>
      <c r="F44" s="496">
        <v>30</v>
      </c>
      <c r="G44" s="290"/>
      <c r="H44" s="247"/>
      <c r="I44" s="135"/>
      <c r="J44" s="135"/>
    </row>
    <row r="45" spans="2:10" ht="20.25" customHeight="1">
      <c r="B45" s="292">
        <v>44544</v>
      </c>
      <c r="C45" s="293"/>
      <c r="D45" s="294" t="s">
        <v>297</v>
      </c>
      <c r="E45" s="294"/>
      <c r="F45" s="495"/>
      <c r="G45" s="623" t="s">
        <v>298</v>
      </c>
      <c r="H45" s="248">
        <v>12914</v>
      </c>
      <c r="I45" s="135"/>
      <c r="J45" s="135"/>
    </row>
    <row r="46" spans="2:10" ht="20.25" customHeight="1">
      <c r="B46" s="295"/>
      <c r="C46" s="296"/>
      <c r="D46" s="297" t="s">
        <v>339</v>
      </c>
      <c r="E46" s="297"/>
      <c r="F46" s="496">
        <v>12914</v>
      </c>
      <c r="G46" s="290"/>
      <c r="H46" s="247"/>
      <c r="I46" s="135"/>
      <c r="J46" s="135"/>
    </row>
    <row r="47" spans="2:10" ht="20.25" customHeight="1">
      <c r="B47" s="292"/>
      <c r="C47" s="293"/>
      <c r="D47" s="294" t="s">
        <v>340</v>
      </c>
      <c r="E47" s="294" t="s">
        <v>180</v>
      </c>
      <c r="F47" s="495">
        <v>30</v>
      </c>
      <c r="G47" s="291"/>
      <c r="H47" s="248"/>
      <c r="I47" s="135"/>
      <c r="J47" s="135"/>
    </row>
    <row r="48" spans="2:10" ht="20.25" customHeight="1">
      <c r="B48" s="295"/>
      <c r="C48" s="296"/>
      <c r="D48" s="297" t="s">
        <v>341</v>
      </c>
      <c r="E48" s="297" t="s">
        <v>277</v>
      </c>
      <c r="F48" s="496">
        <v>150</v>
      </c>
      <c r="G48" s="290"/>
      <c r="H48" s="247"/>
      <c r="I48" s="135"/>
      <c r="J48" s="135"/>
    </row>
    <row r="49" spans="2:10" ht="20.25" customHeight="1">
      <c r="B49" s="292">
        <v>44546</v>
      </c>
      <c r="C49" s="293" t="s">
        <v>290</v>
      </c>
      <c r="D49" s="294" t="s">
        <v>323</v>
      </c>
      <c r="E49" s="294" t="s">
        <v>118</v>
      </c>
      <c r="F49" s="495">
        <v>100</v>
      </c>
      <c r="G49" s="291"/>
      <c r="H49" s="248"/>
      <c r="I49" s="135"/>
      <c r="J49" s="135"/>
    </row>
    <row r="50" spans="2:10" ht="20.25" customHeight="1">
      <c r="B50" s="295"/>
      <c r="C50" s="296" t="s">
        <v>290</v>
      </c>
      <c r="D50" s="297" t="s">
        <v>343</v>
      </c>
      <c r="E50" s="297" t="s">
        <v>344</v>
      </c>
      <c r="F50" s="496">
        <v>100</v>
      </c>
      <c r="G50" s="290"/>
      <c r="H50" s="247"/>
      <c r="I50" s="135"/>
      <c r="J50" s="135"/>
    </row>
    <row r="51" spans="2:10" ht="20.25" customHeight="1">
      <c r="B51" s="292">
        <v>44547</v>
      </c>
      <c r="C51" s="293"/>
      <c r="D51" s="294" t="s">
        <v>297</v>
      </c>
      <c r="E51" s="294"/>
      <c r="F51" s="495"/>
      <c r="G51" s="623" t="s">
        <v>298</v>
      </c>
      <c r="H51" s="248">
        <v>8000</v>
      </c>
      <c r="I51" s="135"/>
      <c r="J51" s="135"/>
    </row>
    <row r="52" spans="2:10" ht="20.25" customHeight="1">
      <c r="B52" s="295"/>
      <c r="C52" s="296" t="s">
        <v>311</v>
      </c>
      <c r="D52" s="297" t="s">
        <v>346</v>
      </c>
      <c r="E52" s="297"/>
      <c r="F52" s="496">
        <v>3600</v>
      </c>
      <c r="G52" s="290"/>
      <c r="H52" s="247"/>
      <c r="I52" s="135"/>
      <c r="J52" s="135"/>
    </row>
    <row r="53" spans="2:10" ht="20.25" customHeight="1">
      <c r="B53" s="292">
        <v>44548</v>
      </c>
      <c r="C53" s="293" t="s">
        <v>311</v>
      </c>
      <c r="D53" s="294" t="s">
        <v>347</v>
      </c>
      <c r="E53" s="294"/>
      <c r="F53" s="495">
        <v>200</v>
      </c>
      <c r="G53" s="291"/>
      <c r="H53" s="248"/>
      <c r="I53" s="135"/>
      <c r="J53" s="135"/>
    </row>
    <row r="54" spans="2:10" ht="20.25" customHeight="1">
      <c r="B54" s="295"/>
      <c r="C54" s="296"/>
      <c r="D54" s="297" t="s">
        <v>348</v>
      </c>
      <c r="E54" s="297"/>
      <c r="F54" s="496">
        <v>30</v>
      </c>
      <c r="G54" s="290"/>
      <c r="H54" s="247"/>
      <c r="I54" s="135"/>
      <c r="J54" s="135"/>
    </row>
    <row r="55" spans="2:10" ht="20.25" customHeight="1">
      <c r="B55" s="292">
        <v>44550</v>
      </c>
      <c r="C55" s="293" t="s">
        <v>290</v>
      </c>
      <c r="D55" s="294" t="s">
        <v>293</v>
      </c>
      <c r="E55" s="294" t="s">
        <v>269</v>
      </c>
      <c r="F55" s="495">
        <v>30</v>
      </c>
      <c r="G55" s="291"/>
      <c r="H55" s="248"/>
      <c r="I55" s="135"/>
      <c r="J55" s="135"/>
    </row>
    <row r="56" spans="2:10" ht="20.25" customHeight="1">
      <c r="B56" s="295"/>
      <c r="C56" s="296"/>
      <c r="D56" s="297"/>
      <c r="E56" s="297"/>
      <c r="F56" s="496"/>
      <c r="G56" s="290"/>
      <c r="H56" s="247"/>
      <c r="I56" s="135"/>
      <c r="J56" s="135"/>
    </row>
    <row r="57" spans="2:10" ht="20.25" customHeight="1">
      <c r="B57" s="292"/>
      <c r="C57" s="293"/>
      <c r="D57" s="294"/>
      <c r="E57" s="294"/>
      <c r="F57" s="495"/>
      <c r="G57" s="291"/>
      <c r="H57" s="248"/>
      <c r="I57" s="135"/>
      <c r="J57" s="135"/>
    </row>
    <row r="58" spans="2:10" ht="20.25" customHeight="1">
      <c r="B58" s="295"/>
      <c r="C58" s="296"/>
      <c r="D58" s="297"/>
      <c r="E58" s="297"/>
      <c r="F58" s="496"/>
      <c r="G58" s="290"/>
      <c r="H58" s="247"/>
      <c r="I58" s="135"/>
      <c r="J58" s="135"/>
    </row>
    <row r="59" spans="2:10" ht="20.25" customHeight="1">
      <c r="B59" s="292"/>
      <c r="C59" s="293"/>
      <c r="D59" s="294"/>
      <c r="E59" s="294"/>
      <c r="F59" s="495"/>
      <c r="G59" s="291"/>
      <c r="H59" s="248"/>
      <c r="I59" s="135"/>
      <c r="J59" s="135"/>
    </row>
    <row r="60" spans="2:10" ht="20.25" customHeight="1">
      <c r="B60" s="295"/>
      <c r="C60" s="296"/>
      <c r="D60" s="297"/>
      <c r="E60" s="297"/>
      <c r="F60" s="496"/>
      <c r="G60" s="290"/>
      <c r="H60" s="247"/>
      <c r="I60" s="135"/>
      <c r="J60" s="135"/>
    </row>
    <row r="61" spans="2:10" ht="20.25" customHeight="1">
      <c r="B61" s="292"/>
      <c r="C61" s="293"/>
      <c r="D61" s="294"/>
      <c r="E61" s="294"/>
      <c r="F61" s="495"/>
      <c r="G61" s="291"/>
      <c r="H61" s="248"/>
      <c r="I61" s="135"/>
      <c r="J61" s="135"/>
    </row>
    <row r="62" spans="2:10" ht="20.25" customHeight="1">
      <c r="B62" s="295"/>
      <c r="C62" s="296"/>
      <c r="D62" s="297"/>
      <c r="E62" s="297"/>
      <c r="F62" s="496"/>
      <c r="G62" s="290"/>
      <c r="H62" s="247"/>
      <c r="I62" s="135"/>
      <c r="J62" s="135"/>
    </row>
    <row r="63" spans="2:10" ht="20.25" customHeight="1">
      <c r="B63" s="292"/>
      <c r="C63" s="293"/>
      <c r="D63" s="294"/>
      <c r="E63" s="294"/>
      <c r="F63" s="495"/>
      <c r="G63" s="291"/>
      <c r="H63" s="248"/>
      <c r="I63" s="135"/>
      <c r="J63" s="135"/>
    </row>
    <row r="64" spans="2:10" ht="20.25" customHeight="1">
      <c r="B64" s="295"/>
      <c r="C64" s="296"/>
      <c r="D64" s="297"/>
      <c r="E64" s="297"/>
      <c r="F64" s="496"/>
      <c r="G64" s="290"/>
      <c r="H64" s="247"/>
      <c r="I64" s="135"/>
      <c r="J64" s="135"/>
    </row>
    <row r="65" spans="2:10" ht="20.25" customHeight="1">
      <c r="B65" s="292"/>
      <c r="C65" s="293"/>
      <c r="D65" s="294"/>
      <c r="E65" s="294"/>
      <c r="F65" s="495"/>
      <c r="G65" s="291"/>
      <c r="H65" s="248"/>
      <c r="I65" s="135"/>
      <c r="J65" s="135"/>
    </row>
    <row r="66" spans="2:10" ht="20.25" customHeight="1">
      <c r="B66" s="295"/>
      <c r="C66" s="296"/>
      <c r="D66" s="297"/>
      <c r="E66" s="297"/>
      <c r="F66" s="496"/>
      <c r="G66" s="290"/>
      <c r="H66" s="247"/>
      <c r="I66" s="135"/>
      <c r="J66" s="135"/>
    </row>
    <row r="67" spans="2:10" ht="20.25" customHeight="1">
      <c r="B67" s="292"/>
      <c r="C67" s="293"/>
      <c r="D67" s="294"/>
      <c r="E67" s="294"/>
      <c r="F67" s="495"/>
      <c r="G67" s="291"/>
      <c r="H67" s="248"/>
      <c r="I67" s="135"/>
      <c r="J67" s="135"/>
    </row>
    <row r="68" spans="2:10" ht="20.25" customHeight="1">
      <c r="B68" s="295"/>
      <c r="C68" s="296"/>
      <c r="D68" s="297"/>
      <c r="E68" s="297"/>
      <c r="F68" s="496"/>
      <c r="G68" s="290"/>
      <c r="H68" s="247"/>
      <c r="I68" s="135"/>
      <c r="J68" s="135"/>
    </row>
    <row r="69" spans="2:10" ht="20.25" customHeight="1">
      <c r="B69" s="292"/>
      <c r="C69" s="293"/>
      <c r="D69" s="294"/>
      <c r="E69" s="294"/>
      <c r="F69" s="495"/>
      <c r="G69" s="291"/>
      <c r="H69" s="248"/>
      <c r="I69" s="135"/>
      <c r="J69" s="135"/>
    </row>
    <row r="70" spans="2:10" ht="20.25" customHeight="1">
      <c r="B70" s="295"/>
      <c r="C70" s="296"/>
      <c r="D70" s="297"/>
      <c r="E70" s="297"/>
      <c r="F70" s="496"/>
      <c r="G70" s="290"/>
      <c r="H70" s="247"/>
      <c r="I70" s="135"/>
      <c r="J70" s="135"/>
    </row>
    <row r="71" spans="2:10" ht="20.25" customHeight="1">
      <c r="B71" s="292"/>
      <c r="C71" s="293"/>
      <c r="D71" s="294"/>
      <c r="E71" s="294"/>
      <c r="F71" s="495"/>
      <c r="G71" s="291"/>
      <c r="H71" s="248"/>
      <c r="I71" s="135"/>
      <c r="J71" s="135"/>
    </row>
    <row r="72" spans="2:10" ht="20.25" customHeight="1">
      <c r="B72" s="295"/>
      <c r="C72" s="296"/>
      <c r="D72" s="297"/>
      <c r="E72" s="297"/>
      <c r="F72" s="496"/>
      <c r="G72" s="290"/>
      <c r="H72" s="247"/>
      <c r="I72" s="135"/>
      <c r="J72" s="135"/>
    </row>
    <row r="73" spans="2:10" ht="20.25" customHeight="1">
      <c r="B73" s="292"/>
      <c r="C73" s="293"/>
      <c r="D73" s="294"/>
      <c r="E73" s="294"/>
      <c r="F73" s="495"/>
      <c r="G73" s="291"/>
      <c r="H73" s="248"/>
      <c r="I73" s="135"/>
      <c r="J73" s="135"/>
    </row>
    <row r="74" spans="2:10" ht="20.25" customHeight="1">
      <c r="B74" s="295"/>
      <c r="C74" s="296"/>
      <c r="D74" s="297"/>
      <c r="E74" s="297"/>
      <c r="F74" s="496"/>
      <c r="G74" s="290"/>
      <c r="H74" s="247"/>
      <c r="I74" s="135"/>
      <c r="J74" s="135"/>
    </row>
    <row r="75" spans="2:10" ht="20.25" customHeight="1">
      <c r="B75" s="292"/>
      <c r="C75" s="293"/>
      <c r="D75" s="294"/>
      <c r="E75" s="294"/>
      <c r="F75" s="495"/>
      <c r="G75" s="291"/>
      <c r="H75" s="248"/>
      <c r="I75" s="135"/>
      <c r="J75" s="135"/>
    </row>
    <row r="76" spans="2:10" ht="20.25" customHeight="1">
      <c r="B76" s="295"/>
      <c r="C76" s="296"/>
      <c r="D76" s="297"/>
      <c r="E76" s="297"/>
      <c r="F76" s="496"/>
      <c r="G76" s="290"/>
      <c r="H76" s="247"/>
      <c r="I76" s="135"/>
      <c r="J76" s="135"/>
    </row>
    <row r="77" spans="2:10" ht="20.25" customHeight="1">
      <c r="B77" s="292"/>
      <c r="C77" s="293"/>
      <c r="D77" s="294"/>
      <c r="E77" s="294"/>
      <c r="F77" s="495"/>
      <c r="G77" s="291"/>
      <c r="H77" s="248"/>
      <c r="I77" s="135"/>
      <c r="J77" s="135"/>
    </row>
    <row r="78" spans="2:10" ht="20.25" customHeight="1">
      <c r="B78" s="295"/>
      <c r="C78" s="296"/>
      <c r="D78" s="297"/>
      <c r="E78" s="297"/>
      <c r="F78" s="496"/>
      <c r="G78" s="290"/>
      <c r="H78" s="247"/>
      <c r="I78" s="135"/>
      <c r="J78" s="135"/>
    </row>
    <row r="79" spans="2:10" ht="20.25" customHeight="1">
      <c r="B79" s="292"/>
      <c r="C79" s="293"/>
      <c r="D79" s="294"/>
      <c r="E79" s="294"/>
      <c r="F79" s="495"/>
      <c r="G79" s="291"/>
      <c r="H79" s="248"/>
      <c r="I79" s="135"/>
      <c r="J79" s="135"/>
    </row>
    <row r="80" spans="2:10" ht="20.25" customHeight="1">
      <c r="B80" s="295"/>
      <c r="C80" s="296"/>
      <c r="D80" s="297"/>
      <c r="E80" s="297"/>
      <c r="F80" s="496"/>
      <c r="G80" s="290"/>
      <c r="H80" s="247"/>
      <c r="I80" s="135"/>
      <c r="J80" s="135"/>
    </row>
    <row r="81" spans="2:10" ht="20.25" customHeight="1">
      <c r="B81" s="292"/>
      <c r="C81" s="293"/>
      <c r="D81" s="294"/>
      <c r="E81" s="294"/>
      <c r="F81" s="495"/>
      <c r="G81" s="291"/>
      <c r="H81" s="248"/>
      <c r="I81" s="135"/>
      <c r="J81" s="135"/>
    </row>
    <row r="82" spans="2:10" ht="20.25" customHeight="1">
      <c r="B82" s="295"/>
      <c r="C82" s="296"/>
      <c r="D82" s="297"/>
      <c r="E82" s="297"/>
      <c r="F82" s="496"/>
      <c r="G82" s="290"/>
      <c r="H82" s="247"/>
      <c r="I82" s="135"/>
      <c r="J82" s="135"/>
    </row>
    <row r="83" spans="2:10" ht="20.25" customHeight="1">
      <c r="B83" s="292"/>
      <c r="C83" s="293"/>
      <c r="D83" s="294"/>
      <c r="E83" s="294"/>
      <c r="F83" s="495"/>
      <c r="G83" s="291"/>
      <c r="H83" s="248"/>
      <c r="I83" s="135"/>
      <c r="J83" s="135"/>
    </row>
    <row r="84" spans="2:10" ht="20.25" customHeight="1">
      <c r="B84" s="295"/>
      <c r="C84" s="296"/>
      <c r="D84" s="297"/>
      <c r="E84" s="297"/>
      <c r="F84" s="496"/>
      <c r="G84" s="290"/>
      <c r="H84" s="247"/>
      <c r="I84" s="135"/>
      <c r="J84" s="135"/>
    </row>
    <row r="85" spans="2:10" ht="20.25" customHeight="1">
      <c r="B85" s="292"/>
      <c r="C85" s="293"/>
      <c r="D85" s="294"/>
      <c r="E85" s="294"/>
      <c r="F85" s="495"/>
      <c r="G85" s="291"/>
      <c r="H85" s="248"/>
      <c r="I85" s="135"/>
      <c r="J85" s="135"/>
    </row>
    <row r="86" spans="2:10" ht="20.25" customHeight="1">
      <c r="B86" s="295"/>
      <c r="C86" s="296"/>
      <c r="D86" s="297"/>
      <c r="E86" s="297"/>
      <c r="F86" s="496"/>
      <c r="G86" s="290"/>
      <c r="H86" s="247"/>
      <c r="I86" s="135"/>
      <c r="J86" s="135"/>
    </row>
    <row r="87" spans="2:10" ht="20.25" customHeight="1">
      <c r="B87" s="292"/>
      <c r="C87" s="293"/>
      <c r="D87" s="294"/>
      <c r="E87" s="294"/>
      <c r="F87" s="495"/>
      <c r="G87" s="291"/>
      <c r="H87" s="248"/>
      <c r="I87" s="135"/>
      <c r="J87" s="135"/>
    </row>
    <row r="88" spans="2:10" ht="20.25" customHeight="1">
      <c r="B88" s="295"/>
      <c r="C88" s="296"/>
      <c r="D88" s="297"/>
      <c r="E88" s="297"/>
      <c r="F88" s="496"/>
      <c r="G88" s="290"/>
      <c r="H88" s="247"/>
      <c r="I88" s="135"/>
      <c r="J88" s="135"/>
    </row>
    <row r="89" spans="2:10" ht="20.25" customHeight="1">
      <c r="B89" s="292"/>
      <c r="C89" s="293"/>
      <c r="D89" s="294"/>
      <c r="E89" s="294"/>
      <c r="F89" s="495"/>
      <c r="G89" s="291"/>
      <c r="H89" s="248"/>
      <c r="I89" s="135"/>
      <c r="J89" s="135"/>
    </row>
    <row r="90" spans="2:10" ht="20.25" customHeight="1">
      <c r="B90" s="295"/>
      <c r="C90" s="296"/>
      <c r="D90" s="297"/>
      <c r="E90" s="297"/>
      <c r="F90" s="496"/>
      <c r="G90" s="290"/>
      <c r="H90" s="247"/>
      <c r="I90" s="135"/>
      <c r="J90" s="135"/>
    </row>
    <row r="91" spans="2:10" ht="20.25" customHeight="1">
      <c r="B91" s="292"/>
      <c r="C91" s="293"/>
      <c r="D91" s="294"/>
      <c r="E91" s="294"/>
      <c r="F91" s="495"/>
      <c r="G91" s="291"/>
      <c r="H91" s="248"/>
      <c r="I91" s="135"/>
      <c r="J91" s="135"/>
    </row>
    <row r="92" spans="2:10" ht="20.25" customHeight="1">
      <c r="B92" s="295"/>
      <c r="C92" s="296"/>
      <c r="D92" s="297"/>
      <c r="E92" s="297"/>
      <c r="F92" s="496"/>
      <c r="G92" s="290"/>
      <c r="H92" s="247"/>
      <c r="I92" s="135"/>
      <c r="J92" s="135"/>
    </row>
    <row r="93" spans="2:10" ht="20.25" customHeight="1">
      <c r="B93" s="292"/>
      <c r="C93" s="293"/>
      <c r="D93" s="294"/>
      <c r="E93" s="294"/>
      <c r="F93" s="495"/>
      <c r="G93" s="291"/>
      <c r="H93" s="248"/>
      <c r="I93" s="135"/>
      <c r="J93" s="135"/>
    </row>
    <row r="94" spans="2:10" ht="20.25" customHeight="1">
      <c r="B94" s="295"/>
      <c r="C94" s="296"/>
      <c r="D94" s="297"/>
      <c r="E94" s="297"/>
      <c r="F94" s="496"/>
      <c r="G94" s="290"/>
      <c r="H94" s="247"/>
      <c r="I94" s="135"/>
      <c r="J94" s="135"/>
    </row>
    <row r="95" spans="2:10" ht="20.25" customHeight="1">
      <c r="B95" s="292"/>
      <c r="C95" s="293"/>
      <c r="D95" s="294"/>
      <c r="E95" s="294"/>
      <c r="F95" s="495"/>
      <c r="G95" s="291"/>
      <c r="H95" s="248"/>
      <c r="I95" s="135"/>
      <c r="J95" s="135"/>
    </row>
    <row r="96" spans="2:10" ht="20.25" customHeight="1">
      <c r="B96" s="295"/>
      <c r="C96" s="296"/>
      <c r="D96" s="297"/>
      <c r="E96" s="297"/>
      <c r="F96" s="496"/>
      <c r="G96" s="290"/>
      <c r="H96" s="247"/>
      <c r="I96" s="135"/>
      <c r="J96" s="135"/>
    </row>
    <row r="97" spans="2:10" ht="20.25" customHeight="1">
      <c r="B97" s="292"/>
      <c r="C97" s="293"/>
      <c r="D97" s="294"/>
      <c r="E97" s="294"/>
      <c r="F97" s="495"/>
      <c r="G97" s="291"/>
      <c r="H97" s="248"/>
      <c r="I97" s="135"/>
      <c r="J97" s="135"/>
    </row>
    <row r="98" spans="2:10" ht="20.25" customHeight="1">
      <c r="B98" s="295"/>
      <c r="C98" s="296"/>
      <c r="D98" s="297"/>
      <c r="E98" s="297"/>
      <c r="F98" s="496"/>
      <c r="G98" s="290"/>
      <c r="H98" s="247"/>
      <c r="I98" s="135"/>
      <c r="J98" s="135"/>
    </row>
    <row r="99" spans="2:10" ht="20.25" customHeight="1">
      <c r="B99" s="292"/>
      <c r="C99" s="293"/>
      <c r="D99" s="294"/>
      <c r="E99" s="294"/>
      <c r="F99" s="495"/>
      <c r="G99" s="291"/>
      <c r="H99" s="248"/>
      <c r="I99" s="135"/>
      <c r="J99" s="135"/>
    </row>
    <row r="100" spans="2:10" ht="20.25" customHeight="1">
      <c r="B100" s="295"/>
      <c r="C100" s="296"/>
      <c r="D100" s="297"/>
      <c r="E100" s="297"/>
      <c r="F100" s="496"/>
      <c r="G100" s="290"/>
      <c r="H100" s="247"/>
      <c r="I100" s="135"/>
      <c r="J100" s="135"/>
    </row>
    <row r="101" spans="2:10" ht="20.25" customHeight="1">
      <c r="B101" s="292"/>
      <c r="C101" s="293"/>
      <c r="D101" s="294"/>
      <c r="E101" s="294"/>
      <c r="F101" s="495"/>
      <c r="G101" s="291"/>
      <c r="H101" s="248"/>
      <c r="I101" s="135"/>
      <c r="J101" s="135"/>
    </row>
    <row r="102" spans="2:10" ht="20.25" customHeight="1">
      <c r="B102" s="257"/>
      <c r="C102" s="257"/>
      <c r="D102" s="134"/>
      <c r="E102" s="134"/>
      <c r="F102" s="497"/>
      <c r="G102" s="134"/>
      <c r="H102" s="249"/>
      <c r="I102" s="135"/>
    </row>
    <row r="103" spans="2:10" ht="20.25" customHeight="1">
      <c r="B103" s="257"/>
      <c r="C103" s="257"/>
      <c r="D103" s="134"/>
      <c r="E103" s="134"/>
      <c r="F103" s="497"/>
      <c r="G103" s="134"/>
      <c r="H103" s="249"/>
      <c r="I103" s="135"/>
    </row>
    <row r="104" spans="2:10" ht="20.25" customHeight="1">
      <c r="B104" s="257"/>
      <c r="C104" s="257"/>
      <c r="D104" s="134"/>
      <c r="E104" s="134"/>
      <c r="F104" s="497"/>
      <c r="G104" s="134"/>
      <c r="H104" s="249"/>
      <c r="I104" s="135"/>
    </row>
    <row r="105" spans="2:10" ht="20.25" customHeight="1">
      <c r="B105" s="257"/>
      <c r="C105" s="257"/>
      <c r="D105" s="134"/>
      <c r="E105" s="134"/>
      <c r="F105" s="134"/>
      <c r="G105" s="134"/>
      <c r="H105" s="249"/>
      <c r="I105" s="135"/>
    </row>
    <row r="106" spans="2:10" ht="20.25" customHeight="1">
      <c r="B106" s="257"/>
      <c r="C106" s="257"/>
      <c r="D106" s="134"/>
      <c r="E106" s="134"/>
      <c r="F106" s="134"/>
      <c r="G106" s="134"/>
      <c r="H106" s="249"/>
      <c r="I106" s="135"/>
    </row>
    <row r="107" spans="2:10" ht="20.25" customHeight="1">
      <c r="B107" s="257"/>
      <c r="C107" s="257"/>
      <c r="D107" s="134"/>
      <c r="E107" s="134"/>
      <c r="F107" s="134"/>
      <c r="G107" s="134"/>
      <c r="H107" s="249"/>
      <c r="I107" s="135"/>
    </row>
    <row r="108" spans="2:10" ht="20.25" customHeight="1">
      <c r="B108" s="257"/>
      <c r="C108" s="257"/>
      <c r="D108" s="134"/>
      <c r="E108" s="134"/>
      <c r="F108" s="134"/>
      <c r="G108" s="134"/>
      <c r="H108" s="249"/>
      <c r="I108" s="135"/>
    </row>
    <row r="109" spans="2:10" ht="20.25" customHeight="1">
      <c r="B109" s="257"/>
      <c r="C109" s="257"/>
      <c r="D109" s="134"/>
      <c r="E109" s="134"/>
      <c r="F109" s="134"/>
      <c r="G109" s="134"/>
      <c r="H109" s="249"/>
      <c r="I109" s="135"/>
    </row>
    <row r="110" spans="2:10" ht="20.25" customHeight="1">
      <c r="B110" s="257"/>
      <c r="C110" s="257"/>
      <c r="D110" s="134"/>
      <c r="E110" s="134"/>
      <c r="F110" s="134"/>
      <c r="G110" s="134"/>
      <c r="H110" s="249"/>
      <c r="I110" s="135"/>
    </row>
    <row r="111" spans="2:10" ht="20.25" customHeight="1">
      <c r="B111" s="257"/>
      <c r="C111" s="257"/>
      <c r="D111" s="134"/>
      <c r="E111" s="134"/>
      <c r="F111" s="134"/>
      <c r="G111" s="134"/>
      <c r="H111" s="249"/>
      <c r="I111" s="135"/>
    </row>
    <row r="112" spans="2:10" ht="20.25" customHeight="1">
      <c r="B112" s="257"/>
      <c r="C112" s="257"/>
      <c r="D112" s="134"/>
      <c r="E112" s="134"/>
      <c r="F112" s="134"/>
      <c r="G112" s="134"/>
      <c r="H112" s="249"/>
      <c r="I112" s="135"/>
    </row>
    <row r="113" spans="2:9" ht="20.25" customHeight="1">
      <c r="B113" s="257"/>
      <c r="C113" s="257"/>
      <c r="D113" s="134"/>
      <c r="E113" s="134"/>
      <c r="F113" s="134"/>
      <c r="G113" s="134"/>
      <c r="H113" s="249"/>
      <c r="I113" s="135"/>
    </row>
    <row r="114" spans="2:9" ht="20.25" customHeight="1">
      <c r="B114" s="257"/>
      <c r="C114" s="257"/>
      <c r="D114" s="134"/>
      <c r="E114" s="134"/>
      <c r="F114" s="134"/>
      <c r="G114" s="134"/>
      <c r="H114" s="249"/>
      <c r="I114" s="135"/>
    </row>
    <row r="115" spans="2:9" ht="20.25" customHeight="1">
      <c r="B115" s="257"/>
      <c r="C115" s="257"/>
      <c r="D115" s="134"/>
      <c r="E115" s="134"/>
      <c r="F115" s="134"/>
      <c r="G115" s="134"/>
      <c r="H115" s="249"/>
      <c r="I115" s="135"/>
    </row>
    <row r="116" spans="2:9" ht="20.25" customHeight="1">
      <c r="B116" s="257"/>
      <c r="C116" s="257"/>
      <c r="D116" s="134"/>
      <c r="E116" s="134"/>
      <c r="F116" s="134"/>
      <c r="G116" s="134"/>
      <c r="H116" s="249"/>
      <c r="I116" s="135"/>
    </row>
    <row r="117" spans="2:9" ht="20.25" customHeight="1">
      <c r="B117" s="257"/>
      <c r="C117" s="257"/>
      <c r="D117" s="134"/>
      <c r="E117" s="134"/>
      <c r="F117" s="134"/>
      <c r="G117" s="134"/>
      <c r="H117" s="249"/>
      <c r="I117" s="135"/>
    </row>
    <row r="118" spans="2:9" ht="20.25" customHeight="1">
      <c r="B118" s="257"/>
      <c r="C118" s="257"/>
      <c r="D118" s="134"/>
      <c r="E118" s="134"/>
      <c r="F118" s="134"/>
      <c r="G118" s="134"/>
      <c r="H118" s="249"/>
      <c r="I118" s="135"/>
    </row>
    <row r="119" spans="2:9" ht="20.25" customHeight="1">
      <c r="B119" s="257"/>
      <c r="C119" s="257"/>
      <c r="D119" s="134"/>
      <c r="E119" s="134"/>
      <c r="F119" s="134"/>
      <c r="G119" s="134"/>
      <c r="H119" s="135"/>
      <c r="I119" s="135"/>
    </row>
    <row r="120" spans="2:9" ht="20.25" customHeight="1">
      <c r="B120" s="257"/>
      <c r="C120" s="257"/>
      <c r="D120" s="134"/>
      <c r="E120" s="134"/>
      <c r="F120" s="134"/>
      <c r="G120" s="134"/>
      <c r="H120" s="135"/>
      <c r="I120" s="135"/>
    </row>
    <row r="121" spans="2:9" ht="20.25" customHeight="1">
      <c r="B121" s="257"/>
      <c r="C121" s="257"/>
      <c r="D121" s="134"/>
      <c r="E121" s="134"/>
      <c r="F121" s="134"/>
      <c r="G121" s="134"/>
      <c r="H121" s="135"/>
      <c r="I121" s="135"/>
    </row>
    <row r="122" spans="2:9" ht="20.25" customHeight="1">
      <c r="B122" s="257"/>
      <c r="C122" s="257"/>
      <c r="D122" s="134"/>
      <c r="E122" s="134"/>
      <c r="F122" s="134"/>
      <c r="G122" s="134"/>
      <c r="H122" s="135"/>
      <c r="I122" s="135"/>
    </row>
    <row r="123" spans="2:9" ht="20.25" customHeight="1">
      <c r="B123" s="257"/>
      <c r="C123" s="257"/>
      <c r="D123" s="134"/>
      <c r="E123" s="134"/>
      <c r="F123" s="134"/>
      <c r="G123" s="134"/>
      <c r="H123" s="135"/>
      <c r="I123" s="135"/>
    </row>
    <row r="124" spans="2:9" ht="20.25" customHeight="1">
      <c r="B124" s="257"/>
      <c r="C124" s="257"/>
      <c r="D124" s="134"/>
      <c r="E124" s="134"/>
      <c r="F124" s="134"/>
      <c r="G124" s="134"/>
      <c r="H124" s="135"/>
      <c r="I124" s="135"/>
    </row>
    <row r="125" spans="2:9" ht="20.25" customHeight="1">
      <c r="B125" s="257"/>
      <c r="C125" s="257"/>
      <c r="D125" s="134"/>
      <c r="E125" s="134"/>
      <c r="F125" s="134"/>
      <c r="G125" s="134"/>
      <c r="H125" s="135"/>
      <c r="I125" s="135"/>
    </row>
    <row r="126" spans="2:9" ht="20.25" customHeight="1">
      <c r="B126" s="257"/>
      <c r="C126" s="257"/>
      <c r="D126" s="134"/>
      <c r="E126" s="134"/>
      <c r="F126" s="134"/>
      <c r="G126" s="134"/>
      <c r="H126" s="135"/>
      <c r="I126" s="135"/>
    </row>
    <row r="127" spans="2:9" ht="20.25" customHeight="1">
      <c r="B127" s="257"/>
      <c r="C127" s="257"/>
      <c r="D127" s="134"/>
      <c r="E127" s="134"/>
      <c r="F127" s="134"/>
      <c r="G127" s="134"/>
      <c r="H127" s="135"/>
      <c r="I127" s="135"/>
    </row>
    <row r="128" spans="2:9">
      <c r="B128" s="257"/>
      <c r="C128" s="257"/>
      <c r="D128" s="134"/>
      <c r="E128" s="134"/>
      <c r="F128" s="134"/>
      <c r="G128" s="134"/>
      <c r="H128" s="135"/>
      <c r="I128" s="135"/>
    </row>
    <row r="129" spans="2:9">
      <c r="B129" s="257"/>
      <c r="C129" s="257"/>
      <c r="D129" s="134"/>
      <c r="E129" s="134"/>
      <c r="F129" s="134"/>
      <c r="G129" s="134"/>
      <c r="H129" s="135"/>
      <c r="I129" s="135"/>
    </row>
    <row r="130" spans="2:9">
      <c r="B130" s="257"/>
      <c r="C130" s="257"/>
      <c r="D130" s="134"/>
      <c r="E130" s="134"/>
      <c r="F130" s="134"/>
      <c r="G130" s="134"/>
      <c r="H130" s="135"/>
      <c r="I130" s="135"/>
    </row>
    <row r="131" spans="2:9">
      <c r="B131" s="257"/>
      <c r="C131" s="257"/>
      <c r="D131" s="134"/>
      <c r="E131" s="134"/>
      <c r="F131" s="134"/>
      <c r="G131" s="134"/>
      <c r="H131" s="135"/>
      <c r="I131" s="135"/>
    </row>
    <row r="132" spans="2:9">
      <c r="B132" s="257"/>
      <c r="C132" s="257"/>
      <c r="D132" s="134"/>
      <c r="E132" s="134"/>
      <c r="F132" s="134"/>
      <c r="G132" s="134"/>
      <c r="H132" s="135"/>
      <c r="I132" s="135"/>
    </row>
    <row r="133" spans="2:9">
      <c r="B133" s="257"/>
      <c r="C133" s="257"/>
      <c r="D133" s="134"/>
      <c r="E133" s="134"/>
      <c r="F133" s="134"/>
      <c r="G133" s="134"/>
      <c r="H133" s="135"/>
      <c r="I133" s="135"/>
    </row>
    <row r="134" spans="2:9">
      <c r="B134" s="257"/>
      <c r="C134" s="257"/>
      <c r="D134" s="134"/>
      <c r="E134" s="134"/>
      <c r="F134" s="134"/>
      <c r="G134" s="134"/>
      <c r="H134" s="135"/>
      <c r="I134" s="135"/>
    </row>
    <row r="135" spans="2:9">
      <c r="B135" s="257"/>
      <c r="C135" s="257"/>
      <c r="D135" s="134"/>
      <c r="E135" s="134"/>
      <c r="F135" s="134"/>
      <c r="G135" s="134"/>
      <c r="H135" s="135"/>
      <c r="I135" s="135"/>
    </row>
    <row r="136" spans="2:9">
      <c r="B136" s="257"/>
      <c r="C136" s="257"/>
      <c r="D136" s="134"/>
      <c r="E136" s="134"/>
      <c r="F136" s="134"/>
      <c r="G136" s="134"/>
      <c r="H136" s="135"/>
      <c r="I136" s="135"/>
    </row>
    <row r="137" spans="2:9">
      <c r="B137" s="257"/>
      <c r="C137" s="257"/>
      <c r="D137" s="134"/>
      <c r="E137" s="134"/>
      <c r="F137" s="134"/>
      <c r="G137" s="134"/>
      <c r="H137" s="135"/>
      <c r="I137" s="135"/>
    </row>
    <row r="138" spans="2:9">
      <c r="B138" s="257"/>
      <c r="C138" s="257"/>
      <c r="D138" s="134"/>
      <c r="E138" s="134"/>
      <c r="F138" s="134"/>
      <c r="G138" s="134"/>
      <c r="H138" s="135"/>
      <c r="I138" s="135"/>
    </row>
    <row r="139" spans="2:9">
      <c r="B139" s="257"/>
      <c r="C139" s="257"/>
      <c r="D139" s="134"/>
      <c r="E139" s="134"/>
      <c r="F139" s="134"/>
      <c r="G139" s="134"/>
      <c r="H139" s="135"/>
      <c r="I139" s="135"/>
    </row>
    <row r="140" spans="2:9">
      <c r="B140" s="257"/>
      <c r="C140" s="257"/>
      <c r="D140" s="134"/>
      <c r="E140" s="134"/>
      <c r="F140" s="134"/>
      <c r="G140" s="134"/>
      <c r="H140" s="135"/>
      <c r="I140" s="135"/>
    </row>
    <row r="141" spans="2:9">
      <c r="B141" s="257"/>
      <c r="C141" s="257"/>
      <c r="D141" s="134"/>
      <c r="E141" s="134"/>
      <c r="F141" s="134"/>
      <c r="G141" s="134"/>
      <c r="H141" s="135"/>
      <c r="I141" s="135"/>
    </row>
    <row r="142" spans="2:9">
      <c r="B142" s="257"/>
      <c r="C142" s="257"/>
      <c r="D142" s="134"/>
      <c r="E142" s="134"/>
      <c r="F142" s="134"/>
      <c r="G142" s="134"/>
      <c r="H142" s="135"/>
      <c r="I142" s="135"/>
    </row>
    <row r="143" spans="2:9">
      <c r="B143" s="257"/>
      <c r="C143" s="257"/>
      <c r="D143" s="134"/>
      <c r="E143" s="134"/>
      <c r="F143" s="134"/>
      <c r="G143" s="134"/>
      <c r="H143" s="135"/>
      <c r="I143" s="135"/>
    </row>
    <row r="144" spans="2:9">
      <c r="B144" s="257"/>
      <c r="C144" s="257"/>
      <c r="D144" s="134"/>
      <c r="E144" s="134"/>
      <c r="F144" s="134"/>
      <c r="G144" s="134"/>
      <c r="H144" s="135"/>
      <c r="I144" s="135"/>
    </row>
    <row r="145" spans="2:9">
      <c r="B145" s="257"/>
      <c r="C145" s="257"/>
      <c r="D145" s="134"/>
      <c r="E145" s="134"/>
      <c r="F145" s="134"/>
      <c r="G145" s="134"/>
      <c r="H145" s="135"/>
      <c r="I145" s="135"/>
    </row>
    <row r="146" spans="2:9">
      <c r="B146" s="257"/>
      <c r="C146" s="257"/>
      <c r="D146" s="134"/>
      <c r="E146" s="134"/>
      <c r="F146" s="134"/>
      <c r="G146" s="134"/>
      <c r="H146" s="135"/>
      <c r="I146" s="135"/>
    </row>
    <row r="147" spans="2:9">
      <c r="B147" s="257"/>
      <c r="C147" s="257"/>
      <c r="D147" s="134"/>
      <c r="E147" s="134"/>
      <c r="F147" s="134"/>
      <c r="G147" s="134"/>
      <c r="H147" s="135"/>
      <c r="I147" s="135"/>
    </row>
    <row r="148" spans="2:9">
      <c r="B148" s="257"/>
      <c r="C148" s="257"/>
      <c r="D148" s="134"/>
      <c r="E148" s="134"/>
      <c r="F148" s="134"/>
      <c r="G148" s="134"/>
      <c r="H148" s="135"/>
      <c r="I148" s="135"/>
    </row>
    <row r="149" spans="2:9">
      <c r="B149" s="257"/>
      <c r="C149" s="257"/>
      <c r="D149" s="134"/>
      <c r="E149" s="134"/>
      <c r="F149" s="134"/>
      <c r="G149" s="134"/>
      <c r="H149" s="135"/>
      <c r="I149" s="135"/>
    </row>
    <row r="150" spans="2:9">
      <c r="B150" s="257"/>
      <c r="C150" s="257"/>
      <c r="D150" s="134"/>
      <c r="E150" s="134"/>
      <c r="F150" s="134"/>
      <c r="G150" s="134"/>
      <c r="H150" s="135"/>
      <c r="I150" s="135"/>
    </row>
    <row r="151" spans="2:9">
      <c r="B151" s="257"/>
      <c r="C151" s="257"/>
      <c r="D151" s="134"/>
      <c r="E151" s="134"/>
      <c r="F151" s="134"/>
      <c r="G151" s="134"/>
      <c r="H151" s="135"/>
      <c r="I151" s="135"/>
    </row>
    <row r="152" spans="2:9">
      <c r="B152" s="257"/>
      <c r="C152" s="257"/>
      <c r="D152" s="134"/>
      <c r="E152" s="134"/>
      <c r="F152" s="134"/>
      <c r="G152" s="134"/>
      <c r="H152" s="135"/>
      <c r="I152" s="135"/>
    </row>
    <row r="153" spans="2:9">
      <c r="B153" s="257"/>
      <c r="C153" s="257"/>
      <c r="D153" s="134"/>
      <c r="E153" s="134"/>
      <c r="F153" s="134"/>
      <c r="G153" s="134"/>
      <c r="H153" s="135"/>
      <c r="I153" s="135"/>
    </row>
    <row r="154" spans="2:9">
      <c r="B154" s="257"/>
      <c r="C154" s="257"/>
      <c r="D154" s="134"/>
      <c r="E154" s="134"/>
      <c r="F154" s="134"/>
      <c r="G154" s="134"/>
      <c r="H154" s="135"/>
      <c r="I154" s="135"/>
    </row>
    <row r="155" spans="2:9">
      <c r="B155" s="257"/>
      <c r="C155" s="257"/>
      <c r="D155" s="134"/>
      <c r="E155" s="134"/>
      <c r="F155" s="134"/>
      <c r="G155" s="134"/>
      <c r="H155" s="135"/>
      <c r="I155" s="135"/>
    </row>
    <row r="156" spans="2:9">
      <c r="B156" s="257"/>
      <c r="C156" s="257"/>
      <c r="D156" s="134"/>
      <c r="E156" s="134"/>
      <c r="F156" s="134"/>
      <c r="G156" s="134"/>
      <c r="H156" s="135"/>
      <c r="I156" s="135"/>
    </row>
    <row r="157" spans="2:9">
      <c r="B157" s="257"/>
      <c r="C157" s="257"/>
      <c r="D157" s="134"/>
      <c r="E157" s="134"/>
      <c r="F157" s="134"/>
      <c r="G157" s="134"/>
      <c r="H157" s="135"/>
      <c r="I157" s="135"/>
    </row>
    <row r="158" spans="2:9">
      <c r="B158" s="257"/>
      <c r="C158" s="257"/>
      <c r="D158" s="134"/>
      <c r="E158" s="134"/>
      <c r="F158" s="134"/>
      <c r="G158" s="134"/>
      <c r="H158" s="135"/>
      <c r="I158" s="135"/>
    </row>
    <row r="159" spans="2:9">
      <c r="B159" s="257"/>
      <c r="C159" s="257"/>
      <c r="D159" s="134"/>
      <c r="E159" s="134"/>
      <c r="F159" s="134"/>
      <c r="G159" s="134"/>
      <c r="H159" s="135"/>
      <c r="I159" s="135"/>
    </row>
    <row r="160" spans="2:9">
      <c r="B160" s="257"/>
      <c r="C160" s="257"/>
      <c r="D160" s="134"/>
      <c r="E160" s="134"/>
      <c r="F160" s="134"/>
      <c r="G160" s="134"/>
      <c r="H160" s="135"/>
      <c r="I160" s="135"/>
    </row>
    <row r="161" spans="2:9">
      <c r="B161" s="257"/>
      <c r="C161" s="257"/>
      <c r="D161" s="134"/>
      <c r="E161" s="134"/>
      <c r="F161" s="134"/>
      <c r="G161" s="134"/>
      <c r="H161" s="135"/>
      <c r="I161" s="135"/>
    </row>
    <row r="162" spans="2:9">
      <c r="B162" s="257"/>
      <c r="C162" s="257"/>
      <c r="D162" s="134"/>
      <c r="E162" s="134"/>
      <c r="F162" s="134"/>
      <c r="G162" s="134"/>
      <c r="H162" s="135"/>
      <c r="I162" s="135"/>
    </row>
    <row r="163" spans="2:9">
      <c r="B163" s="257"/>
      <c r="C163" s="257"/>
      <c r="D163" s="134"/>
      <c r="E163" s="134"/>
      <c r="F163" s="134"/>
      <c r="G163" s="134"/>
      <c r="H163" s="135"/>
      <c r="I163" s="135"/>
    </row>
    <row r="164" spans="2:9">
      <c r="B164" s="257"/>
      <c r="C164" s="257"/>
      <c r="D164" s="134"/>
      <c r="E164" s="134"/>
      <c r="F164" s="134"/>
      <c r="G164" s="134"/>
      <c r="H164" s="135"/>
      <c r="I164" s="135"/>
    </row>
    <row r="165" spans="2:9">
      <c r="B165" s="257"/>
      <c r="C165" s="257"/>
      <c r="D165" s="134"/>
      <c r="E165" s="134"/>
      <c r="F165" s="134"/>
      <c r="G165" s="134"/>
      <c r="H165" s="135"/>
      <c r="I165" s="135"/>
    </row>
    <row r="166" spans="2:9">
      <c r="B166" s="257"/>
      <c r="C166" s="257"/>
      <c r="D166" s="134"/>
      <c r="E166" s="134"/>
      <c r="F166" s="134"/>
      <c r="G166" s="134"/>
      <c r="H166" s="135"/>
      <c r="I166" s="135"/>
    </row>
    <row r="167" spans="2:9">
      <c r="B167" s="257"/>
      <c r="C167" s="257"/>
      <c r="D167" s="134"/>
      <c r="E167" s="134"/>
      <c r="F167" s="134"/>
      <c r="G167" s="134"/>
      <c r="H167" s="135"/>
      <c r="I167" s="135"/>
    </row>
    <row r="168" spans="2:9">
      <c r="B168" s="257"/>
      <c r="C168" s="257"/>
      <c r="D168" s="134"/>
      <c r="E168" s="134"/>
      <c r="F168" s="134"/>
      <c r="G168" s="134"/>
      <c r="H168" s="135"/>
      <c r="I168" s="135"/>
    </row>
    <row r="169" spans="2:9">
      <c r="B169" s="257"/>
      <c r="C169" s="257"/>
      <c r="D169" s="134"/>
      <c r="E169" s="134"/>
      <c r="F169" s="134"/>
      <c r="G169" s="134"/>
      <c r="H169" s="135"/>
      <c r="I169" s="135"/>
    </row>
    <row r="170" spans="2:9">
      <c r="B170" s="257"/>
      <c r="C170" s="257"/>
      <c r="D170" s="134"/>
      <c r="E170" s="134"/>
      <c r="F170" s="134"/>
      <c r="G170" s="134"/>
      <c r="H170" s="135"/>
      <c r="I170" s="135"/>
    </row>
    <row r="171" spans="2:9">
      <c r="B171" s="257"/>
      <c r="C171" s="257"/>
      <c r="D171" s="134"/>
      <c r="E171" s="134"/>
      <c r="F171" s="134"/>
      <c r="G171" s="134"/>
      <c r="H171" s="135"/>
      <c r="I171" s="135"/>
    </row>
    <row r="172" spans="2:9">
      <c r="B172" s="257"/>
      <c r="C172" s="257"/>
      <c r="D172" s="134"/>
      <c r="E172" s="134"/>
      <c r="F172" s="134"/>
      <c r="G172" s="134"/>
      <c r="H172" s="135"/>
      <c r="I172" s="135"/>
    </row>
    <row r="173" spans="2:9">
      <c r="B173" s="257"/>
      <c r="C173" s="257"/>
      <c r="D173" s="134"/>
      <c r="E173" s="134"/>
      <c r="F173" s="134"/>
      <c r="G173" s="134"/>
      <c r="H173" s="135"/>
      <c r="I173" s="135"/>
    </row>
    <row r="174" spans="2:9">
      <c r="B174" s="257"/>
      <c r="C174" s="257"/>
      <c r="D174" s="134"/>
      <c r="E174" s="134"/>
      <c r="F174" s="134"/>
      <c r="G174" s="134"/>
      <c r="H174" s="135"/>
      <c r="I174" s="135"/>
    </row>
    <row r="175" spans="2:9">
      <c r="B175" s="257"/>
      <c r="C175" s="257"/>
      <c r="D175" s="134"/>
      <c r="E175" s="134"/>
      <c r="F175" s="134"/>
      <c r="G175" s="134"/>
      <c r="H175" s="135"/>
      <c r="I175" s="135"/>
    </row>
    <row r="176" spans="2:9">
      <c r="B176" s="257"/>
      <c r="C176" s="257"/>
      <c r="D176" s="134"/>
      <c r="E176" s="134"/>
      <c r="F176" s="134"/>
      <c r="G176" s="134"/>
      <c r="H176" s="135"/>
      <c r="I176" s="135"/>
    </row>
    <row r="177" spans="2:9">
      <c r="B177" s="257"/>
      <c r="C177" s="257"/>
      <c r="D177" s="134"/>
      <c r="E177" s="134"/>
      <c r="F177" s="134"/>
      <c r="G177" s="134"/>
      <c r="H177" s="135"/>
      <c r="I177" s="135"/>
    </row>
    <row r="178" spans="2:9">
      <c r="B178" s="257"/>
      <c r="C178" s="257"/>
      <c r="D178" s="134"/>
      <c r="E178" s="134"/>
      <c r="F178" s="134"/>
      <c r="G178" s="134"/>
      <c r="H178" s="135"/>
      <c r="I178" s="135"/>
    </row>
    <row r="179" spans="2:9">
      <c r="B179" s="257"/>
      <c r="C179" s="257"/>
      <c r="D179" s="134"/>
      <c r="E179" s="134"/>
      <c r="F179" s="134"/>
      <c r="G179" s="134"/>
      <c r="H179" s="135"/>
      <c r="I179" s="135"/>
    </row>
    <row r="180" spans="2:9">
      <c r="B180" s="257"/>
      <c r="C180" s="257"/>
      <c r="D180" s="134"/>
      <c r="E180" s="134"/>
      <c r="F180" s="134"/>
      <c r="G180" s="134"/>
      <c r="H180" s="135"/>
      <c r="I180" s="135"/>
    </row>
    <row r="181" spans="2:9">
      <c r="B181" s="257"/>
      <c r="C181" s="257"/>
      <c r="D181" s="134"/>
      <c r="E181" s="134"/>
      <c r="F181" s="134"/>
      <c r="G181" s="134"/>
      <c r="H181" s="135"/>
      <c r="I181" s="135"/>
    </row>
    <row r="182" spans="2:9">
      <c r="B182" s="257"/>
      <c r="C182" s="257"/>
      <c r="D182" s="134"/>
      <c r="E182" s="134"/>
      <c r="F182" s="134"/>
      <c r="G182" s="134"/>
      <c r="H182" s="135"/>
      <c r="I182" s="135"/>
    </row>
    <row r="183" spans="2:9">
      <c r="B183" s="257"/>
      <c r="C183" s="257"/>
      <c r="D183" s="134"/>
      <c r="E183" s="134"/>
      <c r="F183" s="134"/>
      <c r="G183" s="134"/>
      <c r="H183" s="135"/>
      <c r="I183" s="135"/>
    </row>
    <row r="184" spans="2:9">
      <c r="B184" s="257"/>
      <c r="C184" s="257"/>
      <c r="D184" s="134"/>
      <c r="E184" s="134"/>
      <c r="F184" s="134"/>
      <c r="G184" s="134"/>
      <c r="H184" s="135"/>
      <c r="I184" s="135"/>
    </row>
    <row r="185" spans="2:9">
      <c r="B185" s="257"/>
      <c r="C185" s="257"/>
      <c r="D185" s="134"/>
      <c r="E185" s="134"/>
      <c r="F185" s="134"/>
      <c r="G185" s="134"/>
      <c r="H185" s="135"/>
      <c r="I185" s="135"/>
    </row>
    <row r="186" spans="2:9">
      <c r="B186" s="257"/>
      <c r="C186" s="257"/>
      <c r="D186" s="134"/>
      <c r="E186" s="134"/>
      <c r="F186" s="134"/>
      <c r="G186" s="134"/>
      <c r="H186" s="135"/>
      <c r="I186" s="135"/>
    </row>
    <row r="187" spans="2:9">
      <c r="B187" s="257"/>
      <c r="C187" s="257"/>
      <c r="D187" s="134"/>
      <c r="E187" s="134"/>
      <c r="F187" s="134"/>
      <c r="G187" s="134"/>
      <c r="H187" s="135"/>
      <c r="I187" s="135"/>
    </row>
    <row r="188" spans="2:9">
      <c r="B188" s="257"/>
      <c r="C188" s="257"/>
      <c r="D188" s="134"/>
      <c r="E188" s="134"/>
      <c r="F188" s="134"/>
      <c r="G188" s="134"/>
      <c r="H188" s="135"/>
      <c r="I188" s="135"/>
    </row>
    <row r="189" spans="2:9">
      <c r="B189" s="257"/>
      <c r="C189" s="257"/>
      <c r="D189" s="134"/>
      <c r="E189" s="134"/>
      <c r="F189" s="134"/>
      <c r="G189" s="134"/>
      <c r="H189" s="135"/>
      <c r="I189" s="135"/>
    </row>
    <row r="190" spans="2:9">
      <c r="B190" s="257"/>
      <c r="C190" s="257"/>
      <c r="D190" s="134"/>
      <c r="E190" s="134"/>
      <c r="F190" s="134"/>
      <c r="G190" s="134"/>
      <c r="H190" s="135"/>
      <c r="I190" s="135"/>
    </row>
    <row r="191" spans="2:9">
      <c r="B191" s="257"/>
      <c r="C191" s="257"/>
      <c r="D191" s="134"/>
      <c r="E191" s="134"/>
      <c r="F191" s="134"/>
      <c r="G191" s="134"/>
      <c r="H191" s="135"/>
      <c r="I191" s="135"/>
    </row>
    <row r="192" spans="2:9">
      <c r="B192" s="257"/>
      <c r="C192" s="257"/>
      <c r="D192" s="134"/>
      <c r="E192" s="134"/>
      <c r="F192" s="134"/>
      <c r="G192" s="134"/>
      <c r="H192" s="135"/>
      <c r="I192" s="135"/>
    </row>
    <row r="193" spans="2:9">
      <c r="B193" s="257"/>
      <c r="C193" s="257"/>
      <c r="D193" s="134"/>
      <c r="E193" s="134"/>
      <c r="F193" s="134"/>
      <c r="G193" s="134"/>
      <c r="H193" s="135"/>
      <c r="I193" s="135"/>
    </row>
    <row r="194" spans="2:9">
      <c r="B194" s="257"/>
      <c r="C194" s="257"/>
      <c r="D194" s="134"/>
      <c r="E194" s="134"/>
      <c r="F194" s="134"/>
      <c r="G194" s="134"/>
      <c r="H194" s="135"/>
      <c r="I194" s="135"/>
    </row>
    <row r="195" spans="2:9">
      <c r="B195" s="257"/>
      <c r="C195" s="257"/>
      <c r="D195" s="134"/>
      <c r="E195" s="134"/>
      <c r="F195" s="134"/>
      <c r="G195" s="134"/>
      <c r="H195" s="135"/>
      <c r="I195" s="135"/>
    </row>
    <row r="196" spans="2:9">
      <c r="B196" s="257"/>
      <c r="C196" s="257"/>
      <c r="D196" s="134"/>
      <c r="E196" s="134"/>
      <c r="F196" s="134"/>
      <c r="G196" s="134"/>
      <c r="H196" s="135"/>
      <c r="I196" s="135"/>
    </row>
    <row r="197" spans="2:9">
      <c r="B197" s="257"/>
      <c r="C197" s="257"/>
      <c r="D197" s="134"/>
      <c r="E197" s="134"/>
      <c r="F197" s="134"/>
      <c r="G197" s="134"/>
      <c r="H197" s="135"/>
      <c r="I197" s="135"/>
    </row>
    <row r="198" spans="2:9">
      <c r="B198" s="257"/>
      <c r="C198" s="257"/>
      <c r="D198" s="134"/>
      <c r="E198" s="134"/>
      <c r="F198" s="134"/>
      <c r="G198" s="134"/>
      <c r="H198" s="135"/>
      <c r="I198" s="135"/>
    </row>
    <row r="199" spans="2:9">
      <c r="B199" s="257"/>
      <c r="C199" s="257"/>
      <c r="D199" s="134"/>
      <c r="E199" s="134"/>
      <c r="F199" s="134"/>
      <c r="G199" s="134"/>
      <c r="H199" s="135"/>
      <c r="I199" s="135"/>
    </row>
    <row r="200" spans="2:9">
      <c r="B200" s="257"/>
      <c r="C200" s="257"/>
      <c r="D200" s="134"/>
      <c r="E200" s="134"/>
      <c r="F200" s="134"/>
      <c r="G200" s="134"/>
      <c r="H200" s="135"/>
      <c r="I200" s="135"/>
    </row>
    <row r="201" spans="2:9">
      <c r="B201" s="257"/>
      <c r="C201" s="257"/>
      <c r="D201" s="134"/>
      <c r="E201" s="134"/>
      <c r="F201" s="134"/>
      <c r="G201" s="134"/>
      <c r="H201" s="135"/>
      <c r="I201" s="135"/>
    </row>
    <row r="202" spans="2:9">
      <c r="B202" s="257"/>
      <c r="C202" s="257"/>
      <c r="D202" s="134"/>
      <c r="E202" s="134"/>
      <c r="F202" s="134"/>
      <c r="G202" s="134"/>
      <c r="H202" s="135"/>
      <c r="I202" s="135"/>
    </row>
    <row r="203" spans="2:9">
      <c r="B203" s="257"/>
      <c r="C203" s="257"/>
      <c r="D203" s="134"/>
      <c r="E203" s="134"/>
      <c r="F203" s="134"/>
      <c r="G203" s="134"/>
      <c r="H203" s="135"/>
      <c r="I203" s="135"/>
    </row>
    <row r="204" spans="2:9">
      <c r="B204" s="257"/>
      <c r="C204" s="257"/>
      <c r="D204" s="134"/>
      <c r="E204" s="134"/>
      <c r="F204" s="134"/>
      <c r="G204" s="134"/>
      <c r="H204" s="135"/>
      <c r="I204" s="135"/>
    </row>
    <row r="205" spans="2:9">
      <c r="B205" s="257"/>
      <c r="C205" s="257"/>
      <c r="D205" s="134"/>
      <c r="E205" s="134"/>
      <c r="F205" s="134"/>
      <c r="G205" s="134"/>
      <c r="H205" s="135"/>
      <c r="I205" s="135"/>
    </row>
    <row r="206" spans="2:9">
      <c r="B206" s="257"/>
      <c r="C206" s="257"/>
      <c r="D206" s="134"/>
      <c r="E206" s="134"/>
      <c r="F206" s="134"/>
      <c r="G206" s="134"/>
      <c r="H206" s="135"/>
      <c r="I206" s="135"/>
    </row>
    <row r="207" spans="2:9">
      <c r="B207" s="257"/>
      <c r="C207" s="257"/>
      <c r="D207" s="134"/>
      <c r="E207" s="134"/>
      <c r="F207" s="134"/>
      <c r="G207" s="134"/>
      <c r="H207" s="135"/>
      <c r="I207" s="135"/>
    </row>
    <row r="208" spans="2:9">
      <c r="B208" s="257"/>
      <c r="C208" s="257"/>
      <c r="D208" s="134"/>
      <c r="E208" s="134"/>
      <c r="F208" s="134"/>
      <c r="G208" s="134"/>
      <c r="H208" s="135"/>
      <c r="I208" s="135"/>
    </row>
    <row r="209" spans="2:9">
      <c r="B209" s="257"/>
      <c r="C209" s="257"/>
      <c r="D209" s="134"/>
      <c r="E209" s="134"/>
      <c r="F209" s="134"/>
      <c r="G209" s="134"/>
      <c r="H209" s="135"/>
      <c r="I209" s="135"/>
    </row>
    <row r="210" spans="2:9">
      <c r="B210" s="257"/>
      <c r="C210" s="257"/>
      <c r="D210" s="134"/>
      <c r="E210" s="134"/>
      <c r="F210" s="134"/>
      <c r="G210" s="134"/>
      <c r="H210" s="135"/>
      <c r="I210" s="135"/>
    </row>
    <row r="211" spans="2:9">
      <c r="B211" s="257"/>
      <c r="C211" s="257"/>
      <c r="D211" s="134"/>
      <c r="E211" s="134"/>
      <c r="F211" s="134"/>
      <c r="G211" s="134"/>
      <c r="H211" s="135"/>
      <c r="I211" s="135"/>
    </row>
    <row r="212" spans="2:9">
      <c r="B212" s="257"/>
      <c r="C212" s="257"/>
      <c r="D212" s="134"/>
      <c r="E212" s="134"/>
      <c r="F212" s="134"/>
      <c r="G212" s="134"/>
      <c r="H212" s="135"/>
      <c r="I212" s="135"/>
    </row>
    <row r="213" spans="2:9">
      <c r="B213" s="257"/>
      <c r="C213" s="257"/>
      <c r="D213" s="134"/>
      <c r="E213" s="134"/>
      <c r="F213" s="134"/>
      <c r="G213" s="134"/>
      <c r="H213" s="135"/>
      <c r="I213" s="135"/>
    </row>
    <row r="214" spans="2:9">
      <c r="B214" s="257"/>
      <c r="C214" s="257"/>
      <c r="D214" s="134"/>
      <c r="E214" s="134"/>
      <c r="F214" s="134"/>
      <c r="G214" s="134"/>
      <c r="H214" s="135"/>
      <c r="I214" s="135"/>
    </row>
    <row r="215" spans="2:9">
      <c r="B215" s="257"/>
      <c r="C215" s="257"/>
      <c r="D215" s="134"/>
      <c r="E215" s="134"/>
      <c r="F215" s="134"/>
      <c r="G215" s="134"/>
      <c r="H215" s="135"/>
      <c r="I215" s="135"/>
    </row>
    <row r="216" spans="2:9">
      <c r="B216" s="257"/>
      <c r="C216" s="257"/>
      <c r="D216" s="134"/>
      <c r="E216" s="134"/>
      <c r="F216" s="134"/>
      <c r="G216" s="134"/>
      <c r="H216" s="135"/>
    </row>
    <row r="217" spans="2:9">
      <c r="B217" s="258"/>
      <c r="C217" s="258"/>
      <c r="D217" s="123"/>
      <c r="E217" s="123"/>
      <c r="F217" s="123"/>
      <c r="G217" s="123"/>
    </row>
    <row r="218" spans="2:9">
      <c r="B218" s="258"/>
      <c r="C218" s="258"/>
      <c r="D218" s="123"/>
      <c r="E218" s="123"/>
      <c r="F218" s="123"/>
      <c r="G218" s="123"/>
    </row>
    <row r="219" spans="2:9">
      <c r="B219" s="258"/>
      <c r="C219" s="258"/>
      <c r="D219" s="123"/>
      <c r="E219" s="123"/>
      <c r="F219" s="123"/>
      <c r="G219" s="123"/>
    </row>
    <row r="220" spans="2:9">
      <c r="B220" s="258"/>
      <c r="C220" s="258"/>
      <c r="D220" s="123"/>
      <c r="E220" s="123"/>
      <c r="F220" s="123"/>
    </row>
    <row r="221" spans="2:9">
      <c r="B221" s="258"/>
      <c r="C221" s="258"/>
      <c r="D221" s="123"/>
      <c r="E221" s="123"/>
      <c r="F221" s="123"/>
    </row>
  </sheetData>
  <sheetProtection sheet="1" formatCells="0" formatColumns="0" formatRows="0" insertColumns="0" insertRows="0" insertHyperlinks="0" deleteColumns="0" deleteRows="0" sort="0" autoFilter="0" pivotTables="0"/>
  <mergeCells count="6">
    <mergeCell ref="G15:H15"/>
    <mergeCell ref="C5:D5"/>
    <mergeCell ref="C6:D7"/>
    <mergeCell ref="C8:D8"/>
    <mergeCell ref="C9:D9"/>
    <mergeCell ref="B15:F15"/>
  </mergeCells>
  <conditionalFormatting sqref="F13:F14 C13:C14">
    <cfRule type="cellIs" dxfId="121" priority="3" operator="lessThan">
      <formula>0</formula>
    </cfRule>
    <cfRule type="cellIs" dxfId="120" priority="4" operator="greaterThan">
      <formula>0</formula>
    </cfRule>
  </conditionalFormatting>
  <dataValidations count="2">
    <dataValidation type="list" allowBlank="1" showInputMessage="1" showErrorMessage="1" sqref="C17:C217" xr:uid="{00000000-0002-0000-0700-000000000000}">
      <formula1>"Chantier,GM"</formula1>
    </dataValidation>
    <dataValidation type="decimal" operator="greaterThan" allowBlank="1" showInputMessage="1" showErrorMessage="1" sqref="H17:H108 F17:F108" xr:uid="{00000000-0002-0000-0700-000001000000}">
      <formula1>1</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B4:O70"/>
  <sheetViews>
    <sheetView showGridLines="0" workbookViewId="0">
      <pane xSplit="1" ySplit="11" topLeftCell="B12" activePane="bottomRight" state="frozen"/>
      <selection pane="topRight" activeCell="B1" sqref="B1"/>
      <selection pane="bottomLeft" activeCell="A12" sqref="A12"/>
      <selection pane="bottomRight" activeCell="K61" sqref="K61"/>
    </sheetView>
  </sheetViews>
  <sheetFormatPr baseColWidth="10" defaultColWidth="10.6640625" defaultRowHeight="14.4"/>
  <cols>
    <col min="1" max="1" width="1.5546875" customWidth="1"/>
    <col min="2" max="2" width="16.88671875" style="314" customWidth="1"/>
    <col min="3" max="3" width="16.109375" customWidth="1"/>
    <col min="4" max="4" width="25.5546875" customWidth="1"/>
    <col min="5" max="5" width="6.44140625" customWidth="1"/>
    <col min="6" max="6" width="12.88671875" customWidth="1"/>
    <col min="7" max="7" width="13.88671875" customWidth="1"/>
    <col min="8" max="8" width="16.44140625" customWidth="1"/>
    <col min="9" max="9" width="21.109375" customWidth="1"/>
    <col min="10" max="10" width="12.44140625" customWidth="1"/>
    <col min="11" max="11" width="14.33203125" customWidth="1"/>
    <col min="12" max="13" width="12.44140625" customWidth="1"/>
    <col min="14" max="14" width="17.109375" customWidth="1"/>
    <col min="15" max="15" width="33.44140625" customWidth="1"/>
  </cols>
  <sheetData>
    <row r="4" spans="2:15" ht="15" thickBot="1"/>
    <row r="5" spans="2:15" ht="22.8">
      <c r="D5" s="797" t="s">
        <v>14</v>
      </c>
      <c r="E5" s="798"/>
      <c r="F5" s="798"/>
      <c r="G5" s="799"/>
      <c r="H5" s="57" t="s">
        <v>13</v>
      </c>
      <c r="I5" s="58"/>
      <c r="J5" s="782" t="str">
        <f>+Chantier</f>
        <v>CHR012</v>
      </c>
      <c r="K5" s="783"/>
      <c r="L5" s="784"/>
    </row>
    <row r="6" spans="2:15" ht="15" customHeight="1">
      <c r="D6" s="760" t="s">
        <v>16</v>
      </c>
      <c r="E6" s="761"/>
      <c r="F6" s="761"/>
      <c r="G6" s="762"/>
      <c r="H6" s="59" t="s">
        <v>12</v>
      </c>
      <c r="I6" s="60"/>
      <c r="J6" s="785">
        <f>+Maitre</f>
        <v>0</v>
      </c>
      <c r="K6" s="786"/>
      <c r="L6" s="787"/>
    </row>
    <row r="7" spans="2:15">
      <c r="D7" s="67"/>
      <c r="E7" s="68"/>
      <c r="F7" s="68"/>
      <c r="G7" s="69"/>
      <c r="H7" s="59" t="s">
        <v>11</v>
      </c>
      <c r="I7" s="60"/>
      <c r="J7" s="788">
        <f>+Objet</f>
        <v>0</v>
      </c>
      <c r="K7" s="789"/>
      <c r="L7" s="790"/>
    </row>
    <row r="8" spans="2:15" ht="15" customHeight="1">
      <c r="D8" s="760" t="s">
        <v>17</v>
      </c>
      <c r="E8" s="761"/>
      <c r="F8" s="761"/>
      <c r="G8" s="762"/>
      <c r="H8" s="59" t="s">
        <v>10</v>
      </c>
      <c r="I8" s="60"/>
      <c r="J8" s="791">
        <f>+date</f>
        <v>44531</v>
      </c>
      <c r="K8" s="792"/>
      <c r="L8" s="793"/>
    </row>
    <row r="9" spans="2:15" ht="15" thickBot="1">
      <c r="D9" s="779" t="s">
        <v>18</v>
      </c>
      <c r="E9" s="780"/>
      <c r="F9" s="780"/>
      <c r="G9" s="781"/>
      <c r="H9" s="61" t="s">
        <v>19</v>
      </c>
      <c r="I9" s="62"/>
      <c r="J9" s="794">
        <f>+Responsable</f>
        <v>0</v>
      </c>
      <c r="K9" s="795"/>
      <c r="L9" s="796"/>
    </row>
    <row r="10" spans="2:15" ht="14.25" customHeight="1"/>
    <row r="11" spans="2:15" ht="37.5" customHeight="1">
      <c r="B11" s="315" t="s">
        <v>0</v>
      </c>
      <c r="C11" s="316" t="s">
        <v>137</v>
      </c>
      <c r="D11" s="316" t="s">
        <v>42</v>
      </c>
      <c r="E11" s="316" t="s">
        <v>138</v>
      </c>
      <c r="F11" s="316" t="s">
        <v>85</v>
      </c>
      <c r="G11" s="316" t="s">
        <v>139</v>
      </c>
      <c r="H11" s="317" t="s">
        <v>1</v>
      </c>
      <c r="I11" s="317" t="s">
        <v>144</v>
      </c>
      <c r="J11" s="317" t="s">
        <v>105</v>
      </c>
      <c r="K11" s="318" t="s">
        <v>143</v>
      </c>
      <c r="L11" s="318" t="s">
        <v>142</v>
      </c>
      <c r="M11" s="318" t="s">
        <v>141</v>
      </c>
      <c r="N11" s="319" t="s">
        <v>140</v>
      </c>
      <c r="O11" s="320" t="s">
        <v>39</v>
      </c>
    </row>
    <row r="12" spans="2:15">
      <c r="B12" s="455"/>
      <c r="C12" s="441"/>
      <c r="D12" s="441"/>
      <c r="E12" s="441"/>
      <c r="F12" s="441"/>
      <c r="G12" s="453"/>
      <c r="H12" s="456">
        <f>Tableau22[[#This Row],[Prix d''Unité]]*Tableau22[[#This Row],[Quantité]]</f>
        <v>0</v>
      </c>
      <c r="I12" s="453"/>
      <c r="J12" s="453"/>
      <c r="K12" s="453"/>
      <c r="L12" s="453"/>
      <c r="M12" s="453"/>
      <c r="N12" s="456">
        <f>Tableau22[[#This Row],[Huile 10 L]]*35+Tableau22[[#This Row],[Graisse KG]]*35+Tableau22[[#This Row],[Huile 15w40 L]]*40+Tableau22[[#This Row],[Gasoil]]*10+Tableau22[[#This Row],[Pièces de Rechange]]+Tableau22[[#This Row],[Total]]</f>
        <v>0</v>
      </c>
      <c r="O12" s="441"/>
    </row>
    <row r="13" spans="2:15">
      <c r="B13" s="455"/>
      <c r="C13" s="441"/>
      <c r="D13" s="441"/>
      <c r="E13" s="441"/>
      <c r="F13" s="441"/>
      <c r="G13" s="453"/>
      <c r="H13" s="456">
        <f>Tableau22[[#This Row],[Prix d''Unité]]*Tableau22[[#This Row],[Quantité]]</f>
        <v>0</v>
      </c>
      <c r="I13" s="453"/>
      <c r="J13" s="453"/>
      <c r="K13" s="453"/>
      <c r="L13" s="453"/>
      <c r="M13" s="453"/>
      <c r="N13" s="456">
        <f>Tableau22[[#This Row],[Huile 10 L]]*35+Tableau22[[#This Row],[Graisse KG]]*35+Tableau22[[#This Row],[Huile 15w40 L]]*40+Tableau22[[#This Row],[Gasoil]]*10+Tableau22[[#This Row],[Pièces de Rechange]]+Tableau22[[#This Row],[Total]]</f>
        <v>0</v>
      </c>
      <c r="O13" s="441"/>
    </row>
    <row r="14" spans="2:15">
      <c r="B14" s="455"/>
      <c r="C14" s="441"/>
      <c r="D14" s="441"/>
      <c r="E14" s="441"/>
      <c r="F14" s="441"/>
      <c r="G14" s="453"/>
      <c r="H14" s="456">
        <f>Tableau22[[#This Row],[Prix d''Unité]]*Tableau22[[#This Row],[Quantité]]</f>
        <v>0</v>
      </c>
      <c r="I14" s="453"/>
      <c r="J14" s="453"/>
      <c r="K14" s="453"/>
      <c r="L14" s="453"/>
      <c r="M14" s="453"/>
      <c r="N14" s="456">
        <f>Tableau22[[#This Row],[Huile 10 L]]*35+Tableau22[[#This Row],[Graisse KG]]*35+Tableau22[[#This Row],[Huile 15w40 L]]*40+Tableau22[[#This Row],[Gasoil]]*10+Tableau22[[#This Row],[Pièces de Rechange]]+Tableau22[[#This Row],[Total]]</f>
        <v>0</v>
      </c>
      <c r="O14" s="441"/>
    </row>
    <row r="15" spans="2:15">
      <c r="B15" s="455"/>
      <c r="C15" s="441"/>
      <c r="D15" s="441"/>
      <c r="E15" s="441"/>
      <c r="F15" s="441"/>
      <c r="G15" s="453"/>
      <c r="H15" s="456">
        <f>Tableau22[[#This Row],[Prix d''Unité]]*Tableau22[[#This Row],[Quantité]]</f>
        <v>0</v>
      </c>
      <c r="I15" s="453"/>
      <c r="J15" s="453"/>
      <c r="K15" s="453"/>
      <c r="L15" s="453"/>
      <c r="M15" s="453"/>
      <c r="N15" s="456">
        <f>Tableau22[[#This Row],[Huile 10 L]]*35+Tableau22[[#This Row],[Graisse KG]]*35+Tableau22[[#This Row],[Huile 15w40 L]]*40+Tableau22[[#This Row],[Gasoil]]*10+Tableau22[[#This Row],[Pièces de Rechange]]+Tableau22[[#This Row],[Total]]</f>
        <v>0</v>
      </c>
      <c r="O15" s="441"/>
    </row>
    <row r="16" spans="2:15">
      <c r="B16" s="455"/>
      <c r="C16" s="441"/>
      <c r="D16" s="441"/>
      <c r="E16" s="441"/>
      <c r="F16" s="441"/>
      <c r="G16" s="453"/>
      <c r="H16" s="456">
        <f>Tableau22[[#This Row],[Prix d''Unité]]*Tableau22[[#This Row],[Quantité]]</f>
        <v>0</v>
      </c>
      <c r="I16" s="453"/>
      <c r="J16" s="453"/>
      <c r="K16" s="453"/>
      <c r="L16" s="453"/>
      <c r="M16" s="453"/>
      <c r="N16" s="456">
        <f>Tableau22[[#This Row],[Huile 10 L]]*35+Tableau22[[#This Row],[Graisse KG]]*35+Tableau22[[#This Row],[Huile 15w40 L]]*40+Tableau22[[#This Row],[Gasoil]]*10+Tableau22[[#This Row],[Pièces de Rechange]]+Tableau22[[#This Row],[Total]]</f>
        <v>0</v>
      </c>
      <c r="O16" s="441"/>
    </row>
    <row r="17" spans="2:15">
      <c r="B17" s="455"/>
      <c r="C17" s="441"/>
      <c r="D17" s="441"/>
      <c r="E17" s="441"/>
      <c r="F17" s="441"/>
      <c r="G17" s="453"/>
      <c r="H17" s="456">
        <f>Tableau22[[#This Row],[Prix d''Unité]]*Tableau22[[#This Row],[Quantité]]</f>
        <v>0</v>
      </c>
      <c r="I17" s="453"/>
      <c r="J17" s="453"/>
      <c r="K17" s="453"/>
      <c r="L17" s="453"/>
      <c r="M17" s="453"/>
      <c r="N17" s="456">
        <f>Tableau22[[#This Row],[Huile 10 L]]*35+Tableau22[[#This Row],[Graisse KG]]*35+Tableau22[[#This Row],[Huile 15w40 L]]*40+Tableau22[[#This Row],[Gasoil]]*10+Tableau22[[#This Row],[Pièces de Rechange]]+Tableau22[[#This Row],[Total]]</f>
        <v>0</v>
      </c>
      <c r="O17" s="441"/>
    </row>
    <row r="18" spans="2:15">
      <c r="B18" s="455"/>
      <c r="C18" s="441"/>
      <c r="D18" s="441"/>
      <c r="E18" s="441"/>
      <c r="F18" s="441"/>
      <c r="G18" s="453"/>
      <c r="H18" s="456">
        <f>Tableau22[[#This Row],[Prix d''Unité]]*Tableau22[[#This Row],[Quantité]]</f>
        <v>0</v>
      </c>
      <c r="I18" s="453"/>
      <c r="J18" s="453"/>
      <c r="K18" s="453"/>
      <c r="L18" s="453"/>
      <c r="M18" s="453"/>
      <c r="N18" s="456">
        <f>Tableau22[[#This Row],[Huile 10 L]]*35+Tableau22[[#This Row],[Graisse KG]]*35+Tableau22[[#This Row],[Huile 15w40 L]]*40+Tableau22[[#This Row],[Gasoil]]*10+Tableau22[[#This Row],[Pièces de Rechange]]+Tableau22[[#This Row],[Total]]</f>
        <v>0</v>
      </c>
      <c r="O18" s="441"/>
    </row>
    <row r="19" spans="2:15">
      <c r="B19" s="455"/>
      <c r="C19" s="441"/>
      <c r="D19" s="441"/>
      <c r="E19" s="441"/>
      <c r="F19" s="441"/>
      <c r="G19" s="453"/>
      <c r="H19" s="456">
        <f>Tableau22[[#This Row],[Prix d''Unité]]*Tableau22[[#This Row],[Quantité]]</f>
        <v>0</v>
      </c>
      <c r="I19" s="453"/>
      <c r="J19" s="453"/>
      <c r="K19" s="453"/>
      <c r="L19" s="453"/>
      <c r="M19" s="453"/>
      <c r="N19" s="456">
        <f>Tableau22[[#This Row],[Huile 10 L]]*35+Tableau22[[#This Row],[Graisse KG]]*35+Tableau22[[#This Row],[Huile 15w40 L]]*40+Tableau22[[#This Row],[Gasoil]]*10+Tableau22[[#This Row],[Pièces de Rechange]]+Tableau22[[#This Row],[Total]]</f>
        <v>0</v>
      </c>
      <c r="O19" s="441"/>
    </row>
    <row r="20" spans="2:15">
      <c r="B20" s="455"/>
      <c r="C20" s="441"/>
      <c r="D20" s="441"/>
      <c r="E20" s="441"/>
      <c r="F20" s="441"/>
      <c r="G20" s="453"/>
      <c r="H20" s="456">
        <f>Tableau22[[#This Row],[Prix d''Unité]]*Tableau22[[#This Row],[Quantité]]</f>
        <v>0</v>
      </c>
      <c r="I20" s="453"/>
      <c r="J20" s="453"/>
      <c r="K20" s="453"/>
      <c r="L20" s="453"/>
      <c r="M20" s="453"/>
      <c r="N20" s="456">
        <f>Tableau22[[#This Row],[Huile 10 L]]*35+Tableau22[[#This Row],[Graisse KG]]*35+Tableau22[[#This Row],[Huile 15w40 L]]*40+Tableau22[[#This Row],[Gasoil]]*10+Tableau22[[#This Row],[Pièces de Rechange]]+Tableau22[[#This Row],[Total]]</f>
        <v>0</v>
      </c>
      <c r="O20" s="441"/>
    </row>
    <row r="21" spans="2:15">
      <c r="B21" s="455"/>
      <c r="C21" s="441"/>
      <c r="D21" s="441"/>
      <c r="E21" s="441"/>
      <c r="F21" s="441"/>
      <c r="G21" s="453"/>
      <c r="H21" s="456">
        <f>Tableau22[[#This Row],[Prix d''Unité]]*Tableau22[[#This Row],[Quantité]]</f>
        <v>0</v>
      </c>
      <c r="I21" s="453"/>
      <c r="J21" s="453"/>
      <c r="K21" s="453"/>
      <c r="L21" s="453"/>
      <c r="M21" s="453"/>
      <c r="N21" s="456">
        <f>Tableau22[[#This Row],[Huile 10 L]]*35+Tableau22[[#This Row],[Graisse KG]]*35+Tableau22[[#This Row],[Huile 15w40 L]]*40+Tableau22[[#This Row],[Gasoil]]*10+Tableau22[[#This Row],[Pièces de Rechange]]+Tableau22[[#This Row],[Total]]</f>
        <v>0</v>
      </c>
      <c r="O21" s="441"/>
    </row>
    <row r="22" spans="2:15">
      <c r="B22" s="455"/>
      <c r="C22" s="441"/>
      <c r="D22" s="441"/>
      <c r="E22" s="441"/>
      <c r="F22" s="441"/>
      <c r="G22" s="453"/>
      <c r="H22" s="456">
        <f>Tableau22[[#This Row],[Prix d''Unité]]*Tableau22[[#This Row],[Quantité]]</f>
        <v>0</v>
      </c>
      <c r="I22" s="453"/>
      <c r="J22" s="453"/>
      <c r="K22" s="453"/>
      <c r="L22" s="453"/>
      <c r="M22" s="453"/>
      <c r="N22" s="456">
        <f>Tableau22[[#This Row],[Huile 10 L]]*35+Tableau22[[#This Row],[Graisse KG]]*35+Tableau22[[#This Row],[Huile 15w40 L]]*40+Tableau22[[#This Row],[Gasoil]]*10+Tableau22[[#This Row],[Pièces de Rechange]]+Tableau22[[#This Row],[Total]]</f>
        <v>0</v>
      </c>
      <c r="O22" s="441"/>
    </row>
    <row r="23" spans="2:15">
      <c r="B23" s="455"/>
      <c r="C23" s="441"/>
      <c r="D23" s="441"/>
      <c r="E23" s="441"/>
      <c r="F23" s="441"/>
      <c r="G23" s="453"/>
      <c r="H23" s="456">
        <f>Tableau22[[#This Row],[Prix d''Unité]]*Tableau22[[#This Row],[Quantité]]</f>
        <v>0</v>
      </c>
      <c r="I23" s="453"/>
      <c r="J23" s="453"/>
      <c r="K23" s="453"/>
      <c r="L23" s="453"/>
      <c r="M23" s="453"/>
      <c r="N23" s="456">
        <f>Tableau22[[#This Row],[Huile 10 L]]*35+Tableau22[[#This Row],[Graisse KG]]*35+Tableau22[[#This Row],[Huile 15w40 L]]*40+Tableau22[[#This Row],[Gasoil]]*10+Tableau22[[#This Row],[Pièces de Rechange]]+Tableau22[[#This Row],[Total]]</f>
        <v>0</v>
      </c>
      <c r="O23" s="441"/>
    </row>
    <row r="24" spans="2:15">
      <c r="B24" s="455"/>
      <c r="C24" s="441"/>
      <c r="D24" s="441"/>
      <c r="E24" s="441"/>
      <c r="F24" s="441"/>
      <c r="G24" s="453"/>
      <c r="H24" s="456">
        <f>Tableau22[[#This Row],[Prix d''Unité]]*Tableau22[[#This Row],[Quantité]]</f>
        <v>0</v>
      </c>
      <c r="I24" s="453"/>
      <c r="J24" s="453"/>
      <c r="K24" s="453"/>
      <c r="L24" s="453"/>
      <c r="M24" s="453"/>
      <c r="N24" s="456">
        <f>Tableau22[[#This Row],[Huile 10 L]]*35+Tableau22[[#This Row],[Graisse KG]]*35+Tableau22[[#This Row],[Huile 15w40 L]]*40+Tableau22[[#This Row],[Gasoil]]*10+Tableau22[[#This Row],[Pièces de Rechange]]+Tableau22[[#This Row],[Total]]</f>
        <v>0</v>
      </c>
      <c r="O24" s="441"/>
    </row>
    <row r="25" spans="2:15">
      <c r="B25" s="455"/>
      <c r="C25" s="441"/>
      <c r="D25" s="441"/>
      <c r="E25" s="441"/>
      <c r="F25" s="441"/>
      <c r="G25" s="453"/>
      <c r="H25" s="456">
        <f>Tableau22[[#This Row],[Prix d''Unité]]*Tableau22[[#This Row],[Quantité]]</f>
        <v>0</v>
      </c>
      <c r="I25" s="453"/>
      <c r="J25" s="453"/>
      <c r="K25" s="453"/>
      <c r="L25" s="453"/>
      <c r="M25" s="453"/>
      <c r="N25" s="456">
        <f>Tableau22[[#This Row],[Huile 10 L]]*35+Tableau22[[#This Row],[Graisse KG]]*35+Tableau22[[#This Row],[Huile 15w40 L]]*40+Tableau22[[#This Row],[Gasoil]]*10+Tableau22[[#This Row],[Pièces de Rechange]]+Tableau22[[#This Row],[Total]]</f>
        <v>0</v>
      </c>
      <c r="O25" s="441"/>
    </row>
    <row r="26" spans="2:15">
      <c r="B26" s="455"/>
      <c r="C26" s="441"/>
      <c r="D26" s="441"/>
      <c r="E26" s="441"/>
      <c r="F26" s="441"/>
      <c r="G26" s="453"/>
      <c r="H26" s="456">
        <f>Tableau22[[#This Row],[Prix d''Unité]]*Tableau22[[#This Row],[Quantité]]</f>
        <v>0</v>
      </c>
      <c r="I26" s="453"/>
      <c r="J26" s="453"/>
      <c r="K26" s="453"/>
      <c r="L26" s="453"/>
      <c r="M26" s="453"/>
      <c r="N26" s="456">
        <f>Tableau22[[#This Row],[Huile 10 L]]*35+Tableau22[[#This Row],[Graisse KG]]*35+Tableau22[[#This Row],[Huile 15w40 L]]*40+Tableau22[[#This Row],[Gasoil]]*10+Tableau22[[#This Row],[Pièces de Rechange]]+Tableau22[[#This Row],[Total]]</f>
        <v>0</v>
      </c>
      <c r="O26" s="441"/>
    </row>
    <row r="27" spans="2:15">
      <c r="B27" s="455"/>
      <c r="C27" s="441"/>
      <c r="D27" s="441"/>
      <c r="E27" s="441"/>
      <c r="F27" s="441"/>
      <c r="G27" s="453"/>
      <c r="H27" s="456">
        <f>Tableau22[[#This Row],[Prix d''Unité]]*Tableau22[[#This Row],[Quantité]]</f>
        <v>0</v>
      </c>
      <c r="I27" s="453"/>
      <c r="J27" s="453"/>
      <c r="K27" s="453"/>
      <c r="L27" s="453"/>
      <c r="M27" s="453"/>
      <c r="N27" s="456">
        <f>Tableau22[[#This Row],[Huile 10 L]]*35+Tableau22[[#This Row],[Graisse KG]]*35+Tableau22[[#This Row],[Huile 15w40 L]]*40+Tableau22[[#This Row],[Gasoil]]*10+Tableau22[[#This Row],[Pièces de Rechange]]+Tableau22[[#This Row],[Total]]</f>
        <v>0</v>
      </c>
      <c r="O27" s="441"/>
    </row>
    <row r="28" spans="2:15">
      <c r="B28" s="455"/>
      <c r="C28" s="441"/>
      <c r="D28" s="441"/>
      <c r="E28" s="441"/>
      <c r="F28" s="441"/>
      <c r="G28" s="453"/>
      <c r="H28" s="456">
        <f>Tableau22[[#This Row],[Prix d''Unité]]*Tableau22[[#This Row],[Quantité]]</f>
        <v>0</v>
      </c>
      <c r="I28" s="453"/>
      <c r="J28" s="453"/>
      <c r="K28" s="453"/>
      <c r="L28" s="453"/>
      <c r="M28" s="453"/>
      <c r="N28" s="456">
        <f>Tableau22[[#This Row],[Huile 10 L]]*35+Tableau22[[#This Row],[Graisse KG]]*35+Tableau22[[#This Row],[Huile 15w40 L]]*40+Tableau22[[#This Row],[Gasoil]]*10+Tableau22[[#This Row],[Pièces de Rechange]]+Tableau22[[#This Row],[Total]]</f>
        <v>0</v>
      </c>
      <c r="O28" s="441"/>
    </row>
    <row r="29" spans="2:15">
      <c r="B29" s="455"/>
      <c r="C29" s="441"/>
      <c r="D29" s="441"/>
      <c r="E29" s="441"/>
      <c r="F29" s="441"/>
      <c r="G29" s="453"/>
      <c r="H29" s="456">
        <f>Tableau22[[#This Row],[Prix d''Unité]]*Tableau22[[#This Row],[Quantité]]</f>
        <v>0</v>
      </c>
      <c r="I29" s="453"/>
      <c r="J29" s="453"/>
      <c r="K29" s="453"/>
      <c r="L29" s="453"/>
      <c r="M29" s="453"/>
      <c r="N29" s="456">
        <f>Tableau22[[#This Row],[Huile 10 L]]*35+Tableau22[[#This Row],[Graisse KG]]*35+Tableau22[[#This Row],[Huile 15w40 L]]*40+Tableau22[[#This Row],[Gasoil]]*10+Tableau22[[#This Row],[Pièces de Rechange]]+Tableau22[[#This Row],[Total]]</f>
        <v>0</v>
      </c>
      <c r="O29" s="441"/>
    </row>
    <row r="30" spans="2:15">
      <c r="B30" s="455"/>
      <c r="C30" s="441"/>
      <c r="D30" s="441"/>
      <c r="E30" s="441"/>
      <c r="F30" s="441"/>
      <c r="G30" s="453"/>
      <c r="H30" s="454">
        <f>Tableau22[[#This Row],[Prix d''Unité]]*Tableau22[[#This Row],[Quantité]]</f>
        <v>0</v>
      </c>
      <c r="I30" s="457"/>
      <c r="J30" s="457"/>
      <c r="K30" s="453"/>
      <c r="L30" s="457"/>
      <c r="M30" s="453"/>
      <c r="N30" s="458">
        <f>Tableau22[[#This Row],[Huile 10 L]]*35+Tableau22[[#This Row],[Graisse KG]]*35+Tableau22[[#This Row],[Huile 15w40 L]]*40+Tableau22[[#This Row],[Gasoil]]*10+Tableau22[[#This Row],[Pièces de Rechange]]+Tableau22[[#This Row],[Total]]</f>
        <v>0</v>
      </c>
      <c r="O30" s="441"/>
    </row>
    <row r="31" spans="2:15">
      <c r="B31" s="455"/>
      <c r="C31" s="441"/>
      <c r="D31" s="441"/>
      <c r="E31" s="441"/>
      <c r="F31" s="441"/>
      <c r="G31" s="453"/>
      <c r="H31" s="454">
        <f>Tableau22[[#This Row],[Prix d''Unité]]*Tableau22[[#This Row],[Quantité]]</f>
        <v>0</v>
      </c>
      <c r="I31" s="457"/>
      <c r="J31" s="457"/>
      <c r="K31" s="453"/>
      <c r="L31" s="457"/>
      <c r="M31" s="453"/>
      <c r="N31" s="458">
        <f>Tableau22[[#This Row],[Huile 10 L]]*35+Tableau22[[#This Row],[Graisse KG]]*35+Tableau22[[#This Row],[Huile 15w40 L]]*40+Tableau22[[#This Row],[Gasoil]]*10+Tableau22[[#This Row],[Pièces de Rechange]]+Tableau22[[#This Row],[Total]]</f>
        <v>0</v>
      </c>
      <c r="O31" s="441"/>
    </row>
    <row r="32" spans="2:15">
      <c r="B32" s="455"/>
      <c r="C32" s="441"/>
      <c r="D32" s="441"/>
      <c r="E32" s="441"/>
      <c r="F32" s="441"/>
      <c r="G32" s="453"/>
      <c r="H32" s="454">
        <f>Tableau22[[#This Row],[Prix d''Unité]]*Tableau22[[#This Row],[Quantité]]</f>
        <v>0</v>
      </c>
      <c r="I32" s="457"/>
      <c r="J32" s="457"/>
      <c r="K32" s="453"/>
      <c r="L32" s="457"/>
      <c r="M32" s="453"/>
      <c r="N32" s="458">
        <f>Tableau22[[#This Row],[Huile 10 L]]*35+Tableau22[[#This Row],[Graisse KG]]*35+Tableau22[[#This Row],[Huile 15w40 L]]*40+Tableau22[[#This Row],[Gasoil]]*10+Tableau22[[#This Row],[Pièces de Rechange]]+Tableau22[[#This Row],[Total]]</f>
        <v>0</v>
      </c>
      <c r="O32" s="441"/>
    </row>
    <row r="33" spans="2:15">
      <c r="B33" s="455"/>
      <c r="C33" s="441"/>
      <c r="D33" s="441"/>
      <c r="E33" s="441"/>
      <c r="F33" s="441"/>
      <c r="G33" s="453"/>
      <c r="H33" s="454">
        <f>Tableau22[[#This Row],[Prix d''Unité]]*Tableau22[[#This Row],[Quantité]]</f>
        <v>0</v>
      </c>
      <c r="I33" s="457"/>
      <c r="J33" s="457"/>
      <c r="K33" s="453"/>
      <c r="L33" s="457"/>
      <c r="M33" s="453"/>
      <c r="N33" s="458">
        <f>Tableau22[[#This Row],[Huile 10 L]]*35+Tableau22[[#This Row],[Graisse KG]]*35+Tableau22[[#This Row],[Huile 15w40 L]]*40+Tableau22[[#This Row],[Gasoil]]*10+Tableau22[[#This Row],[Pièces de Rechange]]+Tableau22[[#This Row],[Total]]</f>
        <v>0</v>
      </c>
      <c r="O33" s="441"/>
    </row>
    <row r="34" spans="2:15">
      <c r="B34" s="455"/>
      <c r="C34" s="441"/>
      <c r="D34" s="441"/>
      <c r="E34" s="441"/>
      <c r="F34" s="441"/>
      <c r="G34" s="453"/>
      <c r="H34" s="454">
        <f>Tableau22[[#This Row],[Prix d''Unité]]*Tableau22[[#This Row],[Quantité]]</f>
        <v>0</v>
      </c>
      <c r="I34" s="457"/>
      <c r="J34" s="457"/>
      <c r="K34" s="453"/>
      <c r="L34" s="457"/>
      <c r="M34" s="453"/>
      <c r="N34" s="458">
        <f>Tableau22[[#This Row],[Huile 10 L]]*35+Tableau22[[#This Row],[Graisse KG]]*35+Tableau22[[#This Row],[Huile 15w40 L]]*40+Tableau22[[#This Row],[Gasoil]]*10+Tableau22[[#This Row],[Pièces de Rechange]]+Tableau22[[#This Row],[Total]]</f>
        <v>0</v>
      </c>
      <c r="O34" s="441"/>
    </row>
    <row r="35" spans="2:15">
      <c r="B35" s="455"/>
      <c r="C35" s="441"/>
      <c r="D35" s="441"/>
      <c r="E35" s="441"/>
      <c r="F35" s="441"/>
      <c r="G35" s="453"/>
      <c r="H35" s="454">
        <f>Tableau22[[#This Row],[Prix d''Unité]]*Tableau22[[#This Row],[Quantité]]</f>
        <v>0</v>
      </c>
      <c r="I35" s="457"/>
      <c r="J35" s="457"/>
      <c r="K35" s="453"/>
      <c r="L35" s="457"/>
      <c r="M35" s="453"/>
      <c r="N35" s="458">
        <f>Tableau22[[#This Row],[Huile 10 L]]*35+Tableau22[[#This Row],[Graisse KG]]*35+Tableau22[[#This Row],[Huile 15w40 L]]*40+Tableau22[[#This Row],[Gasoil]]*10+Tableau22[[#This Row],[Pièces de Rechange]]+Tableau22[[#This Row],[Total]]</f>
        <v>0</v>
      </c>
      <c r="O35" s="441"/>
    </row>
    <row r="36" spans="2:15">
      <c r="B36" s="455"/>
      <c r="C36" s="441"/>
      <c r="D36" s="441"/>
      <c r="E36" s="441"/>
      <c r="F36" s="441"/>
      <c r="G36" s="453"/>
      <c r="H36" s="454">
        <f>Tableau22[[#This Row],[Prix d''Unité]]*Tableau22[[#This Row],[Quantité]]</f>
        <v>0</v>
      </c>
      <c r="I36" s="457"/>
      <c r="J36" s="457"/>
      <c r="K36" s="453"/>
      <c r="L36" s="457"/>
      <c r="M36" s="453"/>
      <c r="N36" s="458">
        <f>Tableau22[[#This Row],[Huile 10 L]]*35+Tableau22[[#This Row],[Graisse KG]]*35+Tableau22[[#This Row],[Huile 15w40 L]]*40+Tableau22[[#This Row],[Gasoil]]*10+Tableau22[[#This Row],[Pièces de Rechange]]+Tableau22[[#This Row],[Total]]</f>
        <v>0</v>
      </c>
      <c r="O36" s="441"/>
    </row>
    <row r="37" spans="2:15">
      <c r="B37" s="455"/>
      <c r="C37" s="441"/>
      <c r="D37" s="441"/>
      <c r="E37" s="441"/>
      <c r="F37" s="441"/>
      <c r="G37" s="453"/>
      <c r="H37" s="454">
        <f>Tableau22[[#This Row],[Prix d''Unité]]*Tableau22[[#This Row],[Quantité]]</f>
        <v>0</v>
      </c>
      <c r="I37" s="457"/>
      <c r="J37" s="457"/>
      <c r="K37" s="453"/>
      <c r="L37" s="457"/>
      <c r="M37" s="453"/>
      <c r="N37" s="458">
        <f>Tableau22[[#This Row],[Huile 10 L]]*35+Tableau22[[#This Row],[Graisse KG]]*35+Tableau22[[#This Row],[Huile 15w40 L]]*40+Tableau22[[#This Row],[Gasoil]]*10+Tableau22[[#This Row],[Pièces de Rechange]]+Tableau22[[#This Row],[Total]]</f>
        <v>0</v>
      </c>
      <c r="O37" s="441"/>
    </row>
    <row r="38" spans="2:15">
      <c r="B38" s="455"/>
      <c r="C38" s="441"/>
      <c r="D38" s="441"/>
      <c r="E38" s="441"/>
      <c r="F38" s="441"/>
      <c r="G38" s="453"/>
      <c r="H38" s="454">
        <f>Tableau22[[#This Row],[Prix d''Unité]]*Tableau22[[#This Row],[Quantité]]</f>
        <v>0</v>
      </c>
      <c r="I38" s="457"/>
      <c r="J38" s="457"/>
      <c r="K38" s="453"/>
      <c r="L38" s="457"/>
      <c r="M38" s="453"/>
      <c r="N38" s="458">
        <f>Tableau22[[#This Row],[Huile 10 L]]*35+Tableau22[[#This Row],[Graisse KG]]*35+Tableau22[[#This Row],[Huile 15w40 L]]*40+Tableau22[[#This Row],[Gasoil]]*10+Tableau22[[#This Row],[Pièces de Rechange]]+Tableau22[[#This Row],[Total]]</f>
        <v>0</v>
      </c>
      <c r="O38" s="441"/>
    </row>
    <row r="39" spans="2:15">
      <c r="B39" s="455"/>
      <c r="C39" s="441"/>
      <c r="D39" s="441"/>
      <c r="E39" s="441"/>
      <c r="F39" s="441"/>
      <c r="G39" s="453"/>
      <c r="H39" s="454">
        <f>Tableau22[[#This Row],[Prix d''Unité]]*Tableau22[[#This Row],[Quantité]]</f>
        <v>0</v>
      </c>
      <c r="I39" s="457"/>
      <c r="J39" s="457"/>
      <c r="K39" s="453"/>
      <c r="L39" s="457"/>
      <c r="M39" s="453"/>
      <c r="N39" s="458">
        <f>Tableau22[[#This Row],[Huile 10 L]]*35+Tableau22[[#This Row],[Graisse KG]]*35+Tableau22[[#This Row],[Huile 15w40 L]]*40+Tableau22[[#This Row],[Gasoil]]*10+Tableau22[[#This Row],[Pièces de Rechange]]+Tableau22[[#This Row],[Total]]</f>
        <v>0</v>
      </c>
      <c r="O39" s="441"/>
    </row>
    <row r="40" spans="2:15">
      <c r="B40" s="455"/>
      <c r="C40" s="441"/>
      <c r="D40" s="441"/>
      <c r="E40" s="441"/>
      <c r="F40" s="441"/>
      <c r="G40" s="453"/>
      <c r="H40" s="454">
        <f>Tableau22[[#This Row],[Prix d''Unité]]*Tableau22[[#This Row],[Quantité]]</f>
        <v>0</v>
      </c>
      <c r="I40" s="457"/>
      <c r="J40" s="457"/>
      <c r="K40" s="453"/>
      <c r="L40" s="457"/>
      <c r="M40" s="453"/>
      <c r="N40" s="458">
        <f>Tableau22[[#This Row],[Huile 10 L]]*35+Tableau22[[#This Row],[Graisse KG]]*35+Tableau22[[#This Row],[Huile 15w40 L]]*40+Tableau22[[#This Row],[Gasoil]]*10+Tableau22[[#This Row],[Pièces de Rechange]]+Tableau22[[#This Row],[Total]]</f>
        <v>0</v>
      </c>
      <c r="O40" s="441"/>
    </row>
    <row r="41" spans="2:15">
      <c r="B41" s="455"/>
      <c r="C41" s="441"/>
      <c r="D41" s="441"/>
      <c r="E41" s="441"/>
      <c r="F41" s="441"/>
      <c r="G41" s="453"/>
      <c r="H41" s="454">
        <f>Tableau22[[#This Row],[Prix d''Unité]]*Tableau22[[#This Row],[Quantité]]</f>
        <v>0</v>
      </c>
      <c r="I41" s="457"/>
      <c r="J41" s="457"/>
      <c r="K41" s="453"/>
      <c r="L41" s="457"/>
      <c r="M41" s="453"/>
      <c r="N41" s="458">
        <f>Tableau22[[#This Row],[Huile 10 L]]*35+Tableau22[[#This Row],[Graisse KG]]*35+Tableau22[[#This Row],[Huile 15w40 L]]*40+Tableau22[[#This Row],[Gasoil]]*10+Tableau22[[#This Row],[Pièces de Rechange]]+Tableau22[[#This Row],[Total]]</f>
        <v>0</v>
      </c>
      <c r="O41" s="441"/>
    </row>
    <row r="42" spans="2:15">
      <c r="B42" s="455"/>
      <c r="C42" s="441"/>
      <c r="D42" s="441"/>
      <c r="E42" s="441"/>
      <c r="F42" s="441"/>
      <c r="G42" s="453"/>
      <c r="H42" s="454">
        <f>Tableau22[[#This Row],[Prix d''Unité]]*Tableau22[[#This Row],[Quantité]]</f>
        <v>0</v>
      </c>
      <c r="I42" s="457"/>
      <c r="J42" s="457"/>
      <c r="K42" s="453"/>
      <c r="L42" s="457"/>
      <c r="M42" s="453"/>
      <c r="N42" s="458">
        <f>Tableau22[[#This Row],[Huile 10 L]]*35+Tableau22[[#This Row],[Graisse KG]]*35+Tableau22[[#This Row],[Huile 15w40 L]]*40+Tableau22[[#This Row],[Gasoil]]*10+Tableau22[[#This Row],[Pièces de Rechange]]+Tableau22[[#This Row],[Total]]</f>
        <v>0</v>
      </c>
      <c r="O42" s="441"/>
    </row>
    <row r="43" spans="2:15">
      <c r="B43" s="455"/>
      <c r="C43" s="441"/>
      <c r="D43" s="441"/>
      <c r="E43" s="441"/>
      <c r="F43" s="441"/>
      <c r="G43" s="453"/>
      <c r="H43" s="454">
        <f>Tableau22[[#This Row],[Prix d''Unité]]*Tableau22[[#This Row],[Quantité]]</f>
        <v>0</v>
      </c>
      <c r="I43" s="457"/>
      <c r="J43" s="457"/>
      <c r="K43" s="453"/>
      <c r="L43" s="457"/>
      <c r="M43" s="453"/>
      <c r="N43" s="458">
        <f>Tableau22[[#This Row],[Huile 10 L]]*35+Tableau22[[#This Row],[Graisse KG]]*35+Tableau22[[#This Row],[Huile 15w40 L]]*40+Tableau22[[#This Row],[Gasoil]]*10+Tableau22[[#This Row],[Pièces de Rechange]]+Tableau22[[#This Row],[Total]]</f>
        <v>0</v>
      </c>
      <c r="O43" s="441"/>
    </row>
    <row r="44" spans="2:15">
      <c r="B44" s="455"/>
      <c r="C44" s="441"/>
      <c r="D44" s="441"/>
      <c r="E44" s="441"/>
      <c r="F44" s="441"/>
      <c r="G44" s="453"/>
      <c r="H44" s="454">
        <f>Tableau22[[#This Row],[Prix d''Unité]]*Tableau22[[#This Row],[Quantité]]</f>
        <v>0</v>
      </c>
      <c r="I44" s="457"/>
      <c r="J44" s="457"/>
      <c r="K44" s="453"/>
      <c r="L44" s="457"/>
      <c r="M44" s="453"/>
      <c r="N44" s="458">
        <f>Tableau22[[#This Row],[Huile 10 L]]*35+Tableau22[[#This Row],[Graisse KG]]*35+Tableau22[[#This Row],[Huile 15w40 L]]*40+Tableau22[[#This Row],[Gasoil]]*10+Tableau22[[#This Row],[Pièces de Rechange]]+Tableau22[[#This Row],[Total]]</f>
        <v>0</v>
      </c>
      <c r="O44" s="441"/>
    </row>
    <row r="45" spans="2:15">
      <c r="B45" s="455"/>
      <c r="C45" s="441"/>
      <c r="D45" s="441"/>
      <c r="E45" s="441"/>
      <c r="F45" s="441"/>
      <c r="G45" s="453"/>
      <c r="H45" s="454">
        <f>Tableau22[[#This Row],[Prix d''Unité]]*Tableau22[[#This Row],[Quantité]]</f>
        <v>0</v>
      </c>
      <c r="I45" s="457"/>
      <c r="J45" s="457"/>
      <c r="K45" s="453"/>
      <c r="L45" s="457"/>
      <c r="M45" s="453"/>
      <c r="N45" s="458">
        <f>Tableau22[[#This Row],[Huile 10 L]]*35+Tableau22[[#This Row],[Graisse KG]]*35+Tableau22[[#This Row],[Huile 15w40 L]]*40+Tableau22[[#This Row],[Gasoil]]*10+Tableau22[[#This Row],[Pièces de Rechange]]+Tableau22[[#This Row],[Total]]</f>
        <v>0</v>
      </c>
      <c r="O45" s="441"/>
    </row>
    <row r="46" spans="2:15">
      <c r="B46" s="455"/>
      <c r="C46" s="441"/>
      <c r="D46" s="441"/>
      <c r="E46" s="441"/>
      <c r="F46" s="441"/>
      <c r="G46" s="453"/>
      <c r="H46" s="454">
        <f>Tableau22[[#This Row],[Prix d''Unité]]*Tableau22[[#This Row],[Quantité]]</f>
        <v>0</v>
      </c>
      <c r="I46" s="457"/>
      <c r="J46" s="457"/>
      <c r="K46" s="453"/>
      <c r="L46" s="457"/>
      <c r="M46" s="453"/>
      <c r="N46" s="458">
        <f>Tableau22[[#This Row],[Huile 10 L]]*35+Tableau22[[#This Row],[Graisse KG]]*35+Tableau22[[#This Row],[Huile 15w40 L]]*40+Tableau22[[#This Row],[Gasoil]]*10+Tableau22[[#This Row],[Pièces de Rechange]]+Tableau22[[#This Row],[Total]]</f>
        <v>0</v>
      </c>
      <c r="O46" s="441"/>
    </row>
    <row r="47" spans="2:15">
      <c r="B47" s="455"/>
      <c r="C47" s="441"/>
      <c r="D47" s="441"/>
      <c r="E47" s="441"/>
      <c r="F47" s="441"/>
      <c r="G47" s="453"/>
      <c r="H47" s="454">
        <f>Tableau22[[#This Row],[Prix d''Unité]]*Tableau22[[#This Row],[Quantité]]</f>
        <v>0</v>
      </c>
      <c r="I47" s="457"/>
      <c r="J47" s="457"/>
      <c r="K47" s="453"/>
      <c r="L47" s="457"/>
      <c r="M47" s="453"/>
      <c r="N47" s="458">
        <f>Tableau22[[#This Row],[Huile 10 L]]*35+Tableau22[[#This Row],[Graisse KG]]*35+Tableau22[[#This Row],[Huile 15w40 L]]*40+Tableau22[[#This Row],[Gasoil]]*10+Tableau22[[#This Row],[Pièces de Rechange]]+Tableau22[[#This Row],[Total]]</f>
        <v>0</v>
      </c>
      <c r="O47" s="441"/>
    </row>
    <row r="48" spans="2:15">
      <c r="B48" s="455"/>
      <c r="C48" s="441"/>
      <c r="D48" s="441"/>
      <c r="E48" s="441"/>
      <c r="F48" s="441"/>
      <c r="G48" s="453"/>
      <c r="H48" s="454">
        <f>Tableau22[[#This Row],[Prix d''Unité]]*Tableau22[[#This Row],[Quantité]]</f>
        <v>0</v>
      </c>
      <c r="I48" s="457"/>
      <c r="J48" s="457"/>
      <c r="K48" s="453"/>
      <c r="L48" s="457"/>
      <c r="M48" s="453"/>
      <c r="N48" s="458">
        <f>Tableau22[[#This Row],[Huile 10 L]]*35+Tableau22[[#This Row],[Graisse KG]]*35+Tableau22[[#This Row],[Huile 15w40 L]]*40+Tableau22[[#This Row],[Gasoil]]*10+Tableau22[[#This Row],[Pièces de Rechange]]+Tableau22[[#This Row],[Total]]</f>
        <v>0</v>
      </c>
      <c r="O48" s="441"/>
    </row>
    <row r="49" spans="2:15">
      <c r="B49" s="455"/>
      <c r="C49" s="441"/>
      <c r="D49" s="441"/>
      <c r="E49" s="441"/>
      <c r="F49" s="441"/>
      <c r="G49" s="453"/>
      <c r="H49" s="454">
        <f>Tableau22[[#This Row],[Prix d''Unité]]*Tableau22[[#This Row],[Quantité]]</f>
        <v>0</v>
      </c>
      <c r="I49" s="457"/>
      <c r="J49" s="457"/>
      <c r="K49" s="453"/>
      <c r="L49" s="457"/>
      <c r="M49" s="453"/>
      <c r="N49" s="458">
        <f>Tableau22[[#This Row],[Huile 10 L]]*35+Tableau22[[#This Row],[Graisse KG]]*35+Tableau22[[#This Row],[Huile 15w40 L]]*40+Tableau22[[#This Row],[Gasoil]]*10+Tableau22[[#This Row],[Pièces de Rechange]]+Tableau22[[#This Row],[Total]]</f>
        <v>0</v>
      </c>
      <c r="O49" s="441"/>
    </row>
    <row r="50" spans="2:15">
      <c r="B50" s="455"/>
      <c r="C50" s="441"/>
      <c r="D50" s="441"/>
      <c r="E50" s="441"/>
      <c r="F50" s="441"/>
      <c r="G50" s="453"/>
      <c r="H50" s="454">
        <f>Tableau22[[#This Row],[Prix d''Unité]]*Tableau22[[#This Row],[Quantité]]</f>
        <v>0</v>
      </c>
      <c r="I50" s="457"/>
      <c r="J50" s="457"/>
      <c r="K50" s="453"/>
      <c r="L50" s="457"/>
      <c r="M50" s="453"/>
      <c r="N50" s="458">
        <f>Tableau22[[#This Row],[Huile 10 L]]*35+Tableau22[[#This Row],[Graisse KG]]*35+Tableau22[[#This Row],[Huile 15w40 L]]*40+Tableau22[[#This Row],[Gasoil]]*10+Tableau22[[#This Row],[Pièces de Rechange]]+Tableau22[[#This Row],[Total]]</f>
        <v>0</v>
      </c>
      <c r="O50" s="441"/>
    </row>
    <row r="51" spans="2:15">
      <c r="B51" s="455"/>
      <c r="C51" s="441"/>
      <c r="D51" s="441"/>
      <c r="E51" s="441"/>
      <c r="F51" s="441"/>
      <c r="G51" s="453"/>
      <c r="H51" s="454">
        <f>Tableau22[[#This Row],[Prix d''Unité]]*Tableau22[[#This Row],[Quantité]]</f>
        <v>0</v>
      </c>
      <c r="I51" s="457"/>
      <c r="J51" s="457"/>
      <c r="K51" s="453"/>
      <c r="L51" s="457"/>
      <c r="M51" s="453"/>
      <c r="N51" s="458">
        <f>Tableau22[[#This Row],[Huile 10 L]]*35+Tableau22[[#This Row],[Graisse KG]]*35+Tableau22[[#This Row],[Huile 15w40 L]]*40+Tableau22[[#This Row],[Gasoil]]*10+Tableau22[[#This Row],[Pièces de Rechange]]+Tableau22[[#This Row],[Total]]</f>
        <v>0</v>
      </c>
      <c r="O51" s="441"/>
    </row>
    <row r="52" spans="2:15">
      <c r="B52" s="455"/>
      <c r="C52" s="441"/>
      <c r="D52" s="441"/>
      <c r="E52" s="441"/>
      <c r="F52" s="441"/>
      <c r="G52" s="453"/>
      <c r="H52" s="454">
        <f>Tableau22[[#This Row],[Prix d''Unité]]*Tableau22[[#This Row],[Quantité]]</f>
        <v>0</v>
      </c>
      <c r="I52" s="457"/>
      <c r="J52" s="457"/>
      <c r="K52" s="453"/>
      <c r="L52" s="457"/>
      <c r="M52" s="453"/>
      <c r="N52" s="458">
        <f>Tableau22[[#This Row],[Huile 10 L]]*35+Tableau22[[#This Row],[Graisse KG]]*35+Tableau22[[#This Row],[Huile 15w40 L]]*40+Tableau22[[#This Row],[Gasoil]]*10+Tableau22[[#This Row],[Pièces de Rechange]]+Tableau22[[#This Row],[Total]]</f>
        <v>0</v>
      </c>
      <c r="O52" s="441"/>
    </row>
    <row r="53" spans="2:15">
      <c r="B53" s="455"/>
      <c r="C53" s="441"/>
      <c r="D53" s="441"/>
      <c r="E53" s="441"/>
      <c r="F53" s="441"/>
      <c r="G53" s="453"/>
      <c r="H53" s="454">
        <f>Tableau22[[#This Row],[Prix d''Unité]]*Tableau22[[#This Row],[Quantité]]</f>
        <v>0</v>
      </c>
      <c r="I53" s="457"/>
      <c r="J53" s="457"/>
      <c r="K53" s="453"/>
      <c r="L53" s="457"/>
      <c r="M53" s="453"/>
      <c r="N53" s="458">
        <f>Tableau22[[#This Row],[Huile 10 L]]*35+Tableau22[[#This Row],[Graisse KG]]*35+Tableau22[[#This Row],[Huile 15w40 L]]*40+Tableau22[[#This Row],[Gasoil]]*10+Tableau22[[#This Row],[Pièces de Rechange]]+Tableau22[[#This Row],[Total]]</f>
        <v>0</v>
      </c>
      <c r="O53" s="441"/>
    </row>
    <row r="54" spans="2:15">
      <c r="B54" s="455"/>
      <c r="C54" s="441"/>
      <c r="D54" s="441"/>
      <c r="E54" s="441"/>
      <c r="F54" s="441"/>
      <c r="G54" s="453"/>
      <c r="H54" s="454">
        <f>Tableau22[[#This Row],[Prix d''Unité]]*Tableau22[[#This Row],[Quantité]]</f>
        <v>0</v>
      </c>
      <c r="I54" s="457"/>
      <c r="J54" s="457"/>
      <c r="K54" s="453"/>
      <c r="L54" s="457"/>
      <c r="M54" s="453"/>
      <c r="N54" s="458">
        <f>Tableau22[[#This Row],[Huile 10 L]]*35+Tableau22[[#This Row],[Graisse KG]]*35+Tableau22[[#This Row],[Huile 15w40 L]]*40+Tableau22[[#This Row],[Gasoil]]*10+Tableau22[[#This Row],[Pièces de Rechange]]+Tableau22[[#This Row],[Total]]</f>
        <v>0</v>
      </c>
      <c r="O54" s="441"/>
    </row>
    <row r="55" spans="2:15">
      <c r="B55" s="455"/>
      <c r="C55" s="441"/>
      <c r="D55" s="441"/>
      <c r="E55" s="441"/>
      <c r="F55" s="441"/>
      <c r="G55" s="453"/>
      <c r="H55" s="454">
        <f>Tableau22[[#This Row],[Prix d''Unité]]*Tableau22[[#This Row],[Quantité]]</f>
        <v>0</v>
      </c>
      <c r="I55" s="457"/>
      <c r="J55" s="457"/>
      <c r="K55" s="453"/>
      <c r="L55" s="457"/>
      <c r="M55" s="453"/>
      <c r="N55" s="458">
        <f>Tableau22[[#This Row],[Huile 10 L]]*35+Tableau22[[#This Row],[Graisse KG]]*35+Tableau22[[#This Row],[Huile 15w40 L]]*40+Tableau22[[#This Row],[Gasoil]]*10+Tableau22[[#This Row],[Pièces de Rechange]]+Tableau22[[#This Row],[Total]]</f>
        <v>0</v>
      </c>
      <c r="O55" s="441"/>
    </row>
    <row r="56" spans="2:15">
      <c r="B56" s="455"/>
      <c r="C56" s="441"/>
      <c r="D56" s="441"/>
      <c r="E56" s="441"/>
      <c r="F56" s="441"/>
      <c r="G56" s="453"/>
      <c r="H56" s="454">
        <f>Tableau22[[#This Row],[Prix d''Unité]]*Tableau22[[#This Row],[Quantité]]</f>
        <v>0</v>
      </c>
      <c r="I56" s="457"/>
      <c r="J56" s="457"/>
      <c r="K56" s="453"/>
      <c r="L56" s="457"/>
      <c r="M56" s="453"/>
      <c r="N56" s="458">
        <f>Tableau22[[#This Row],[Huile 10 L]]*35+Tableau22[[#This Row],[Graisse KG]]*35+Tableau22[[#This Row],[Huile 15w40 L]]*40+Tableau22[[#This Row],[Gasoil]]*10+Tableau22[[#This Row],[Pièces de Rechange]]+Tableau22[[#This Row],[Total]]</f>
        <v>0</v>
      </c>
      <c r="O56" s="441"/>
    </row>
    <row r="57" spans="2:15">
      <c r="B57" s="455"/>
      <c r="C57" s="441"/>
      <c r="D57" s="441"/>
      <c r="E57" s="441"/>
      <c r="F57" s="441"/>
      <c r="G57" s="453"/>
      <c r="H57" s="454">
        <f>Tableau22[[#This Row],[Prix d''Unité]]*Tableau22[[#This Row],[Quantité]]</f>
        <v>0</v>
      </c>
      <c r="I57" s="457"/>
      <c r="J57" s="457"/>
      <c r="K57" s="453"/>
      <c r="L57" s="457"/>
      <c r="M57" s="453"/>
      <c r="N57" s="458">
        <f>Tableau22[[#This Row],[Huile 10 L]]*35+Tableau22[[#This Row],[Graisse KG]]*35+Tableau22[[#This Row],[Huile 15w40 L]]*40+Tableau22[[#This Row],[Gasoil]]*10+Tableau22[[#This Row],[Pièces de Rechange]]+Tableau22[[#This Row],[Total]]</f>
        <v>0</v>
      </c>
      <c r="O57" s="441"/>
    </row>
    <row r="58" spans="2:15">
      <c r="B58" s="455"/>
      <c r="C58" s="441"/>
      <c r="D58" s="441"/>
      <c r="E58" s="441"/>
      <c r="F58" s="441"/>
      <c r="G58" s="453"/>
      <c r="H58" s="454">
        <f>Tableau22[[#This Row],[Prix d''Unité]]*Tableau22[[#This Row],[Quantité]]</f>
        <v>0</v>
      </c>
      <c r="I58" s="457"/>
      <c r="J58" s="457"/>
      <c r="K58" s="453"/>
      <c r="L58" s="457"/>
      <c r="M58" s="453"/>
      <c r="N58" s="458">
        <f>Tableau22[[#This Row],[Huile 10 L]]*35+Tableau22[[#This Row],[Graisse KG]]*35+Tableau22[[#This Row],[Huile 15w40 L]]*40+Tableau22[[#This Row],[Gasoil]]*10+Tableau22[[#This Row],[Pièces de Rechange]]+Tableau22[[#This Row],[Total]]</f>
        <v>0</v>
      </c>
      <c r="O58" s="441"/>
    </row>
    <row r="59" spans="2:15">
      <c r="B59" s="455"/>
      <c r="C59" s="441"/>
      <c r="D59" s="441"/>
      <c r="E59" s="441"/>
      <c r="F59" s="441"/>
      <c r="G59" s="453"/>
      <c r="H59" s="454">
        <f>Tableau22[[#This Row],[Prix d''Unité]]*Tableau22[[#This Row],[Quantité]]</f>
        <v>0</v>
      </c>
      <c r="I59" s="457"/>
      <c r="J59" s="457"/>
      <c r="K59" s="453"/>
      <c r="L59" s="457"/>
      <c r="M59" s="453"/>
      <c r="N59" s="458">
        <f>Tableau22[[#This Row],[Huile 10 L]]*35+Tableau22[[#This Row],[Graisse KG]]*35+Tableau22[[#This Row],[Huile 15w40 L]]*40+Tableau22[[#This Row],[Gasoil]]*10+Tableau22[[#This Row],[Pièces de Rechange]]+Tableau22[[#This Row],[Total]]</f>
        <v>0</v>
      </c>
      <c r="O59" s="441"/>
    </row>
    <row r="60" spans="2:15">
      <c r="B60" s="455"/>
      <c r="C60" s="441"/>
      <c r="D60" s="441"/>
      <c r="E60" s="441"/>
      <c r="F60" s="441"/>
      <c r="G60" s="453"/>
      <c r="H60" s="454">
        <f>Tableau22[[#This Row],[Prix d''Unité]]*Tableau22[[#This Row],[Quantité]]</f>
        <v>0</v>
      </c>
      <c r="I60" s="457"/>
      <c r="J60" s="457"/>
      <c r="K60" s="453"/>
      <c r="L60" s="457"/>
      <c r="M60" s="453"/>
      <c r="N60" s="458">
        <f>Tableau22[[#This Row],[Huile 10 L]]*35+Tableau22[[#This Row],[Graisse KG]]*35+Tableau22[[#This Row],[Huile 15w40 L]]*40+Tableau22[[#This Row],[Gasoil]]*10+Tableau22[[#This Row],[Pièces de Rechange]]+Tableau22[[#This Row],[Total]]</f>
        <v>0</v>
      </c>
      <c r="O60" s="441"/>
    </row>
    <row r="61" spans="2:15">
      <c r="B61" s="455"/>
      <c r="C61" s="441"/>
      <c r="D61" s="441"/>
      <c r="E61" s="441"/>
      <c r="F61" s="441"/>
      <c r="G61" s="453"/>
      <c r="H61" s="454">
        <f>Tableau22[[#This Row],[Prix d''Unité]]*Tableau22[[#This Row],[Quantité]]</f>
        <v>0</v>
      </c>
      <c r="I61" s="457"/>
      <c r="J61" s="457"/>
      <c r="K61" s="453"/>
      <c r="L61" s="457"/>
      <c r="M61" s="453"/>
      <c r="N61" s="458">
        <f>Tableau22[[#This Row],[Huile 10 L]]*35+Tableau22[[#This Row],[Graisse KG]]*35+Tableau22[[#This Row],[Huile 15w40 L]]*40+Tableau22[[#This Row],[Gasoil]]*10+Tableau22[[#This Row],[Pièces de Rechange]]+Tableau22[[#This Row],[Total]]</f>
        <v>0</v>
      </c>
      <c r="O61" s="441"/>
    </row>
    <row r="62" spans="2:15">
      <c r="B62" s="455"/>
      <c r="C62" s="441"/>
      <c r="D62" s="441"/>
      <c r="E62" s="441"/>
      <c r="F62" s="441"/>
      <c r="G62" s="453"/>
      <c r="H62" s="454">
        <f>Tableau22[[#This Row],[Prix d''Unité]]*Tableau22[[#This Row],[Quantité]]</f>
        <v>0</v>
      </c>
      <c r="I62" s="457"/>
      <c r="J62" s="457"/>
      <c r="K62" s="453"/>
      <c r="L62" s="457"/>
      <c r="M62" s="453"/>
      <c r="N62" s="458">
        <f>Tableau22[[#This Row],[Huile 10 L]]*35+Tableau22[[#This Row],[Graisse KG]]*35+Tableau22[[#This Row],[Huile 15w40 L]]*40+Tableau22[[#This Row],[Gasoil]]*10+Tableau22[[#This Row],[Pièces de Rechange]]+Tableau22[[#This Row],[Total]]</f>
        <v>0</v>
      </c>
      <c r="O62" s="441"/>
    </row>
    <row r="63" spans="2:15">
      <c r="B63" s="455"/>
      <c r="C63" s="441"/>
      <c r="D63" s="441"/>
      <c r="E63" s="441"/>
      <c r="F63" s="441"/>
      <c r="G63" s="453"/>
      <c r="H63" s="454">
        <f>Tableau22[[#This Row],[Prix d''Unité]]*Tableau22[[#This Row],[Quantité]]</f>
        <v>0</v>
      </c>
      <c r="I63" s="457"/>
      <c r="J63" s="457"/>
      <c r="K63" s="453"/>
      <c r="L63" s="457"/>
      <c r="M63" s="453"/>
      <c r="N63" s="458">
        <f>Tableau22[[#This Row],[Huile 10 L]]*35+Tableau22[[#This Row],[Graisse KG]]*35+Tableau22[[#This Row],[Huile 15w40 L]]*40+Tableau22[[#This Row],[Gasoil]]*10+Tableau22[[#This Row],[Pièces de Rechange]]+Tableau22[[#This Row],[Total]]</f>
        <v>0</v>
      </c>
      <c r="O63" s="441"/>
    </row>
    <row r="64" spans="2:15">
      <c r="B64" s="455"/>
      <c r="C64" s="441"/>
      <c r="D64" s="441"/>
      <c r="E64" s="441"/>
      <c r="F64" s="441"/>
      <c r="G64" s="453"/>
      <c r="H64" s="454">
        <f>Tableau22[[#This Row],[Prix d''Unité]]*Tableau22[[#This Row],[Quantité]]</f>
        <v>0</v>
      </c>
      <c r="I64" s="457"/>
      <c r="J64" s="457"/>
      <c r="K64" s="453"/>
      <c r="L64" s="457"/>
      <c r="M64" s="453"/>
      <c r="N64" s="458">
        <f>Tableau22[[#This Row],[Huile 10 L]]*35+Tableau22[[#This Row],[Graisse KG]]*35+Tableau22[[#This Row],[Huile 15w40 L]]*40+Tableau22[[#This Row],[Gasoil]]*10+Tableau22[[#This Row],[Pièces de Rechange]]+Tableau22[[#This Row],[Total]]</f>
        <v>0</v>
      </c>
      <c r="O64" s="441"/>
    </row>
    <row r="65" spans="2:15">
      <c r="B65" s="455"/>
      <c r="C65" s="441"/>
      <c r="D65" s="441"/>
      <c r="E65" s="441"/>
      <c r="F65" s="441"/>
      <c r="G65" s="453"/>
      <c r="H65" s="454">
        <f>Tableau22[[#This Row],[Prix d''Unité]]*Tableau22[[#This Row],[Quantité]]</f>
        <v>0</v>
      </c>
      <c r="I65" s="457"/>
      <c r="J65" s="457"/>
      <c r="K65" s="453"/>
      <c r="L65" s="457"/>
      <c r="M65" s="453"/>
      <c r="N65" s="458">
        <f>Tableau22[[#This Row],[Huile 10 L]]*35+Tableau22[[#This Row],[Graisse KG]]*35+Tableau22[[#This Row],[Huile 15w40 L]]*40+Tableau22[[#This Row],[Gasoil]]*10+Tableau22[[#This Row],[Pièces de Rechange]]+Tableau22[[#This Row],[Total]]</f>
        <v>0</v>
      </c>
      <c r="O65" s="441"/>
    </row>
    <row r="66" spans="2:15">
      <c r="B66" s="455"/>
      <c r="C66" s="441"/>
      <c r="D66" s="441"/>
      <c r="E66" s="441"/>
      <c r="F66" s="441"/>
      <c r="G66" s="453"/>
      <c r="H66" s="454">
        <f>Tableau22[[#This Row],[Prix d''Unité]]*Tableau22[[#This Row],[Quantité]]</f>
        <v>0</v>
      </c>
      <c r="I66" s="457"/>
      <c r="J66" s="457"/>
      <c r="K66" s="453"/>
      <c r="L66" s="457"/>
      <c r="M66" s="453"/>
      <c r="N66" s="458">
        <f>Tableau22[[#This Row],[Huile 10 L]]*35+Tableau22[[#This Row],[Graisse KG]]*35+Tableau22[[#This Row],[Huile 15w40 L]]*40+Tableau22[[#This Row],[Gasoil]]*10+Tableau22[[#This Row],[Pièces de Rechange]]+Tableau22[[#This Row],[Total]]</f>
        <v>0</v>
      </c>
      <c r="O66" s="441"/>
    </row>
    <row r="67" spans="2:15">
      <c r="B67" s="455"/>
      <c r="C67" s="441"/>
      <c r="D67" s="441"/>
      <c r="E67" s="441"/>
      <c r="F67" s="441"/>
      <c r="G67" s="453"/>
      <c r="H67" s="454">
        <f>Tableau22[[#This Row],[Prix d''Unité]]*Tableau22[[#This Row],[Quantité]]</f>
        <v>0</v>
      </c>
      <c r="I67" s="457"/>
      <c r="J67" s="457"/>
      <c r="K67" s="453"/>
      <c r="L67" s="457"/>
      <c r="M67" s="453"/>
      <c r="N67" s="458">
        <f>Tableau22[[#This Row],[Huile 10 L]]*35+Tableau22[[#This Row],[Graisse KG]]*35+Tableau22[[#This Row],[Huile 15w40 L]]*40+Tableau22[[#This Row],[Gasoil]]*10+Tableau22[[#This Row],[Pièces de Rechange]]+Tableau22[[#This Row],[Total]]</f>
        <v>0</v>
      </c>
      <c r="O67" s="441"/>
    </row>
    <row r="68" spans="2:15">
      <c r="B68" s="455"/>
      <c r="C68" s="441"/>
      <c r="D68" s="441"/>
      <c r="E68" s="441"/>
      <c r="F68" s="441"/>
      <c r="G68" s="453"/>
      <c r="H68" s="454">
        <f>Tableau22[[#This Row],[Prix d''Unité]]*Tableau22[[#This Row],[Quantité]]</f>
        <v>0</v>
      </c>
      <c r="I68" s="457"/>
      <c r="J68" s="457"/>
      <c r="K68" s="453"/>
      <c r="L68" s="457"/>
      <c r="M68" s="453"/>
      <c r="N68" s="458">
        <f>Tableau22[[#This Row],[Huile 10 L]]*35+Tableau22[[#This Row],[Graisse KG]]*35+Tableau22[[#This Row],[Huile 15w40 L]]*40+Tableau22[[#This Row],[Gasoil]]*10+Tableau22[[#This Row],[Pièces de Rechange]]+Tableau22[[#This Row],[Total]]</f>
        <v>0</v>
      </c>
      <c r="O68" s="441"/>
    </row>
    <row r="69" spans="2:15">
      <c r="B69" s="455"/>
      <c r="C69" s="441"/>
      <c r="D69" s="441"/>
      <c r="E69" s="441"/>
      <c r="F69" s="441"/>
      <c r="G69" s="453"/>
      <c r="H69" s="454">
        <f>Tableau22[[#This Row],[Prix d''Unité]]*Tableau22[[#This Row],[Quantité]]</f>
        <v>0</v>
      </c>
      <c r="I69" s="457"/>
      <c r="J69" s="457"/>
      <c r="K69" s="453"/>
      <c r="L69" s="457"/>
      <c r="M69" s="453"/>
      <c r="N69" s="458">
        <f>Tableau22[[#This Row],[Huile 10 L]]*35+Tableau22[[#This Row],[Graisse KG]]*35+Tableau22[[#This Row],[Huile 15w40 L]]*40+Tableau22[[#This Row],[Gasoil]]*10+Tableau22[[#This Row],[Pièces de Rechange]]+Tableau22[[#This Row],[Total]]</f>
        <v>0</v>
      </c>
      <c r="O69" s="441"/>
    </row>
    <row r="70" spans="2:15">
      <c r="B70" s="455"/>
      <c r="C70" s="441"/>
      <c r="D70" s="441"/>
      <c r="E70" s="441"/>
      <c r="F70" s="441"/>
      <c r="G70" s="453"/>
      <c r="H70" s="454">
        <f>Tableau22[[#This Row],[Prix d''Unité]]*Tableau22[[#This Row],[Quantité]]</f>
        <v>0</v>
      </c>
      <c r="I70" s="457"/>
      <c r="J70" s="457"/>
      <c r="K70" s="453"/>
      <c r="L70" s="457"/>
      <c r="M70" s="453"/>
      <c r="N70" s="458">
        <f>Tableau22[[#This Row],[Huile 10 L]]*35+Tableau22[[#This Row],[Graisse KG]]*35+Tableau22[[#This Row],[Huile 15w40 L]]*40+Tableau22[[#This Row],[Gasoil]]*10+Tableau22[[#This Row],[Pièces de Rechange]]+Tableau22[[#This Row],[Total]]</f>
        <v>0</v>
      </c>
      <c r="O70" s="441"/>
    </row>
  </sheetData>
  <sheetProtection sheet="1" formatCells="0" formatColumns="0" formatRows="0" insertColumns="0" insertRows="0" insertHyperlinks="0" deleteColumns="0" deleteRows="0" sort="0" autoFilter="0" pivotTables="0"/>
  <mergeCells count="9">
    <mergeCell ref="D8:G8"/>
    <mergeCell ref="D9:G9"/>
    <mergeCell ref="J5:L5"/>
    <mergeCell ref="J6:L6"/>
    <mergeCell ref="J7:L7"/>
    <mergeCell ref="J8:L8"/>
    <mergeCell ref="J9:L9"/>
    <mergeCell ref="D5:G5"/>
    <mergeCell ref="D6:G6"/>
  </mergeCells>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24</vt:i4>
      </vt:variant>
      <vt:variant>
        <vt:lpstr>Plages nommées</vt:lpstr>
      </vt:variant>
      <vt:variant>
        <vt:i4>6</vt:i4>
      </vt:variant>
    </vt:vector>
  </HeadingPairs>
  <TitlesOfParts>
    <vt:vector size="30" baseType="lpstr">
      <vt:lpstr>Personnel Fixe</vt:lpstr>
      <vt:lpstr>Personnel OCCA </vt:lpstr>
      <vt:lpstr>Matériel_Sogto</vt:lpstr>
      <vt:lpstr>Matériel_Location</vt:lpstr>
      <vt:lpstr>Production</vt:lpstr>
      <vt:lpstr>LOC- REM</vt:lpstr>
      <vt:lpstr>Stock</vt:lpstr>
      <vt:lpstr>Caisse </vt:lpstr>
      <vt:lpstr>LOCATION</vt:lpstr>
      <vt:lpstr>Transfert</vt:lpstr>
      <vt:lpstr>Résultat</vt:lpstr>
      <vt:lpstr>Vidange</vt:lpstr>
      <vt:lpstr>heures</vt:lpstr>
      <vt:lpstr>Gasoil</vt:lpstr>
      <vt:lpstr>Cons_Gasoil</vt:lpstr>
      <vt:lpstr>KM</vt:lpstr>
      <vt:lpstr>15w40</vt:lpstr>
      <vt:lpstr>Huil 90</vt:lpstr>
      <vt:lpstr>Huile 10</vt:lpstr>
      <vt:lpstr>Graisse</vt:lpstr>
      <vt:lpstr>TACHE</vt:lpstr>
      <vt:lpstr>Scellé de Sécurité</vt:lpstr>
      <vt:lpstr>Feuil1</vt:lpstr>
      <vt:lpstr>Piéces de Rechange</vt:lpstr>
      <vt:lpstr>Chantier</vt:lpstr>
      <vt:lpstr>date</vt:lpstr>
      <vt:lpstr>Maitre</vt:lpstr>
      <vt:lpstr>Objet</vt:lpstr>
      <vt:lpstr>Responsable</vt:lpstr>
      <vt:lpstr>'Personnel Fixe'!Zone_d_impression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2022-01-04T20:08:08Z</dcterms:modified>
</cp:coreProperties>
</file>