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gineer\Desktop\NTI Tasks\Excel_NTI\First_task\BY Ali\"/>
    </mc:Choice>
  </mc:AlternateContent>
  <bookViews>
    <workbookView xWindow="0" yWindow="0" windowWidth="23040" windowHeight="9192" activeTab="1"/>
  </bookViews>
  <sheets>
    <sheet name="Data" sheetId="1" r:id="rId1"/>
    <sheet name="Dashboard.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 s="1"/>
  <c r="AF9" i="1"/>
  <c r="AF8" i="1"/>
  <c r="AF7" i="1"/>
  <c r="AF6" i="1"/>
  <c r="AF5" i="1"/>
  <c r="X9" i="1"/>
  <c r="X8" i="1"/>
  <c r="X7" i="1"/>
  <c r="X6" i="1"/>
  <c r="X5" i="1"/>
  <c r="X4" i="1"/>
  <c r="X3" i="1"/>
  <c r="P9" i="1"/>
  <c r="P7" i="1"/>
  <c r="P8" i="1"/>
  <c r="P6" i="1"/>
  <c r="P5" i="1"/>
  <c r="P4" i="1"/>
  <c r="P3" i="1"/>
  <c r="H3" i="1"/>
  <c r="H4" i="1" s="1"/>
  <c r="H9" i="1"/>
  <c r="H8" i="1"/>
  <c r="H7" i="1"/>
  <c r="H6" i="1"/>
  <c r="H5" i="1"/>
  <c r="I3" i="1" l="1"/>
  <c r="Y3" i="1"/>
  <c r="Q3" i="1"/>
  <c r="AG3" i="1"/>
  <c r="AJ9" i="1"/>
</calcChain>
</file>

<file path=xl/sharedStrings.xml><?xml version="1.0" encoding="utf-8"?>
<sst xmlns="http://schemas.openxmlformats.org/spreadsheetml/2006/main" count="65" uniqueCount="17">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</sst>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3" fontId="1" fillId="3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left" vertical="center"/>
    </xf>
    <xf numFmtId="0" fontId="0" fillId="4" borderId="0" xfId="0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00CC"/>
      <color rgb="FFCC3CC2"/>
      <color rgb="FF8264F0"/>
      <color rgb="FF475993"/>
      <color rgb="FF6E32A0"/>
      <color rgb="FFFF99FF"/>
      <color rgb="FFF5F5F5"/>
      <color rgb="FFDE0875"/>
      <color rgb="FF7ADDEA"/>
      <color rgb="FF9CD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36090080638073E-2"/>
          <c:y val="0.10365731827281183"/>
          <c:w val="0.91007390020030965"/>
          <c:h val="0.7889434541466831"/>
        </c:manualLayout>
      </c:layout>
      <c:barChart>
        <c:barDir val="col"/>
        <c:grouping val="clustered"/>
        <c:varyColors val="0"/>
        <c:ser>
          <c:idx val="0"/>
          <c:order val="0"/>
          <c:tx>
            <c:v>FAC</c:v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 w="25400" cap="flat" cmpd="sng" algn="ctr">
              <a:solidFill>
                <a:srgbClr val="0070C0"/>
              </a:solidFill>
              <a:miter lim="800000"/>
            </a:ln>
            <a:effectLst/>
          </c:spPr>
          <c:invertIfNegative val="0"/>
          <c:val>
            <c:numRef>
              <c:f>Data!$E$11:$E$63</c:f>
              <c:numCache>
                <c:formatCode>#,##0</c:formatCode>
                <c:ptCount val="53"/>
                <c:pt idx="0" formatCode="General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23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15</c:v>
                </c:pt>
                <c:pt idx="11">
                  <c:v>24</c:v>
                </c:pt>
                <c:pt idx="12">
                  <c:v>20</c:v>
                </c:pt>
                <c:pt idx="13">
                  <c:v>16</c:v>
                </c:pt>
                <c:pt idx="14">
                  <c:v>23</c:v>
                </c:pt>
                <c:pt idx="15">
                  <c:v>10</c:v>
                </c:pt>
                <c:pt idx="16">
                  <c:v>24</c:v>
                </c:pt>
                <c:pt idx="17">
                  <c:v>25</c:v>
                </c:pt>
                <c:pt idx="18">
                  <c:v>12</c:v>
                </c:pt>
                <c:pt idx="19">
                  <c:v>17</c:v>
                </c:pt>
                <c:pt idx="20">
                  <c:v>23</c:v>
                </c:pt>
                <c:pt idx="21">
                  <c:v>8</c:v>
                </c:pt>
                <c:pt idx="22">
                  <c:v>14</c:v>
                </c:pt>
                <c:pt idx="23">
                  <c:v>24</c:v>
                </c:pt>
                <c:pt idx="24">
                  <c:v>19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23</c:v>
                </c:pt>
                <c:pt idx="32">
                  <c:v>18</c:v>
                </c:pt>
                <c:pt idx="33">
                  <c:v>21</c:v>
                </c:pt>
                <c:pt idx="34">
                  <c:v>11</c:v>
                </c:pt>
                <c:pt idx="35">
                  <c:v>22</c:v>
                </c:pt>
                <c:pt idx="36">
                  <c:v>15</c:v>
                </c:pt>
                <c:pt idx="37">
                  <c:v>8</c:v>
                </c:pt>
                <c:pt idx="38">
                  <c:v>13</c:v>
                </c:pt>
                <c:pt idx="39">
                  <c:v>25</c:v>
                </c:pt>
                <c:pt idx="40">
                  <c:v>17</c:v>
                </c:pt>
                <c:pt idx="41">
                  <c:v>17</c:v>
                </c:pt>
                <c:pt idx="42">
                  <c:v>10</c:v>
                </c:pt>
                <c:pt idx="43">
                  <c:v>12</c:v>
                </c:pt>
                <c:pt idx="44">
                  <c:v>18</c:v>
                </c:pt>
                <c:pt idx="45">
                  <c:v>9</c:v>
                </c:pt>
                <c:pt idx="46">
                  <c:v>22</c:v>
                </c:pt>
                <c:pt idx="47">
                  <c:v>18</c:v>
                </c:pt>
                <c:pt idx="48">
                  <c:v>22</c:v>
                </c:pt>
                <c:pt idx="49">
                  <c:v>20</c:v>
                </c:pt>
                <c:pt idx="50">
                  <c:v>11</c:v>
                </c:pt>
                <c:pt idx="51">
                  <c:v>9</c:v>
                </c:pt>
                <c:pt idx="5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100-93B0-D1E90784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62760415"/>
        <c:axId val="1462767071"/>
      </c:barChart>
      <c:catAx>
        <c:axId val="146276041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767071"/>
        <c:crosses val="autoZero"/>
        <c:auto val="1"/>
        <c:lblAlgn val="ctr"/>
        <c:lblOffset val="100"/>
        <c:noMultiLvlLbl val="0"/>
      </c:catAx>
      <c:valAx>
        <c:axId val="1462767071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041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252819353715303E-2"/>
          <c:y val="0.10124765814963925"/>
          <c:w val="0.90631516484353047"/>
          <c:h val="0.79750468370072147"/>
        </c:manualLayout>
      </c:layout>
      <c:barChart>
        <c:barDir val="col"/>
        <c:grouping val="clustered"/>
        <c:varyColors val="0"/>
        <c:ser>
          <c:idx val="0"/>
          <c:order val="0"/>
          <c:tx>
            <c:v>INS</c:v>
          </c:tx>
          <c:spPr>
            <a:noFill/>
            <a:ln w="25400" cap="flat" cmpd="sng" algn="ctr">
              <a:solidFill>
                <a:srgbClr val="00B0F0"/>
              </a:solidFill>
              <a:miter lim="800000"/>
            </a:ln>
            <a:effectLst/>
          </c:spPr>
          <c:invertIfNegative val="0"/>
          <c:val>
            <c:numRef>
              <c:f>Data!$U$11:$U$63</c:f>
              <c:numCache>
                <c:formatCode>#,##0</c:formatCode>
                <c:ptCount val="53"/>
                <c:pt idx="0" formatCode="General">
                  <c:v>0</c:v>
                </c:pt>
                <c:pt idx="1">
                  <c:v>23</c:v>
                </c:pt>
                <c:pt idx="2">
                  <c:v>30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34</c:v>
                </c:pt>
                <c:pt idx="7">
                  <c:v>18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35</c:v>
                </c:pt>
                <c:pt idx="12">
                  <c:v>33</c:v>
                </c:pt>
                <c:pt idx="13">
                  <c:v>24</c:v>
                </c:pt>
                <c:pt idx="14">
                  <c:v>26</c:v>
                </c:pt>
                <c:pt idx="15">
                  <c:v>17</c:v>
                </c:pt>
                <c:pt idx="16">
                  <c:v>37</c:v>
                </c:pt>
                <c:pt idx="17">
                  <c:v>36</c:v>
                </c:pt>
                <c:pt idx="18">
                  <c:v>15</c:v>
                </c:pt>
                <c:pt idx="19">
                  <c:v>22</c:v>
                </c:pt>
                <c:pt idx="20">
                  <c:v>29</c:v>
                </c:pt>
                <c:pt idx="21">
                  <c:v>10</c:v>
                </c:pt>
                <c:pt idx="22">
                  <c:v>18</c:v>
                </c:pt>
                <c:pt idx="23">
                  <c:v>32</c:v>
                </c:pt>
                <c:pt idx="24">
                  <c:v>24</c:v>
                </c:pt>
                <c:pt idx="25">
                  <c:v>19</c:v>
                </c:pt>
                <c:pt idx="26">
                  <c:v>18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9</c:v>
                </c:pt>
                <c:pt idx="31">
                  <c:v>34</c:v>
                </c:pt>
                <c:pt idx="32">
                  <c:v>23</c:v>
                </c:pt>
                <c:pt idx="33">
                  <c:v>29</c:v>
                </c:pt>
                <c:pt idx="34">
                  <c:v>13</c:v>
                </c:pt>
                <c:pt idx="35">
                  <c:v>26</c:v>
                </c:pt>
                <c:pt idx="36">
                  <c:v>22</c:v>
                </c:pt>
                <c:pt idx="37">
                  <c:v>10</c:v>
                </c:pt>
                <c:pt idx="38">
                  <c:v>16</c:v>
                </c:pt>
                <c:pt idx="39">
                  <c:v>29</c:v>
                </c:pt>
                <c:pt idx="40">
                  <c:v>27</c:v>
                </c:pt>
                <c:pt idx="41">
                  <c:v>20</c:v>
                </c:pt>
                <c:pt idx="42">
                  <c:v>12</c:v>
                </c:pt>
                <c:pt idx="43">
                  <c:v>16</c:v>
                </c:pt>
                <c:pt idx="44">
                  <c:v>25</c:v>
                </c:pt>
                <c:pt idx="45">
                  <c:v>25</c:v>
                </c:pt>
                <c:pt idx="46">
                  <c:v>33</c:v>
                </c:pt>
                <c:pt idx="47">
                  <c:v>36</c:v>
                </c:pt>
                <c:pt idx="48">
                  <c:v>34</c:v>
                </c:pt>
                <c:pt idx="49">
                  <c:v>23</c:v>
                </c:pt>
                <c:pt idx="50">
                  <c:v>26</c:v>
                </c:pt>
                <c:pt idx="51">
                  <c:v>28</c:v>
                </c:pt>
                <c:pt idx="5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C-4607-B23F-274B61D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67515439"/>
        <c:axId val="1367511695"/>
      </c:barChart>
      <c:catAx>
        <c:axId val="13675154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7511695"/>
        <c:crosses val="autoZero"/>
        <c:auto val="1"/>
        <c:lblAlgn val="ctr"/>
        <c:lblOffset val="100"/>
        <c:noMultiLvlLbl val="0"/>
      </c:catAx>
      <c:valAx>
        <c:axId val="1367511695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1543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18773018488975E-2"/>
          <c:y val="9.6663654587856127E-2"/>
          <c:w val="0.84012013332838742"/>
          <c:h val="0.79925992742120577"/>
        </c:manualLayout>
      </c:layout>
      <c:barChart>
        <c:barDir val="col"/>
        <c:grouping val="clustered"/>
        <c:varyColors val="0"/>
        <c:ser>
          <c:idx val="0"/>
          <c:order val="0"/>
          <c:tx>
            <c:v>LIN</c:v>
          </c:tx>
          <c:spPr>
            <a:noFill/>
            <a:ln w="25400" cap="flat" cmpd="sng" algn="ctr">
              <a:solidFill>
                <a:srgbClr val="CC00CC"/>
              </a:solidFill>
              <a:miter lim="800000"/>
            </a:ln>
            <a:effectLst/>
          </c:spPr>
          <c:invertIfNegative val="0"/>
          <c:val>
            <c:numRef>
              <c:f>Data!$M$11:$M$63</c:f>
              <c:numCache>
                <c:formatCode>#,##0</c:formatCode>
                <c:ptCount val="53"/>
                <c:pt idx="0" formatCode="General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21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14</c:v>
                </c:pt>
                <c:pt idx="11">
                  <c:v>23</c:v>
                </c:pt>
                <c:pt idx="12">
                  <c:v>21</c:v>
                </c:pt>
                <c:pt idx="13">
                  <c:v>15</c:v>
                </c:pt>
                <c:pt idx="14">
                  <c:v>22</c:v>
                </c:pt>
                <c:pt idx="15">
                  <c:v>11</c:v>
                </c:pt>
                <c:pt idx="16">
                  <c:v>25</c:v>
                </c:pt>
                <c:pt idx="17">
                  <c:v>26</c:v>
                </c:pt>
                <c:pt idx="18">
                  <c:v>11</c:v>
                </c:pt>
                <c:pt idx="19">
                  <c:v>16</c:v>
                </c:pt>
                <c:pt idx="20">
                  <c:v>22</c:v>
                </c:pt>
                <c:pt idx="21">
                  <c:v>7</c:v>
                </c:pt>
                <c:pt idx="22">
                  <c:v>13</c:v>
                </c:pt>
                <c:pt idx="23">
                  <c:v>23</c:v>
                </c:pt>
                <c:pt idx="24">
                  <c:v>20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7</c:v>
                </c:pt>
                <c:pt idx="31">
                  <c:v>22</c:v>
                </c:pt>
                <c:pt idx="32">
                  <c:v>16</c:v>
                </c:pt>
                <c:pt idx="33">
                  <c:v>22</c:v>
                </c:pt>
                <c:pt idx="34">
                  <c:v>10</c:v>
                </c:pt>
                <c:pt idx="35">
                  <c:v>20</c:v>
                </c:pt>
                <c:pt idx="36">
                  <c:v>16</c:v>
                </c:pt>
                <c:pt idx="37">
                  <c:v>8</c:v>
                </c:pt>
                <c:pt idx="38">
                  <c:v>13</c:v>
                </c:pt>
                <c:pt idx="39">
                  <c:v>23</c:v>
                </c:pt>
                <c:pt idx="40">
                  <c:v>17</c:v>
                </c:pt>
                <c:pt idx="41">
                  <c:v>17</c:v>
                </c:pt>
                <c:pt idx="42">
                  <c:v>9</c:v>
                </c:pt>
                <c:pt idx="43">
                  <c:v>11</c:v>
                </c:pt>
                <c:pt idx="44">
                  <c:v>18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23</c:v>
                </c:pt>
                <c:pt idx="49">
                  <c:v>18</c:v>
                </c:pt>
                <c:pt idx="50">
                  <c:v>17</c:v>
                </c:pt>
                <c:pt idx="51">
                  <c:v>21</c:v>
                </c:pt>
                <c:pt idx="5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1CB-92E3-7A6E8ED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63846079"/>
        <c:axId val="1463846495"/>
      </c:barChart>
      <c:catAx>
        <c:axId val="1463846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3846495"/>
        <c:crosses val="autoZero"/>
        <c:auto val="1"/>
        <c:lblAlgn val="ctr"/>
        <c:lblOffset val="100"/>
        <c:noMultiLvlLbl val="0"/>
      </c:catAx>
      <c:valAx>
        <c:axId val="14638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6079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29419620704225E-2"/>
          <c:y val="5.6801415672383414E-2"/>
          <c:w val="0.84660922978903286"/>
          <c:h val="0.79994469704349136"/>
        </c:manualLayout>
      </c:layout>
      <c:barChart>
        <c:barDir val="col"/>
        <c:grouping val="clustered"/>
        <c:varyColors val="0"/>
        <c:ser>
          <c:idx val="0"/>
          <c:order val="0"/>
          <c:tx>
            <c:v>XXXX</c:v>
          </c:tx>
          <c:spPr>
            <a:noFill/>
            <a:ln w="25400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/>
          </c:spPr>
          <c:invertIfNegative val="0"/>
          <c:val>
            <c:numRef>
              <c:f>Data!$AC$11:$AC$63</c:f>
              <c:numCache>
                <c:formatCode>#,##0</c:formatCode>
                <c:ptCount val="53"/>
                <c:pt idx="0" formatCode="General">
                  <c:v>0</c:v>
                </c:pt>
                <c:pt idx="1">
                  <c:v>27</c:v>
                </c:pt>
                <c:pt idx="2">
                  <c:v>33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35</c:v>
                </c:pt>
                <c:pt idx="7">
                  <c:v>21</c:v>
                </c:pt>
                <c:pt idx="8">
                  <c:v>16</c:v>
                </c:pt>
                <c:pt idx="9">
                  <c:v>28</c:v>
                </c:pt>
                <c:pt idx="10">
                  <c:v>19</c:v>
                </c:pt>
                <c:pt idx="11">
                  <c:v>35</c:v>
                </c:pt>
                <c:pt idx="12">
                  <c:v>36</c:v>
                </c:pt>
                <c:pt idx="13">
                  <c:v>25</c:v>
                </c:pt>
                <c:pt idx="14">
                  <c:v>31</c:v>
                </c:pt>
                <c:pt idx="15">
                  <c:v>18</c:v>
                </c:pt>
                <c:pt idx="16">
                  <c:v>37</c:v>
                </c:pt>
                <c:pt idx="17">
                  <c:v>39</c:v>
                </c:pt>
                <c:pt idx="18">
                  <c:v>15</c:v>
                </c:pt>
                <c:pt idx="19">
                  <c:v>22</c:v>
                </c:pt>
                <c:pt idx="20">
                  <c:v>35</c:v>
                </c:pt>
                <c:pt idx="21">
                  <c:v>12</c:v>
                </c:pt>
                <c:pt idx="22">
                  <c:v>19</c:v>
                </c:pt>
                <c:pt idx="23">
                  <c:v>39</c:v>
                </c:pt>
                <c:pt idx="24">
                  <c:v>29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11</c:v>
                </c:pt>
                <c:pt idx="31">
                  <c:v>35</c:v>
                </c:pt>
                <c:pt idx="32">
                  <c:v>24</c:v>
                </c:pt>
                <c:pt idx="33">
                  <c:v>29</c:v>
                </c:pt>
                <c:pt idx="34">
                  <c:v>16</c:v>
                </c:pt>
                <c:pt idx="35">
                  <c:v>31</c:v>
                </c:pt>
                <c:pt idx="36">
                  <c:v>22</c:v>
                </c:pt>
                <c:pt idx="37">
                  <c:v>11</c:v>
                </c:pt>
                <c:pt idx="38">
                  <c:v>19</c:v>
                </c:pt>
                <c:pt idx="39">
                  <c:v>34</c:v>
                </c:pt>
                <c:pt idx="40">
                  <c:v>31</c:v>
                </c:pt>
                <c:pt idx="41">
                  <c:v>22</c:v>
                </c:pt>
                <c:pt idx="42">
                  <c:v>13</c:v>
                </c:pt>
                <c:pt idx="43">
                  <c:v>18</c:v>
                </c:pt>
                <c:pt idx="44">
                  <c:v>28</c:v>
                </c:pt>
                <c:pt idx="45">
                  <c:v>27</c:v>
                </c:pt>
                <c:pt idx="46">
                  <c:v>40</c:v>
                </c:pt>
                <c:pt idx="47">
                  <c:v>37</c:v>
                </c:pt>
                <c:pt idx="48">
                  <c:v>36</c:v>
                </c:pt>
                <c:pt idx="49">
                  <c:v>25</c:v>
                </c:pt>
                <c:pt idx="50">
                  <c:v>31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B-4BB4-B535-74631AEE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62768319"/>
        <c:axId val="1462765407"/>
      </c:barChart>
      <c:catAx>
        <c:axId val="1462768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765407"/>
        <c:crosses val="autoZero"/>
        <c:auto val="1"/>
        <c:lblAlgn val="ctr"/>
        <c:lblOffset val="100"/>
        <c:noMultiLvlLbl val="0"/>
      </c:catAx>
      <c:valAx>
        <c:axId val="1462765407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319"/>
        <c:crosses val="autoZero"/>
        <c:crossBetween val="between"/>
        <c:majorUnit val="50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8EF-9779-DFD7A67E318C}"/>
            </c:ext>
          </c:extLst>
        </c:ser>
        <c:ser>
          <c:idx val="1"/>
          <c:order val="1"/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E-48EF-9779-DFD7A67E318C}"/>
            </c:ext>
          </c:extLst>
        </c:ser>
        <c:ser>
          <c:idx val="2"/>
          <c:order val="2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E-48EF-9779-DFD7A67E318C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Data!$AA$12:$AA$63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E-48EF-9779-DFD7A67E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59183"/>
        <c:axId val="1304863343"/>
      </c:lineChart>
      <c:catAx>
        <c:axId val="130485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63343"/>
        <c:crosses val="autoZero"/>
        <c:auto val="1"/>
        <c:lblAlgn val="ctr"/>
        <c:lblOffset val="100"/>
        <c:noMultiLvlLbl val="0"/>
      </c:catAx>
      <c:valAx>
        <c:axId val="130486334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9</xdr:row>
      <xdr:rowOff>38100</xdr:rowOff>
    </xdr:from>
    <xdr:to>
      <xdr:col>1</xdr:col>
      <xdr:colOff>531060</xdr:colOff>
      <xdr:row>9</xdr:row>
      <xdr:rowOff>470100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6878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595448</xdr:colOff>
      <xdr:row>0</xdr:row>
      <xdr:rowOff>100811</xdr:rowOff>
    </xdr:from>
    <xdr:to>
      <xdr:col>23</xdr:col>
      <xdr:colOff>424543</xdr:colOff>
      <xdr:row>13</xdr:row>
      <xdr:rowOff>10885</xdr:rowOff>
    </xdr:to>
    <xdr:sp macro="" textlink="">
      <xdr:nvSpPr>
        <xdr:cNvPr id="3" name="Rounded Rectangle 2"/>
        <xdr:cNvSpPr/>
      </xdr:nvSpPr>
      <xdr:spPr>
        <a:xfrm>
          <a:off x="595448" y="100811"/>
          <a:ext cx="13849895" cy="2315817"/>
        </a:xfrm>
        <a:prstGeom prst="roundRect">
          <a:avLst/>
        </a:prstGeom>
        <a:solidFill>
          <a:schemeClr val="bg1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446314</xdr:colOff>
      <xdr:row>12</xdr:row>
      <xdr:rowOff>105104</xdr:rowOff>
    </xdr:from>
    <xdr:to>
      <xdr:col>25</xdr:col>
      <xdr:colOff>511629</xdr:colOff>
      <xdr:row>21</xdr:row>
      <xdr:rowOff>0</xdr:rowOff>
    </xdr:to>
    <xdr:sp macro="" textlink="">
      <xdr:nvSpPr>
        <xdr:cNvPr id="8" name="Rounded Rectangle 7"/>
        <xdr:cNvSpPr/>
      </xdr:nvSpPr>
      <xdr:spPr>
        <a:xfrm>
          <a:off x="10115831" y="2312276"/>
          <a:ext cx="5504419" cy="1550276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434787</xdr:colOff>
      <xdr:row>21</xdr:row>
      <xdr:rowOff>144517</xdr:rowOff>
    </xdr:from>
    <xdr:to>
      <xdr:col>25</xdr:col>
      <xdr:colOff>500742</xdr:colOff>
      <xdr:row>30</xdr:row>
      <xdr:rowOff>76200</xdr:rowOff>
    </xdr:to>
    <xdr:sp macro="" textlink="">
      <xdr:nvSpPr>
        <xdr:cNvPr id="9" name="Rounded Rectangle 8"/>
        <xdr:cNvSpPr/>
      </xdr:nvSpPr>
      <xdr:spPr>
        <a:xfrm>
          <a:off x="10104304" y="4007069"/>
          <a:ext cx="5505059" cy="1587062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470646</xdr:colOff>
      <xdr:row>31</xdr:row>
      <xdr:rowOff>97971</xdr:rowOff>
    </xdr:from>
    <xdr:to>
      <xdr:col>25</xdr:col>
      <xdr:colOff>457200</xdr:colOff>
      <xdr:row>39</xdr:row>
      <xdr:rowOff>174170</xdr:rowOff>
    </xdr:to>
    <xdr:sp macro="" textlink="">
      <xdr:nvSpPr>
        <xdr:cNvPr id="10" name="Rounded Rectangle 9"/>
        <xdr:cNvSpPr/>
      </xdr:nvSpPr>
      <xdr:spPr>
        <a:xfrm>
          <a:off x="10224246" y="5834742"/>
          <a:ext cx="5472954" cy="1556657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394138</xdr:colOff>
      <xdr:row>40</xdr:row>
      <xdr:rowOff>164567</xdr:rowOff>
    </xdr:from>
    <xdr:to>
      <xdr:col>25</xdr:col>
      <xdr:colOff>497540</xdr:colOff>
      <xdr:row>49</xdr:row>
      <xdr:rowOff>146638</xdr:rowOff>
    </xdr:to>
    <xdr:sp macro="" textlink="">
      <xdr:nvSpPr>
        <xdr:cNvPr id="11" name="Rounded Rectangle 10"/>
        <xdr:cNvSpPr/>
      </xdr:nvSpPr>
      <xdr:spPr>
        <a:xfrm>
          <a:off x="10063655" y="7521808"/>
          <a:ext cx="5542506" cy="1637451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17</xdr:row>
      <xdr:rowOff>59306</xdr:rowOff>
    </xdr:from>
    <xdr:to>
      <xdr:col>1</xdr:col>
      <xdr:colOff>556590</xdr:colOff>
      <xdr:row>18</xdr:row>
      <xdr:rowOff>92436</xdr:rowOff>
    </xdr:to>
    <xdr:sp macro="" textlink="">
      <xdr:nvSpPr>
        <xdr:cNvPr id="41" name="TextBox 40"/>
        <xdr:cNvSpPr txBox="1"/>
      </xdr:nvSpPr>
      <xdr:spPr>
        <a:xfrm>
          <a:off x="0" y="3213323"/>
          <a:ext cx="1166190" cy="218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GB" sz="1400"/>
        </a:p>
      </xdr:txBody>
    </xdr:sp>
    <xdr:clientData/>
  </xdr:twoCellAnchor>
  <xdr:twoCellAnchor>
    <xdr:from>
      <xdr:col>8</xdr:col>
      <xdr:colOff>341601</xdr:colOff>
      <xdr:row>32</xdr:row>
      <xdr:rowOff>78120</xdr:rowOff>
    </xdr:from>
    <xdr:to>
      <xdr:col>16</xdr:col>
      <xdr:colOff>129989</xdr:colOff>
      <xdr:row>47</xdr:row>
      <xdr:rowOff>173532</xdr:rowOff>
    </xdr:to>
    <xdr:sp macro="" textlink="">
      <xdr:nvSpPr>
        <xdr:cNvPr id="82" name="Rounded Rectangle 81"/>
        <xdr:cNvSpPr/>
      </xdr:nvSpPr>
      <xdr:spPr>
        <a:xfrm>
          <a:off x="5218401" y="5999949"/>
          <a:ext cx="4665188" cy="2871269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417993</xdr:colOff>
      <xdr:row>33</xdr:row>
      <xdr:rowOff>24446</xdr:rowOff>
    </xdr:from>
    <xdr:to>
      <xdr:col>15</xdr:col>
      <xdr:colOff>133072</xdr:colOff>
      <xdr:row>35</xdr:row>
      <xdr:rowOff>182497</xdr:rowOff>
    </xdr:to>
    <xdr:sp macro="" textlink="Data!AF9">
      <xdr:nvSpPr>
        <xdr:cNvPr id="83" name="TextBox 82"/>
        <xdr:cNvSpPr txBox="1"/>
      </xdr:nvSpPr>
      <xdr:spPr>
        <a:xfrm>
          <a:off x="7733193" y="6131332"/>
          <a:ext cx="1543879" cy="52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B5EFAD-1A86-45E5-AFF2-4F4AD232302B}" type="TxLink">
            <a:rPr lang="en-US" sz="2800" b="1" i="0" u="none" strike="noStrike">
              <a:solidFill>
                <a:srgbClr val="111111"/>
              </a:solidFill>
              <a:latin typeface="Bahnschrift"/>
            </a:rPr>
            <a:pPr/>
            <a:t>737,589</a:t>
          </a:fld>
          <a:endParaRPr lang="en-GB" sz="7200"/>
        </a:p>
      </xdr:txBody>
    </xdr:sp>
    <xdr:clientData/>
  </xdr:twoCellAnchor>
  <xdr:twoCellAnchor>
    <xdr:from>
      <xdr:col>13</xdr:col>
      <xdr:colOff>344328</xdr:colOff>
      <xdr:row>35</xdr:row>
      <xdr:rowOff>67437</xdr:rowOff>
    </xdr:from>
    <xdr:to>
      <xdr:col>15</xdr:col>
      <xdr:colOff>549737</xdr:colOff>
      <xdr:row>37</xdr:row>
      <xdr:rowOff>4134</xdr:rowOff>
    </xdr:to>
    <xdr:sp macro="" textlink="">
      <xdr:nvSpPr>
        <xdr:cNvPr id="84" name="TextBox 83"/>
        <xdr:cNvSpPr txBox="1"/>
      </xdr:nvSpPr>
      <xdr:spPr>
        <a:xfrm>
          <a:off x="8269128" y="6544437"/>
          <a:ext cx="1424609" cy="306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IMPRESSIONS</a:t>
          </a:r>
        </a:p>
      </xdr:txBody>
    </xdr:sp>
    <xdr:clientData/>
  </xdr:twoCellAnchor>
  <xdr:twoCellAnchor>
    <xdr:from>
      <xdr:col>10</xdr:col>
      <xdr:colOff>237565</xdr:colOff>
      <xdr:row>38</xdr:row>
      <xdr:rowOff>105017</xdr:rowOff>
    </xdr:from>
    <xdr:to>
      <xdr:col>13</xdr:col>
      <xdr:colOff>13446</xdr:colOff>
      <xdr:row>41</xdr:row>
      <xdr:rowOff>145508</xdr:rowOff>
    </xdr:to>
    <xdr:sp macro="" textlink="">
      <xdr:nvSpPr>
        <xdr:cNvPr id="85" name="Rounded Rectangle 84"/>
        <xdr:cNvSpPr/>
      </xdr:nvSpPr>
      <xdr:spPr>
        <a:xfrm>
          <a:off x="6333565" y="7137188"/>
          <a:ext cx="1604681" cy="595663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129988</xdr:colOff>
      <xdr:row>38</xdr:row>
      <xdr:rowOff>105018</xdr:rowOff>
    </xdr:from>
    <xdr:to>
      <xdr:col>15</xdr:col>
      <xdr:colOff>569259</xdr:colOff>
      <xdr:row>41</xdr:row>
      <xdr:rowOff>128708</xdr:rowOff>
    </xdr:to>
    <xdr:sp macro="" textlink="">
      <xdr:nvSpPr>
        <xdr:cNvPr id="86" name="Rounded Rectangle 85"/>
        <xdr:cNvSpPr/>
      </xdr:nvSpPr>
      <xdr:spPr>
        <a:xfrm>
          <a:off x="8054788" y="7137189"/>
          <a:ext cx="1658471" cy="578862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219635</xdr:colOff>
      <xdr:row>42</xdr:row>
      <xdr:rowOff>128709</xdr:rowOff>
    </xdr:from>
    <xdr:to>
      <xdr:col>13</xdr:col>
      <xdr:colOff>31377</xdr:colOff>
      <xdr:row>45</xdr:row>
      <xdr:rowOff>146638</xdr:rowOff>
    </xdr:to>
    <xdr:sp macro="" textlink="">
      <xdr:nvSpPr>
        <xdr:cNvPr id="87" name="Rounded Rectangle 86"/>
        <xdr:cNvSpPr/>
      </xdr:nvSpPr>
      <xdr:spPr>
        <a:xfrm>
          <a:off x="6315635" y="7901109"/>
          <a:ext cx="1640542" cy="573100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112058</xdr:colOff>
      <xdr:row>42</xdr:row>
      <xdr:rowOff>119744</xdr:rowOff>
    </xdr:from>
    <xdr:to>
      <xdr:col>15</xdr:col>
      <xdr:colOff>578223</xdr:colOff>
      <xdr:row>45</xdr:row>
      <xdr:rowOff>146638</xdr:rowOff>
    </xdr:to>
    <xdr:sp macro="" textlink="">
      <xdr:nvSpPr>
        <xdr:cNvPr id="88" name="Rounded Rectangle 87"/>
        <xdr:cNvSpPr/>
      </xdr:nvSpPr>
      <xdr:spPr>
        <a:xfrm>
          <a:off x="8036858" y="7892144"/>
          <a:ext cx="1685365" cy="582065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524435</xdr:colOff>
      <xdr:row>39</xdr:row>
      <xdr:rowOff>1917</xdr:rowOff>
    </xdr:from>
    <xdr:to>
      <xdr:col>12</xdr:col>
      <xdr:colOff>521672</xdr:colOff>
      <xdr:row>40</xdr:row>
      <xdr:rowOff>24334</xdr:rowOff>
    </xdr:to>
    <xdr:sp macro="" textlink="">
      <xdr:nvSpPr>
        <xdr:cNvPr id="89" name="TextBox 88"/>
        <xdr:cNvSpPr txBox="1"/>
      </xdr:nvSpPr>
      <xdr:spPr>
        <a:xfrm>
          <a:off x="6620435" y="7219146"/>
          <a:ext cx="1216437" cy="20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11</xdr:col>
      <xdr:colOff>59407</xdr:colOff>
      <xdr:row>40</xdr:row>
      <xdr:rowOff>39334</xdr:rowOff>
    </xdr:from>
    <xdr:to>
      <xdr:col>12</xdr:col>
      <xdr:colOff>403963</xdr:colOff>
      <xdr:row>41</xdr:row>
      <xdr:rowOff>88775</xdr:rowOff>
    </xdr:to>
    <xdr:sp macro="" textlink="Data!AF5">
      <xdr:nvSpPr>
        <xdr:cNvPr id="90" name="TextBox 89"/>
        <xdr:cNvSpPr txBox="1"/>
      </xdr:nvSpPr>
      <xdr:spPr>
        <a:xfrm>
          <a:off x="6765007" y="7441620"/>
          <a:ext cx="954156" cy="234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AB3061B-0A78-4212-8FA7-9A68FA004E73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426,091</a:t>
          </a:fld>
          <a:endParaRPr lang="en-GB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408640</xdr:colOff>
      <xdr:row>38</xdr:row>
      <xdr:rowOff>65099</xdr:rowOff>
    </xdr:from>
    <xdr:to>
      <xdr:col>10</xdr:col>
      <xdr:colOff>17701</xdr:colOff>
      <xdr:row>40</xdr:row>
      <xdr:rowOff>1795</xdr:rowOff>
    </xdr:to>
    <xdr:sp macro="" textlink="">
      <xdr:nvSpPr>
        <xdr:cNvPr id="91" name="TextBox 90"/>
        <xdr:cNvSpPr txBox="1"/>
      </xdr:nvSpPr>
      <xdr:spPr>
        <a:xfrm>
          <a:off x="5285440" y="7097270"/>
          <a:ext cx="828261" cy="306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8</xdr:col>
      <xdr:colOff>540773</xdr:colOff>
      <xdr:row>39</xdr:row>
      <xdr:rowOff>175767</xdr:rowOff>
    </xdr:from>
    <xdr:to>
      <xdr:col>10</xdr:col>
      <xdr:colOff>149834</xdr:colOff>
      <xdr:row>41</xdr:row>
      <xdr:rowOff>106703</xdr:rowOff>
    </xdr:to>
    <xdr:sp macro="" textlink="Data!AF4">
      <xdr:nvSpPr>
        <xdr:cNvPr id="92" name="TextBox 91"/>
        <xdr:cNvSpPr txBox="1"/>
      </xdr:nvSpPr>
      <xdr:spPr>
        <a:xfrm>
          <a:off x="5417573" y="7392996"/>
          <a:ext cx="828261" cy="30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FCE3314-0F1D-4C7F-B311-D8F2FD549EE5}" type="TxLink">
            <a:rPr lang="en-US" sz="1600" b="1" i="0" u="none" strike="noStrike">
              <a:solidFill>
                <a:srgbClr val="6E32A0"/>
              </a:solidFill>
              <a:latin typeface="Bahnschrift"/>
            </a:rPr>
            <a:pPr/>
            <a:t>36,818</a:t>
          </a:fld>
          <a:endParaRPr lang="en-GB" sz="2800">
            <a:solidFill>
              <a:srgbClr val="6E32A0"/>
            </a:solidFill>
          </a:endParaRPr>
        </a:p>
      </xdr:txBody>
    </xdr:sp>
    <xdr:clientData/>
  </xdr:twoCellAnchor>
  <xdr:twoCellAnchor>
    <xdr:from>
      <xdr:col>10</xdr:col>
      <xdr:colOff>421502</xdr:colOff>
      <xdr:row>43</xdr:row>
      <xdr:rowOff>24335</xdr:rowOff>
    </xdr:from>
    <xdr:to>
      <xdr:col>12</xdr:col>
      <xdr:colOff>547398</xdr:colOff>
      <xdr:row>44</xdr:row>
      <xdr:rowOff>78123</xdr:rowOff>
    </xdr:to>
    <xdr:sp macro="" textlink="">
      <xdr:nvSpPr>
        <xdr:cNvPr id="93" name="TextBox 92"/>
        <xdr:cNvSpPr txBox="1"/>
      </xdr:nvSpPr>
      <xdr:spPr>
        <a:xfrm>
          <a:off x="6517502" y="7981792"/>
          <a:ext cx="1345096" cy="238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AVS RESPONS</a:t>
          </a:r>
        </a:p>
      </xdr:txBody>
    </xdr:sp>
    <xdr:clientData/>
  </xdr:twoCellAnchor>
  <xdr:twoCellAnchor>
    <xdr:from>
      <xdr:col>11</xdr:col>
      <xdr:colOff>57067</xdr:colOff>
      <xdr:row>43</xdr:row>
      <xdr:rowOff>183970</xdr:rowOff>
    </xdr:from>
    <xdr:to>
      <xdr:col>12</xdr:col>
      <xdr:colOff>246529</xdr:colOff>
      <xdr:row>45</xdr:row>
      <xdr:rowOff>157328</xdr:rowOff>
    </xdr:to>
    <xdr:sp macro="" textlink="Data!AF8">
      <xdr:nvSpPr>
        <xdr:cNvPr id="94" name="TextBox 93"/>
        <xdr:cNvSpPr txBox="1"/>
      </xdr:nvSpPr>
      <xdr:spPr>
        <a:xfrm>
          <a:off x="6762667" y="8141427"/>
          <a:ext cx="799062" cy="34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A4F1C0C-7EEC-4725-A643-DF46B162D7AD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85.02%</a:t>
          </a:fld>
          <a:endParaRPr lang="en-GB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43920</xdr:colOff>
      <xdr:row>39</xdr:row>
      <xdr:rowOff>6405</xdr:rowOff>
    </xdr:from>
    <xdr:to>
      <xdr:col>15</xdr:col>
      <xdr:colOff>90303</xdr:colOff>
      <xdr:row>40</xdr:row>
      <xdr:rowOff>30389</xdr:rowOff>
    </xdr:to>
    <xdr:sp macro="" textlink="">
      <xdr:nvSpPr>
        <xdr:cNvPr id="95" name="TextBox 94"/>
        <xdr:cNvSpPr txBox="1"/>
      </xdr:nvSpPr>
      <xdr:spPr>
        <a:xfrm>
          <a:off x="8578320" y="7223634"/>
          <a:ext cx="655983" cy="209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13</xdr:col>
      <xdr:colOff>156883</xdr:colOff>
      <xdr:row>42</xdr:row>
      <xdr:rowOff>173532</xdr:rowOff>
    </xdr:from>
    <xdr:to>
      <xdr:col>15</xdr:col>
      <xdr:colOff>585985</xdr:colOff>
      <xdr:row>44</xdr:row>
      <xdr:rowOff>96050</xdr:rowOff>
    </xdr:to>
    <xdr:sp macro="" textlink="">
      <xdr:nvSpPr>
        <xdr:cNvPr id="96" name="TextBox 95"/>
        <xdr:cNvSpPr txBox="1"/>
      </xdr:nvSpPr>
      <xdr:spPr>
        <a:xfrm>
          <a:off x="8081683" y="7945932"/>
          <a:ext cx="1648302" cy="292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AVG</a:t>
          </a:r>
          <a:r>
            <a:rPr lang="en-GB" sz="1400" b="1" baseline="0">
              <a:solidFill>
                <a:schemeClr val="bg1"/>
              </a:solidFill>
            </a:rPr>
            <a:t> ENGAGEMENT</a:t>
          </a:r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10399</xdr:colOff>
      <xdr:row>40</xdr:row>
      <xdr:rowOff>6404</xdr:rowOff>
    </xdr:from>
    <xdr:to>
      <xdr:col>15</xdr:col>
      <xdr:colOff>162799</xdr:colOff>
      <xdr:row>41</xdr:row>
      <xdr:rowOff>73084</xdr:rowOff>
    </xdr:to>
    <xdr:sp macro="" textlink="Data!H6">
      <xdr:nvSpPr>
        <xdr:cNvPr id="97" name="TextBox 96"/>
        <xdr:cNvSpPr txBox="1"/>
      </xdr:nvSpPr>
      <xdr:spPr>
        <a:xfrm>
          <a:off x="8544799" y="7408690"/>
          <a:ext cx="762000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054767F-2445-4AD1-BD6C-51FFD4906200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23,516</a:t>
          </a:fld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14191</xdr:colOff>
      <xdr:row>44</xdr:row>
      <xdr:rowOff>42262</xdr:rowOff>
    </xdr:from>
    <xdr:to>
      <xdr:col>15</xdr:col>
      <xdr:colOff>166591</xdr:colOff>
      <xdr:row>45</xdr:row>
      <xdr:rowOff>65181</xdr:rowOff>
    </xdr:to>
    <xdr:sp macro="" textlink="Data!AF7">
      <xdr:nvSpPr>
        <xdr:cNvPr id="98" name="TextBox 97"/>
        <xdr:cNvSpPr txBox="1"/>
      </xdr:nvSpPr>
      <xdr:spPr>
        <a:xfrm>
          <a:off x="8548591" y="8184776"/>
          <a:ext cx="762000" cy="20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99124D7-9AD6-4B87-902B-82155D1B0B1B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2.69%</a:t>
          </a:fld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366935</xdr:colOff>
      <xdr:row>42</xdr:row>
      <xdr:rowOff>89391</xdr:rowOff>
    </xdr:from>
    <xdr:to>
      <xdr:col>10</xdr:col>
      <xdr:colOff>313925</xdr:colOff>
      <xdr:row>44</xdr:row>
      <xdr:rowOff>15371</xdr:rowOff>
    </xdr:to>
    <xdr:sp macro="" textlink="">
      <xdr:nvSpPr>
        <xdr:cNvPr id="99" name="TextBox 98"/>
        <xdr:cNvSpPr txBox="1"/>
      </xdr:nvSpPr>
      <xdr:spPr>
        <a:xfrm>
          <a:off x="5243735" y="7861791"/>
          <a:ext cx="1166190" cy="296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>
              <a:solidFill>
                <a:srgbClr val="8264F0"/>
              </a:solidFill>
            </a:rPr>
            <a:t>NEW FANS</a:t>
          </a:r>
        </a:p>
      </xdr:txBody>
    </xdr:sp>
    <xdr:clientData/>
  </xdr:twoCellAnchor>
  <xdr:twoCellAnchor>
    <xdr:from>
      <xdr:col>8</xdr:col>
      <xdr:colOff>573124</xdr:colOff>
      <xdr:row>44</xdr:row>
      <xdr:rowOff>1628</xdr:rowOff>
    </xdr:from>
    <xdr:to>
      <xdr:col>10</xdr:col>
      <xdr:colOff>182185</xdr:colOff>
      <xdr:row>45</xdr:row>
      <xdr:rowOff>120981</xdr:rowOff>
    </xdr:to>
    <xdr:sp macro="" textlink="Data!AG3">
      <xdr:nvSpPr>
        <xdr:cNvPr id="100" name="TextBox 99"/>
        <xdr:cNvSpPr txBox="1"/>
      </xdr:nvSpPr>
      <xdr:spPr>
        <a:xfrm>
          <a:off x="5449924" y="8144142"/>
          <a:ext cx="828261" cy="304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B8BBD59-399E-445B-850D-50887865F866}" type="TxLink">
            <a:rPr lang="en-US" sz="1600" b="1" i="0" u="none" strike="noStrike">
              <a:solidFill>
                <a:srgbClr val="6E32A0"/>
              </a:solidFill>
              <a:latin typeface="Bahnschrift"/>
            </a:rPr>
            <a:pPr/>
            <a:t>3.69%</a:t>
          </a:fld>
          <a:endParaRPr lang="en-GB" sz="2800">
            <a:solidFill>
              <a:srgbClr val="6E32A0"/>
            </a:solidFill>
          </a:endParaRPr>
        </a:p>
      </xdr:txBody>
    </xdr:sp>
    <xdr:clientData/>
  </xdr:twoCellAnchor>
  <xdr:twoCellAnchor>
    <xdr:from>
      <xdr:col>19</xdr:col>
      <xdr:colOff>434788</xdr:colOff>
      <xdr:row>12</xdr:row>
      <xdr:rowOff>119742</xdr:rowOff>
    </xdr:from>
    <xdr:to>
      <xdr:col>25</xdr:col>
      <xdr:colOff>500743</xdr:colOff>
      <xdr:row>19</xdr:row>
      <xdr:rowOff>130627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491308</xdr:colOff>
      <xdr:row>21</xdr:row>
      <xdr:rowOff>130629</xdr:rowOff>
    </xdr:from>
    <xdr:to>
      <xdr:col>25</xdr:col>
      <xdr:colOff>457200</xdr:colOff>
      <xdr:row>29</xdr:row>
      <xdr:rowOff>163286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210670</xdr:colOff>
      <xdr:row>31</xdr:row>
      <xdr:rowOff>152400</xdr:rowOff>
    </xdr:from>
    <xdr:to>
      <xdr:col>25</xdr:col>
      <xdr:colOff>416858</xdr:colOff>
      <xdr:row>39</xdr:row>
      <xdr:rowOff>141514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264458</xdr:colOff>
      <xdr:row>42</xdr:row>
      <xdr:rowOff>137673</xdr:rowOff>
    </xdr:from>
    <xdr:to>
      <xdr:col>25</xdr:col>
      <xdr:colOff>524434</xdr:colOff>
      <xdr:row>49</xdr:row>
      <xdr:rowOff>155602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466805</xdr:colOff>
      <xdr:row>17</xdr:row>
      <xdr:rowOff>98681</xdr:rowOff>
    </xdr:from>
    <xdr:to>
      <xdr:col>20</xdr:col>
      <xdr:colOff>36498</xdr:colOff>
      <xdr:row>19</xdr:row>
      <xdr:rowOff>10158</xdr:rowOff>
    </xdr:to>
    <xdr:sp macro="" textlink="">
      <xdr:nvSpPr>
        <xdr:cNvPr id="107" name="TextBox 106"/>
        <xdr:cNvSpPr txBox="1"/>
      </xdr:nvSpPr>
      <xdr:spPr>
        <a:xfrm>
          <a:off x="10136322" y="3225509"/>
          <a:ext cx="1987073" cy="279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/>
            <a:t>AUDIIENCE</a:t>
          </a:r>
          <a:r>
            <a:rPr lang="en-GB" sz="1600" baseline="0"/>
            <a:t> GROWTH</a:t>
          </a:r>
          <a:endParaRPr lang="en-GB" sz="1600"/>
        </a:p>
      </xdr:txBody>
    </xdr:sp>
    <xdr:clientData/>
  </xdr:twoCellAnchor>
  <xdr:twoCellAnchor>
    <xdr:from>
      <xdr:col>17</xdr:col>
      <xdr:colOff>193048</xdr:colOff>
      <xdr:row>16</xdr:row>
      <xdr:rowOff>3838</xdr:rowOff>
    </xdr:from>
    <xdr:to>
      <xdr:col>18</xdr:col>
      <xdr:colOff>411709</xdr:colOff>
      <xdr:row>17</xdr:row>
      <xdr:rowOff>36969</xdr:rowOff>
    </xdr:to>
    <xdr:sp macro="" textlink="Data!H3">
      <xdr:nvSpPr>
        <xdr:cNvPr id="108" name="TextBox 107"/>
        <xdr:cNvSpPr txBox="1"/>
      </xdr:nvSpPr>
      <xdr:spPr>
        <a:xfrm>
          <a:off x="10466910" y="2946735"/>
          <a:ext cx="823006" cy="217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7A58006-1D5B-4578-A70C-89EA11C859CB}" type="TxLink">
            <a:rPr lang="en-US" sz="2000" b="1" i="0" u="none" strike="noStrike">
              <a:solidFill>
                <a:srgbClr val="111111"/>
              </a:solidFill>
              <a:latin typeface="Bahnschrift"/>
            </a:rPr>
            <a:pPr/>
            <a:t>842</a:t>
          </a:fld>
          <a:endParaRPr lang="en-US" sz="2000" b="1" i="0" u="none" strike="noStrike">
            <a:solidFill>
              <a:srgbClr val="111111"/>
            </a:solidFill>
            <a:latin typeface="Bahnschrift"/>
          </a:endParaRPr>
        </a:p>
      </xdr:txBody>
    </xdr:sp>
    <xdr:clientData/>
  </xdr:twoCellAnchor>
  <xdr:twoCellAnchor>
    <xdr:from>
      <xdr:col>16</xdr:col>
      <xdr:colOff>511628</xdr:colOff>
      <xdr:row>26</xdr:row>
      <xdr:rowOff>144390</xdr:rowOff>
    </xdr:from>
    <xdr:to>
      <xdr:col>20</xdr:col>
      <xdr:colOff>72357</xdr:colOff>
      <xdr:row>29</xdr:row>
      <xdr:rowOff>53150</xdr:rowOff>
    </xdr:to>
    <xdr:sp macro="" textlink="">
      <xdr:nvSpPr>
        <xdr:cNvPr id="109" name="TextBox 108"/>
        <xdr:cNvSpPr txBox="1"/>
      </xdr:nvSpPr>
      <xdr:spPr>
        <a:xfrm>
          <a:off x="10265228" y="4955876"/>
          <a:ext cx="1999129" cy="463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/>
            <a:t>AUDIIENCE</a:t>
          </a:r>
          <a:r>
            <a:rPr lang="en-GB" sz="1600" baseline="0"/>
            <a:t> GROWTH</a:t>
          </a:r>
          <a:endParaRPr lang="en-GB" sz="1600"/>
        </a:p>
      </xdr:txBody>
    </xdr:sp>
    <xdr:clientData/>
  </xdr:twoCellAnchor>
  <xdr:twoCellAnchor>
    <xdr:from>
      <xdr:col>17</xdr:col>
      <xdr:colOff>92903</xdr:colOff>
      <xdr:row>25</xdr:row>
      <xdr:rowOff>117091</xdr:rowOff>
    </xdr:from>
    <xdr:to>
      <xdr:col>18</xdr:col>
      <xdr:colOff>311564</xdr:colOff>
      <xdr:row>26</xdr:row>
      <xdr:rowOff>155985</xdr:rowOff>
    </xdr:to>
    <xdr:sp macro="" textlink="Data!X3">
      <xdr:nvSpPr>
        <xdr:cNvPr id="110" name="TextBox 109"/>
        <xdr:cNvSpPr txBox="1"/>
      </xdr:nvSpPr>
      <xdr:spPr>
        <a:xfrm>
          <a:off x="10456103" y="4743520"/>
          <a:ext cx="828261" cy="223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76A5893-18D1-403E-A715-BA9F2A646E2B}" type="TxLink">
            <a:rPr lang="en-US" sz="2000" b="1" i="0" u="none" strike="noStrike">
              <a:solidFill>
                <a:srgbClr val="111111"/>
              </a:solidFill>
              <a:latin typeface="Bahnschrift"/>
            </a:rPr>
            <a:pPr/>
            <a:t>1,193</a:t>
          </a:fld>
          <a:endParaRPr lang="en-US" sz="2000" b="1" i="0" u="none" strike="noStrike">
            <a:solidFill>
              <a:srgbClr val="111111"/>
            </a:solidFill>
            <a:latin typeface="Bahnschrift"/>
          </a:endParaRPr>
        </a:p>
      </xdr:txBody>
    </xdr:sp>
    <xdr:clientData/>
  </xdr:twoCellAnchor>
  <xdr:twoCellAnchor>
    <xdr:from>
      <xdr:col>16</xdr:col>
      <xdr:colOff>488576</xdr:colOff>
      <xdr:row>36</xdr:row>
      <xdr:rowOff>89007</xdr:rowOff>
    </xdr:from>
    <xdr:to>
      <xdr:col>20</xdr:col>
      <xdr:colOff>76199</xdr:colOff>
      <xdr:row>38</xdr:row>
      <xdr:rowOff>175453</xdr:rowOff>
    </xdr:to>
    <xdr:sp macro="" textlink="">
      <xdr:nvSpPr>
        <xdr:cNvPr id="111" name="TextBox 110"/>
        <xdr:cNvSpPr txBox="1"/>
      </xdr:nvSpPr>
      <xdr:spPr>
        <a:xfrm>
          <a:off x="10242176" y="6751064"/>
          <a:ext cx="2026023" cy="45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/>
            <a:t>AUDIIENCE</a:t>
          </a:r>
          <a:r>
            <a:rPr lang="en-GB" sz="1600" baseline="0"/>
            <a:t> GROWTH</a:t>
          </a:r>
          <a:endParaRPr lang="en-GB" sz="1600"/>
        </a:p>
      </xdr:txBody>
    </xdr:sp>
    <xdr:clientData/>
  </xdr:twoCellAnchor>
  <xdr:twoCellAnchor>
    <xdr:from>
      <xdr:col>17</xdr:col>
      <xdr:colOff>167350</xdr:colOff>
      <xdr:row>35</xdr:row>
      <xdr:rowOff>60554</xdr:rowOff>
    </xdr:from>
    <xdr:to>
      <xdr:col>18</xdr:col>
      <xdr:colOff>386011</xdr:colOff>
      <xdr:row>36</xdr:row>
      <xdr:rowOff>93685</xdr:rowOff>
    </xdr:to>
    <xdr:sp macro="" textlink="Data!P3">
      <xdr:nvSpPr>
        <xdr:cNvPr id="112" name="TextBox 111"/>
        <xdr:cNvSpPr txBox="1"/>
      </xdr:nvSpPr>
      <xdr:spPr>
        <a:xfrm>
          <a:off x="10530550" y="6537554"/>
          <a:ext cx="828261" cy="218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9AF3CD9-AE6E-4633-8491-B5C1902E40BA}" type="TxLink">
            <a:rPr lang="en-US" sz="2000" b="1" i="0" u="none" strike="noStrike">
              <a:solidFill>
                <a:srgbClr val="111111"/>
              </a:solidFill>
              <a:latin typeface="Bahnschrift"/>
            </a:rPr>
            <a:pPr/>
            <a:t>850</a:t>
          </a:fld>
          <a:endParaRPr lang="en-US" sz="2000" b="1" i="0" u="none" strike="noStrike">
            <a:solidFill>
              <a:srgbClr val="111111"/>
            </a:solidFill>
            <a:latin typeface="Bahnschrift"/>
          </a:endParaRPr>
        </a:p>
      </xdr:txBody>
    </xdr:sp>
    <xdr:clientData/>
  </xdr:twoCellAnchor>
  <xdr:twoCellAnchor>
    <xdr:from>
      <xdr:col>16</xdr:col>
      <xdr:colOff>506506</xdr:colOff>
      <xdr:row>46</xdr:row>
      <xdr:rowOff>60191</xdr:rowOff>
    </xdr:from>
    <xdr:to>
      <xdr:col>20</xdr:col>
      <xdr:colOff>219636</xdr:colOff>
      <xdr:row>48</xdr:row>
      <xdr:rowOff>155602</xdr:rowOff>
    </xdr:to>
    <xdr:sp macro="" textlink="">
      <xdr:nvSpPr>
        <xdr:cNvPr id="113" name="TextBox 112"/>
        <xdr:cNvSpPr txBox="1"/>
      </xdr:nvSpPr>
      <xdr:spPr>
        <a:xfrm>
          <a:off x="10260106" y="8572820"/>
          <a:ext cx="2151530" cy="465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/>
            <a:t>AUDIIENCE</a:t>
          </a:r>
          <a:r>
            <a:rPr lang="en-GB" sz="1600" baseline="0"/>
            <a:t> GROWTH</a:t>
          </a:r>
          <a:endParaRPr lang="en-GB" sz="1600"/>
        </a:p>
      </xdr:txBody>
    </xdr:sp>
    <xdr:clientData/>
  </xdr:twoCellAnchor>
  <xdr:twoCellAnchor>
    <xdr:from>
      <xdr:col>17</xdr:col>
      <xdr:colOff>67234</xdr:colOff>
      <xdr:row>45</xdr:row>
      <xdr:rowOff>2505</xdr:rowOff>
    </xdr:from>
    <xdr:to>
      <xdr:col>18</xdr:col>
      <xdr:colOff>450377</xdr:colOff>
      <xdr:row>46</xdr:row>
      <xdr:rowOff>33297</xdr:rowOff>
    </xdr:to>
    <xdr:sp macro="" textlink="Data!AF3">
      <xdr:nvSpPr>
        <xdr:cNvPr id="114" name="TextBox 113"/>
        <xdr:cNvSpPr txBox="1"/>
      </xdr:nvSpPr>
      <xdr:spPr>
        <a:xfrm>
          <a:off x="10430434" y="8330076"/>
          <a:ext cx="992743" cy="215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16C2FA8-BC69-42DC-B7F5-4141BE72F913}" type="TxLink">
            <a:rPr lang="en-US" sz="2000" b="1" i="0" u="none" strike="noStrike">
              <a:solidFill>
                <a:srgbClr val="111111"/>
              </a:solidFill>
              <a:latin typeface="Bahnschrift"/>
            </a:rPr>
            <a:pPr/>
            <a:t>1,310</a:t>
          </a:fld>
          <a:endParaRPr lang="en-US" sz="2000" b="1" i="0" u="none" strike="noStrike">
            <a:solidFill>
              <a:srgbClr val="111111"/>
            </a:solidFill>
            <a:latin typeface="Bahnschrift"/>
          </a:endParaRPr>
        </a:p>
      </xdr:txBody>
    </xdr:sp>
    <xdr:clientData/>
  </xdr:twoCellAnchor>
  <xdr:twoCellAnchor editAs="oneCell">
    <xdr:from>
      <xdr:col>17</xdr:col>
      <xdr:colOff>183775</xdr:colOff>
      <xdr:row>41</xdr:row>
      <xdr:rowOff>146636</xdr:rowOff>
    </xdr:from>
    <xdr:to>
      <xdr:col>18</xdr:col>
      <xdr:colOff>6175</xdr:colOff>
      <xdr:row>44</xdr:row>
      <xdr:rowOff>34991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6975" y="7733979"/>
          <a:ext cx="432000" cy="443526"/>
        </a:xfrm>
        <a:prstGeom prst="rect">
          <a:avLst/>
        </a:prstGeom>
      </xdr:spPr>
    </xdr:pic>
    <xdr:clientData/>
  </xdr:twoCellAnchor>
  <xdr:twoCellAnchor editAs="oneCell">
    <xdr:from>
      <xdr:col>17</xdr:col>
      <xdr:colOff>199144</xdr:colOff>
      <xdr:row>22</xdr:row>
      <xdr:rowOff>130631</xdr:rowOff>
    </xdr:from>
    <xdr:to>
      <xdr:col>18</xdr:col>
      <xdr:colOff>21544</xdr:colOff>
      <xdr:row>25</xdr:row>
      <xdr:rowOff>24747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2344" y="4201888"/>
          <a:ext cx="432000" cy="449288"/>
        </a:xfrm>
        <a:prstGeom prst="rect">
          <a:avLst/>
        </a:prstGeom>
      </xdr:spPr>
    </xdr:pic>
    <xdr:clientData/>
  </xdr:twoCellAnchor>
  <xdr:twoCellAnchor editAs="oneCell">
    <xdr:from>
      <xdr:col>17</xdr:col>
      <xdr:colOff>241405</xdr:colOff>
      <xdr:row>32</xdr:row>
      <xdr:rowOff>94768</xdr:rowOff>
    </xdr:from>
    <xdr:to>
      <xdr:col>18</xdr:col>
      <xdr:colOff>63805</xdr:colOff>
      <xdr:row>34</xdr:row>
      <xdr:rowOff>173944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605" y="6016597"/>
          <a:ext cx="432000" cy="449290"/>
        </a:xfrm>
        <a:prstGeom prst="rect">
          <a:avLst/>
        </a:prstGeom>
      </xdr:spPr>
    </xdr:pic>
    <xdr:clientData/>
  </xdr:twoCellAnchor>
  <xdr:twoCellAnchor editAs="oneCell">
    <xdr:from>
      <xdr:col>17</xdr:col>
      <xdr:colOff>266688</xdr:colOff>
      <xdr:row>13</xdr:row>
      <xdr:rowOff>11213</xdr:rowOff>
    </xdr:from>
    <xdr:to>
      <xdr:col>18</xdr:col>
      <xdr:colOff>89088</xdr:colOff>
      <xdr:row>15</xdr:row>
      <xdr:rowOff>84623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0550" y="2402316"/>
          <a:ext cx="426745" cy="441273"/>
        </a:xfrm>
        <a:prstGeom prst="rect">
          <a:avLst/>
        </a:prstGeom>
      </xdr:spPr>
    </xdr:pic>
    <xdr:clientData/>
  </xdr:twoCellAnchor>
  <xdr:twoCellAnchor>
    <xdr:from>
      <xdr:col>8</xdr:col>
      <xdr:colOff>282388</xdr:colOff>
      <xdr:row>14</xdr:row>
      <xdr:rowOff>41621</xdr:rowOff>
    </xdr:from>
    <xdr:to>
      <xdr:col>16</xdr:col>
      <xdr:colOff>70776</xdr:colOff>
      <xdr:row>29</xdr:row>
      <xdr:rowOff>131269</xdr:rowOff>
    </xdr:to>
    <xdr:sp macro="" textlink="">
      <xdr:nvSpPr>
        <xdr:cNvPr id="118" name="Rounded Rectangle 117"/>
        <xdr:cNvSpPr/>
      </xdr:nvSpPr>
      <xdr:spPr>
        <a:xfrm>
          <a:off x="5159188" y="2632421"/>
          <a:ext cx="4665188" cy="2865505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358780</xdr:colOff>
      <xdr:row>14</xdr:row>
      <xdr:rowOff>167241</xdr:rowOff>
    </xdr:from>
    <xdr:to>
      <xdr:col>15</xdr:col>
      <xdr:colOff>73859</xdr:colOff>
      <xdr:row>17</xdr:row>
      <xdr:rowOff>140234</xdr:rowOff>
    </xdr:to>
    <xdr:sp macro="" textlink="Data!X9">
      <xdr:nvSpPr>
        <xdr:cNvPr id="119" name="TextBox 118"/>
        <xdr:cNvSpPr txBox="1"/>
      </xdr:nvSpPr>
      <xdr:spPr>
        <a:xfrm>
          <a:off x="7673980" y="2758041"/>
          <a:ext cx="1543879" cy="528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3633FF-CB37-41D5-AF41-CBD27DF12B90}" type="TxLink">
            <a:rPr lang="en-US" sz="2800" b="1" i="0" u="none" strike="noStrike">
              <a:solidFill>
                <a:srgbClr val="111111"/>
              </a:solidFill>
              <a:latin typeface="Bahnschrift"/>
            </a:rPr>
            <a:pPr/>
            <a:t>612,149</a:t>
          </a:fld>
          <a:endParaRPr lang="en-GB" sz="2800"/>
        </a:p>
      </xdr:txBody>
    </xdr:sp>
    <xdr:clientData/>
  </xdr:twoCellAnchor>
  <xdr:twoCellAnchor>
    <xdr:from>
      <xdr:col>13</xdr:col>
      <xdr:colOff>285115</xdr:colOff>
      <xdr:row>17</xdr:row>
      <xdr:rowOff>25174</xdr:rowOff>
    </xdr:from>
    <xdr:to>
      <xdr:col>15</xdr:col>
      <xdr:colOff>490524</xdr:colOff>
      <xdr:row>18</xdr:row>
      <xdr:rowOff>146928</xdr:rowOff>
    </xdr:to>
    <xdr:sp macro="" textlink="">
      <xdr:nvSpPr>
        <xdr:cNvPr id="120" name="TextBox 119"/>
        <xdr:cNvSpPr txBox="1"/>
      </xdr:nvSpPr>
      <xdr:spPr>
        <a:xfrm>
          <a:off x="8209915" y="3171145"/>
          <a:ext cx="1424609" cy="306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IMPRESSIONS</a:t>
          </a:r>
        </a:p>
      </xdr:txBody>
    </xdr:sp>
    <xdr:clientData/>
  </xdr:twoCellAnchor>
  <xdr:twoCellAnchor>
    <xdr:from>
      <xdr:col>10</xdr:col>
      <xdr:colOff>178352</xdr:colOff>
      <xdr:row>20</xdr:row>
      <xdr:rowOff>68517</xdr:rowOff>
    </xdr:from>
    <xdr:to>
      <xdr:col>12</xdr:col>
      <xdr:colOff>563833</xdr:colOff>
      <xdr:row>23</xdr:row>
      <xdr:rowOff>103245</xdr:rowOff>
    </xdr:to>
    <xdr:sp macro="" textlink="">
      <xdr:nvSpPr>
        <xdr:cNvPr id="121" name="Rounded Rectangle 120"/>
        <xdr:cNvSpPr/>
      </xdr:nvSpPr>
      <xdr:spPr>
        <a:xfrm>
          <a:off x="6274352" y="3769660"/>
          <a:ext cx="1604681" cy="589899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70775</xdr:colOff>
      <xdr:row>20</xdr:row>
      <xdr:rowOff>68518</xdr:rowOff>
    </xdr:from>
    <xdr:to>
      <xdr:col>15</xdr:col>
      <xdr:colOff>510046</xdr:colOff>
      <xdr:row>23</xdr:row>
      <xdr:rowOff>86445</xdr:rowOff>
    </xdr:to>
    <xdr:sp macro="" textlink="">
      <xdr:nvSpPr>
        <xdr:cNvPr id="122" name="Rounded Rectangle 121"/>
        <xdr:cNvSpPr/>
      </xdr:nvSpPr>
      <xdr:spPr>
        <a:xfrm>
          <a:off x="7995575" y="3769661"/>
          <a:ext cx="1658471" cy="573098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160422</xdr:colOff>
      <xdr:row>24</xdr:row>
      <xdr:rowOff>86446</xdr:rowOff>
    </xdr:from>
    <xdr:to>
      <xdr:col>12</xdr:col>
      <xdr:colOff>581764</xdr:colOff>
      <xdr:row>27</xdr:row>
      <xdr:rowOff>104375</xdr:rowOff>
    </xdr:to>
    <xdr:sp macro="" textlink="">
      <xdr:nvSpPr>
        <xdr:cNvPr id="123" name="Rounded Rectangle 122"/>
        <xdr:cNvSpPr/>
      </xdr:nvSpPr>
      <xdr:spPr>
        <a:xfrm>
          <a:off x="6256422" y="4527817"/>
          <a:ext cx="1640542" cy="573101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52845</xdr:colOff>
      <xdr:row>24</xdr:row>
      <xdr:rowOff>77481</xdr:rowOff>
    </xdr:from>
    <xdr:to>
      <xdr:col>15</xdr:col>
      <xdr:colOff>519010</xdr:colOff>
      <xdr:row>27</xdr:row>
      <xdr:rowOff>104375</xdr:rowOff>
    </xdr:to>
    <xdr:sp macro="" textlink="">
      <xdr:nvSpPr>
        <xdr:cNvPr id="124" name="Rounded Rectangle 123"/>
        <xdr:cNvSpPr/>
      </xdr:nvSpPr>
      <xdr:spPr>
        <a:xfrm>
          <a:off x="7977645" y="4518852"/>
          <a:ext cx="1685365" cy="582066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465222</xdr:colOff>
      <xdr:row>20</xdr:row>
      <xdr:rowOff>144712</xdr:rowOff>
    </xdr:from>
    <xdr:to>
      <xdr:col>12</xdr:col>
      <xdr:colOff>462459</xdr:colOff>
      <xdr:row>21</xdr:row>
      <xdr:rowOff>167129</xdr:rowOff>
    </xdr:to>
    <xdr:sp macro="" textlink="">
      <xdr:nvSpPr>
        <xdr:cNvPr id="125" name="TextBox 124"/>
        <xdr:cNvSpPr txBox="1"/>
      </xdr:nvSpPr>
      <xdr:spPr>
        <a:xfrm>
          <a:off x="6561222" y="3845855"/>
          <a:ext cx="1216437" cy="20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11</xdr:col>
      <xdr:colOff>194</xdr:colOff>
      <xdr:row>21</xdr:row>
      <xdr:rowOff>182129</xdr:rowOff>
    </xdr:from>
    <xdr:to>
      <xdr:col>12</xdr:col>
      <xdr:colOff>344750</xdr:colOff>
      <xdr:row>23</xdr:row>
      <xdr:rowOff>52275</xdr:rowOff>
    </xdr:to>
    <xdr:sp macro="" textlink="Data!X5">
      <xdr:nvSpPr>
        <xdr:cNvPr id="126" name="TextBox 125"/>
        <xdr:cNvSpPr txBox="1"/>
      </xdr:nvSpPr>
      <xdr:spPr>
        <a:xfrm>
          <a:off x="6705794" y="4068329"/>
          <a:ext cx="954156" cy="24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745473C-AB11-4EB4-A5E5-84F72D8CFC2A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431,067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349427</xdr:colOff>
      <xdr:row>20</xdr:row>
      <xdr:rowOff>22836</xdr:rowOff>
    </xdr:from>
    <xdr:to>
      <xdr:col>9</xdr:col>
      <xdr:colOff>568088</xdr:colOff>
      <xdr:row>21</xdr:row>
      <xdr:rowOff>144590</xdr:rowOff>
    </xdr:to>
    <xdr:sp macro="" textlink="">
      <xdr:nvSpPr>
        <xdr:cNvPr id="127" name="TextBox 126"/>
        <xdr:cNvSpPr txBox="1"/>
      </xdr:nvSpPr>
      <xdr:spPr>
        <a:xfrm>
          <a:off x="5226227" y="3723979"/>
          <a:ext cx="828261" cy="306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 b="1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8</xdr:col>
      <xdr:colOff>481560</xdr:colOff>
      <xdr:row>21</xdr:row>
      <xdr:rowOff>133505</xdr:rowOff>
    </xdr:from>
    <xdr:to>
      <xdr:col>10</xdr:col>
      <xdr:colOff>90621</xdr:colOff>
      <xdr:row>23</xdr:row>
      <xdr:rowOff>70203</xdr:rowOff>
    </xdr:to>
    <xdr:sp macro="" textlink="Data!X4">
      <xdr:nvSpPr>
        <xdr:cNvPr id="128" name="TextBox 127"/>
        <xdr:cNvSpPr txBox="1"/>
      </xdr:nvSpPr>
      <xdr:spPr>
        <a:xfrm>
          <a:off x="5358360" y="4019705"/>
          <a:ext cx="828261" cy="306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62B3A64-F808-4647-AC60-F9BE5105C2F5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29,693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10</xdr:col>
      <xdr:colOff>362289</xdr:colOff>
      <xdr:row>24</xdr:row>
      <xdr:rowOff>167129</xdr:rowOff>
    </xdr:from>
    <xdr:to>
      <xdr:col>12</xdr:col>
      <xdr:colOff>488185</xdr:colOff>
      <xdr:row>26</xdr:row>
      <xdr:rowOff>41623</xdr:rowOff>
    </xdr:to>
    <xdr:sp macro="" textlink="">
      <xdr:nvSpPr>
        <xdr:cNvPr id="129" name="TextBox 128"/>
        <xdr:cNvSpPr txBox="1"/>
      </xdr:nvSpPr>
      <xdr:spPr>
        <a:xfrm>
          <a:off x="6458289" y="4608500"/>
          <a:ext cx="1345096" cy="244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AVS RESPONS</a:t>
          </a:r>
        </a:p>
      </xdr:txBody>
    </xdr:sp>
    <xdr:clientData/>
  </xdr:twoCellAnchor>
  <xdr:twoCellAnchor>
    <xdr:from>
      <xdr:col>10</xdr:col>
      <xdr:colOff>607454</xdr:colOff>
      <xdr:row>25</xdr:row>
      <xdr:rowOff>141707</xdr:rowOff>
    </xdr:from>
    <xdr:to>
      <xdr:col>12</xdr:col>
      <xdr:colOff>187316</xdr:colOff>
      <xdr:row>27</xdr:row>
      <xdr:rowOff>115065</xdr:rowOff>
    </xdr:to>
    <xdr:sp macro="" textlink="Data!X8">
      <xdr:nvSpPr>
        <xdr:cNvPr id="130" name="TextBox 129"/>
        <xdr:cNvSpPr txBox="1"/>
      </xdr:nvSpPr>
      <xdr:spPr>
        <a:xfrm>
          <a:off x="6703454" y="4768136"/>
          <a:ext cx="799062" cy="34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15D932F-0CAA-4423-8D57-8FF3074277C6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85.12%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594307</xdr:colOff>
      <xdr:row>20</xdr:row>
      <xdr:rowOff>149200</xdr:rowOff>
    </xdr:from>
    <xdr:to>
      <xdr:col>15</xdr:col>
      <xdr:colOff>31090</xdr:colOff>
      <xdr:row>21</xdr:row>
      <xdr:rowOff>173184</xdr:rowOff>
    </xdr:to>
    <xdr:sp macro="" textlink="">
      <xdr:nvSpPr>
        <xdr:cNvPr id="131" name="TextBox 130"/>
        <xdr:cNvSpPr txBox="1"/>
      </xdr:nvSpPr>
      <xdr:spPr>
        <a:xfrm>
          <a:off x="8519107" y="3850343"/>
          <a:ext cx="655983" cy="209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13</xdr:col>
      <xdr:colOff>97670</xdr:colOff>
      <xdr:row>24</xdr:row>
      <xdr:rowOff>131269</xdr:rowOff>
    </xdr:from>
    <xdr:to>
      <xdr:col>15</xdr:col>
      <xdr:colOff>526772</xdr:colOff>
      <xdr:row>26</xdr:row>
      <xdr:rowOff>59550</xdr:rowOff>
    </xdr:to>
    <xdr:sp macro="" textlink="">
      <xdr:nvSpPr>
        <xdr:cNvPr id="132" name="TextBox 131"/>
        <xdr:cNvSpPr txBox="1"/>
      </xdr:nvSpPr>
      <xdr:spPr>
        <a:xfrm>
          <a:off x="8022470" y="4572640"/>
          <a:ext cx="1648302" cy="298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AVG</a:t>
          </a:r>
          <a:r>
            <a:rPr lang="en-GB" sz="1400" b="1" baseline="0">
              <a:solidFill>
                <a:schemeClr val="bg1"/>
              </a:solidFill>
            </a:rPr>
            <a:t> ENGAGEMENT</a:t>
          </a:r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560786</xdr:colOff>
      <xdr:row>21</xdr:row>
      <xdr:rowOff>149199</xdr:rowOff>
    </xdr:from>
    <xdr:to>
      <xdr:col>15</xdr:col>
      <xdr:colOff>103586</xdr:colOff>
      <xdr:row>23</xdr:row>
      <xdr:rowOff>36584</xdr:rowOff>
    </xdr:to>
    <xdr:sp macro="" textlink="Data!X6">
      <xdr:nvSpPr>
        <xdr:cNvPr id="133" name="TextBox 132"/>
        <xdr:cNvSpPr txBox="1"/>
      </xdr:nvSpPr>
      <xdr:spPr>
        <a:xfrm>
          <a:off x="8485586" y="4035399"/>
          <a:ext cx="762000" cy="25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64A9B4F-E9F9-4D4D-952D-77835915615A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62,610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564578</xdr:colOff>
      <xdr:row>26</xdr:row>
      <xdr:rowOff>-1</xdr:rowOff>
    </xdr:from>
    <xdr:to>
      <xdr:col>15</xdr:col>
      <xdr:colOff>107378</xdr:colOff>
      <xdr:row>27</xdr:row>
      <xdr:rowOff>22918</xdr:rowOff>
    </xdr:to>
    <xdr:sp macro="" textlink="Data!X7">
      <xdr:nvSpPr>
        <xdr:cNvPr id="134" name="TextBox 133"/>
        <xdr:cNvSpPr txBox="1"/>
      </xdr:nvSpPr>
      <xdr:spPr>
        <a:xfrm>
          <a:off x="8489378" y="4811485"/>
          <a:ext cx="762000" cy="20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112952D-30DF-4D4F-B77E-8D012C4298A6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2.36%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307722</xdr:colOff>
      <xdr:row>24</xdr:row>
      <xdr:rowOff>52891</xdr:rowOff>
    </xdr:from>
    <xdr:to>
      <xdr:col>10</xdr:col>
      <xdr:colOff>254712</xdr:colOff>
      <xdr:row>25</xdr:row>
      <xdr:rowOff>158165</xdr:rowOff>
    </xdr:to>
    <xdr:sp macro="" textlink="">
      <xdr:nvSpPr>
        <xdr:cNvPr id="135" name="TextBox 134"/>
        <xdr:cNvSpPr txBox="1"/>
      </xdr:nvSpPr>
      <xdr:spPr>
        <a:xfrm>
          <a:off x="5184522" y="4494262"/>
          <a:ext cx="1166190" cy="290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 b="1">
              <a:solidFill>
                <a:srgbClr val="8264F0"/>
              </a:solidFill>
            </a:rPr>
            <a:t>NEW</a:t>
          </a:r>
          <a:r>
            <a:rPr lang="en-GB" sz="1600">
              <a:solidFill>
                <a:srgbClr val="8264F0"/>
              </a:solidFill>
            </a:rPr>
            <a:t> FANS</a:t>
          </a:r>
        </a:p>
      </xdr:txBody>
    </xdr:sp>
    <xdr:clientData/>
  </xdr:twoCellAnchor>
  <xdr:twoCellAnchor>
    <xdr:from>
      <xdr:col>8</xdr:col>
      <xdr:colOff>513911</xdr:colOff>
      <xdr:row>25</xdr:row>
      <xdr:rowOff>144422</xdr:rowOff>
    </xdr:from>
    <xdr:to>
      <xdr:col>10</xdr:col>
      <xdr:colOff>122972</xdr:colOff>
      <xdr:row>27</xdr:row>
      <xdr:rowOff>78718</xdr:rowOff>
    </xdr:to>
    <xdr:sp macro="" textlink="Data!Y3">
      <xdr:nvSpPr>
        <xdr:cNvPr id="136" name="TextBox 135"/>
        <xdr:cNvSpPr txBox="1"/>
      </xdr:nvSpPr>
      <xdr:spPr>
        <a:xfrm>
          <a:off x="5390711" y="4770851"/>
          <a:ext cx="828261" cy="304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467AF20-97FF-409E-8F20-CE031B2830BC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4.19%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163286</xdr:colOff>
      <xdr:row>14</xdr:row>
      <xdr:rowOff>40982</xdr:rowOff>
    </xdr:from>
    <xdr:to>
      <xdr:col>7</xdr:col>
      <xdr:colOff>561274</xdr:colOff>
      <xdr:row>29</xdr:row>
      <xdr:rowOff>130630</xdr:rowOff>
    </xdr:to>
    <xdr:sp macro="" textlink="">
      <xdr:nvSpPr>
        <xdr:cNvPr id="137" name="Rounded Rectangle 136"/>
        <xdr:cNvSpPr/>
      </xdr:nvSpPr>
      <xdr:spPr>
        <a:xfrm>
          <a:off x="163286" y="2631782"/>
          <a:ext cx="4665188" cy="2865505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239678</xdr:colOff>
      <xdr:row>14</xdr:row>
      <xdr:rowOff>172365</xdr:rowOff>
    </xdr:from>
    <xdr:to>
      <xdr:col>6</xdr:col>
      <xdr:colOff>564357</xdr:colOff>
      <xdr:row>17</xdr:row>
      <xdr:rowOff>139595</xdr:rowOff>
    </xdr:to>
    <xdr:sp macro="" textlink="Data!H9">
      <xdr:nvSpPr>
        <xdr:cNvPr id="138" name="TextBox 137"/>
        <xdr:cNvSpPr txBox="1"/>
      </xdr:nvSpPr>
      <xdr:spPr>
        <a:xfrm>
          <a:off x="2678078" y="2763165"/>
          <a:ext cx="1543879" cy="522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60FF2D-9F4E-4715-A7A6-E80596856F4C}" type="TxLink">
            <a:rPr lang="en-US" sz="2800" b="1" i="0" u="none" strike="noStrike">
              <a:solidFill>
                <a:srgbClr val="111111"/>
              </a:solidFill>
              <a:latin typeface="Bahnschrift"/>
            </a:rPr>
            <a:pPr/>
            <a:t>525,047</a:t>
          </a:fld>
          <a:endParaRPr lang="en-GB" sz="2800"/>
        </a:p>
      </xdr:txBody>
    </xdr:sp>
    <xdr:clientData/>
  </xdr:twoCellAnchor>
  <xdr:twoCellAnchor>
    <xdr:from>
      <xdr:col>5</xdr:col>
      <xdr:colOff>166013</xdr:colOff>
      <xdr:row>17</xdr:row>
      <xdr:rowOff>30298</xdr:rowOff>
    </xdr:from>
    <xdr:to>
      <xdr:col>7</xdr:col>
      <xdr:colOff>371422</xdr:colOff>
      <xdr:row>18</xdr:row>
      <xdr:rowOff>146288</xdr:rowOff>
    </xdr:to>
    <xdr:sp macro="" textlink="">
      <xdr:nvSpPr>
        <xdr:cNvPr id="139" name="TextBox 138"/>
        <xdr:cNvSpPr txBox="1"/>
      </xdr:nvSpPr>
      <xdr:spPr>
        <a:xfrm>
          <a:off x="3214013" y="3176269"/>
          <a:ext cx="1424609" cy="301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IMPRESSIONS</a:t>
          </a:r>
        </a:p>
      </xdr:txBody>
    </xdr:sp>
    <xdr:clientData/>
  </xdr:twoCellAnchor>
  <xdr:twoCellAnchor>
    <xdr:from>
      <xdr:col>2</xdr:col>
      <xdr:colOff>59250</xdr:colOff>
      <xdr:row>20</xdr:row>
      <xdr:rowOff>67878</xdr:rowOff>
    </xdr:from>
    <xdr:to>
      <xdr:col>4</xdr:col>
      <xdr:colOff>444731</xdr:colOff>
      <xdr:row>23</xdr:row>
      <xdr:rowOff>102606</xdr:rowOff>
    </xdr:to>
    <xdr:sp macro="" textlink="">
      <xdr:nvSpPr>
        <xdr:cNvPr id="140" name="Rounded Rectangle 139"/>
        <xdr:cNvSpPr/>
      </xdr:nvSpPr>
      <xdr:spPr>
        <a:xfrm>
          <a:off x="1278450" y="3769021"/>
          <a:ext cx="1604681" cy="589899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561273</xdr:colOff>
      <xdr:row>20</xdr:row>
      <xdr:rowOff>67879</xdr:rowOff>
    </xdr:from>
    <xdr:to>
      <xdr:col>7</xdr:col>
      <xdr:colOff>390944</xdr:colOff>
      <xdr:row>23</xdr:row>
      <xdr:rowOff>85806</xdr:rowOff>
    </xdr:to>
    <xdr:sp macro="" textlink="">
      <xdr:nvSpPr>
        <xdr:cNvPr id="141" name="Rounded Rectangle 140"/>
        <xdr:cNvSpPr/>
      </xdr:nvSpPr>
      <xdr:spPr>
        <a:xfrm>
          <a:off x="2999673" y="3769022"/>
          <a:ext cx="1658471" cy="573098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41320</xdr:colOff>
      <xdr:row>24</xdr:row>
      <xdr:rowOff>85807</xdr:rowOff>
    </xdr:from>
    <xdr:to>
      <xdr:col>4</xdr:col>
      <xdr:colOff>462662</xdr:colOff>
      <xdr:row>27</xdr:row>
      <xdr:rowOff>103736</xdr:rowOff>
    </xdr:to>
    <xdr:sp macro="" textlink="">
      <xdr:nvSpPr>
        <xdr:cNvPr id="142" name="Rounded Rectangle 141"/>
        <xdr:cNvSpPr/>
      </xdr:nvSpPr>
      <xdr:spPr>
        <a:xfrm>
          <a:off x="1260520" y="4527178"/>
          <a:ext cx="1640542" cy="573101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543343</xdr:colOff>
      <xdr:row>24</xdr:row>
      <xdr:rowOff>76842</xdr:rowOff>
    </xdr:from>
    <xdr:to>
      <xdr:col>7</xdr:col>
      <xdr:colOff>399908</xdr:colOff>
      <xdr:row>27</xdr:row>
      <xdr:rowOff>103736</xdr:rowOff>
    </xdr:to>
    <xdr:sp macro="" textlink="">
      <xdr:nvSpPr>
        <xdr:cNvPr id="143" name="Rounded Rectangle 142"/>
        <xdr:cNvSpPr/>
      </xdr:nvSpPr>
      <xdr:spPr>
        <a:xfrm>
          <a:off x="2981743" y="4518213"/>
          <a:ext cx="1685365" cy="582066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346120</xdr:colOff>
      <xdr:row>20</xdr:row>
      <xdr:rowOff>144073</xdr:rowOff>
    </xdr:from>
    <xdr:to>
      <xdr:col>4</xdr:col>
      <xdr:colOff>343357</xdr:colOff>
      <xdr:row>21</xdr:row>
      <xdr:rowOff>172253</xdr:rowOff>
    </xdr:to>
    <xdr:sp macro="" textlink="">
      <xdr:nvSpPr>
        <xdr:cNvPr id="144" name="TextBox 143"/>
        <xdr:cNvSpPr txBox="1"/>
      </xdr:nvSpPr>
      <xdr:spPr>
        <a:xfrm>
          <a:off x="1565320" y="3845216"/>
          <a:ext cx="1216437" cy="213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2</xdr:col>
      <xdr:colOff>490692</xdr:colOff>
      <xdr:row>22</xdr:row>
      <xdr:rowOff>2196</xdr:rowOff>
    </xdr:from>
    <xdr:to>
      <xdr:col>4</xdr:col>
      <xdr:colOff>225648</xdr:colOff>
      <xdr:row>23</xdr:row>
      <xdr:rowOff>51636</xdr:rowOff>
    </xdr:to>
    <xdr:sp macro="" textlink="Data!H5">
      <xdr:nvSpPr>
        <xdr:cNvPr id="145" name="TextBox 144"/>
        <xdr:cNvSpPr txBox="1"/>
      </xdr:nvSpPr>
      <xdr:spPr>
        <a:xfrm>
          <a:off x="1709892" y="4073453"/>
          <a:ext cx="954156" cy="234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B1F3577-7681-4004-A0EF-7DFC94791985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414,739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230325</xdr:colOff>
      <xdr:row>20</xdr:row>
      <xdr:rowOff>27960</xdr:rowOff>
    </xdr:from>
    <xdr:to>
      <xdr:col>1</xdr:col>
      <xdr:colOff>448986</xdr:colOff>
      <xdr:row>21</xdr:row>
      <xdr:rowOff>143951</xdr:rowOff>
    </xdr:to>
    <xdr:sp macro="" textlink="">
      <xdr:nvSpPr>
        <xdr:cNvPr id="146" name="TextBox 145"/>
        <xdr:cNvSpPr txBox="1"/>
      </xdr:nvSpPr>
      <xdr:spPr>
        <a:xfrm>
          <a:off x="230325" y="3729103"/>
          <a:ext cx="828261" cy="301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 b="1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0</xdr:col>
      <xdr:colOff>362458</xdr:colOff>
      <xdr:row>21</xdr:row>
      <xdr:rowOff>132866</xdr:rowOff>
    </xdr:from>
    <xdr:to>
      <xdr:col>1</xdr:col>
      <xdr:colOff>581119</xdr:colOff>
      <xdr:row>23</xdr:row>
      <xdr:rowOff>69564</xdr:rowOff>
    </xdr:to>
    <xdr:sp macro="" textlink="Data!H4">
      <xdr:nvSpPr>
        <xdr:cNvPr id="147" name="TextBox 146"/>
        <xdr:cNvSpPr txBox="1"/>
      </xdr:nvSpPr>
      <xdr:spPr>
        <a:xfrm>
          <a:off x="362458" y="4019066"/>
          <a:ext cx="828261" cy="306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B9804B6-8DFF-44C9-8D2B-1C36D0CBC694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26,292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243187</xdr:colOff>
      <xdr:row>24</xdr:row>
      <xdr:rowOff>172253</xdr:rowOff>
    </xdr:from>
    <xdr:to>
      <xdr:col>4</xdr:col>
      <xdr:colOff>369083</xdr:colOff>
      <xdr:row>26</xdr:row>
      <xdr:rowOff>40984</xdr:rowOff>
    </xdr:to>
    <xdr:sp macro="" textlink="">
      <xdr:nvSpPr>
        <xdr:cNvPr id="148" name="TextBox 147"/>
        <xdr:cNvSpPr txBox="1"/>
      </xdr:nvSpPr>
      <xdr:spPr>
        <a:xfrm>
          <a:off x="1462387" y="4613624"/>
          <a:ext cx="1345096" cy="238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AVS RESPONS</a:t>
          </a:r>
        </a:p>
      </xdr:txBody>
    </xdr:sp>
    <xdr:clientData/>
  </xdr:twoCellAnchor>
  <xdr:twoCellAnchor>
    <xdr:from>
      <xdr:col>2</xdr:col>
      <xdr:colOff>488352</xdr:colOff>
      <xdr:row>25</xdr:row>
      <xdr:rowOff>141067</xdr:rowOff>
    </xdr:from>
    <xdr:to>
      <xdr:col>4</xdr:col>
      <xdr:colOff>68214</xdr:colOff>
      <xdr:row>27</xdr:row>
      <xdr:rowOff>114426</xdr:rowOff>
    </xdr:to>
    <xdr:sp macro="" textlink="Data!H8">
      <xdr:nvSpPr>
        <xdr:cNvPr id="149" name="TextBox 148"/>
        <xdr:cNvSpPr txBox="1"/>
      </xdr:nvSpPr>
      <xdr:spPr>
        <a:xfrm>
          <a:off x="1707552" y="4767496"/>
          <a:ext cx="799062" cy="343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EC76A66-3CC8-4E1D-B97F-E60D1B6BAA63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84.29%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475205</xdr:colOff>
      <xdr:row>20</xdr:row>
      <xdr:rowOff>148561</xdr:rowOff>
    </xdr:from>
    <xdr:to>
      <xdr:col>6</xdr:col>
      <xdr:colOff>521588</xdr:colOff>
      <xdr:row>21</xdr:row>
      <xdr:rowOff>178308</xdr:rowOff>
    </xdr:to>
    <xdr:sp macro="" textlink="">
      <xdr:nvSpPr>
        <xdr:cNvPr id="150" name="TextBox 149"/>
        <xdr:cNvSpPr txBox="1"/>
      </xdr:nvSpPr>
      <xdr:spPr>
        <a:xfrm>
          <a:off x="3523205" y="3849704"/>
          <a:ext cx="655983" cy="214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4</xdr:col>
      <xdr:colOff>588168</xdr:colOff>
      <xdr:row>24</xdr:row>
      <xdr:rowOff>130630</xdr:rowOff>
    </xdr:from>
    <xdr:to>
      <xdr:col>7</xdr:col>
      <xdr:colOff>407670</xdr:colOff>
      <xdr:row>26</xdr:row>
      <xdr:rowOff>58911</xdr:rowOff>
    </xdr:to>
    <xdr:sp macro="" textlink="">
      <xdr:nvSpPr>
        <xdr:cNvPr id="151" name="TextBox 150"/>
        <xdr:cNvSpPr txBox="1"/>
      </xdr:nvSpPr>
      <xdr:spPr>
        <a:xfrm>
          <a:off x="3026568" y="4572001"/>
          <a:ext cx="1648302" cy="298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AVG</a:t>
          </a:r>
          <a:r>
            <a:rPr lang="en-GB" sz="1400" b="1" baseline="0">
              <a:solidFill>
                <a:schemeClr val="bg1"/>
              </a:solidFill>
            </a:rPr>
            <a:t> ENGAGEMENT</a:t>
          </a:r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441684</xdr:colOff>
      <xdr:row>21</xdr:row>
      <xdr:rowOff>148560</xdr:rowOff>
    </xdr:from>
    <xdr:to>
      <xdr:col>6</xdr:col>
      <xdr:colOff>594084</xdr:colOff>
      <xdr:row>23</xdr:row>
      <xdr:rowOff>35945</xdr:rowOff>
    </xdr:to>
    <xdr:sp macro="" textlink="Data!H6">
      <xdr:nvSpPr>
        <xdr:cNvPr id="152" name="TextBox 151"/>
        <xdr:cNvSpPr txBox="1"/>
      </xdr:nvSpPr>
      <xdr:spPr>
        <a:xfrm>
          <a:off x="3489684" y="4034760"/>
          <a:ext cx="762000" cy="25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29F1FAA-D28F-4292-826F-7E1FC3A35925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23,516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445476</xdr:colOff>
      <xdr:row>26</xdr:row>
      <xdr:rowOff>5123</xdr:rowOff>
    </xdr:from>
    <xdr:to>
      <xdr:col>6</xdr:col>
      <xdr:colOff>597876</xdr:colOff>
      <xdr:row>27</xdr:row>
      <xdr:rowOff>28042</xdr:rowOff>
    </xdr:to>
    <xdr:sp macro="" textlink="Data!H7">
      <xdr:nvSpPr>
        <xdr:cNvPr id="153" name="TextBox 152"/>
        <xdr:cNvSpPr txBox="1"/>
      </xdr:nvSpPr>
      <xdr:spPr>
        <a:xfrm>
          <a:off x="3493476" y="4816609"/>
          <a:ext cx="762000" cy="20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6B7D37D-DC3C-4D6A-9C01-40242CFAEA28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2.22%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188620</xdr:colOff>
      <xdr:row>24</xdr:row>
      <xdr:rowOff>52252</xdr:rowOff>
    </xdr:from>
    <xdr:to>
      <xdr:col>2</xdr:col>
      <xdr:colOff>135610</xdr:colOff>
      <xdr:row>25</xdr:row>
      <xdr:rowOff>163289</xdr:rowOff>
    </xdr:to>
    <xdr:sp macro="" textlink="">
      <xdr:nvSpPr>
        <xdr:cNvPr id="154" name="TextBox 153"/>
        <xdr:cNvSpPr txBox="1"/>
      </xdr:nvSpPr>
      <xdr:spPr>
        <a:xfrm>
          <a:off x="188620" y="4493623"/>
          <a:ext cx="1166190" cy="29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>
              <a:solidFill>
                <a:srgbClr val="8264F0"/>
              </a:solidFill>
            </a:rPr>
            <a:t>NEW </a:t>
          </a:r>
          <a:r>
            <a:rPr lang="en-GB" sz="1600" b="1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0</xdr:col>
      <xdr:colOff>394809</xdr:colOff>
      <xdr:row>25</xdr:row>
      <xdr:rowOff>143782</xdr:rowOff>
    </xdr:from>
    <xdr:to>
      <xdr:col>2</xdr:col>
      <xdr:colOff>3870</xdr:colOff>
      <xdr:row>27</xdr:row>
      <xdr:rowOff>78079</xdr:rowOff>
    </xdr:to>
    <xdr:sp macro="" textlink="Data!I3">
      <xdr:nvSpPr>
        <xdr:cNvPr id="155" name="TextBox 154"/>
        <xdr:cNvSpPr txBox="1"/>
      </xdr:nvSpPr>
      <xdr:spPr>
        <a:xfrm>
          <a:off x="394809" y="4770211"/>
          <a:ext cx="828261" cy="304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2421AB6-4C59-45EB-A716-2785F62C0029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3.31%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163286</xdr:colOff>
      <xdr:row>32</xdr:row>
      <xdr:rowOff>131909</xdr:rowOff>
    </xdr:from>
    <xdr:to>
      <xdr:col>7</xdr:col>
      <xdr:colOff>561274</xdr:colOff>
      <xdr:row>48</xdr:row>
      <xdr:rowOff>36501</xdr:rowOff>
    </xdr:to>
    <xdr:sp macro="" textlink="">
      <xdr:nvSpPr>
        <xdr:cNvPr id="156" name="Rounded Rectangle 155"/>
        <xdr:cNvSpPr/>
      </xdr:nvSpPr>
      <xdr:spPr>
        <a:xfrm>
          <a:off x="163286" y="6053738"/>
          <a:ext cx="4665188" cy="2865506"/>
        </a:xfrm>
        <a:prstGeom prst="roundRect">
          <a:avLst/>
        </a:prstGeom>
        <a:solidFill>
          <a:sysClr val="window" lastClr="FFFFFF"/>
        </a:solidFill>
        <a:ln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239678</xdr:colOff>
      <xdr:row>33</xdr:row>
      <xdr:rowOff>72472</xdr:rowOff>
    </xdr:from>
    <xdr:to>
      <xdr:col>6</xdr:col>
      <xdr:colOff>564357</xdr:colOff>
      <xdr:row>36</xdr:row>
      <xdr:rowOff>45466</xdr:rowOff>
    </xdr:to>
    <xdr:sp macro="" textlink="Data!P9">
      <xdr:nvSpPr>
        <xdr:cNvPr id="157" name="TextBox 156"/>
        <xdr:cNvSpPr txBox="1"/>
      </xdr:nvSpPr>
      <xdr:spPr>
        <a:xfrm>
          <a:off x="2678078" y="6179358"/>
          <a:ext cx="1543879" cy="52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6B8C0FC-D367-44AD-A453-06794B704542}" type="TxLink">
            <a:rPr lang="en-US" sz="2800" b="1" i="0" u="none" strike="noStrike">
              <a:solidFill>
                <a:srgbClr val="111111"/>
              </a:solidFill>
              <a:latin typeface="Bahnschrift"/>
            </a:rPr>
            <a:pPr/>
            <a:t>466,294</a:t>
          </a:fld>
          <a:endParaRPr lang="en-GB" sz="2800"/>
        </a:p>
      </xdr:txBody>
    </xdr:sp>
    <xdr:clientData/>
  </xdr:twoCellAnchor>
  <xdr:twoCellAnchor>
    <xdr:from>
      <xdr:col>5</xdr:col>
      <xdr:colOff>166013</xdr:colOff>
      <xdr:row>35</xdr:row>
      <xdr:rowOff>121226</xdr:rowOff>
    </xdr:from>
    <xdr:to>
      <xdr:col>7</xdr:col>
      <xdr:colOff>371422</xdr:colOff>
      <xdr:row>37</xdr:row>
      <xdr:rowOff>52160</xdr:rowOff>
    </xdr:to>
    <xdr:sp macro="" textlink="">
      <xdr:nvSpPr>
        <xdr:cNvPr id="158" name="TextBox 157"/>
        <xdr:cNvSpPr txBox="1"/>
      </xdr:nvSpPr>
      <xdr:spPr>
        <a:xfrm>
          <a:off x="3214013" y="6598226"/>
          <a:ext cx="1424609" cy="301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IMPRESSIONS</a:t>
          </a:r>
        </a:p>
      </xdr:txBody>
    </xdr:sp>
    <xdr:clientData/>
  </xdr:twoCellAnchor>
  <xdr:twoCellAnchor>
    <xdr:from>
      <xdr:col>2</xdr:col>
      <xdr:colOff>59250</xdr:colOff>
      <xdr:row>38</xdr:row>
      <xdr:rowOff>158806</xdr:rowOff>
    </xdr:from>
    <xdr:to>
      <xdr:col>4</xdr:col>
      <xdr:colOff>444731</xdr:colOff>
      <xdr:row>42</xdr:row>
      <xdr:rowOff>8477</xdr:rowOff>
    </xdr:to>
    <xdr:sp macro="" textlink="">
      <xdr:nvSpPr>
        <xdr:cNvPr id="159" name="Rounded Rectangle 158"/>
        <xdr:cNvSpPr/>
      </xdr:nvSpPr>
      <xdr:spPr>
        <a:xfrm>
          <a:off x="1278450" y="7190977"/>
          <a:ext cx="1604681" cy="589900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561273</xdr:colOff>
      <xdr:row>38</xdr:row>
      <xdr:rowOff>158807</xdr:rowOff>
    </xdr:from>
    <xdr:to>
      <xdr:col>7</xdr:col>
      <xdr:colOff>390944</xdr:colOff>
      <xdr:row>41</xdr:row>
      <xdr:rowOff>176734</xdr:rowOff>
    </xdr:to>
    <xdr:sp macro="" textlink="">
      <xdr:nvSpPr>
        <xdr:cNvPr id="160" name="Rounded Rectangle 159"/>
        <xdr:cNvSpPr/>
      </xdr:nvSpPr>
      <xdr:spPr>
        <a:xfrm>
          <a:off x="2999673" y="7190978"/>
          <a:ext cx="1658471" cy="573099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41320</xdr:colOff>
      <xdr:row>42</xdr:row>
      <xdr:rowOff>176735</xdr:rowOff>
    </xdr:from>
    <xdr:to>
      <xdr:col>4</xdr:col>
      <xdr:colOff>462662</xdr:colOff>
      <xdr:row>46</xdr:row>
      <xdr:rowOff>9606</xdr:rowOff>
    </xdr:to>
    <xdr:sp macro="" textlink="">
      <xdr:nvSpPr>
        <xdr:cNvPr id="161" name="Rounded Rectangle 160"/>
        <xdr:cNvSpPr/>
      </xdr:nvSpPr>
      <xdr:spPr>
        <a:xfrm>
          <a:off x="1260520" y="7949135"/>
          <a:ext cx="1640542" cy="573100"/>
        </a:xfrm>
        <a:prstGeom prst="roundRect">
          <a:avLst/>
        </a:prstGeom>
        <a:solidFill>
          <a:srgbClr val="6E32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543343</xdr:colOff>
      <xdr:row>42</xdr:row>
      <xdr:rowOff>167770</xdr:rowOff>
    </xdr:from>
    <xdr:to>
      <xdr:col>7</xdr:col>
      <xdr:colOff>399908</xdr:colOff>
      <xdr:row>46</xdr:row>
      <xdr:rowOff>9606</xdr:rowOff>
    </xdr:to>
    <xdr:sp macro="" textlink="">
      <xdr:nvSpPr>
        <xdr:cNvPr id="162" name="Rounded Rectangle 161"/>
        <xdr:cNvSpPr/>
      </xdr:nvSpPr>
      <xdr:spPr>
        <a:xfrm>
          <a:off x="2981743" y="7940170"/>
          <a:ext cx="1685365" cy="582065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346120</xdr:colOff>
      <xdr:row>39</xdr:row>
      <xdr:rowOff>49943</xdr:rowOff>
    </xdr:from>
    <xdr:to>
      <xdr:col>4</xdr:col>
      <xdr:colOff>343357</xdr:colOff>
      <xdr:row>40</xdr:row>
      <xdr:rowOff>72360</xdr:rowOff>
    </xdr:to>
    <xdr:sp macro="" textlink="">
      <xdr:nvSpPr>
        <xdr:cNvPr id="163" name="TextBox 162"/>
        <xdr:cNvSpPr txBox="1"/>
      </xdr:nvSpPr>
      <xdr:spPr>
        <a:xfrm>
          <a:off x="1565320" y="7267172"/>
          <a:ext cx="1216437" cy="20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2</xdr:col>
      <xdr:colOff>490692</xdr:colOff>
      <xdr:row>40</xdr:row>
      <xdr:rowOff>93123</xdr:rowOff>
    </xdr:from>
    <xdr:to>
      <xdr:col>4</xdr:col>
      <xdr:colOff>225648</xdr:colOff>
      <xdr:row>41</xdr:row>
      <xdr:rowOff>142564</xdr:rowOff>
    </xdr:to>
    <xdr:sp macro="" textlink="Data!P5">
      <xdr:nvSpPr>
        <xdr:cNvPr id="164" name="TextBox 163"/>
        <xdr:cNvSpPr txBox="1"/>
      </xdr:nvSpPr>
      <xdr:spPr>
        <a:xfrm>
          <a:off x="1709892" y="7495409"/>
          <a:ext cx="954156" cy="234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218E3D4-EE7D-497E-9178-62DC27C7AE67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371,601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230325</xdr:colOff>
      <xdr:row>38</xdr:row>
      <xdr:rowOff>118888</xdr:rowOff>
    </xdr:from>
    <xdr:to>
      <xdr:col>1</xdr:col>
      <xdr:colOff>448986</xdr:colOff>
      <xdr:row>40</xdr:row>
      <xdr:rowOff>49821</xdr:rowOff>
    </xdr:to>
    <xdr:sp macro="" textlink="">
      <xdr:nvSpPr>
        <xdr:cNvPr id="165" name="TextBox 164"/>
        <xdr:cNvSpPr txBox="1"/>
      </xdr:nvSpPr>
      <xdr:spPr>
        <a:xfrm>
          <a:off x="230325" y="7151059"/>
          <a:ext cx="828261" cy="301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0</xdr:col>
      <xdr:colOff>362458</xdr:colOff>
      <xdr:row>40</xdr:row>
      <xdr:rowOff>38736</xdr:rowOff>
    </xdr:from>
    <xdr:to>
      <xdr:col>1</xdr:col>
      <xdr:colOff>581119</xdr:colOff>
      <xdr:row>41</xdr:row>
      <xdr:rowOff>160492</xdr:rowOff>
    </xdr:to>
    <xdr:sp macro="" textlink="Data!P4">
      <xdr:nvSpPr>
        <xdr:cNvPr id="166" name="TextBox 165"/>
        <xdr:cNvSpPr txBox="1"/>
      </xdr:nvSpPr>
      <xdr:spPr>
        <a:xfrm>
          <a:off x="362458" y="7441022"/>
          <a:ext cx="828261" cy="306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10CD7A2A-3424-41F0-ACA5-0E6D398FF5AE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19,350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243187</xdr:colOff>
      <xdr:row>43</xdr:row>
      <xdr:rowOff>72361</xdr:rowOff>
    </xdr:from>
    <xdr:to>
      <xdr:col>4</xdr:col>
      <xdr:colOff>369083</xdr:colOff>
      <xdr:row>44</xdr:row>
      <xdr:rowOff>131912</xdr:rowOff>
    </xdr:to>
    <xdr:sp macro="" textlink="">
      <xdr:nvSpPr>
        <xdr:cNvPr id="167" name="TextBox 166"/>
        <xdr:cNvSpPr txBox="1"/>
      </xdr:nvSpPr>
      <xdr:spPr>
        <a:xfrm>
          <a:off x="1462387" y="8029818"/>
          <a:ext cx="1345096" cy="244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AVS RESPONS</a:t>
          </a:r>
        </a:p>
      </xdr:txBody>
    </xdr:sp>
    <xdr:clientData/>
  </xdr:twoCellAnchor>
  <xdr:twoCellAnchor>
    <xdr:from>
      <xdr:col>2</xdr:col>
      <xdr:colOff>488352</xdr:colOff>
      <xdr:row>44</xdr:row>
      <xdr:rowOff>46939</xdr:rowOff>
    </xdr:from>
    <xdr:to>
      <xdr:col>4</xdr:col>
      <xdr:colOff>68214</xdr:colOff>
      <xdr:row>46</xdr:row>
      <xdr:rowOff>20296</xdr:rowOff>
    </xdr:to>
    <xdr:sp macro="" textlink="Data!P8">
      <xdr:nvSpPr>
        <xdr:cNvPr id="168" name="TextBox 167"/>
        <xdr:cNvSpPr txBox="1"/>
      </xdr:nvSpPr>
      <xdr:spPr>
        <a:xfrm>
          <a:off x="1707552" y="8189453"/>
          <a:ext cx="799062" cy="34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F8FD934-6126-4475-9C92-714F4F2E6BA3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85.06%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475205</xdr:colOff>
      <xdr:row>39</xdr:row>
      <xdr:rowOff>54431</xdr:rowOff>
    </xdr:from>
    <xdr:to>
      <xdr:col>6</xdr:col>
      <xdr:colOff>521588</xdr:colOff>
      <xdr:row>40</xdr:row>
      <xdr:rowOff>78415</xdr:rowOff>
    </xdr:to>
    <xdr:sp macro="" textlink="">
      <xdr:nvSpPr>
        <xdr:cNvPr id="169" name="TextBox 168"/>
        <xdr:cNvSpPr txBox="1"/>
      </xdr:nvSpPr>
      <xdr:spPr>
        <a:xfrm>
          <a:off x="3523205" y="7271660"/>
          <a:ext cx="655983" cy="209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4</xdr:col>
      <xdr:colOff>588168</xdr:colOff>
      <xdr:row>43</xdr:row>
      <xdr:rowOff>36501</xdr:rowOff>
    </xdr:from>
    <xdr:to>
      <xdr:col>7</xdr:col>
      <xdr:colOff>407670</xdr:colOff>
      <xdr:row>44</xdr:row>
      <xdr:rowOff>149839</xdr:rowOff>
    </xdr:to>
    <xdr:sp macro="" textlink="">
      <xdr:nvSpPr>
        <xdr:cNvPr id="170" name="TextBox 169"/>
        <xdr:cNvSpPr txBox="1"/>
      </xdr:nvSpPr>
      <xdr:spPr>
        <a:xfrm>
          <a:off x="3026568" y="7993958"/>
          <a:ext cx="1648302" cy="298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>
              <a:solidFill>
                <a:schemeClr val="bg1"/>
              </a:solidFill>
            </a:rPr>
            <a:t>AVG</a:t>
          </a:r>
          <a:r>
            <a:rPr lang="en-GB" sz="1400" b="1" baseline="0">
              <a:solidFill>
                <a:schemeClr val="bg1"/>
              </a:solidFill>
            </a:rPr>
            <a:t> ENGAGEMENT</a:t>
          </a:r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441684</xdr:colOff>
      <xdr:row>40</xdr:row>
      <xdr:rowOff>54430</xdr:rowOff>
    </xdr:from>
    <xdr:to>
      <xdr:col>6</xdr:col>
      <xdr:colOff>594084</xdr:colOff>
      <xdr:row>41</xdr:row>
      <xdr:rowOff>126873</xdr:rowOff>
    </xdr:to>
    <xdr:sp macro="" textlink="Data!P6">
      <xdr:nvSpPr>
        <xdr:cNvPr id="171" name="TextBox 170"/>
        <xdr:cNvSpPr txBox="1"/>
      </xdr:nvSpPr>
      <xdr:spPr>
        <a:xfrm>
          <a:off x="3489684" y="7456716"/>
          <a:ext cx="762000" cy="25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E326FEC-EB5D-4689-8DA9-C74F7A3A1A83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54,101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445476</xdr:colOff>
      <xdr:row>44</xdr:row>
      <xdr:rowOff>96051</xdr:rowOff>
    </xdr:from>
    <xdr:to>
      <xdr:col>6</xdr:col>
      <xdr:colOff>597876</xdr:colOff>
      <xdr:row>45</xdr:row>
      <xdr:rowOff>118970</xdr:rowOff>
    </xdr:to>
    <xdr:sp macro="" textlink="Data!P7">
      <xdr:nvSpPr>
        <xdr:cNvPr id="172" name="TextBox 171"/>
        <xdr:cNvSpPr txBox="1"/>
      </xdr:nvSpPr>
      <xdr:spPr>
        <a:xfrm>
          <a:off x="3493476" y="8238565"/>
          <a:ext cx="762000" cy="20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1DD543D-0F4D-4A03-8098-32FB6D6D99C0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/>
            <a:t>2.13%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188620</xdr:colOff>
      <xdr:row>42</xdr:row>
      <xdr:rowOff>143180</xdr:rowOff>
    </xdr:from>
    <xdr:to>
      <xdr:col>2</xdr:col>
      <xdr:colOff>135610</xdr:colOff>
      <xdr:row>44</xdr:row>
      <xdr:rowOff>63397</xdr:rowOff>
    </xdr:to>
    <xdr:sp macro="" textlink="">
      <xdr:nvSpPr>
        <xdr:cNvPr id="173" name="TextBox 172"/>
        <xdr:cNvSpPr txBox="1"/>
      </xdr:nvSpPr>
      <xdr:spPr>
        <a:xfrm>
          <a:off x="188620" y="7915580"/>
          <a:ext cx="1166190" cy="29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600">
              <a:solidFill>
                <a:srgbClr val="8264F0"/>
              </a:solidFill>
            </a:rPr>
            <a:t>NEW FANS</a:t>
          </a:r>
        </a:p>
      </xdr:txBody>
    </xdr:sp>
    <xdr:clientData/>
  </xdr:twoCellAnchor>
  <xdr:twoCellAnchor>
    <xdr:from>
      <xdr:col>0</xdr:col>
      <xdr:colOff>394809</xdr:colOff>
      <xdr:row>44</xdr:row>
      <xdr:rowOff>49654</xdr:rowOff>
    </xdr:from>
    <xdr:to>
      <xdr:col>2</xdr:col>
      <xdr:colOff>3870</xdr:colOff>
      <xdr:row>45</xdr:row>
      <xdr:rowOff>169007</xdr:rowOff>
    </xdr:to>
    <xdr:sp macro="" textlink="Data!Q3">
      <xdr:nvSpPr>
        <xdr:cNvPr id="174" name="TextBox 173"/>
        <xdr:cNvSpPr txBox="1"/>
      </xdr:nvSpPr>
      <xdr:spPr>
        <a:xfrm>
          <a:off x="394809" y="8192168"/>
          <a:ext cx="828261" cy="304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E6CE522-7B62-42C6-8885-FA77F56C0409}" type="TxLink">
            <a:rPr lang="en-US" sz="1600" b="1" i="0" u="none" strike="noStrike">
              <a:solidFill>
                <a:srgbClr val="7030A0"/>
              </a:solidFill>
              <a:latin typeface="Bahnschrift"/>
            </a:rPr>
            <a:pPr/>
            <a:t>4.59%</a:t>
          </a:fld>
          <a:endParaRPr lang="en-GB" sz="1600">
            <a:solidFill>
              <a:srgbClr val="7030A0"/>
            </a:solidFill>
          </a:endParaRPr>
        </a:p>
      </xdr:txBody>
    </xdr:sp>
    <xdr:clientData/>
  </xdr:twoCellAnchor>
  <xdr:twoCellAnchor>
    <xdr:from>
      <xdr:col>17</xdr:col>
      <xdr:colOff>21771</xdr:colOff>
      <xdr:row>8</xdr:row>
      <xdr:rowOff>37391</xdr:rowOff>
    </xdr:from>
    <xdr:to>
      <xdr:col>23</xdr:col>
      <xdr:colOff>250371</xdr:colOff>
      <xdr:row>11</xdr:row>
      <xdr:rowOff>4734</xdr:rowOff>
    </xdr:to>
    <xdr:sp macro="" textlink="">
      <xdr:nvSpPr>
        <xdr:cNvPr id="175" name="Rounded Rectangle 174"/>
        <xdr:cNvSpPr/>
      </xdr:nvSpPr>
      <xdr:spPr>
        <a:xfrm>
          <a:off x="10384971" y="1517848"/>
          <a:ext cx="3886200" cy="522515"/>
        </a:xfrm>
        <a:prstGeom prst="roundRect">
          <a:avLst/>
        </a:prstGeom>
        <a:solidFill>
          <a:srgbClr val="CC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515415</xdr:colOff>
      <xdr:row>8</xdr:row>
      <xdr:rowOff>84721</xdr:rowOff>
    </xdr:from>
    <xdr:to>
      <xdr:col>23</xdr:col>
      <xdr:colOff>522041</xdr:colOff>
      <xdr:row>10</xdr:row>
      <xdr:rowOff>18460</xdr:rowOff>
    </xdr:to>
    <xdr:sp macro="" textlink="Data!AJ9">
      <xdr:nvSpPr>
        <xdr:cNvPr id="176" name="TextBox 175"/>
        <xdr:cNvSpPr txBox="1"/>
      </xdr:nvSpPr>
      <xdr:spPr>
        <a:xfrm>
          <a:off x="12707415" y="1565178"/>
          <a:ext cx="1835426" cy="30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EA1CE8-69EC-4E65-9E14-F234185F38F1}" type="TxLink">
            <a:rPr lang="en-US" sz="1800" b="1" i="0" u="none" strike="noStrike">
              <a:solidFill>
                <a:schemeClr val="bg1"/>
              </a:solidFill>
              <a:latin typeface="Bahnschrift"/>
            </a:rPr>
            <a:pPr/>
            <a:t>2,341,079</a:t>
          </a:fld>
          <a:endParaRPr lang="en-GB" sz="24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598714</xdr:colOff>
      <xdr:row>8</xdr:row>
      <xdr:rowOff>99865</xdr:rowOff>
    </xdr:from>
    <xdr:to>
      <xdr:col>20</xdr:col>
      <xdr:colOff>609599</xdr:colOff>
      <xdr:row>10</xdr:row>
      <xdr:rowOff>87086</xdr:rowOff>
    </xdr:to>
    <xdr:sp macro="" textlink="">
      <xdr:nvSpPr>
        <xdr:cNvPr id="177" name="TextBox 176"/>
        <xdr:cNvSpPr txBox="1"/>
      </xdr:nvSpPr>
      <xdr:spPr>
        <a:xfrm>
          <a:off x="10352314" y="1580322"/>
          <a:ext cx="2449285" cy="3573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solidFill>
                <a:schemeClr val="bg1"/>
              </a:solidFill>
            </a:rPr>
            <a:t>Total IMPRESSONS =</a:t>
          </a:r>
        </a:p>
      </xdr:txBody>
    </xdr:sp>
    <xdr:clientData/>
  </xdr:twoCellAnchor>
  <xdr:twoCellAnchor>
    <xdr:from>
      <xdr:col>17</xdr:col>
      <xdr:colOff>195943</xdr:colOff>
      <xdr:row>3</xdr:row>
      <xdr:rowOff>0</xdr:rowOff>
    </xdr:from>
    <xdr:to>
      <xdr:col>18</xdr:col>
      <xdr:colOff>337457</xdr:colOff>
      <xdr:row>6</xdr:row>
      <xdr:rowOff>141514</xdr:rowOff>
    </xdr:to>
    <xdr:sp macro="" textlink="">
      <xdr:nvSpPr>
        <xdr:cNvPr id="5" name="Rounded Rectangle 4"/>
        <xdr:cNvSpPr/>
      </xdr:nvSpPr>
      <xdr:spPr>
        <a:xfrm>
          <a:off x="10559143" y="555171"/>
          <a:ext cx="751114" cy="696686"/>
        </a:xfrm>
        <a:prstGeom prst="roundRect">
          <a:avLst/>
        </a:prstGeom>
        <a:noFill/>
        <a:ln w="57150">
          <a:solidFill>
            <a:srgbClr val="0070C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0</xdr:colOff>
      <xdr:row>2</xdr:row>
      <xdr:rowOff>174172</xdr:rowOff>
    </xdr:from>
    <xdr:to>
      <xdr:col>20</xdr:col>
      <xdr:colOff>141514</xdr:colOff>
      <xdr:row>6</xdr:row>
      <xdr:rowOff>130629</xdr:rowOff>
    </xdr:to>
    <xdr:sp macro="" textlink="">
      <xdr:nvSpPr>
        <xdr:cNvPr id="179" name="Rounded Rectangle 178"/>
        <xdr:cNvSpPr/>
      </xdr:nvSpPr>
      <xdr:spPr>
        <a:xfrm>
          <a:off x="11582400" y="544286"/>
          <a:ext cx="751114" cy="696686"/>
        </a:xfrm>
        <a:prstGeom prst="roundRect">
          <a:avLst/>
        </a:prstGeom>
        <a:noFill/>
        <a:ln w="57150">
          <a:solidFill>
            <a:srgbClr val="00B0F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402771</xdr:colOff>
      <xdr:row>2</xdr:row>
      <xdr:rowOff>174172</xdr:rowOff>
    </xdr:from>
    <xdr:to>
      <xdr:col>21</xdr:col>
      <xdr:colOff>544285</xdr:colOff>
      <xdr:row>6</xdr:row>
      <xdr:rowOff>130629</xdr:rowOff>
    </xdr:to>
    <xdr:sp macro="" textlink="">
      <xdr:nvSpPr>
        <xdr:cNvPr id="180" name="Rounded Rectangle 179"/>
        <xdr:cNvSpPr/>
      </xdr:nvSpPr>
      <xdr:spPr>
        <a:xfrm>
          <a:off x="12594771" y="544286"/>
          <a:ext cx="751114" cy="696686"/>
        </a:xfrm>
        <a:prstGeom prst="roundRect">
          <a:avLst/>
        </a:prstGeom>
        <a:noFill/>
        <a:ln w="57150">
          <a:solidFill>
            <a:srgbClr val="CC3CC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195943</xdr:colOff>
      <xdr:row>2</xdr:row>
      <xdr:rowOff>163286</xdr:rowOff>
    </xdr:from>
    <xdr:to>
      <xdr:col>23</xdr:col>
      <xdr:colOff>337457</xdr:colOff>
      <xdr:row>6</xdr:row>
      <xdr:rowOff>119743</xdr:rowOff>
    </xdr:to>
    <xdr:sp macro="" textlink="">
      <xdr:nvSpPr>
        <xdr:cNvPr id="181" name="Rounded Rectangle 180"/>
        <xdr:cNvSpPr/>
      </xdr:nvSpPr>
      <xdr:spPr>
        <a:xfrm>
          <a:off x="13607143" y="533400"/>
          <a:ext cx="751114" cy="696686"/>
        </a:xfrm>
        <a:prstGeom prst="roundRect">
          <a:avLst/>
        </a:prstGeom>
        <a:noFill/>
        <a:ln w="57150">
          <a:solidFill>
            <a:sysClr val="windowText" lastClr="00000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17</xdr:col>
      <xdr:colOff>355963</xdr:colOff>
      <xdr:row>3</xdr:row>
      <xdr:rowOff>133468</xdr:rowOff>
    </xdr:from>
    <xdr:to>
      <xdr:col>18</xdr:col>
      <xdr:colOff>178363</xdr:colOff>
      <xdr:row>6</xdr:row>
      <xdr:rowOff>21821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9163" y="688639"/>
          <a:ext cx="432000" cy="4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163286</xdr:colOff>
      <xdr:row>3</xdr:row>
      <xdr:rowOff>119743</xdr:rowOff>
    </xdr:from>
    <xdr:to>
      <xdr:col>19</xdr:col>
      <xdr:colOff>595286</xdr:colOff>
      <xdr:row>6</xdr:row>
      <xdr:rowOff>13859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5686" y="674914"/>
          <a:ext cx="432000" cy="449288"/>
        </a:xfrm>
        <a:prstGeom prst="rect">
          <a:avLst/>
        </a:prstGeom>
      </xdr:spPr>
    </xdr:pic>
    <xdr:clientData/>
  </xdr:twoCellAnchor>
  <xdr:twoCellAnchor editAs="oneCell">
    <xdr:from>
      <xdr:col>20</xdr:col>
      <xdr:colOff>576942</xdr:colOff>
      <xdr:row>3</xdr:row>
      <xdr:rowOff>119744</xdr:rowOff>
    </xdr:from>
    <xdr:to>
      <xdr:col>21</xdr:col>
      <xdr:colOff>399342</xdr:colOff>
      <xdr:row>6</xdr:row>
      <xdr:rowOff>13862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8942" y="674915"/>
          <a:ext cx="432000" cy="449290"/>
        </a:xfrm>
        <a:prstGeom prst="rect">
          <a:avLst/>
        </a:prstGeom>
      </xdr:spPr>
    </xdr:pic>
    <xdr:clientData/>
  </xdr:twoCellAnchor>
  <xdr:twoCellAnchor editAs="oneCell">
    <xdr:from>
      <xdr:col>22</xdr:col>
      <xdr:colOff>370115</xdr:colOff>
      <xdr:row>3</xdr:row>
      <xdr:rowOff>97972</xdr:rowOff>
    </xdr:from>
    <xdr:to>
      <xdr:col>23</xdr:col>
      <xdr:colOff>192515</xdr:colOff>
      <xdr:row>5</xdr:row>
      <xdr:rowOff>171383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1315" y="653143"/>
          <a:ext cx="432000" cy="443526"/>
        </a:xfrm>
        <a:prstGeom prst="rect">
          <a:avLst/>
        </a:prstGeom>
      </xdr:spPr>
    </xdr:pic>
    <xdr:clientData/>
  </xdr:twoCellAnchor>
  <xdr:twoCellAnchor editAs="oneCell">
    <xdr:from>
      <xdr:col>0</xdr:col>
      <xdr:colOff>435429</xdr:colOff>
      <xdr:row>15</xdr:row>
      <xdr:rowOff>52845</xdr:rowOff>
    </xdr:from>
    <xdr:to>
      <xdr:col>1</xdr:col>
      <xdr:colOff>500743</xdr:colOff>
      <xdr:row>19</xdr:row>
      <xdr:rowOff>5536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2828702"/>
          <a:ext cx="674914" cy="692920"/>
        </a:xfrm>
        <a:prstGeom prst="rect">
          <a:avLst/>
        </a:prstGeom>
      </xdr:spPr>
    </xdr:pic>
    <xdr:clientData/>
  </xdr:twoCellAnchor>
  <xdr:twoCellAnchor editAs="oneCell">
    <xdr:from>
      <xdr:col>8</xdr:col>
      <xdr:colOff>532758</xdr:colOff>
      <xdr:row>15</xdr:row>
      <xdr:rowOff>25192</xdr:rowOff>
    </xdr:from>
    <xdr:to>
      <xdr:col>10</xdr:col>
      <xdr:colOff>54427</xdr:colOff>
      <xdr:row>19</xdr:row>
      <xdr:rowOff>55480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9558" y="2801049"/>
          <a:ext cx="740869" cy="770517"/>
        </a:xfrm>
        <a:prstGeom prst="rect">
          <a:avLst/>
        </a:prstGeom>
      </xdr:spPr>
    </xdr:pic>
    <xdr:clientData/>
  </xdr:twoCellAnchor>
  <xdr:twoCellAnchor editAs="oneCell">
    <xdr:from>
      <xdr:col>0</xdr:col>
      <xdr:colOff>424543</xdr:colOff>
      <xdr:row>33</xdr:row>
      <xdr:rowOff>151853</xdr:rowOff>
    </xdr:from>
    <xdr:to>
      <xdr:col>1</xdr:col>
      <xdr:colOff>478971</xdr:colOff>
      <xdr:row>37</xdr:row>
      <xdr:rowOff>102229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" y="6258739"/>
          <a:ext cx="664028" cy="690604"/>
        </a:xfrm>
        <a:prstGeom prst="rect">
          <a:avLst/>
        </a:prstGeom>
      </xdr:spPr>
    </xdr:pic>
    <xdr:clientData/>
  </xdr:twoCellAnchor>
  <xdr:twoCellAnchor editAs="oneCell">
    <xdr:from>
      <xdr:col>9</xdr:col>
      <xdr:colOff>80342</xdr:colOff>
      <xdr:row>34</xdr:row>
      <xdr:rowOff>20360</xdr:rowOff>
    </xdr:from>
    <xdr:to>
      <xdr:col>10</xdr:col>
      <xdr:colOff>54427</xdr:colOff>
      <xdr:row>37</xdr:row>
      <xdr:rowOff>64447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6742" y="6312303"/>
          <a:ext cx="583685" cy="599258"/>
        </a:xfrm>
        <a:prstGeom prst="rect">
          <a:avLst/>
        </a:prstGeom>
      </xdr:spPr>
    </xdr:pic>
    <xdr:clientData/>
  </xdr:twoCellAnchor>
  <xdr:twoCellAnchor>
    <xdr:from>
      <xdr:col>18</xdr:col>
      <xdr:colOff>435429</xdr:colOff>
      <xdr:row>0</xdr:row>
      <xdr:rowOff>130629</xdr:rowOff>
    </xdr:from>
    <xdr:to>
      <xdr:col>22</xdr:col>
      <xdr:colOff>76200</xdr:colOff>
      <xdr:row>2</xdr:row>
      <xdr:rowOff>76200</xdr:rowOff>
    </xdr:to>
    <xdr:sp macro="" textlink="">
      <xdr:nvSpPr>
        <xdr:cNvPr id="30" name="TextBox 29"/>
        <xdr:cNvSpPr txBox="1"/>
      </xdr:nvSpPr>
      <xdr:spPr>
        <a:xfrm>
          <a:off x="11408229" y="130629"/>
          <a:ext cx="2079171" cy="315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 b="1"/>
            <a:t>IMPRESSIONS</a:t>
          </a:r>
        </a:p>
      </xdr:txBody>
    </xdr:sp>
    <xdr:clientData/>
  </xdr:twoCellAnchor>
  <xdr:twoCellAnchor>
    <xdr:from>
      <xdr:col>1</xdr:col>
      <xdr:colOff>250371</xdr:colOff>
      <xdr:row>0</xdr:row>
      <xdr:rowOff>174172</xdr:rowOff>
    </xdr:from>
    <xdr:to>
      <xdr:col>16</xdr:col>
      <xdr:colOff>424543</xdr:colOff>
      <xdr:row>12</xdr:row>
      <xdr:rowOff>43544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acebook" displayName="Facebook" ref="B11:H63" totalsRowShown="0" headerRowDxfId="35" dataDxfId="34">
  <tableColumns count="7">
    <tableColumn id="1" name="Week" dataDxfId="33"/>
    <tableColumn id="2" name="Impressions" dataDxfId="32"/>
    <tableColumn id="3" name="Engagement Rate" dataDxfId="31"/>
    <tableColumn id="4" name="Audience Growth Rate" dataDxfId="30"/>
    <tableColumn id="5" name="Response Rate" dataDxfId="29"/>
    <tableColumn id="7" name="Post Reach" dataDxfId="28"/>
    <tableColumn id="8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inkedin" displayName="Linkedin" ref="J11:P63" totalsRowShown="0" headerRowDxfId="26" dataDxfId="25">
  <tableColumns count="7">
    <tableColumn id="1" name="Week" dataDxfId="24"/>
    <tableColumn id="2" name="Impressions" dataDxfId="23"/>
    <tableColumn id="3" name="Engagement Rate" dataDxfId="22"/>
    <tableColumn id="4" name="Audience Growth Rate" dataDxfId="21"/>
    <tableColumn id="5" name="Response Rate" dataDxfId="20"/>
    <tableColumn id="7" name="Post Reach" dataDxfId="19"/>
    <tableColumn id="8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stagram" displayName="Instagram" ref="R11:X63" totalsRowShown="0" headerRowDxfId="17" dataDxfId="16">
  <tableColumns count="7">
    <tableColumn id="1" name="Week" dataDxfId="15"/>
    <tableColumn id="2" name="Impressions" dataDxfId="14"/>
    <tableColumn id="3" name="Engagement Rate" dataDxfId="13"/>
    <tableColumn id="4" name="Audience Growth Rate" dataDxfId="12"/>
    <tableColumn id="5" name="Response Rate" dataDxfId="11"/>
    <tableColumn id="7" name="Post Reach" dataDxfId="10"/>
    <tableColumn id="8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X" displayName="X" ref="Z11:AF63" totalsRowShown="0" headerRowDxfId="8" dataDxfId="7">
  <tableColumns count="7">
    <tableColumn id="1" name="Week" dataDxfId="6"/>
    <tableColumn id="2" name="Impressions" dataDxfId="5"/>
    <tableColumn id="3" name="Engagement Rate" dataDxfId="4"/>
    <tableColumn id="4" name="Audience Growth Rate" dataDxfId="3"/>
    <tableColumn id="5" name="Response Rate" dataDxfId="2"/>
    <tableColumn id="7" name="Post Reach" dataDxfId="1"/>
    <tableColumn id="8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T1" zoomScale="85" zoomScaleNormal="85" workbookViewId="0">
      <selection activeCell="AI20" sqref="AI20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16384" width="8.88671875" style="6"/>
  </cols>
  <sheetData>
    <row r="1" spans="1:36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6" ht="14.4" customHeight="1" x14ac:dyDescent="0.25">
      <c r="A2" s="8"/>
      <c r="B2" s="9"/>
      <c r="C2" s="9"/>
      <c r="D2" s="9"/>
      <c r="E2" s="9"/>
      <c r="F2" s="16" t="s">
        <v>7</v>
      </c>
      <c r="G2" s="16"/>
      <c r="H2" s="10">
        <v>25450</v>
      </c>
      <c r="I2" s="8"/>
      <c r="J2" s="9"/>
      <c r="K2" s="9"/>
      <c r="L2" s="9"/>
      <c r="M2" s="9"/>
      <c r="N2" s="16" t="s">
        <v>7</v>
      </c>
      <c r="O2" s="16"/>
      <c r="P2" s="10">
        <v>18500</v>
      </c>
      <c r="Q2" s="8"/>
      <c r="R2" s="9"/>
      <c r="S2" s="9"/>
      <c r="T2" s="9"/>
      <c r="U2" s="9"/>
      <c r="V2" s="16" t="s">
        <v>7</v>
      </c>
      <c r="W2" s="16"/>
      <c r="X2" s="10">
        <v>28500</v>
      </c>
      <c r="Y2" s="8"/>
      <c r="Z2" s="9"/>
      <c r="AA2" s="9"/>
      <c r="AB2" s="9"/>
      <c r="AC2" s="9"/>
      <c r="AD2" s="16" t="s">
        <v>7</v>
      </c>
      <c r="AE2" s="16"/>
      <c r="AF2" s="10">
        <v>35508</v>
      </c>
      <c r="AG2" s="8"/>
      <c r="AH2" s="12"/>
      <c r="AI2" s="12"/>
      <c r="AJ2" s="12"/>
    </row>
    <row r="3" spans="1:36" ht="14.4" customHeight="1" x14ac:dyDescent="0.25">
      <c r="A3" s="8"/>
      <c r="B3" s="9"/>
      <c r="C3" s="9"/>
      <c r="D3" s="9"/>
      <c r="E3" s="9"/>
      <c r="F3" s="16" t="s">
        <v>13</v>
      </c>
      <c r="G3" s="16"/>
      <c r="H3" s="10">
        <f>SUM(Facebook[Audience Growth Rate])</f>
        <v>842</v>
      </c>
      <c r="I3" s="14">
        <f>H3/H2</f>
        <v>3.3084479371316304E-2</v>
      </c>
      <c r="J3" s="9"/>
      <c r="K3" s="9"/>
      <c r="L3" s="9"/>
      <c r="M3" s="9"/>
      <c r="N3" s="16" t="s">
        <v>13</v>
      </c>
      <c r="O3" s="16"/>
      <c r="P3" s="10">
        <f>SUM(Linkedin[Audience Growth Rate])</f>
        <v>850</v>
      </c>
      <c r="Q3" s="14">
        <f>P3/P2</f>
        <v>4.5945945945945948E-2</v>
      </c>
      <c r="R3" s="9"/>
      <c r="S3" s="9"/>
      <c r="T3" s="9"/>
      <c r="U3" s="9"/>
      <c r="V3" s="16" t="s">
        <v>13</v>
      </c>
      <c r="W3" s="16"/>
      <c r="X3" s="10">
        <f>SUM(Instagram[Audience Growth Rate])</f>
        <v>1193</v>
      </c>
      <c r="Y3" s="14">
        <f>X3/X2</f>
        <v>4.185964912280702E-2</v>
      </c>
      <c r="Z3" s="9"/>
      <c r="AA3" s="9"/>
      <c r="AB3" s="9"/>
      <c r="AC3" s="9"/>
      <c r="AD3" s="16" t="s">
        <v>13</v>
      </c>
      <c r="AE3" s="16"/>
      <c r="AF3" s="10">
        <f>SUM(X[Audience Growth Rate])</f>
        <v>1310</v>
      </c>
      <c r="AG3" s="14">
        <f>AF3/AF2</f>
        <v>3.6893094513912358E-2</v>
      </c>
      <c r="AH3" s="12"/>
      <c r="AI3" s="12"/>
      <c r="AJ3" s="12"/>
    </row>
    <row r="4" spans="1:36" ht="14.4" customHeight="1" x14ac:dyDescent="0.25">
      <c r="A4" s="8"/>
      <c r="B4" s="9"/>
      <c r="C4" s="9"/>
      <c r="D4" s="9"/>
      <c r="E4" s="9"/>
      <c r="F4" s="16" t="s">
        <v>12</v>
      </c>
      <c r="G4" s="16"/>
      <c r="H4" s="10">
        <f>H2+H3</f>
        <v>26292</v>
      </c>
      <c r="I4" s="8"/>
      <c r="J4" s="9"/>
      <c r="K4" s="9"/>
      <c r="L4" s="9"/>
      <c r="M4" s="9"/>
      <c r="N4" s="16" t="s">
        <v>12</v>
      </c>
      <c r="O4" s="16"/>
      <c r="P4" s="10">
        <f>P2+P3</f>
        <v>19350</v>
      </c>
      <c r="Q4" s="8"/>
      <c r="R4" s="9"/>
      <c r="S4" s="9"/>
      <c r="T4" s="9"/>
      <c r="U4" s="9"/>
      <c r="V4" s="16" t="s">
        <v>12</v>
      </c>
      <c r="W4" s="16"/>
      <c r="X4" s="10">
        <f>X2+X3</f>
        <v>29693</v>
      </c>
      <c r="Y4" s="8"/>
      <c r="Z4" s="9"/>
      <c r="AA4" s="9"/>
      <c r="AB4" s="9"/>
      <c r="AC4" s="9"/>
      <c r="AD4" s="16" t="s">
        <v>12</v>
      </c>
      <c r="AE4" s="16"/>
      <c r="AF4" s="10">
        <f>AF2+AF3</f>
        <v>36818</v>
      </c>
      <c r="AG4" s="8"/>
      <c r="AH4" s="12"/>
      <c r="AI4" s="12"/>
      <c r="AJ4" s="12"/>
    </row>
    <row r="5" spans="1:36" ht="14.4" customHeight="1" x14ac:dyDescent="0.25">
      <c r="A5" s="8"/>
      <c r="B5" s="9"/>
      <c r="C5" s="9"/>
      <c r="D5" s="9"/>
      <c r="E5" s="9"/>
      <c r="F5" s="16" t="s">
        <v>5</v>
      </c>
      <c r="G5" s="16"/>
      <c r="H5" s="10">
        <f>SUM(Facebook[Post Reach])</f>
        <v>414739</v>
      </c>
      <c r="I5" s="8"/>
      <c r="J5" s="9"/>
      <c r="K5" s="9"/>
      <c r="L5" s="9"/>
      <c r="M5" s="9"/>
      <c r="N5" s="16" t="s">
        <v>5</v>
      </c>
      <c r="O5" s="16"/>
      <c r="P5" s="10">
        <f>SUM(Linkedin[Post Reach])</f>
        <v>371601</v>
      </c>
      <c r="Q5" s="8"/>
      <c r="R5" s="9"/>
      <c r="S5" s="9"/>
      <c r="T5" s="9"/>
      <c r="U5" s="9"/>
      <c r="V5" s="16" t="s">
        <v>5</v>
      </c>
      <c r="W5" s="16"/>
      <c r="X5" s="10">
        <f>SUM(Instagram[Post Reach])</f>
        <v>431067</v>
      </c>
      <c r="Y5" s="8"/>
      <c r="Z5" s="9"/>
      <c r="AA5" s="9"/>
      <c r="AB5" s="9"/>
      <c r="AC5" s="9"/>
      <c r="AD5" s="16" t="s">
        <v>5</v>
      </c>
      <c r="AE5" s="16"/>
      <c r="AF5" s="10">
        <f>SUM(X[Post Reach])</f>
        <v>426091</v>
      </c>
      <c r="AG5" s="8"/>
      <c r="AH5" s="12"/>
      <c r="AI5" s="12"/>
      <c r="AJ5" s="12"/>
    </row>
    <row r="6" spans="1:36" ht="14.4" customHeight="1" x14ac:dyDescent="0.25">
      <c r="A6" s="8"/>
      <c r="B6" s="9"/>
      <c r="C6" s="9"/>
      <c r="D6" s="9"/>
      <c r="E6" s="9"/>
      <c r="F6" s="16" t="s">
        <v>9</v>
      </c>
      <c r="G6" s="16"/>
      <c r="H6" s="10">
        <f>SUM(Facebook[Likes])</f>
        <v>23516</v>
      </c>
      <c r="I6" s="8"/>
      <c r="J6" s="9"/>
      <c r="K6" s="9"/>
      <c r="L6" s="9"/>
      <c r="M6" s="9"/>
      <c r="N6" s="16" t="s">
        <v>9</v>
      </c>
      <c r="O6" s="16"/>
      <c r="P6" s="10">
        <f>SUM(Linkedin[Likes])</f>
        <v>54101</v>
      </c>
      <c r="Q6" s="8"/>
      <c r="R6" s="9"/>
      <c r="S6" s="9"/>
      <c r="T6" s="9"/>
      <c r="U6" s="9"/>
      <c r="V6" s="16" t="s">
        <v>9</v>
      </c>
      <c r="W6" s="16"/>
      <c r="X6" s="10">
        <f>SUM(Instagram[Likes])</f>
        <v>62610</v>
      </c>
      <c r="Y6" s="8"/>
      <c r="Z6" s="9"/>
      <c r="AA6" s="9"/>
      <c r="AB6" s="9"/>
      <c r="AC6" s="9"/>
      <c r="AD6" s="16" t="s">
        <v>9</v>
      </c>
      <c r="AE6" s="16"/>
      <c r="AF6" s="10">
        <f>SUM(X[Likes])</f>
        <v>75811</v>
      </c>
      <c r="AG6" s="8"/>
      <c r="AH6" s="12"/>
      <c r="AI6" s="12"/>
      <c r="AJ6" s="12"/>
    </row>
    <row r="7" spans="1:36" ht="14.4" customHeight="1" x14ac:dyDescent="0.25">
      <c r="A7" s="8"/>
      <c r="B7" s="9"/>
      <c r="C7" s="9"/>
      <c r="D7" s="9"/>
      <c r="E7" s="9"/>
      <c r="F7" s="16" t="s">
        <v>14</v>
      </c>
      <c r="G7" s="16"/>
      <c r="H7" s="11">
        <f>AVERAGE(Facebook[Engagement Rate])</f>
        <v>2.2218406593406587E-2</v>
      </c>
      <c r="I7" s="8"/>
      <c r="J7" s="9"/>
      <c r="K7" s="9"/>
      <c r="L7" s="9"/>
      <c r="M7" s="9"/>
      <c r="N7" s="16" t="s">
        <v>14</v>
      </c>
      <c r="O7" s="16"/>
      <c r="P7" s="11">
        <f>AVERAGE(Linkedin[Engagement Rate])</f>
        <v>2.1253846153846154E-2</v>
      </c>
      <c r="Q7" s="8"/>
      <c r="R7" s="9"/>
      <c r="S7" s="9"/>
      <c r="T7" s="9"/>
      <c r="U7" s="9"/>
      <c r="V7" s="16" t="s">
        <v>14</v>
      </c>
      <c r="W7" s="16"/>
      <c r="X7" s="11">
        <f>AVERAGE(Instagram[Engagement Rate])</f>
        <v>2.3603846153846149E-2</v>
      </c>
      <c r="Y7" s="8"/>
      <c r="Z7" s="9"/>
      <c r="AA7" s="9"/>
      <c r="AB7" s="9"/>
      <c r="AC7" s="9"/>
      <c r="AD7" s="16" t="s">
        <v>14</v>
      </c>
      <c r="AE7" s="16"/>
      <c r="AF7" s="11">
        <f>AVERAGE(X[Engagement Rate])</f>
        <v>2.6894230769230767E-2</v>
      </c>
      <c r="AG7" s="8"/>
      <c r="AH7" s="12"/>
      <c r="AI7" s="12"/>
      <c r="AJ7" s="12"/>
    </row>
    <row r="8" spans="1:36" ht="14.4" customHeight="1" x14ac:dyDescent="0.25">
      <c r="A8" s="8"/>
      <c r="B8" s="9"/>
      <c r="C8" s="9"/>
      <c r="D8" s="9"/>
      <c r="E8" s="9"/>
      <c r="F8" s="16" t="s">
        <v>15</v>
      </c>
      <c r="G8" s="16"/>
      <c r="H8" s="11">
        <f>AVERAGE(Facebook[Response Rate])</f>
        <v>0.84288461538461523</v>
      </c>
      <c r="I8" s="8"/>
      <c r="J8" s="9"/>
      <c r="K8" s="9"/>
      <c r="L8" s="9"/>
      <c r="M8" s="9"/>
      <c r="N8" s="16" t="s">
        <v>15</v>
      </c>
      <c r="O8" s="16"/>
      <c r="P8" s="11">
        <f>AVERAGE(Linkedin[Response Rate])</f>
        <v>0.85057692307692301</v>
      </c>
      <c r="Q8" s="8"/>
      <c r="R8" s="9"/>
      <c r="S8" s="9"/>
      <c r="T8" s="9"/>
      <c r="U8" s="9"/>
      <c r="V8" s="16" t="s">
        <v>15</v>
      </c>
      <c r="W8" s="16"/>
      <c r="X8" s="11">
        <f>AVERAGE(Instagram[Response Rate])</f>
        <v>0.85115384615384615</v>
      </c>
      <c r="Y8" s="8"/>
      <c r="Z8" s="9"/>
      <c r="AA8" s="9"/>
      <c r="AB8" s="9"/>
      <c r="AC8" s="9"/>
      <c r="AD8" s="16" t="s">
        <v>15</v>
      </c>
      <c r="AE8" s="16"/>
      <c r="AF8" s="11">
        <f>AVERAGE(X[Response Rate])</f>
        <v>0.85019230769230769</v>
      </c>
      <c r="AG8" s="8"/>
      <c r="AH8" s="12"/>
      <c r="AI8" s="12"/>
      <c r="AJ8" s="12"/>
    </row>
    <row r="9" spans="1:36" ht="14.4" customHeight="1" x14ac:dyDescent="0.25">
      <c r="A9" s="8"/>
      <c r="B9" s="9"/>
      <c r="C9" s="9"/>
      <c r="D9" s="9"/>
      <c r="E9" s="9"/>
      <c r="F9" s="16" t="s">
        <v>1</v>
      </c>
      <c r="G9" s="16"/>
      <c r="H9" s="10">
        <f>SUM(Facebook[Impressions])</f>
        <v>525047</v>
      </c>
      <c r="I9" s="8"/>
      <c r="J9" s="9"/>
      <c r="K9" s="9"/>
      <c r="L9" s="9"/>
      <c r="M9" s="9"/>
      <c r="N9" s="16" t="s">
        <v>1</v>
      </c>
      <c r="O9" s="16"/>
      <c r="P9" s="10">
        <f>SUM(Linkedin[Impressions])</f>
        <v>466294</v>
      </c>
      <c r="Q9" s="8"/>
      <c r="R9" s="9"/>
      <c r="S9" s="9"/>
      <c r="T9" s="9"/>
      <c r="U9" s="9"/>
      <c r="V9" s="16" t="s">
        <v>1</v>
      </c>
      <c r="W9" s="16"/>
      <c r="X9" s="10">
        <f>SUM(Instagram[Impressions])</f>
        <v>612149</v>
      </c>
      <c r="Y9" s="8"/>
      <c r="Z9" s="9"/>
      <c r="AA9" s="9"/>
      <c r="AB9" s="9"/>
      <c r="AC9" s="9"/>
      <c r="AD9" s="16" t="s">
        <v>1</v>
      </c>
      <c r="AE9" s="16"/>
      <c r="AF9" s="10">
        <f>SUM(X[Impressions])</f>
        <v>737589</v>
      </c>
      <c r="AG9" s="8"/>
      <c r="AH9" s="18" t="s">
        <v>16</v>
      </c>
      <c r="AI9" s="18"/>
      <c r="AJ9" s="13">
        <f>AF9+X9+P9+H9</f>
        <v>2341079</v>
      </c>
    </row>
    <row r="10" spans="1:36" ht="40.200000000000003" customHeight="1" x14ac:dyDescent="0.25">
      <c r="A10" s="8"/>
      <c r="B10" s="9"/>
      <c r="C10" s="17" t="s">
        <v>6</v>
      </c>
      <c r="D10" s="17"/>
      <c r="E10" s="17"/>
      <c r="F10" s="17"/>
      <c r="G10" s="17"/>
      <c r="H10" s="17"/>
      <c r="I10" s="8"/>
      <c r="J10" s="9"/>
      <c r="K10" s="17" t="s">
        <v>8</v>
      </c>
      <c r="L10" s="17"/>
      <c r="M10" s="17"/>
      <c r="N10" s="17"/>
      <c r="O10" s="17"/>
      <c r="P10" s="17"/>
      <c r="Q10" s="8"/>
      <c r="R10" s="9"/>
      <c r="S10" s="17" t="s">
        <v>10</v>
      </c>
      <c r="T10" s="17"/>
      <c r="U10" s="17"/>
      <c r="V10" s="17"/>
      <c r="W10" s="17"/>
      <c r="X10" s="17"/>
      <c r="Y10" s="8"/>
      <c r="Z10" s="9"/>
      <c r="AA10" s="17" t="s">
        <v>11</v>
      </c>
      <c r="AB10" s="17"/>
      <c r="AC10" s="17"/>
      <c r="AD10" s="17"/>
      <c r="AE10" s="17"/>
      <c r="AF10" s="17"/>
      <c r="AG10" s="8"/>
      <c r="AH10" s="12"/>
      <c r="AI10" s="12"/>
      <c r="AJ10" s="12"/>
    </row>
    <row r="11" spans="1:36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6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</row>
    <row r="13" spans="1:36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6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6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6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9"/>
      <c r="AJ23" s="19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9"/>
      <c r="AJ24" s="19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9"/>
      <c r="AJ25" s="19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="58" zoomScaleNormal="58" workbookViewId="0">
      <selection activeCell="AG20" sqref="AG20"/>
    </sheetView>
  </sheetViews>
  <sheetFormatPr defaultRowHeight="14.4" x14ac:dyDescent="0.3"/>
  <sheetData>
    <row r="1" spans="1:26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Engineer</cp:lastModifiedBy>
  <cp:lastPrinted>2024-05-29T13:43:25Z</cp:lastPrinted>
  <dcterms:created xsi:type="dcterms:W3CDTF">2024-05-27T11:02:34Z</dcterms:created>
  <dcterms:modified xsi:type="dcterms:W3CDTF">2024-09-28T23:20:29Z</dcterms:modified>
</cp:coreProperties>
</file>