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HyperCubeResult" localSheetId="0">Sheet1!$C$3:$F$12</definedName>
  </definedNames>
  <calcPr calcId="145621"/>
</workbook>
</file>

<file path=xl/calcChain.xml><?xml version="1.0" encoding="utf-8"?>
<calcChain xmlns="http://schemas.openxmlformats.org/spreadsheetml/2006/main">
  <c r="J36" i="1" l="1"/>
  <c r="N36" i="1" s="1"/>
  <c r="I36" i="1"/>
  <c r="I35" i="1"/>
  <c r="J35" i="1" s="1"/>
  <c r="I34" i="1"/>
  <c r="J34" i="1" s="1"/>
  <c r="I33" i="1"/>
  <c r="J33" i="1" s="1"/>
  <c r="N33" i="1" s="1"/>
  <c r="I31" i="1"/>
  <c r="J31" i="1" s="1"/>
  <c r="I30" i="1"/>
  <c r="J30" i="1" s="1"/>
  <c r="K36" i="1" l="1"/>
  <c r="L36" i="1"/>
  <c r="M36" i="1"/>
  <c r="N35" i="1"/>
  <c r="M35" i="1"/>
  <c r="L35" i="1"/>
  <c r="K35" i="1"/>
  <c r="N34" i="1"/>
  <c r="M34" i="1"/>
  <c r="L34" i="1"/>
  <c r="K34" i="1"/>
  <c r="K33" i="1"/>
  <c r="L33" i="1"/>
  <c r="M33" i="1"/>
  <c r="L31" i="1"/>
  <c r="N31" i="1"/>
  <c r="K31" i="1"/>
  <c r="M31" i="1"/>
  <c r="N30" i="1"/>
  <c r="M30" i="1"/>
  <c r="L30" i="1"/>
  <c r="K30" i="1"/>
  <c r="I28" i="1"/>
  <c r="J28" i="1" s="1"/>
  <c r="J27" i="1"/>
  <c r="N27" i="1" s="1"/>
  <c r="I27" i="1"/>
  <c r="I25" i="1"/>
  <c r="J25" i="1" s="1"/>
  <c r="I22" i="1"/>
  <c r="J22" i="1" s="1"/>
  <c r="I21" i="1"/>
  <c r="J21" i="1" s="1"/>
  <c r="I23" i="1"/>
  <c r="J23" i="1" s="1"/>
  <c r="I24" i="1"/>
  <c r="J24" i="1" s="1"/>
  <c r="N18" i="1"/>
  <c r="M18" i="1"/>
  <c r="L18" i="1"/>
  <c r="K18" i="1"/>
  <c r="E18" i="1"/>
  <c r="N28" i="1" l="1"/>
  <c r="M28" i="1"/>
  <c r="L28" i="1"/>
  <c r="K28" i="1"/>
  <c r="K27" i="1"/>
  <c r="L27" i="1"/>
  <c r="M27" i="1"/>
  <c r="M25" i="1"/>
  <c r="K25" i="1"/>
  <c r="N25" i="1"/>
  <c r="L25" i="1"/>
  <c r="N22" i="1"/>
  <c r="M22" i="1"/>
  <c r="L22" i="1"/>
  <c r="K22" i="1"/>
  <c r="N21" i="1"/>
  <c r="M21" i="1"/>
  <c r="L21" i="1"/>
  <c r="K21" i="1"/>
  <c r="N23" i="1"/>
  <c r="M23" i="1"/>
  <c r="L23" i="1"/>
  <c r="K23" i="1"/>
  <c r="N24" i="1"/>
  <c r="M24" i="1"/>
  <c r="L24" i="1"/>
  <c r="K24" i="1"/>
  <c r="H17" i="1"/>
  <c r="E17" i="1"/>
  <c r="I17" i="1" s="1"/>
  <c r="J17" i="1" s="1"/>
  <c r="E16" i="1"/>
  <c r="H16" i="1"/>
  <c r="I16" i="1"/>
  <c r="J16" i="1" s="1"/>
  <c r="I9" i="1" l="1"/>
  <c r="J9" i="1" s="1"/>
  <c r="I11" i="1"/>
  <c r="J11" i="1" s="1"/>
  <c r="M11" i="1" s="1"/>
  <c r="E2" i="1"/>
  <c r="I2" i="1" s="1"/>
  <c r="J2" i="1" s="1"/>
  <c r="E3" i="1"/>
  <c r="I3" i="1" s="1"/>
  <c r="J3" i="1" s="1"/>
  <c r="N3" i="1" s="1"/>
  <c r="E4" i="1"/>
  <c r="I4" i="1" s="1"/>
  <c r="J4" i="1" s="1"/>
  <c r="E5" i="1"/>
  <c r="I5" i="1" s="1"/>
  <c r="J5" i="1" s="1"/>
  <c r="E6" i="1"/>
  <c r="I6" i="1" s="1"/>
  <c r="J6" i="1" s="1"/>
  <c r="E7" i="1"/>
  <c r="I7" i="1" s="1"/>
  <c r="J7" i="1" s="1"/>
  <c r="L7" i="1" s="1"/>
  <c r="E8" i="1"/>
  <c r="I8" i="1" s="1"/>
  <c r="J8" i="1" s="1"/>
  <c r="E9" i="1"/>
  <c r="E10" i="1"/>
  <c r="I10" i="1" s="1"/>
  <c r="J10" i="1" s="1"/>
  <c r="M10" i="1" s="1"/>
  <c r="E11" i="1"/>
  <c r="E12" i="1"/>
  <c r="I12" i="1" s="1"/>
  <c r="J12" i="1" s="1"/>
  <c r="K12" i="1" s="1"/>
  <c r="H2" i="1"/>
  <c r="H4" i="1"/>
  <c r="H5" i="1"/>
  <c r="H6" i="1"/>
  <c r="H7" i="1"/>
  <c r="H8" i="1"/>
  <c r="H9" i="1"/>
  <c r="H10" i="1"/>
  <c r="H11" i="1"/>
  <c r="H12" i="1"/>
  <c r="H3" i="1"/>
  <c r="K8" i="1" l="1"/>
  <c r="M8" i="1"/>
  <c r="K9" i="1"/>
  <c r="L9" i="1"/>
  <c r="N12" i="1"/>
  <c r="K10" i="1"/>
  <c r="K7" i="1"/>
  <c r="K6" i="1"/>
  <c r="N5" i="1"/>
  <c r="K5" i="1"/>
  <c r="L5" i="1"/>
  <c r="M5" i="1"/>
  <c r="N4" i="1"/>
  <c r="K4" i="1"/>
  <c r="L4" i="1"/>
  <c r="M4" i="1"/>
  <c r="N11" i="1"/>
  <c r="L12" i="1"/>
  <c r="K11" i="1"/>
  <c r="L8" i="1"/>
  <c r="M9" i="1"/>
  <c r="N8" i="1"/>
  <c r="N10" i="1"/>
  <c r="N9" i="1"/>
  <c r="K3" i="1"/>
  <c r="L3" i="1"/>
  <c r="M7" i="1"/>
  <c r="L6" i="1"/>
  <c r="L11" i="1"/>
  <c r="M3" i="1"/>
  <c r="N7" i="1"/>
  <c r="L10" i="1"/>
  <c r="M12" i="1"/>
  <c r="N6" i="1"/>
  <c r="M6" i="1"/>
</calcChain>
</file>

<file path=xl/connections.xml><?xml version="1.0" encoding="utf-8"?>
<connections xmlns="http://schemas.openxmlformats.org/spreadsheetml/2006/main">
  <connection id="1" name="HyperCubeResult" type="6" refreshedVersion="4" background="1" saveData="1">
    <textPr codePage="437" firstRow="2" sourceFile="C:\Users\Shixin Xu\Documents\HyperCubeResul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<sst xmlns="http://schemas.openxmlformats.org/spreadsheetml/2006/main" count="141" uniqueCount="81">
  <si>
    <t>Simulation</t>
  </si>
  <si>
    <t>TensionR</t>
  </si>
  <si>
    <t>Diameter</t>
  </si>
  <si>
    <t>Contract</t>
  </si>
  <si>
    <t>Feb2-10</t>
  </si>
  <si>
    <t>Feb2-11</t>
  </si>
  <si>
    <t>Feb2-12</t>
  </si>
  <si>
    <t>Feb2-13</t>
  </si>
  <si>
    <t>Feb2-20</t>
  </si>
  <si>
    <t>Feb2-21</t>
  </si>
  <si>
    <t>Feb2-22</t>
  </si>
  <si>
    <t>Feb2-23</t>
  </si>
  <si>
    <t>Feb2-30</t>
  </si>
  <si>
    <t>Feb2-31</t>
  </si>
  <si>
    <t>Type</t>
  </si>
  <si>
    <t>Wild-Type</t>
  </si>
  <si>
    <t>U</t>
  </si>
  <si>
    <t>W</t>
  </si>
  <si>
    <t>Ksi</t>
  </si>
  <si>
    <t>Gamma</t>
  </si>
  <si>
    <t>Base line</t>
  </si>
  <si>
    <t>Wild-type</t>
  </si>
  <si>
    <t>Curvature</t>
  </si>
  <si>
    <t>Nucleus</t>
  </si>
  <si>
    <t>height</t>
  </si>
  <si>
    <t>D_Perecent</t>
  </si>
  <si>
    <t>D_perecent_mapped</t>
  </si>
  <si>
    <t>Apical_L0</t>
  </si>
  <si>
    <t>Latareal_and_Basal_L0</t>
  </si>
  <si>
    <t>Constant_C</t>
  </si>
  <si>
    <t>Curvature_perip</t>
  </si>
  <si>
    <t>April2-13</t>
  </si>
  <si>
    <t>April3-13</t>
  </si>
  <si>
    <t>Adh</t>
  </si>
  <si>
    <t>Perturbed</t>
  </si>
  <si>
    <t>April-5th</t>
  </si>
  <si>
    <t>SingleCell</t>
  </si>
  <si>
    <t>April10-30</t>
  </si>
  <si>
    <t>True-uniform</t>
  </si>
  <si>
    <t>P-ECM removed</t>
  </si>
  <si>
    <t>p-Time</t>
  </si>
  <si>
    <t>cell-stfiness</t>
  </si>
  <si>
    <t>uniform-1800</t>
  </si>
  <si>
    <t>non-uniform-1800</t>
  </si>
  <si>
    <t>ECM stiffness</t>
  </si>
  <si>
    <t>April9th-30</t>
  </si>
  <si>
    <t>April8th-30</t>
  </si>
  <si>
    <t>April 8th-31</t>
  </si>
  <si>
    <t>perturbed</t>
  </si>
  <si>
    <t>uniform-450</t>
  </si>
  <si>
    <t>April -7th</t>
  </si>
  <si>
    <t>April 6th</t>
  </si>
  <si>
    <t>May1st -200</t>
  </si>
  <si>
    <t>April12-20</t>
  </si>
  <si>
    <t>May 2nd _200</t>
  </si>
  <si>
    <t>run code</t>
  </si>
  <si>
    <t>May 5th _200</t>
  </si>
  <si>
    <t>Ressum</t>
  </si>
  <si>
    <t>May 6th _200</t>
  </si>
  <si>
    <t>May 10th _200</t>
  </si>
  <si>
    <t>May 7th _100</t>
  </si>
  <si>
    <t>May 8th _100</t>
  </si>
  <si>
    <t>May 9th _100</t>
  </si>
  <si>
    <t>Apical Adh present</t>
  </si>
  <si>
    <t>Basal-Actin present</t>
  </si>
  <si>
    <t>unirom-1800</t>
  </si>
  <si>
    <t>FASLE</t>
  </si>
  <si>
    <t>June 6th 0100</t>
  </si>
  <si>
    <t>June 5th 0100</t>
  </si>
  <si>
    <t>June 4th 0100</t>
  </si>
  <si>
    <t>ECM_Adh</t>
  </si>
  <si>
    <t>ECM_neighb_Frq</t>
  </si>
  <si>
    <t>June 4th 0300</t>
  </si>
  <si>
    <t>Damp ECM basal</t>
  </si>
  <si>
    <t>DAMP ECM rest</t>
  </si>
  <si>
    <t>June 3rd</t>
  </si>
  <si>
    <t>debuging-unique name to resume files</t>
  </si>
  <si>
    <t>June 2nd-0300</t>
  </si>
  <si>
    <t>4500/4500/45000</t>
  </si>
  <si>
    <t xml:space="preserve">FASLE </t>
  </si>
  <si>
    <t>June 1st300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</si>
</sst>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9" fillId="2" borderId="1" applyNumberFormat="0" applyFont="0" applyAlignment="0" applyProtection="0"/>
    <xf numFmtId="0" fontId="10" fillId="3" borderId="2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0" xfId="0"/>
    <xf numFmtId="164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0" fillId="0" borderId="0" xfId="0" applyNumberFormat="1" applyFill="1"/>
    <xf numFmtId="0" fontId="8" fillId="0" borderId="0" xfId="0" applyFont="1" applyFill="1"/>
    <xf numFmtId="0" fontId="0" fillId="0" borderId="0" xfId="0" applyFill="1"/>
    <xf numFmtId="164" fontId="1" fillId="0" borderId="0" xfId="0" applyNumberFormat="1" applyFont="1" applyFill="1"/>
    <xf numFmtId="164" fontId="2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164" fontId="5" fillId="0" borderId="0" xfId="0" applyNumberFormat="1" applyFont="1" applyFill="1"/>
    <xf numFmtId="164" fontId="6" fillId="0" borderId="0" xfId="0" applyNumberFormat="1" applyFont="1" applyFill="1"/>
    <xf numFmtId="164" fontId="7" fillId="0" borderId="0" xfId="0" applyNumberFormat="1" applyFont="1" applyFill="1"/>
    <xf numFmtId="11" fontId="0" fillId="0" borderId="0" xfId="0" applyNumberFormat="1"/>
    <xf numFmtId="3" fontId="0" fillId="0" borderId="0" xfId="0" applyNumberFormat="1"/>
    <xf numFmtId="0" fontId="0" fillId="2" borderId="1" xfId="1" applyFont="1"/>
    <xf numFmtId="164" fontId="0" fillId="2" borderId="1" xfId="1" applyNumberFormat="1" applyFont="1"/>
    <xf numFmtId="164" fontId="4" fillId="2" borderId="1" xfId="1" applyNumberFormat="1" applyFont="1"/>
    <xf numFmtId="164" fontId="5" fillId="2" borderId="1" xfId="1" applyNumberFormat="1" applyFont="1"/>
    <xf numFmtId="164" fontId="6" fillId="2" borderId="1" xfId="1" applyNumberFormat="1" applyFont="1"/>
    <xf numFmtId="164" fontId="7" fillId="2" borderId="1" xfId="1" applyNumberFormat="1" applyFont="1"/>
    <xf numFmtId="3" fontId="0" fillId="2" borderId="1" xfId="1" applyNumberFormat="1" applyFont="1"/>
    <xf numFmtId="0" fontId="10" fillId="3" borderId="2" xfId="2"/>
    <xf numFmtId="0" fontId="0" fillId="0" borderId="0" xfId="0" applyFill="1" applyBorder="1"/>
  </cellXfs>
  <cellStyles count="3">
    <cellStyle name="Check Cell" xfId="2" builtinId="2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yperCube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zoomScale="75" zoomScaleNormal="75" workbookViewId="0">
      <selection activeCell="J43" sqref="J43:N43"/>
    </sheetView>
  </sheetViews>
  <sheetFormatPr defaultRowHeight="15" x14ac:dyDescent="0.25"/>
  <cols>
    <col min="1" max="1" width="17.7109375" customWidth="1"/>
    <col min="2" max="2" width="15.7109375" customWidth="1"/>
    <col min="3" max="3" width="9.28515625" customWidth="1"/>
    <col min="4" max="4" width="16.7109375" customWidth="1"/>
    <col min="5" max="5" width="23.42578125" customWidth="1"/>
    <col min="6" max="6" width="10.42578125" customWidth="1"/>
    <col min="7" max="7" width="15.42578125" customWidth="1"/>
    <col min="8" max="8" width="21.140625" customWidth="1"/>
    <col min="9" max="9" width="9" customWidth="1"/>
    <col min="10" max="10" width="13.85546875" customWidth="1"/>
    <col min="11" max="11" width="7.28515625" customWidth="1"/>
    <col min="12" max="12" width="7.42578125" customWidth="1"/>
    <col min="13" max="13" width="8.42578125" customWidth="1"/>
    <col min="15" max="15" width="12.42578125" customWidth="1"/>
    <col min="16" max="16" width="11" customWidth="1"/>
    <col min="17" max="17" width="10" customWidth="1"/>
    <col min="18" max="18" width="10.5703125" customWidth="1"/>
    <col min="19" max="19" width="13" customWidth="1"/>
    <col min="20" max="20" width="15.28515625" bestFit="1" customWidth="1"/>
    <col min="21" max="21" width="20.85546875" customWidth="1"/>
    <col min="22" max="22" width="22" customWidth="1"/>
    <col min="23" max="23" width="13.42578125" customWidth="1"/>
    <col min="24" max="24" width="14.28515625" customWidth="1"/>
    <col min="25" max="25" width="21.140625" customWidth="1"/>
    <col min="28" max="28" width="11.85546875" customWidth="1"/>
    <col min="29" max="29" width="16.140625" bestFit="1" customWidth="1"/>
    <col min="30" max="30" width="19.5703125" customWidth="1"/>
    <col min="31" max="31" width="19.85546875" customWidth="1"/>
  </cols>
  <sheetData>
    <row r="1" spans="1:31" x14ac:dyDescent="0.25">
      <c r="A1" t="s">
        <v>0</v>
      </c>
      <c r="B1" t="s">
        <v>14</v>
      </c>
      <c r="C1" s="1" t="s">
        <v>1</v>
      </c>
      <c r="D1" s="1" t="s">
        <v>25</v>
      </c>
      <c r="E1" t="s">
        <v>26</v>
      </c>
      <c r="F1" s="1" t="s">
        <v>3</v>
      </c>
      <c r="G1" s="1" t="s">
        <v>27</v>
      </c>
      <c r="H1" s="1" t="s">
        <v>28</v>
      </c>
      <c r="I1" s="1" t="s">
        <v>2</v>
      </c>
      <c r="J1" s="1" t="s">
        <v>29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22</v>
      </c>
      <c r="P1" s="1" t="s">
        <v>24</v>
      </c>
      <c r="Q1" s="1" t="s">
        <v>23</v>
      </c>
      <c r="R1" s="1" t="s">
        <v>30</v>
      </c>
      <c r="S1" s="1" t="s">
        <v>33</v>
      </c>
      <c r="T1" s="1" t="s">
        <v>39</v>
      </c>
      <c r="U1" s="1" t="s">
        <v>64</v>
      </c>
      <c r="V1" s="1" t="s">
        <v>63</v>
      </c>
      <c r="W1" s="1" t="s">
        <v>40</v>
      </c>
      <c r="X1" s="1" t="s">
        <v>41</v>
      </c>
      <c r="Y1" s="1" t="s">
        <v>44</v>
      </c>
      <c r="Z1" s="1" t="s">
        <v>55</v>
      </c>
      <c r="AA1" s="1" t="s">
        <v>57</v>
      </c>
      <c r="AB1" s="1" t="s">
        <v>70</v>
      </c>
      <c r="AC1" s="1" t="s">
        <v>71</v>
      </c>
      <c r="AD1" s="1" t="s">
        <v>73</v>
      </c>
      <c r="AE1" s="1" t="s">
        <v>74</v>
      </c>
    </row>
    <row r="2" spans="1:31" x14ac:dyDescent="0.25">
      <c r="A2" t="s">
        <v>20</v>
      </c>
      <c r="B2" t="s">
        <v>21</v>
      </c>
      <c r="C2" s="1">
        <v>5</v>
      </c>
      <c r="D2" s="1">
        <v>0.8</v>
      </c>
      <c r="E2">
        <f>D2*1.25</f>
        <v>1</v>
      </c>
      <c r="F2" s="4">
        <v>9</v>
      </c>
      <c r="G2" s="5">
        <v>7.0000000000000007E-2</v>
      </c>
      <c r="H2" s="3">
        <f t="shared" ref="H2:H12" si="0">0.1-0.03*C2</f>
        <v>-4.9999999999999989E-2</v>
      </c>
      <c r="I2" s="1">
        <f>E2*1.5</f>
        <v>1.5</v>
      </c>
      <c r="J2" s="10">
        <f>0.33*I2*I2+0.167*I2</f>
        <v>0.99299999999999988</v>
      </c>
      <c r="K2" s="6">
        <v>12.8</v>
      </c>
      <c r="L2" s="7">
        <v>9.6</v>
      </c>
      <c r="M2" s="8">
        <v>0.224</v>
      </c>
      <c r="N2" s="9">
        <v>3.36</v>
      </c>
      <c r="O2" s="20">
        <v>0</v>
      </c>
      <c r="P2">
        <v>0</v>
      </c>
      <c r="Q2">
        <v>0</v>
      </c>
      <c r="R2">
        <v>0</v>
      </c>
      <c r="S2" t="b">
        <v>1</v>
      </c>
      <c r="X2" t="s">
        <v>43</v>
      </c>
      <c r="Y2">
        <v>4500</v>
      </c>
    </row>
    <row r="3" spans="1:31" x14ac:dyDescent="0.25">
      <c r="A3" s="11" t="s">
        <v>4</v>
      </c>
      <c r="B3" s="12" t="s">
        <v>15</v>
      </c>
      <c r="C3" s="10">
        <v>7.1601981112733499</v>
      </c>
      <c r="D3" s="10">
        <v>0.83665204537101101</v>
      </c>
      <c r="E3" s="10">
        <f t="shared" ref="E3:E12" si="1">D3*1.25</f>
        <v>1.0458150567137638</v>
      </c>
      <c r="F3" s="13">
        <v>0.50698714870959505</v>
      </c>
      <c r="G3" s="14">
        <v>7.0000000000000007E-2</v>
      </c>
      <c r="H3" s="15">
        <f t="shared" si="0"/>
        <v>-0.11480594333820049</v>
      </c>
      <c r="I3" s="10">
        <f t="shared" ref="I3:I12" si="2">E3*1.5</f>
        <v>1.5687225850706459</v>
      </c>
      <c r="J3" s="10">
        <f>0.33*I3*I3+0.167*I3</f>
        <v>1.0740705528473389</v>
      </c>
      <c r="K3" s="16">
        <f t="shared" ref="K3:K12" si="3">12.8*J3</f>
        <v>13.748103076445938</v>
      </c>
      <c r="L3" s="17">
        <f t="shared" ref="L3:L12" si="4">9.6*J3</f>
        <v>10.311077307334452</v>
      </c>
      <c r="M3" s="18">
        <f t="shared" ref="M3:M12" si="5">0.224*SQRT(J3)</f>
        <v>0.23214772034131217</v>
      </c>
      <c r="N3" s="19">
        <f t="shared" ref="N3:N12" si="6">3.36*SQRT(J3)</f>
        <v>3.4822158051196825</v>
      </c>
      <c r="O3" s="20">
        <v>3.2000000000000003E-4</v>
      </c>
      <c r="P3">
        <v>23.745000000000001</v>
      </c>
      <c r="Q3">
        <v>0.5857</v>
      </c>
      <c r="R3">
        <v>1.1999999999999999E-3</v>
      </c>
      <c r="S3" t="b">
        <v>1</v>
      </c>
    </row>
    <row r="4" spans="1:31" x14ac:dyDescent="0.25">
      <c r="A4" s="11" t="s">
        <v>5</v>
      </c>
      <c r="B4" s="12" t="s">
        <v>15</v>
      </c>
      <c r="C4" s="10">
        <v>5.9142769709462302</v>
      </c>
      <c r="D4" s="10">
        <v>1.2113511483185</v>
      </c>
      <c r="E4" s="10">
        <f t="shared" si="1"/>
        <v>1.514188935398125</v>
      </c>
      <c r="F4" s="13">
        <v>6.3870891882106697</v>
      </c>
      <c r="G4" s="14">
        <v>7.0000000000000007E-2</v>
      </c>
      <c r="H4" s="15">
        <f t="shared" si="0"/>
        <v>-7.7428309128386885E-2</v>
      </c>
      <c r="I4" s="10">
        <f t="shared" si="2"/>
        <v>2.2712834030971876</v>
      </c>
      <c r="J4" s="10">
        <f t="shared" ref="J4:J12" si="7">0.33*I4*I4+0.167*I4</f>
        <v>2.0816846663881949</v>
      </c>
      <c r="K4" s="16">
        <f t="shared" si="3"/>
        <v>26.645563729768895</v>
      </c>
      <c r="L4" s="17">
        <f t="shared" si="4"/>
        <v>19.984172797326671</v>
      </c>
      <c r="M4" s="18">
        <f t="shared" si="5"/>
        <v>0.32318819567040824</v>
      </c>
      <c r="N4" s="19">
        <f t="shared" si="6"/>
        <v>4.8478229350561231</v>
      </c>
      <c r="O4">
        <v>1.44E-2</v>
      </c>
      <c r="P4">
        <v>25.96</v>
      </c>
      <c r="Q4">
        <v>0.70899999999999996</v>
      </c>
      <c r="R4">
        <v>1.03E-2</v>
      </c>
      <c r="S4" s="2" t="b">
        <v>1</v>
      </c>
    </row>
    <row r="5" spans="1:31" x14ac:dyDescent="0.25">
      <c r="A5" s="11" t="s">
        <v>6</v>
      </c>
      <c r="B5" s="12" t="s">
        <v>15</v>
      </c>
      <c r="C5" s="10">
        <v>3.3043000189587501</v>
      </c>
      <c r="D5" s="10">
        <v>1.82825847119093</v>
      </c>
      <c r="E5" s="10">
        <f t="shared" si="1"/>
        <v>2.2853230889886627</v>
      </c>
      <c r="F5" s="13">
        <v>5.3683180435560596</v>
      </c>
      <c r="G5" s="14">
        <v>7.0000000000000007E-2</v>
      </c>
      <c r="H5" s="15">
        <f t="shared" si="0"/>
        <v>8.7099943123750134E-4</v>
      </c>
      <c r="I5" s="10">
        <f t="shared" si="2"/>
        <v>3.427984633482994</v>
      </c>
      <c r="J5" s="10">
        <f t="shared" si="7"/>
        <v>4.4503293874321876</v>
      </c>
      <c r="K5" s="16">
        <f t="shared" si="3"/>
        <v>56.964216159132008</v>
      </c>
      <c r="L5" s="17">
        <f t="shared" si="4"/>
        <v>42.723162119348999</v>
      </c>
      <c r="M5" s="18">
        <f t="shared" si="5"/>
        <v>0.47254600553152226</v>
      </c>
      <c r="N5" s="19">
        <f t="shared" si="6"/>
        <v>7.088190082972833</v>
      </c>
      <c r="O5" s="2">
        <v>8.0000000000000002E-3</v>
      </c>
      <c r="P5">
        <v>25.33</v>
      </c>
      <c r="Q5">
        <v>0.6845</v>
      </c>
      <c r="R5">
        <v>6.7999999999999996E-3</v>
      </c>
      <c r="S5" s="2" t="b">
        <v>1</v>
      </c>
    </row>
    <row r="6" spans="1:31" x14ac:dyDescent="0.25">
      <c r="A6" s="11" t="s">
        <v>7</v>
      </c>
      <c r="B6" s="12" t="s">
        <v>15</v>
      </c>
      <c r="C6" s="10">
        <v>2.2022172293625801</v>
      </c>
      <c r="D6" s="10">
        <v>0.29685527496039898</v>
      </c>
      <c r="E6" s="10">
        <f t="shared" si="1"/>
        <v>0.37106909370049873</v>
      </c>
      <c r="F6" s="13">
        <v>11.0210295955651</v>
      </c>
      <c r="G6" s="14">
        <v>7.0000000000000007E-2</v>
      </c>
      <c r="H6" s="15">
        <f t="shared" si="0"/>
        <v>3.3933483119122601E-2</v>
      </c>
      <c r="I6" s="10">
        <f t="shared" si="2"/>
        <v>0.55660364055074807</v>
      </c>
      <c r="J6" s="10">
        <f t="shared" si="7"/>
        <v>0.19518932015450924</v>
      </c>
      <c r="K6" s="16">
        <f t="shared" si="3"/>
        <v>2.4984232979777183</v>
      </c>
      <c r="L6" s="17">
        <f t="shared" si="4"/>
        <v>1.8738174734832886</v>
      </c>
      <c r="M6" s="18">
        <f t="shared" si="5"/>
        <v>9.8963727335184049E-2</v>
      </c>
      <c r="N6" s="19">
        <f t="shared" si="6"/>
        <v>1.4844559100277608</v>
      </c>
      <c r="O6" s="2">
        <v>1.6899999999999998E-2</v>
      </c>
      <c r="P6">
        <v>26.62</v>
      </c>
      <c r="Q6">
        <v>0.70199999999999996</v>
      </c>
      <c r="R6">
        <v>1.1599999999999999E-2</v>
      </c>
      <c r="S6" s="2" t="b">
        <v>1</v>
      </c>
    </row>
    <row r="7" spans="1:31" x14ac:dyDescent="0.25">
      <c r="A7" s="11" t="s">
        <v>8</v>
      </c>
      <c r="B7" s="12" t="s">
        <v>15</v>
      </c>
      <c r="C7" s="10">
        <v>8.5929486917331808</v>
      </c>
      <c r="D7" s="10">
        <v>1.5540475948713699</v>
      </c>
      <c r="E7" s="10">
        <f t="shared" si="1"/>
        <v>1.9425594935892123</v>
      </c>
      <c r="F7" s="13">
        <v>3.37884059138596</v>
      </c>
      <c r="G7" s="14">
        <v>7.0000000000000007E-2</v>
      </c>
      <c r="H7" s="15">
        <f t="shared" si="0"/>
        <v>-0.1577884607519954</v>
      </c>
      <c r="I7" s="10">
        <f t="shared" si="2"/>
        <v>2.9138392403838185</v>
      </c>
      <c r="J7" s="10">
        <f t="shared" si="7"/>
        <v>3.2884626623482789</v>
      </c>
      <c r="K7" s="16">
        <f t="shared" si="3"/>
        <v>42.092322078057975</v>
      </c>
      <c r="L7" s="17">
        <f t="shared" si="4"/>
        <v>31.569241558543474</v>
      </c>
      <c r="M7" s="18">
        <f t="shared" si="5"/>
        <v>0.40620426209726956</v>
      </c>
      <c r="N7" s="19">
        <f t="shared" si="6"/>
        <v>6.0930639314590431</v>
      </c>
      <c r="O7" s="2">
        <v>8.3999999999999995E-3</v>
      </c>
      <c r="P7">
        <v>25.24</v>
      </c>
      <c r="Q7">
        <v>0.68200000000000005</v>
      </c>
      <c r="R7">
        <v>7.1000000000000004E-3</v>
      </c>
      <c r="S7" s="2" t="b">
        <v>1</v>
      </c>
    </row>
    <row r="8" spans="1:31" x14ac:dyDescent="0.25">
      <c r="A8" s="11" t="s">
        <v>9</v>
      </c>
      <c r="B8" s="12" t="s">
        <v>15</v>
      </c>
      <c r="C8" s="10">
        <v>7.6817562266252901</v>
      </c>
      <c r="D8" s="10">
        <v>0.63057556794956304</v>
      </c>
      <c r="E8" s="10">
        <f t="shared" si="1"/>
        <v>0.78821945993695386</v>
      </c>
      <c r="F8" s="13">
        <v>7.7145295045338598</v>
      </c>
      <c r="G8" s="14">
        <v>7.0000000000000007E-2</v>
      </c>
      <c r="H8" s="15">
        <f t="shared" si="0"/>
        <v>-0.13045268679875868</v>
      </c>
      <c r="I8" s="10">
        <f t="shared" si="2"/>
        <v>1.1823291899054307</v>
      </c>
      <c r="J8" s="10">
        <f t="shared" si="7"/>
        <v>0.65875673810400948</v>
      </c>
      <c r="K8" s="16">
        <f t="shared" si="3"/>
        <v>8.4320862477313216</v>
      </c>
      <c r="L8" s="17">
        <f t="shared" si="4"/>
        <v>6.3240646857984908</v>
      </c>
      <c r="M8" s="18">
        <f t="shared" si="5"/>
        <v>0.18180698031458192</v>
      </c>
      <c r="N8" s="19">
        <f t="shared" si="6"/>
        <v>2.7271047047187285</v>
      </c>
      <c r="O8" s="2">
        <v>2.01E-2</v>
      </c>
      <c r="P8">
        <v>26.54</v>
      </c>
      <c r="Q8">
        <v>0.72299999999999998</v>
      </c>
      <c r="R8">
        <v>1.2699999999999999E-2</v>
      </c>
      <c r="S8" s="2" t="b">
        <v>1</v>
      </c>
    </row>
    <row r="9" spans="1:31" x14ac:dyDescent="0.25">
      <c r="A9" s="11" t="s">
        <v>10</v>
      </c>
      <c r="B9" s="12" t="s">
        <v>15</v>
      </c>
      <c r="C9" s="10">
        <v>1.43313765621278</v>
      </c>
      <c r="D9" s="10">
        <v>0.13688281052745899</v>
      </c>
      <c r="E9" s="10">
        <f t="shared" si="1"/>
        <v>0.17110351315932373</v>
      </c>
      <c r="F9" s="13">
        <v>8.9748545330017802</v>
      </c>
      <c r="G9" s="14">
        <v>7.0000000000000007E-2</v>
      </c>
      <c r="H9" s="15">
        <f t="shared" si="0"/>
        <v>5.7005870313616605E-2</v>
      </c>
      <c r="I9" s="10">
        <f t="shared" si="2"/>
        <v>0.25665526973898561</v>
      </c>
      <c r="J9" s="10">
        <f t="shared" si="7"/>
        <v>6.4599166116391785E-2</v>
      </c>
      <c r="K9" s="16">
        <f t="shared" si="3"/>
        <v>0.82686932628981491</v>
      </c>
      <c r="L9" s="17">
        <f t="shared" si="4"/>
        <v>0.62015199471736115</v>
      </c>
      <c r="M9" s="18">
        <f t="shared" si="5"/>
        <v>5.6932659862824558E-2</v>
      </c>
      <c r="N9" s="19">
        <f t="shared" si="6"/>
        <v>0.85398989794236835</v>
      </c>
      <c r="O9" s="2">
        <v>0.01</v>
      </c>
      <c r="P9">
        <v>25.99</v>
      </c>
      <c r="Q9">
        <v>0.70640000000000003</v>
      </c>
      <c r="R9">
        <v>8.2000000000000007E-3</v>
      </c>
      <c r="S9" s="2" t="b">
        <v>1</v>
      </c>
    </row>
    <row r="10" spans="1:31" x14ac:dyDescent="0.25">
      <c r="A10" s="11" t="s">
        <v>11</v>
      </c>
      <c r="B10" s="12" t="s">
        <v>15</v>
      </c>
      <c r="C10" s="10">
        <v>9.7854098734212993</v>
      </c>
      <c r="D10" s="10">
        <v>1.1135164092760499</v>
      </c>
      <c r="E10" s="10">
        <f t="shared" si="1"/>
        <v>1.3918955115950624</v>
      </c>
      <c r="F10" s="13">
        <v>1.35912399077788</v>
      </c>
      <c r="G10" s="14">
        <v>7.0000000000000007E-2</v>
      </c>
      <c r="H10" s="15">
        <f t="shared" si="0"/>
        <v>-0.19356229620263896</v>
      </c>
      <c r="I10" s="10">
        <f t="shared" si="2"/>
        <v>2.0878432673925937</v>
      </c>
      <c r="J10" s="10">
        <f t="shared" si="7"/>
        <v>1.7871693636894355</v>
      </c>
      <c r="K10" s="16">
        <f t="shared" si="3"/>
        <v>22.875767855224776</v>
      </c>
      <c r="L10" s="17">
        <f t="shared" si="4"/>
        <v>17.156825891418581</v>
      </c>
      <c r="M10" s="18">
        <f t="shared" si="5"/>
        <v>0.29945452074143264</v>
      </c>
      <c r="N10" s="19">
        <f t="shared" si="6"/>
        <v>4.4918178111214893</v>
      </c>
      <c r="O10" s="2">
        <v>2.5000000000000001E-3</v>
      </c>
      <c r="P10">
        <v>24.26</v>
      </c>
      <c r="Q10">
        <v>0.6532</v>
      </c>
      <c r="R10">
        <v>2.8E-3</v>
      </c>
      <c r="S10" s="2" t="b">
        <v>1</v>
      </c>
    </row>
    <row r="11" spans="1:31" x14ac:dyDescent="0.25">
      <c r="A11" s="11" t="s">
        <v>12</v>
      </c>
      <c r="B11" s="12" t="s">
        <v>15</v>
      </c>
      <c r="C11" s="10">
        <v>5.1487655421253304</v>
      </c>
      <c r="D11" s="10">
        <v>1.61837532459758</v>
      </c>
      <c r="E11" s="10">
        <f t="shared" si="1"/>
        <v>2.0229691557469751</v>
      </c>
      <c r="F11" s="13">
        <v>3.8154120940715099</v>
      </c>
      <c r="G11" s="14">
        <v>7.0000000000000007E-2</v>
      </c>
      <c r="H11" s="15">
        <f t="shared" si="0"/>
        <v>-5.4462966263759904E-2</v>
      </c>
      <c r="I11" s="10">
        <f t="shared" si="2"/>
        <v>3.0344537336204627</v>
      </c>
      <c r="J11" s="10">
        <f t="shared" si="7"/>
        <v>3.5453638958040621</v>
      </c>
      <c r="K11" s="16">
        <f t="shared" si="3"/>
        <v>45.380657866291997</v>
      </c>
      <c r="L11" s="17">
        <f t="shared" si="4"/>
        <v>34.035493399718995</v>
      </c>
      <c r="M11" s="18">
        <f t="shared" si="5"/>
        <v>0.42177266250417961</v>
      </c>
      <c r="N11" s="19">
        <f t="shared" si="6"/>
        <v>6.3265899375626944</v>
      </c>
      <c r="O11" s="2">
        <v>7.1000000000000004E-3</v>
      </c>
      <c r="P11">
        <v>25.11</v>
      </c>
      <c r="Q11">
        <v>0.68500000000000005</v>
      </c>
      <c r="R11">
        <v>6.1999999999999998E-3</v>
      </c>
      <c r="S11" s="2" t="b">
        <v>1</v>
      </c>
    </row>
    <row r="12" spans="1:31" x14ac:dyDescent="0.25">
      <c r="A12" s="11" t="s">
        <v>13</v>
      </c>
      <c r="B12" s="12" t="s">
        <v>15</v>
      </c>
      <c r="C12" s="10">
        <v>3.7945815657498301</v>
      </c>
      <c r="D12" s="10">
        <v>0.51738153309561297</v>
      </c>
      <c r="E12" s="10">
        <f t="shared" si="1"/>
        <v>0.64672691636951618</v>
      </c>
      <c r="F12" s="13">
        <v>10.7703883848153</v>
      </c>
      <c r="G12" s="14">
        <v>7.0000000000000007E-2</v>
      </c>
      <c r="H12" s="15">
        <f t="shared" si="0"/>
        <v>-1.3837446972494893E-2</v>
      </c>
      <c r="I12" s="10">
        <f t="shared" si="2"/>
        <v>0.97009037455427427</v>
      </c>
      <c r="J12" s="10">
        <f t="shared" si="7"/>
        <v>0.47255995303550502</v>
      </c>
      <c r="K12" s="16">
        <f t="shared" si="3"/>
        <v>6.0487673988544648</v>
      </c>
      <c r="L12" s="17">
        <f t="shared" si="4"/>
        <v>4.5365755491408484</v>
      </c>
      <c r="M12" s="18">
        <f t="shared" si="5"/>
        <v>0.15398431154994166</v>
      </c>
      <c r="N12" s="19">
        <f t="shared" si="6"/>
        <v>2.3097646732491248</v>
      </c>
      <c r="O12" s="2">
        <v>2.1700000000000001E-2</v>
      </c>
      <c r="P12">
        <v>26.92</v>
      </c>
      <c r="Q12">
        <v>0.76500000000000001</v>
      </c>
      <c r="R12">
        <v>0.13400000000000001</v>
      </c>
      <c r="S12" s="2" t="b">
        <v>1</v>
      </c>
    </row>
    <row r="16" spans="1:31" x14ac:dyDescent="0.25">
      <c r="A16" t="s">
        <v>31</v>
      </c>
      <c r="B16" s="12" t="s">
        <v>34</v>
      </c>
      <c r="C16" s="10">
        <v>2.2022172293625801</v>
      </c>
      <c r="D16" s="1">
        <v>0.8</v>
      </c>
      <c r="E16" s="2">
        <f>D16*1.25</f>
        <v>1</v>
      </c>
      <c r="F16" s="13">
        <v>11.0210295955651</v>
      </c>
      <c r="G16" s="14">
        <v>7.0000000000000007E-2</v>
      </c>
      <c r="H16" s="15">
        <f t="shared" ref="H16" si="8">0.1-0.03*C16</f>
        <v>3.3933483119122601E-2</v>
      </c>
      <c r="I16" s="10">
        <f t="shared" ref="I16" si="9">E16*1.5</f>
        <v>1.5</v>
      </c>
      <c r="J16" s="10">
        <f t="shared" ref="J16" si="10">0.33*I16*I16+0.167*I16</f>
        <v>0.99299999999999988</v>
      </c>
      <c r="K16" s="6">
        <v>12.8</v>
      </c>
      <c r="L16" s="7">
        <v>9.6</v>
      </c>
      <c r="M16" s="8">
        <v>0.224</v>
      </c>
      <c r="N16" s="9">
        <v>3.36</v>
      </c>
      <c r="S16" t="b">
        <v>1</v>
      </c>
    </row>
    <row r="17" spans="1:27" x14ac:dyDescent="0.25">
      <c r="A17" s="2" t="s">
        <v>32</v>
      </c>
      <c r="B17" s="12" t="s">
        <v>34</v>
      </c>
      <c r="C17" s="10">
        <v>2.2022172293625801</v>
      </c>
      <c r="D17" s="1">
        <v>0.8</v>
      </c>
      <c r="E17" s="2">
        <f>D17*1.25</f>
        <v>1</v>
      </c>
      <c r="F17" s="13">
        <v>11.0210295955651</v>
      </c>
      <c r="G17" s="14">
        <v>7.0000000000000007E-2</v>
      </c>
      <c r="H17" s="15">
        <f t="shared" ref="H17" si="11">0.1-0.03*C17</f>
        <v>3.3933483119122601E-2</v>
      </c>
      <c r="I17" s="10">
        <f t="shared" ref="I17" si="12">E17*1.5</f>
        <v>1.5</v>
      </c>
      <c r="J17" s="10">
        <f t="shared" ref="J17" si="13">0.33*I17*I17+0.167*I17</f>
        <v>0.99299999999999988</v>
      </c>
      <c r="K17" s="6">
        <v>12.8</v>
      </c>
      <c r="L17" s="7">
        <v>9.6</v>
      </c>
      <c r="M17" s="8">
        <v>0.224</v>
      </c>
      <c r="N17" s="9">
        <v>3.36</v>
      </c>
      <c r="S17" t="b">
        <v>0</v>
      </c>
    </row>
    <row r="18" spans="1:27" x14ac:dyDescent="0.25">
      <c r="A18" t="s">
        <v>35</v>
      </c>
      <c r="B18" t="s">
        <v>36</v>
      </c>
      <c r="C18" s="10">
        <v>0</v>
      </c>
      <c r="D18" s="10">
        <v>1.2110000000000001</v>
      </c>
      <c r="E18" s="10">
        <f>D18*1.25</f>
        <v>1.5137500000000002</v>
      </c>
      <c r="F18">
        <v>0</v>
      </c>
      <c r="G18" s="10">
        <v>0</v>
      </c>
      <c r="H18" s="10">
        <v>0</v>
      </c>
      <c r="I18" s="10">
        <v>2.2709999999999999</v>
      </c>
      <c r="J18" s="10">
        <v>2.0819999999999999</v>
      </c>
      <c r="K18" s="16">
        <f t="shared" ref="K18" si="14">12.8*J18</f>
        <v>26.6496</v>
      </c>
      <c r="L18" s="17">
        <f t="shared" ref="L18" si="15">9.6*J18</f>
        <v>19.987199999999998</v>
      </c>
      <c r="M18" s="18">
        <f t="shared" ref="M18" si="16">0.224*SQRT(J18)</f>
        <v>0.32321267301886542</v>
      </c>
      <c r="N18" s="19">
        <f t="shared" ref="N18" si="17">3.36*SQRT(J18)</f>
        <v>4.8481900952829804</v>
      </c>
    </row>
    <row r="19" spans="1:27" x14ac:dyDescent="0.25">
      <c r="A19" t="s">
        <v>51</v>
      </c>
      <c r="B19" t="s">
        <v>36</v>
      </c>
    </row>
    <row r="20" spans="1:27" x14ac:dyDescent="0.25">
      <c r="A20" t="s">
        <v>50</v>
      </c>
      <c r="B20" t="s">
        <v>36</v>
      </c>
    </row>
    <row r="21" spans="1:27" x14ac:dyDescent="0.25">
      <c r="A21" t="s">
        <v>46</v>
      </c>
      <c r="B21" t="s">
        <v>34</v>
      </c>
      <c r="C21" s="10">
        <v>7</v>
      </c>
      <c r="D21" s="10">
        <v>1.6180000000000001</v>
      </c>
      <c r="E21" s="2">
        <v>2.0230000000000001</v>
      </c>
      <c r="F21" s="2">
        <v>9</v>
      </c>
      <c r="G21" s="2">
        <v>0.06</v>
      </c>
      <c r="H21" s="2">
        <v>-0.18</v>
      </c>
      <c r="I21" s="10">
        <f>E21*1.5</f>
        <v>3.0345000000000004</v>
      </c>
      <c r="J21" s="10">
        <f>0.33*I21*I21+0.167*I21</f>
        <v>3.5454642825000011</v>
      </c>
      <c r="K21" s="16">
        <f>12.8*J21</f>
        <v>45.38194281600002</v>
      </c>
      <c r="L21" s="17">
        <f>9.6*J21</f>
        <v>34.036457112000008</v>
      </c>
      <c r="M21" s="18">
        <f>0.224*SQRT(J21)</f>
        <v>0.4217786336915611</v>
      </c>
      <c r="N21" s="19">
        <f>3.36*SQRT(J21)</f>
        <v>6.3266795053734155</v>
      </c>
      <c r="O21" s="2"/>
      <c r="P21" s="2"/>
      <c r="Q21" s="2"/>
      <c r="R21" s="2"/>
      <c r="S21" s="2" t="s">
        <v>38</v>
      </c>
      <c r="T21" s="2" t="b">
        <v>1</v>
      </c>
      <c r="U21" s="2" t="b">
        <v>0</v>
      </c>
      <c r="V21" t="b">
        <v>1</v>
      </c>
      <c r="W21" s="21">
        <v>50000</v>
      </c>
      <c r="X21" s="2" t="s">
        <v>42</v>
      </c>
      <c r="Y21" s="2">
        <v>4500</v>
      </c>
    </row>
    <row r="22" spans="1:27" x14ac:dyDescent="0.25">
      <c r="A22" s="22" t="s">
        <v>47</v>
      </c>
      <c r="B22" s="22" t="s">
        <v>48</v>
      </c>
      <c r="C22" s="23">
        <v>3.3</v>
      </c>
      <c r="D22" s="23">
        <v>1.6180000000000001</v>
      </c>
      <c r="E22" s="22">
        <v>2.0230000000000001</v>
      </c>
      <c r="F22" s="22">
        <v>9</v>
      </c>
      <c r="G22" s="22">
        <v>7.0000000000000007E-2</v>
      </c>
      <c r="H22" s="22">
        <v>-1.4E-2</v>
      </c>
      <c r="I22" s="23">
        <f t="shared" ref="I22" si="18">E22*1.5</f>
        <v>3.0345000000000004</v>
      </c>
      <c r="J22" s="23">
        <f t="shared" ref="J22" si="19">0.33*I22*I22+0.167*I22</f>
        <v>3.5454642825000011</v>
      </c>
      <c r="K22" s="24">
        <f t="shared" ref="K22" si="20">12.8*J22</f>
        <v>45.38194281600002</v>
      </c>
      <c r="L22" s="25">
        <f t="shared" ref="L22" si="21">9.6*J22</f>
        <v>34.036457112000008</v>
      </c>
      <c r="M22" s="26">
        <f t="shared" ref="M22" si="22">0.224*SQRT(J22)</f>
        <v>0.4217786336915611</v>
      </c>
      <c r="N22" s="27">
        <f t="shared" ref="N22" si="23">3.36*SQRT(J22)</f>
        <v>6.3266795053734155</v>
      </c>
      <c r="O22" s="22"/>
      <c r="P22" s="22"/>
      <c r="Q22" s="22"/>
      <c r="R22" s="22"/>
      <c r="S22" s="22" t="s">
        <v>38</v>
      </c>
      <c r="T22" s="22" t="b">
        <v>1</v>
      </c>
      <c r="U22" s="2" t="b">
        <v>0</v>
      </c>
      <c r="V22" s="22" t="b">
        <v>1</v>
      </c>
      <c r="W22" s="28">
        <v>50000</v>
      </c>
      <c r="X22" s="22" t="s">
        <v>49</v>
      </c>
      <c r="Y22" s="22">
        <v>4500</v>
      </c>
      <c r="Z22">
        <v>4847</v>
      </c>
    </row>
    <row r="23" spans="1:27" x14ac:dyDescent="0.25">
      <c r="A23" t="s">
        <v>45</v>
      </c>
      <c r="B23" t="s">
        <v>34</v>
      </c>
      <c r="C23" s="10">
        <v>7</v>
      </c>
      <c r="D23" s="10">
        <v>1.6180000000000001</v>
      </c>
      <c r="E23" s="2">
        <v>2.0230000000000001</v>
      </c>
      <c r="F23" s="2">
        <v>9</v>
      </c>
      <c r="G23" s="2">
        <v>0.06</v>
      </c>
      <c r="H23" s="2">
        <v>-0.18</v>
      </c>
      <c r="I23" s="10">
        <f>E23*1.5</f>
        <v>3.0345000000000004</v>
      </c>
      <c r="J23" s="10">
        <f>0.33*I23*I23+0.167*I23</f>
        <v>3.5454642825000011</v>
      </c>
      <c r="K23" s="16">
        <f>12.8*J23</f>
        <v>45.38194281600002</v>
      </c>
      <c r="L23" s="17">
        <f>9.6*J23</f>
        <v>34.036457112000008</v>
      </c>
      <c r="M23" s="18">
        <f>0.224*SQRT(J23)</f>
        <v>0.4217786336915611</v>
      </c>
      <c r="N23" s="19">
        <f>3.36*SQRT(J23)</f>
        <v>6.3266795053734155</v>
      </c>
      <c r="O23" s="2"/>
      <c r="P23" s="2"/>
      <c r="Q23" s="2"/>
      <c r="R23" s="2"/>
      <c r="S23" s="2" t="s">
        <v>38</v>
      </c>
      <c r="T23" t="b">
        <v>1</v>
      </c>
      <c r="U23" s="2" t="b">
        <v>0</v>
      </c>
      <c r="V23" s="2" t="b">
        <v>1</v>
      </c>
      <c r="W23">
        <v>50000</v>
      </c>
      <c r="X23" s="2" t="s">
        <v>42</v>
      </c>
      <c r="Y23">
        <v>4500</v>
      </c>
      <c r="Z23">
        <v>4849</v>
      </c>
    </row>
    <row r="24" spans="1:27" ht="15.75" thickBot="1" x14ac:dyDescent="0.3">
      <c r="A24" t="s">
        <v>37</v>
      </c>
      <c r="B24" t="s">
        <v>34</v>
      </c>
      <c r="C24" s="10">
        <v>7</v>
      </c>
      <c r="D24" s="10">
        <v>1.6180000000000001</v>
      </c>
      <c r="E24">
        <v>2.0230000000000001</v>
      </c>
      <c r="F24">
        <v>9</v>
      </c>
      <c r="G24">
        <v>0.06</v>
      </c>
      <c r="H24">
        <v>-0.18</v>
      </c>
      <c r="I24" s="10">
        <f t="shared" ref="I24" si="24">E24*1.5</f>
        <v>3.0345000000000004</v>
      </c>
      <c r="J24" s="10">
        <f t="shared" ref="J24" si="25">0.33*I24*I24+0.167*I24</f>
        <v>3.5454642825000011</v>
      </c>
      <c r="K24" s="16">
        <f>12.8*J24</f>
        <v>45.38194281600002</v>
      </c>
      <c r="L24" s="17">
        <f>9.6*J24</f>
        <v>34.036457112000008</v>
      </c>
      <c r="M24" s="18">
        <f>0.224*SQRT(J24)</f>
        <v>0.4217786336915611</v>
      </c>
      <c r="N24" s="19">
        <f>3.36*SQRT(J24)</f>
        <v>6.3266795053734155</v>
      </c>
      <c r="S24" t="s">
        <v>38</v>
      </c>
      <c r="T24" t="b">
        <v>0</v>
      </c>
      <c r="U24" s="2" t="b">
        <v>0</v>
      </c>
      <c r="V24" s="2" t="b">
        <v>1</v>
      </c>
      <c r="W24" s="21">
        <v>50000</v>
      </c>
      <c r="X24" t="s">
        <v>42</v>
      </c>
      <c r="Y24">
        <v>4500</v>
      </c>
      <c r="Z24">
        <v>4850</v>
      </c>
    </row>
    <row r="25" spans="1:27" ht="16.5" thickTop="1" thickBot="1" x14ac:dyDescent="0.3">
      <c r="A25" s="2" t="s">
        <v>53</v>
      </c>
      <c r="B25" s="2" t="s">
        <v>34</v>
      </c>
      <c r="C25" s="10">
        <v>7</v>
      </c>
      <c r="D25" s="10">
        <v>1.6180000000000001</v>
      </c>
      <c r="E25" s="2">
        <v>2.0230000000000001</v>
      </c>
      <c r="F25" s="2">
        <v>9</v>
      </c>
      <c r="G25" s="2">
        <v>0.06</v>
      </c>
      <c r="H25" s="2">
        <v>-0.18</v>
      </c>
      <c r="I25" s="10">
        <f t="shared" ref="I25:I28" si="26">E25*1.5</f>
        <v>3.0345000000000004</v>
      </c>
      <c r="J25" s="10">
        <f t="shared" ref="J25" si="27">0.33*I25*I25+0.167*I25</f>
        <v>3.5454642825000011</v>
      </c>
      <c r="K25" s="16">
        <f>12.8*J25</f>
        <v>45.38194281600002</v>
      </c>
      <c r="L25" s="17">
        <f>9.6*J25</f>
        <v>34.036457112000008</v>
      </c>
      <c r="M25" s="18">
        <f>0.224*SQRT(J25)</f>
        <v>0.4217786336915611</v>
      </c>
      <c r="N25" s="19">
        <f>3.36*SQRT(J25)</f>
        <v>6.3266795053734155</v>
      </c>
      <c r="O25" s="2"/>
      <c r="P25" s="2"/>
      <c r="Q25" s="2"/>
      <c r="R25" s="2"/>
      <c r="S25" s="2" t="s">
        <v>38</v>
      </c>
      <c r="T25" s="29" t="b">
        <v>0</v>
      </c>
      <c r="U25" s="2" t="b">
        <v>0</v>
      </c>
      <c r="V25" s="29" t="b">
        <v>1</v>
      </c>
      <c r="W25" s="21">
        <v>50000</v>
      </c>
      <c r="X25" s="2" t="s">
        <v>49</v>
      </c>
    </row>
    <row r="26" spans="1:27" ht="16.5" thickTop="1" thickBot="1" x14ac:dyDescent="0.3">
      <c r="U26" s="2" t="b">
        <v>0</v>
      </c>
    </row>
    <row r="27" spans="1:27" ht="16.5" thickTop="1" thickBot="1" x14ac:dyDescent="0.3">
      <c r="A27" t="s">
        <v>52</v>
      </c>
      <c r="B27" s="2" t="s">
        <v>34</v>
      </c>
      <c r="C27" s="10">
        <v>7</v>
      </c>
      <c r="D27" s="10">
        <v>1.6180000000000001</v>
      </c>
      <c r="E27" s="2">
        <v>2.0230000000000001</v>
      </c>
      <c r="F27" s="2">
        <v>9</v>
      </c>
      <c r="G27" s="2">
        <v>0.06</v>
      </c>
      <c r="H27" s="2">
        <v>-0.18</v>
      </c>
      <c r="I27" s="10">
        <f t="shared" si="26"/>
        <v>3.0345000000000004</v>
      </c>
      <c r="J27" s="10">
        <f t="shared" ref="J27:J28" si="28">0.33*I27*I27+0.167*I27</f>
        <v>3.5454642825000011</v>
      </c>
      <c r="K27" s="16">
        <f>12.8*J27</f>
        <v>45.38194281600002</v>
      </c>
      <c r="L27" s="17">
        <f>9.6*J27</f>
        <v>34.036457112000008</v>
      </c>
      <c r="M27" s="18">
        <f>0.224*SQRT(J27)</f>
        <v>0.4217786336915611</v>
      </c>
      <c r="N27" s="19">
        <f>3.36*SQRT(J27)</f>
        <v>6.3266795053734155</v>
      </c>
      <c r="O27" s="2"/>
      <c r="P27" s="2"/>
      <c r="Q27" s="2"/>
      <c r="R27" s="2"/>
      <c r="S27" s="2" t="s">
        <v>38</v>
      </c>
      <c r="T27" s="29" t="b">
        <v>1</v>
      </c>
      <c r="U27" s="2" t="b">
        <v>0</v>
      </c>
      <c r="V27" s="29" t="b">
        <v>0</v>
      </c>
      <c r="W27" s="21">
        <v>50000</v>
      </c>
      <c r="X27" s="2" t="s">
        <v>49</v>
      </c>
      <c r="Y27">
        <v>4500</v>
      </c>
    </row>
    <row r="28" spans="1:27" ht="16.5" thickTop="1" thickBot="1" x14ac:dyDescent="0.3">
      <c r="A28" t="s">
        <v>54</v>
      </c>
      <c r="B28" s="22" t="s">
        <v>48</v>
      </c>
      <c r="C28" s="23">
        <v>3.3</v>
      </c>
      <c r="D28" s="23">
        <v>1.6180000000000001</v>
      </c>
      <c r="E28" s="22">
        <v>2.0230000000000001</v>
      </c>
      <c r="F28" s="22">
        <v>9</v>
      </c>
      <c r="G28" s="22">
        <v>7.0000000000000007E-2</v>
      </c>
      <c r="H28" s="22">
        <v>-1.4E-2</v>
      </c>
      <c r="I28" s="23">
        <f t="shared" si="26"/>
        <v>3.0345000000000004</v>
      </c>
      <c r="J28" s="23">
        <f t="shared" si="28"/>
        <v>3.5454642825000011</v>
      </c>
      <c r="K28" s="24">
        <f t="shared" ref="K28" si="29">12.8*J28</f>
        <v>45.38194281600002</v>
      </c>
      <c r="L28" s="25">
        <f t="shared" ref="L28" si="30">9.6*J28</f>
        <v>34.036457112000008</v>
      </c>
      <c r="M28" s="26">
        <f t="shared" ref="M28" si="31">0.224*SQRT(J28)</f>
        <v>0.4217786336915611</v>
      </c>
      <c r="N28" s="27">
        <f t="shared" ref="N28" si="32">3.36*SQRT(J28)</f>
        <v>6.3266795053734155</v>
      </c>
      <c r="O28" s="22"/>
      <c r="P28" s="22"/>
      <c r="Q28" s="22"/>
      <c r="R28" s="22"/>
      <c r="S28" s="22" t="s">
        <v>38</v>
      </c>
      <c r="T28" s="29" t="b">
        <v>1</v>
      </c>
      <c r="U28" s="2" t="b">
        <v>0</v>
      </c>
      <c r="V28" s="29" t="b">
        <v>1</v>
      </c>
      <c r="W28" s="28">
        <v>50000</v>
      </c>
      <c r="X28" s="22" t="s">
        <v>49</v>
      </c>
      <c r="Y28" s="22">
        <v>4500</v>
      </c>
    </row>
    <row r="29" spans="1:27" ht="16.5" thickTop="1" thickBot="1" x14ac:dyDescent="0.3">
      <c r="U29" s="2" t="b">
        <v>0</v>
      </c>
    </row>
    <row r="30" spans="1:27" ht="16.5" thickTop="1" thickBot="1" x14ac:dyDescent="0.3">
      <c r="A30" s="2" t="s">
        <v>56</v>
      </c>
      <c r="B30" s="22" t="s">
        <v>48</v>
      </c>
      <c r="C30" s="23">
        <v>3.3</v>
      </c>
      <c r="D30" s="23">
        <v>1.6180000000000001</v>
      </c>
      <c r="E30" s="22">
        <v>2.0230000000000001</v>
      </c>
      <c r="F30" s="22">
        <v>9</v>
      </c>
      <c r="G30" s="22">
        <v>0.06</v>
      </c>
      <c r="H30" s="22">
        <v>-0.18</v>
      </c>
      <c r="I30" s="23">
        <f t="shared" ref="I30" si="33">E30*1.5</f>
        <v>3.0345000000000004</v>
      </c>
      <c r="J30" s="23">
        <f t="shared" ref="J30" si="34">0.33*I30*I30+0.167*I30</f>
        <v>3.5454642825000011</v>
      </c>
      <c r="K30" s="24">
        <f t="shared" ref="K30" si="35">12.8*J30</f>
        <v>45.38194281600002</v>
      </c>
      <c r="L30" s="25">
        <f t="shared" ref="L30" si="36">9.6*J30</f>
        <v>34.036457112000008</v>
      </c>
      <c r="M30" s="26">
        <f t="shared" ref="M30" si="37">0.224*SQRT(J30)</f>
        <v>0.4217786336915611</v>
      </c>
      <c r="N30" s="27">
        <f t="shared" ref="N30" si="38">3.36*SQRT(J30)</f>
        <v>6.3266795053734155</v>
      </c>
      <c r="O30" s="22"/>
      <c r="P30" s="22"/>
      <c r="Q30" s="22"/>
      <c r="R30" s="22"/>
      <c r="S30" s="22" t="s">
        <v>38</v>
      </c>
      <c r="T30" s="29" t="b">
        <v>0</v>
      </c>
      <c r="U30" s="2" t="b">
        <v>0</v>
      </c>
      <c r="V30" s="29" t="b">
        <v>1</v>
      </c>
      <c r="W30" s="28">
        <v>50000</v>
      </c>
      <c r="X30" s="22" t="s">
        <v>49</v>
      </c>
      <c r="Y30" s="22">
        <v>4500</v>
      </c>
      <c r="Z30" s="2">
        <v>4859</v>
      </c>
      <c r="AA30">
        <v>0</v>
      </c>
    </row>
    <row r="31" spans="1:27" ht="16.5" thickTop="1" thickBot="1" x14ac:dyDescent="0.3">
      <c r="A31" s="2" t="s">
        <v>58</v>
      </c>
      <c r="B31" s="22" t="s">
        <v>48</v>
      </c>
      <c r="C31" s="23">
        <v>3.3</v>
      </c>
      <c r="D31" s="23">
        <v>1.6180000000000001</v>
      </c>
      <c r="E31" s="22">
        <v>2.0230000000000001</v>
      </c>
      <c r="F31" s="22">
        <v>9</v>
      </c>
      <c r="G31" s="22">
        <v>0.06</v>
      </c>
      <c r="H31" s="22">
        <v>-0.18</v>
      </c>
      <c r="I31" s="23">
        <f t="shared" ref="I31" si="39">E31*1.5</f>
        <v>3.0345000000000004</v>
      </c>
      <c r="J31" s="23">
        <f t="shared" ref="J31" si="40">0.33*I31*I31+0.167*I31</f>
        <v>3.5454642825000011</v>
      </c>
      <c r="K31" s="24">
        <f t="shared" ref="K31" si="41">12.8*J31</f>
        <v>45.38194281600002</v>
      </c>
      <c r="L31" s="25">
        <f t="shared" ref="L31" si="42">9.6*J31</f>
        <v>34.036457112000008</v>
      </c>
      <c r="M31" s="26">
        <f t="shared" ref="M31" si="43">0.224*SQRT(J31)</f>
        <v>0.4217786336915611</v>
      </c>
      <c r="N31" s="27">
        <f t="shared" ref="N31" si="44">3.36*SQRT(J31)</f>
        <v>6.3266795053734155</v>
      </c>
      <c r="O31" s="22"/>
      <c r="P31" s="22"/>
      <c r="Q31" s="22"/>
      <c r="R31" s="22"/>
      <c r="S31" s="22" t="s">
        <v>38</v>
      </c>
      <c r="T31" s="29" t="b">
        <v>0</v>
      </c>
      <c r="U31" s="2" t="b">
        <v>0</v>
      </c>
      <c r="V31" s="29" t="b">
        <v>1</v>
      </c>
      <c r="W31" s="28">
        <v>50000</v>
      </c>
      <c r="X31" s="22" t="s">
        <v>49</v>
      </c>
      <c r="Y31" s="22">
        <v>4500</v>
      </c>
      <c r="Z31" s="2"/>
      <c r="AA31">
        <v>1</v>
      </c>
    </row>
    <row r="32" spans="1:27" ht="16.5" thickTop="1" thickBot="1" x14ac:dyDescent="0.3">
      <c r="G32" s="22"/>
      <c r="U32" s="2" t="b">
        <v>0</v>
      </c>
    </row>
    <row r="33" spans="1:31" ht="16.5" thickTop="1" thickBot="1" x14ac:dyDescent="0.3">
      <c r="A33" s="2" t="s">
        <v>60</v>
      </c>
      <c r="B33" s="22" t="s">
        <v>48</v>
      </c>
      <c r="C33" s="23">
        <v>3.3</v>
      </c>
      <c r="D33" s="23">
        <v>1.6180000000000001</v>
      </c>
      <c r="E33" s="22">
        <v>2.0230000000000001</v>
      </c>
      <c r="F33" s="22">
        <v>9</v>
      </c>
      <c r="G33" s="22">
        <v>0.06</v>
      </c>
      <c r="H33" s="22">
        <v>-0.18</v>
      </c>
      <c r="I33" s="23">
        <f t="shared" ref="I33:I36" si="45">E33*1.5</f>
        <v>3.0345000000000004</v>
      </c>
      <c r="J33" s="23">
        <f t="shared" ref="J33:J36" si="46">0.33*I33*I33+0.167*I33</f>
        <v>3.5454642825000011</v>
      </c>
      <c r="K33" s="24">
        <f t="shared" ref="K33:K36" si="47">12.8*J33</f>
        <v>45.38194281600002</v>
      </c>
      <c r="L33" s="25">
        <f t="shared" ref="L33:L36" si="48">9.6*J33</f>
        <v>34.036457112000008</v>
      </c>
      <c r="M33" s="26">
        <f t="shared" ref="M33:M36" si="49">0.224*SQRT(J33)</f>
        <v>0.4217786336915611</v>
      </c>
      <c r="N33" s="27">
        <f t="shared" ref="N33:N36" si="50">3.36*SQRT(J33)</f>
        <v>6.3266795053734155</v>
      </c>
      <c r="O33" s="22"/>
      <c r="P33" s="22"/>
      <c r="Q33" s="22"/>
      <c r="R33" s="22"/>
      <c r="S33" s="22" t="s">
        <v>38</v>
      </c>
      <c r="T33" s="29" t="b">
        <v>0</v>
      </c>
      <c r="U33" s="2" t="b">
        <v>0</v>
      </c>
      <c r="V33" s="29" t="b">
        <v>1</v>
      </c>
      <c r="W33" s="28">
        <v>50000</v>
      </c>
      <c r="X33" s="22" t="s">
        <v>49</v>
      </c>
      <c r="Y33" s="22">
        <v>4500</v>
      </c>
      <c r="Z33" s="2">
        <v>4860</v>
      </c>
      <c r="AA33" s="2">
        <v>0</v>
      </c>
    </row>
    <row r="34" spans="1:31" ht="16.5" thickTop="1" thickBot="1" x14ac:dyDescent="0.3">
      <c r="A34" s="2" t="s">
        <v>61</v>
      </c>
      <c r="B34" s="22" t="s">
        <v>48</v>
      </c>
      <c r="C34" s="23">
        <v>3.3</v>
      </c>
      <c r="D34" s="23">
        <v>1.6180000000000001</v>
      </c>
      <c r="E34" s="22">
        <v>2.0230000000000001</v>
      </c>
      <c r="F34" s="22">
        <v>9</v>
      </c>
      <c r="G34" s="22">
        <v>0.06</v>
      </c>
      <c r="H34" s="22">
        <v>-0.18</v>
      </c>
      <c r="I34" s="23">
        <f t="shared" si="45"/>
        <v>3.0345000000000004</v>
      </c>
      <c r="J34" s="23">
        <f t="shared" si="46"/>
        <v>3.5454642825000011</v>
      </c>
      <c r="K34" s="24">
        <f t="shared" si="47"/>
        <v>45.38194281600002</v>
      </c>
      <c r="L34" s="25">
        <f t="shared" si="48"/>
        <v>34.036457112000008</v>
      </c>
      <c r="M34" s="26">
        <f t="shared" si="49"/>
        <v>0.4217786336915611</v>
      </c>
      <c r="N34" s="27">
        <f t="shared" si="50"/>
        <v>6.3266795053734155</v>
      </c>
      <c r="O34" s="22"/>
      <c r="P34" s="22"/>
      <c r="Q34" s="22"/>
      <c r="R34" s="22"/>
      <c r="S34" s="22" t="s">
        <v>38</v>
      </c>
      <c r="T34" s="29" t="b">
        <v>1</v>
      </c>
      <c r="U34" s="2" t="b">
        <v>0</v>
      </c>
      <c r="V34" s="29" t="b">
        <v>0</v>
      </c>
      <c r="W34" s="28">
        <v>50000</v>
      </c>
      <c r="X34" s="22" t="s">
        <v>49</v>
      </c>
      <c r="Y34" s="22">
        <v>4500</v>
      </c>
      <c r="Z34" s="2">
        <v>4861</v>
      </c>
      <c r="AA34" s="2">
        <v>0</v>
      </c>
    </row>
    <row r="35" spans="1:31" ht="16.5" thickTop="1" thickBot="1" x14ac:dyDescent="0.3">
      <c r="A35" s="2" t="s">
        <v>62</v>
      </c>
      <c r="B35" s="22" t="s">
        <v>48</v>
      </c>
      <c r="C35" s="23">
        <v>3.3</v>
      </c>
      <c r="D35" s="23">
        <v>1.6180000000000001</v>
      </c>
      <c r="E35" s="22">
        <v>2.0230000000000001</v>
      </c>
      <c r="F35" s="22">
        <v>9</v>
      </c>
      <c r="G35" s="22">
        <v>0.06</v>
      </c>
      <c r="H35" s="22">
        <v>-0.18</v>
      </c>
      <c r="I35" s="23">
        <f t="shared" si="45"/>
        <v>3.0345000000000004</v>
      </c>
      <c r="J35" s="23">
        <f t="shared" si="46"/>
        <v>3.5454642825000011</v>
      </c>
      <c r="K35" s="24">
        <f t="shared" si="47"/>
        <v>45.38194281600002</v>
      </c>
      <c r="L35" s="25">
        <f t="shared" si="48"/>
        <v>34.036457112000008</v>
      </c>
      <c r="M35" s="26">
        <f t="shared" si="49"/>
        <v>0.4217786336915611</v>
      </c>
      <c r="N35" s="27">
        <f t="shared" si="50"/>
        <v>6.3266795053734155</v>
      </c>
      <c r="O35" s="22"/>
      <c r="P35" s="22"/>
      <c r="Q35" s="22"/>
      <c r="R35" s="22"/>
      <c r="S35" s="22" t="s">
        <v>38</v>
      </c>
      <c r="T35" s="29" t="b">
        <v>1</v>
      </c>
      <c r="U35" s="2" t="b">
        <v>0</v>
      </c>
      <c r="V35" s="29" t="b">
        <v>1</v>
      </c>
      <c r="W35" s="28">
        <v>50000</v>
      </c>
      <c r="X35" s="22" t="s">
        <v>49</v>
      </c>
      <c r="Y35" s="22">
        <v>4500</v>
      </c>
      <c r="Z35" s="30">
        <v>4862</v>
      </c>
      <c r="AA35" s="2">
        <v>0</v>
      </c>
    </row>
    <row r="36" spans="1:31" ht="16.5" thickTop="1" thickBot="1" x14ac:dyDescent="0.3">
      <c r="A36" s="2" t="s">
        <v>59</v>
      </c>
      <c r="B36" s="22" t="s">
        <v>48</v>
      </c>
      <c r="C36" s="23">
        <v>3.3</v>
      </c>
      <c r="D36" s="23">
        <v>1.6180000000000001</v>
      </c>
      <c r="E36" s="22">
        <v>2.0230000000000001</v>
      </c>
      <c r="F36" s="22">
        <v>9</v>
      </c>
      <c r="G36" s="22">
        <v>0.06</v>
      </c>
      <c r="H36" s="22">
        <v>-0.18</v>
      </c>
      <c r="I36" s="23">
        <f t="shared" si="45"/>
        <v>3.0345000000000004</v>
      </c>
      <c r="J36" s="23">
        <f t="shared" si="46"/>
        <v>3.5454642825000011</v>
      </c>
      <c r="K36" s="24">
        <f t="shared" si="47"/>
        <v>45.38194281600002</v>
      </c>
      <c r="L36" s="25">
        <f t="shared" si="48"/>
        <v>34.036457112000008</v>
      </c>
      <c r="M36" s="26">
        <f t="shared" si="49"/>
        <v>0.4217786336915611</v>
      </c>
      <c r="N36" s="27">
        <f t="shared" si="50"/>
        <v>6.3266795053734155</v>
      </c>
      <c r="O36" s="22"/>
      <c r="P36" s="22"/>
      <c r="Q36" s="22"/>
      <c r="R36" s="22"/>
      <c r="S36" s="22" t="s">
        <v>38</v>
      </c>
      <c r="T36" s="29" t="b">
        <v>0</v>
      </c>
      <c r="U36" s="2" t="b">
        <v>0</v>
      </c>
      <c r="V36" s="29" t="b">
        <v>0</v>
      </c>
      <c r="W36" s="28">
        <v>50000</v>
      </c>
      <c r="X36" s="22" t="s">
        <v>49</v>
      </c>
      <c r="Y36" s="22">
        <v>4500</v>
      </c>
      <c r="Z36" s="30">
        <v>4863</v>
      </c>
      <c r="AA36" s="2">
        <v>0</v>
      </c>
    </row>
    <row r="37" spans="1:31" ht="15.75" thickTop="1" x14ac:dyDescent="0.25">
      <c r="A37" s="2"/>
      <c r="B37" s="2"/>
      <c r="C37" s="1"/>
      <c r="D37" s="1"/>
      <c r="E37" s="1"/>
    </row>
    <row r="43" spans="1:31" x14ac:dyDescent="0.25">
      <c r="A43" t="s">
        <v>80</v>
      </c>
      <c r="B43" t="s">
        <v>48</v>
      </c>
      <c r="C43">
        <v>0</v>
      </c>
      <c r="D43">
        <v>1</v>
      </c>
      <c r="E43">
        <v>1</v>
      </c>
      <c r="F43">
        <v>9</v>
      </c>
      <c r="G43">
        <v>0</v>
      </c>
      <c r="H43">
        <v>0</v>
      </c>
      <c r="I43">
        <v>1</v>
      </c>
      <c r="J43" s="2">
        <v>0.93300000000000005</v>
      </c>
      <c r="K43" s="6">
        <v>12.8</v>
      </c>
      <c r="L43" s="7">
        <v>9.6</v>
      </c>
      <c r="M43" s="8">
        <v>0.224</v>
      </c>
      <c r="N43" s="9">
        <v>3.36</v>
      </c>
      <c r="T43" t="s">
        <v>79</v>
      </c>
      <c r="U43" t="b">
        <v>1</v>
      </c>
      <c r="V43" t="b">
        <v>1</v>
      </c>
      <c r="X43" s="2" t="s">
        <v>65</v>
      </c>
      <c r="Y43">
        <v>4500</v>
      </c>
      <c r="Z43">
        <v>4911</v>
      </c>
      <c r="AA43">
        <v>1</v>
      </c>
      <c r="AB43">
        <v>40</v>
      </c>
      <c r="AC43">
        <v>100</v>
      </c>
      <c r="AD43">
        <v>3600</v>
      </c>
      <c r="AE43">
        <v>36</v>
      </c>
    </row>
    <row r="44" spans="1:31" ht="15.75" thickBot="1" x14ac:dyDescent="0.3">
      <c r="A44" t="s">
        <v>77</v>
      </c>
      <c r="B44" t="s">
        <v>48</v>
      </c>
      <c r="C44" s="2">
        <v>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1</v>
      </c>
      <c r="J44" s="2">
        <v>0.93300000000000005</v>
      </c>
      <c r="K44" s="6">
        <v>12.8</v>
      </c>
      <c r="L44" s="7">
        <v>9.6</v>
      </c>
      <c r="M44" s="8">
        <v>0.224</v>
      </c>
      <c r="N44" s="9">
        <v>3.36</v>
      </c>
      <c r="O44" s="2"/>
      <c r="P44" s="2"/>
      <c r="Q44" s="2"/>
      <c r="R44" s="2"/>
      <c r="S44" s="2"/>
      <c r="T44" s="2" t="s">
        <v>66</v>
      </c>
      <c r="U44" s="2" t="b">
        <v>0</v>
      </c>
      <c r="V44" s="2" t="b">
        <v>1</v>
      </c>
      <c r="W44" s="2">
        <v>0</v>
      </c>
      <c r="X44" s="2" t="s">
        <v>65</v>
      </c>
      <c r="Y44" s="2" t="s">
        <v>78</v>
      </c>
      <c r="Z44" s="2">
        <v>4920</v>
      </c>
      <c r="AA44" s="2">
        <v>1</v>
      </c>
      <c r="AB44" s="2"/>
      <c r="AC44" s="2"/>
      <c r="AD44" s="2">
        <v>36000</v>
      </c>
      <c r="AE44" s="2">
        <v>36000</v>
      </c>
    </row>
    <row r="45" spans="1:31" ht="16.5" thickTop="1" thickBot="1" x14ac:dyDescent="0.3">
      <c r="A45" s="30" t="s">
        <v>75</v>
      </c>
      <c r="B45" s="22" t="s">
        <v>76</v>
      </c>
      <c r="C45" s="29"/>
      <c r="D45" s="2"/>
      <c r="E45" s="29"/>
    </row>
    <row r="46" spans="1:31" ht="15.75" thickTop="1" x14ac:dyDescent="0.25">
      <c r="A46" s="30" t="s">
        <v>72</v>
      </c>
      <c r="B46" s="2" t="s">
        <v>34</v>
      </c>
      <c r="C46" s="2">
        <v>0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1</v>
      </c>
      <c r="J46" s="2">
        <v>0.93300000000000005</v>
      </c>
      <c r="K46" s="6">
        <v>12.8</v>
      </c>
      <c r="L46" s="7">
        <v>9.6</v>
      </c>
      <c r="M46" s="8">
        <v>0.224</v>
      </c>
      <c r="N46" s="9">
        <v>3.36</v>
      </c>
      <c r="O46" s="2"/>
      <c r="P46" s="2"/>
      <c r="Q46" s="2"/>
      <c r="R46" s="2"/>
      <c r="S46" s="2"/>
      <c r="T46" s="2" t="s">
        <v>66</v>
      </c>
      <c r="U46" s="2" t="b">
        <v>0</v>
      </c>
      <c r="V46" s="2" t="b">
        <v>1</v>
      </c>
      <c r="W46" s="2">
        <v>0</v>
      </c>
      <c r="X46" s="2" t="s">
        <v>65</v>
      </c>
      <c r="Y46" s="2">
        <v>4500</v>
      </c>
      <c r="Z46" s="2">
        <v>4941</v>
      </c>
      <c r="AA46" s="2">
        <v>1</v>
      </c>
      <c r="AD46" s="2">
        <v>36000</v>
      </c>
      <c r="AE46" s="2">
        <v>36000</v>
      </c>
    </row>
    <row r="47" spans="1:31" x14ac:dyDescent="0.25">
      <c r="A47" s="2" t="s">
        <v>69</v>
      </c>
      <c r="B47" s="2" t="s">
        <v>34</v>
      </c>
      <c r="C47" s="2">
        <v>0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0.93300000000000005</v>
      </c>
      <c r="K47" s="6">
        <v>12.8</v>
      </c>
      <c r="L47" s="7">
        <v>9.6</v>
      </c>
      <c r="M47" s="8">
        <v>0.224</v>
      </c>
      <c r="N47" s="9">
        <v>3.36</v>
      </c>
      <c r="O47" s="2"/>
      <c r="P47" s="2"/>
      <c r="Q47" s="2"/>
      <c r="R47" s="2"/>
      <c r="S47" s="2"/>
      <c r="T47" s="2" t="s">
        <v>66</v>
      </c>
      <c r="U47" s="2" t="b">
        <v>0</v>
      </c>
      <c r="V47" s="2" t="b">
        <v>1</v>
      </c>
      <c r="W47" s="2">
        <v>0</v>
      </c>
      <c r="X47" s="2" t="s">
        <v>65</v>
      </c>
      <c r="Y47" s="2">
        <v>4500</v>
      </c>
      <c r="Z47" s="2">
        <v>4942</v>
      </c>
      <c r="AA47" s="2">
        <v>1</v>
      </c>
      <c r="AB47">
        <v>400</v>
      </c>
      <c r="AC47">
        <v>0</v>
      </c>
      <c r="AD47">
        <v>36000</v>
      </c>
      <c r="AE47">
        <v>36</v>
      </c>
    </row>
    <row r="48" spans="1:31" x14ac:dyDescent="0.25">
      <c r="A48" s="2" t="s">
        <v>68</v>
      </c>
      <c r="B48" s="2" t="s">
        <v>34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2">
        <v>0</v>
      </c>
      <c r="I48" s="2">
        <v>1</v>
      </c>
      <c r="J48" s="2">
        <v>0.93300000000000005</v>
      </c>
      <c r="K48" s="6">
        <v>12.8</v>
      </c>
      <c r="L48" s="7">
        <v>9.6</v>
      </c>
      <c r="M48" s="8">
        <v>0.224</v>
      </c>
      <c r="N48" s="9">
        <v>3.36</v>
      </c>
      <c r="O48" s="2"/>
      <c r="P48" s="2"/>
      <c r="Q48" s="2"/>
      <c r="R48" s="2"/>
      <c r="S48" s="2"/>
      <c r="T48" s="2" t="b">
        <v>1</v>
      </c>
      <c r="U48" s="2" t="b">
        <v>0</v>
      </c>
      <c r="V48" s="2" t="b">
        <v>1</v>
      </c>
      <c r="W48" s="2">
        <v>0</v>
      </c>
      <c r="X48" s="2" t="s">
        <v>65</v>
      </c>
      <c r="Y48" s="2">
        <v>4500</v>
      </c>
      <c r="Z48" s="2">
        <v>4943</v>
      </c>
      <c r="AA48" s="2">
        <v>1</v>
      </c>
      <c r="AB48">
        <v>400</v>
      </c>
      <c r="AC48">
        <v>0</v>
      </c>
      <c r="AD48">
        <v>36000</v>
      </c>
      <c r="AE48">
        <v>36</v>
      </c>
    </row>
    <row r="49" spans="1:31" x14ac:dyDescent="0.25">
      <c r="A49" t="s">
        <v>67</v>
      </c>
      <c r="B49" t="s">
        <v>34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0.93300000000000005</v>
      </c>
      <c r="K49" s="6">
        <v>12.8</v>
      </c>
      <c r="L49" s="7">
        <v>9.6</v>
      </c>
      <c r="M49" s="8">
        <v>0.224</v>
      </c>
      <c r="N49" s="9">
        <v>3.36</v>
      </c>
      <c r="T49" t="b">
        <v>1</v>
      </c>
      <c r="U49" t="b">
        <v>0</v>
      </c>
      <c r="V49" t="b">
        <v>0</v>
      </c>
      <c r="W49">
        <v>0</v>
      </c>
      <c r="X49" t="s">
        <v>65</v>
      </c>
      <c r="Y49">
        <v>4500</v>
      </c>
      <c r="Z49">
        <v>4944</v>
      </c>
      <c r="AA49">
        <v>1</v>
      </c>
      <c r="AB49">
        <v>400</v>
      </c>
      <c r="AC49">
        <v>0</v>
      </c>
      <c r="AD49" s="2">
        <v>36000</v>
      </c>
      <c r="AE49" s="2">
        <v>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Sheet1!HyperCubeResult</vt:lpstr>
    </vt:vector>
  </TitlesOfParts>
  <Company>UCR Math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Nematbakhsh</dc:creator>
  <cp:lastModifiedBy>Ali Nematbakhsh</cp:lastModifiedBy>
  <dcterms:created xsi:type="dcterms:W3CDTF">2019-02-27T18:38:09Z</dcterms:created>
  <dcterms:modified xsi:type="dcterms:W3CDTF">2019-06-08T06:20:10Z</dcterms:modified>
</cp:coreProperties>
</file>