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 Drive 2\OneDrive\Desktop\"/>
    </mc:Choice>
  </mc:AlternateContent>
  <xr:revisionPtr revIDLastSave="0" documentId="13_ncr:1_{D602DF7E-2FE8-4A89-BDB9-F7910699B3BE}" xr6:coauthVersionLast="47" xr6:coauthVersionMax="47" xr10:uidLastSave="{00000000-0000-0000-0000-000000000000}"/>
  <bookViews>
    <workbookView xWindow="-108" yWindow="-108" windowWidth="23256" windowHeight="12456" activeTab="1" xr2:uid="{62B5F5B8-9BCE-4D80-9CB2-287387994F3B}"/>
  </bookViews>
  <sheets>
    <sheet name="Inventory" sheetId="1" r:id="rId1"/>
    <sheet name="Scenario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2" l="1"/>
  <c r="B31" i="2"/>
</calcChain>
</file>

<file path=xl/sharedStrings.xml><?xml version="1.0" encoding="utf-8"?>
<sst xmlns="http://schemas.openxmlformats.org/spreadsheetml/2006/main" count="216" uniqueCount="191">
  <si>
    <t>Material Inventory for 1tonne Mxene</t>
  </si>
  <si>
    <t>Input Component</t>
  </si>
  <si>
    <t>Input per 800g batch</t>
  </si>
  <si>
    <t>Scaled Input for 1tonne</t>
  </si>
  <si>
    <t>Reference</t>
  </si>
  <si>
    <t>Notes</t>
  </si>
  <si>
    <t>Titanium powder</t>
  </si>
  <si>
    <t>388 g</t>
  </si>
  <si>
    <t>485 kg</t>
  </si>
  <si>
    <t>Main metal source (~75% chem. impact)</t>
  </si>
  <si>
    <t>Aluminum powder</t>
  </si>
  <si>
    <t>70 g</t>
  </si>
  <si>
    <t>87.5 kg</t>
  </si>
  <si>
    <t>A-layer element (~15% impact)</t>
  </si>
  <si>
    <t>Graphite powder</t>
  </si>
  <si>
    <t>142 g</t>
  </si>
  <si>
    <t>177 kg</t>
  </si>
  <si>
    <t>Carbon source</t>
  </si>
  <si>
    <t>Hydrochloric acid (37%)</t>
  </si>
  <si>
    <t>18 L</t>
  </si>
  <si>
    <t>22,500 L</t>
  </si>
  <si>
    <t>Etching</t>
  </si>
  <si>
    <t>Hydrofluoric acid (48%)</t>
  </si>
  <si>
    <t>3 L</t>
  </si>
  <si>
    <t>3,750 L</t>
  </si>
  <si>
    <t>DI water (etching)</t>
  </si>
  <si>
    <t>9 L</t>
  </si>
  <si>
    <t>11,250 L</t>
  </si>
  <si>
    <t>Etchant and washing</t>
  </si>
  <si>
    <t>LiCl</t>
  </si>
  <si>
    <t>800 g</t>
  </si>
  <si>
    <t>1,000 kg</t>
  </si>
  <si>
    <t>Delamination agent</t>
  </si>
  <si>
    <t>DI water (delamination)</t>
  </si>
  <si>
    <t>40 L</t>
  </si>
  <si>
    <t>50,000 L</t>
  </si>
  <si>
    <t>Slurry + washing</t>
  </si>
  <si>
    <t>Argon gas</t>
  </si>
  <si>
    <t>~2 L</t>
  </si>
  <si>
    <t>~2,500 m³</t>
  </si>
  <si>
    <t>Inert atmosphere</t>
  </si>
  <si>
    <t>Electricity</t>
  </si>
  <si>
    <t>17.364 GJ</t>
  </si>
  <si>
    <t>21,705 GJ</t>
  </si>
  <si>
    <t>Process energy</t>
  </si>
  <si>
    <t>Process Step</t>
  </si>
  <si>
    <t>Water Used per g MXene</t>
  </si>
  <si>
    <t>Scaled Use (Liters)</t>
  </si>
  <si>
    <t>Purpose</t>
  </si>
  <si>
    <t>MAX Phase Synthesis</t>
  </si>
  <si>
    <t>~0</t>
  </si>
  <si>
    <t>No water used</t>
  </si>
  <si>
    <t>9 mL</t>
  </si>
  <si>
    <t>9,000 L</t>
  </si>
  <si>
    <t>Etchant preparation + washing</t>
  </si>
  <si>
    <t>Delamination</t>
  </si>
  <si>
    <t>50 mL</t>
  </si>
  <si>
    <t>LiCl intercalation + washing</t>
  </si>
  <si>
    <t>Total</t>
  </si>
  <si>
    <t>—</t>
  </si>
  <si>
    <t>59,000 L</t>
  </si>
  <si>
    <t>All processing steps</t>
  </si>
  <si>
    <t>Water Balance for 1tonne Mxene Synthesis</t>
  </si>
  <si>
    <t>Equipment</t>
  </si>
  <si>
    <t>Share of Total Energy (%)</t>
  </si>
  <si>
    <t>Energy Use (GJ)</t>
  </si>
  <si>
    <t>Tube Furnace</t>
  </si>
  <si>
    <t>~12,372 GJ</t>
  </si>
  <si>
    <t>Stirrer/Hot Plate</t>
  </si>
  <si>
    <t>~6,077 GJ</t>
  </si>
  <si>
    <t>Centrifuge</t>
  </si>
  <si>
    <t>~2,605 GJ</t>
  </si>
  <si>
    <t>Ball Mill</t>
  </si>
  <si>
    <t>~434 GJ</t>
  </si>
  <si>
    <t>Vacuum Pump</t>
  </si>
  <si>
    <t>~217 GJ</t>
  </si>
  <si>
    <t>Energy Consumption Breakdown</t>
  </si>
  <si>
    <t>Chemical</t>
  </si>
  <si>
    <t>Approximate % Impact</t>
  </si>
  <si>
    <t>Scaled Amount (kg or L)</t>
  </si>
  <si>
    <t>Environmental Note</t>
  </si>
  <si>
    <t>Titanium Powder</t>
  </si>
  <si>
    <t>Highest environmental burden</t>
  </si>
  <si>
    <t>Aluminum Powder</t>
  </si>
  <si>
    <t>Moderate contribution</t>
  </si>
  <si>
    <t>1000 kg</t>
  </si>
  <si>
    <t>Notable impact in delamination</t>
  </si>
  <si>
    <t>HF + HCl + Argon + Water</t>
  </si>
  <si>
    <t>&lt;2%</t>
  </si>
  <si>
    <t>Varies</t>
  </si>
  <si>
    <t>Low individual impact</t>
  </si>
  <si>
    <t>Chemical Impact</t>
  </si>
  <si>
    <t>Carbon Source</t>
  </si>
  <si>
    <t>Amount Used</t>
  </si>
  <si>
    <t>CO₂ Impact vs Graphite</t>
  </si>
  <si>
    <t>Cost</t>
  </si>
  <si>
    <t>Suitability</t>
  </si>
  <si>
    <t>Graphite (baseline)</t>
  </si>
  <si>
    <t>Moderate</t>
  </si>
  <si>
    <t>High</t>
  </si>
  <si>
    <t>Tire-Derived Carbon</t>
  </si>
  <si>
    <t>~50–70% lower</t>
  </si>
  <si>
    <t>Low</t>
  </si>
  <si>
    <t>High–Medium</t>
  </si>
  <si>
    <t>Biochar</t>
  </si>
  <si>
    <t>212 kg</t>
  </si>
  <si>
    <t>~60–80% lower</t>
  </si>
  <si>
    <t>Very Low</t>
  </si>
  <si>
    <t>Medium</t>
  </si>
  <si>
    <t>Biomass Activated C</t>
  </si>
  <si>
    <t>200–220 kg</t>
  </si>
  <si>
    <t>~40–60% lower</t>
  </si>
  <si>
    <t>Medium–Low</t>
  </si>
  <si>
    <t>1. Recycled Carbon from Waste Tires</t>
  </si>
  <si>
    <r>
      <t>Source</t>
    </r>
    <r>
      <rPr>
        <sz val="11"/>
        <color theme="1"/>
        <rFont val="Aptos Narrow"/>
        <family val="2"/>
        <scheme val="minor"/>
      </rPr>
      <t>: Pyrolyzed tire-derived carbon (TDC)</t>
    </r>
  </si>
  <si>
    <r>
      <t>Pros</t>
    </r>
    <r>
      <rPr>
        <sz val="11"/>
        <color theme="1"/>
        <rFont val="Aptos Narrow"/>
        <family val="2"/>
        <scheme val="minor"/>
      </rPr>
      <t>: Up to 50% cost reduction; circular economy; waste reuse</t>
    </r>
  </si>
  <si>
    <r>
      <t>Cons</t>
    </r>
    <r>
      <rPr>
        <sz val="11"/>
        <color theme="1"/>
        <rFont val="Aptos Narrow"/>
        <family val="2"/>
        <scheme val="minor"/>
      </rPr>
      <t>: Slightly lower electrical conductivity (but acceptable for supercapacitors)</t>
    </r>
  </si>
  <si>
    <r>
      <t>Reference</t>
    </r>
    <r>
      <rPr>
        <sz val="11"/>
        <color theme="1"/>
        <rFont val="Aptos Narrow"/>
        <family val="2"/>
        <scheme val="minor"/>
      </rPr>
      <t>: Jolly et al. (2021)</t>
    </r>
  </si>
  <si>
    <r>
      <t>Impact</t>
    </r>
    <r>
      <rPr>
        <sz val="11"/>
        <color theme="1"/>
        <rFont val="Aptos Narrow"/>
        <family val="2"/>
        <scheme val="minor"/>
      </rPr>
      <t>:</t>
    </r>
  </si>
  <si>
    <t>Carbon impact reduction: ~30–50%</t>
  </si>
  <si>
    <t>May slightly increase ash and impurities in MAX phase</t>
  </si>
  <si>
    <r>
      <t xml:space="preserve"> </t>
    </r>
    <r>
      <rPr>
        <b/>
        <sz val="11"/>
        <color theme="1"/>
        <rFont val="Aptos Narrow"/>
        <family val="2"/>
        <scheme val="minor"/>
      </rPr>
      <t>New Carbon Source: Tire-Derived Carbon (TDC)</t>
    </r>
  </si>
  <si>
    <r>
      <t xml:space="preserve"> </t>
    </r>
    <r>
      <rPr>
        <b/>
        <sz val="11"/>
        <color theme="1"/>
        <rFont val="Aptos Narrow"/>
        <family val="2"/>
        <scheme val="minor"/>
      </rPr>
      <t>Amount Used</t>
    </r>
    <r>
      <rPr>
        <sz val="11"/>
        <color theme="1"/>
        <rFont val="Aptos Narrow"/>
        <family val="2"/>
        <scheme val="minor"/>
      </rPr>
      <t>: ~177 kg (assumed 1:1 replacement)</t>
    </r>
  </si>
  <si>
    <t>2. Biochar (e.g., from agricultural waste)</t>
  </si>
  <si>
    <r>
      <t>Source</t>
    </r>
    <r>
      <rPr>
        <sz val="11"/>
        <color theme="1"/>
        <rFont val="Aptos Narrow"/>
        <family val="2"/>
        <scheme val="minor"/>
      </rPr>
      <t>: Rice husk, sawdust, or corn stover pyrolysis</t>
    </r>
  </si>
  <si>
    <r>
      <t>Pros</t>
    </r>
    <r>
      <rPr>
        <sz val="11"/>
        <color theme="1"/>
        <rFont val="Aptos Narrow"/>
        <family val="2"/>
        <scheme val="minor"/>
      </rPr>
      <t>: Renewable, carbon negative (potentially); very low-cost</t>
    </r>
  </si>
  <si>
    <r>
      <t>Cons</t>
    </r>
    <r>
      <rPr>
        <sz val="11"/>
        <color theme="1"/>
        <rFont val="Aptos Narrow"/>
        <family val="2"/>
        <scheme val="minor"/>
      </rPr>
      <t>: Lower purity; higher variability in particle size and carbon content</t>
    </r>
  </si>
  <si>
    <r>
      <t>Impact</t>
    </r>
    <r>
      <rPr>
        <sz val="11"/>
        <color theme="1"/>
        <rFont val="Aptos Narrow"/>
        <family val="2"/>
        <scheme val="minor"/>
      </rPr>
      <t>: Possibly 50–70% lower CO₂ footprint than graphite</t>
    </r>
  </si>
  <si>
    <t>New Carbon Source: Biochar</t>
  </si>
  <si>
    <r>
      <t xml:space="preserve"> </t>
    </r>
    <r>
      <rPr>
        <b/>
        <sz val="11"/>
        <color theme="1"/>
        <rFont val="Aptos Narrow"/>
        <family val="2"/>
        <scheme val="minor"/>
      </rPr>
      <t>Amount Used</t>
    </r>
    <r>
      <rPr>
        <sz val="11"/>
        <color theme="1"/>
        <rFont val="Aptos Narrow"/>
        <family val="2"/>
        <scheme val="minor"/>
      </rPr>
      <t>: May need more due to lower purity (e.g., 1.2× = 212 kg)</t>
    </r>
  </si>
  <si>
    <t>3. Activated Carbon from Biomass</t>
  </si>
  <si>
    <r>
      <t>Source</t>
    </r>
    <r>
      <rPr>
        <sz val="11"/>
        <color theme="1"/>
        <rFont val="Aptos Narrow"/>
        <family val="2"/>
        <scheme val="minor"/>
      </rPr>
      <t>: Sugarcane bagasse, coconut shells</t>
    </r>
  </si>
  <si>
    <r>
      <t>Pros</t>
    </r>
    <r>
      <rPr>
        <sz val="11"/>
        <color theme="1"/>
        <rFont val="Aptos Narrow"/>
        <family val="2"/>
        <scheme val="minor"/>
      </rPr>
      <t>: Good surface area; can be tuned chemically</t>
    </r>
  </si>
  <si>
    <r>
      <t>Cons</t>
    </r>
    <r>
      <rPr>
        <sz val="11"/>
        <color theme="1"/>
        <rFont val="Aptos Narrow"/>
        <family val="2"/>
        <scheme val="minor"/>
      </rPr>
      <t>: Usually for adsorption, not ideal for MAX; low conductivity</t>
    </r>
  </si>
  <si>
    <r>
      <t>Impact</t>
    </r>
    <r>
      <rPr>
        <sz val="11"/>
        <color theme="1"/>
        <rFont val="Aptos Narrow"/>
        <family val="2"/>
        <scheme val="minor"/>
      </rPr>
      <t>: Variable; potentially 40–60% lower emissions</t>
    </r>
  </si>
  <si>
    <t>New Carbon Source: Biomass-based Activated Carbon</t>
  </si>
  <si>
    <r>
      <t xml:space="preserve"> </t>
    </r>
    <r>
      <rPr>
        <b/>
        <sz val="11"/>
        <color theme="1"/>
        <rFont val="Aptos Narrow"/>
        <family val="2"/>
        <scheme val="minor"/>
      </rPr>
      <t>Amount Used</t>
    </r>
    <r>
      <rPr>
        <sz val="11"/>
        <color theme="1"/>
        <rFont val="Aptos Narrow"/>
        <family val="2"/>
        <scheme val="minor"/>
      </rPr>
      <t>: Slight increase in quantity (~200–220 kg)</t>
    </r>
  </si>
  <si>
    <t>For eco-friendly MXene targeting EMI shielding, tire-derived carbon is a practical substitute</t>
  </si>
  <si>
    <t>Parameter</t>
  </si>
  <si>
    <t>Graphite Powder (Baseline)</t>
  </si>
  <si>
    <t>Tire-Derived Carbon (Alternative)</t>
  </si>
  <si>
    <t>GWP (kg CO₂-eq/kg)</t>
  </si>
  <si>
    <t>~4.9 kg CO₂-eq/kg</t>
  </si>
  <si>
    <t>~2.0–2.5 kg CO₂-eq/kg【Source: literature】</t>
  </si>
  <si>
    <t>CED (MJ/kg)</t>
  </si>
  <si>
    <t>~70 MJ/kg</t>
  </si>
  <si>
    <t>~30 MJ/kg</t>
  </si>
  <si>
    <t>Source</t>
  </si>
  <si>
    <t>Mass (kg)</t>
  </si>
  <si>
    <t>GWP/kg</t>
  </si>
  <si>
    <t>Total GWP (kg CO₂-eq)</t>
  </si>
  <si>
    <t>Graphite</t>
  </si>
  <si>
    <t>Tire-Derived C</t>
  </si>
  <si>
    <t>GWP REDUCTION</t>
  </si>
  <si>
    <t>CED/kg (MJ)</t>
  </si>
  <si>
    <t>Total CED (GJ)</t>
  </si>
  <si>
    <t>CED REDUCTION</t>
  </si>
  <si>
    <t>Global Warming Potential (GWP)</t>
  </si>
  <si>
    <t>Assumptions and Data Sources</t>
  </si>
  <si>
    <t>Cumulative Energy Demand (CED)</t>
  </si>
  <si>
    <t>LiF Scenario</t>
  </si>
  <si>
    <t>Etching Reaction Overview</t>
  </si>
  <si>
    <t xml:space="preserve"> Alternative Etching (LiF + HCl):</t>
  </si>
  <si>
    <t xml:space="preserve"> Baseline Etching (HCl + HF):</t>
  </si>
  <si>
    <t>Ti3AlC2+3HF→Ti3C2+AlF3+H2</t>
  </si>
  <si>
    <t>Ti3AlC2+3LiF+6HCl→Ti3C2+AlF3+3LiCl+3H2​</t>
  </si>
  <si>
    <t>Component</t>
  </si>
  <si>
    <t>Ratio</t>
  </si>
  <si>
    <t>Total Required</t>
  </si>
  <si>
    <t>LiF</t>
  </si>
  <si>
    <t>1 g/g</t>
  </si>
  <si>
    <t>HCl (37%)</t>
  </si>
  <si>
    <t>10 mL/g</t>
  </si>
  <si>
    <t>10,000 L</t>
  </si>
  <si>
    <r>
      <t xml:space="preserve">→ 10,000 L of </t>
    </r>
    <r>
      <rPr>
        <b/>
        <sz val="11"/>
        <color theme="1"/>
        <rFont val="Aptos Narrow"/>
        <family val="2"/>
        <scheme val="minor"/>
      </rPr>
      <t>6M HCl</t>
    </r>
    <r>
      <rPr>
        <sz val="11"/>
        <color theme="1"/>
        <rFont val="Aptos Narrow"/>
        <family val="2"/>
        <scheme val="minor"/>
      </rPr>
      <t xml:space="preserve"> ≈ 3,700 L of 37% HCl (~1.19 kg/L) → </t>
    </r>
    <r>
      <rPr>
        <b/>
        <sz val="11"/>
        <color theme="1"/>
        <rFont val="Aptos Narrow"/>
        <family val="2"/>
        <scheme val="minor"/>
      </rPr>
      <t>~4,400 kg</t>
    </r>
  </si>
  <si>
    <t>HF Route</t>
  </si>
  <si>
    <t>LiF + HCl Route</t>
  </si>
  <si>
    <t>HF (48%)</t>
  </si>
  <si>
    <t>3,000 L (~1,656 kg)</t>
  </si>
  <si>
    <t>22,500 L (baseline)</t>
  </si>
  <si>
    <t>10,000 L → 3,700 L of 37%</t>
  </si>
  <si>
    <t>Safety</t>
  </si>
  <si>
    <t>Waste</t>
  </si>
  <si>
    <t>Fluorides</t>
  </si>
  <si>
    <t>Fluorides + LiCl</t>
  </si>
  <si>
    <t>Byproducts</t>
  </si>
  <si>
    <t>AlF₃ + H₂</t>
  </si>
  <si>
    <t>AlF₃ + LiCl + H₂</t>
  </si>
  <si>
    <t>Environmental Impact</t>
  </si>
  <si>
    <t xml:space="preserve"> Toxic &amp; corrosive</t>
  </si>
  <si>
    <t xml:space="preserve"> Safer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</si>
</sst>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i/>
      <sz val="18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16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/>
    <xf numFmtId="0" fontId="2" fillId="0" borderId="1" xfId="0" applyFont="1" applyBorder="1"/>
    <xf numFmtId="0" fontId="0" fillId="3" borderId="0" xfId="0" applyFill="1"/>
    <xf numFmtId="0" fontId="0" fillId="0" borderId="0" xfId="0" applyAlignment="1">
      <alignment horizontal="left"/>
    </xf>
    <xf numFmtId="0" fontId="5" fillId="3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9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BF2AB9-BB88-4DF9-8373-84087D9161AE}" name="Table2" displayName="Table2" ref="A2:E12" totalsRowShown="0">
  <autoFilter ref="A2:E12" xr:uid="{FBBF2AB9-BB88-4DF9-8373-84087D9161AE}"/>
  <tableColumns count="5">
    <tableColumn id="1" xr3:uid="{2E89D77B-B087-41CD-A983-781D2C227E3D}" name="Input Component"/>
    <tableColumn id="2" xr3:uid="{C76AA353-06A0-43D7-B87C-D8F5E38B1499}" name="Input per 800g batch"/>
    <tableColumn id="3" xr3:uid="{85B3CFC3-6D97-427A-AC88-AFDAE4961C39}" name="Scaled Input for 1tonne"/>
    <tableColumn id="4" xr3:uid="{C4BB786D-D286-4BC9-9EEC-386E4E8A65A9}" name="Notes"/>
    <tableColumn id="5" xr3:uid="{9754CEE6-CA4E-4BF8-8F7E-AC371C943989}" name="Refere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302F9-D48D-43B0-AAC1-F05CBE6603F4}" name="Table3" displayName="Table3" ref="A16:E20" totalsRowShown="0">
  <autoFilter ref="A16:E20" xr:uid="{DA2302F9-D48D-43B0-AAC1-F05CBE6603F4}"/>
  <tableColumns count="5">
    <tableColumn id="1" xr3:uid="{3CB6622C-147D-4209-92CD-34EAEF30902F}" name="Process Step"/>
    <tableColumn id="2" xr3:uid="{9A2D8D74-EB77-4D57-B62F-286C62433397}" name="Water Used per g MXene"/>
    <tableColumn id="3" xr3:uid="{A202A78E-A92D-4C41-8159-256CB2DB080C}" name="Scaled Use (Liters)"/>
    <tableColumn id="4" xr3:uid="{7D690553-51A5-46AC-89EE-62441D2B4AD5}" name="Purpose"/>
    <tableColumn id="5" xr3:uid="{DF443778-B6D9-4DCD-8C96-53B27C07423E}" name="Referenc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7F367B-4BEA-4027-8085-6EF884A079E0}" name="Table4" displayName="Table4" ref="A24:D29" totalsRowShown="0">
  <autoFilter ref="A24:D29" xr:uid="{977F367B-4BEA-4027-8085-6EF884A079E0}"/>
  <tableColumns count="4">
    <tableColumn id="1" xr3:uid="{A305D591-98FD-448F-BEDF-98B25341D5DF}" name="Equipment"/>
    <tableColumn id="2" xr3:uid="{2B236C42-FB0A-4C6B-9E6B-CF7C62ACAA18}" name="Share of Total Energy (%)"/>
    <tableColumn id="3" xr3:uid="{025FB305-C500-4499-8BF6-05DED8F68F6E}" name="Energy Use (GJ)"/>
    <tableColumn id="4" xr3:uid="{CADA7A36-D6F9-40D4-B8B8-59C2480D61E4}" name="Referenc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6FD5F6-B20B-4124-A129-8EEACD9EA2A1}" name="Table5" displayName="Table5" ref="A33:E37" totalsRowShown="0" headerRowCellStyle="Normal" dataCellStyle="Normal">
  <autoFilter ref="A33:E37" xr:uid="{986FD5F6-B20B-4124-A129-8EEACD9EA2A1}"/>
  <tableColumns count="5">
    <tableColumn id="1" xr3:uid="{3CC605FB-FB94-4CEE-9760-D6457C5B0188}" name="Chemical" dataCellStyle="Normal"/>
    <tableColumn id="2" xr3:uid="{57BE1AD3-FEA6-4403-8505-5D3DC91FBF90}" name="Approximate % Impact" dataCellStyle="Normal"/>
    <tableColumn id="3" xr3:uid="{F9D93539-AA52-4A41-B67C-867AF02C22C3}" name="Scaled Amount (kg or L)" dataCellStyle="Normal"/>
    <tableColumn id="4" xr3:uid="{3F9C817F-44DB-43E7-B234-ADA5600D27E1}" name="Environmental Note" dataCellStyle="Normal"/>
    <tableColumn id="5" xr3:uid="{9D7240E8-3575-4E5F-8573-FA26F5AD6089}" name="Reference" dataCellStyle="Norm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64181-1473-4B2C-B0F2-8EEFA95EE42B}" name="Table1" displayName="Table1" ref="A1:E5" totalsRowShown="0">
  <autoFilter ref="A1:E5" xr:uid="{34464181-1473-4B2C-B0F2-8EEFA95EE42B}"/>
  <tableColumns count="5">
    <tableColumn id="1" xr3:uid="{FA95B0E4-4571-40BE-A0DE-DCAF19F6B1C8}" name="Carbon Source"/>
    <tableColumn id="2" xr3:uid="{83F70ACE-09C2-4A8A-ABBB-6502DC7C18B0}" name="Amount Used"/>
    <tableColumn id="3" xr3:uid="{646FFC16-8C6A-4DB4-9DCC-AC40ACA49C08}" name="CO₂ Impact vs Graphite"/>
    <tableColumn id="4" xr3:uid="{E4718957-6E64-4A7A-8DF3-34C98DEEB6B1}" name="Cost"/>
    <tableColumn id="5" xr3:uid="{B471F862-7658-4E8E-A3FC-798E4255E25C}" name="Suitabilit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5CDEF4-366F-4DC5-9BA1-6D4559F5EB36}" name="Table6" displayName="Table6" ref="A22:C24" totalsRowShown="0" headerRowDxfId="20" dataDxfId="19">
  <autoFilter ref="A22:C24" xr:uid="{265CDEF4-366F-4DC5-9BA1-6D4559F5EB36}"/>
  <tableColumns count="3">
    <tableColumn id="1" xr3:uid="{AF55D65A-D46C-4EA4-A88C-5537B6F556D0}" name="Parameter" dataDxfId="18"/>
    <tableColumn id="2" xr3:uid="{9998D721-E7BD-4E4F-BCDB-A8B6999B6A8E}" name="Graphite Powder (Baseline)" dataDxfId="17"/>
    <tableColumn id="3" xr3:uid="{93938E8D-798B-4381-B3FA-E766FE2534DF}" name="Tire-Derived Carbon (Alternative)" dataDxfId="1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2D75C6-F889-4579-9A5D-67778E7659AB}" name="Table7" displayName="Table7" ref="A27:D29" totalsRowShown="0" headerRowCellStyle="Normal" dataCellStyle="Normal">
  <autoFilter ref="A27:D29" xr:uid="{542D75C6-F889-4579-9A5D-67778E7659AB}"/>
  <tableColumns count="4">
    <tableColumn id="1" xr3:uid="{4E3FAA08-84A8-4A92-AF6F-B401F463E8CE}" name="Source" dataCellStyle="Normal"/>
    <tableColumn id="2" xr3:uid="{A92A5726-6D64-4ACB-808B-CDAAEFBF3825}" name="Mass (kg)" dataDxfId="15" dataCellStyle="Normal"/>
    <tableColumn id="3" xr3:uid="{6906B2E6-816D-429A-9E96-4C46F94877F6}" name="GWP/kg" dataDxfId="14" dataCellStyle="Normal"/>
    <tableColumn id="4" xr3:uid="{C9BF7C89-F6E1-4503-9E3F-C814C1A34AA4}" name="Total GWP (kg CO₂-eq)" dataDxfId="13" dataCellStyle="Normal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BD5B65-DE3D-4D87-8E2D-2E9A43167675}" name="Table8" displayName="Table8" ref="A36:D38" totalsRowShown="0" headerRowDxfId="12" dataDxfId="11">
  <autoFilter ref="A36:D38" xr:uid="{05BD5B65-DE3D-4D87-8E2D-2E9A43167675}"/>
  <tableColumns count="4">
    <tableColumn id="1" xr3:uid="{E2A5B25D-E7BC-450B-96A8-F5A2E4AE20FC}" name="Source" dataDxfId="10"/>
    <tableColumn id="2" xr3:uid="{1053D5FC-6B4F-4EBF-BF0D-1AD8E74B5324}" name="Mass (kg)" dataDxfId="9"/>
    <tableColumn id="3" xr3:uid="{577DAC04-B635-436C-968E-35850E67EA84}" name="CED/kg (MJ)" dataDxfId="8"/>
    <tableColumn id="4" xr3:uid="{FB6C7B24-D97D-44E2-89D3-C02F71779BD5}" name="Total CED (GJ)" dataDxfId="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F850C0-C176-4211-9EA2-B3E36BD788B7}" name="Table9" displayName="Table9" ref="A50:C54" totalsRowShown="0" headerRowDxfId="5">
  <autoFilter ref="A50:C54" xr:uid="{B8F850C0-C176-4211-9EA2-B3E36BD788B7}"/>
  <tableColumns count="3">
    <tableColumn id="1" xr3:uid="{70AB5136-D330-4D1A-9617-7F1E2EF8F723}" name="Component"/>
    <tableColumn id="2" xr3:uid="{892D25FA-751D-4E71-A69A-7D06090D76EF}" name="Ratio" dataDxfId="6"/>
    <tableColumn id="3" xr3:uid="{09E13DC5-7196-4F44-9D6C-071596EF5291}" name="Total Required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F66AC3-FCB0-4AC3-9601-B20118AB9B22}" name="Table10" displayName="Table10" ref="A57:C64" totalsRowShown="0" headerRowDxfId="0" dataDxfId="1">
  <autoFilter ref="A57:C64" xr:uid="{20F66AC3-FCB0-4AC3-9601-B20118AB9B22}"/>
  <tableColumns count="3">
    <tableColumn id="1" xr3:uid="{D3C4B35E-A72F-4695-96D5-C7E9E8575419}" name="Parameter" dataDxfId="4"/>
    <tableColumn id="2" xr3:uid="{F99B5A88-EBEA-48AE-BDC8-52679F409A3B}" name="HF Route" dataDxfId="3"/>
    <tableColumn id="3" xr3:uid="{0C87A4E6-E0E8-4FC3-859B-762BFD90A64B}" name="LiF + HCl Rout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64BE-9F5C-43CD-B051-9246219FA5EE}">
  <dimension ref="A1:E37"/>
  <sheetViews>
    <sheetView workbookViewId="0">
      <selection activeCell="J17" sqref="J17"/>
    </sheetView>
  </sheetViews>
  <sheetFormatPr defaultRowHeight="14.4" x14ac:dyDescent="0.3"/>
  <cols>
    <col min="1" max="1" width="22.5546875" bestFit="1" customWidth="1"/>
    <col min="2" max="2" width="26" bestFit="1" customWidth="1"/>
    <col min="3" max="3" width="24.6640625" bestFit="1" customWidth="1"/>
    <col min="4" max="4" width="37" bestFit="1" customWidth="1"/>
    <col min="5" max="5" width="12.6640625" bestFit="1" customWidth="1"/>
  </cols>
  <sheetData>
    <row r="1" spans="1:5" ht="23.4" x14ac:dyDescent="0.45">
      <c r="A1" s="14" t="s">
        <v>0</v>
      </c>
      <c r="B1" s="14"/>
      <c r="C1" s="14"/>
      <c r="D1" s="14"/>
      <c r="E1" s="14"/>
    </row>
    <row r="2" spans="1:5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21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</row>
    <row r="10" spans="1:5" x14ac:dyDescent="0.3">
      <c r="A10" t="s">
        <v>33</v>
      </c>
      <c r="B10" t="s">
        <v>34</v>
      </c>
      <c r="C10" t="s">
        <v>35</v>
      </c>
      <c r="D10" t="s">
        <v>36</v>
      </c>
    </row>
    <row r="11" spans="1:5" x14ac:dyDescent="0.3">
      <c r="A11" t="s">
        <v>37</v>
      </c>
      <c r="B11" t="s">
        <v>38</v>
      </c>
      <c r="C11" t="s">
        <v>39</v>
      </c>
      <c r="D11" t="s">
        <v>40</v>
      </c>
    </row>
    <row r="12" spans="1:5" x14ac:dyDescent="0.3">
      <c r="A12" t="s">
        <v>41</v>
      </c>
      <c r="B12" t="s">
        <v>42</v>
      </c>
      <c r="C12" t="s">
        <v>43</v>
      </c>
      <c r="D12" t="s">
        <v>44</v>
      </c>
    </row>
    <row r="15" spans="1:5" ht="23.4" x14ac:dyDescent="0.45">
      <c r="A15" s="14" t="s">
        <v>62</v>
      </c>
      <c r="B15" s="14"/>
      <c r="C15" s="14"/>
      <c r="D15" s="14"/>
      <c r="E15" s="14"/>
    </row>
    <row r="16" spans="1:5" x14ac:dyDescent="0.3">
      <c r="A16" t="s">
        <v>45</v>
      </c>
      <c r="B16" t="s">
        <v>46</v>
      </c>
      <c r="C16" t="s">
        <v>47</v>
      </c>
      <c r="D16" t="s">
        <v>48</v>
      </c>
      <c r="E16" t="s">
        <v>4</v>
      </c>
    </row>
    <row r="17" spans="1:5" x14ac:dyDescent="0.3">
      <c r="A17" t="s">
        <v>49</v>
      </c>
      <c r="B17" t="s">
        <v>50</v>
      </c>
      <c r="C17">
        <v>0</v>
      </c>
      <c r="D17" t="s">
        <v>51</v>
      </c>
    </row>
    <row r="18" spans="1:5" x14ac:dyDescent="0.3">
      <c r="A18" t="s">
        <v>21</v>
      </c>
      <c r="B18" t="s">
        <v>52</v>
      </c>
      <c r="C18" t="s">
        <v>53</v>
      </c>
      <c r="D18" t="s">
        <v>54</v>
      </c>
    </row>
    <row r="19" spans="1:5" x14ac:dyDescent="0.3">
      <c r="A19" t="s">
        <v>55</v>
      </c>
      <c r="B19" t="s">
        <v>56</v>
      </c>
      <c r="C19" t="s">
        <v>35</v>
      </c>
      <c r="D19" t="s">
        <v>57</v>
      </c>
    </row>
    <row r="20" spans="1:5" x14ac:dyDescent="0.3">
      <c r="A20" t="s">
        <v>58</v>
      </c>
      <c r="B20" t="s">
        <v>59</v>
      </c>
      <c r="C20" t="s">
        <v>60</v>
      </c>
      <c r="D20" t="s">
        <v>61</v>
      </c>
    </row>
    <row r="23" spans="1:5" ht="23.4" x14ac:dyDescent="0.45">
      <c r="A23" s="14" t="s">
        <v>76</v>
      </c>
      <c r="B23" s="14"/>
      <c r="C23" s="14"/>
      <c r="D23" s="14"/>
      <c r="E23" s="1"/>
    </row>
    <row r="24" spans="1:5" x14ac:dyDescent="0.3">
      <c r="A24" t="s">
        <v>63</v>
      </c>
      <c r="B24" t="s">
        <v>64</v>
      </c>
      <c r="C24" t="s">
        <v>65</v>
      </c>
      <c r="D24" t="s">
        <v>4</v>
      </c>
    </row>
    <row r="25" spans="1:5" x14ac:dyDescent="0.3">
      <c r="A25" t="s">
        <v>66</v>
      </c>
      <c r="B25">
        <v>0.56999999999999995</v>
      </c>
      <c r="C25" t="s">
        <v>67</v>
      </c>
    </row>
    <row r="26" spans="1:5" x14ac:dyDescent="0.3">
      <c r="A26" t="s">
        <v>68</v>
      </c>
      <c r="B26">
        <v>0.28000000000000003</v>
      </c>
      <c r="C26" t="s">
        <v>69</v>
      </c>
    </row>
    <row r="27" spans="1:5" x14ac:dyDescent="0.3">
      <c r="A27" t="s">
        <v>70</v>
      </c>
      <c r="B27">
        <v>0.12</v>
      </c>
      <c r="C27" t="s">
        <v>71</v>
      </c>
    </row>
    <row r="28" spans="1:5" x14ac:dyDescent="0.3">
      <c r="A28" t="s">
        <v>72</v>
      </c>
      <c r="B28">
        <v>0.02</v>
      </c>
      <c r="C28" t="s">
        <v>73</v>
      </c>
    </row>
    <row r="29" spans="1:5" x14ac:dyDescent="0.3">
      <c r="A29" t="s">
        <v>74</v>
      </c>
      <c r="B29">
        <v>0.01</v>
      </c>
      <c r="C29" t="s">
        <v>75</v>
      </c>
    </row>
    <row r="32" spans="1:5" ht="23.4" x14ac:dyDescent="0.45">
      <c r="A32" s="14" t="s">
        <v>91</v>
      </c>
      <c r="B32" s="14"/>
      <c r="C32" s="14"/>
      <c r="D32" s="14"/>
      <c r="E32" s="14"/>
    </row>
    <row r="33" spans="1:5" x14ac:dyDescent="0.3">
      <c r="A33" t="s">
        <v>77</v>
      </c>
      <c r="B33" t="s">
        <v>78</v>
      </c>
      <c r="C33" t="s">
        <v>79</v>
      </c>
      <c r="D33" t="s">
        <v>80</v>
      </c>
      <c r="E33" t="s">
        <v>4</v>
      </c>
    </row>
    <row r="34" spans="1:5" x14ac:dyDescent="0.3">
      <c r="A34" t="s">
        <v>81</v>
      </c>
      <c r="B34">
        <v>0.75</v>
      </c>
      <c r="C34" t="s">
        <v>8</v>
      </c>
      <c r="D34" t="s">
        <v>82</v>
      </c>
    </row>
    <row r="35" spans="1:5" x14ac:dyDescent="0.3">
      <c r="A35" t="s">
        <v>83</v>
      </c>
      <c r="B35">
        <v>0.15</v>
      </c>
      <c r="C35" t="s">
        <v>12</v>
      </c>
      <c r="D35" t="s">
        <v>84</v>
      </c>
    </row>
    <row r="36" spans="1:5" x14ac:dyDescent="0.3">
      <c r="A36" t="s">
        <v>29</v>
      </c>
      <c r="B36">
        <v>0.1</v>
      </c>
      <c r="C36" t="s">
        <v>85</v>
      </c>
      <c r="D36" t="s">
        <v>86</v>
      </c>
    </row>
    <row r="37" spans="1:5" x14ac:dyDescent="0.3">
      <c r="A37" t="s">
        <v>87</v>
      </c>
      <c r="B37" t="s">
        <v>88</v>
      </c>
      <c r="C37" t="s">
        <v>89</v>
      </c>
      <c r="D37" t="s">
        <v>90</v>
      </c>
    </row>
  </sheetData>
  <mergeCells count="4">
    <mergeCell ref="A1:E1"/>
    <mergeCell ref="A15:E15"/>
    <mergeCell ref="A23:D23"/>
    <mergeCell ref="A32:E3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08D4-F1F9-4BD3-9538-045EDC1F902B}">
  <dimension ref="A1:E64"/>
  <sheetViews>
    <sheetView tabSelected="1" topLeftCell="A15" zoomScale="80" zoomScaleNormal="80" workbookViewId="0">
      <selection activeCell="D52" sqref="D52"/>
    </sheetView>
  </sheetViews>
  <sheetFormatPr defaultRowHeight="14.4" x14ac:dyDescent="0.3"/>
  <cols>
    <col min="1" max="1" width="71.5546875" bestFit="1" customWidth="1"/>
    <col min="2" max="2" width="64.6640625" customWidth="1"/>
    <col min="3" max="3" width="58.33203125" bestFit="1" customWidth="1"/>
    <col min="4" max="4" width="24.33203125" bestFit="1" customWidth="1"/>
    <col min="5" max="5" width="13.109375" bestFit="1" customWidth="1"/>
  </cols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 t="s">
        <v>97</v>
      </c>
      <c r="B2" t="s">
        <v>16</v>
      </c>
      <c r="C2">
        <v>1</v>
      </c>
      <c r="D2" t="s">
        <v>98</v>
      </c>
      <c r="E2" t="s">
        <v>99</v>
      </c>
    </row>
    <row r="3" spans="1:5" x14ac:dyDescent="0.3">
      <c r="A3" t="s">
        <v>100</v>
      </c>
      <c r="B3" t="s">
        <v>16</v>
      </c>
      <c r="C3" t="s">
        <v>101</v>
      </c>
      <c r="D3" t="s">
        <v>102</v>
      </c>
      <c r="E3" t="s">
        <v>103</v>
      </c>
    </row>
    <row r="4" spans="1:5" x14ac:dyDescent="0.3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5" x14ac:dyDescent="0.3">
      <c r="A5" t="s">
        <v>109</v>
      </c>
      <c r="B5" t="s">
        <v>110</v>
      </c>
      <c r="C5" t="s">
        <v>111</v>
      </c>
      <c r="D5" t="s">
        <v>102</v>
      </c>
      <c r="E5" t="s">
        <v>112</v>
      </c>
    </row>
    <row r="6" spans="1:5" s="11" customFormat="1" x14ac:dyDescent="0.3"/>
    <row r="7" spans="1:5" ht="15.6" x14ac:dyDescent="0.3">
      <c r="A7" s="6" t="s">
        <v>113</v>
      </c>
      <c r="B7" s="6" t="s">
        <v>123</v>
      </c>
      <c r="C7" s="6" t="s">
        <v>130</v>
      </c>
    </row>
    <row r="8" spans="1:5" x14ac:dyDescent="0.3">
      <c r="A8" s="7" t="s">
        <v>114</v>
      </c>
      <c r="B8" s="7" t="s">
        <v>124</v>
      </c>
      <c r="C8" s="7" t="s">
        <v>131</v>
      </c>
    </row>
    <row r="9" spans="1:5" x14ac:dyDescent="0.3">
      <c r="A9" s="7" t="s">
        <v>115</v>
      </c>
      <c r="B9" s="7" t="s">
        <v>125</v>
      </c>
      <c r="C9" s="7" t="s">
        <v>132</v>
      </c>
    </row>
    <row r="10" spans="1:5" x14ac:dyDescent="0.3">
      <c r="A10" s="7" t="s">
        <v>116</v>
      </c>
      <c r="B10" s="7" t="s">
        <v>126</v>
      </c>
      <c r="C10" s="7" t="s">
        <v>133</v>
      </c>
    </row>
    <row r="11" spans="1:5" x14ac:dyDescent="0.3">
      <c r="A11" s="7" t="s">
        <v>117</v>
      </c>
      <c r="B11" s="7" t="s">
        <v>127</v>
      </c>
      <c r="C11" s="7" t="s">
        <v>134</v>
      </c>
    </row>
    <row r="12" spans="1:5" x14ac:dyDescent="0.3">
      <c r="A12" s="7" t="s">
        <v>118</v>
      </c>
      <c r="B12" s="10" t="s">
        <v>128</v>
      </c>
      <c r="C12" s="10" t="s">
        <v>135</v>
      </c>
    </row>
    <row r="13" spans="1:5" x14ac:dyDescent="0.3">
      <c r="A13" s="8" t="s">
        <v>119</v>
      </c>
      <c r="B13" s="9" t="s">
        <v>129</v>
      </c>
      <c r="C13" s="9" t="s">
        <v>136</v>
      </c>
    </row>
    <row r="14" spans="1:5" x14ac:dyDescent="0.3">
      <c r="A14" s="8" t="s">
        <v>120</v>
      </c>
    </row>
    <row r="15" spans="1:5" x14ac:dyDescent="0.3">
      <c r="A15" s="9" t="s">
        <v>121</v>
      </c>
    </row>
    <row r="16" spans="1:5" x14ac:dyDescent="0.3">
      <c r="A16" s="9" t="s">
        <v>122</v>
      </c>
    </row>
    <row r="18" spans="1:5" ht="18" x14ac:dyDescent="0.35">
      <c r="A18" s="15" t="s">
        <v>137</v>
      </c>
      <c r="B18" s="16"/>
      <c r="C18" s="16"/>
      <c r="D18" s="16"/>
      <c r="E18" s="16"/>
    </row>
    <row r="19" spans="1:5" ht="18" x14ac:dyDescent="0.35">
      <c r="A19" s="5"/>
      <c r="B19" s="4"/>
      <c r="C19" s="4"/>
      <c r="D19" s="4"/>
      <c r="E19" s="4"/>
    </row>
    <row r="20" spans="1:5" ht="18" x14ac:dyDescent="0.35">
      <c r="A20" s="5"/>
      <c r="B20" s="4"/>
      <c r="C20" s="4"/>
      <c r="D20" s="4"/>
      <c r="E20" s="4"/>
    </row>
    <row r="21" spans="1:5" ht="21" x14ac:dyDescent="0.4">
      <c r="A21" s="18" t="s">
        <v>158</v>
      </c>
      <c r="B21" s="19"/>
      <c r="C21" s="19"/>
    </row>
    <row r="22" spans="1:5" x14ac:dyDescent="0.3">
      <c r="A22" s="2" t="s">
        <v>138</v>
      </c>
      <c r="B22" s="2" t="s">
        <v>139</v>
      </c>
      <c r="C22" s="2" t="s">
        <v>140</v>
      </c>
    </row>
    <row r="23" spans="1:5" x14ac:dyDescent="0.3">
      <c r="A23" s="3" t="s">
        <v>141</v>
      </c>
      <c r="B23" s="3" t="s">
        <v>142</v>
      </c>
      <c r="C23" s="3" t="s">
        <v>143</v>
      </c>
    </row>
    <row r="24" spans="1:5" x14ac:dyDescent="0.3">
      <c r="A24" s="3" t="s">
        <v>144</v>
      </c>
      <c r="B24" s="3" t="s">
        <v>145</v>
      </c>
      <c r="C24" s="3" t="s">
        <v>146</v>
      </c>
    </row>
    <row r="25" spans="1:5" x14ac:dyDescent="0.3">
      <c r="A25" s="3"/>
      <c r="B25" s="3"/>
      <c r="C25" s="3"/>
    </row>
    <row r="26" spans="1:5" s="3" customFormat="1" ht="21" x14ac:dyDescent="0.3">
      <c r="A26" s="17" t="s">
        <v>157</v>
      </c>
      <c r="B26" s="17"/>
      <c r="C26" s="17"/>
      <c r="D26" s="17"/>
    </row>
    <row r="27" spans="1:5" x14ac:dyDescent="0.3">
      <c r="A27" t="s">
        <v>147</v>
      </c>
      <c r="B27" t="s">
        <v>148</v>
      </c>
      <c r="C27" t="s">
        <v>149</v>
      </c>
      <c r="D27" t="s">
        <v>150</v>
      </c>
    </row>
    <row r="28" spans="1:5" x14ac:dyDescent="0.3">
      <c r="A28" t="s">
        <v>151</v>
      </c>
      <c r="B28" s="12">
        <v>177</v>
      </c>
      <c r="C28" s="12">
        <v>4.9000000000000004</v>
      </c>
      <c r="D28" s="12">
        <v>867.3</v>
      </c>
    </row>
    <row r="29" spans="1:5" x14ac:dyDescent="0.3">
      <c r="A29" t="s">
        <v>152</v>
      </c>
      <c r="B29" s="12">
        <v>177</v>
      </c>
      <c r="C29" s="12">
        <v>2.2000000000000002</v>
      </c>
      <c r="D29" s="12">
        <v>389.4</v>
      </c>
    </row>
    <row r="31" spans="1:5" ht="18" x14ac:dyDescent="0.35">
      <c r="A31" s="13" t="s">
        <v>153</v>
      </c>
      <c r="B31" s="13">
        <f>(D28-D29)/D28 * 100</f>
        <v>55.102040816326536</v>
      </c>
    </row>
    <row r="35" spans="1:5" ht="21" x14ac:dyDescent="0.4">
      <c r="A35" s="18" t="s">
        <v>159</v>
      </c>
      <c r="B35" s="19"/>
      <c r="C35" s="19"/>
      <c r="D35" s="19"/>
    </row>
    <row r="36" spans="1:5" x14ac:dyDescent="0.3">
      <c r="A36" s="2" t="s">
        <v>147</v>
      </c>
      <c r="B36" s="2" t="s">
        <v>148</v>
      </c>
      <c r="C36" s="2" t="s">
        <v>154</v>
      </c>
      <c r="D36" s="2" t="s">
        <v>155</v>
      </c>
    </row>
    <row r="37" spans="1:5" x14ac:dyDescent="0.3">
      <c r="A37" s="3" t="s">
        <v>151</v>
      </c>
      <c r="B37" s="3">
        <v>177</v>
      </c>
      <c r="C37" s="3">
        <v>70</v>
      </c>
      <c r="D37" s="3">
        <v>12.39</v>
      </c>
    </row>
    <row r="38" spans="1:5" x14ac:dyDescent="0.3">
      <c r="A38" s="3" t="s">
        <v>152</v>
      </c>
      <c r="B38" s="3">
        <v>177</v>
      </c>
      <c r="C38" s="3">
        <v>30</v>
      </c>
      <c r="D38" s="3">
        <v>5.31</v>
      </c>
    </row>
    <row r="40" spans="1:5" ht="18" x14ac:dyDescent="0.35">
      <c r="A40" s="13" t="s">
        <v>156</v>
      </c>
      <c r="B40" s="13">
        <f xml:space="preserve"> (D37-D38)/D37 * 100</f>
        <v>57.142857142857153</v>
      </c>
    </row>
    <row r="42" spans="1:5" ht="21" x14ac:dyDescent="0.4">
      <c r="A42" s="20" t="s">
        <v>160</v>
      </c>
      <c r="B42" s="19"/>
      <c r="C42" s="19"/>
      <c r="D42" s="19"/>
      <c r="E42" s="19"/>
    </row>
    <row r="44" spans="1:5" ht="23.4" x14ac:dyDescent="0.3">
      <c r="A44" s="21" t="s">
        <v>161</v>
      </c>
    </row>
    <row r="45" spans="1:5" ht="21" x14ac:dyDescent="0.3">
      <c r="A45" s="24" t="s">
        <v>163</v>
      </c>
    </row>
    <row r="46" spans="1:5" ht="18" x14ac:dyDescent="0.35">
      <c r="A46" s="22" t="s">
        <v>164</v>
      </c>
    </row>
    <row r="47" spans="1:5" ht="21" x14ac:dyDescent="0.3">
      <c r="A47" s="24" t="s">
        <v>162</v>
      </c>
    </row>
    <row r="48" spans="1:5" ht="18" x14ac:dyDescent="0.35">
      <c r="A48" s="22" t="s">
        <v>165</v>
      </c>
    </row>
    <row r="49" spans="1:3" x14ac:dyDescent="0.3">
      <c r="A49" s="23"/>
    </row>
    <row r="50" spans="1:3" x14ac:dyDescent="0.3">
      <c r="A50" s="2" t="s">
        <v>166</v>
      </c>
      <c r="B50" s="2" t="s">
        <v>167</v>
      </c>
      <c r="C50" s="2" t="s">
        <v>168</v>
      </c>
    </row>
    <row r="51" spans="1:3" x14ac:dyDescent="0.3">
      <c r="A51" s="25" t="s">
        <v>169</v>
      </c>
      <c r="B51" s="3" t="s">
        <v>170</v>
      </c>
      <c r="C51" s="25" t="s">
        <v>31</v>
      </c>
    </row>
    <row r="52" spans="1:3" x14ac:dyDescent="0.3">
      <c r="A52" s="25" t="s">
        <v>171</v>
      </c>
      <c r="B52" s="3" t="s">
        <v>172</v>
      </c>
      <c r="C52" s="25" t="s">
        <v>173</v>
      </c>
    </row>
    <row r="53" spans="1:3" x14ac:dyDescent="0.3">
      <c r="A53" s="25"/>
      <c r="B53" s="3"/>
      <c r="C53" s="25"/>
    </row>
    <row r="54" spans="1:3" x14ac:dyDescent="0.3">
      <c r="A54" t="s">
        <v>174</v>
      </c>
    </row>
    <row r="57" spans="1:3" x14ac:dyDescent="0.3">
      <c r="A57" s="2" t="s">
        <v>138</v>
      </c>
      <c r="B57" s="2" t="s">
        <v>175</v>
      </c>
      <c r="C57" s="2" t="s">
        <v>176</v>
      </c>
    </row>
    <row r="58" spans="1:3" x14ac:dyDescent="0.3">
      <c r="A58" s="3" t="s">
        <v>177</v>
      </c>
      <c r="B58" s="3" t="s">
        <v>178</v>
      </c>
      <c r="C58" s="3" t="s">
        <v>59</v>
      </c>
    </row>
    <row r="59" spans="1:3" x14ac:dyDescent="0.3">
      <c r="A59" s="3" t="s">
        <v>169</v>
      </c>
      <c r="B59" s="3" t="s">
        <v>59</v>
      </c>
      <c r="C59" s="3" t="s">
        <v>31</v>
      </c>
    </row>
    <row r="60" spans="1:3" x14ac:dyDescent="0.3">
      <c r="A60" s="3" t="s">
        <v>171</v>
      </c>
      <c r="B60" s="3" t="s">
        <v>179</v>
      </c>
      <c r="C60" s="3" t="s">
        <v>180</v>
      </c>
    </row>
    <row r="61" spans="1:3" x14ac:dyDescent="0.3">
      <c r="A61" s="3" t="s">
        <v>181</v>
      </c>
      <c r="B61" s="3" t="s">
        <v>189</v>
      </c>
      <c r="C61" s="3" t="s">
        <v>190</v>
      </c>
    </row>
    <row r="62" spans="1:3" x14ac:dyDescent="0.3">
      <c r="A62" s="3" t="s">
        <v>182</v>
      </c>
      <c r="B62" s="3" t="s">
        <v>183</v>
      </c>
      <c r="C62" s="3" t="s">
        <v>184</v>
      </c>
    </row>
    <row r="63" spans="1:3" x14ac:dyDescent="0.3">
      <c r="A63" s="3" t="s">
        <v>185</v>
      </c>
      <c r="B63" s="3" t="s">
        <v>186</v>
      </c>
      <c r="C63" s="3" t="s">
        <v>187</v>
      </c>
    </row>
    <row r="64" spans="1:3" x14ac:dyDescent="0.3">
      <c r="A64" s="3" t="s">
        <v>188</v>
      </c>
      <c r="B64" s="3" t="s">
        <v>99</v>
      </c>
      <c r="C64" s="3" t="s">
        <v>98</v>
      </c>
    </row>
  </sheetData>
  <mergeCells count="5">
    <mergeCell ref="A18:E18"/>
    <mergeCell ref="A26:D26"/>
    <mergeCell ref="A21:C21"/>
    <mergeCell ref="A35:D35"/>
    <mergeCell ref="A42:E4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Scenario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shamsi</dc:creator>
  <cp:lastModifiedBy>MUHAMMAD ANSHAAL FARID</cp:lastModifiedBy>
  <dcterms:created xsi:type="dcterms:W3CDTF">2025-08-02T13:08:16Z</dcterms:created>
  <dcterms:modified xsi:type="dcterms:W3CDTF">2025-08-05T06:02:32Z</dcterms:modified>
</cp:coreProperties>
</file>