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package/2006/relationships/mea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225"/>
  <workbookPr defaultThemeVersion="124226"/>
  <mc:AlternateContent xmlns:mc="http://schemas.openxmlformats.org/markup-compatibility/2006">
    <mc:Choice Requires="x15">
      <x15ac:absPath xmlns:x15ac="http://schemas.microsoft.com/office/spreadsheetml/2010/11/ac" url="C:\Users\alici\Dropbox\ALICIA_2022\PhD\Bonds\Australian Bond Government details\"/>
    </mc:Choice>
  </mc:AlternateContent>
  <xr:revisionPtr revIDLastSave="0" documentId="13_ncr:1_{75883EC3-AA90-42C5-A589-81BDFD87E2EC}" xr6:coauthVersionLast="47" xr6:coauthVersionMax="47" xr10:uidLastSave="{00000000-0000-0000-0000-000000000000}"/>
  <bookViews>
    <workbookView xWindow="1125" yWindow="45" windowWidth="23550" windowHeight="14985" activeTab="2" xr2:uid="{00000000-000D-0000-FFFF-FFFF00000000}"/>
  </bookViews>
  <sheets>
    <sheet name="Notes" sheetId="1" r:id="rId1"/>
    <sheet name="By Tenor" sheetId="2" r:id="rId2"/>
    <sheet name="By Category"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E4" i="3" l="1"/>
  <c r="E3" i="3"/>
  <c r="E2" i="3"/>
  <c r="E5" i="3"/>
  <c r="F5" i="3"/>
  <c r="G5" i="3"/>
  <c r="H5" i="3"/>
  <c r="I5" i="3"/>
  <c r="J5" i="3"/>
  <c r="K5" i="3"/>
  <c r="L5" i="3"/>
  <c r="M5" i="3"/>
  <c r="D5" i="3"/>
  <c r="E6" i="3"/>
  <c r="F6" i="3"/>
  <c r="G6" i="3"/>
  <c r="H6" i="3"/>
  <c r="I6" i="3"/>
  <c r="J6" i="3"/>
  <c r="K6" i="3"/>
  <c r="L6" i="3"/>
  <c r="M6" i="3"/>
  <c r="D6" i="3"/>
  <c r="M37" i="3"/>
  <c r="M34" i="3"/>
  <c r="M35" i="3" s="1"/>
  <c r="M36" i="3" s="1"/>
  <c r="O33" i="3"/>
  <c r="P33" i="3"/>
  <c r="R33" i="3" s="1"/>
  <c r="O8" i="3"/>
  <c r="O9" i="3"/>
  <c r="O10" i="3"/>
  <c r="O11" i="3"/>
  <c r="O12" i="3"/>
  <c r="O13" i="3"/>
  <c r="O14" i="3"/>
  <c r="O15" i="3"/>
  <c r="O16" i="3"/>
  <c r="O17" i="3"/>
  <c r="O18" i="3"/>
  <c r="O19" i="3"/>
  <c r="O20" i="3"/>
  <c r="O21" i="3"/>
  <c r="O22" i="3"/>
  <c r="O23" i="3"/>
  <c r="O24" i="3"/>
  <c r="O25" i="3"/>
  <c r="O26" i="3"/>
  <c r="O27" i="3"/>
  <c r="O28" i="3"/>
  <c r="O29" i="3"/>
  <c r="O30" i="3"/>
  <c r="O31" i="3"/>
  <c r="O32" i="3"/>
  <c r="O35" i="3" l="1"/>
  <c r="M38" i="3"/>
</calcChain>
</file>

<file path=xl/sharedStrings.xml><?xml version="1.0" encoding="utf-8"?>
<sst xmlns="http://schemas.openxmlformats.org/spreadsheetml/2006/main" count="25" uniqueCount="24">
  <si>
    <r>
      <rPr>
        <b/>
        <sz val="10"/>
        <color rgb="FF000000"/>
        <rFont val="Calibri"/>
        <family val="2"/>
      </rPr>
      <t xml:space="preserve">Notes
</t>
    </r>
    <r>
      <rPr>
        <sz val="10"/>
        <color rgb="FF000000"/>
        <rFont val="Calibri"/>
        <family val="2"/>
      </rPr>
      <t xml:space="preserve">The Australian Office of Financial Management (AOFM) surveys Australian Government Securities (AGS) market intermediaries to obtain this data. The AOFM therefore cannot guarantee its accuracy.
</t>
    </r>
    <r>
      <rPr>
        <sz val="10"/>
        <color rgb="FF000000"/>
        <rFont val="Calibri"/>
        <family val="2"/>
      </rPr>
      <t xml:space="preserve">Secondary market turnover does not include AOFM issuance or buybacks.
</t>
    </r>
    <r>
      <rPr>
        <sz val="10"/>
        <color rgb="FF000000"/>
        <rFont val="Calibri"/>
        <family val="2"/>
      </rPr>
      <t xml:space="preserve">The ‘Reserve Bank of Australia ‘ category was added to the survey in March 2020 (prior to this turnover with the RBA is captured in the ‘Other domestic’ category). There may be discrepancies between surveyed turnover with the RBA and official figures (including because the survey does not capture all counterparties to the RBA’s Purchases of Government Securities).
</t>
    </r>
    <r>
      <rPr>
        <sz val="10"/>
        <color rgb="FF000000"/>
        <rFont val="Calibri"/>
        <family val="2"/>
      </rPr>
      <t xml:space="preserve">This data will be updated quarterly on the last business day of the month with a two month lag (i.e. on the last business day of May, August, November, and February each year). Should they be required revisions to data (for example, because a survey respondent revised their response) will be made at the time of quarterly updates.
</t>
    </r>
    <r>
      <rPr>
        <sz val="10"/>
        <color rgb="FF000000"/>
        <rFont val="Calibri"/>
        <family val="2"/>
      </rPr>
      <t xml:space="preserve">Please contact </t>
    </r>
    <r>
      <rPr>
        <u/>
        <sz val="10"/>
        <color rgb="FF0563C1"/>
        <rFont val="Calibri"/>
        <family val="2"/>
      </rPr>
      <t>turnover@aofm.gov.au</t>
    </r>
    <r>
      <rPr>
        <sz val="10"/>
        <color rgb="FF000000"/>
        <rFont val="Calibri"/>
        <family val="2"/>
      </rPr>
      <t xml:space="preserve"> if you have any enquiries.</t>
    </r>
  </si>
  <si>
    <t>SECONDARY MARKET TREASURY BOND TURNOVER BY TENOR (AUD MILLIONS FACE VALUE)</t>
  </si>
  <si>
    <t>Month</t>
  </si>
  <si>
    <t>0-2 years</t>
  </si>
  <si>
    <t>2-5 years</t>
  </si>
  <si>
    <t>5-9 years</t>
  </si>
  <si>
    <t>9-12 years</t>
  </si>
  <si>
    <t>12+ years</t>
  </si>
  <si>
    <t>Total</t>
  </si>
  <si>
    <t>SECONDARY MARKET TREASURY BOND TURNOVER BY CATEGORY (AUD MILLIONS FACE VALUE)</t>
  </si>
  <si>
    <t>Quarter</t>
  </si>
  <si>
    <t>Reserve Bank of Australia</t>
  </si>
  <si>
    <t>Interbank</t>
  </si>
  <si>
    <t>Bank balance sheet</t>
  </si>
  <si>
    <t>Other domestic</t>
  </si>
  <si>
    <t>Japan</t>
  </si>
  <si>
    <t>Asia (ex Japan)</t>
  </si>
  <si>
    <t>UK</t>
  </si>
  <si>
    <t>Europe</t>
  </si>
  <si>
    <t>Americas</t>
  </si>
  <si>
    <t>Other international</t>
  </si>
  <si>
    <t>Pure interbank</t>
  </si>
  <si>
    <t>Consumption</t>
  </si>
  <si>
    <t>Client absorption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</si>
</sst>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 #,##0.00_-;_-* &quot;-&quot;??_-;_-@_-"/>
    <numFmt numFmtId="164" formatCode="[$-10409]mmm\ yy"/>
    <numFmt numFmtId="165" formatCode="[$-10409]#,##0;\(#,##0\)"/>
    <numFmt numFmtId="166" formatCode="[$-10409]#,##0;\-#,##0"/>
    <numFmt numFmtId="167" formatCode="_-* #,##0_-;\-* #,##0_-;_-* &quot;-&quot;??_-;_-@_-"/>
  </numFmts>
  <fonts count="8" x14ac:knownFonts="1">
    <font>
      <sz val="11"/>
      <color rgb="FF000000"/>
      <name val="Calibri"/>
      <family val="2"/>
      <scheme val="minor"/>
    </font>
    <font>
      <sz val="11"/>
      <name val="Calibri"/>
      <family val="2"/>
    </font>
    <font>
      <b/>
      <sz val="10"/>
      <color rgb="FF000000"/>
      <name val="Calibri"/>
      <family val="2"/>
    </font>
    <font>
      <b/>
      <sz val="10"/>
      <color rgb="FFFFFFFF"/>
      <name val="Calibri"/>
      <family val="2"/>
    </font>
    <font>
      <sz val="10"/>
      <color rgb="FF000000"/>
      <name val="Calibri"/>
      <family val="2"/>
    </font>
    <font>
      <u/>
      <sz val="10"/>
      <color rgb="FF0563C1"/>
      <name val="Calibri"/>
      <family val="2"/>
    </font>
    <font>
      <sz val="11"/>
      <color rgb="FF000000"/>
      <name val="Calibri"/>
      <family val="2"/>
      <scheme val="minor"/>
    </font>
    <font>
      <b/>
      <sz val="10"/>
      <name val="Calibri"/>
      <family val="2"/>
    </font>
  </fonts>
  <fills count="7">
    <fill>
      <patternFill patternType="none"/>
    </fill>
    <fill>
      <patternFill patternType="gray125"/>
    </fill>
    <fill>
      <patternFill patternType="solid">
        <fgColor rgb="FF16365C"/>
        <bgColor rgb="FF16365C"/>
      </patternFill>
    </fill>
    <fill>
      <patternFill patternType="solid">
        <fgColor rgb="FFFFFF00"/>
        <bgColor rgb="FF16365C"/>
      </patternFill>
    </fill>
    <fill>
      <patternFill patternType="solid">
        <fgColor rgb="FFFFFF00"/>
        <bgColor indexed="64"/>
      </patternFill>
    </fill>
    <fill>
      <patternFill patternType="solid">
        <fgColor theme="5" tint="0.79998168889431442"/>
        <bgColor rgb="FF16365C"/>
      </patternFill>
    </fill>
    <fill>
      <patternFill patternType="solid">
        <fgColor theme="5" tint="0.79998168889431442"/>
        <bgColor indexed="64"/>
      </patternFill>
    </fill>
  </fills>
  <borders count="7">
    <border>
      <left/>
      <right/>
      <top/>
      <bottom/>
      <diagonal/>
    </border>
    <border>
      <left style="thin">
        <color rgb="FFE5E5E5"/>
      </left>
      <right style="thin">
        <color rgb="FFE5E5E5"/>
      </right>
      <top style="thin">
        <color rgb="FFE5E5E5"/>
      </top>
      <bottom style="thin">
        <color rgb="FFE5E5E5"/>
      </bottom>
      <diagonal/>
    </border>
    <border>
      <left style="thin">
        <color rgb="FFC6DAF8"/>
      </left>
      <right style="thin">
        <color rgb="FFC6DAF8"/>
      </right>
      <top style="thin">
        <color rgb="FFC6DAF8"/>
      </top>
      <bottom style="thin">
        <color rgb="FFC6DAF8"/>
      </bottom>
      <diagonal/>
    </border>
    <border>
      <left style="thin">
        <color rgb="FF7292CC"/>
      </left>
      <right style="thin">
        <color rgb="FF7292CC"/>
      </right>
      <top style="thin">
        <color rgb="FF7292CC"/>
      </top>
      <bottom style="thin">
        <color rgb="FF7292CC"/>
      </bottom>
      <diagonal/>
    </border>
    <border>
      <left style="thin">
        <color rgb="FF9EB6E4"/>
      </left>
      <right style="thin">
        <color rgb="FF9EB6E4"/>
      </right>
      <top style="thin">
        <color rgb="FF9EB6E4"/>
      </top>
      <bottom style="thin">
        <color rgb="FF9EB6E4"/>
      </bottom>
      <diagonal/>
    </border>
    <border>
      <left style="thin">
        <color rgb="FFC6DAF8"/>
      </left>
      <right/>
      <top style="thin">
        <color rgb="FFE5E5E5"/>
      </top>
      <bottom style="thin">
        <color rgb="FFE5E5E5"/>
      </bottom>
      <diagonal/>
    </border>
    <border>
      <left style="thin">
        <color rgb="FFD3D3D3"/>
      </left>
      <right style="thin">
        <color rgb="FFD3D3D3"/>
      </right>
      <top style="thin">
        <color rgb="FFD3D3D3"/>
      </top>
      <bottom style="thin">
        <color rgb="FFD3D3D3"/>
      </bottom>
      <diagonal/>
    </border>
  </borders>
  <cellStyleXfs count="3">
    <xf numFmtId="0" fontId="0" fillId="0" borderId="0"/>
    <xf numFmtId="43" fontId="6" fillId="0" borderId="0" applyFont="0" applyFill="0" applyBorder="0" applyAlignment="0" applyProtection="0"/>
    <xf numFmtId="9" fontId="6" fillId="0" borderId="0" applyFont="0" applyFill="0" applyBorder="0" applyAlignment="0" applyProtection="0"/>
  </cellStyleXfs>
  <cellXfs count="25">
    <xf numFmtId="0" fontId="1" fillId="0" borderId="0" xfId="0" applyFont="1"/>
    <xf numFmtId="0" fontId="3" fillId="2" borderId="1" xfId="0" applyFont="1" applyFill="1" applyBorder="1" applyAlignment="1">
      <alignment horizontal="center" vertical="top" wrapText="1" readingOrder="1"/>
    </xf>
    <xf numFmtId="0" fontId="3" fillId="2" borderId="2" xfId="0" applyFont="1" applyFill="1" applyBorder="1" applyAlignment="1">
      <alignment horizontal="center" vertical="center" wrapText="1" readingOrder="1"/>
    </xf>
    <xf numFmtId="164" fontId="4" fillId="0" borderId="1" xfId="0" applyNumberFormat="1" applyFont="1" applyBorder="1" applyAlignment="1">
      <alignment horizontal="center" vertical="top" wrapText="1" readingOrder="1"/>
    </xf>
    <xf numFmtId="0" fontId="4" fillId="0" borderId="1" xfId="0" applyFont="1" applyBorder="1" applyAlignment="1">
      <alignment horizontal="center" vertical="center" wrapText="1" readingOrder="1"/>
    </xf>
    <xf numFmtId="165" fontId="4" fillId="0" borderId="1" xfId="0" applyNumberFormat="1" applyFont="1" applyBorder="1" applyAlignment="1">
      <alignment horizontal="center" vertical="center" wrapText="1" readingOrder="1"/>
    </xf>
    <xf numFmtId="0" fontId="3" fillId="2" borderId="3" xfId="0" applyFont="1" applyFill="1" applyBorder="1" applyAlignment="1">
      <alignment horizontal="center" vertical="center" wrapText="1" readingOrder="1"/>
    </xf>
    <xf numFmtId="0" fontId="3" fillId="2" borderId="4" xfId="0" applyFont="1" applyFill="1" applyBorder="1" applyAlignment="1">
      <alignment horizontal="center" vertical="center" wrapText="1" readingOrder="1"/>
    </xf>
    <xf numFmtId="0" fontId="3" fillId="2" borderId="5" xfId="0" applyFont="1" applyFill="1" applyBorder="1" applyAlignment="1">
      <alignment vertical="center" wrapText="1" readingOrder="1"/>
    </xf>
    <xf numFmtId="0" fontId="2" fillId="0" borderId="0" xfId="0" applyFont="1" applyAlignment="1">
      <alignment vertical="top" readingOrder="1"/>
    </xf>
    <xf numFmtId="0" fontId="2" fillId="0" borderId="0" xfId="0" applyFont="1" applyAlignment="1">
      <alignment vertical="top" wrapText="1" readingOrder="1"/>
    </xf>
    <xf numFmtId="43" fontId="1" fillId="0" borderId="0" xfId="1" applyFont="1"/>
    <xf numFmtId="166" fontId="4" fillId="0" borderId="6" xfId="0" applyNumberFormat="1" applyFont="1" applyBorder="1" applyAlignment="1">
      <alignment vertical="top" wrapText="1" readingOrder="1"/>
    </xf>
    <xf numFmtId="167" fontId="1" fillId="0" borderId="0" xfId="1" applyNumberFormat="1" applyFont="1"/>
    <xf numFmtId="43" fontId="1" fillId="0" borderId="0" xfId="0" applyNumberFormat="1" applyFont="1"/>
    <xf numFmtId="165" fontId="1" fillId="0" borderId="0" xfId="0" applyNumberFormat="1" applyFont="1"/>
    <xf numFmtId="9" fontId="1" fillId="0" borderId="0" xfId="2" applyFont="1"/>
    <xf numFmtId="9" fontId="1" fillId="0" borderId="0" xfId="0" applyNumberFormat="1" applyFont="1"/>
    <xf numFmtId="0" fontId="2" fillId="0" borderId="0" xfId="0" applyFont="1" applyAlignment="1">
      <alignment vertical="top" wrapText="1" readingOrder="1"/>
    </xf>
    <xf numFmtId="0" fontId="1" fillId="0" borderId="0" xfId="0" applyFont="1"/>
    <xf numFmtId="165" fontId="4" fillId="4" borderId="1" xfId="0" applyNumberFormat="1" applyFont="1" applyFill="1" applyBorder="1" applyAlignment="1">
      <alignment horizontal="center" vertical="center" wrapText="1" readingOrder="1"/>
    </xf>
    <xf numFmtId="0" fontId="1" fillId="4" borderId="0" xfId="0" applyFont="1" applyFill="1"/>
    <xf numFmtId="165" fontId="4" fillId="6" borderId="1" xfId="0" applyNumberFormat="1" applyFont="1" applyFill="1" applyBorder="1" applyAlignment="1">
      <alignment horizontal="center" vertical="center" wrapText="1" readingOrder="1"/>
    </xf>
    <xf numFmtId="0" fontId="7" fillId="3" borderId="2" xfId="0" applyFont="1" applyFill="1" applyBorder="1" applyAlignment="1">
      <alignment horizontal="center" vertical="center" wrapText="1" readingOrder="1"/>
    </xf>
    <xf numFmtId="0" fontId="7" fillId="5" borderId="2" xfId="0" applyFont="1" applyFill="1" applyBorder="1" applyAlignment="1">
      <alignment horizontal="center" vertical="center" wrapText="1" readingOrder="1"/>
    </xf>
  </cellXfs>
  <cellStyles count="3">
    <cellStyle name="Comma" xfId="1" builtinId="3"/>
    <cellStyle name="Normal" xfId="0" builtinId="0"/>
    <cellStyle name="Percent" xfId="2" builtinId="5"/>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0563C1"/>
      <rgbColor rgb="0016365C"/>
      <rgbColor rgb="00E5E5E5"/>
      <rgbColor rgb="00FFFFFF"/>
      <rgbColor rgb="00C6DAF8"/>
      <rgbColor rgb="007292CC"/>
      <rgbColor rgb="009EB6E4"/>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
  <sheetViews>
    <sheetView showGridLines="0" workbookViewId="0">
      <selection sqref="A1:B1"/>
    </sheetView>
  </sheetViews>
  <sheetFormatPr defaultRowHeight="15" x14ac:dyDescent="0.25"/>
  <cols>
    <col min="1" max="1" width="4" customWidth="1"/>
    <col min="2" max="2" width="173" customWidth="1"/>
    <col min="3" max="3" width="32" customWidth="1"/>
  </cols>
  <sheetData>
    <row r="1" spans="1:2" ht="211.5" customHeight="1" x14ac:dyDescent="0.25">
      <c r="A1" s="18" t="s">
        <v>0</v>
      </c>
      <c r="B1" s="19"/>
    </row>
    <row r="2" spans="1:2" ht="5.25" customHeight="1" x14ac:dyDescent="0.25"/>
  </sheetData>
  <mergeCells count="1">
    <mergeCell ref="A1:B1"/>
  </mergeCells>
  <pageMargins left="0.78740157480314998" right="0.78740157480314998" top="0.78740157480314998" bottom="1.7269846456692901" header="0.78740157480314998" footer="0.78740157480314998"/>
  <pageSetup paperSize="9" orientation="portrait" horizontalDpi="300" verticalDpi="300"/>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80"/>
  <sheetViews>
    <sheetView showGridLines="0" workbookViewId="0">
      <selection activeCell="F80" sqref="B80:F80"/>
    </sheetView>
  </sheetViews>
  <sheetFormatPr defaultRowHeight="15" x14ac:dyDescent="0.25"/>
  <cols>
    <col min="1" max="1" width="13.7109375" customWidth="1"/>
    <col min="2" max="6" width="19.5703125" customWidth="1"/>
    <col min="7" max="7" width="14.5703125" customWidth="1"/>
    <col min="8" max="8" width="0" hidden="1" customWidth="1"/>
    <col min="9" max="9" width="74" customWidth="1"/>
  </cols>
  <sheetData>
    <row r="1" spans="1:7" ht="17.100000000000001" customHeight="1" x14ac:dyDescent="0.25">
      <c r="A1" s="9" t="s">
        <v>1</v>
      </c>
    </row>
    <row r="2" spans="1:7" ht="15" customHeight="1" x14ac:dyDescent="0.25">
      <c r="A2" s="1" t="s">
        <v>2</v>
      </c>
      <c r="B2" s="2" t="s">
        <v>3</v>
      </c>
      <c r="C2" s="2" t="s">
        <v>4</v>
      </c>
      <c r="D2" s="2" t="s">
        <v>5</v>
      </c>
      <c r="E2" s="2" t="s">
        <v>6</v>
      </c>
      <c r="F2" s="2" t="s">
        <v>7</v>
      </c>
      <c r="G2" s="8" t="s">
        <v>8</v>
      </c>
    </row>
    <row r="3" spans="1:7" x14ac:dyDescent="0.25">
      <c r="A3" s="3">
        <v>42582</v>
      </c>
      <c r="B3" s="5">
        <v>19186.306499999999</v>
      </c>
      <c r="C3" s="5">
        <v>23060.297500000001</v>
      </c>
      <c r="D3" s="5">
        <v>19103.615000000002</v>
      </c>
      <c r="E3" s="5">
        <v>13595.896000000001</v>
      </c>
      <c r="F3" s="5">
        <v>8778.0810000000001</v>
      </c>
      <c r="G3" s="5">
        <v>83724.195999999996</v>
      </c>
    </row>
    <row r="4" spans="1:7" x14ac:dyDescent="0.25">
      <c r="A4" s="3">
        <v>42613</v>
      </c>
      <c r="B4" s="5">
        <v>15603.9295</v>
      </c>
      <c r="C4" s="5">
        <v>17880.022499999999</v>
      </c>
      <c r="D4" s="5">
        <v>12973.967000000001</v>
      </c>
      <c r="E4" s="5">
        <v>14542.915999999999</v>
      </c>
      <c r="F4" s="5">
        <v>5861.2965000000004</v>
      </c>
      <c r="G4" s="5">
        <v>66862.131500000003</v>
      </c>
    </row>
    <row r="5" spans="1:7" x14ac:dyDescent="0.25">
      <c r="A5" s="3">
        <v>42643</v>
      </c>
      <c r="B5" s="5">
        <v>13093.049499999999</v>
      </c>
      <c r="C5" s="5">
        <v>42211.639000000003</v>
      </c>
      <c r="D5" s="5">
        <v>28152.185000000001</v>
      </c>
      <c r="E5" s="5">
        <v>23424.664499999999</v>
      </c>
      <c r="F5" s="5">
        <v>7960.0150000000003</v>
      </c>
      <c r="G5" s="5">
        <v>114841.553</v>
      </c>
    </row>
    <row r="6" spans="1:7" x14ac:dyDescent="0.25">
      <c r="A6" s="3">
        <v>42674</v>
      </c>
      <c r="B6" s="5">
        <v>14085.941999999999</v>
      </c>
      <c r="C6" s="5">
        <v>30932.345499999999</v>
      </c>
      <c r="D6" s="5">
        <v>19098.3825</v>
      </c>
      <c r="E6" s="5">
        <v>16708.944500000001</v>
      </c>
      <c r="F6" s="5">
        <v>11826.099</v>
      </c>
      <c r="G6" s="5">
        <v>92651.713499999998</v>
      </c>
    </row>
    <row r="7" spans="1:7" x14ac:dyDescent="0.25">
      <c r="A7" s="3">
        <v>42704</v>
      </c>
      <c r="B7" s="5">
        <v>16776.001499999998</v>
      </c>
      <c r="C7" s="5">
        <v>28086.057499999999</v>
      </c>
      <c r="D7" s="5">
        <v>19521.476999999999</v>
      </c>
      <c r="E7" s="5">
        <v>17811.089499999998</v>
      </c>
      <c r="F7" s="5">
        <v>10190.495000000001</v>
      </c>
      <c r="G7" s="5">
        <v>92385.120500000005</v>
      </c>
    </row>
    <row r="8" spans="1:7" x14ac:dyDescent="0.25">
      <c r="A8" s="3">
        <v>42735</v>
      </c>
      <c r="B8" s="5">
        <v>10486.137500000001</v>
      </c>
      <c r="C8" s="5">
        <v>30207.4395</v>
      </c>
      <c r="D8" s="5">
        <v>18223.304</v>
      </c>
      <c r="E8" s="5">
        <v>28407.776999999998</v>
      </c>
      <c r="F8" s="5">
        <v>5193.0649999999996</v>
      </c>
      <c r="G8" s="5">
        <v>92517.722999999998</v>
      </c>
    </row>
    <row r="9" spans="1:7" x14ac:dyDescent="0.25">
      <c r="A9" s="3">
        <v>42766</v>
      </c>
      <c r="B9" s="5">
        <v>14771.869000000001</v>
      </c>
      <c r="C9" s="5">
        <v>27144.002499999999</v>
      </c>
      <c r="D9" s="5">
        <v>18023.476999999999</v>
      </c>
      <c r="E9" s="5">
        <v>15048.187</v>
      </c>
      <c r="F9" s="5">
        <v>5444.7685000000001</v>
      </c>
      <c r="G9" s="5">
        <v>80432.304000000004</v>
      </c>
    </row>
    <row r="10" spans="1:7" x14ac:dyDescent="0.25">
      <c r="A10" s="3">
        <v>42794</v>
      </c>
      <c r="B10" s="5">
        <v>17112.572</v>
      </c>
      <c r="C10" s="5">
        <v>30863.0455</v>
      </c>
      <c r="D10" s="5">
        <v>14043.4735</v>
      </c>
      <c r="E10" s="5">
        <v>32340.205999999998</v>
      </c>
      <c r="F10" s="5">
        <v>9276.3284999999996</v>
      </c>
      <c r="G10" s="5">
        <v>103635.62549999999</v>
      </c>
    </row>
    <row r="11" spans="1:7" x14ac:dyDescent="0.25">
      <c r="A11" s="3">
        <v>42825</v>
      </c>
      <c r="B11" s="5">
        <v>17428.437999999998</v>
      </c>
      <c r="C11" s="5">
        <v>31354.146499999999</v>
      </c>
      <c r="D11" s="5">
        <v>18422.232499999998</v>
      </c>
      <c r="E11" s="5">
        <v>23390.791499999999</v>
      </c>
      <c r="F11" s="5">
        <v>12400.967500000001</v>
      </c>
      <c r="G11" s="5">
        <v>102996.576</v>
      </c>
    </row>
    <row r="12" spans="1:7" x14ac:dyDescent="0.25">
      <c r="A12" s="3">
        <v>42855</v>
      </c>
      <c r="B12" s="5">
        <v>11731.6775</v>
      </c>
      <c r="C12" s="5">
        <v>21224.809000000001</v>
      </c>
      <c r="D12" s="5">
        <v>16200.971</v>
      </c>
      <c r="E12" s="5">
        <v>14134.558000000001</v>
      </c>
      <c r="F12" s="5">
        <v>7673.0424999999996</v>
      </c>
      <c r="G12" s="5">
        <v>70965.058000000005</v>
      </c>
    </row>
    <row r="13" spans="1:7" x14ac:dyDescent="0.25">
      <c r="A13" s="3">
        <v>42886</v>
      </c>
      <c r="B13" s="5">
        <v>11497.218999999999</v>
      </c>
      <c r="C13" s="5">
        <v>28742.069</v>
      </c>
      <c r="D13" s="5">
        <v>16379.815000000001</v>
      </c>
      <c r="E13" s="5">
        <v>13816.205</v>
      </c>
      <c r="F13" s="5">
        <v>6161.9380000000001</v>
      </c>
      <c r="G13" s="5">
        <v>76597.245999999999</v>
      </c>
    </row>
    <row r="14" spans="1:7" x14ac:dyDescent="0.25">
      <c r="A14" s="3">
        <v>42916</v>
      </c>
      <c r="B14" s="5">
        <v>13187.538</v>
      </c>
      <c r="C14" s="5">
        <v>25351.174999999999</v>
      </c>
      <c r="D14" s="5">
        <v>26836.253000000001</v>
      </c>
      <c r="E14" s="5">
        <v>29268.550999999999</v>
      </c>
      <c r="F14" s="5">
        <v>8559.9159999999993</v>
      </c>
      <c r="G14" s="5">
        <v>103203.433</v>
      </c>
    </row>
    <row r="15" spans="1:7" x14ac:dyDescent="0.25">
      <c r="A15" s="3">
        <v>42947</v>
      </c>
      <c r="B15" s="5">
        <v>18607.123500000002</v>
      </c>
      <c r="C15" s="5">
        <v>36221.317999999999</v>
      </c>
      <c r="D15" s="5">
        <v>22586.319</v>
      </c>
      <c r="E15" s="5">
        <v>25249.79</v>
      </c>
      <c r="F15" s="5">
        <v>8038.0285000000003</v>
      </c>
      <c r="G15" s="5">
        <v>110702.579</v>
      </c>
    </row>
    <row r="16" spans="1:7" x14ac:dyDescent="0.25">
      <c r="A16" s="3">
        <v>42978</v>
      </c>
      <c r="B16" s="5">
        <v>6723.1535000000003</v>
      </c>
      <c r="C16" s="5">
        <v>26246.0085</v>
      </c>
      <c r="D16" s="5">
        <v>18784.716</v>
      </c>
      <c r="E16" s="5">
        <v>21564.284</v>
      </c>
      <c r="F16" s="5">
        <v>3745.4254999999998</v>
      </c>
      <c r="G16" s="5">
        <v>77063.587499999994</v>
      </c>
    </row>
    <row r="17" spans="1:7" x14ac:dyDescent="0.25">
      <c r="A17" s="3">
        <v>43008</v>
      </c>
      <c r="B17" s="5">
        <v>12817.2775</v>
      </c>
      <c r="C17" s="5">
        <v>40748.228499999997</v>
      </c>
      <c r="D17" s="5">
        <v>24956.1715</v>
      </c>
      <c r="E17" s="5">
        <v>35528.800999999999</v>
      </c>
      <c r="F17" s="5">
        <v>7108.6220000000003</v>
      </c>
      <c r="G17" s="5">
        <v>121159.1005</v>
      </c>
    </row>
    <row r="18" spans="1:7" x14ac:dyDescent="0.25">
      <c r="A18" s="3">
        <v>43039</v>
      </c>
      <c r="B18" s="5">
        <v>20932.259999999998</v>
      </c>
      <c r="C18" s="5">
        <v>26695.121500000001</v>
      </c>
      <c r="D18" s="5">
        <v>20135.357499999998</v>
      </c>
      <c r="E18" s="5">
        <v>20941.395</v>
      </c>
      <c r="F18" s="5">
        <v>7119.5915000000005</v>
      </c>
      <c r="G18" s="5">
        <v>95823.7255</v>
      </c>
    </row>
    <row r="19" spans="1:7" x14ac:dyDescent="0.25">
      <c r="A19" s="3">
        <v>43069</v>
      </c>
      <c r="B19" s="5">
        <v>16629.827499999999</v>
      </c>
      <c r="C19" s="5">
        <v>21586.4005</v>
      </c>
      <c r="D19" s="5">
        <v>15035.041499999999</v>
      </c>
      <c r="E19" s="5">
        <v>21028.000499999998</v>
      </c>
      <c r="F19" s="5">
        <v>6875.8154999999997</v>
      </c>
      <c r="G19" s="5">
        <v>81155.085500000001</v>
      </c>
    </row>
    <row r="20" spans="1:7" x14ac:dyDescent="0.25">
      <c r="A20" s="3">
        <v>43100</v>
      </c>
      <c r="B20" s="5">
        <v>14821.781499999999</v>
      </c>
      <c r="C20" s="5">
        <v>23171.14</v>
      </c>
      <c r="D20" s="5">
        <v>13503.296</v>
      </c>
      <c r="E20" s="5">
        <v>19201.272499999999</v>
      </c>
      <c r="F20" s="5">
        <v>4108.7259999999997</v>
      </c>
      <c r="G20" s="5">
        <v>74806.216</v>
      </c>
    </row>
    <row r="21" spans="1:7" x14ac:dyDescent="0.25">
      <c r="A21" s="3">
        <v>43131</v>
      </c>
      <c r="B21" s="5">
        <v>31466.772499999999</v>
      </c>
      <c r="C21" s="5">
        <v>42161.394</v>
      </c>
      <c r="D21" s="5">
        <v>19733.8495</v>
      </c>
      <c r="E21" s="5">
        <v>30914.093000000001</v>
      </c>
      <c r="F21" s="5">
        <v>5582.2884999999997</v>
      </c>
      <c r="G21" s="5">
        <v>129858.39750000001</v>
      </c>
    </row>
    <row r="22" spans="1:7" x14ac:dyDescent="0.25">
      <c r="A22" s="3">
        <v>43159</v>
      </c>
      <c r="B22" s="5">
        <v>16337.347</v>
      </c>
      <c r="C22" s="5">
        <v>35218.467499999999</v>
      </c>
      <c r="D22" s="5">
        <v>27314.843000000001</v>
      </c>
      <c r="E22" s="5">
        <v>30356.104500000001</v>
      </c>
      <c r="F22" s="5">
        <v>5752.6575000000003</v>
      </c>
      <c r="G22" s="5">
        <v>114979.4195</v>
      </c>
    </row>
    <row r="23" spans="1:7" x14ac:dyDescent="0.25">
      <c r="A23" s="3">
        <v>43190</v>
      </c>
      <c r="B23" s="5">
        <v>19926.741999999998</v>
      </c>
      <c r="C23" s="5">
        <v>38931.366999999998</v>
      </c>
      <c r="D23" s="5">
        <v>21550.3145</v>
      </c>
      <c r="E23" s="5">
        <v>46324.173499999997</v>
      </c>
      <c r="F23" s="5">
        <v>5942.7190000000001</v>
      </c>
      <c r="G23" s="5">
        <v>132675.31599999999</v>
      </c>
    </row>
    <row r="24" spans="1:7" x14ac:dyDescent="0.25">
      <c r="A24" s="3">
        <v>43220</v>
      </c>
      <c r="B24" s="5">
        <v>14924.106</v>
      </c>
      <c r="C24" s="5">
        <v>23078.859</v>
      </c>
      <c r="D24" s="5">
        <v>22816.3685</v>
      </c>
      <c r="E24" s="5">
        <v>29948.323499999999</v>
      </c>
      <c r="F24" s="5">
        <v>9742.8940000000002</v>
      </c>
      <c r="G24" s="5">
        <v>100510.55100000001</v>
      </c>
    </row>
    <row r="25" spans="1:7" x14ac:dyDescent="0.25">
      <c r="A25" s="3">
        <v>43251</v>
      </c>
      <c r="B25" s="5">
        <v>21938.824499999999</v>
      </c>
      <c r="C25" s="5">
        <v>43850.472999999998</v>
      </c>
      <c r="D25" s="5">
        <v>32217.714</v>
      </c>
      <c r="E25" s="5">
        <v>32703.654999999999</v>
      </c>
      <c r="F25" s="5">
        <v>9656.9</v>
      </c>
      <c r="G25" s="5">
        <v>140367.56649999999</v>
      </c>
    </row>
    <row r="26" spans="1:7" x14ac:dyDescent="0.25">
      <c r="A26" s="3">
        <v>43281</v>
      </c>
      <c r="B26" s="5">
        <v>14654.011500000001</v>
      </c>
      <c r="C26" s="5">
        <v>30909.768499999998</v>
      </c>
      <c r="D26" s="5">
        <v>16687.002499999999</v>
      </c>
      <c r="E26" s="5">
        <v>27530.071499999998</v>
      </c>
      <c r="F26" s="5">
        <v>4934.8995000000004</v>
      </c>
      <c r="G26" s="5">
        <v>94715.753500000006</v>
      </c>
    </row>
    <row r="27" spans="1:7" x14ac:dyDescent="0.25">
      <c r="A27" s="3">
        <v>43312</v>
      </c>
      <c r="B27" s="5">
        <v>9369.0470000000005</v>
      </c>
      <c r="C27" s="5">
        <v>29096.539499999999</v>
      </c>
      <c r="D27" s="5">
        <v>15326.4845</v>
      </c>
      <c r="E27" s="5">
        <v>26004.9735</v>
      </c>
      <c r="F27" s="5">
        <v>7469.4004999999997</v>
      </c>
      <c r="G27" s="5">
        <v>87266.445000000007</v>
      </c>
    </row>
    <row r="28" spans="1:7" x14ac:dyDescent="0.25">
      <c r="A28" s="3">
        <v>43343</v>
      </c>
      <c r="B28" s="5">
        <v>11463.710499999999</v>
      </c>
      <c r="C28" s="5">
        <v>27061.485499999999</v>
      </c>
      <c r="D28" s="5">
        <v>16321.550999999999</v>
      </c>
      <c r="E28" s="5">
        <v>23254.776000000002</v>
      </c>
      <c r="F28" s="5">
        <v>4615.2905000000001</v>
      </c>
      <c r="G28" s="5">
        <v>82716.813500000004</v>
      </c>
    </row>
    <row r="29" spans="1:7" x14ac:dyDescent="0.25">
      <c r="A29" s="3">
        <v>43373</v>
      </c>
      <c r="B29" s="5">
        <v>21569.517</v>
      </c>
      <c r="C29" s="5">
        <v>40321.428999999996</v>
      </c>
      <c r="D29" s="5">
        <v>23884.906999999999</v>
      </c>
      <c r="E29" s="5">
        <v>44649.002999999997</v>
      </c>
      <c r="F29" s="5">
        <v>7003.6940000000004</v>
      </c>
      <c r="G29" s="5">
        <v>137428.54999999999</v>
      </c>
    </row>
    <row r="30" spans="1:7" x14ac:dyDescent="0.25">
      <c r="A30" s="3">
        <v>43404</v>
      </c>
      <c r="B30" s="5">
        <v>22640.7255</v>
      </c>
      <c r="C30" s="5">
        <v>31519.434000000001</v>
      </c>
      <c r="D30" s="5">
        <v>19095.455999999998</v>
      </c>
      <c r="E30" s="5">
        <v>27398.973999999998</v>
      </c>
      <c r="F30" s="5">
        <v>5013.6760000000004</v>
      </c>
      <c r="G30" s="5">
        <v>105668.26549999999</v>
      </c>
    </row>
    <row r="31" spans="1:7" x14ac:dyDescent="0.25">
      <c r="A31" s="3">
        <v>43434</v>
      </c>
      <c r="B31" s="5">
        <v>16192.1855</v>
      </c>
      <c r="C31" s="5">
        <v>22464.101500000001</v>
      </c>
      <c r="D31" s="5">
        <v>17766.464</v>
      </c>
      <c r="E31" s="5">
        <v>28409.81</v>
      </c>
      <c r="F31" s="5">
        <v>6275.0595000000003</v>
      </c>
      <c r="G31" s="5">
        <v>91107.620500000005</v>
      </c>
    </row>
    <row r="32" spans="1:7" x14ac:dyDescent="0.25">
      <c r="A32" s="3">
        <v>43465</v>
      </c>
      <c r="B32" s="5">
        <v>15861.0005</v>
      </c>
      <c r="C32" s="5">
        <v>28876.168000000001</v>
      </c>
      <c r="D32" s="5">
        <v>19006.878000000001</v>
      </c>
      <c r="E32" s="5">
        <v>22309.220499999999</v>
      </c>
      <c r="F32" s="5">
        <v>4061.9665</v>
      </c>
      <c r="G32" s="5">
        <v>90115.233500000002</v>
      </c>
    </row>
    <row r="33" spans="1:7" x14ac:dyDescent="0.25">
      <c r="A33" s="3">
        <v>43496</v>
      </c>
      <c r="B33" s="5">
        <v>22285.9375</v>
      </c>
      <c r="C33" s="5">
        <v>40211.506000000001</v>
      </c>
      <c r="D33" s="5">
        <v>34028.358</v>
      </c>
      <c r="E33" s="5">
        <v>32567.168000000001</v>
      </c>
      <c r="F33" s="5">
        <v>4241.5225</v>
      </c>
      <c r="G33" s="5">
        <v>133334.492</v>
      </c>
    </row>
    <row r="34" spans="1:7" x14ac:dyDescent="0.25">
      <c r="A34" s="3">
        <v>43524</v>
      </c>
      <c r="B34" s="5">
        <v>16115.7215</v>
      </c>
      <c r="C34" s="5">
        <v>26671.163499999999</v>
      </c>
      <c r="D34" s="5">
        <v>35320.487000000001</v>
      </c>
      <c r="E34" s="5">
        <v>31215.071</v>
      </c>
      <c r="F34" s="5">
        <v>5642.2145</v>
      </c>
      <c r="G34" s="5">
        <v>114964.6575</v>
      </c>
    </row>
    <row r="35" spans="1:7" x14ac:dyDescent="0.25">
      <c r="A35" s="3">
        <v>43555</v>
      </c>
      <c r="B35" s="5">
        <v>22145.221000000001</v>
      </c>
      <c r="C35" s="5">
        <v>40876.855499999998</v>
      </c>
      <c r="D35" s="5">
        <v>27911.9755</v>
      </c>
      <c r="E35" s="5">
        <v>54699.006500000003</v>
      </c>
      <c r="F35" s="5">
        <v>9670.5169999999998</v>
      </c>
      <c r="G35" s="5">
        <v>155303.57550000001</v>
      </c>
    </row>
    <row r="36" spans="1:7" x14ac:dyDescent="0.25">
      <c r="A36" s="3">
        <v>43585</v>
      </c>
      <c r="B36" s="5">
        <v>18234.447</v>
      </c>
      <c r="C36" s="5">
        <v>32751.3665</v>
      </c>
      <c r="D36" s="5">
        <v>23897.598999999998</v>
      </c>
      <c r="E36" s="5">
        <v>28384.494500000001</v>
      </c>
      <c r="F36" s="5">
        <v>4955.1459999999997</v>
      </c>
      <c r="G36" s="5">
        <v>108223.053</v>
      </c>
    </row>
    <row r="37" spans="1:7" x14ac:dyDescent="0.25">
      <c r="A37" s="3">
        <v>43616</v>
      </c>
      <c r="B37" s="5">
        <v>22216.433000000001</v>
      </c>
      <c r="C37" s="5">
        <v>29451.165000000001</v>
      </c>
      <c r="D37" s="5">
        <v>24588.089</v>
      </c>
      <c r="E37" s="5">
        <v>26583.516</v>
      </c>
      <c r="F37" s="5">
        <v>7533.5150000000003</v>
      </c>
      <c r="G37" s="5">
        <v>110372.71799999999</v>
      </c>
    </row>
    <row r="38" spans="1:7" x14ac:dyDescent="0.25">
      <c r="A38" s="3">
        <v>43646</v>
      </c>
      <c r="B38" s="5">
        <v>14798.0445</v>
      </c>
      <c r="C38" s="5">
        <v>23771.193500000001</v>
      </c>
      <c r="D38" s="5">
        <v>14440.048500000001</v>
      </c>
      <c r="E38" s="5">
        <v>22966.9</v>
      </c>
      <c r="F38" s="5">
        <v>6992.9219999999996</v>
      </c>
      <c r="G38" s="5">
        <v>82969.108500000002</v>
      </c>
    </row>
    <row r="39" spans="1:7" x14ac:dyDescent="0.25">
      <c r="A39" s="3">
        <v>43677</v>
      </c>
      <c r="B39" s="5">
        <v>15672.933000000001</v>
      </c>
      <c r="C39" s="5">
        <v>18356.230500000001</v>
      </c>
      <c r="D39" s="5">
        <v>23199.923999999999</v>
      </c>
      <c r="E39" s="5">
        <v>32042.352500000001</v>
      </c>
      <c r="F39" s="5">
        <v>5513.0045</v>
      </c>
      <c r="G39" s="5">
        <v>94784.444499999998</v>
      </c>
    </row>
    <row r="40" spans="1:7" x14ac:dyDescent="0.25">
      <c r="A40" s="3">
        <v>43708</v>
      </c>
      <c r="B40" s="5">
        <v>12939.189</v>
      </c>
      <c r="C40" s="5">
        <v>21219.417000000001</v>
      </c>
      <c r="D40" s="5">
        <v>20708.725999999999</v>
      </c>
      <c r="E40" s="5">
        <v>25808.63</v>
      </c>
      <c r="F40" s="5">
        <v>8481.5360000000001</v>
      </c>
      <c r="G40" s="5">
        <v>89157.498000000007</v>
      </c>
    </row>
    <row r="41" spans="1:7" x14ac:dyDescent="0.25">
      <c r="A41" s="3">
        <v>43738</v>
      </c>
      <c r="B41" s="5">
        <v>16961.083999999999</v>
      </c>
      <c r="C41" s="5">
        <v>28365.537499999999</v>
      </c>
      <c r="D41" s="5">
        <v>24929.2255</v>
      </c>
      <c r="E41" s="5">
        <v>47584.597000000002</v>
      </c>
      <c r="F41" s="5">
        <v>7004.7574999999997</v>
      </c>
      <c r="G41" s="5">
        <v>124845.2015</v>
      </c>
    </row>
    <row r="42" spans="1:7" x14ac:dyDescent="0.25">
      <c r="A42" s="3">
        <v>43769</v>
      </c>
      <c r="B42" s="5">
        <v>20932.68</v>
      </c>
      <c r="C42" s="5">
        <v>27898.696</v>
      </c>
      <c r="D42" s="5">
        <v>20916.355</v>
      </c>
      <c r="E42" s="5">
        <v>30018.267500000002</v>
      </c>
      <c r="F42" s="5">
        <v>7423.9369999999999</v>
      </c>
      <c r="G42" s="5">
        <v>107189.93550000001</v>
      </c>
    </row>
    <row r="43" spans="1:7" x14ac:dyDescent="0.25">
      <c r="A43" s="3">
        <v>43799</v>
      </c>
      <c r="B43" s="5">
        <v>16537.056</v>
      </c>
      <c r="C43" s="5">
        <v>31592.972000000002</v>
      </c>
      <c r="D43" s="5">
        <v>29389.488499999999</v>
      </c>
      <c r="E43" s="5">
        <v>25768.525000000001</v>
      </c>
      <c r="F43" s="5">
        <v>7406.6634999999997</v>
      </c>
      <c r="G43" s="5">
        <v>110694.705</v>
      </c>
    </row>
    <row r="44" spans="1:7" x14ac:dyDescent="0.25">
      <c r="A44" s="3">
        <v>43830</v>
      </c>
      <c r="B44" s="5">
        <v>20094.946499999998</v>
      </c>
      <c r="C44" s="5">
        <v>28548.05</v>
      </c>
      <c r="D44" s="5">
        <v>21457.601999999999</v>
      </c>
      <c r="E44" s="5">
        <v>29165.114000000001</v>
      </c>
      <c r="F44" s="5">
        <v>4138.1594999999998</v>
      </c>
      <c r="G44" s="5">
        <v>103403.872</v>
      </c>
    </row>
    <row r="45" spans="1:7" x14ac:dyDescent="0.25">
      <c r="A45" s="3">
        <v>43861</v>
      </c>
      <c r="B45" s="5">
        <v>23194.582999999999</v>
      </c>
      <c r="C45" s="5">
        <v>28713.536499999998</v>
      </c>
      <c r="D45" s="5">
        <v>42878.959499999997</v>
      </c>
      <c r="E45" s="5">
        <v>38088.781000000003</v>
      </c>
      <c r="F45" s="5">
        <v>11848.939</v>
      </c>
      <c r="G45" s="5">
        <v>144724.799</v>
      </c>
    </row>
    <row r="46" spans="1:7" x14ac:dyDescent="0.25">
      <c r="A46" s="3">
        <v>43890</v>
      </c>
      <c r="B46" s="5">
        <v>13125.78</v>
      </c>
      <c r="C46" s="5">
        <v>34109.226499999997</v>
      </c>
      <c r="D46" s="5">
        <v>43568.5245</v>
      </c>
      <c r="E46" s="5">
        <v>33605.987000000001</v>
      </c>
      <c r="F46" s="5">
        <v>14018.921</v>
      </c>
      <c r="G46" s="5">
        <v>138428.43900000001</v>
      </c>
    </row>
    <row r="47" spans="1:7" x14ac:dyDescent="0.25">
      <c r="A47" s="3">
        <v>43921</v>
      </c>
      <c r="B47" s="5">
        <v>24413.4205</v>
      </c>
      <c r="C47" s="5">
        <v>49274.703000000001</v>
      </c>
      <c r="D47" s="5">
        <v>52742.55</v>
      </c>
      <c r="E47" s="5">
        <v>48847.417999999998</v>
      </c>
      <c r="F47" s="5">
        <v>18002.583999999999</v>
      </c>
      <c r="G47" s="5">
        <v>193280.67550000001</v>
      </c>
    </row>
    <row r="48" spans="1:7" x14ac:dyDescent="0.25">
      <c r="A48" s="3">
        <v>43951</v>
      </c>
      <c r="B48" s="5">
        <v>16362.1705</v>
      </c>
      <c r="C48" s="5">
        <v>47431.805500000002</v>
      </c>
      <c r="D48" s="5">
        <v>35111.572</v>
      </c>
      <c r="E48" s="5">
        <v>26747.590499999998</v>
      </c>
      <c r="F48" s="5">
        <v>14429.71</v>
      </c>
      <c r="G48" s="5">
        <v>140082.84849999999</v>
      </c>
    </row>
    <row r="49" spans="1:7" x14ac:dyDescent="0.25">
      <c r="A49" s="3">
        <v>43982</v>
      </c>
      <c r="B49" s="5">
        <v>12674.557000000001</v>
      </c>
      <c r="C49" s="5">
        <v>47132.519500000002</v>
      </c>
      <c r="D49" s="5">
        <v>35817.860999999997</v>
      </c>
      <c r="E49" s="5">
        <v>45909.550999999999</v>
      </c>
      <c r="F49" s="5">
        <v>13987.3375</v>
      </c>
      <c r="G49" s="5">
        <v>155521.826</v>
      </c>
    </row>
    <row r="50" spans="1:7" x14ac:dyDescent="0.25">
      <c r="A50" s="3">
        <v>44012</v>
      </c>
      <c r="B50" s="5">
        <v>13219.066000000001</v>
      </c>
      <c r="C50" s="5">
        <v>35413.093999999997</v>
      </c>
      <c r="D50" s="5">
        <v>34380.513500000001</v>
      </c>
      <c r="E50" s="5">
        <v>50657.476999999999</v>
      </c>
      <c r="F50" s="5">
        <v>9070.2764999999999</v>
      </c>
      <c r="G50" s="5">
        <v>142740.427</v>
      </c>
    </row>
    <row r="51" spans="1:7" x14ac:dyDescent="0.25">
      <c r="A51" s="3">
        <v>44043</v>
      </c>
      <c r="B51" s="5">
        <v>8828.6144999999997</v>
      </c>
      <c r="C51" s="5">
        <v>27560.746999999999</v>
      </c>
      <c r="D51" s="5">
        <v>38804.337500000001</v>
      </c>
      <c r="E51" s="5">
        <v>36751.849000000002</v>
      </c>
      <c r="F51" s="5">
        <v>19353.669000000002</v>
      </c>
      <c r="G51" s="5">
        <v>131299.217</v>
      </c>
    </row>
    <row r="52" spans="1:7" x14ac:dyDescent="0.25">
      <c r="A52" s="3">
        <v>44074</v>
      </c>
      <c r="B52" s="5">
        <v>12592.826999999999</v>
      </c>
      <c r="C52" s="5">
        <v>56358.326999999997</v>
      </c>
      <c r="D52" s="5">
        <v>41014.200499999999</v>
      </c>
      <c r="E52" s="5">
        <v>44715.816500000001</v>
      </c>
      <c r="F52" s="5">
        <v>14714.451499999999</v>
      </c>
      <c r="G52" s="5">
        <v>169395.6225</v>
      </c>
    </row>
    <row r="53" spans="1:7" x14ac:dyDescent="0.25">
      <c r="A53" s="3">
        <v>44104</v>
      </c>
      <c r="B53" s="5">
        <v>9427.8700000000008</v>
      </c>
      <c r="C53" s="5">
        <v>58159.620999999999</v>
      </c>
      <c r="D53" s="5">
        <v>62744.771000000001</v>
      </c>
      <c r="E53" s="5">
        <v>57236.933499999999</v>
      </c>
      <c r="F53" s="5">
        <v>15609.1885</v>
      </c>
      <c r="G53" s="5">
        <v>203178.38399999999</v>
      </c>
    </row>
    <row r="54" spans="1:7" x14ac:dyDescent="0.25">
      <c r="A54" s="3">
        <v>44135</v>
      </c>
      <c r="B54" s="5">
        <v>8376.9465</v>
      </c>
      <c r="C54" s="5">
        <v>30437.371500000001</v>
      </c>
      <c r="D54" s="5">
        <v>56737.232000000004</v>
      </c>
      <c r="E54" s="5">
        <v>48051.764999999999</v>
      </c>
      <c r="F54" s="5">
        <v>11842.3015</v>
      </c>
      <c r="G54" s="5">
        <v>155445.6165</v>
      </c>
    </row>
    <row r="55" spans="1:7" x14ac:dyDescent="0.25">
      <c r="A55" s="3">
        <v>44165</v>
      </c>
      <c r="B55" s="5">
        <v>12554.8735</v>
      </c>
      <c r="C55" s="5">
        <v>53990.036999999997</v>
      </c>
      <c r="D55" s="5">
        <v>66126.012000000002</v>
      </c>
      <c r="E55" s="5">
        <v>50531.402499999997</v>
      </c>
      <c r="F55" s="5">
        <v>19757.800999999999</v>
      </c>
      <c r="G55" s="5">
        <v>202960.12599999999</v>
      </c>
    </row>
    <row r="56" spans="1:7" x14ac:dyDescent="0.25">
      <c r="A56" s="3">
        <v>44196</v>
      </c>
      <c r="B56" s="5">
        <v>13110.012000000001</v>
      </c>
      <c r="C56" s="5">
        <v>42980.218999999997</v>
      </c>
      <c r="D56" s="5">
        <v>48794.987999999998</v>
      </c>
      <c r="E56" s="5">
        <v>51904.186000000002</v>
      </c>
      <c r="F56" s="5">
        <v>14261.968500000001</v>
      </c>
      <c r="G56" s="5">
        <v>171051.37349999999</v>
      </c>
    </row>
    <row r="57" spans="1:7" x14ac:dyDescent="0.25">
      <c r="A57" s="3">
        <v>44227</v>
      </c>
      <c r="B57" s="5">
        <v>8864.9110000000001</v>
      </c>
      <c r="C57" s="5">
        <v>26170.287</v>
      </c>
      <c r="D57" s="5">
        <v>64341.103000000003</v>
      </c>
      <c r="E57" s="5">
        <v>43000.089</v>
      </c>
      <c r="F57" s="5">
        <v>18604.491000000002</v>
      </c>
      <c r="G57" s="5">
        <v>160980.88099999999</v>
      </c>
    </row>
    <row r="58" spans="1:7" x14ac:dyDescent="0.25">
      <c r="A58" s="3">
        <v>44255</v>
      </c>
      <c r="B58" s="5">
        <v>15204.7435</v>
      </c>
      <c r="C58" s="5">
        <v>65781.763999999996</v>
      </c>
      <c r="D58" s="5">
        <v>62763.809000000001</v>
      </c>
      <c r="E58" s="5">
        <v>51837.671000000002</v>
      </c>
      <c r="F58" s="5">
        <v>17701.308000000001</v>
      </c>
      <c r="G58" s="5">
        <v>213289.29550000001</v>
      </c>
    </row>
    <row r="59" spans="1:7" x14ac:dyDescent="0.25">
      <c r="A59" s="3">
        <v>44286</v>
      </c>
      <c r="B59" s="5">
        <v>9681.9524999999994</v>
      </c>
      <c r="C59" s="5">
        <v>73838.676999999996</v>
      </c>
      <c r="D59" s="5">
        <v>68114.604500000001</v>
      </c>
      <c r="E59" s="5">
        <v>49408.464999999997</v>
      </c>
      <c r="F59" s="5">
        <v>14289.450500000001</v>
      </c>
      <c r="G59" s="5">
        <v>215333.1495</v>
      </c>
    </row>
    <row r="60" spans="1:7" x14ac:dyDescent="0.25">
      <c r="A60" s="3">
        <v>44316</v>
      </c>
      <c r="B60" s="5">
        <v>11334.5625</v>
      </c>
      <c r="C60" s="5">
        <v>34311.125999999997</v>
      </c>
      <c r="D60" s="5">
        <v>40573.552499999998</v>
      </c>
      <c r="E60" s="5">
        <v>52381.968000000001</v>
      </c>
      <c r="F60" s="5">
        <v>10276.101500000001</v>
      </c>
      <c r="G60" s="5">
        <v>148877.31049999999</v>
      </c>
    </row>
    <row r="61" spans="1:7" x14ac:dyDescent="0.25">
      <c r="A61" s="3">
        <v>44347</v>
      </c>
      <c r="B61" s="5">
        <v>16917.268</v>
      </c>
      <c r="C61" s="5">
        <v>44936.9375</v>
      </c>
      <c r="D61" s="5">
        <v>46480.633000000002</v>
      </c>
      <c r="E61" s="5">
        <v>46978.798499999997</v>
      </c>
      <c r="F61" s="5">
        <v>15319.268</v>
      </c>
      <c r="G61" s="5">
        <v>170632.905</v>
      </c>
    </row>
    <row r="62" spans="1:7" x14ac:dyDescent="0.25">
      <c r="A62" s="3">
        <v>44377</v>
      </c>
      <c r="B62" s="5">
        <v>8172.6475</v>
      </c>
      <c r="C62" s="5">
        <v>49352.866999999998</v>
      </c>
      <c r="D62" s="5">
        <v>48788.220999999998</v>
      </c>
      <c r="E62" s="5">
        <v>40847.264000000003</v>
      </c>
      <c r="F62" s="5">
        <v>18846.2935</v>
      </c>
      <c r="G62" s="5">
        <v>166007.29300000001</v>
      </c>
    </row>
    <row r="63" spans="1:7" x14ac:dyDescent="0.25">
      <c r="A63" s="3">
        <v>44408</v>
      </c>
      <c r="B63" s="5">
        <v>8450.4269999999997</v>
      </c>
      <c r="C63" s="5">
        <v>42719.38</v>
      </c>
      <c r="D63" s="5">
        <v>43083.712500000001</v>
      </c>
      <c r="E63" s="5">
        <v>44602.445500000002</v>
      </c>
      <c r="F63" s="5">
        <v>12728.736999999999</v>
      </c>
      <c r="G63" s="5">
        <v>151584.70199999999</v>
      </c>
    </row>
    <row r="64" spans="1:7" x14ac:dyDescent="0.25">
      <c r="A64" s="3">
        <v>44439</v>
      </c>
      <c r="B64" s="5">
        <v>7837.1760000000004</v>
      </c>
      <c r="C64" s="5">
        <v>29154.17</v>
      </c>
      <c r="D64" s="5">
        <v>25504.491999999998</v>
      </c>
      <c r="E64" s="5">
        <v>35457.669500000004</v>
      </c>
      <c r="F64" s="5">
        <v>7613.3360000000002</v>
      </c>
      <c r="G64" s="5">
        <v>105566.8435</v>
      </c>
    </row>
    <row r="65" spans="1:7" x14ac:dyDescent="0.25">
      <c r="A65" s="3">
        <v>44469</v>
      </c>
      <c r="B65" s="5">
        <v>5209.4009999999998</v>
      </c>
      <c r="C65" s="5">
        <v>46030.677000000003</v>
      </c>
      <c r="D65" s="5">
        <v>25986.339</v>
      </c>
      <c r="E65" s="5">
        <v>43302.953000000001</v>
      </c>
      <c r="F65" s="5">
        <v>12658.286</v>
      </c>
      <c r="G65" s="5">
        <v>133187.65599999999</v>
      </c>
    </row>
    <row r="66" spans="1:7" x14ac:dyDescent="0.25">
      <c r="A66" s="3">
        <v>44500</v>
      </c>
      <c r="B66" s="5">
        <v>10897.141</v>
      </c>
      <c r="C66" s="5">
        <v>51293.568500000001</v>
      </c>
      <c r="D66" s="5">
        <v>32334.409500000002</v>
      </c>
      <c r="E66" s="5">
        <v>45247.093999999997</v>
      </c>
      <c r="F66" s="5">
        <v>14431.422500000001</v>
      </c>
      <c r="G66" s="5">
        <v>154203.6355</v>
      </c>
    </row>
    <row r="67" spans="1:7" x14ac:dyDescent="0.25">
      <c r="A67" s="3">
        <v>44530</v>
      </c>
      <c r="B67" s="5">
        <v>11745.7405</v>
      </c>
      <c r="C67" s="5">
        <v>47891.532500000001</v>
      </c>
      <c r="D67" s="5">
        <v>27840.2765</v>
      </c>
      <c r="E67" s="5">
        <v>51877.873500000002</v>
      </c>
      <c r="F67" s="5">
        <v>16573.838</v>
      </c>
      <c r="G67" s="5">
        <v>155929.261</v>
      </c>
    </row>
    <row r="68" spans="1:7" x14ac:dyDescent="0.25">
      <c r="A68" s="3">
        <v>44561</v>
      </c>
      <c r="B68" s="5">
        <v>11743.604499999999</v>
      </c>
      <c r="C68" s="5">
        <v>38405.604500000001</v>
      </c>
      <c r="D68" s="5">
        <v>27706.57</v>
      </c>
      <c r="E68" s="5">
        <v>29749.738499999999</v>
      </c>
      <c r="F68" s="5">
        <v>5598.4139999999998</v>
      </c>
      <c r="G68" s="5">
        <v>113203.93150000001</v>
      </c>
    </row>
    <row r="69" spans="1:7" x14ac:dyDescent="0.25">
      <c r="A69" s="3">
        <v>44592</v>
      </c>
      <c r="B69" s="5">
        <v>11102.94</v>
      </c>
      <c r="C69" s="5">
        <v>40902.461000000003</v>
      </c>
      <c r="D69" s="5">
        <v>24765.038499999999</v>
      </c>
      <c r="E69" s="5">
        <v>23160.358499999998</v>
      </c>
      <c r="F69" s="5">
        <v>9728.4994999999999</v>
      </c>
      <c r="G69" s="5">
        <v>109659.2975</v>
      </c>
    </row>
    <row r="70" spans="1:7" x14ac:dyDescent="0.25">
      <c r="A70" s="3">
        <v>44620</v>
      </c>
      <c r="B70" s="5">
        <v>9824.1959999999999</v>
      </c>
      <c r="C70" s="5">
        <v>39316.834999999999</v>
      </c>
      <c r="D70" s="5">
        <v>24143.417000000001</v>
      </c>
      <c r="E70" s="5">
        <v>25250.500499999998</v>
      </c>
      <c r="F70" s="5">
        <v>9599.6650000000009</v>
      </c>
      <c r="G70" s="5">
        <v>108134.61350000001</v>
      </c>
    </row>
    <row r="71" spans="1:7" x14ac:dyDescent="0.25">
      <c r="A71" s="3">
        <v>44651</v>
      </c>
      <c r="B71" s="5">
        <v>11377.032499999999</v>
      </c>
      <c r="C71" s="5">
        <v>39716.660499999998</v>
      </c>
      <c r="D71" s="5">
        <v>22971.267500000002</v>
      </c>
      <c r="E71" s="5">
        <v>33982.398000000001</v>
      </c>
      <c r="F71" s="5">
        <v>14697.218500000001</v>
      </c>
      <c r="G71" s="5">
        <v>122744.577</v>
      </c>
    </row>
    <row r="72" spans="1:7" x14ac:dyDescent="0.25">
      <c r="A72" s="3">
        <v>44681</v>
      </c>
      <c r="B72" s="5">
        <v>13236.031999999999</v>
      </c>
      <c r="C72" s="5">
        <v>30559.018499999998</v>
      </c>
      <c r="D72" s="5">
        <v>20732.957999999999</v>
      </c>
      <c r="E72" s="5">
        <v>40436.199000000001</v>
      </c>
      <c r="F72" s="5">
        <v>10054.16</v>
      </c>
      <c r="G72" s="5">
        <v>115018.36749999999</v>
      </c>
    </row>
    <row r="73" spans="1:7" x14ac:dyDescent="0.25">
      <c r="A73" s="3">
        <v>44712</v>
      </c>
      <c r="B73" s="5">
        <v>13744.353999999999</v>
      </c>
      <c r="C73" s="5">
        <v>43381.981500000002</v>
      </c>
      <c r="D73" s="5">
        <v>22011.539000000001</v>
      </c>
      <c r="E73" s="5">
        <v>46504.268499999998</v>
      </c>
      <c r="F73" s="5">
        <v>18234.780500000001</v>
      </c>
      <c r="G73" s="5">
        <v>143876.9235</v>
      </c>
    </row>
    <row r="74" spans="1:7" x14ac:dyDescent="0.25">
      <c r="A74" s="3">
        <v>44742</v>
      </c>
      <c r="B74" s="5">
        <v>12093.207</v>
      </c>
      <c r="C74" s="5">
        <v>54071.678</v>
      </c>
      <c r="D74" s="5">
        <v>26451.848999999998</v>
      </c>
      <c r="E74" s="5">
        <v>43889.29</v>
      </c>
      <c r="F74" s="5">
        <v>16510.805</v>
      </c>
      <c r="G74" s="5">
        <v>153016.829</v>
      </c>
    </row>
    <row r="75" spans="1:7" x14ac:dyDescent="0.25">
      <c r="A75" s="3">
        <v>44773</v>
      </c>
      <c r="B75" s="5">
        <v>10976.2785</v>
      </c>
      <c r="C75" s="5">
        <v>27460.738000000001</v>
      </c>
      <c r="D75" s="5">
        <v>18423.548999999999</v>
      </c>
      <c r="E75" s="5">
        <v>25351.038499999999</v>
      </c>
      <c r="F75" s="5">
        <v>14018.844999999999</v>
      </c>
      <c r="G75" s="5">
        <v>96230.448999999993</v>
      </c>
    </row>
    <row r="76" spans="1:7" x14ac:dyDescent="0.25">
      <c r="A76" s="3">
        <v>44804</v>
      </c>
      <c r="B76" s="5">
        <v>11258.2225</v>
      </c>
      <c r="C76" s="5">
        <v>43896.362999999998</v>
      </c>
      <c r="D76" s="5">
        <v>29111.937999999998</v>
      </c>
      <c r="E76" s="5">
        <v>35312.3315</v>
      </c>
      <c r="F76" s="5">
        <v>13919.142</v>
      </c>
      <c r="G76" s="5">
        <v>133497.997</v>
      </c>
    </row>
    <row r="77" spans="1:7" x14ac:dyDescent="0.25">
      <c r="A77" s="3">
        <v>44834</v>
      </c>
      <c r="B77" s="5">
        <v>7417.4115000000002</v>
      </c>
      <c r="C77" s="5">
        <v>33213.0985</v>
      </c>
      <c r="D77" s="5">
        <v>19886.782500000001</v>
      </c>
      <c r="E77" s="5">
        <v>41514.182999999997</v>
      </c>
      <c r="F77" s="5">
        <v>13077.102000000001</v>
      </c>
      <c r="G77" s="5">
        <v>115108.5775</v>
      </c>
    </row>
    <row r="78" spans="1:7" x14ac:dyDescent="0.25">
      <c r="A78" s="3">
        <v>44865</v>
      </c>
      <c r="B78" s="5">
        <v>12156.2425</v>
      </c>
      <c r="C78" s="5">
        <v>24365.414000000001</v>
      </c>
      <c r="D78" s="5">
        <v>18350.36</v>
      </c>
      <c r="E78" s="5">
        <v>22042.330999999998</v>
      </c>
      <c r="F78" s="5">
        <v>9502.4480000000003</v>
      </c>
      <c r="G78" s="5">
        <v>86416.795499999993</v>
      </c>
    </row>
    <row r="79" spans="1:7" x14ac:dyDescent="0.25">
      <c r="A79" s="3">
        <v>44895</v>
      </c>
      <c r="B79" s="5">
        <v>22718.781500000001</v>
      </c>
      <c r="C79" s="5">
        <v>37903.5795</v>
      </c>
      <c r="D79" s="5">
        <v>20702.172500000001</v>
      </c>
      <c r="E79" s="5">
        <v>39712.118499999997</v>
      </c>
      <c r="F79" s="5">
        <v>14370.986000000001</v>
      </c>
      <c r="G79" s="5">
        <v>135407.63800000001</v>
      </c>
    </row>
    <row r="80" spans="1:7" x14ac:dyDescent="0.25">
      <c r="A80" s="3">
        <v>44926</v>
      </c>
      <c r="B80" s="5">
        <v>7209.5169999999998</v>
      </c>
      <c r="C80" s="5">
        <v>41425.790500000003</v>
      </c>
      <c r="D80" s="5">
        <v>17808.402999999998</v>
      </c>
      <c r="E80" s="5">
        <v>27585.644</v>
      </c>
      <c r="F80" s="5">
        <v>9446.7209999999995</v>
      </c>
      <c r="G80" s="5">
        <v>103476.07550000001</v>
      </c>
    </row>
  </sheetData>
  <pageMargins left="0.78740157480314998" right="0.78740157480314998" top="0.78740157480314998" bottom="1.7269846456692901" header="0.78740157480314998" footer="0.78740157480314998"/>
  <pageSetup paperSize="9" orientation="portrait" horizontalDpi="300" verticalDpi="300"/>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R38"/>
  <sheetViews>
    <sheetView showGridLines="0" tabSelected="1" topLeftCell="B6" workbookViewId="0">
      <selection activeCell="D33" sqref="D33"/>
    </sheetView>
  </sheetViews>
  <sheetFormatPr defaultRowHeight="15" x14ac:dyDescent="0.25"/>
  <cols>
    <col min="1" max="1" width="0" hidden="1" customWidth="1"/>
    <col min="2" max="2" width="13.7109375" customWidth="1"/>
    <col min="3" max="11" width="19.7109375" customWidth="1"/>
    <col min="12" max="12" width="18" customWidth="1"/>
    <col min="13" max="13" width="22.7109375" customWidth="1"/>
    <col min="14" max="14" width="0" hidden="1" customWidth="1"/>
    <col min="15" max="16" width="19" bestFit="1" customWidth="1"/>
    <col min="17" max="17" width="15" bestFit="1" customWidth="1"/>
  </cols>
  <sheetData>
    <row r="1" spans="1:15" ht="17.100000000000001" customHeight="1" x14ac:dyDescent="0.25">
      <c r="A1" s="18" t="s">
        <v>9</v>
      </c>
      <c r="B1" s="19"/>
      <c r="C1" s="19"/>
      <c r="D1" s="19"/>
      <c r="E1" s="19"/>
      <c r="F1" s="19"/>
      <c r="G1" s="19"/>
      <c r="H1" s="19"/>
      <c r="I1" s="19"/>
      <c r="J1" s="19"/>
      <c r="K1" s="19"/>
      <c r="L1" s="19"/>
    </row>
    <row r="2" spans="1:15" ht="17.100000000000001" customHeight="1" x14ac:dyDescent="0.25">
      <c r="A2" s="10"/>
      <c r="D2" t="s">
        <v>21</v>
      </c>
      <c r="E2" s="17">
        <f>D5</f>
        <v>0.2560581644496725</v>
      </c>
    </row>
    <row r="3" spans="1:15" ht="17.100000000000001" customHeight="1" x14ac:dyDescent="0.25">
      <c r="A3" s="10"/>
      <c r="D3" t="s">
        <v>22</v>
      </c>
      <c r="E3" s="17">
        <f>E5</f>
        <v>7.5453809730564481E-2</v>
      </c>
    </row>
    <row r="4" spans="1:15" ht="17.100000000000001" customHeight="1" x14ac:dyDescent="0.25">
      <c r="A4" s="10"/>
      <c r="D4" t="s">
        <v>23</v>
      </c>
      <c r="E4" s="17">
        <f>SUM(F5:L5)</f>
        <v>0.63759525964591124</v>
      </c>
    </row>
    <row r="5" spans="1:15" ht="17.100000000000001" customHeight="1" x14ac:dyDescent="0.25">
      <c r="A5" s="10"/>
      <c r="D5" s="16">
        <f>D6/$M$6</f>
        <v>0.2560581644496725</v>
      </c>
      <c r="E5" s="16">
        <f t="shared" ref="E5:M5" si="0">E6/$M$6</f>
        <v>7.5453809730564481E-2</v>
      </c>
      <c r="F5" s="16">
        <f t="shared" si="0"/>
        <v>0.17432751271824448</v>
      </c>
      <c r="G5" s="16">
        <f t="shared" si="0"/>
        <v>4.3047418169012364E-2</v>
      </c>
      <c r="H5" s="16">
        <f t="shared" si="0"/>
        <v>0.1491227701252687</v>
      </c>
      <c r="I5" s="16">
        <f t="shared" si="0"/>
        <v>0.10318887814883063</v>
      </c>
      <c r="J5" s="16">
        <f t="shared" si="0"/>
        <v>7.8455299034073153E-2</v>
      </c>
      <c r="K5" s="16">
        <f t="shared" si="0"/>
        <v>7.8646735860713662E-2</v>
      </c>
      <c r="L5" s="16">
        <f t="shared" si="0"/>
        <v>1.0806645589768342E-2</v>
      </c>
      <c r="M5" s="16">
        <f t="shared" si="0"/>
        <v>1</v>
      </c>
    </row>
    <row r="6" spans="1:15" ht="17.100000000000001" customHeight="1" x14ac:dyDescent="0.25">
      <c r="A6" s="10"/>
      <c r="D6" s="15">
        <f>AVERAGE(D8:D33)</f>
        <v>93989.798346153853</v>
      </c>
      <c r="E6" s="15">
        <f t="shared" ref="E6:M6" si="1">AVERAGE(E8:E33)</f>
        <v>27696.396153846155</v>
      </c>
      <c r="F6" s="15">
        <f t="shared" si="1"/>
        <v>63989.397884615377</v>
      </c>
      <c r="G6" s="15">
        <f t="shared" si="1"/>
        <v>15801.168307692311</v>
      </c>
      <c r="H6" s="15">
        <f t="shared" si="1"/>
        <v>54737.637923076916</v>
      </c>
      <c r="I6" s="15">
        <f t="shared" si="1"/>
        <v>37876.948269230772</v>
      </c>
      <c r="J6" s="15">
        <f t="shared" si="1"/>
        <v>28798.135576923079</v>
      </c>
      <c r="K6" s="15">
        <f t="shared" si="1"/>
        <v>28868.405192307695</v>
      </c>
      <c r="L6" s="15">
        <f t="shared" si="1"/>
        <v>3966.7332692307687</v>
      </c>
      <c r="M6" s="15">
        <f t="shared" si="1"/>
        <v>367064.25099999993</v>
      </c>
    </row>
    <row r="7" spans="1:15" ht="25.5" x14ac:dyDescent="0.25">
      <c r="B7" s="6" t="s">
        <v>10</v>
      </c>
      <c r="C7" s="2" t="s">
        <v>11</v>
      </c>
      <c r="D7" s="23" t="s">
        <v>12</v>
      </c>
      <c r="E7" s="24" t="s">
        <v>13</v>
      </c>
      <c r="F7" s="24" t="s">
        <v>14</v>
      </c>
      <c r="G7" s="24" t="s">
        <v>15</v>
      </c>
      <c r="H7" s="24" t="s">
        <v>16</v>
      </c>
      <c r="I7" s="24" t="s">
        <v>17</v>
      </c>
      <c r="J7" s="24" t="s">
        <v>18</v>
      </c>
      <c r="K7" s="24" t="s">
        <v>19</v>
      </c>
      <c r="L7" s="24" t="s">
        <v>20</v>
      </c>
      <c r="M7" s="7" t="s">
        <v>8</v>
      </c>
    </row>
    <row r="8" spans="1:15" x14ac:dyDescent="0.25">
      <c r="B8" s="3">
        <v>42643</v>
      </c>
      <c r="C8" s="4"/>
      <c r="D8" s="20">
        <v>75268.297500000001</v>
      </c>
      <c r="E8" s="22">
        <v>24873.451000000001</v>
      </c>
      <c r="F8" s="22">
        <v>52079.567999999999</v>
      </c>
      <c r="G8" s="22">
        <v>16552.227999999999</v>
      </c>
      <c r="H8" s="22">
        <v>37871.836000000003</v>
      </c>
      <c r="I8" s="22">
        <v>16220.507</v>
      </c>
      <c r="J8" s="22">
        <v>27619.39</v>
      </c>
      <c r="K8" s="22">
        <v>13740.945</v>
      </c>
      <c r="L8" s="22">
        <v>1201.6579999999999</v>
      </c>
      <c r="M8" s="5">
        <v>265427.88050000003</v>
      </c>
      <c r="O8">
        <f t="shared" ref="O8:O32" si="2">D8/M8</f>
        <v>0.28357344133635576</v>
      </c>
    </row>
    <row r="9" spans="1:15" x14ac:dyDescent="0.25">
      <c r="B9" s="3">
        <v>42735</v>
      </c>
      <c r="C9" s="4"/>
      <c r="D9" s="20">
        <v>81228.660999999993</v>
      </c>
      <c r="E9" s="22">
        <v>24054.477999999999</v>
      </c>
      <c r="F9" s="22">
        <v>59314.84</v>
      </c>
      <c r="G9" s="22">
        <v>13825.879000000001</v>
      </c>
      <c r="H9" s="22">
        <v>33287.707000000002</v>
      </c>
      <c r="I9" s="22">
        <v>18113.773000000001</v>
      </c>
      <c r="J9" s="22">
        <v>26028.271000000001</v>
      </c>
      <c r="K9" s="22">
        <v>19574.859</v>
      </c>
      <c r="L9" s="22">
        <v>2126.0889999999999</v>
      </c>
      <c r="M9" s="5">
        <v>277554.55699999997</v>
      </c>
      <c r="O9">
        <f t="shared" si="2"/>
        <v>0.29265835833493448</v>
      </c>
    </row>
    <row r="10" spans="1:15" x14ac:dyDescent="0.25">
      <c r="B10" s="3">
        <v>42825</v>
      </c>
      <c r="C10" s="4"/>
      <c r="D10" s="20">
        <v>75542.642500000002</v>
      </c>
      <c r="E10" s="22">
        <v>33501.110999999997</v>
      </c>
      <c r="F10" s="22">
        <v>56745.224000000002</v>
      </c>
      <c r="G10" s="22">
        <v>11397.135</v>
      </c>
      <c r="H10" s="22">
        <v>41616.834000000003</v>
      </c>
      <c r="I10" s="22">
        <v>17441.498</v>
      </c>
      <c r="J10" s="22">
        <v>34710.514999999999</v>
      </c>
      <c r="K10" s="22">
        <v>13891.066000000001</v>
      </c>
      <c r="L10" s="22">
        <v>2218.48</v>
      </c>
      <c r="M10" s="5">
        <v>287064.50550000003</v>
      </c>
      <c r="O10">
        <f t="shared" si="2"/>
        <v>0.26315563593772129</v>
      </c>
    </row>
    <row r="11" spans="1:15" x14ac:dyDescent="0.25">
      <c r="B11" s="3">
        <v>42916</v>
      </c>
      <c r="C11" s="4"/>
      <c r="D11" s="20">
        <v>70165.464999999997</v>
      </c>
      <c r="E11" s="22">
        <v>18726.475999999999</v>
      </c>
      <c r="F11" s="22">
        <v>48883.98</v>
      </c>
      <c r="G11" s="22">
        <v>17083.800999999999</v>
      </c>
      <c r="H11" s="22">
        <v>34937.129999999997</v>
      </c>
      <c r="I11" s="22">
        <v>15164.467000000001</v>
      </c>
      <c r="J11" s="22">
        <v>29781.98</v>
      </c>
      <c r="K11" s="22">
        <v>14424.022000000001</v>
      </c>
      <c r="L11" s="22">
        <v>1598.4159999999999</v>
      </c>
      <c r="M11" s="5">
        <v>250765.73699999999</v>
      </c>
      <c r="O11">
        <f t="shared" si="2"/>
        <v>0.27980483234836823</v>
      </c>
    </row>
    <row r="12" spans="1:15" x14ac:dyDescent="0.25">
      <c r="B12" s="3">
        <v>43008</v>
      </c>
      <c r="C12" s="4"/>
      <c r="D12" s="20">
        <v>88750.385999999999</v>
      </c>
      <c r="E12" s="22">
        <v>35389.1</v>
      </c>
      <c r="F12" s="22">
        <v>50948.002</v>
      </c>
      <c r="G12" s="22">
        <v>13960.21</v>
      </c>
      <c r="H12" s="22">
        <v>43952.646999999997</v>
      </c>
      <c r="I12" s="22">
        <v>22642.510999999999</v>
      </c>
      <c r="J12" s="22">
        <v>36285.550000000003</v>
      </c>
      <c r="K12" s="22">
        <v>15487.106</v>
      </c>
      <c r="L12" s="22">
        <v>1509.7550000000001</v>
      </c>
      <c r="M12" s="5">
        <v>308925.26699999999</v>
      </c>
      <c r="O12">
        <f t="shared" si="2"/>
        <v>0.28728755942128875</v>
      </c>
    </row>
    <row r="13" spans="1:15" x14ac:dyDescent="0.25">
      <c r="B13" s="3">
        <v>43100</v>
      </c>
      <c r="C13" s="4"/>
      <c r="D13" s="20">
        <v>71135.415999999997</v>
      </c>
      <c r="E13" s="22">
        <v>15338.666999999999</v>
      </c>
      <c r="F13" s="22">
        <v>45449.805999999997</v>
      </c>
      <c r="G13" s="22">
        <v>15148.460999999999</v>
      </c>
      <c r="H13" s="22">
        <v>28672.802</v>
      </c>
      <c r="I13" s="22">
        <v>20853.802</v>
      </c>
      <c r="J13" s="22">
        <v>35962.254999999997</v>
      </c>
      <c r="K13" s="22">
        <v>17226.523000000001</v>
      </c>
      <c r="L13" s="22">
        <v>1997.2950000000001</v>
      </c>
      <c r="M13" s="5">
        <v>251785.027</v>
      </c>
      <c r="O13">
        <f t="shared" si="2"/>
        <v>0.28252440920563554</v>
      </c>
    </row>
    <row r="14" spans="1:15" x14ac:dyDescent="0.25">
      <c r="B14" s="3">
        <v>43190</v>
      </c>
      <c r="C14" s="4"/>
      <c r="D14" s="20">
        <v>101093.552</v>
      </c>
      <c r="E14" s="22">
        <v>39440.521000000001</v>
      </c>
      <c r="F14" s="22">
        <v>59328.745000000003</v>
      </c>
      <c r="G14" s="22">
        <v>15181.314</v>
      </c>
      <c r="H14" s="22">
        <v>42897.889000000003</v>
      </c>
      <c r="I14" s="22">
        <v>31616.295999999998</v>
      </c>
      <c r="J14" s="22">
        <v>45942.807000000001</v>
      </c>
      <c r="K14" s="22">
        <v>37715.758000000002</v>
      </c>
      <c r="L14" s="22">
        <v>4296.2510000000002</v>
      </c>
      <c r="M14" s="5">
        <v>377513.13299999997</v>
      </c>
      <c r="O14">
        <f t="shared" si="2"/>
        <v>0.26778817255080767</v>
      </c>
    </row>
    <row r="15" spans="1:15" x14ac:dyDescent="0.25">
      <c r="B15" s="3">
        <v>43281</v>
      </c>
      <c r="C15" s="4"/>
      <c r="D15" s="20">
        <v>78944.179999999993</v>
      </c>
      <c r="E15" s="22">
        <v>24709.460999999999</v>
      </c>
      <c r="F15" s="22">
        <v>63902.837</v>
      </c>
      <c r="G15" s="22">
        <v>11667.456</v>
      </c>
      <c r="H15" s="22">
        <v>40591.370000000003</v>
      </c>
      <c r="I15" s="22">
        <v>44009.902000000002</v>
      </c>
      <c r="J15" s="22">
        <v>33782.106</v>
      </c>
      <c r="K15" s="22">
        <v>35311.178</v>
      </c>
      <c r="L15" s="22">
        <v>2675.3809999999999</v>
      </c>
      <c r="M15" s="5">
        <v>335593.87099999998</v>
      </c>
      <c r="O15">
        <f t="shared" si="2"/>
        <v>0.23523725199379458</v>
      </c>
    </row>
    <row r="16" spans="1:15" x14ac:dyDescent="0.25">
      <c r="B16" s="3">
        <v>43373</v>
      </c>
      <c r="C16" s="4"/>
      <c r="D16" s="20">
        <v>76462.506500000003</v>
      </c>
      <c r="E16" s="22">
        <v>25011.843000000001</v>
      </c>
      <c r="F16" s="22">
        <v>67524.864000000001</v>
      </c>
      <c r="G16" s="22">
        <v>12643.800999999999</v>
      </c>
      <c r="H16" s="22">
        <v>34300.663999999997</v>
      </c>
      <c r="I16" s="22">
        <v>29325.407999999999</v>
      </c>
      <c r="J16" s="22">
        <v>28325.516</v>
      </c>
      <c r="K16" s="22">
        <v>30384.517</v>
      </c>
      <c r="L16" s="22">
        <v>3432.6889999999999</v>
      </c>
      <c r="M16" s="5">
        <v>307411.80849999998</v>
      </c>
      <c r="O16">
        <f t="shared" si="2"/>
        <v>0.24872989386157562</v>
      </c>
    </row>
    <row r="17" spans="2:15" x14ac:dyDescent="0.25">
      <c r="B17" s="3">
        <v>43465</v>
      </c>
      <c r="C17" s="4"/>
      <c r="D17" s="20">
        <v>70057.824500000002</v>
      </c>
      <c r="E17" s="22">
        <v>17075.614000000001</v>
      </c>
      <c r="F17" s="22">
        <v>66863.546000000002</v>
      </c>
      <c r="G17" s="22">
        <v>10319.573</v>
      </c>
      <c r="H17" s="22">
        <v>32256.370999999999</v>
      </c>
      <c r="I17" s="22">
        <v>30331.887999999999</v>
      </c>
      <c r="J17" s="22">
        <v>31599.629000000001</v>
      </c>
      <c r="K17" s="22">
        <v>24412.625</v>
      </c>
      <c r="L17" s="22">
        <v>3974.049</v>
      </c>
      <c r="M17" s="5">
        <v>286891.11949999997</v>
      </c>
      <c r="O17">
        <f t="shared" si="2"/>
        <v>0.24419656008209067</v>
      </c>
    </row>
    <row r="18" spans="2:15" x14ac:dyDescent="0.25">
      <c r="B18" s="3">
        <v>43555</v>
      </c>
      <c r="C18" s="4"/>
      <c r="D18" s="20">
        <v>95467.917000000001</v>
      </c>
      <c r="E18" s="22">
        <v>37679.762000000002</v>
      </c>
      <c r="F18" s="22">
        <v>80300.385999999999</v>
      </c>
      <c r="G18" s="22">
        <v>9851.2430000000004</v>
      </c>
      <c r="H18" s="22">
        <v>52558.953000000001</v>
      </c>
      <c r="I18" s="22">
        <v>45779.644</v>
      </c>
      <c r="J18" s="22">
        <v>34466.703000000001</v>
      </c>
      <c r="K18" s="22">
        <v>43210.425000000003</v>
      </c>
      <c r="L18" s="22">
        <v>4287.692</v>
      </c>
      <c r="M18" s="5">
        <v>403602.72499999998</v>
      </c>
      <c r="O18">
        <f t="shared" si="2"/>
        <v>0.2365393271316491</v>
      </c>
    </row>
    <row r="19" spans="2:15" x14ac:dyDescent="0.25">
      <c r="B19" s="3">
        <v>43646</v>
      </c>
      <c r="C19" s="4"/>
      <c r="D19" s="20">
        <v>66570.984500000006</v>
      </c>
      <c r="E19" s="22">
        <v>21029.937000000002</v>
      </c>
      <c r="F19" s="22">
        <v>64199.512000000002</v>
      </c>
      <c r="G19" s="22">
        <v>13864.905000000001</v>
      </c>
      <c r="H19" s="22">
        <v>42330.608999999997</v>
      </c>
      <c r="I19" s="22">
        <v>34500.601999999999</v>
      </c>
      <c r="J19" s="22">
        <v>26933.873</v>
      </c>
      <c r="K19" s="22">
        <v>29414.616000000002</v>
      </c>
      <c r="L19" s="22">
        <v>2719.8409999999999</v>
      </c>
      <c r="M19" s="5">
        <v>301564.87949999998</v>
      </c>
      <c r="O19">
        <f t="shared" si="2"/>
        <v>0.22075178187319391</v>
      </c>
    </row>
    <row r="20" spans="2:15" x14ac:dyDescent="0.25">
      <c r="B20" s="3">
        <v>43738</v>
      </c>
      <c r="C20" s="4"/>
      <c r="D20" s="20">
        <v>83693.221999999994</v>
      </c>
      <c r="E20" s="22">
        <v>24284.916000000001</v>
      </c>
      <c r="F20" s="22">
        <v>61865.267</v>
      </c>
      <c r="G20" s="22">
        <v>14502.347</v>
      </c>
      <c r="H20" s="22">
        <v>32947.493999999999</v>
      </c>
      <c r="I20" s="22">
        <v>29354.463</v>
      </c>
      <c r="J20" s="22">
        <v>26821.467000000001</v>
      </c>
      <c r="K20" s="22">
        <v>32943.546999999999</v>
      </c>
      <c r="L20" s="22">
        <v>2374.4209999999998</v>
      </c>
      <c r="M20" s="5">
        <v>308787.14399999997</v>
      </c>
      <c r="O20">
        <f t="shared" si="2"/>
        <v>0.27103855722698095</v>
      </c>
    </row>
    <row r="21" spans="2:15" x14ac:dyDescent="0.25">
      <c r="B21" s="3">
        <v>43830</v>
      </c>
      <c r="C21" s="4"/>
      <c r="D21" s="20">
        <v>99970.211500000005</v>
      </c>
      <c r="E21" s="22">
        <v>29173.856</v>
      </c>
      <c r="F21" s="22">
        <v>63210.622000000003</v>
      </c>
      <c r="G21" s="22">
        <v>10098.630999999999</v>
      </c>
      <c r="H21" s="22">
        <v>31369.195</v>
      </c>
      <c r="I21" s="22">
        <v>22959.881000000001</v>
      </c>
      <c r="J21" s="22">
        <v>26046.429</v>
      </c>
      <c r="K21" s="22">
        <v>32244.303</v>
      </c>
      <c r="L21" s="22">
        <v>6215.384</v>
      </c>
      <c r="M21" s="5">
        <v>321288.51250000001</v>
      </c>
      <c r="O21">
        <f t="shared" si="2"/>
        <v>0.31115401768371659</v>
      </c>
    </row>
    <row r="22" spans="2:15" x14ac:dyDescent="0.25">
      <c r="B22" s="3">
        <v>43921</v>
      </c>
      <c r="C22" s="5">
        <v>21627.5</v>
      </c>
      <c r="D22" s="20">
        <v>139610.01550000001</v>
      </c>
      <c r="E22" s="22">
        <v>34544.660000000003</v>
      </c>
      <c r="F22" s="22">
        <v>80141.748000000007</v>
      </c>
      <c r="G22" s="22">
        <v>13806.144</v>
      </c>
      <c r="H22" s="22">
        <v>68097.188999999998</v>
      </c>
      <c r="I22" s="22">
        <v>45017.197</v>
      </c>
      <c r="J22" s="22">
        <v>28123.482</v>
      </c>
      <c r="K22" s="22">
        <v>39883.824999999997</v>
      </c>
      <c r="L22" s="22">
        <v>5582.1530000000002</v>
      </c>
      <c r="M22" s="5">
        <v>476433.91350000002</v>
      </c>
      <c r="O22">
        <f t="shared" si="2"/>
        <v>0.29303122960830119</v>
      </c>
    </row>
    <row r="23" spans="2:15" x14ac:dyDescent="0.25">
      <c r="B23" s="3">
        <v>44012</v>
      </c>
      <c r="C23" s="5">
        <v>25362.331999999999</v>
      </c>
      <c r="D23" s="20">
        <v>118715.83349999999</v>
      </c>
      <c r="E23" s="22">
        <v>31880.25</v>
      </c>
      <c r="F23" s="22">
        <v>78553.842999999993</v>
      </c>
      <c r="G23" s="22">
        <v>16671.398000000001</v>
      </c>
      <c r="H23" s="22">
        <v>59232.114999999998</v>
      </c>
      <c r="I23" s="22">
        <v>45453.866999999998</v>
      </c>
      <c r="J23" s="22">
        <v>24405.634999999998</v>
      </c>
      <c r="K23" s="22">
        <v>33459.811000000002</v>
      </c>
      <c r="L23" s="22">
        <v>4610.0169999999998</v>
      </c>
      <c r="M23" s="5">
        <v>438345.10149999999</v>
      </c>
      <c r="O23">
        <f t="shared" si="2"/>
        <v>0.27082733009621646</v>
      </c>
    </row>
    <row r="24" spans="2:15" x14ac:dyDescent="0.25">
      <c r="B24" s="3">
        <v>44104</v>
      </c>
      <c r="C24" s="5">
        <v>12258.55</v>
      </c>
      <c r="D24" s="20">
        <v>144600.8995</v>
      </c>
      <c r="E24" s="22">
        <v>53969.957999999999</v>
      </c>
      <c r="F24" s="22">
        <v>83370.607999999993</v>
      </c>
      <c r="G24" s="22">
        <v>14660.531999999999</v>
      </c>
      <c r="H24" s="22">
        <v>59727.86</v>
      </c>
      <c r="I24" s="22">
        <v>60651.868000000002</v>
      </c>
      <c r="J24" s="22">
        <v>28558.862000000001</v>
      </c>
      <c r="K24" s="22">
        <v>41054.978000000003</v>
      </c>
      <c r="L24" s="22">
        <v>5019.1080000000002</v>
      </c>
      <c r="M24" s="5">
        <v>503873.22350000002</v>
      </c>
      <c r="O24">
        <f t="shared" si="2"/>
        <v>0.28697873345119318</v>
      </c>
    </row>
    <row r="25" spans="2:15" x14ac:dyDescent="0.25">
      <c r="B25" s="3">
        <v>44196</v>
      </c>
      <c r="C25" s="5">
        <v>35218</v>
      </c>
      <c r="D25" s="20">
        <v>123047.632</v>
      </c>
      <c r="E25" s="22">
        <v>31483.223000000002</v>
      </c>
      <c r="F25" s="22">
        <v>86381.56</v>
      </c>
      <c r="G25" s="22">
        <v>19949.918000000001</v>
      </c>
      <c r="H25" s="22">
        <v>67769.206000000006</v>
      </c>
      <c r="I25" s="22">
        <v>77975.108999999997</v>
      </c>
      <c r="J25" s="22">
        <v>30964.367999999999</v>
      </c>
      <c r="K25" s="22">
        <v>47907.913</v>
      </c>
      <c r="L25" s="22">
        <v>8760.1869999999999</v>
      </c>
      <c r="M25" s="5">
        <v>529457.11600000004</v>
      </c>
      <c r="O25">
        <f t="shared" si="2"/>
        <v>0.23240339638763111</v>
      </c>
    </row>
    <row r="26" spans="2:15" x14ac:dyDescent="0.25">
      <c r="B26" s="3">
        <v>44286</v>
      </c>
      <c r="C26" s="5">
        <v>51923</v>
      </c>
      <c r="D26" s="20">
        <v>134814.011</v>
      </c>
      <c r="E26" s="22">
        <v>30452.471000000001</v>
      </c>
      <c r="F26" s="22">
        <v>78931.258000000002</v>
      </c>
      <c r="G26" s="22">
        <v>29391.041000000001</v>
      </c>
      <c r="H26" s="22">
        <v>97284.311000000002</v>
      </c>
      <c r="I26" s="22">
        <v>83850.422000000006</v>
      </c>
      <c r="J26" s="22">
        <v>27731.62</v>
      </c>
      <c r="K26" s="22">
        <v>50946.044000000002</v>
      </c>
      <c r="L26" s="22">
        <v>4279.1480000000001</v>
      </c>
      <c r="M26" s="5">
        <v>589603.326</v>
      </c>
      <c r="O26">
        <f t="shared" si="2"/>
        <v>0.22865205309238706</v>
      </c>
    </row>
    <row r="27" spans="2:15" x14ac:dyDescent="0.25">
      <c r="B27" s="3">
        <v>44377</v>
      </c>
      <c r="C27" s="5">
        <v>45426</v>
      </c>
      <c r="D27" s="20">
        <v>102657.8795</v>
      </c>
      <c r="E27" s="22">
        <v>31749.758000000002</v>
      </c>
      <c r="F27" s="22">
        <v>68889.020999999993</v>
      </c>
      <c r="G27" s="22">
        <v>19766.286</v>
      </c>
      <c r="H27" s="22">
        <v>104855.628</v>
      </c>
      <c r="I27" s="22">
        <v>51911.472999999998</v>
      </c>
      <c r="J27" s="22">
        <v>22893.106</v>
      </c>
      <c r="K27" s="22">
        <v>31456.177</v>
      </c>
      <c r="L27" s="22">
        <v>5912.18</v>
      </c>
      <c r="M27" s="5">
        <v>485517.5085</v>
      </c>
      <c r="O27">
        <f t="shared" si="2"/>
        <v>0.2114401184360172</v>
      </c>
    </row>
    <row r="28" spans="2:15" x14ac:dyDescent="0.25">
      <c r="B28" s="3">
        <v>44469</v>
      </c>
      <c r="C28" s="5">
        <v>49326</v>
      </c>
      <c r="D28" s="20">
        <v>62200.0095</v>
      </c>
      <c r="E28" s="22">
        <v>19521.350999999999</v>
      </c>
      <c r="F28" s="22">
        <v>48379.491000000002</v>
      </c>
      <c r="G28" s="22">
        <v>14484.099</v>
      </c>
      <c r="H28" s="22">
        <v>110739.266</v>
      </c>
      <c r="I28" s="22">
        <v>36431.417000000001</v>
      </c>
      <c r="J28" s="22">
        <v>24158.276000000002</v>
      </c>
      <c r="K28" s="22">
        <v>22672.331999999999</v>
      </c>
      <c r="L28" s="22">
        <v>2426.96</v>
      </c>
      <c r="M28" s="5">
        <v>390339.20150000002</v>
      </c>
      <c r="O28">
        <f t="shared" si="2"/>
        <v>0.15934861080049628</v>
      </c>
    </row>
    <row r="29" spans="2:15" x14ac:dyDescent="0.25">
      <c r="B29" s="3">
        <v>44561</v>
      </c>
      <c r="C29" s="5">
        <v>37550</v>
      </c>
      <c r="D29" s="20">
        <v>81889.634999999995</v>
      </c>
      <c r="E29" s="22">
        <v>36697.197999999997</v>
      </c>
      <c r="F29" s="22">
        <v>49207.356</v>
      </c>
      <c r="G29" s="22">
        <v>21487.738000000001</v>
      </c>
      <c r="H29" s="22">
        <v>93696.486999999994</v>
      </c>
      <c r="I29" s="22">
        <v>41688.410000000003</v>
      </c>
      <c r="J29" s="22">
        <v>30589.004000000001</v>
      </c>
      <c r="K29" s="22">
        <v>25797.61</v>
      </c>
      <c r="L29" s="22">
        <v>4733.3900000000003</v>
      </c>
      <c r="M29" s="5">
        <v>423336.82799999998</v>
      </c>
      <c r="O29">
        <f t="shared" si="2"/>
        <v>0.19343848581961784</v>
      </c>
    </row>
    <row r="30" spans="2:15" x14ac:dyDescent="0.25">
      <c r="B30" s="3">
        <v>44651</v>
      </c>
      <c r="C30" s="5">
        <v>16139</v>
      </c>
      <c r="D30" s="20">
        <v>86788.441999999995</v>
      </c>
      <c r="E30" s="22">
        <v>14838.239</v>
      </c>
      <c r="F30" s="22">
        <v>42151.495999999999</v>
      </c>
      <c r="G30" s="22">
        <v>19192.351999999999</v>
      </c>
      <c r="H30" s="22">
        <v>71068.789999999994</v>
      </c>
      <c r="I30" s="22">
        <v>39173.442000000003</v>
      </c>
      <c r="J30" s="22">
        <v>24223.77</v>
      </c>
      <c r="K30" s="22">
        <v>22214.518</v>
      </c>
      <c r="L30" s="22">
        <v>4748.4390000000003</v>
      </c>
      <c r="M30" s="5">
        <v>340538.48800000001</v>
      </c>
      <c r="O30">
        <f t="shared" si="2"/>
        <v>0.25485648482705425</v>
      </c>
    </row>
    <row r="31" spans="2:15" x14ac:dyDescent="0.25">
      <c r="B31" s="3">
        <v>44742</v>
      </c>
      <c r="C31" s="5">
        <v>0</v>
      </c>
      <c r="D31" s="20">
        <v>113026.11199999999</v>
      </c>
      <c r="E31" s="22">
        <v>27254.571</v>
      </c>
      <c r="F31" s="22">
        <v>74475.400999999998</v>
      </c>
      <c r="G31" s="22">
        <v>25225.162</v>
      </c>
      <c r="H31" s="22">
        <v>65013.773999999998</v>
      </c>
      <c r="I31" s="22">
        <v>45146.525999999998</v>
      </c>
      <c r="J31" s="22">
        <v>23827.559000000001</v>
      </c>
      <c r="K31" s="22">
        <v>31149.393</v>
      </c>
      <c r="L31" s="22">
        <v>6793.6220000000003</v>
      </c>
      <c r="M31" s="5">
        <v>411912.12</v>
      </c>
      <c r="O31">
        <f t="shared" si="2"/>
        <v>0.27439375175462183</v>
      </c>
    </row>
    <row r="32" spans="2:15" x14ac:dyDescent="0.25">
      <c r="B32" s="3">
        <v>44834</v>
      </c>
      <c r="C32" s="5">
        <v>0</v>
      </c>
      <c r="D32" s="20">
        <v>107350.45849999999</v>
      </c>
      <c r="E32" s="22">
        <v>17207.012999999999</v>
      </c>
      <c r="F32" s="22">
        <v>68359.082999999999</v>
      </c>
      <c r="G32" s="22">
        <v>16937.048999999999</v>
      </c>
      <c r="H32" s="22">
        <v>52629.233</v>
      </c>
      <c r="I32" s="22">
        <v>40095.118999999999</v>
      </c>
      <c r="J32" s="22">
        <v>16736.246999999999</v>
      </c>
      <c r="K32" s="22">
        <v>21930.053</v>
      </c>
      <c r="L32" s="22">
        <v>3592.768</v>
      </c>
      <c r="M32" s="5">
        <v>344837.02350000001</v>
      </c>
      <c r="O32">
        <f t="shared" si="2"/>
        <v>0.31130780973116706</v>
      </c>
    </row>
    <row r="33" spans="2:18" x14ac:dyDescent="0.25">
      <c r="B33" s="3">
        <v>44926</v>
      </c>
      <c r="C33" s="5">
        <v>0</v>
      </c>
      <c r="D33" s="20">
        <v>94682.562999999995</v>
      </c>
      <c r="E33" s="22">
        <v>20218.415000000001</v>
      </c>
      <c r="F33" s="22">
        <v>64266.281000000003</v>
      </c>
      <c r="G33" s="22">
        <v>13161.673000000001</v>
      </c>
      <c r="H33" s="22">
        <v>43473.226000000002</v>
      </c>
      <c r="I33" s="22">
        <v>39091.163</v>
      </c>
      <c r="J33" s="22">
        <v>22233.105</v>
      </c>
      <c r="K33" s="22">
        <v>22124.391</v>
      </c>
      <c r="L33" s="22">
        <v>6049.692</v>
      </c>
      <c r="M33" s="5">
        <v>325300.50900000002</v>
      </c>
      <c r="O33">
        <f>D33/M33</f>
        <v>0.2910618347664497</v>
      </c>
      <c r="P33" s="13">
        <f>M33*1000000</f>
        <v>325300509000</v>
      </c>
      <c r="Q33" s="12">
        <v>-796062100595.52905</v>
      </c>
      <c r="R33" s="14">
        <f>P33/Q33</f>
        <v>-0.40863710099582023</v>
      </c>
    </row>
    <row r="34" spans="2:18" x14ac:dyDescent="0.25">
      <c r="D34" s="21"/>
      <c r="M34">
        <f>SUM(M30:M33)/256</f>
        <v>5556.9849238281258</v>
      </c>
    </row>
    <row r="35" spans="2:18" x14ac:dyDescent="0.25">
      <c r="M35" s="13">
        <f>M34*10^6</f>
        <v>5556984923.828126</v>
      </c>
      <c r="O35" s="11">
        <f>O33*R33</f>
        <v>-0.11893866436948644</v>
      </c>
    </row>
    <row r="36" spans="2:18" x14ac:dyDescent="0.25">
      <c r="M36" s="14">
        <f>M35*256/12</f>
        <v>118549011708.33336</v>
      </c>
    </row>
    <row r="37" spans="2:18" x14ac:dyDescent="0.25">
      <c r="M37">
        <f>894-300</f>
        <v>594</v>
      </c>
    </row>
    <row r="38" spans="2:18" x14ac:dyDescent="0.25">
      <c r="M38" s="14">
        <f>M36/(M37*10^9)</f>
        <v>0.19957746078843999</v>
      </c>
    </row>
  </sheetData>
  <mergeCells count="1">
    <mergeCell ref="A1:L1"/>
  </mergeCells>
  <pageMargins left="0.78740157480314998" right="0.78740157480314998" top="0.78740157480314998" bottom="1.7269846456692901" header="0.78740157480314998" footer="0.78740157480314998"/>
  <pageSetup paperSize="9" orientation="portrait" horizontalDpi="300" verticalDpi="300" r:id="rId1"/>
  <headerFooter alignWithMargins="0"/>
</worksheet>
</file>

<file path=docProps/app.xml><?xml version="1.0" encoding="utf-8"?>
<Properties xmlns="http://schemas.openxmlformats.org/officeDocument/2006/extended-properties" xmlns:vt="http://schemas.openxmlformats.org/officeDocument/2006/docPropsVTypes">
  <TotalTime>0</TotalTime>
  <Pages>0</Pages>
  <Words>0</Words>
  <Characters>0</Characters>
  <Application>Microsoft Excel</Application>
  <DocSecurity>0</DocSecurity>
  <Lines>0</Lines>
  <Paragraphs>0</Paragraphs>
  <Slides>0</Slides>
  <Notes>0</Notes>
  <HiddenSlides>0</HiddenSlides>
  <MMClips>0</MMClips>
  <ScaleCrop>false</ScaleCrop>
  <HeadingPairs>
    <vt:vector size="2" baseType="variant">
      <vt:variant>
        <vt:lpstr>Worksheets</vt:lpstr>
      </vt:variant>
      <vt:variant>
        <vt:i4>3</vt:i4>
      </vt:variant>
    </vt:vector>
  </HeadingPairs>
  <TitlesOfParts>
    <vt:vector size="3" baseType="lpstr">
      <vt:lpstr>Notes</vt:lpstr>
      <vt:lpstr>By Tenor</vt:lpstr>
      <vt:lpstr>By Category</vt:lpstr>
    </vt:vector>
  </TitlesOfParts>
  <LinksUpToDate>false</LinksUpToDate>
  <CharactersWithSpaces>0</CharactersWithSpaces>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alicia vidler</dc:creator>
  <cp:lastModifiedBy>A Vidler</cp:lastModifiedBy>
  <cp:lastPrinted>2023-05-25T11:55:20Z</cp:lastPrinted>
  <dcterms:created xsi:type="dcterms:W3CDTF">2023-05-25T11:55:39Z</dcterms:created>
  <dcterms:modified xsi:type="dcterms:W3CDTF">2023-06-11T18:25:37Z</dcterms:modified>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file>