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W3" i="1" l="1"/>
  <c r="J16" i="1" l="1"/>
  <c r="C16" i="1" l="1"/>
  <c r="W2" i="1"/>
  <c r="J17" i="1" s="1"/>
  <c r="W1" i="1" l="1"/>
  <c r="C17" i="1" l="1"/>
  <c r="J7" i="1" l="1"/>
  <c r="C6" i="1" s="1"/>
  <c r="C5" i="1" s="1"/>
  <c r="C15" i="1" l="1"/>
  <c r="J15" i="1"/>
  <c r="C26" i="1" l="1"/>
</calcChain>
</file>

<file path=xl/sharedStrings.xml><?xml version="1.0" encoding="utf-8"?>
<sst xmlns="http://schemas.openxmlformats.org/spreadsheetml/2006/main" count="42" uniqueCount="18">
  <si>
    <t>Kz</t>
  </si>
  <si>
    <t>=</t>
  </si>
  <si>
    <t>Hz</t>
  </si>
  <si>
    <t>Tвв</t>
  </si>
  <si>
    <t>Tp</t>
  </si>
  <si>
    <t>Tвыв</t>
  </si>
  <si>
    <t>Твв</t>
  </si>
  <si>
    <t>dпз</t>
  </si>
  <si>
    <t>Tз</t>
  </si>
  <si>
    <t>tчп</t>
  </si>
  <si>
    <t>q</t>
  </si>
  <si>
    <t>a</t>
  </si>
  <si>
    <t>b</t>
  </si>
  <si>
    <t>k</t>
  </si>
  <si>
    <t>Зп</t>
  </si>
  <si>
    <t>Sмч</t>
  </si>
  <si>
    <t>За</t>
  </si>
  <si>
    <t>Зт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</si>
</sst>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2796540" cy="50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0" y="38100"/>
              <a:ext cx="2796540" cy="50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ru-RU" sz="1400" b="0" i="0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0">
                        <a:latin typeface="Cambria Math"/>
                      </a:rPr>
                      <m:t>=(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вв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р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выв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</m:t>
                    </m:r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∙</m:t>
                    </m:r>
                    <m:f>
                      <m:f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(1+</m:t>
                        </m:r>
                        <m:sSub>
                          <m:sSubPr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пз</m:t>
                            </m:r>
                          </m:sub>
                        </m:s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60</m:t>
                        </m:r>
                      </m:den>
                    </m:f>
                  </m:oMath>
                </m:oMathPara>
              </a14:m>
              <a:endParaRPr lang="ru-RU" sz="1400" i="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0" y="38100"/>
              <a:ext cx="2796540" cy="50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+mj-lt"/>
                </a:rPr>
                <a:t>T</a:t>
              </a:r>
              <a:r>
                <a:rPr lang="ru-RU" sz="1400" b="0" i="0">
                  <a:latin typeface="+mj-lt"/>
                </a:rPr>
                <a:t>_з=(</a:t>
              </a:r>
              <a:r>
                <a:rPr lang="en-US" sz="1400" b="0" i="0">
                  <a:latin typeface="+mj-lt"/>
                </a:rPr>
                <a:t>𝑇</a:t>
              </a:r>
              <a:r>
                <a:rPr lang="ru-RU" sz="1400" b="0" i="0">
                  <a:latin typeface="+mj-lt"/>
                </a:rPr>
                <a:t>_вв+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𝑇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_р+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𝑇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_выв)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Cambria Math"/>
                  <a:cs typeface="+mn-cs"/>
                </a:rPr>
                <a:t>∙((1+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𝑑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_пз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Cambria Math"/>
                  <a:cs typeface="+mn-cs"/>
                </a:rPr>
                <a:t>))/60</a:t>
              </a:r>
              <a:endParaRPr lang="ru-RU" sz="1400" i="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7</xdr:col>
      <xdr:colOff>53340</xdr:colOff>
      <xdr:row>1</xdr:row>
      <xdr:rowOff>34290</xdr:rowOff>
    </xdr:from>
    <xdr:ext cx="1981200" cy="495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320540" y="217170"/>
              <a:ext cx="1981200" cy="495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вв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num>
                      <m:den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ru-RU" sz="1400">
                <a:latin typeface="+mj-lt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20540" y="217170"/>
              <a:ext cx="1981200" cy="495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𝑇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_вв=(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𝐾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𝑧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Cambria Math"/>
                  <a:cs typeface="+mn-cs"/>
                </a:rPr>
                <a:t>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𝐻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𝑧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)/100</a:t>
              </a:r>
              <a:endParaRPr lang="ru-RU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0</xdr:col>
      <xdr:colOff>30480</xdr:colOff>
      <xdr:row>11</xdr:row>
      <xdr:rowOff>11430</xdr:rowOff>
    </xdr:from>
    <xdr:ext cx="361188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0480" y="2023110"/>
              <a:ext cx="36118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п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  <a:ea typeface="Cambria Math"/>
                      </a:rPr>
                      <m:t>∙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𝑘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∙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𝑡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чп∙(1+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𝑞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)∙(1+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𝑎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)∙(1+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𝑏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480" y="2023110"/>
              <a:ext cx="36118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З_п=</a:t>
              </a:r>
              <a:r>
                <a:rPr lang="en-US" sz="1400" b="0" i="0">
                  <a:latin typeface="Cambria Math"/>
                </a:rPr>
                <a:t>𝑇</a:t>
              </a:r>
              <a:r>
                <a:rPr lang="ru-RU" sz="1400" b="0" i="0">
                  <a:latin typeface="Cambria Math"/>
                </a:rPr>
                <a:t>_з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𝑘∙𝑡</a:t>
              </a:r>
              <a:r>
                <a:rPr lang="ru-RU" sz="1400" b="0" i="0">
                  <a:latin typeface="Cambria Math"/>
                  <a:ea typeface="Cambria Math"/>
                </a:rPr>
                <a:t>чп∙(1+</a:t>
              </a:r>
              <a:r>
                <a:rPr lang="en-US" sz="1400" b="0" i="0">
                  <a:latin typeface="Cambria Math"/>
                  <a:ea typeface="Cambria Math"/>
                </a:rPr>
                <a:t>𝑞)∙(1+𝑎)∙(1+𝑏)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45720</xdr:colOff>
      <xdr:row>11</xdr:row>
      <xdr:rowOff>19050</xdr:rowOff>
    </xdr:from>
    <xdr:ext cx="197358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312920" y="2762250"/>
              <a:ext cx="19735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а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  <a:ea typeface="Cambria Math"/>
                      </a:rPr>
                      <m:t>∙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𝑘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∙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мч</m:t>
                        </m:r>
                      </m:sub>
                    </m:sSub>
                  </m:oMath>
                </m:oMathPara>
              </a14:m>
              <a:endParaRPr lang="ru-RU" sz="1400">
                <a:latin typeface="+mj-lt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312920" y="2762250"/>
              <a:ext cx="19735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+mj-lt"/>
                </a:rPr>
                <a:t>З_а=</a:t>
              </a:r>
              <a:r>
                <a:rPr lang="en-US" sz="1400" b="0" i="0">
                  <a:latin typeface="+mj-lt"/>
                </a:rPr>
                <a:t>𝑇</a:t>
              </a:r>
              <a:r>
                <a:rPr lang="ru-RU" sz="1400" b="0" i="0">
                  <a:latin typeface="+mj-lt"/>
                </a:rPr>
                <a:t>_з</a:t>
              </a:r>
              <a:r>
                <a:rPr lang="ru-RU" sz="1400" b="0" i="0">
                  <a:latin typeface="+mj-lt"/>
                  <a:ea typeface="Cambria Math"/>
                </a:rPr>
                <a:t>∙</a:t>
              </a:r>
              <a:r>
                <a:rPr lang="en-US" sz="1400" b="0" i="0">
                  <a:latin typeface="+mj-lt"/>
                  <a:ea typeface="Cambria Math"/>
                </a:rPr>
                <a:t>𝑘∙𝑆_</a:t>
              </a:r>
              <a:r>
                <a:rPr lang="ru-RU" sz="1400" b="0" i="0">
                  <a:latin typeface="+mj-lt"/>
                  <a:ea typeface="Cambria Math"/>
                </a:rPr>
                <a:t>мч</a:t>
              </a:r>
              <a:endParaRPr lang="ru-RU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0</xdr:col>
      <xdr:colOff>22860</xdr:colOff>
      <xdr:row>22</xdr:row>
      <xdr:rowOff>19050</xdr:rowOff>
    </xdr:from>
    <xdr:ext cx="178308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860" y="4042410"/>
              <a:ext cx="17830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т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п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860" y="4042410"/>
              <a:ext cx="17830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З_т=З_п+З_</a:t>
              </a:r>
              <a:r>
                <a:rPr lang="en-US" sz="1400" b="0" i="0">
                  <a:latin typeface="Cambria Math"/>
                </a:rPr>
                <a:t>𝑎</a:t>
              </a:r>
              <a:endParaRPr lang="ru-RU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1.%20&#1054;&#1087;&#1088;&#1077;&#1076;&#1077;&#1083;&#1077;&#1085;&#1080;&#1077;%20&#1075;&#1086;&#1076;&#1086;&#1074;&#1099;&#1093;%20&#1101;&#1082;&#1089;&#1087;&#1083;&#1091;&#1072;&#1090;&#1072;&#1094;&#1080;&#1086;&#1085;&#1085;&#1099;&#1093;%20&#1088;&#1072;&#1089;&#1093;&#1086;&#1076;&#1086;&#1074;%20&#1087;&#1088;&#1080;%20&#1088;&#1091;&#1095;&#1085;&#1086;&#1084;%20&#1088;&#1077;&#1096;&#1077;&#1085;&#1080;&#1080;%20&#1079;&#1072;&#1076;&#1072;&#1095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4.%20&#1054;&#1087;&#1088;&#1077;&#1076;&#1077;&#1083;&#1077;&#1085;&#1080;&#1077;%20&#1089;&#1090;&#1086;&#1080;&#1084;&#1086;&#1089;&#1090;&#1080;%20&#1084;&#1072;&#1096;&#1080;&#1085;&#1086;&#1095;&#1072;&#1089;&#1072;%20&#1088;&#1072;&#1073;&#1086;&#1090;&#1099;%20&#1069;&#1042;&#10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&#1056;&#1040;&#1057;&#1063;&#1045;&#1058;%20&#1055;&#1054;&#1050;&#1040;&#1047;&#1040;&#1058;&#1045;&#1051;&#1045;&#1049;%20&#1069;&#1060;&#1060;&#1045;&#1050;&#1058;&#1048;&#1042;&#1053;&#1054;&#1057;&#1058;&#1048;%20&#1048;&#1057;&#1055;&#1054;&#1051;&#1068;&#1047;&#1054;&#1042;&#1040;&#1053;&#1048;&#1071;%20&#1055;&#1056;&#1054;&#1043;&#1056;&#1040;&#1052;&#1052;&#1053;&#1054;&#1043;&#1054;%20&#1055;&#1056;&#1054;&#1044;&#1059;&#1050;&#1058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687817559.76470602</v>
          </cell>
        </row>
        <row r="10">
          <cell r="I10">
            <v>6836.2352941176468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C5">
            <v>3851.0625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I20">
            <v>10000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A4" workbookViewId="0">
      <selection activeCell="N15" sqref="N15"/>
    </sheetView>
  </sheetViews>
  <sheetFormatPr defaultRowHeight="14.4" x14ac:dyDescent="0.3"/>
  <cols>
    <col min="3" max="3" width="17" customWidth="1"/>
    <col min="10" max="10" width="17.109375" customWidth="1"/>
    <col min="23" max="23" width="9.88671875" bestFit="1" customWidth="1"/>
  </cols>
  <sheetData>
    <row r="1" spans="1:23" x14ac:dyDescent="0.3">
      <c r="G1" s="2"/>
      <c r="H1" s="2"/>
      <c r="I1" s="2"/>
      <c r="J1" s="2"/>
      <c r="K1" s="2"/>
      <c r="L1" s="2"/>
      <c r="U1" t="s">
        <v>9</v>
      </c>
      <c r="V1" t="s">
        <v>1</v>
      </c>
      <c r="W1" s="4">
        <f>[1]Лист1!I10</f>
        <v>6836.2352941176468</v>
      </c>
    </row>
    <row r="2" spans="1:23" x14ac:dyDescent="0.3">
      <c r="G2" s="2"/>
      <c r="L2" s="2"/>
      <c r="U2" t="s">
        <v>15</v>
      </c>
      <c r="V2" t="s">
        <v>1</v>
      </c>
      <c r="W2" s="4">
        <f>[2]Лист1!C5</f>
        <v>3851.0625</v>
      </c>
    </row>
    <row r="3" spans="1:23" x14ac:dyDescent="0.3">
      <c r="G3" s="2"/>
      <c r="L3" s="2"/>
      <c r="U3" t="s">
        <v>13</v>
      </c>
      <c r="V3" t="s">
        <v>1</v>
      </c>
      <c r="W3" s="4">
        <f>[3]Лист1!I20</f>
        <v>10000</v>
      </c>
    </row>
    <row r="4" spans="1:23" x14ac:dyDescent="0.3">
      <c r="G4" s="2"/>
      <c r="L4" s="2"/>
    </row>
    <row r="5" spans="1:23" x14ac:dyDescent="0.3">
      <c r="A5" t="s">
        <v>8</v>
      </c>
      <c r="B5" t="s">
        <v>1</v>
      </c>
      <c r="C5" s="1">
        <f>(C6+C7+C8)*(1+C9)/60</f>
        <v>2.7683333333333335</v>
      </c>
      <c r="G5" s="2"/>
      <c r="L5" s="2"/>
    </row>
    <row r="6" spans="1:23" x14ac:dyDescent="0.3">
      <c r="A6" t="s">
        <v>6</v>
      </c>
      <c r="B6" t="s">
        <v>1</v>
      </c>
      <c r="C6" s="3">
        <f>J7</f>
        <v>150</v>
      </c>
      <c r="G6" s="2"/>
      <c r="L6" s="2"/>
    </row>
    <row r="7" spans="1:23" x14ac:dyDescent="0.3">
      <c r="A7" t="s">
        <v>4</v>
      </c>
      <c r="B7" t="s">
        <v>1</v>
      </c>
      <c r="C7">
        <v>0.5</v>
      </c>
      <c r="G7" s="2"/>
      <c r="H7" t="s">
        <v>3</v>
      </c>
      <c r="I7" t="s">
        <v>1</v>
      </c>
      <c r="J7" s="3">
        <f>J8*J9/100</f>
        <v>150</v>
      </c>
      <c r="L7" s="2"/>
    </row>
    <row r="8" spans="1:23" x14ac:dyDescent="0.3">
      <c r="A8" t="s">
        <v>5</v>
      </c>
      <c r="B8" t="s">
        <v>1</v>
      </c>
      <c r="C8">
        <v>0.5</v>
      </c>
      <c r="G8" s="2"/>
      <c r="H8" t="s">
        <v>0</v>
      </c>
      <c r="I8" t="s">
        <v>1</v>
      </c>
      <c r="J8">
        <v>2500</v>
      </c>
      <c r="L8" s="2"/>
    </row>
    <row r="9" spans="1:23" x14ac:dyDescent="0.3">
      <c r="A9" t="s">
        <v>7</v>
      </c>
      <c r="B9" t="s">
        <v>1</v>
      </c>
      <c r="C9">
        <v>0.1</v>
      </c>
      <c r="G9" s="2"/>
      <c r="H9" t="s">
        <v>2</v>
      </c>
      <c r="I9" t="s">
        <v>1</v>
      </c>
      <c r="J9">
        <v>6</v>
      </c>
      <c r="L9" s="2"/>
    </row>
    <row r="10" spans="1:23" x14ac:dyDescent="0.3">
      <c r="G10" s="2"/>
      <c r="L10" s="2"/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3" x14ac:dyDescent="0.3">
      <c r="G12" s="2"/>
      <c r="L12" s="2"/>
    </row>
    <row r="13" spans="1:23" x14ac:dyDescent="0.3">
      <c r="G13" s="2"/>
      <c r="L13" s="2"/>
    </row>
    <row r="14" spans="1:23" x14ac:dyDescent="0.3">
      <c r="G14" s="2"/>
      <c r="L14" s="2"/>
    </row>
    <row r="15" spans="1:23" x14ac:dyDescent="0.3">
      <c r="A15" t="s">
        <v>14</v>
      </c>
      <c r="B15" t="s">
        <v>1</v>
      </c>
      <c r="C15" s="1">
        <f>C5*C16*C17*(1+C18)*(1+C19)*(1+C20)</f>
        <v>380821655.58972555</v>
      </c>
      <c r="G15" s="2"/>
      <c r="H15" t="s">
        <v>16</v>
      </c>
      <c r="I15" t="s">
        <v>1</v>
      </c>
      <c r="J15" s="1">
        <f>C5*J16*J17</f>
        <v>106610246.87500001</v>
      </c>
      <c r="L15" s="2"/>
    </row>
    <row r="16" spans="1:23" x14ac:dyDescent="0.3">
      <c r="A16" t="s">
        <v>13</v>
      </c>
      <c r="B16" t="s">
        <v>1</v>
      </c>
      <c r="C16" s="4">
        <f>W3</f>
        <v>10000</v>
      </c>
      <c r="G16" s="2"/>
      <c r="H16" t="s">
        <v>13</v>
      </c>
      <c r="I16" t="s">
        <v>1</v>
      </c>
      <c r="J16" s="4">
        <f>W3</f>
        <v>10000</v>
      </c>
      <c r="L16" s="2"/>
    </row>
    <row r="17" spans="1:12" x14ac:dyDescent="0.3">
      <c r="A17" t="s">
        <v>9</v>
      </c>
      <c r="B17" t="s">
        <v>1</v>
      </c>
      <c r="C17" s="4">
        <f>W1</f>
        <v>6836.2352941176468</v>
      </c>
      <c r="G17" s="2"/>
      <c r="H17" t="s">
        <v>15</v>
      </c>
      <c r="I17" t="s">
        <v>1</v>
      </c>
      <c r="J17" s="4">
        <f>W2</f>
        <v>3851.0625</v>
      </c>
      <c r="L17" s="2"/>
    </row>
    <row r="18" spans="1:12" x14ac:dyDescent="0.3">
      <c r="A18" t="s">
        <v>10</v>
      </c>
      <c r="B18" t="s">
        <v>1</v>
      </c>
      <c r="C18">
        <v>0.3</v>
      </c>
      <c r="G18" s="2"/>
      <c r="L18" s="2"/>
    </row>
    <row r="19" spans="1:12" x14ac:dyDescent="0.3">
      <c r="A19" t="s">
        <v>11</v>
      </c>
      <c r="B19" t="s">
        <v>1</v>
      </c>
      <c r="C19">
        <v>0.15</v>
      </c>
      <c r="G19" s="2"/>
      <c r="H19" s="2"/>
      <c r="I19" s="2"/>
      <c r="J19" s="2"/>
      <c r="K19" s="2"/>
      <c r="L19" s="2"/>
    </row>
    <row r="20" spans="1:12" x14ac:dyDescent="0.3">
      <c r="A20" t="s">
        <v>12</v>
      </c>
      <c r="B20" t="s">
        <v>1</v>
      </c>
      <c r="C20">
        <v>0.34599999999999997</v>
      </c>
      <c r="G20" s="2"/>
    </row>
    <row r="21" spans="1:12" x14ac:dyDescent="0.3">
      <c r="G21" s="2"/>
    </row>
    <row r="22" spans="1:12" x14ac:dyDescent="0.3">
      <c r="A22" s="2"/>
      <c r="B22" s="2"/>
      <c r="C22" s="2"/>
      <c r="D22" s="2"/>
      <c r="E22" s="2"/>
      <c r="F22" s="2"/>
      <c r="G22" s="2"/>
    </row>
    <row r="23" spans="1:12" x14ac:dyDescent="0.3">
      <c r="G23" s="2"/>
    </row>
    <row r="24" spans="1:12" x14ac:dyDescent="0.3">
      <c r="G24" s="2"/>
    </row>
    <row r="25" spans="1:12" x14ac:dyDescent="0.3">
      <c r="G25" s="2"/>
    </row>
    <row r="26" spans="1:12" x14ac:dyDescent="0.3">
      <c r="A26" t="s">
        <v>17</v>
      </c>
      <c r="B26" t="s">
        <v>1</v>
      </c>
      <c r="C26" s="1">
        <f>C15+J15</f>
        <v>487431902.46472555</v>
      </c>
      <c r="G26" s="2"/>
    </row>
    <row r="27" spans="1:12" x14ac:dyDescent="0.3">
      <c r="G27" s="2"/>
    </row>
    <row r="28" spans="1:12" x14ac:dyDescent="0.3">
      <c r="A28" s="2"/>
      <c r="B28" s="2"/>
      <c r="C28" s="2"/>
      <c r="D28" s="2"/>
      <c r="E28" s="2"/>
      <c r="F28" s="2"/>
      <c r="G2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2015-05-23T19:47:28Z</dcterms:modified>
</cp:coreProperties>
</file>