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H6" i="1" l="1"/>
  <c r="W3" i="1" l="1"/>
  <c r="I19" i="1" s="1"/>
  <c r="W4" i="1" l="1"/>
  <c r="W2" i="1"/>
  <c r="H5" i="1" l="1"/>
  <c r="W8" i="1" l="1"/>
  <c r="I21" i="1" s="1"/>
  <c r="W6" i="1" l="1"/>
  <c r="G21" i="1" s="1"/>
  <c r="W5" i="1"/>
  <c r="I25" i="1" l="1"/>
  <c r="W1" i="1" l="1"/>
  <c r="I22" i="1" l="1"/>
  <c r="C5" i="1"/>
  <c r="C12" i="1" l="1"/>
  <c r="I26" i="1" s="1"/>
  <c r="H13" i="1"/>
  <c r="I27" i="1" s="1"/>
</calcChain>
</file>

<file path=xl/sharedStrings.xml><?xml version="1.0" encoding="utf-8"?>
<sst xmlns="http://schemas.openxmlformats.org/spreadsheetml/2006/main" count="40" uniqueCount="28">
  <si>
    <t>Цпр</t>
  </si>
  <si>
    <t>=</t>
  </si>
  <si>
    <t>Tз</t>
  </si>
  <si>
    <t>Фэвм</t>
  </si>
  <si>
    <t>Пy</t>
  </si>
  <si>
    <t>Цэвм б</t>
  </si>
  <si>
    <t>Kз</t>
  </si>
  <si>
    <t>k</t>
  </si>
  <si>
    <t>Ko</t>
  </si>
  <si>
    <t>ЭФ</t>
  </si>
  <si>
    <t>E</t>
  </si>
  <si>
    <t>Tв</t>
  </si>
  <si>
    <t>Наименование показателя</t>
  </si>
  <si>
    <t>Варианты</t>
  </si>
  <si>
    <t>Базовый</t>
  </si>
  <si>
    <t>Проектный</t>
  </si>
  <si>
    <t>1. Трудоемкость решения задачи, ч</t>
  </si>
  <si>
    <t>2. Периодичность решения задачи, раз/год</t>
  </si>
  <si>
    <t>4. Отпускная цена программы, тыс. руб.</t>
  </si>
  <si>
    <t>5. Степень новизны программы</t>
  </si>
  <si>
    <t>6. Группа сложности алгоритма</t>
  </si>
  <si>
    <t>7. Прирост условной прибыли, тыс. руб.</t>
  </si>
  <si>
    <t>8. Годовой экономический эффект, тыс. руб.</t>
  </si>
  <si>
    <t>9. Срок возврата инвестиций, лет</t>
  </si>
  <si>
    <t>3. Годовые текущие затраты</t>
  </si>
  <si>
    <t>Б</t>
  </si>
  <si>
    <t>Зр</t>
  </si>
  <si>
    <t>Зт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</si>
</sst>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26670</xdr:rowOff>
    </xdr:from>
    <xdr:ext cx="139446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К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К_о=</a:t>
              </a:r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_з+Ц_пр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548640</xdr:colOff>
      <xdr:row>0</xdr:row>
      <xdr:rowOff>19050</xdr:rowOff>
    </xdr:from>
    <xdr:ext cx="1805940" cy="569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Ц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  <m:sup>
                            <m:r>
                              <a:rPr lang="ru-RU" sz="1400" b="0" i="1">
                                <a:latin typeface="Cambria Math"/>
                              </a:rPr>
                              <m:t>б</m:t>
                            </m:r>
                          </m:sup>
                        </m:sSubSup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з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num>
                      <m:den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Ф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_з=(Ц_эвм^б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𝑇</a:t>
              </a:r>
              <a:r>
                <a:rPr lang="ru-RU" sz="1400" b="0" i="0">
                  <a:latin typeface="Cambria Math"/>
                  <a:ea typeface="Cambria Math"/>
                </a:rPr>
                <a:t>_з∙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)/</a:t>
              </a:r>
              <a:r>
                <a:rPr lang="ru-RU" sz="1400" b="0" i="0">
                  <a:latin typeface="Cambria Math"/>
                </a:rPr>
                <a:t>Ф_эвм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38100</xdr:colOff>
      <xdr:row>8</xdr:row>
      <xdr:rowOff>19050</xdr:rowOff>
    </xdr:from>
    <xdr:ext cx="2011680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/>
                      </a:rPr>
                      <m:t>ЭФ= 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у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−</m:t>
                    </m:r>
                    <m:r>
                      <a:rPr lang="en-US" sz="1400" b="0" i="1">
                        <a:latin typeface="Cambria Math"/>
                      </a:rPr>
                      <m:t>𝐸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b="0" i="0">
                  <a:latin typeface="Cambria Math"/>
                </a:rPr>
                <a:t>ЭФ= П_у−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/>
                  <a:ea typeface="Cambria Math"/>
                </a:rPr>
                <a:t>∙𝐾_𝑜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38100</xdr:colOff>
      <xdr:row>8</xdr:row>
      <xdr:rowOff>41910</xdr:rowOff>
    </xdr:from>
    <xdr:ext cx="914400" cy="558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ru-RU" sz="1400" b="0" i="0">
                            <a:latin typeface="Cambria Math"/>
                          </a:rPr>
                          <m:t>в</m:t>
                        </m:r>
                      </m:sub>
                    </m:sSub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o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0">
                                <a:latin typeface="Cambria Math"/>
                              </a:rPr>
                              <m:t>П</m:t>
                            </m:r>
                          </m:e>
                          <m:sub>
                            <m:r>
                              <a:rPr lang="ru-RU" sz="1400" b="0" i="0">
                                <a:latin typeface="Cambria Math"/>
                              </a:rPr>
                              <m:t>у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 i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T_</a:t>
              </a:r>
              <a:r>
                <a:rPr lang="ru-RU" sz="1400" b="0" i="0">
                  <a:latin typeface="Cambria Math"/>
                </a:rPr>
                <a:t>в</a:t>
              </a:r>
              <a:r>
                <a:rPr lang="en-US" sz="1400" b="0" i="0">
                  <a:latin typeface="Cambria Math"/>
                </a:rPr>
                <a:t>=K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o</a:t>
              </a:r>
              <a:r>
                <a:rPr lang="ru-RU" sz="1400" b="0" i="0">
                  <a:latin typeface="Cambria Math"/>
                </a:rPr>
                <a:t>/П_у </a:t>
              </a:r>
              <a:endParaRPr lang="ru-RU" sz="1400" i="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3.%20&#1054;&#1087;&#1088;&#1077;&#1076;&#1077;&#1083;&#1077;&#1085;&#1080;&#1077;%20&#1086;&#1087;&#1090;&#1086;&#1074;&#1086;&#1081;%20&#1080;%20&#1086;&#1090;&#1087;&#1091;&#1089;&#1082;&#1085;&#1086;&#1081;%20&#1094;&#1077;&#1085;&#1099;%20&#1055;&#105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2.%20&#1054;&#1087;&#1088;&#1077;&#1076;&#1077;&#1083;&#1077;&#1085;&#1080;&#1077;%20&#1075;&#1086;&#1076;&#1086;&#1074;&#1099;&#1093;%20&#1090;&#1077;&#1082;&#1091;&#1097;&#1080;&#1093;%20&#1079;&#1072;&#1090;&#1088;&#1072;&#1090;,%20&#1089;&#1074;&#1103;&#1079;&#1072;&#1085;&#1085;&#1099;&#1093;%20&#1089;%20&#1101;&#1082;&#1089;&#1087;&#1083;&#1091;&#1072;&#1090;&#1072;&#1094;&#1080;&#1077;&#1081;%20&#1079;&#1072;&#1076;&#1072;&#1095;&#10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.3.%20&#1054;&#1087;&#1088;&#1077;&#1076;&#1077;&#1083;&#1077;&#1085;&#1080;&#1077;%20&#1086;&#1078;&#1080;&#1076;&#1072;&#1077;&#1084;&#1086;&#1075;&#1086;%20&#1087;&#1088;&#1080;&#1088;&#1086;&#1089;&#1090;&#1072;%20&#1087;&#1088;&#1080;&#1073;&#1099;&#1083;&#1080;%20&#1074;%20&#1088;&#1077;&#1079;&#1091;&#1083;&#1100;&#1090;&#1072;&#1090;&#1077;%20&#1074;&#1085;&#1077;&#1076;&#1088;&#1077;&#1085;&#1080;&#1103;%20&#1055;&#105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&#1054;&#1087;&#1088;&#1077;&#1076;&#1077;&#1083;&#1077;&#1085;&#1080;&#1077;%20&#1075;&#1086;&#1076;&#1086;&#1074;&#1099;&#1093;%20&#1101;&#1082;&#1089;&#1087;&#1083;&#1091;&#1072;&#1090;&#1072;&#1094;&#1080;&#1086;&#1085;&#1085;&#1099;&#1093;%20&#1088;&#1072;&#1089;&#1093;&#1086;&#1076;&#1086;&#1074;%20&#1087;&#1088;&#1080;%20&#1088;&#1091;&#1095;&#1085;&#1086;&#1084;%20&#1088;&#1077;&#1096;&#1077;&#1085;&#1080;&#1080;%20&#1079;&#1072;&#1076;&#1072;&#109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H4">
            <v>153727188.41874528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3851.0625</v>
          </cell>
        </row>
        <row r="11">
          <cell r="W11">
            <v>2000</v>
          </cell>
        </row>
        <row r="20">
          <cell r="C20">
            <v>15067500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2.7683333333333335</v>
          </cell>
        </row>
        <row r="26">
          <cell r="C26">
            <v>487431902.46472555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164316238.985984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687817559.76470602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N18" sqref="N18"/>
    </sheetView>
  </sheetViews>
  <sheetFormatPr defaultRowHeight="14.4" x14ac:dyDescent="0.3"/>
  <cols>
    <col min="3" max="3" width="10" bestFit="1" customWidth="1"/>
    <col min="8" max="8" width="10.88671875" customWidth="1"/>
    <col min="23" max="23" width="10" bestFit="1" customWidth="1"/>
  </cols>
  <sheetData>
    <row r="1" spans="1:23" x14ac:dyDescent="0.3">
      <c r="E1" s="2"/>
      <c r="J1" s="2"/>
      <c r="U1" t="s">
        <v>0</v>
      </c>
      <c r="V1" t="s">
        <v>1</v>
      </c>
      <c r="W1" s="1">
        <f>[1]Лист1!H4</f>
        <v>153727188.41874528</v>
      </c>
    </row>
    <row r="2" spans="1:23" x14ac:dyDescent="0.3">
      <c r="E2" s="2"/>
      <c r="J2" s="2"/>
      <c r="U2" t="s">
        <v>5</v>
      </c>
      <c r="V2" t="s">
        <v>1</v>
      </c>
      <c r="W2" s="1">
        <f>[2]Лист1!C20</f>
        <v>15067500</v>
      </c>
    </row>
    <row r="3" spans="1:23" x14ac:dyDescent="0.3">
      <c r="E3" s="2"/>
      <c r="J3" s="2"/>
      <c r="U3" t="s">
        <v>2</v>
      </c>
      <c r="V3" t="s">
        <v>1</v>
      </c>
      <c r="W3" s="1">
        <f>[3]Лист1!C5</f>
        <v>2.7683333333333335</v>
      </c>
    </row>
    <row r="4" spans="1:23" x14ac:dyDescent="0.3">
      <c r="E4" s="2"/>
      <c r="J4" s="2"/>
      <c r="U4" t="s">
        <v>3</v>
      </c>
      <c r="V4" t="s">
        <v>1</v>
      </c>
      <c r="W4" s="1">
        <f>[2]Лист1!W11</f>
        <v>2000</v>
      </c>
    </row>
    <row r="5" spans="1:23" x14ac:dyDescent="0.3">
      <c r="A5" t="s">
        <v>8</v>
      </c>
      <c r="B5" t="s">
        <v>1</v>
      </c>
      <c r="C5" s="3">
        <f>H5+W1</f>
        <v>362286500.91874528</v>
      </c>
      <c r="E5" s="2"/>
      <c r="F5" t="s">
        <v>6</v>
      </c>
      <c r="G5" t="s">
        <v>1</v>
      </c>
      <c r="H5" s="3">
        <f>W2*W3*H6/W4</f>
        <v>208559312.5</v>
      </c>
      <c r="J5" s="2"/>
      <c r="U5" t="s">
        <v>4</v>
      </c>
      <c r="V5" t="s">
        <v>1</v>
      </c>
      <c r="W5" s="1">
        <f>[4]Лист1!C4</f>
        <v>164316238.985984</v>
      </c>
    </row>
    <row r="6" spans="1:23" x14ac:dyDescent="0.3">
      <c r="E6" s="2"/>
      <c r="F6" t="s">
        <v>7</v>
      </c>
      <c r="G6" t="s">
        <v>1</v>
      </c>
      <c r="H6" s="7">
        <f>I20</f>
        <v>10000</v>
      </c>
      <c r="J6" s="2"/>
      <c r="U6" t="s">
        <v>26</v>
      </c>
      <c r="V6" t="s">
        <v>1</v>
      </c>
      <c r="W6" s="1">
        <f>[5]Лист1!C4</f>
        <v>687817559.76470602</v>
      </c>
    </row>
    <row r="7" spans="1:23" x14ac:dyDescent="0.3">
      <c r="E7" s="2"/>
      <c r="J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U8" t="s">
        <v>27</v>
      </c>
      <c r="V8" t="s">
        <v>1</v>
      </c>
      <c r="W8" s="1">
        <f>[3]Лист1!C26</f>
        <v>487431902.46472555</v>
      </c>
    </row>
    <row r="9" spans="1:23" x14ac:dyDescent="0.3">
      <c r="E9" s="2"/>
      <c r="J9" s="2"/>
    </row>
    <row r="10" spans="1:23" x14ac:dyDescent="0.3">
      <c r="E10" s="2"/>
      <c r="J10" s="2"/>
    </row>
    <row r="11" spans="1:23" x14ac:dyDescent="0.3">
      <c r="E11" s="2"/>
      <c r="J11" s="2"/>
    </row>
    <row r="12" spans="1:23" x14ac:dyDescent="0.3">
      <c r="A12" t="s">
        <v>9</v>
      </c>
      <c r="B12" t="s">
        <v>1</v>
      </c>
      <c r="C12" s="3">
        <f>W5-C13*C5</f>
        <v>19401638.618485868</v>
      </c>
      <c r="E12" s="2"/>
      <c r="J12" s="2"/>
    </row>
    <row r="13" spans="1:23" x14ac:dyDescent="0.3">
      <c r="A13" t="s">
        <v>10</v>
      </c>
      <c r="B13" t="s">
        <v>1</v>
      </c>
      <c r="C13">
        <v>0.4</v>
      </c>
      <c r="E13" s="2"/>
      <c r="F13" t="s">
        <v>11</v>
      </c>
      <c r="G13" t="s">
        <v>1</v>
      </c>
      <c r="H13">
        <f>C5/W5</f>
        <v>2.2048125197756501</v>
      </c>
      <c r="J13" s="2"/>
    </row>
    <row r="14" spans="1:23" x14ac:dyDescent="0.3">
      <c r="E14" s="2"/>
      <c r="J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7" spans="1:10" ht="18" customHeight="1" x14ac:dyDescent="0.3">
      <c r="A17" s="6" t="s">
        <v>12</v>
      </c>
      <c r="B17" s="6"/>
      <c r="C17" s="6"/>
      <c r="D17" s="6"/>
      <c r="E17" s="6"/>
      <c r="F17" s="6"/>
      <c r="G17" s="4" t="s">
        <v>13</v>
      </c>
      <c r="H17" s="4"/>
      <c r="I17" s="4"/>
      <c r="J17" s="4"/>
    </row>
    <row r="18" spans="1:10" x14ac:dyDescent="0.3">
      <c r="A18" s="6"/>
      <c r="B18" s="6"/>
      <c r="C18" s="6"/>
      <c r="D18" s="6"/>
      <c r="E18" s="6"/>
      <c r="F18" s="6"/>
      <c r="G18" s="4" t="s">
        <v>14</v>
      </c>
      <c r="H18" s="4"/>
      <c r="I18" s="4" t="s">
        <v>15</v>
      </c>
      <c r="J18" s="4"/>
    </row>
    <row r="19" spans="1:10" x14ac:dyDescent="0.3">
      <c r="A19" s="5" t="s">
        <v>16</v>
      </c>
      <c r="B19" s="5"/>
      <c r="C19" s="5"/>
      <c r="D19" s="5"/>
      <c r="E19" s="5"/>
      <c r="F19" s="5"/>
      <c r="G19" s="4">
        <v>5</v>
      </c>
      <c r="H19" s="4"/>
      <c r="I19" s="4">
        <f>W3</f>
        <v>2.7683333333333335</v>
      </c>
      <c r="J19" s="4"/>
    </row>
    <row r="20" spans="1:10" x14ac:dyDescent="0.3">
      <c r="A20" s="5" t="s">
        <v>17</v>
      </c>
      <c r="B20" s="5"/>
      <c r="C20" s="5"/>
      <c r="D20" s="5"/>
      <c r="E20" s="5"/>
      <c r="F20" s="5"/>
      <c r="G20" s="4">
        <v>10000</v>
      </c>
      <c r="H20" s="4"/>
      <c r="I20" s="8">
        <v>10000</v>
      </c>
      <c r="J20" s="8"/>
    </row>
    <row r="21" spans="1:10" x14ac:dyDescent="0.3">
      <c r="A21" s="5" t="s">
        <v>24</v>
      </c>
      <c r="B21" s="5"/>
      <c r="C21" s="5"/>
      <c r="D21" s="5"/>
      <c r="E21" s="5"/>
      <c r="F21" s="5"/>
      <c r="G21" s="9">
        <f>W6</f>
        <v>687817559.76470602</v>
      </c>
      <c r="H21" s="9"/>
      <c r="I21" s="9">
        <f>W8</f>
        <v>487431902.46472555</v>
      </c>
      <c r="J21" s="9"/>
    </row>
    <row r="22" spans="1:10" x14ac:dyDescent="0.3">
      <c r="A22" s="5" t="s">
        <v>18</v>
      </c>
      <c r="B22" s="5"/>
      <c r="C22" s="5"/>
      <c r="D22" s="5"/>
      <c r="E22" s="5"/>
      <c r="F22" s="5"/>
      <c r="G22" s="4"/>
      <c r="H22" s="4"/>
      <c r="I22" s="4">
        <f>W1</f>
        <v>153727188.41874528</v>
      </c>
      <c r="J22" s="4"/>
    </row>
    <row r="23" spans="1:10" x14ac:dyDescent="0.3">
      <c r="A23" s="5" t="s">
        <v>19</v>
      </c>
      <c r="B23" s="5"/>
      <c r="C23" s="5"/>
      <c r="D23" s="5"/>
      <c r="E23" s="5"/>
      <c r="F23" s="5"/>
      <c r="G23" s="4"/>
      <c r="H23" s="4"/>
      <c r="I23" s="4" t="s">
        <v>25</v>
      </c>
      <c r="J23" s="4"/>
    </row>
    <row r="24" spans="1:10" x14ac:dyDescent="0.3">
      <c r="A24" s="5" t="s">
        <v>20</v>
      </c>
      <c r="B24" s="5"/>
      <c r="C24" s="5"/>
      <c r="D24" s="5"/>
      <c r="E24" s="5"/>
      <c r="F24" s="5"/>
      <c r="G24" s="4"/>
      <c r="H24" s="4"/>
      <c r="I24" s="4">
        <v>2</v>
      </c>
      <c r="J24" s="4"/>
    </row>
    <row r="25" spans="1:10" x14ac:dyDescent="0.3">
      <c r="A25" s="5" t="s">
        <v>21</v>
      </c>
      <c r="B25" s="5"/>
      <c r="C25" s="5"/>
      <c r="D25" s="5"/>
      <c r="E25" s="5"/>
      <c r="F25" s="5"/>
      <c r="G25" s="4"/>
      <c r="H25" s="4"/>
      <c r="I25" s="4">
        <f>W5</f>
        <v>164316238.985984</v>
      </c>
      <c r="J25" s="4"/>
    </row>
    <row r="26" spans="1:10" x14ac:dyDescent="0.3">
      <c r="A26" s="5" t="s">
        <v>22</v>
      </c>
      <c r="B26" s="5"/>
      <c r="C26" s="5"/>
      <c r="D26" s="5"/>
      <c r="E26" s="5"/>
      <c r="F26" s="5"/>
      <c r="G26" s="4"/>
      <c r="H26" s="4"/>
      <c r="I26" s="4">
        <f>C12</f>
        <v>19401638.618485868</v>
      </c>
      <c r="J26" s="4"/>
    </row>
    <row r="27" spans="1:10" x14ac:dyDescent="0.3">
      <c r="A27" s="5" t="s">
        <v>23</v>
      </c>
      <c r="B27" s="5"/>
      <c r="C27" s="5"/>
      <c r="D27" s="5"/>
      <c r="E27" s="5"/>
      <c r="F27" s="5"/>
      <c r="G27" s="4"/>
      <c r="H27" s="4"/>
      <c r="I27" s="4">
        <f>H13</f>
        <v>2.2048125197756501</v>
      </c>
      <c r="J27" s="4"/>
    </row>
  </sheetData>
  <mergeCells count="31">
    <mergeCell ref="G17:J17"/>
    <mergeCell ref="G18:H18"/>
    <mergeCell ref="I18:J18"/>
    <mergeCell ref="A17:F18"/>
    <mergeCell ref="A25:F25"/>
    <mergeCell ref="I19:J19"/>
    <mergeCell ref="I20:J20"/>
    <mergeCell ref="I21:J21"/>
    <mergeCell ref="I22:J22"/>
    <mergeCell ref="I23:J23"/>
    <mergeCell ref="I25:J25"/>
    <mergeCell ref="A26:F26"/>
    <mergeCell ref="A27:F27"/>
    <mergeCell ref="G19:H19"/>
    <mergeCell ref="G20:H20"/>
    <mergeCell ref="G21:H21"/>
    <mergeCell ref="G22:H22"/>
    <mergeCell ref="G23:H23"/>
    <mergeCell ref="A19:F19"/>
    <mergeCell ref="A20:F20"/>
    <mergeCell ref="A21:F21"/>
    <mergeCell ref="A22:F22"/>
    <mergeCell ref="A23:F23"/>
    <mergeCell ref="A24:F24"/>
    <mergeCell ref="I26:J26"/>
    <mergeCell ref="I27:J27"/>
    <mergeCell ref="G24:H24"/>
    <mergeCell ref="G25:H25"/>
    <mergeCell ref="G26:H26"/>
    <mergeCell ref="G27:H27"/>
    <mergeCell ref="I24:J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2015-05-23T20:30:36Z</dcterms:modified>
</cp:coreProperties>
</file>