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MOPS\LWs\LW2\"/>
    </mc:Choice>
  </mc:AlternateContent>
  <xr:revisionPtr revIDLastSave="0" documentId="13_ncr:1_{838E3DA0-0FA5-4FE9-9255-4343C9EFA0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1" l="1"/>
  <c r="C122" i="1"/>
  <c r="C127" i="1"/>
  <c r="N130" i="1"/>
  <c r="N129" i="1"/>
  <c r="N128" i="1"/>
  <c r="N127" i="1"/>
  <c r="Q124" i="1"/>
  <c r="C130" i="1"/>
  <c r="C128" i="1"/>
  <c r="C129" i="1"/>
  <c r="E124" i="1"/>
  <c r="C124" i="1"/>
  <c r="E122" i="1"/>
  <c r="F122" i="1"/>
  <c r="E113" i="1"/>
  <c r="F113" i="1"/>
  <c r="G113" i="1"/>
  <c r="H113" i="1"/>
  <c r="D113" i="1"/>
  <c r="B113" i="1"/>
  <c r="D112" i="1"/>
  <c r="E112" i="1"/>
  <c r="F112" i="1"/>
  <c r="G112" i="1"/>
  <c r="H112" i="1"/>
  <c r="B112" i="1"/>
  <c r="E110" i="1"/>
  <c r="F110" i="1"/>
  <c r="G110" i="1"/>
  <c r="H110" i="1"/>
  <c r="D110" i="1"/>
  <c r="B110" i="1"/>
  <c r="C113" i="1"/>
  <c r="C112" i="1"/>
  <c r="C110" i="1"/>
  <c r="E111" i="1"/>
  <c r="F111" i="1"/>
  <c r="G111" i="1"/>
  <c r="H111" i="1"/>
  <c r="D111" i="1"/>
  <c r="B111" i="1"/>
  <c r="C111" i="1"/>
  <c r="E101" i="1"/>
  <c r="K100" i="1"/>
  <c r="J100" i="1"/>
  <c r="J101" i="1"/>
  <c r="J99" i="1"/>
  <c r="H102" i="1"/>
  <c r="D102" i="1"/>
  <c r="E102" i="1"/>
  <c r="F102" i="1"/>
  <c r="G102" i="1"/>
  <c r="C102" i="1"/>
  <c r="F89" i="1"/>
  <c r="G90" i="1"/>
  <c r="H91" i="1"/>
  <c r="H101" i="1"/>
  <c r="D101" i="1"/>
  <c r="F101" i="1"/>
  <c r="G101" i="1"/>
  <c r="C101" i="1"/>
  <c r="H100" i="1"/>
  <c r="D100" i="1"/>
  <c r="E100" i="1"/>
  <c r="F100" i="1"/>
  <c r="G100" i="1"/>
  <c r="C100" i="1"/>
  <c r="B101" i="1"/>
  <c r="B102" i="1"/>
  <c r="B100" i="1"/>
  <c r="D99" i="1"/>
  <c r="E99" i="1"/>
  <c r="F99" i="1"/>
  <c r="G99" i="1"/>
  <c r="H99" i="1"/>
  <c r="C99" i="1"/>
  <c r="B99" i="1"/>
  <c r="K89" i="1"/>
  <c r="J90" i="1"/>
  <c r="J91" i="1"/>
  <c r="J89" i="1"/>
  <c r="F92" i="1"/>
  <c r="G92" i="1"/>
  <c r="H92" i="1"/>
  <c r="E92" i="1"/>
  <c r="C92" i="1"/>
  <c r="B92" i="1"/>
  <c r="D92" i="1"/>
  <c r="F90" i="1"/>
  <c r="H90" i="1"/>
  <c r="E90" i="1"/>
  <c r="H89" i="1"/>
  <c r="G89" i="1"/>
  <c r="E89" i="1"/>
  <c r="C90" i="1"/>
  <c r="B90" i="1"/>
  <c r="C89" i="1"/>
  <c r="B89" i="1"/>
  <c r="D89" i="1"/>
  <c r="D90" i="1"/>
  <c r="G91" i="1"/>
  <c r="E91" i="1"/>
  <c r="F91" i="1"/>
  <c r="C91" i="1"/>
  <c r="B91" i="1"/>
  <c r="D91" i="1"/>
  <c r="K79" i="1"/>
  <c r="J81" i="1"/>
  <c r="J82" i="1"/>
  <c r="J80" i="1"/>
  <c r="D83" i="1"/>
  <c r="E83" i="1"/>
  <c r="F83" i="1"/>
  <c r="G83" i="1"/>
  <c r="H83" i="1"/>
  <c r="I83" i="1"/>
  <c r="C83" i="1"/>
  <c r="R98" i="1"/>
  <c r="P98" i="1"/>
  <c r="N98" i="1"/>
  <c r="M98" i="1"/>
  <c r="P97" i="1"/>
  <c r="N97" i="1"/>
  <c r="M97" i="1"/>
  <c r="P95" i="1"/>
  <c r="N95" i="1"/>
  <c r="M95" i="1"/>
  <c r="P96" i="1"/>
  <c r="N96" i="1"/>
  <c r="M96" i="1"/>
  <c r="O95" i="1"/>
  <c r="O96" i="1"/>
  <c r="O97" i="1"/>
  <c r="O98" i="1"/>
  <c r="S84" i="1"/>
  <c r="S85" i="1"/>
  <c r="S83" i="1"/>
  <c r="P85" i="1"/>
  <c r="P86" i="1"/>
  <c r="P84" i="1"/>
  <c r="O85" i="1"/>
  <c r="O86" i="1"/>
  <c r="O84" i="1"/>
  <c r="M86" i="1"/>
  <c r="M85" i="1"/>
  <c r="M84" i="1"/>
  <c r="N85" i="1"/>
  <c r="N86" i="1"/>
  <c r="N84" i="1"/>
  <c r="P83" i="1"/>
  <c r="N72" i="1"/>
  <c r="S72" i="1" s="1"/>
  <c r="T70" i="1" s="1"/>
  <c r="O83" i="1"/>
  <c r="M83" i="1"/>
  <c r="N83" i="1"/>
  <c r="S73" i="1"/>
  <c r="S71" i="1"/>
  <c r="O74" i="1"/>
  <c r="P74" i="1"/>
  <c r="N74" i="1"/>
  <c r="P72" i="1"/>
  <c r="O72" i="1"/>
  <c r="P71" i="1"/>
  <c r="O71" i="1"/>
  <c r="N71" i="1"/>
  <c r="N73" i="1"/>
  <c r="M74" i="1"/>
  <c r="M71" i="1"/>
  <c r="M72" i="1"/>
  <c r="P73" i="1"/>
  <c r="O73" i="1"/>
  <c r="M73" i="1"/>
  <c r="T59" i="1"/>
  <c r="S61" i="1"/>
  <c r="S62" i="1"/>
  <c r="S60" i="1"/>
  <c r="H12" i="1"/>
  <c r="C17" i="1"/>
  <c r="D16" i="1"/>
  <c r="E16" i="1"/>
  <c r="C16" i="1"/>
  <c r="G13" i="1"/>
  <c r="G14" i="1"/>
  <c r="G12" i="1"/>
</calcChain>
</file>

<file path=xl/sharedStrings.xml><?xml version="1.0" encoding="utf-8"?>
<sst xmlns="http://schemas.openxmlformats.org/spreadsheetml/2006/main" count="308" uniqueCount="139">
  <si>
    <t>B1</t>
  </si>
  <si>
    <t>B2</t>
  </si>
  <si>
    <t>B3</t>
  </si>
  <si>
    <t>B4</t>
  </si>
  <si>
    <t>A1</t>
  </si>
  <si>
    <t>A2</t>
  </si>
  <si>
    <t>A3</t>
  </si>
  <si>
    <t>Стратегия b3 &gt; b2 =&gt; b3 нужно удалить, т.к она во всём хуже стратегии b2</t>
  </si>
  <si>
    <t>min</t>
  </si>
  <si>
    <t>max</t>
  </si>
  <si>
    <t>Отсутствует седловая точка</t>
  </si>
  <si>
    <t>U=</t>
  </si>
  <si>
    <t>14a1b1+</t>
  </si>
  <si>
    <t>20a1b2+</t>
  </si>
  <si>
    <t>8a1b4+</t>
  </si>
  <si>
    <t>15a2b1+</t>
  </si>
  <si>
    <t>11a2b2+</t>
  </si>
  <si>
    <t>37a2b4+</t>
  </si>
  <si>
    <t>33a3b1+</t>
  </si>
  <si>
    <t>9a3b2+</t>
  </si>
  <si>
    <t>34a3b4</t>
  </si>
  <si>
    <t>A</t>
  </si>
  <si>
    <t>b1</t>
  </si>
  <si>
    <t>b2</t>
  </si>
  <si>
    <t>b4</t>
  </si>
  <si>
    <t>14a1+</t>
  </si>
  <si>
    <t>15a2+</t>
  </si>
  <si>
    <t>33a3</t>
  </si>
  <si>
    <t>&gt;=U</t>
  </si>
  <si>
    <t>20a1+</t>
  </si>
  <si>
    <t>11a2+</t>
  </si>
  <si>
    <t>9a3</t>
  </si>
  <si>
    <t>8a1+</t>
  </si>
  <si>
    <t>37a2+</t>
  </si>
  <si>
    <t>34a3</t>
  </si>
  <si>
    <t>U-&gt; max</t>
  </si>
  <si>
    <t>B</t>
  </si>
  <si>
    <t>a1</t>
  </si>
  <si>
    <t>a2</t>
  </si>
  <si>
    <t>a3</t>
  </si>
  <si>
    <t>&lt;=U</t>
  </si>
  <si>
    <t>14b1</t>
  </si>
  <si>
    <t>20b2</t>
  </si>
  <si>
    <t>8b4</t>
  </si>
  <si>
    <t>15b1</t>
  </si>
  <si>
    <t>11b2</t>
  </si>
  <si>
    <t>37b4</t>
  </si>
  <si>
    <t>33b1</t>
  </si>
  <si>
    <t>b</t>
  </si>
  <si>
    <t>9b2</t>
  </si>
  <si>
    <t>34b4</t>
  </si>
  <si>
    <t>U-&gt; min</t>
  </si>
  <si>
    <t xml:space="preserve">Заменим </t>
  </si>
  <si>
    <t>x1=a1\U</t>
  </si>
  <si>
    <t>x2=a2\U</t>
  </si>
  <si>
    <t>x3=a3\U</t>
  </si>
  <si>
    <t>a1+a2+a3 = 1</t>
  </si>
  <si>
    <t>x1+x2+x3 = 1\U -&gt;min</t>
  </si>
  <si>
    <t>14x1+</t>
  </si>
  <si>
    <t>15x2+</t>
  </si>
  <si>
    <t>33x3</t>
  </si>
  <si>
    <t>&gt;=1</t>
  </si>
  <si>
    <t>9x3</t>
  </si>
  <si>
    <t>11x2+</t>
  </si>
  <si>
    <t>20x1+</t>
  </si>
  <si>
    <t>8x1+</t>
  </si>
  <si>
    <t>37x2+</t>
  </si>
  <si>
    <t>34x3</t>
  </si>
  <si>
    <t>1\U-&gt; min</t>
  </si>
  <si>
    <t>x1+x2+x3 = 1\U</t>
  </si>
  <si>
    <t>Заменим</t>
  </si>
  <si>
    <t>y1=b1\u</t>
  </si>
  <si>
    <t>y2=b2\U</t>
  </si>
  <si>
    <t>y3=b4\U</t>
  </si>
  <si>
    <t>y1+y2+y3 = 1\U -&gt; max</t>
  </si>
  <si>
    <t>14y1</t>
  </si>
  <si>
    <t>20y2</t>
  </si>
  <si>
    <t>8y3</t>
  </si>
  <si>
    <t>15y1</t>
  </si>
  <si>
    <t>11y2</t>
  </si>
  <si>
    <t>37y3</t>
  </si>
  <si>
    <t>33y1</t>
  </si>
  <si>
    <t>9y2</t>
  </si>
  <si>
    <t>34y3</t>
  </si>
  <si>
    <t>1\U -&gt;max</t>
  </si>
  <si>
    <t>Используем симплекс метод</t>
  </si>
  <si>
    <t>u1</t>
  </si>
  <si>
    <t>u2</t>
  </si>
  <si>
    <t>u3</t>
  </si>
  <si>
    <t>=</t>
  </si>
  <si>
    <t>y1</t>
  </si>
  <si>
    <t>y2</t>
  </si>
  <si>
    <t>y3</t>
  </si>
  <si>
    <t xml:space="preserve">y2 </t>
  </si>
  <si>
    <t>не базисные</t>
  </si>
  <si>
    <t>&lt;=1</t>
  </si>
  <si>
    <t>Раз столбец y1</t>
  </si>
  <si>
    <t>b\y1</t>
  </si>
  <si>
    <t>Раз строка u3</t>
  </si>
  <si>
    <t>раз элемент</t>
  </si>
  <si>
    <t>Раз столбец y2</t>
  </si>
  <si>
    <t>b\y2</t>
  </si>
  <si>
    <t>Раз строка u1</t>
  </si>
  <si>
    <t>Раз столбец y3</t>
  </si>
  <si>
    <t>b\y3</t>
  </si>
  <si>
    <t>Раз строка u2</t>
  </si>
  <si>
    <t>33x3-</t>
  </si>
  <si>
    <t>9x3-</t>
  </si>
  <si>
    <t>34x3-</t>
  </si>
  <si>
    <t>x1</t>
  </si>
  <si>
    <t>x2</t>
  </si>
  <si>
    <t>x3</t>
  </si>
  <si>
    <t>w1</t>
  </si>
  <si>
    <t>w2</t>
  </si>
  <si>
    <t>w3</t>
  </si>
  <si>
    <t xml:space="preserve">f(x)= -x1-x2-x3 </t>
  </si>
  <si>
    <t>f(x) -&gt;max</t>
  </si>
  <si>
    <t>F(x,w)= -w1-w2-w3</t>
  </si>
  <si>
    <t>F(x,w)-&gt;max</t>
  </si>
  <si>
    <t>u1+w1</t>
  </si>
  <si>
    <t>u2+w2</t>
  </si>
  <si>
    <t>u3+w3</t>
  </si>
  <si>
    <t>F</t>
  </si>
  <si>
    <t>b/x3</t>
  </si>
  <si>
    <t>Раз столбец x3</t>
  </si>
  <si>
    <t>раз строка w3</t>
  </si>
  <si>
    <t>Раз столбец x1</t>
  </si>
  <si>
    <t>b/x1</t>
  </si>
  <si>
    <t>Раз строка w1</t>
  </si>
  <si>
    <t>Раз столбец x2</t>
  </si>
  <si>
    <t>b/x2</t>
  </si>
  <si>
    <t>Раз строка w2</t>
  </si>
  <si>
    <t>Симплекс метод для вспоомгателный пременных закончен</t>
  </si>
  <si>
    <t>F*min=-Fmax=1\U</t>
  </si>
  <si>
    <t>a1=</t>
  </si>
  <si>
    <t>a2=</t>
  </si>
  <si>
    <t>a3=</t>
  </si>
  <si>
    <t>sum</t>
  </si>
  <si>
    <t>1/U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</si>
</sst>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2" borderId="0" xfId="0" applyFill="1"/>
    <xf numFmtId="0" fontId="0" fillId="0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0" xfId="0" applyFill="1"/>
    <xf numFmtId="0" fontId="0" fillId="3" borderId="11" xfId="0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topLeftCell="A117" workbookViewId="0">
      <selection activeCell="T38" sqref="T38"/>
    </sheetView>
  </sheetViews>
  <sheetFormatPr defaultRowHeight="14.4" x14ac:dyDescent="0.3"/>
  <sheetData>
    <row r="1" spans="2:8" ht="15" thickBot="1" x14ac:dyDescent="0.35"/>
    <row r="2" spans="2:8" ht="18.600000000000001" thickBot="1" x14ac:dyDescent="0.35">
      <c r="B2" s="1"/>
      <c r="C2" s="2" t="s">
        <v>0</v>
      </c>
      <c r="D2" s="2" t="s">
        <v>1</v>
      </c>
      <c r="E2" s="2" t="s">
        <v>2</v>
      </c>
      <c r="F2" s="2" t="s">
        <v>3</v>
      </c>
    </row>
    <row r="3" spans="2:8" ht="18.600000000000001" thickBot="1" x14ac:dyDescent="0.35">
      <c r="B3" s="3" t="s">
        <v>4</v>
      </c>
      <c r="C3" s="4">
        <v>14</v>
      </c>
      <c r="D3" s="4">
        <v>20</v>
      </c>
      <c r="E3" s="4">
        <v>32</v>
      </c>
      <c r="F3" s="4">
        <v>8</v>
      </c>
    </row>
    <row r="4" spans="2:8" ht="18.600000000000001" thickBot="1" x14ac:dyDescent="0.35">
      <c r="B4" s="3" t="s">
        <v>5</v>
      </c>
      <c r="C4" s="4">
        <v>15</v>
      </c>
      <c r="D4" s="4">
        <v>11</v>
      </c>
      <c r="E4" s="4">
        <v>19</v>
      </c>
      <c r="F4" s="4">
        <v>37</v>
      </c>
    </row>
    <row r="5" spans="2:8" ht="18.600000000000001" thickBot="1" x14ac:dyDescent="0.35">
      <c r="B5" s="5" t="s">
        <v>6</v>
      </c>
      <c r="C5" s="4">
        <v>33</v>
      </c>
      <c r="D5" s="4">
        <v>9</v>
      </c>
      <c r="E5" s="4">
        <v>16</v>
      </c>
      <c r="F5" s="4">
        <v>34</v>
      </c>
    </row>
    <row r="8" spans="2:8" x14ac:dyDescent="0.3">
      <c r="B8" s="6" t="s">
        <v>7</v>
      </c>
      <c r="C8" s="6"/>
      <c r="D8" s="6"/>
      <c r="E8" s="6"/>
      <c r="F8" s="6"/>
    </row>
    <row r="10" spans="2:8" ht="15" thickBot="1" x14ac:dyDescent="0.35"/>
    <row r="11" spans="2:8" ht="18.600000000000001" thickBot="1" x14ac:dyDescent="0.35">
      <c r="B11" s="1"/>
      <c r="C11" s="2" t="s">
        <v>0</v>
      </c>
      <c r="D11" s="2" t="s">
        <v>1</v>
      </c>
      <c r="E11" s="2" t="s">
        <v>3</v>
      </c>
      <c r="G11" s="7" t="s">
        <v>8</v>
      </c>
      <c r="H11" s="7" t="s">
        <v>9</v>
      </c>
    </row>
    <row r="12" spans="2:8" ht="18.600000000000001" thickBot="1" x14ac:dyDescent="0.35">
      <c r="B12" s="3" t="s">
        <v>4</v>
      </c>
      <c r="C12" s="4">
        <v>14</v>
      </c>
      <c r="D12" s="4">
        <v>20</v>
      </c>
      <c r="E12" s="4">
        <v>8</v>
      </c>
      <c r="G12">
        <f>MIN(C12:E12)</f>
        <v>8</v>
      </c>
      <c r="H12">
        <f>MAX(G12:G14)</f>
        <v>11</v>
      </c>
    </row>
    <row r="13" spans="2:8" ht="18.600000000000001" thickBot="1" x14ac:dyDescent="0.35">
      <c r="B13" s="3" t="s">
        <v>5</v>
      </c>
      <c r="C13" s="4">
        <v>15</v>
      </c>
      <c r="D13" s="4">
        <v>11</v>
      </c>
      <c r="E13" s="4">
        <v>37</v>
      </c>
      <c r="G13">
        <f t="shared" ref="G13:G14" si="0">MIN(C13:E13)</f>
        <v>11</v>
      </c>
    </row>
    <row r="14" spans="2:8" ht="18.600000000000001" thickBot="1" x14ac:dyDescent="0.35">
      <c r="B14" s="5" t="s">
        <v>6</v>
      </c>
      <c r="C14" s="4">
        <v>33</v>
      </c>
      <c r="D14" s="4">
        <v>9</v>
      </c>
      <c r="E14" s="4">
        <v>34</v>
      </c>
      <c r="G14">
        <f t="shared" si="0"/>
        <v>9</v>
      </c>
    </row>
    <row r="16" spans="2:8" ht="18" x14ac:dyDescent="0.3">
      <c r="B16" s="7" t="s">
        <v>9</v>
      </c>
      <c r="C16">
        <f>MAX(C12:C14)</f>
        <v>33</v>
      </c>
      <c r="D16">
        <f t="shared" ref="D16:E16" si="1">MAX(D12:D14)</f>
        <v>20</v>
      </c>
      <c r="E16">
        <f t="shared" si="1"/>
        <v>37</v>
      </c>
    </row>
    <row r="17" spans="1:17" ht="18" x14ac:dyDescent="0.3">
      <c r="B17" s="7" t="s">
        <v>8</v>
      </c>
      <c r="C17">
        <f>MIN(C16:E16)</f>
        <v>20</v>
      </c>
    </row>
    <row r="19" spans="1:17" x14ac:dyDescent="0.3">
      <c r="B19" s="25" t="s">
        <v>10</v>
      </c>
      <c r="C19" s="25"/>
      <c r="D19" s="25"/>
      <c r="E19" s="25"/>
      <c r="F19" s="25"/>
      <c r="G19" s="25"/>
      <c r="H19" s="25"/>
      <c r="I19" s="25"/>
    </row>
    <row r="20" spans="1:17" x14ac:dyDescent="0.3"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</row>
    <row r="23" spans="1:17" x14ac:dyDescent="0.3">
      <c r="A23" s="25" t="s">
        <v>21</v>
      </c>
      <c r="B23" s="25"/>
      <c r="C23" s="25"/>
      <c r="D23" s="25"/>
      <c r="J23" s="17"/>
      <c r="M23" s="25" t="s">
        <v>36</v>
      </c>
      <c r="N23" s="25"/>
      <c r="O23" s="25"/>
      <c r="P23" s="25"/>
    </row>
    <row r="24" spans="1:17" ht="15" thickBot="1" x14ac:dyDescent="0.35">
      <c r="J24" s="17"/>
    </row>
    <row r="25" spans="1:17" x14ac:dyDescent="0.3">
      <c r="A25" t="s">
        <v>22</v>
      </c>
      <c r="B25" s="8" t="s">
        <v>25</v>
      </c>
      <c r="C25" s="9" t="s">
        <v>26</v>
      </c>
      <c r="D25" s="10" t="s">
        <v>27</v>
      </c>
      <c r="E25" t="s">
        <v>28</v>
      </c>
      <c r="J25" s="17"/>
      <c r="M25" t="s">
        <v>37</v>
      </c>
      <c r="N25" t="s">
        <v>41</v>
      </c>
      <c r="O25" t="s">
        <v>42</v>
      </c>
      <c r="P25" t="s">
        <v>43</v>
      </c>
      <c r="Q25" t="s">
        <v>40</v>
      </c>
    </row>
    <row r="26" spans="1:17" x14ac:dyDescent="0.3">
      <c r="A26" t="s">
        <v>23</v>
      </c>
      <c r="B26" s="11" t="s">
        <v>29</v>
      </c>
      <c r="C26" s="12" t="s">
        <v>30</v>
      </c>
      <c r="D26" s="13" t="s">
        <v>31</v>
      </c>
      <c r="E26" t="s">
        <v>28</v>
      </c>
      <c r="J26" s="17"/>
      <c r="M26" t="s">
        <v>38</v>
      </c>
      <c r="N26" t="s">
        <v>44</v>
      </c>
      <c r="O26" t="s">
        <v>45</v>
      </c>
      <c r="P26" t="s">
        <v>46</v>
      </c>
      <c r="Q26" t="s">
        <v>40</v>
      </c>
    </row>
    <row r="27" spans="1:17" ht="15" thickBot="1" x14ac:dyDescent="0.35">
      <c r="A27" t="s">
        <v>24</v>
      </c>
      <c r="B27" s="14" t="s">
        <v>32</v>
      </c>
      <c r="C27" s="15" t="s">
        <v>33</v>
      </c>
      <c r="D27" s="16" t="s">
        <v>34</v>
      </c>
      <c r="E27" t="s">
        <v>28</v>
      </c>
      <c r="J27" s="17"/>
      <c r="M27" t="s">
        <v>39</v>
      </c>
      <c r="N27" t="s">
        <v>47</v>
      </c>
      <c r="O27" t="s">
        <v>49</v>
      </c>
      <c r="P27" t="s">
        <v>50</v>
      </c>
      <c r="Q27" t="s">
        <v>40</v>
      </c>
    </row>
    <row r="28" spans="1:17" x14ac:dyDescent="0.3">
      <c r="B28" s="26" t="s">
        <v>56</v>
      </c>
      <c r="C28" s="26"/>
      <c r="D28" s="26"/>
      <c r="J28" s="17"/>
    </row>
    <row r="29" spans="1:17" x14ac:dyDescent="0.3">
      <c r="B29" s="25" t="s">
        <v>35</v>
      </c>
      <c r="C29" s="25"/>
      <c r="D29" s="25"/>
      <c r="M29" s="25" t="s">
        <v>51</v>
      </c>
      <c r="N29" s="25"/>
      <c r="O29" s="25"/>
      <c r="P29" s="25"/>
      <c r="Q29" s="25"/>
    </row>
    <row r="31" spans="1:17" x14ac:dyDescent="0.3">
      <c r="B31" t="s">
        <v>52</v>
      </c>
      <c r="M31" s="25" t="s">
        <v>70</v>
      </c>
      <c r="N31" s="25"/>
      <c r="O31" s="25"/>
      <c r="P31" s="25"/>
    </row>
    <row r="33" spans="1:19" x14ac:dyDescent="0.3">
      <c r="B33" t="s">
        <v>53</v>
      </c>
      <c r="C33" t="s">
        <v>54</v>
      </c>
      <c r="D33" t="s">
        <v>55</v>
      </c>
      <c r="M33" t="s">
        <v>71</v>
      </c>
      <c r="N33" t="s">
        <v>72</v>
      </c>
      <c r="O33" t="s">
        <v>73</v>
      </c>
    </row>
    <row r="34" spans="1:19" x14ac:dyDescent="0.3">
      <c r="B34" s="25" t="s">
        <v>57</v>
      </c>
      <c r="C34" s="25"/>
      <c r="D34" s="25"/>
      <c r="M34" s="25" t="s">
        <v>74</v>
      </c>
      <c r="N34" s="25"/>
      <c r="O34" s="25"/>
    </row>
    <row r="37" spans="1:19" ht="15" thickBot="1" x14ac:dyDescent="0.35"/>
    <row r="38" spans="1:19" x14ac:dyDescent="0.3">
      <c r="A38" t="s">
        <v>22</v>
      </c>
      <c r="B38" s="8" t="s">
        <v>58</v>
      </c>
      <c r="C38" s="9" t="s">
        <v>59</v>
      </c>
      <c r="D38" s="10" t="s">
        <v>60</v>
      </c>
      <c r="E38" t="s">
        <v>61</v>
      </c>
      <c r="M38" t="s">
        <v>37</v>
      </c>
      <c r="N38" s="8" t="s">
        <v>75</v>
      </c>
      <c r="O38" s="9" t="s">
        <v>76</v>
      </c>
      <c r="P38" s="10" t="s">
        <v>77</v>
      </c>
      <c r="Q38" t="s">
        <v>95</v>
      </c>
    </row>
    <row r="39" spans="1:19" x14ac:dyDescent="0.3">
      <c r="A39" t="s">
        <v>23</v>
      </c>
      <c r="B39" s="11" t="s">
        <v>64</v>
      </c>
      <c r="C39" s="12" t="s">
        <v>63</v>
      </c>
      <c r="D39" s="13" t="s">
        <v>62</v>
      </c>
      <c r="E39" t="s">
        <v>61</v>
      </c>
      <c r="M39" t="s">
        <v>38</v>
      </c>
      <c r="N39" s="11" t="s">
        <v>78</v>
      </c>
      <c r="O39" s="12" t="s">
        <v>79</v>
      </c>
      <c r="P39" s="13" t="s">
        <v>80</v>
      </c>
      <c r="Q39" t="s">
        <v>95</v>
      </c>
    </row>
    <row r="40" spans="1:19" ht="15" thickBot="1" x14ac:dyDescent="0.35">
      <c r="A40" t="s">
        <v>24</v>
      </c>
      <c r="B40" s="14" t="s">
        <v>65</v>
      </c>
      <c r="C40" s="15" t="s">
        <v>66</v>
      </c>
      <c r="D40" s="16" t="s">
        <v>67</v>
      </c>
      <c r="E40" t="s">
        <v>61</v>
      </c>
      <c r="M40" t="s">
        <v>39</v>
      </c>
      <c r="N40" s="14" t="s">
        <v>81</v>
      </c>
      <c r="O40" s="15" t="s">
        <v>82</v>
      </c>
      <c r="P40" s="16" t="s">
        <v>83</v>
      </c>
      <c r="Q40" t="s">
        <v>95</v>
      </c>
    </row>
    <row r="41" spans="1:19" x14ac:dyDescent="0.3">
      <c r="B41" s="26" t="s">
        <v>69</v>
      </c>
      <c r="C41" s="26"/>
      <c r="D41" s="26"/>
      <c r="N41" s="26"/>
      <c r="O41" s="26"/>
      <c r="P41" s="26"/>
    </row>
    <row r="42" spans="1:19" x14ac:dyDescent="0.3">
      <c r="B42" s="25" t="s">
        <v>68</v>
      </c>
      <c r="C42" s="25"/>
      <c r="D42" s="25"/>
      <c r="N42" s="25" t="s">
        <v>84</v>
      </c>
      <c r="O42" s="25"/>
      <c r="P42" s="25"/>
    </row>
    <row r="45" spans="1:19" ht="15" thickBot="1" x14ac:dyDescent="0.35"/>
    <row r="46" spans="1:19" x14ac:dyDescent="0.3">
      <c r="A46" t="s">
        <v>22</v>
      </c>
      <c r="B46" s="8" t="s">
        <v>58</v>
      </c>
      <c r="C46" s="9" t="s">
        <v>59</v>
      </c>
      <c r="D46" s="10" t="s">
        <v>106</v>
      </c>
      <c r="E46" t="s">
        <v>86</v>
      </c>
      <c r="F46" t="s">
        <v>89</v>
      </c>
      <c r="G46">
        <v>1</v>
      </c>
      <c r="M46" s="25" t="s">
        <v>85</v>
      </c>
      <c r="N46" s="25"/>
      <c r="O46" s="25"/>
      <c r="P46" s="25"/>
    </row>
    <row r="47" spans="1:19" ht="15" thickBot="1" x14ac:dyDescent="0.35">
      <c r="A47" t="s">
        <v>23</v>
      </c>
      <c r="B47" s="11" t="s">
        <v>64</v>
      </c>
      <c r="C47" s="12" t="s">
        <v>63</v>
      </c>
      <c r="D47" s="13" t="s">
        <v>107</v>
      </c>
      <c r="E47" t="s">
        <v>87</v>
      </c>
      <c r="F47" t="s">
        <v>89</v>
      </c>
      <c r="G47">
        <v>1</v>
      </c>
    </row>
    <row r="48" spans="1:19" ht="15" thickBot="1" x14ac:dyDescent="0.35">
      <c r="A48" t="s">
        <v>24</v>
      </c>
      <c r="B48" s="14" t="s">
        <v>65</v>
      </c>
      <c r="C48" s="15" t="s">
        <v>66</v>
      </c>
      <c r="D48" s="16" t="s">
        <v>108</v>
      </c>
      <c r="E48" t="s">
        <v>88</v>
      </c>
      <c r="F48" t="s">
        <v>89</v>
      </c>
      <c r="G48">
        <v>1</v>
      </c>
      <c r="M48" t="s">
        <v>37</v>
      </c>
      <c r="N48" s="8" t="s">
        <v>75</v>
      </c>
      <c r="O48" s="9" t="s">
        <v>76</v>
      </c>
      <c r="P48" s="10" t="s">
        <v>77</v>
      </c>
      <c r="Q48" s="18" t="s">
        <v>86</v>
      </c>
      <c r="R48" t="s">
        <v>89</v>
      </c>
      <c r="S48">
        <v>1</v>
      </c>
    </row>
    <row r="49" spans="1:20" x14ac:dyDescent="0.3">
      <c r="M49" t="s">
        <v>38</v>
      </c>
      <c r="N49" s="11" t="s">
        <v>78</v>
      </c>
      <c r="O49" s="12" t="s">
        <v>79</v>
      </c>
      <c r="P49" s="13" t="s">
        <v>80</v>
      </c>
      <c r="Q49" s="18" t="s">
        <v>87</v>
      </c>
      <c r="R49" t="s">
        <v>89</v>
      </c>
      <c r="S49">
        <v>1</v>
      </c>
    </row>
    <row r="50" spans="1:20" ht="15" thickBot="1" x14ac:dyDescent="0.35">
      <c r="M50" t="s">
        <v>39</v>
      </c>
      <c r="N50" s="14" t="s">
        <v>81</v>
      </c>
      <c r="O50" s="15" t="s">
        <v>82</v>
      </c>
      <c r="P50" s="16" t="s">
        <v>83</v>
      </c>
      <c r="Q50" s="18" t="s">
        <v>88</v>
      </c>
      <c r="R50" t="s">
        <v>89</v>
      </c>
      <c r="S50">
        <v>1</v>
      </c>
    </row>
    <row r="51" spans="1:20" x14ac:dyDescent="0.3">
      <c r="A51" t="s">
        <v>115</v>
      </c>
      <c r="C51" t="s">
        <v>116</v>
      </c>
    </row>
    <row r="53" spans="1:20" x14ac:dyDescent="0.3">
      <c r="M53" t="s">
        <v>90</v>
      </c>
      <c r="N53" t="s">
        <v>91</v>
      </c>
      <c r="O53" t="s">
        <v>92</v>
      </c>
      <c r="P53" t="s">
        <v>86</v>
      </c>
      <c r="Q53" t="s">
        <v>87</v>
      </c>
      <c r="R53" t="s">
        <v>88</v>
      </c>
    </row>
    <row r="54" spans="1:20" x14ac:dyDescent="0.3">
      <c r="M54">
        <v>14</v>
      </c>
      <c r="N54">
        <v>20</v>
      </c>
      <c r="O54">
        <v>8</v>
      </c>
      <c r="P54">
        <v>1</v>
      </c>
    </row>
    <row r="55" spans="1:20" x14ac:dyDescent="0.3">
      <c r="L55" t="s">
        <v>21</v>
      </c>
      <c r="M55">
        <v>15</v>
      </c>
      <c r="N55">
        <v>11</v>
      </c>
      <c r="O55">
        <v>37</v>
      </c>
      <c r="Q55">
        <v>1</v>
      </c>
    </row>
    <row r="56" spans="1:20" x14ac:dyDescent="0.3">
      <c r="M56">
        <v>33</v>
      </c>
      <c r="N56">
        <v>9</v>
      </c>
      <c r="O56">
        <v>34</v>
      </c>
      <c r="R56">
        <v>1</v>
      </c>
    </row>
    <row r="58" spans="1:20" ht="15" thickBot="1" x14ac:dyDescent="0.35">
      <c r="M58">
        <v>1</v>
      </c>
      <c r="N58">
        <v>1</v>
      </c>
      <c r="O58">
        <v>1</v>
      </c>
    </row>
    <row r="59" spans="1:20" ht="15" thickBot="1" x14ac:dyDescent="0.35">
      <c r="A59" t="s">
        <v>22</v>
      </c>
      <c r="B59" s="8" t="s">
        <v>58</v>
      </c>
      <c r="C59" s="9" t="s">
        <v>59</v>
      </c>
      <c r="D59" s="10" t="s">
        <v>106</v>
      </c>
      <c r="E59" t="s">
        <v>119</v>
      </c>
      <c r="F59" t="s">
        <v>89</v>
      </c>
      <c r="G59">
        <v>1</v>
      </c>
      <c r="M59" t="s">
        <v>90</v>
      </c>
      <c r="N59" t="s">
        <v>93</v>
      </c>
      <c r="O59" t="s">
        <v>92</v>
      </c>
      <c r="P59" t="s">
        <v>48</v>
      </c>
      <c r="Q59" t="s">
        <v>94</v>
      </c>
      <c r="S59" t="s">
        <v>97</v>
      </c>
      <c r="T59">
        <f>MIN(S60:S62)</f>
        <v>3.0303030303030304E-2</v>
      </c>
    </row>
    <row r="60" spans="1:20" x14ac:dyDescent="0.3">
      <c r="A60" t="s">
        <v>23</v>
      </c>
      <c r="B60" s="11" t="s">
        <v>64</v>
      </c>
      <c r="C60" s="12" t="s">
        <v>63</v>
      </c>
      <c r="D60" s="13" t="s">
        <v>107</v>
      </c>
      <c r="E60" t="s">
        <v>120</v>
      </c>
      <c r="F60" t="s">
        <v>89</v>
      </c>
      <c r="G60">
        <v>1</v>
      </c>
      <c r="K60">
        <v>0</v>
      </c>
      <c r="L60" t="s">
        <v>86</v>
      </c>
      <c r="M60" s="8">
        <v>14</v>
      </c>
      <c r="N60" s="9">
        <v>20</v>
      </c>
      <c r="O60" s="10">
        <v>8</v>
      </c>
      <c r="P60">
        <v>1</v>
      </c>
      <c r="S60">
        <f>P60/M60</f>
        <v>7.1428571428571425E-2</v>
      </c>
    </row>
    <row r="61" spans="1:20" ht="15" thickBot="1" x14ac:dyDescent="0.35">
      <c r="A61" t="s">
        <v>24</v>
      </c>
      <c r="B61" s="14" t="s">
        <v>65</v>
      </c>
      <c r="C61" s="15" t="s">
        <v>66</v>
      </c>
      <c r="D61" s="16" t="s">
        <v>108</v>
      </c>
      <c r="E61" t="s">
        <v>121</v>
      </c>
      <c r="F61" t="s">
        <v>89</v>
      </c>
      <c r="G61">
        <v>1</v>
      </c>
      <c r="K61">
        <v>0</v>
      </c>
      <c r="L61" t="s">
        <v>87</v>
      </c>
      <c r="M61" s="11">
        <v>15</v>
      </c>
      <c r="N61" s="12">
        <v>11</v>
      </c>
      <c r="O61" s="13">
        <v>37</v>
      </c>
      <c r="P61">
        <v>1</v>
      </c>
      <c r="S61">
        <f t="shared" ref="S61:S62" si="2">P61/M61</f>
        <v>6.6666666666666666E-2</v>
      </c>
    </row>
    <row r="62" spans="1:20" ht="15" thickBot="1" x14ac:dyDescent="0.35">
      <c r="K62">
        <v>0</v>
      </c>
      <c r="L62" t="s">
        <v>88</v>
      </c>
      <c r="M62" s="19">
        <v>33</v>
      </c>
      <c r="N62" s="15">
        <v>9</v>
      </c>
      <c r="O62" s="16">
        <v>34</v>
      </c>
      <c r="P62">
        <v>1</v>
      </c>
      <c r="S62">
        <f t="shared" si="2"/>
        <v>3.0303030303030304E-2</v>
      </c>
    </row>
    <row r="63" spans="1:20" x14ac:dyDescent="0.3">
      <c r="M63" s="18">
        <v>-1</v>
      </c>
      <c r="N63" s="18">
        <v>-1</v>
      </c>
      <c r="O63" s="18">
        <v>-1</v>
      </c>
      <c r="P63" s="18">
        <v>0</v>
      </c>
    </row>
    <row r="65" spans="1:20" x14ac:dyDescent="0.3">
      <c r="L65" s="25" t="s">
        <v>96</v>
      </c>
      <c r="M65" s="25"/>
      <c r="N65" s="25"/>
      <c r="O65" s="25"/>
    </row>
    <row r="66" spans="1:20" x14ac:dyDescent="0.3">
      <c r="L66" s="25" t="s">
        <v>98</v>
      </c>
      <c r="M66" s="25"/>
      <c r="N66" s="25"/>
      <c r="O66" s="25"/>
    </row>
    <row r="67" spans="1:20" x14ac:dyDescent="0.3">
      <c r="L67" t="s">
        <v>99</v>
      </c>
      <c r="N67">
        <v>33</v>
      </c>
    </row>
    <row r="69" spans="1:20" ht="15" thickBot="1" x14ac:dyDescent="0.35">
      <c r="B69" t="s">
        <v>109</v>
      </c>
      <c r="C69" t="s">
        <v>110</v>
      </c>
      <c r="D69" t="s">
        <v>111</v>
      </c>
      <c r="E69" t="s">
        <v>86</v>
      </c>
      <c r="F69" t="s">
        <v>87</v>
      </c>
      <c r="G69" t="s">
        <v>88</v>
      </c>
      <c r="H69" t="s">
        <v>112</v>
      </c>
      <c r="I69" t="s">
        <v>113</v>
      </c>
      <c r="J69" t="s">
        <v>114</v>
      </c>
    </row>
    <row r="70" spans="1:20" ht="15" thickBot="1" x14ac:dyDescent="0.35">
      <c r="B70" s="8">
        <v>14</v>
      </c>
      <c r="C70" s="9">
        <v>15</v>
      </c>
      <c r="D70" s="9">
        <v>33</v>
      </c>
      <c r="E70" s="9">
        <v>-1</v>
      </c>
      <c r="F70" s="9">
        <v>0</v>
      </c>
      <c r="G70" s="10">
        <v>0</v>
      </c>
      <c r="H70" s="18">
        <v>1</v>
      </c>
      <c r="I70" s="18">
        <v>0</v>
      </c>
      <c r="J70" s="18">
        <v>0</v>
      </c>
      <c r="M70" t="s">
        <v>88</v>
      </c>
      <c r="N70" t="s">
        <v>93</v>
      </c>
      <c r="O70" t="s">
        <v>92</v>
      </c>
      <c r="P70" t="s">
        <v>48</v>
      </c>
      <c r="S70" t="s">
        <v>101</v>
      </c>
      <c r="T70">
        <f>MIN(S71:S73)</f>
        <v>3.5580524344569285E-2</v>
      </c>
    </row>
    <row r="71" spans="1:20" ht="15" thickBot="1" x14ac:dyDescent="0.35">
      <c r="A71" t="s">
        <v>21</v>
      </c>
      <c r="B71" s="11">
        <v>20</v>
      </c>
      <c r="C71" s="12">
        <v>11</v>
      </c>
      <c r="D71" s="12">
        <v>9</v>
      </c>
      <c r="E71" s="12">
        <v>0</v>
      </c>
      <c r="F71" s="12">
        <v>-1</v>
      </c>
      <c r="G71" s="13">
        <v>0</v>
      </c>
      <c r="H71" s="18">
        <v>0</v>
      </c>
      <c r="I71">
        <v>1</v>
      </c>
      <c r="J71">
        <v>0</v>
      </c>
      <c r="L71" t="s">
        <v>86</v>
      </c>
      <c r="M71" s="11">
        <f>-(M60/$N$67)</f>
        <v>-0.42424242424242425</v>
      </c>
      <c r="N71" s="20">
        <f>N60-((M60*N62)/$N$67)</f>
        <v>16.18181818181818</v>
      </c>
      <c r="O71" s="9">
        <f>O60-((M60*O62)/$N$67)</f>
        <v>-6.4242424242424239</v>
      </c>
      <c r="P71" s="9">
        <f>P60-((M60*P62)/$N$67)</f>
        <v>0.57575757575757569</v>
      </c>
      <c r="S71">
        <f>P71/N71</f>
        <v>3.5580524344569285E-2</v>
      </c>
    </row>
    <row r="72" spans="1:20" ht="15" thickBot="1" x14ac:dyDescent="0.35">
      <c r="B72" s="14">
        <v>8</v>
      </c>
      <c r="C72" s="15">
        <v>37</v>
      </c>
      <c r="D72" s="15">
        <v>34</v>
      </c>
      <c r="E72" s="15">
        <v>0</v>
      </c>
      <c r="F72" s="15">
        <v>0</v>
      </c>
      <c r="G72" s="16">
        <v>-1</v>
      </c>
      <c r="H72" s="18">
        <v>0</v>
      </c>
      <c r="I72" s="18">
        <v>0</v>
      </c>
      <c r="J72">
        <v>1</v>
      </c>
      <c r="L72" t="s">
        <v>87</v>
      </c>
      <c r="M72" s="11">
        <f>-(M61/$N$67)</f>
        <v>-0.45454545454545453</v>
      </c>
      <c r="N72" s="9">
        <f>N61-((M61*N62)/$N$67)</f>
        <v>6.9090909090909092</v>
      </c>
      <c r="O72" s="9">
        <f>O61-((M61*O62)/$N$67)</f>
        <v>21.545454545454547</v>
      </c>
      <c r="P72" s="9">
        <f>P61-((M61*P62)/$N$67)</f>
        <v>0.54545454545454541</v>
      </c>
      <c r="S72">
        <f t="shared" ref="S72:S73" si="3">P72/N72</f>
        <v>7.8947368421052627E-2</v>
      </c>
    </row>
    <row r="73" spans="1:20" ht="15" thickBot="1" x14ac:dyDescent="0.35">
      <c r="L73" t="s">
        <v>90</v>
      </c>
      <c r="M73" s="14">
        <f>1/N67</f>
        <v>3.0303030303030304E-2</v>
      </c>
      <c r="N73" s="15">
        <f>N62/$N$67</f>
        <v>0.27272727272727271</v>
      </c>
      <c r="O73" s="15">
        <f>O62/$N$67</f>
        <v>1.0303030303030303</v>
      </c>
      <c r="P73" s="15">
        <f>P62/$N$67</f>
        <v>3.0303030303030304E-2</v>
      </c>
      <c r="S73">
        <f t="shared" si="3"/>
        <v>0.11111111111111112</v>
      </c>
    </row>
    <row r="74" spans="1:20" x14ac:dyDescent="0.3">
      <c r="A74" t="s">
        <v>117</v>
      </c>
      <c r="C74" t="s">
        <v>118</v>
      </c>
      <c r="M74">
        <f>-(M63/$N$67)</f>
        <v>3.0303030303030304E-2</v>
      </c>
      <c r="N74">
        <f>N63-(($M$63*N62)/$N$67)</f>
        <v>-0.72727272727272729</v>
      </c>
      <c r="O74">
        <f t="shared" ref="O74:P74" si="4">O63-(($M$63*O62)/$N$67)</f>
        <v>3.0303030303030276E-2</v>
      </c>
      <c r="P74">
        <f t="shared" si="4"/>
        <v>3.0303030303030304E-2</v>
      </c>
    </row>
    <row r="77" spans="1:20" x14ac:dyDescent="0.3">
      <c r="L77" s="25" t="s">
        <v>100</v>
      </c>
      <c r="M77" s="25"/>
      <c r="N77" s="25"/>
      <c r="O77" s="25"/>
    </row>
    <row r="78" spans="1:20" x14ac:dyDescent="0.3"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t="s">
        <v>123</v>
      </c>
      <c r="L78" s="25" t="s">
        <v>102</v>
      </c>
      <c r="M78" s="25"/>
      <c r="N78" s="25"/>
      <c r="O78" s="25"/>
    </row>
    <row r="79" spans="1:20" ht="15" thickBot="1" x14ac:dyDescent="0.35">
      <c r="C79" t="s">
        <v>109</v>
      </c>
      <c r="D79" t="s">
        <v>110</v>
      </c>
      <c r="E79" t="s">
        <v>111</v>
      </c>
      <c r="F79" t="s">
        <v>86</v>
      </c>
      <c r="G79" t="s">
        <v>87</v>
      </c>
      <c r="H79" t="s">
        <v>88</v>
      </c>
      <c r="I79" t="s">
        <v>36</v>
      </c>
      <c r="K79">
        <f>MIN(J80:J82)</f>
        <v>2.9411764705882353E-2</v>
      </c>
      <c r="L79" t="s">
        <v>99</v>
      </c>
      <c r="N79">
        <v>16.18181818181818</v>
      </c>
    </row>
    <row r="80" spans="1:20" x14ac:dyDescent="0.3">
      <c r="A80">
        <v>-1</v>
      </c>
      <c r="B80" t="s">
        <v>112</v>
      </c>
      <c r="C80" s="8">
        <v>14</v>
      </c>
      <c r="D80" s="9">
        <v>15</v>
      </c>
      <c r="E80" s="9">
        <v>33</v>
      </c>
      <c r="F80" s="9">
        <v>-1</v>
      </c>
      <c r="G80" s="9">
        <v>0</v>
      </c>
      <c r="H80" s="10">
        <v>0</v>
      </c>
      <c r="I80" s="18">
        <v>1</v>
      </c>
      <c r="J80">
        <f>I80/E80</f>
        <v>3.0303030303030304E-2</v>
      </c>
    </row>
    <row r="81" spans="1:19" x14ac:dyDescent="0.3">
      <c r="A81">
        <v>-1</v>
      </c>
      <c r="B81" t="s">
        <v>113</v>
      </c>
      <c r="C81" s="11">
        <v>20</v>
      </c>
      <c r="D81" s="12">
        <v>11</v>
      </c>
      <c r="E81" s="12">
        <v>9</v>
      </c>
      <c r="F81" s="12">
        <v>0</v>
      </c>
      <c r="G81" s="12">
        <v>-1</v>
      </c>
      <c r="H81" s="13">
        <v>0</v>
      </c>
      <c r="I81" s="18">
        <v>1</v>
      </c>
      <c r="J81">
        <f t="shared" ref="J81:J82" si="5">I81/E81</f>
        <v>0.1111111111111111</v>
      </c>
    </row>
    <row r="82" spans="1:19" ht="15" thickBot="1" x14ac:dyDescent="0.35">
      <c r="A82">
        <v>-1</v>
      </c>
      <c r="B82" t="s">
        <v>114</v>
      </c>
      <c r="C82" s="14">
        <v>8</v>
      </c>
      <c r="D82" s="15">
        <v>37</v>
      </c>
      <c r="E82" s="22">
        <v>34</v>
      </c>
      <c r="F82" s="15">
        <v>0</v>
      </c>
      <c r="G82" s="15">
        <v>0</v>
      </c>
      <c r="H82" s="16">
        <v>-1</v>
      </c>
      <c r="I82" s="18">
        <v>1</v>
      </c>
      <c r="J82">
        <f t="shared" si="5"/>
        <v>2.9411764705882353E-2</v>
      </c>
      <c r="M82" t="s">
        <v>88</v>
      </c>
      <c r="N82" t="s">
        <v>86</v>
      </c>
      <c r="O82" t="s">
        <v>92</v>
      </c>
      <c r="P82" t="s">
        <v>48</v>
      </c>
      <c r="S82" t="s">
        <v>104</v>
      </c>
    </row>
    <row r="83" spans="1:19" x14ac:dyDescent="0.3">
      <c r="B83" t="s">
        <v>122</v>
      </c>
      <c r="C83" s="18">
        <f>-SUM(C80:C82)</f>
        <v>-42</v>
      </c>
      <c r="D83" s="18">
        <f t="shared" ref="D83:I83" si="6">-SUM(D80:D82)</f>
        <v>-63</v>
      </c>
      <c r="E83" s="18">
        <f t="shared" si="6"/>
        <v>-76</v>
      </c>
      <c r="F83" s="18">
        <f t="shared" si="6"/>
        <v>1</v>
      </c>
      <c r="G83" s="18">
        <f t="shared" si="6"/>
        <v>1</v>
      </c>
      <c r="H83" s="18">
        <f t="shared" si="6"/>
        <v>1</v>
      </c>
      <c r="I83" s="18">
        <f t="shared" si="6"/>
        <v>-3</v>
      </c>
      <c r="L83" t="s">
        <v>91</v>
      </c>
      <c r="M83">
        <f>M71/$N$79</f>
        <v>-2.6217228464419481E-2</v>
      </c>
      <c r="N83">
        <f>1/N79</f>
        <v>6.1797752808988769E-2</v>
      </c>
      <c r="O83">
        <f>O71/$N$79</f>
        <v>-0.39700374531835209</v>
      </c>
      <c r="P83">
        <f>P71/$N$79</f>
        <v>3.5580524344569285E-2</v>
      </c>
      <c r="S83">
        <f>P83/O83</f>
        <v>-8.9622641509433942E-2</v>
      </c>
    </row>
    <row r="84" spans="1:19" x14ac:dyDescent="0.3">
      <c r="L84" t="s">
        <v>87</v>
      </c>
      <c r="M84">
        <f>M72-(($M$71*N72)/$N$79)</f>
        <v>-0.27340823970037448</v>
      </c>
      <c r="N84">
        <f>-(N72/$N$79)</f>
        <v>-0.4269662921348315</v>
      </c>
      <c r="O84" s="21">
        <f>O72-(($O$71*N72)/$N$79)</f>
        <v>24.288389513108616</v>
      </c>
      <c r="P84">
        <f>P72-(($P$71*N72)/$N$79)</f>
        <v>0.29962546816479396</v>
      </c>
      <c r="S84">
        <f t="shared" ref="S84:S85" si="7">P84/O84</f>
        <v>1.2336160370084809E-2</v>
      </c>
    </row>
    <row r="85" spans="1:19" x14ac:dyDescent="0.3">
      <c r="C85" t="s">
        <v>124</v>
      </c>
      <c r="L85" t="s">
        <v>90</v>
      </c>
      <c r="M85">
        <f>M73-(($M$71*N73)/$N$79)</f>
        <v>3.7453183520599252E-2</v>
      </c>
      <c r="N85">
        <f t="shared" ref="N85:N86" si="8">-(N73/$N$79)</f>
        <v>-1.6853932584269662E-2</v>
      </c>
      <c r="O85">
        <f>O73-(($O$71*N73)/$N$79)</f>
        <v>1.1385767790262171</v>
      </c>
      <c r="P85">
        <f t="shared" ref="P85:P86" si="9">P73-(($P$71*N73)/$N$79)</f>
        <v>2.059925093632959E-2</v>
      </c>
      <c r="S85">
        <f t="shared" si="7"/>
        <v>1.8092105263157899E-2</v>
      </c>
    </row>
    <row r="86" spans="1:19" x14ac:dyDescent="0.3">
      <c r="C86" t="s">
        <v>125</v>
      </c>
      <c r="E86">
        <v>34</v>
      </c>
      <c r="M86">
        <f>M74-(($M$71*N74)/$N$79)</f>
        <v>1.1235955056179775E-2</v>
      </c>
      <c r="N86">
        <f t="shared" si="8"/>
        <v>4.4943820224719107E-2</v>
      </c>
      <c r="O86">
        <f t="shared" ref="O86" si="10">O74-(($O$71*N74)/$N$79)</f>
        <v>-0.25842696629213491</v>
      </c>
      <c r="P86">
        <f t="shared" si="9"/>
        <v>5.6179775280898875E-2</v>
      </c>
    </row>
    <row r="88" spans="1:19" ht="15" thickBot="1" x14ac:dyDescent="0.35">
      <c r="B88" t="s">
        <v>109</v>
      </c>
      <c r="C88" t="s">
        <v>110</v>
      </c>
      <c r="D88" t="s">
        <v>114</v>
      </c>
      <c r="E88" t="s">
        <v>86</v>
      </c>
      <c r="F88" t="s">
        <v>87</v>
      </c>
      <c r="G88" t="s">
        <v>88</v>
      </c>
      <c r="H88" t="s">
        <v>36</v>
      </c>
      <c r="J88" t="s">
        <v>127</v>
      </c>
    </row>
    <row r="89" spans="1:19" ht="15" thickBot="1" x14ac:dyDescent="0.35">
      <c r="A89" t="s">
        <v>112</v>
      </c>
      <c r="B89" s="23">
        <f>C80-((E80*C82)/$E$82)</f>
        <v>6.2352941176470589</v>
      </c>
      <c r="C89" s="8">
        <f>D80-((E80*D82)/$E$82)</f>
        <v>-20.911764705882355</v>
      </c>
      <c r="D89" s="12">
        <f>-(E80/$E$82)</f>
        <v>-0.97058823529411764</v>
      </c>
      <c r="E89" s="8">
        <f>F80-(($E$80*F82)/$E$82)</f>
        <v>-1</v>
      </c>
      <c r="F89" s="8">
        <f>G80-(($E$80*G82)/$E$82)</f>
        <v>0</v>
      </c>
      <c r="G89" s="8">
        <f>H80-(($E$80*H82)/$E$82)</f>
        <v>0.97058823529411764</v>
      </c>
      <c r="H89" s="8">
        <f>I80-(($E$80*I82)/$E$82)</f>
        <v>2.9411764705882359E-2</v>
      </c>
      <c r="J89">
        <f>H89/B89</f>
        <v>4.7169811320754724E-3</v>
      </c>
      <c r="K89">
        <f>MIN(J89:J91)</f>
        <v>4.7169811320754724E-3</v>
      </c>
      <c r="L89" s="25" t="s">
        <v>103</v>
      </c>
      <c r="M89" s="25"/>
      <c r="N89" s="25"/>
      <c r="O89" s="25"/>
    </row>
    <row r="90" spans="1:19" x14ac:dyDescent="0.3">
      <c r="A90" t="s">
        <v>113</v>
      </c>
      <c r="B90" s="8">
        <f>C81-((E81*C82)/$E$82)</f>
        <v>17.882352941176471</v>
      </c>
      <c r="C90" s="8">
        <f>D81-((E81*D82)/$E$82)</f>
        <v>1.2058823529411757</v>
      </c>
      <c r="D90" s="12">
        <f>-(E81/$E$82)</f>
        <v>-0.26470588235294118</v>
      </c>
      <c r="E90" s="8">
        <f>F81-(($E$81*F82)/$E$82)</f>
        <v>0</v>
      </c>
      <c r="F90" s="8">
        <f t="shared" ref="F90:H90" si="11">G81-(($E$81*G82)/$E$82)</f>
        <v>-1</v>
      </c>
      <c r="G90" s="8">
        <f>H81-(($E$81*H82)/$E$82)</f>
        <v>0.26470588235294118</v>
      </c>
      <c r="H90" s="8">
        <f t="shared" si="11"/>
        <v>0.73529411764705888</v>
      </c>
      <c r="J90">
        <f t="shared" ref="J90:J91" si="12">H90/B90</f>
        <v>4.1118421052631582E-2</v>
      </c>
      <c r="L90" s="25" t="s">
        <v>105</v>
      </c>
      <c r="M90" s="25"/>
      <c r="N90" s="25"/>
      <c r="O90" s="25"/>
    </row>
    <row r="91" spans="1:19" ht="15" thickBot="1" x14ac:dyDescent="0.35">
      <c r="A91" t="s">
        <v>111</v>
      </c>
      <c r="B91" s="14">
        <f>C82/$E$82</f>
        <v>0.23529411764705882</v>
      </c>
      <c r="C91" s="14">
        <f>D82/$E$82</f>
        <v>1.088235294117647</v>
      </c>
      <c r="D91" s="15">
        <f>1/E82</f>
        <v>2.9411764705882353E-2</v>
      </c>
      <c r="E91" s="14">
        <f>F82/$E$82</f>
        <v>0</v>
      </c>
      <c r="F91" s="14">
        <f>G82/$E$82</f>
        <v>0</v>
      </c>
      <c r="G91" s="14">
        <f>H82/$E$82</f>
        <v>-2.9411764705882353E-2</v>
      </c>
      <c r="H91" s="14">
        <f>I82/$E$82</f>
        <v>2.9411764705882353E-2</v>
      </c>
      <c r="J91">
        <f t="shared" si="12"/>
        <v>0.125</v>
      </c>
      <c r="L91" t="s">
        <v>99</v>
      </c>
      <c r="N91">
        <v>24.288389513108616</v>
      </c>
    </row>
    <row r="92" spans="1:19" x14ac:dyDescent="0.3">
      <c r="A92" t="s">
        <v>122</v>
      </c>
      <c r="B92" s="8">
        <f>C83-(($E$83*C82)/$E$82)</f>
        <v>-24.117647058823529</v>
      </c>
      <c r="C92" s="8">
        <f>D83-(($E$83*D82)/$E$82)</f>
        <v>19.705882352941174</v>
      </c>
      <c r="D92" s="12">
        <f>-(E83/$E$82)</f>
        <v>2.2352941176470589</v>
      </c>
      <c r="E92" s="8">
        <f>F83-(($E$83*F82)/$E$82)</f>
        <v>1</v>
      </c>
      <c r="F92" s="8">
        <f>G83-(($E$83*G82)/$E$82)</f>
        <v>1</v>
      </c>
      <c r="G92" s="8">
        <f t="shared" ref="G92:H92" si="13">H83-(($E$83*H82)/$E$82)</f>
        <v>-1.2352941176470589</v>
      </c>
      <c r="H92" s="8">
        <f t="shared" si="13"/>
        <v>-0.76470588235294112</v>
      </c>
    </row>
    <row r="94" spans="1:19" x14ac:dyDescent="0.3">
      <c r="M94" t="s">
        <v>88</v>
      </c>
      <c r="N94" t="s">
        <v>86</v>
      </c>
      <c r="O94" t="s">
        <v>87</v>
      </c>
      <c r="P94" t="s">
        <v>48</v>
      </c>
    </row>
    <row r="95" spans="1:19" x14ac:dyDescent="0.3">
      <c r="B95" t="s">
        <v>126</v>
      </c>
      <c r="L95" t="s">
        <v>91</v>
      </c>
      <c r="M95">
        <f>M83-((M84*$O$83)/$N$91)</f>
        <v>-3.0686198920585973E-2</v>
      </c>
      <c r="N95">
        <f>N83-((N84*$O$83)/$N$91)</f>
        <v>5.4818812644564383E-2</v>
      </c>
      <c r="O95">
        <f t="shared" ref="O95:O98" si="14">-(O83/$N$91)</f>
        <v>1.6345412490362376E-2</v>
      </c>
      <c r="P95">
        <f>P83-((P84*$O$83)/$N$91)</f>
        <v>4.0478026214340782E-2</v>
      </c>
    </row>
    <row r="96" spans="1:19" x14ac:dyDescent="0.3">
      <c r="B96" t="s">
        <v>128</v>
      </c>
      <c r="D96">
        <v>6.2352941176470589</v>
      </c>
      <c r="L96" t="s">
        <v>92</v>
      </c>
      <c r="M96">
        <f>M84/$N$91</f>
        <v>-1.1256746337702387E-2</v>
      </c>
      <c r="N96">
        <f>N84/$N$91</f>
        <v>-1.7579028527370855E-2</v>
      </c>
      <c r="O96">
        <f>1/N91</f>
        <v>4.1171935235158053E-2</v>
      </c>
      <c r="P96">
        <f>P84/$N$91</f>
        <v>1.2336160370084809E-2</v>
      </c>
    </row>
    <row r="97" spans="1:18" x14ac:dyDescent="0.3">
      <c r="L97" t="s">
        <v>90</v>
      </c>
      <c r="M97">
        <f>M85-((M84*$O$85)/$N$91)</f>
        <v>5.0269853508095604E-2</v>
      </c>
      <c r="N97">
        <f>N85-((N84*$O$85)/$N$91)</f>
        <v>3.1611410948342335E-3</v>
      </c>
      <c r="O97">
        <f t="shared" si="14"/>
        <v>-4.6877409406322276E-2</v>
      </c>
      <c r="P97">
        <f>P85-((P84*$O$85)/$N$91)</f>
        <v>6.5535851966075625E-3</v>
      </c>
    </row>
    <row r="98" spans="1:18" ht="15" thickBot="1" x14ac:dyDescent="0.35">
      <c r="B98" t="s">
        <v>112</v>
      </c>
      <c r="C98" t="s">
        <v>110</v>
      </c>
      <c r="D98" t="s">
        <v>114</v>
      </c>
      <c r="E98" t="s">
        <v>86</v>
      </c>
      <c r="F98" t="s">
        <v>87</v>
      </c>
      <c r="G98" t="s">
        <v>88</v>
      </c>
      <c r="H98" t="s">
        <v>36</v>
      </c>
      <c r="J98" t="s">
        <v>130</v>
      </c>
      <c r="M98">
        <f>M86-((M84*$O$86)/$N$91)</f>
        <v>8.326908249807247E-3</v>
      </c>
      <c r="N98">
        <f>N86-((N84*$O$86)/$N$91)</f>
        <v>4.0400925212027761E-2</v>
      </c>
      <c r="O98">
        <f t="shared" si="14"/>
        <v>1.0639938319198152E-2</v>
      </c>
      <c r="P98">
        <f>P86-((P84*$O$86)/$N$91)</f>
        <v>5.9367771781033155E-2</v>
      </c>
      <c r="R98">
        <f>SUM(P95:P97)</f>
        <v>5.9367771781033155E-2</v>
      </c>
    </row>
    <row r="99" spans="1:18" ht="15" thickBot="1" x14ac:dyDescent="0.35">
      <c r="A99" t="s">
        <v>109</v>
      </c>
      <c r="B99" s="24">
        <f>1/B89</f>
        <v>0.16037735849056603</v>
      </c>
      <c r="C99" s="8">
        <f>C89/$B$89</f>
        <v>-3.3537735849056607</v>
      </c>
      <c r="D99" s="8">
        <f t="shared" ref="D99:H99" si="15">D89/$B$89</f>
        <v>-0.15566037735849056</v>
      </c>
      <c r="E99" s="8">
        <f t="shared" si="15"/>
        <v>-0.16037735849056603</v>
      </c>
      <c r="F99" s="8">
        <f t="shared" si="15"/>
        <v>0</v>
      </c>
      <c r="G99" s="8">
        <f t="shared" si="15"/>
        <v>0.15566037735849056</v>
      </c>
      <c r="H99" s="8">
        <f t="shared" si="15"/>
        <v>4.7169811320754724E-3</v>
      </c>
      <c r="J99">
        <f>H99/C99</f>
        <v>-1.4064697609001407E-3</v>
      </c>
    </row>
    <row r="100" spans="1:18" ht="15" thickBot="1" x14ac:dyDescent="0.35">
      <c r="A100" t="s">
        <v>113</v>
      </c>
      <c r="B100" s="8">
        <f>-(B90/$B$89)</f>
        <v>-2.867924528301887</v>
      </c>
      <c r="C100" s="23">
        <f>C90-((C89*$B$90)/$B$89)</f>
        <v>61.179245283018872</v>
      </c>
      <c r="D100" s="8">
        <f t="shared" ref="D100:G100" si="16">D90-((D89*$B$90)/$B$89)</f>
        <v>2.5188679245283021</v>
      </c>
      <c r="E100" s="8">
        <f t="shared" si="16"/>
        <v>2.867924528301887</v>
      </c>
      <c r="F100" s="8">
        <f t="shared" si="16"/>
        <v>-1</v>
      </c>
      <c r="G100" s="8">
        <f t="shared" si="16"/>
        <v>-2.5188679245283021</v>
      </c>
      <c r="H100" s="8">
        <f>H90-((H89*$B$90)/$B$89)</f>
        <v>0.65094339622641506</v>
      </c>
      <c r="J100">
        <f t="shared" ref="J100:J101" si="17">H100/C100</f>
        <v>1.0639938319198149E-2</v>
      </c>
      <c r="K100">
        <f>MIN(J100:J101)</f>
        <v>1.0639938319198149E-2</v>
      </c>
    </row>
    <row r="101" spans="1:18" ht="15" thickBot="1" x14ac:dyDescent="0.35">
      <c r="A101" t="s">
        <v>111</v>
      </c>
      <c r="B101" s="8">
        <f t="shared" ref="B101:B102" si="18">-(B91/$B$89)</f>
        <v>-3.7735849056603772E-2</v>
      </c>
      <c r="C101" s="8">
        <f>C91-((C89*$B$91)/$B$89)</f>
        <v>1.8773584905660377</v>
      </c>
      <c r="D101" s="8">
        <f t="shared" ref="D101:G101" si="19">D91-((D89*$B$91)/$B$89)</f>
        <v>6.6037735849056603E-2</v>
      </c>
      <c r="E101" s="8">
        <f>E91-((E89*$B$91)/$B$89)</f>
        <v>3.7735849056603772E-2</v>
      </c>
      <c r="F101" s="8">
        <f t="shared" si="19"/>
        <v>0</v>
      </c>
      <c r="G101" s="8">
        <f t="shared" si="19"/>
        <v>-6.6037735849056603E-2</v>
      </c>
      <c r="H101" s="8">
        <f>H91-((H89*$B$91)/$B$89)</f>
        <v>2.8301886792452831E-2</v>
      </c>
      <c r="J101">
        <f t="shared" si="17"/>
        <v>1.5075376884422112E-2</v>
      </c>
      <c r="L101" s="25" t="s">
        <v>74</v>
      </c>
      <c r="M101" s="25"/>
      <c r="N101" s="25"/>
      <c r="O101" s="25"/>
    </row>
    <row r="102" spans="1:18" x14ac:dyDescent="0.3">
      <c r="A102" t="s">
        <v>122</v>
      </c>
      <c r="B102" s="8">
        <f t="shared" si="18"/>
        <v>3.8679245283018866</v>
      </c>
      <c r="C102" s="8">
        <f>C92-((C89*$B$92)/$B$89)</f>
        <v>-61.179245283018872</v>
      </c>
      <c r="D102" s="8">
        <f t="shared" ref="D102:G102" si="20">D92-((D89*$B$92)/$B$89)</f>
        <v>-1.5188679245283017</v>
      </c>
      <c r="E102" s="8">
        <f t="shared" si="20"/>
        <v>-2.8679245283018866</v>
      </c>
      <c r="F102" s="8">
        <f t="shared" si="20"/>
        <v>1</v>
      </c>
      <c r="G102" s="8">
        <f t="shared" si="20"/>
        <v>2.5188679245283017</v>
      </c>
      <c r="H102" s="8">
        <f>H92-((H89*$B$92)/$B$89)</f>
        <v>-0.65094339622641506</v>
      </c>
    </row>
    <row r="104" spans="1:18" x14ac:dyDescent="0.3">
      <c r="M104" t="s">
        <v>71</v>
      </c>
      <c r="N104" t="s">
        <v>72</v>
      </c>
      <c r="O104" t="s">
        <v>73</v>
      </c>
    </row>
    <row r="105" spans="1:18" x14ac:dyDescent="0.3">
      <c r="B105" t="s">
        <v>129</v>
      </c>
    </row>
    <row r="106" spans="1:18" x14ac:dyDescent="0.3">
      <c r="B106" t="s">
        <v>131</v>
      </c>
    </row>
    <row r="109" spans="1:18" x14ac:dyDescent="0.3">
      <c r="B109" t="s">
        <v>112</v>
      </c>
      <c r="C109" t="s">
        <v>113</v>
      </c>
      <c r="D109" t="s">
        <v>114</v>
      </c>
      <c r="E109" t="s">
        <v>86</v>
      </c>
      <c r="F109" t="s">
        <v>87</v>
      </c>
      <c r="G109" t="s">
        <v>88</v>
      </c>
      <c r="H109" t="s">
        <v>36</v>
      </c>
    </row>
    <row r="110" spans="1:18" x14ac:dyDescent="0.3">
      <c r="A110" t="s">
        <v>109</v>
      </c>
      <c r="B110">
        <f>B99-(($C$99*B100)/$C$100)</f>
        <v>3.1611410948342022E-3</v>
      </c>
      <c r="C110">
        <f>-(C99/$C$100)</f>
        <v>5.4818812644564383E-2</v>
      </c>
      <c r="D110">
        <f>D99-(($C$99*D100)/$C$100)</f>
        <v>-1.7579028527370838E-2</v>
      </c>
      <c r="E110">
        <f t="shared" ref="E110:H110" si="21">E99-(($C$99*E100)/$C$100)</f>
        <v>-3.1611410948342022E-3</v>
      </c>
      <c r="F110">
        <f t="shared" si="21"/>
        <v>-5.4818812644564383E-2</v>
      </c>
      <c r="G110">
        <f t="shared" si="21"/>
        <v>1.7579028527370838E-2</v>
      </c>
      <c r="H110">
        <f t="shared" si="21"/>
        <v>4.0400925212027761E-2</v>
      </c>
    </row>
    <row r="111" spans="1:18" x14ac:dyDescent="0.3">
      <c r="A111" t="s">
        <v>110</v>
      </c>
      <c r="B111">
        <f>B100/$C$100</f>
        <v>-4.6877409406322283E-2</v>
      </c>
      <c r="C111">
        <f>1/C100</f>
        <v>1.6345412490362372E-2</v>
      </c>
      <c r="D111">
        <f>D100/$C$100</f>
        <v>4.1171935235158059E-2</v>
      </c>
      <c r="E111">
        <f t="shared" ref="E111:H111" si="22">E100/$C$100</f>
        <v>4.6877409406322283E-2</v>
      </c>
      <c r="F111">
        <f t="shared" si="22"/>
        <v>-1.6345412490362372E-2</v>
      </c>
      <c r="G111">
        <f t="shared" si="22"/>
        <v>-4.1171935235158059E-2</v>
      </c>
      <c r="H111">
        <f t="shared" si="22"/>
        <v>1.0639938319198149E-2</v>
      </c>
    </row>
    <row r="112" spans="1:18" x14ac:dyDescent="0.3">
      <c r="A112" t="s">
        <v>111</v>
      </c>
      <c r="B112">
        <f>B101-(($C$101*B100)/$C$100)</f>
        <v>5.0269853508095604E-2</v>
      </c>
      <c r="C112">
        <f>-(C101/$C$100)</f>
        <v>-3.0686198920585963E-2</v>
      </c>
      <c r="D112">
        <f>D101-(($C$101*D100)/$C$100)</f>
        <v>-1.1256746337702378E-2</v>
      </c>
      <c r="E112">
        <f t="shared" ref="E112:H112" si="23">E101-(($C$101*E100)/$C$100)</f>
        <v>-5.0269853508095604E-2</v>
      </c>
      <c r="F112">
        <f t="shared" si="23"/>
        <v>3.0686198920585963E-2</v>
      </c>
      <c r="G112">
        <f t="shared" si="23"/>
        <v>1.1256746337702378E-2</v>
      </c>
      <c r="H112">
        <f t="shared" si="23"/>
        <v>8.3269082498072487E-3</v>
      </c>
    </row>
    <row r="113" spans="1:17" x14ac:dyDescent="0.3">
      <c r="A113" t="s">
        <v>122</v>
      </c>
      <c r="B113">
        <f>B102-(($C$102*B100)/$C$100)</f>
        <v>0.99999999999999956</v>
      </c>
      <c r="C113">
        <f>-(C102/$C$100)</f>
        <v>1</v>
      </c>
      <c r="D113">
        <f>D102-(($C$102*D100)/$C$100)</f>
        <v>1.0000000000000004</v>
      </c>
      <c r="E113">
        <f>E102-(($C$102*E100)/$C$100)</f>
        <v>0</v>
      </c>
      <c r="F113">
        <f t="shared" ref="F113:H113" si="24">F102-(($C$102*F100)/$C$100)</f>
        <v>0</v>
      </c>
      <c r="G113">
        <f t="shared" si="24"/>
        <v>0</v>
      </c>
      <c r="H113">
        <f t="shared" si="24"/>
        <v>0</v>
      </c>
    </row>
    <row r="115" spans="1:17" x14ac:dyDescent="0.3">
      <c r="A115" s="25" t="s">
        <v>132</v>
      </c>
      <c r="B115" s="25"/>
      <c r="C115" s="25"/>
      <c r="D115" s="25"/>
      <c r="E115" s="25"/>
      <c r="F115" s="25"/>
      <c r="G115" s="25"/>
    </row>
    <row r="118" spans="1:17" x14ac:dyDescent="0.3">
      <c r="C118" t="s">
        <v>86</v>
      </c>
      <c r="D118" t="s">
        <v>87</v>
      </c>
      <c r="E118" t="s">
        <v>88</v>
      </c>
      <c r="F118" t="s">
        <v>36</v>
      </c>
    </row>
    <row r="119" spans="1:17" x14ac:dyDescent="0.3">
      <c r="A119">
        <v>-1</v>
      </c>
      <c r="B119" t="s">
        <v>109</v>
      </c>
      <c r="C119">
        <v>-3.1611410948342022E-3</v>
      </c>
      <c r="D119">
        <v>-5.4818812644564383E-2</v>
      </c>
      <c r="E119">
        <v>1.7579028527370838E-2</v>
      </c>
      <c r="F119">
        <v>4.0400925212027761E-2</v>
      </c>
    </row>
    <row r="120" spans="1:17" x14ac:dyDescent="0.3">
      <c r="A120">
        <v>-1</v>
      </c>
      <c r="B120" t="s">
        <v>110</v>
      </c>
      <c r="C120">
        <v>4.6877409406322283E-2</v>
      </c>
      <c r="D120">
        <v>-1.6345412490362372E-2</v>
      </c>
      <c r="E120">
        <v>-4.1171935235158059E-2</v>
      </c>
      <c r="F120">
        <v>1.0639938319198149E-2</v>
      </c>
    </row>
    <row r="121" spans="1:17" x14ac:dyDescent="0.3">
      <c r="A121">
        <v>-1</v>
      </c>
      <c r="B121" t="s">
        <v>111</v>
      </c>
      <c r="C121">
        <v>-5.0269853508095604E-2</v>
      </c>
      <c r="D121">
        <v>3.0686198920585963E-2</v>
      </c>
      <c r="E121">
        <v>1.1256746337702378E-2</v>
      </c>
      <c r="F121">
        <v>8.3269082498072487E-3</v>
      </c>
    </row>
    <row r="122" spans="1:17" x14ac:dyDescent="0.3">
      <c r="B122" t="s">
        <v>122</v>
      </c>
      <c r="C122">
        <f>$A$119*C119+$A$120*C120+$A$121*C121</f>
        <v>6.5535851966075226E-3</v>
      </c>
      <c r="D122">
        <f>$A$119*D119+$A$120*D120+$A$121*D121</f>
        <v>4.0478026214340795E-2</v>
      </c>
      <c r="E122">
        <f t="shared" ref="D122:F122" si="25">$A$119*E119+$A$120*E120+$A$121*E121</f>
        <v>1.2336160370084844E-2</v>
      </c>
      <c r="F122">
        <f t="shared" si="25"/>
        <v>-5.9367771781033155E-2</v>
      </c>
    </row>
    <row r="124" spans="1:17" x14ac:dyDescent="0.3">
      <c r="A124" t="s">
        <v>133</v>
      </c>
      <c r="C124">
        <f>0.05937</f>
        <v>5.9369999999999999E-2</v>
      </c>
      <c r="D124" t="s">
        <v>11</v>
      </c>
      <c r="E124">
        <f>1/C124</f>
        <v>16.843523665150748</v>
      </c>
      <c r="M124" t="s">
        <v>138</v>
      </c>
      <c r="N124">
        <v>5.9367771781033155E-2</v>
      </c>
      <c r="P124" t="s">
        <v>11</v>
      </c>
      <c r="Q124">
        <f>1/N124</f>
        <v>16.844155844155843</v>
      </c>
    </row>
    <row r="126" spans="1:17" x14ac:dyDescent="0.3">
      <c r="B126" t="s">
        <v>53</v>
      </c>
      <c r="C126" t="s">
        <v>54</v>
      </c>
      <c r="D126" t="s">
        <v>55</v>
      </c>
      <c r="M126" t="s">
        <v>71</v>
      </c>
      <c r="N126" t="s">
        <v>72</v>
      </c>
      <c r="O126" t="s">
        <v>73</v>
      </c>
    </row>
    <row r="127" spans="1:17" x14ac:dyDescent="0.3">
      <c r="B127" t="s">
        <v>134</v>
      </c>
      <c r="C127">
        <f>F119*$E$124</f>
        <v>0.68049393990277507</v>
      </c>
      <c r="M127" t="s">
        <v>22</v>
      </c>
      <c r="N127">
        <f>$Q$124*P97</f>
        <v>0.1103896103896105</v>
      </c>
    </row>
    <row r="128" spans="1:17" x14ac:dyDescent="0.3">
      <c r="B128" t="s">
        <v>135</v>
      </c>
      <c r="C128">
        <f t="shared" ref="C128:C129" si="26">F120*$E$124</f>
        <v>0.17921405287515829</v>
      </c>
      <c r="M128" t="s">
        <v>23</v>
      </c>
      <c r="N128">
        <f>$Q$124*P95</f>
        <v>0.68181818181818166</v>
      </c>
    </row>
    <row r="129" spans="2:14" x14ac:dyDescent="0.3">
      <c r="B129" t="s">
        <v>136</v>
      </c>
      <c r="C129">
        <f t="shared" si="26"/>
        <v>0.14025447616316739</v>
      </c>
      <c r="M129" t="s">
        <v>24</v>
      </c>
      <c r="N129">
        <f>$Q$124*P96</f>
        <v>0.20779220779220775</v>
      </c>
    </row>
    <row r="130" spans="2:14" x14ac:dyDescent="0.3">
      <c r="B130" t="s">
        <v>137</v>
      </c>
      <c r="C130">
        <f>SUM(C127:C129)</f>
        <v>0.99996246894110086</v>
      </c>
      <c r="M130" t="s">
        <v>137</v>
      </c>
      <c r="N130">
        <f>SUM(N127:N129)</f>
        <v>0.99999999999999989</v>
      </c>
    </row>
  </sheetData>
  <mergeCells count="22">
    <mergeCell ref="A115:G115"/>
    <mergeCell ref="B19:I19"/>
    <mergeCell ref="A23:D23"/>
    <mergeCell ref="B29:D29"/>
    <mergeCell ref="M23:P23"/>
    <mergeCell ref="M29:Q29"/>
    <mergeCell ref="B28:D28"/>
    <mergeCell ref="B34:D34"/>
    <mergeCell ref="B41:D41"/>
    <mergeCell ref="B42:D42"/>
    <mergeCell ref="M31:P31"/>
    <mergeCell ref="M34:O34"/>
    <mergeCell ref="N41:P41"/>
    <mergeCell ref="N42:P42"/>
    <mergeCell ref="L90:O90"/>
    <mergeCell ref="L101:O101"/>
    <mergeCell ref="L89:O89"/>
    <mergeCell ref="M46:P46"/>
    <mergeCell ref="L65:O65"/>
    <mergeCell ref="L66:O66"/>
    <mergeCell ref="L77:O77"/>
    <mergeCell ref="L78:O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2015-06-05T18:17:20Z</dcterms:created>
  <dcterms:modified xsi:type="dcterms:W3CDTF">2021-04-14T07:20:43Z</dcterms:modified>
</cp:coreProperties>
</file>