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ХХI-КПМ-30-1-500-Размова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приемки'!$A$1:$J$60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кольцо'!$A$1:$S$23</definedName>
    <definedName name="_xlnm.Print_Area" localSheetId="11">'Дут. головка'!$A$1:$S$22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52511"/>
</workbook>
</file>

<file path=xl/calcChain.xml><?xml version="1.0" encoding="utf-8"?>
<calcChain xmlns="http://schemas.openxmlformats.org/spreadsheetml/2006/main">
  <c r="G48" i="14" l="1"/>
  <c r="B49" i="14"/>
  <c r="E48" i="14"/>
  <c r="A28" i="14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26" i="14"/>
  <c r="C17" i="16"/>
  <c r="D17" i="16"/>
  <c r="G17" i="16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C38" i="16" s="1"/>
  <c r="D38" i="16" s="1"/>
  <c r="I21" i="16"/>
  <c r="I22" i="16" s="1"/>
  <c r="E24" i="14"/>
  <c r="I32" i="16" l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60" i="14" l="1"/>
  <c r="I58" i="14"/>
  <c r="I56" i="14"/>
  <c r="I20" i="14"/>
</calcChain>
</file>

<file path=xl/sharedStrings.xml><?xml version="1.0" encoding="utf-8"?>
<sst xmlns="http://schemas.openxmlformats.org/spreadsheetml/2006/main" count="527" uniqueCount="150">
  <si>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</si>
  <si>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</si>
  <si>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</si>
  <si>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</si>
  <si>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</si>
  <si>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</si>
  <si>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</si>
  <si>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</si>
  <si>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</si>
  <si>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</si>
  <si>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</si>
  <si>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</si>
  <si>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</si>
  <si>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</si>
  <si>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</si>
  <si>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</si>
  <si>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</si>
  <si>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</si>
  <si>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</si>
  <si>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</si>
  <si>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</si>
  <si>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</si>
  <si>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</si>
  <si>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</si>
  <si>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</si>
  <si>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</si>
  <si>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</si>
  <si>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</si>
  <si>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</si>
  <si>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</si>
  <si>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</si>
  <si>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</si>
  <si>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</si>
  <si>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</si>
  <si>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</si>
  <si>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</si>
  <si>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</si>
  <si>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</si>
  <si>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</si>
  <si>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</si>
  <si>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</si>
  <si>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</si>
  <si>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</si>
  <si>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</si>
  <si>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</si>
  <si>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</si>
  <si>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</si>
  <si>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</si>
  <si>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</si>
  <si>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</si>
  <si>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</si>
  <si>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</si>
  <si>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</si>
  <si>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</si>
  <si>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</si>
  <si>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</si>
  <si>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</si>
  <si>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</si>
  <si>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</si>
  <si>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</si>
  <si>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</si>
  <si>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</si>
  <si>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</si>
  <si>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</si>
  <si>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</si>
  <si>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</si>
  <si>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</si>
  <si>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</si>
  <si>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</si>
  <si>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</si>
  <si>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</si>
  <si>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</si>
  <si>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</si>
  <si>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</si>
  <si>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</si>
  <si>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</si>
  <si>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</si>
  <si>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</si>
  <si>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</si>
  <si>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</si>
  <si>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</si>
  <si>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</si>
  <si>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</si>
  <si>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</si>
  <si>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</si>
  <si>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</si>
  <si>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</si>
  <si>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</si>
  <si>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</si>
  <si>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</si>
  <si>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</si>
  <si>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</si>
  <si>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</si>
  <si>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</si>
  <si>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</si>
  <si>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</si>
  <si>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</si>
  <si>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</si>
  <si>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</si>
  <si>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</si>
  <si>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</si>
  <si>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</si>
  <si>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</si>
  <si>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</si>
  <si>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</si>
  <si>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</si>
  <si>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</si>
  <si>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</si>
  <si>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</si>
  <si>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</si>
  <si>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</si>
  <si>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</si>
  <si>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</si>
  <si>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</si>
  <si>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</si>
  <si>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</si>
  <si>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</si>
  <si>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</si>
  <si>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</si>
  <si>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</si>
  <si>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</si>
  <si>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</si>
  <si>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</si>
  <si>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</si>
  <si>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</si>
  <si>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</si>
  <si>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</si>
  <si>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</si>
  <si>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</si>
  <si>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</si>
  <si>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</si>
  <si>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</si>
  <si>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</si>
  <si>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</si>
  <si>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</si>
  <si>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</si>
  <si>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</si>
  <si>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ХХI-КПМ-30-1-500-Размова</t>
  </si>
  <si>
    <t>52,9 / 32,9</t>
  </si>
  <si>
    <t>53 / 32,5</t>
  </si>
  <si>
    <t>79,3 / 45,4</t>
  </si>
  <si>
    <t>Полная высота 60,4 мм</t>
  </si>
  <si>
    <t>0,1 - 0,2</t>
  </si>
  <si>
    <t>43,9 / 28,4</t>
  </si>
  <si>
    <t xml:space="preserve"> (Аквадив дог. безв. польз им. №27 от 05.03.2020)</t>
  </si>
  <si>
    <t>Razmova 0.5 l</t>
  </si>
  <si>
    <t>(к серийному формокомплекту ХХI-КПМ-30-1-500-Размова)</t>
  </si>
  <si>
    <t>Графитовые вставки изготовлены не по чертужу.</t>
  </si>
  <si>
    <t>Формокомплект соответствует требованиям КД и готов к эксплуатации</t>
  </si>
  <si>
    <t>при условии замены графитовых вставок.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</si>
</sst>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74" xfId="0" applyFont="1" applyBorder="1" applyAlignment="1">
      <alignment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6" workbookViewId="0">
      <selection activeCell="B35" sqref="B35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87" t="s">
        <v>81</v>
      </c>
      <c r="B1" s="491"/>
      <c r="C1" s="491"/>
      <c r="D1" s="491"/>
      <c r="E1" s="491"/>
      <c r="G1" s="370" t="s">
        <v>80</v>
      </c>
    </row>
    <row r="2" spans="1:11" ht="17.399999999999999" thickTop="1" thickBot="1" x14ac:dyDescent="0.35">
      <c r="A2" s="488" t="s">
        <v>137</v>
      </c>
      <c r="B2" s="489"/>
      <c r="C2" s="489"/>
      <c r="D2" s="489"/>
      <c r="E2" s="490"/>
      <c r="G2" s="369" t="s">
        <v>78</v>
      </c>
    </row>
    <row r="3" spans="1:11" ht="16.8" thickTop="1" x14ac:dyDescent="0.3">
      <c r="G3" s="369" t="s">
        <v>79</v>
      </c>
    </row>
    <row r="4" spans="1:11" ht="13.8" thickBot="1" x14ac:dyDescent="0.3">
      <c r="A4" s="492" t="s">
        <v>82</v>
      </c>
      <c r="B4" s="493"/>
      <c r="C4" s="493"/>
      <c r="D4" s="493"/>
      <c r="E4" s="493"/>
    </row>
    <row r="5" spans="1:11" ht="16.8" thickTop="1" thickBot="1" x14ac:dyDescent="0.3">
      <c r="A5" s="494" t="s">
        <v>86</v>
      </c>
      <c r="B5" s="495"/>
      <c r="C5" s="495"/>
      <c r="D5" s="495"/>
      <c r="E5" s="496"/>
    </row>
    <row r="6" spans="1:11" ht="13.8" thickTop="1" x14ac:dyDescent="0.25"/>
    <row r="7" spans="1:11" ht="13.8" thickBot="1" x14ac:dyDescent="0.3">
      <c r="A7" s="487" t="s">
        <v>83</v>
      </c>
      <c r="B7" s="491"/>
      <c r="C7" s="491"/>
      <c r="D7" s="491"/>
      <c r="E7" s="491"/>
    </row>
    <row r="8" spans="1:11" ht="16.8" thickTop="1" thickBot="1" x14ac:dyDescent="0.3">
      <c r="A8" s="497"/>
      <c r="B8" s="498"/>
      <c r="C8" s="498"/>
      <c r="D8" s="498"/>
      <c r="E8" s="499"/>
    </row>
    <row r="10" spans="1:11" ht="13.8" thickBot="1" x14ac:dyDescent="0.3">
      <c r="A10" s="487" t="s">
        <v>84</v>
      </c>
      <c r="B10" s="487"/>
      <c r="C10" s="371"/>
      <c r="D10" s="377" t="s">
        <v>92</v>
      </c>
      <c r="E10" s="371"/>
      <c r="F10" t="s">
        <v>93</v>
      </c>
    </row>
    <row r="11" spans="1:11" ht="16.8" thickTop="1" thickBot="1" x14ac:dyDescent="0.3">
      <c r="A11" s="485"/>
      <c r="B11" s="486"/>
      <c r="D11" s="376">
        <v>43896</v>
      </c>
      <c r="F11" s="500" t="s">
        <v>95</v>
      </c>
      <c r="G11" s="500"/>
      <c r="H11" s="500"/>
      <c r="I11" s="500"/>
      <c r="J11" s="501" t="s">
        <v>97</v>
      </c>
      <c r="K11" s="501"/>
    </row>
    <row r="12" spans="1:11" x14ac:dyDescent="0.25">
      <c r="F12" s="500" t="s">
        <v>85</v>
      </c>
      <c r="G12" s="500"/>
      <c r="H12" s="500"/>
      <c r="I12" s="500"/>
      <c r="J12" s="501" t="s">
        <v>98</v>
      </c>
      <c r="K12" s="501"/>
    </row>
    <row r="13" spans="1:11" ht="39.6" x14ac:dyDescent="0.25">
      <c r="A13" s="381" t="s">
        <v>87</v>
      </c>
      <c r="B13" s="381" t="s">
        <v>88</v>
      </c>
      <c r="C13" s="381" t="s">
        <v>102</v>
      </c>
      <c r="D13" s="381" t="s">
        <v>133</v>
      </c>
      <c r="E13" s="481" t="s">
        <v>134</v>
      </c>
      <c r="F13" s="500" t="s">
        <v>96</v>
      </c>
      <c r="G13" s="500"/>
      <c r="H13" s="500"/>
      <c r="I13" s="500"/>
      <c r="J13" s="501" t="s">
        <v>99</v>
      </c>
      <c r="K13" s="501"/>
    </row>
    <row r="14" spans="1:11" x14ac:dyDescent="0.25">
      <c r="A14" s="372" t="s">
        <v>43</v>
      </c>
      <c r="B14" s="373">
        <v>24</v>
      </c>
      <c r="C14" s="379" t="s">
        <v>145</v>
      </c>
      <c r="D14" s="373">
        <v>32.5</v>
      </c>
      <c r="E14" s="373">
        <f>B14*D14</f>
        <v>780</v>
      </c>
    </row>
    <row r="15" spans="1:11" x14ac:dyDescent="0.25">
      <c r="A15" s="372" t="s">
        <v>44</v>
      </c>
      <c r="B15" s="373">
        <v>24</v>
      </c>
      <c r="C15" s="379" t="s">
        <v>145</v>
      </c>
      <c r="D15" s="373">
        <v>3</v>
      </c>
      <c r="E15" s="373">
        <f t="shared" ref="E15:E26" si="0">B15*D15</f>
        <v>72</v>
      </c>
    </row>
    <row r="16" spans="1:11" x14ac:dyDescent="0.25">
      <c r="A16" s="372" t="s">
        <v>38</v>
      </c>
      <c r="B16" s="373">
        <v>32</v>
      </c>
      <c r="C16" s="379" t="s">
        <v>145</v>
      </c>
      <c r="D16" s="373">
        <v>34.200000000000003</v>
      </c>
      <c r="E16" s="373">
        <f t="shared" si="0"/>
        <v>1094.4000000000001</v>
      </c>
    </row>
    <row r="17" spans="1:7" x14ac:dyDescent="0.25">
      <c r="A17" s="372" t="s">
        <v>23</v>
      </c>
      <c r="B17" s="373">
        <v>32</v>
      </c>
      <c r="C17" s="379" t="s">
        <v>145</v>
      </c>
      <c r="D17" s="373">
        <v>1.3</v>
      </c>
      <c r="E17" s="373">
        <f t="shared" si="0"/>
        <v>41.6</v>
      </c>
    </row>
    <row r="18" spans="1:7" x14ac:dyDescent="0.25">
      <c r="A18" s="372" t="s">
        <v>47</v>
      </c>
      <c r="B18" s="373">
        <v>60</v>
      </c>
      <c r="C18" s="379" t="s">
        <v>145</v>
      </c>
      <c r="D18" s="373">
        <v>1.29</v>
      </c>
      <c r="E18" s="373">
        <f t="shared" si="0"/>
        <v>77.400000000000006</v>
      </c>
    </row>
    <row r="19" spans="1:7" x14ac:dyDescent="0.25">
      <c r="A19" s="372" t="s">
        <v>89</v>
      </c>
      <c r="B19" s="373">
        <v>60</v>
      </c>
      <c r="C19" s="379" t="s">
        <v>145</v>
      </c>
      <c r="D19" s="373">
        <v>0.3</v>
      </c>
      <c r="E19" s="373">
        <f t="shared" si="0"/>
        <v>18</v>
      </c>
    </row>
    <row r="20" spans="1:7" x14ac:dyDescent="0.25">
      <c r="A20" s="372" t="s">
        <v>51</v>
      </c>
      <c r="B20" s="373">
        <v>50</v>
      </c>
      <c r="C20" s="379" t="s">
        <v>145</v>
      </c>
      <c r="D20" s="373">
        <v>0.5</v>
      </c>
      <c r="E20" s="373">
        <f t="shared" si="0"/>
        <v>25</v>
      </c>
    </row>
    <row r="21" spans="1:7" x14ac:dyDescent="0.25">
      <c r="A21" s="372" t="s">
        <v>53</v>
      </c>
      <c r="B21" s="373">
        <v>20</v>
      </c>
      <c r="C21" s="379" t="s">
        <v>145</v>
      </c>
      <c r="D21" s="373">
        <v>0.4</v>
      </c>
      <c r="E21" s="373">
        <f t="shared" si="0"/>
        <v>8</v>
      </c>
    </row>
    <row r="22" spans="1:7" x14ac:dyDescent="0.25">
      <c r="A22" s="372" t="s">
        <v>90</v>
      </c>
      <c r="B22" s="379">
        <v>30</v>
      </c>
      <c r="C22" s="379"/>
      <c r="D22" s="373"/>
      <c r="E22" s="373">
        <f t="shared" si="0"/>
        <v>0</v>
      </c>
    </row>
    <row r="23" spans="1:7" x14ac:dyDescent="0.25">
      <c r="A23" s="372" t="s">
        <v>56</v>
      </c>
      <c r="B23" s="373">
        <v>20</v>
      </c>
      <c r="C23" s="379" t="s">
        <v>145</v>
      </c>
      <c r="D23" s="373">
        <v>1.7</v>
      </c>
      <c r="E23" s="373">
        <f t="shared" si="0"/>
        <v>34</v>
      </c>
    </row>
    <row r="24" spans="1:7" x14ac:dyDescent="0.25">
      <c r="A24" s="372" t="s">
        <v>70</v>
      </c>
      <c r="B24" s="373">
        <v>8</v>
      </c>
      <c r="C24" s="379" t="s">
        <v>145</v>
      </c>
      <c r="D24" s="373">
        <v>3</v>
      </c>
      <c r="E24" s="373">
        <f t="shared" si="0"/>
        <v>24</v>
      </c>
    </row>
    <row r="25" spans="1:7" x14ac:dyDescent="0.25">
      <c r="A25" s="372" t="s">
        <v>91</v>
      </c>
      <c r="B25" s="379"/>
      <c r="C25" s="379"/>
      <c r="D25" s="373"/>
      <c r="E25" s="373">
        <f t="shared" si="0"/>
        <v>0</v>
      </c>
    </row>
    <row r="26" spans="1:7" x14ac:dyDescent="0.25">
      <c r="A26" s="374" t="s">
        <v>55</v>
      </c>
      <c r="B26" s="375">
        <v>20</v>
      </c>
      <c r="C26" s="379" t="s">
        <v>145</v>
      </c>
      <c r="D26" s="373">
        <v>1.5</v>
      </c>
      <c r="E26" s="373">
        <f t="shared" si="0"/>
        <v>30</v>
      </c>
    </row>
    <row r="27" spans="1:7" x14ac:dyDescent="0.25">
      <c r="A27" s="374" t="s">
        <v>104</v>
      </c>
      <c r="B27" s="380">
        <v>20</v>
      </c>
      <c r="C27" s="382"/>
      <c r="D27" s="373"/>
      <c r="E27" s="373"/>
    </row>
    <row r="28" spans="1:7" x14ac:dyDescent="0.25">
      <c r="A28" s="378"/>
      <c r="D28" s="377"/>
      <c r="E28" s="377">
        <f>SUM(E14:E27)</f>
        <v>2204.4</v>
      </c>
      <c r="F28">
        <v>2400</v>
      </c>
      <c r="G28">
        <f>F28-E28</f>
        <v>195.59999999999991</v>
      </c>
    </row>
    <row r="29" spans="1:7" x14ac:dyDescent="0.25">
      <c r="A29" s="484" t="s">
        <v>105</v>
      </c>
      <c r="B29" s="484"/>
      <c r="C29" s="484"/>
    </row>
    <row r="30" spans="1:7" x14ac:dyDescent="0.25">
      <c r="A30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D6" sqref="D6:H6"/>
    </sheetView>
  </sheetViews>
  <sheetFormatPr defaultColWidth="9.109375" defaultRowHeight="13.2" x14ac:dyDescent="0.25"/>
  <cols>
    <col min="1" max="1" width="1.33203125" style="168" customWidth="1"/>
    <col min="2" max="2" width="5.88671875" style="168" customWidth="1"/>
    <col min="3" max="3" width="11.33203125" style="168" customWidth="1"/>
    <col min="4" max="5" width="6.33203125" style="168" customWidth="1"/>
    <col min="6" max="6" width="6.109375" style="168" customWidth="1"/>
    <col min="7" max="7" width="11.5546875" style="168" customWidth="1"/>
    <col min="8" max="18" width="9" style="168" customWidth="1"/>
    <col min="19" max="19" width="1.44140625" style="168" customWidth="1"/>
    <col min="20" max="16384" width="9.109375" style="168"/>
  </cols>
  <sheetData>
    <row r="1" spans="1:19" ht="8.25" customHeight="1" thickTop="1" thickBot="1" x14ac:dyDescent="0.3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2.8" x14ac:dyDescent="0.25">
      <c r="A2" s="169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Данные!B20</f>
        <v>50</v>
      </c>
      <c r="L2" s="610"/>
      <c r="M2" s="170"/>
      <c r="N2" s="171"/>
      <c r="O2" s="172"/>
      <c r="P2" s="625"/>
      <c r="Q2" s="625"/>
      <c r="R2" s="173"/>
      <c r="S2" s="174"/>
    </row>
    <row r="3" spans="1:19" ht="17.25" customHeight="1" thickBot="1" x14ac:dyDescent="0.3">
      <c r="A3" s="169"/>
      <c r="B3" s="593"/>
      <c r="C3" s="594"/>
      <c r="D3" s="595"/>
      <c r="E3" s="602" t="s">
        <v>51</v>
      </c>
      <c r="F3" s="603"/>
      <c r="G3" s="603"/>
      <c r="H3" s="604"/>
      <c r="I3" s="607"/>
      <c r="J3" s="608"/>
      <c r="K3" s="611"/>
      <c r="L3" s="612"/>
      <c r="M3" s="175"/>
      <c r="N3" s="176"/>
      <c r="O3" s="176"/>
      <c r="P3" s="176"/>
      <c r="Q3" s="176"/>
      <c r="R3" s="177"/>
      <c r="S3" s="174"/>
    </row>
    <row r="4" spans="1:19" ht="17.100000000000001" customHeight="1" thickBot="1" x14ac:dyDescent="0.3">
      <c r="A4" s="169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" thickTop="1" thickBot="1" x14ac:dyDescent="0.3">
      <c r="A5" s="169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 x14ac:dyDescent="0.3">
      <c r="A6" s="169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175"/>
      <c r="N6" s="176"/>
      <c r="O6" s="176"/>
      <c r="P6" s="176"/>
      <c r="Q6" s="176"/>
      <c r="R6" s="177"/>
      <c r="S6" s="174"/>
    </row>
    <row r="7" spans="1:19" ht="66" customHeight="1" thickTop="1" thickBot="1" x14ac:dyDescent="0.3">
      <c r="A7" s="169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178"/>
      <c r="N7" s="176"/>
      <c r="O7" s="176"/>
      <c r="P7" s="176"/>
      <c r="Q7" s="176"/>
      <c r="R7" s="177"/>
      <c r="S7" s="174"/>
    </row>
    <row r="8" spans="1:19" ht="4.5" customHeight="1" thickBot="1" x14ac:dyDescent="0.3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1.2" thickBot="1" x14ac:dyDescent="0.3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3"/>
      <c r="O9" s="343"/>
      <c r="P9" s="344"/>
      <c r="Q9" s="343"/>
      <c r="R9" s="345"/>
      <c r="S9" s="201"/>
    </row>
    <row r="10" spans="1:19" ht="24.75" customHeight="1" x14ac:dyDescent="0.25">
      <c r="A10" s="179"/>
      <c r="B10" s="188" t="s">
        <v>25</v>
      </c>
      <c r="C10" s="189">
        <v>74.7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6" t="s">
        <v>42</v>
      </c>
      <c r="O10" s="346"/>
      <c r="P10" s="346"/>
      <c r="Q10" s="346"/>
      <c r="R10" s="347"/>
      <c r="S10" s="185"/>
    </row>
    <row r="11" spans="1:19" ht="24.75" customHeight="1" x14ac:dyDescent="0.25">
      <c r="A11" s="179"/>
      <c r="B11" s="190" t="s">
        <v>26</v>
      </c>
      <c r="C11" s="191">
        <v>21.1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8"/>
      <c r="O11" s="348"/>
      <c r="P11" s="348"/>
      <c r="Q11" s="348"/>
      <c r="R11" s="349"/>
      <c r="S11" s="185"/>
    </row>
    <row r="12" spans="1:19" ht="24.75" customHeight="1" x14ac:dyDescent="0.25">
      <c r="A12" s="179"/>
      <c r="B12" s="190" t="s">
        <v>2</v>
      </c>
      <c r="C12" s="358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8"/>
      <c r="O12" s="348"/>
      <c r="P12" s="348"/>
      <c r="Q12" s="348"/>
      <c r="R12" s="349"/>
      <c r="S12" s="185"/>
    </row>
    <row r="13" spans="1:19" ht="24.75" customHeight="1" x14ac:dyDescent="0.25">
      <c r="A13" s="179"/>
      <c r="B13" s="190" t="s">
        <v>3</v>
      </c>
      <c r="C13" s="358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8"/>
      <c r="O13" s="348"/>
      <c r="P13" s="348"/>
      <c r="Q13" s="348"/>
      <c r="R13" s="349"/>
      <c r="S13" s="185"/>
    </row>
    <row r="14" spans="1:19" ht="24.75" customHeight="1" x14ac:dyDescent="0.25">
      <c r="A14" s="179"/>
      <c r="B14" s="190" t="s">
        <v>27</v>
      </c>
      <c r="C14" s="358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8"/>
      <c r="O14" s="348"/>
      <c r="P14" s="348"/>
      <c r="Q14" s="348"/>
      <c r="R14" s="349"/>
      <c r="S14" s="185"/>
    </row>
    <row r="15" spans="1:19" ht="24.75" customHeight="1" x14ac:dyDescent="0.25">
      <c r="A15" s="179"/>
      <c r="B15" s="190" t="s">
        <v>28</v>
      </c>
      <c r="C15" s="358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8"/>
      <c r="O15" s="348"/>
      <c r="P15" s="348"/>
      <c r="Q15" s="348"/>
      <c r="R15" s="349"/>
      <c r="S15" s="185"/>
    </row>
    <row r="16" spans="1:19" ht="24.75" customHeight="1" x14ac:dyDescent="0.25">
      <c r="A16" s="179"/>
      <c r="B16" s="190" t="s">
        <v>4</v>
      </c>
      <c r="C16" s="358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8"/>
      <c r="O16" s="348"/>
      <c r="P16" s="348"/>
      <c r="Q16" s="348"/>
      <c r="R16" s="349"/>
      <c r="S16" s="185"/>
    </row>
    <row r="17" spans="1:19" ht="30.6" x14ac:dyDescent="0.25">
      <c r="A17" s="179"/>
      <c r="B17" s="190" t="s">
        <v>9</v>
      </c>
      <c r="C17" s="191">
        <v>32.9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8"/>
      <c r="O17" s="348"/>
      <c r="P17" s="348"/>
      <c r="Q17" s="348"/>
      <c r="R17" s="349"/>
      <c r="S17" s="185"/>
    </row>
    <row r="18" spans="1:19" ht="24.75" customHeight="1" thickBot="1" x14ac:dyDescent="0.3">
      <c r="A18" s="179"/>
      <c r="B18" s="190" t="s">
        <v>5</v>
      </c>
      <c r="C18" s="358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8"/>
      <c r="O18" s="348"/>
      <c r="P18" s="348"/>
      <c r="Q18" s="348"/>
      <c r="R18" s="349"/>
      <c r="S18" s="185"/>
    </row>
    <row r="19" spans="1:19" ht="6" customHeight="1" thickBot="1" x14ac:dyDescent="0.3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8" thickTop="1" x14ac:dyDescent="0.25"/>
    <row r="21" spans="1:19" x14ac:dyDescent="0.25">
      <c r="L21" s="616" t="s">
        <v>136</v>
      </c>
      <c r="M21" s="616"/>
      <c r="N21" s="616"/>
      <c r="O21" s="483"/>
      <c r="P21" s="483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09375" defaultRowHeight="13.2" x14ac:dyDescent="0.25"/>
  <cols>
    <col min="1" max="1" width="1.33203125" style="207" customWidth="1"/>
    <col min="2" max="2" width="5.88671875" style="207" customWidth="1"/>
    <col min="3" max="3" width="10.33203125" style="207" customWidth="1"/>
    <col min="4" max="5" width="6.33203125" style="207" customWidth="1"/>
    <col min="6" max="6" width="5.6640625" style="207" customWidth="1"/>
    <col min="7" max="7" width="10.44140625" style="207" customWidth="1"/>
    <col min="8" max="18" width="9" style="207" customWidth="1"/>
    <col min="19" max="19" width="1.44140625" style="207" customWidth="1"/>
    <col min="20" max="16384" width="9.109375" style="207"/>
  </cols>
  <sheetData>
    <row r="1" spans="1:19" ht="8.25" customHeight="1" thickTop="1" thickBot="1" x14ac:dyDescent="0.3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2.8" x14ac:dyDescent="0.25">
      <c r="A2" s="208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Данные!B21</f>
        <v>20</v>
      </c>
      <c r="L2" s="610"/>
      <c r="M2" s="209"/>
      <c r="N2" s="210"/>
      <c r="O2" s="211"/>
      <c r="P2" s="629"/>
      <c r="Q2" s="629"/>
      <c r="R2" s="212"/>
      <c r="S2" s="213"/>
    </row>
    <row r="3" spans="1:19" ht="17.25" customHeight="1" thickBot="1" x14ac:dyDescent="0.3">
      <c r="A3" s="208"/>
      <c r="B3" s="593"/>
      <c r="C3" s="594"/>
      <c r="D3" s="595"/>
      <c r="E3" s="602" t="s">
        <v>53</v>
      </c>
      <c r="F3" s="603"/>
      <c r="G3" s="603"/>
      <c r="H3" s="604"/>
      <c r="I3" s="607"/>
      <c r="J3" s="608"/>
      <c r="K3" s="611"/>
      <c r="L3" s="612"/>
      <c r="M3" s="214"/>
      <c r="N3" s="215"/>
      <c r="O3" s="215"/>
      <c r="P3" s="215"/>
      <c r="Q3" s="215"/>
      <c r="R3" s="216"/>
      <c r="S3" s="213"/>
    </row>
    <row r="4" spans="1:19" ht="17.100000000000001" customHeight="1" thickBot="1" x14ac:dyDescent="0.3">
      <c r="A4" s="208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" thickTop="1" thickBot="1" x14ac:dyDescent="0.3">
      <c r="A5" s="208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 x14ac:dyDescent="0.3">
      <c r="A6" s="208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214"/>
      <c r="N6" s="215"/>
      <c r="O6" s="215"/>
      <c r="P6" s="215"/>
      <c r="Q6" s="215"/>
      <c r="R6" s="216"/>
      <c r="S6" s="213"/>
    </row>
    <row r="7" spans="1:19" ht="69.75" customHeight="1" thickTop="1" thickBot="1" x14ac:dyDescent="0.3">
      <c r="A7" s="208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217"/>
      <c r="N7" s="215"/>
      <c r="O7" s="215"/>
      <c r="P7" s="215"/>
      <c r="Q7" s="215"/>
      <c r="R7" s="216"/>
      <c r="S7" s="213"/>
    </row>
    <row r="8" spans="1:19" ht="5.25" customHeight="1" thickBot="1" x14ac:dyDescent="0.3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1.2" thickBot="1" x14ac:dyDescent="0.3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 x14ac:dyDescent="0.25">
      <c r="A10" s="218"/>
      <c r="B10" s="229" t="s">
        <v>25</v>
      </c>
      <c r="C10" s="361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 x14ac:dyDescent="0.25">
      <c r="A11" s="218"/>
      <c r="B11" s="234" t="s">
        <v>26</v>
      </c>
      <c r="C11" s="362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 x14ac:dyDescent="0.25">
      <c r="A12" s="218"/>
      <c r="B12" s="234" t="s">
        <v>2</v>
      </c>
      <c r="C12" s="362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 x14ac:dyDescent="0.25">
      <c r="A13" s="218"/>
      <c r="B13" s="234" t="s">
        <v>3</v>
      </c>
      <c r="C13" s="362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 x14ac:dyDescent="0.25">
      <c r="A14" s="218"/>
      <c r="B14" s="234" t="s">
        <v>27</v>
      </c>
      <c r="C14" s="362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 x14ac:dyDescent="0.25">
      <c r="A15" s="218"/>
      <c r="B15" s="234" t="s">
        <v>28</v>
      </c>
      <c r="C15" s="362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 x14ac:dyDescent="0.25">
      <c r="A16" s="218"/>
      <c r="B16" s="234" t="s">
        <v>9</v>
      </c>
      <c r="C16" s="362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 x14ac:dyDescent="0.25">
      <c r="A17" s="218"/>
      <c r="B17" s="234" t="s">
        <v>5</v>
      </c>
      <c r="C17" s="362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 x14ac:dyDescent="0.3">
      <c r="A18" s="218"/>
      <c r="B18" s="626" t="s">
        <v>54</v>
      </c>
      <c r="C18" s="627"/>
      <c r="D18" s="627"/>
      <c r="E18" s="628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 x14ac:dyDescent="0.3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8" thickTop="1" x14ac:dyDescent="0.25"/>
    <row r="21" spans="1:19" x14ac:dyDescent="0.25">
      <c r="L21" s="616" t="s">
        <v>136</v>
      </c>
      <c r="M21" s="616"/>
      <c r="N21" s="616"/>
      <c r="O21" s="483"/>
      <c r="P21" s="483"/>
    </row>
  </sheetData>
  <mergeCells count="20"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22" sqref="L22:P22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2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Данные!B26</f>
        <v>20</v>
      </c>
      <c r="L2" s="610"/>
      <c r="M2" s="133"/>
      <c r="N2" s="134"/>
      <c r="O2" s="135"/>
      <c r="P2" s="630"/>
      <c r="Q2" s="630"/>
      <c r="R2" s="136"/>
      <c r="S2" s="137"/>
    </row>
    <row r="3" spans="1:19" ht="17.25" customHeight="1" thickBot="1" x14ac:dyDescent="0.3">
      <c r="A3" s="132"/>
      <c r="B3" s="593"/>
      <c r="C3" s="594"/>
      <c r="D3" s="595"/>
      <c r="E3" s="602" t="s">
        <v>55</v>
      </c>
      <c r="F3" s="603"/>
      <c r="G3" s="603"/>
      <c r="H3" s="604"/>
      <c r="I3" s="607"/>
      <c r="J3" s="608"/>
      <c r="K3" s="611"/>
      <c r="L3" s="612"/>
      <c r="M3" s="138"/>
      <c r="N3" s="139"/>
      <c r="O3" s="139"/>
      <c r="P3" s="139"/>
      <c r="Q3" s="139"/>
      <c r="R3" s="140"/>
      <c r="S3" s="137"/>
    </row>
    <row r="4" spans="1:19" ht="17.100000000000001" customHeight="1" thickBot="1" x14ac:dyDescent="0.3">
      <c r="A4" s="132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" thickTop="1" thickBot="1" x14ac:dyDescent="0.3">
      <c r="A5" s="132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 x14ac:dyDescent="0.3">
      <c r="A6" s="132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138"/>
      <c r="N6" s="139"/>
      <c r="O6" s="139"/>
      <c r="P6" s="139"/>
      <c r="Q6" s="139"/>
      <c r="R6" s="140"/>
      <c r="S6" s="137"/>
    </row>
    <row r="7" spans="1:19" ht="65.25" customHeight="1" thickTop="1" thickBot="1" x14ac:dyDescent="0.3">
      <c r="A7" s="132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141"/>
      <c r="N7" s="139"/>
      <c r="O7" s="139"/>
      <c r="P7" s="139"/>
      <c r="Q7" s="139"/>
      <c r="R7" s="140"/>
      <c r="S7" s="137"/>
    </row>
    <row r="8" spans="1:19" ht="3.75" customHeight="1" thickBot="1" x14ac:dyDescent="0.3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1.2" thickBot="1" x14ac:dyDescent="0.3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 x14ac:dyDescent="0.25">
      <c r="A10" s="152"/>
      <c r="B10" s="153" t="s">
        <v>25</v>
      </c>
      <c r="C10" s="364">
        <v>42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 x14ac:dyDescent="0.25">
      <c r="A11" s="152"/>
      <c r="B11" s="153" t="s">
        <v>26</v>
      </c>
      <c r="C11" s="364">
        <v>17.149999999999999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 x14ac:dyDescent="0.25">
      <c r="A12" s="152"/>
      <c r="B12" s="153" t="s">
        <v>2</v>
      </c>
      <c r="C12" s="363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 x14ac:dyDescent="0.25">
      <c r="A13" s="152"/>
      <c r="B13" s="153" t="s">
        <v>3</v>
      </c>
      <c r="C13" s="364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 x14ac:dyDescent="0.25">
      <c r="A14" s="152"/>
      <c r="B14" s="153" t="s">
        <v>27</v>
      </c>
      <c r="C14" s="363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 x14ac:dyDescent="0.25">
      <c r="A15" s="152"/>
      <c r="B15" s="153" t="s">
        <v>28</v>
      </c>
      <c r="C15" s="363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 x14ac:dyDescent="0.25">
      <c r="A16" s="152"/>
      <c r="B16" s="153" t="s">
        <v>4</v>
      </c>
      <c r="C16" s="363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 x14ac:dyDescent="0.25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 x14ac:dyDescent="0.25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 x14ac:dyDescent="0.3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 x14ac:dyDescent="0.3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8" thickTop="1" x14ac:dyDescent="0.25"/>
    <row r="22" spans="1:19" x14ac:dyDescent="0.25">
      <c r="L22" s="616" t="s">
        <v>136</v>
      </c>
      <c r="M22" s="616"/>
      <c r="N22" s="616"/>
      <c r="O22" s="483"/>
      <c r="P22" s="483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2:N22"/>
    <mergeCell ref="K7:L7"/>
    <mergeCell ref="K6:L6"/>
    <mergeCell ref="K5:L5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4" customWidth="1"/>
    <col min="2" max="2" width="5" style="264" customWidth="1"/>
    <col min="3" max="3" width="11" style="264" customWidth="1"/>
    <col min="4" max="5" width="6.33203125" style="264" customWidth="1"/>
    <col min="6" max="6" width="5.6640625" style="264" customWidth="1"/>
    <col min="7" max="7" width="11.109375" style="264" customWidth="1"/>
    <col min="8" max="18" width="9" style="264" customWidth="1"/>
    <col min="19" max="19" width="1.44140625" style="264" customWidth="1"/>
    <col min="20" max="16384" width="9.109375" style="264"/>
  </cols>
  <sheetData>
    <row r="1" spans="1:19" ht="8.25" customHeight="1" thickTop="1" thickBot="1" x14ac:dyDescent="0.3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2.8" x14ac:dyDescent="0.25">
      <c r="A2" s="2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32">
        <f>Данные!B23</f>
        <v>20</v>
      </c>
      <c r="L2" s="633"/>
      <c r="M2" s="266"/>
      <c r="N2" s="267"/>
      <c r="O2" s="268"/>
      <c r="P2" s="631"/>
      <c r="Q2" s="631"/>
      <c r="R2" s="269"/>
      <c r="S2" s="270"/>
    </row>
    <row r="3" spans="1:19" ht="17.25" customHeight="1" thickBot="1" x14ac:dyDescent="0.3">
      <c r="A3" s="265"/>
      <c r="B3" s="593"/>
      <c r="C3" s="594"/>
      <c r="D3" s="595"/>
      <c r="E3" s="602" t="s">
        <v>56</v>
      </c>
      <c r="F3" s="603"/>
      <c r="G3" s="603"/>
      <c r="H3" s="604"/>
      <c r="I3" s="607"/>
      <c r="J3" s="608"/>
      <c r="K3" s="634"/>
      <c r="L3" s="635"/>
      <c r="M3" s="271"/>
      <c r="N3" s="272"/>
      <c r="O3" s="272"/>
      <c r="P3" s="272"/>
      <c r="Q3" s="272"/>
      <c r="R3" s="273"/>
      <c r="S3" s="270"/>
    </row>
    <row r="4" spans="1:19" ht="17.100000000000001" customHeight="1" thickBot="1" x14ac:dyDescent="0.3">
      <c r="A4" s="2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" thickTop="1" thickBot="1" x14ac:dyDescent="0.3">
      <c r="A5" s="2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 x14ac:dyDescent="0.3">
      <c r="A6" s="2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271"/>
      <c r="N6" s="272"/>
      <c r="O6" s="272"/>
      <c r="P6" s="272"/>
      <c r="Q6" s="272"/>
      <c r="R6" s="273"/>
      <c r="S6" s="270"/>
    </row>
    <row r="7" spans="1:19" ht="78.75" customHeight="1" thickTop="1" thickBot="1" x14ac:dyDescent="0.3">
      <c r="A7" s="2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274"/>
      <c r="N7" s="272"/>
      <c r="O7" s="272"/>
      <c r="P7" s="272"/>
      <c r="Q7" s="272"/>
      <c r="R7" s="273"/>
      <c r="S7" s="270"/>
    </row>
    <row r="8" spans="1:19" ht="3.75" customHeight="1" thickBot="1" x14ac:dyDescent="0.3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1.2" thickBot="1" x14ac:dyDescent="0.3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50"/>
      <c r="L9" s="350"/>
      <c r="M9" s="350"/>
      <c r="N9" s="350"/>
      <c r="O9" s="350"/>
      <c r="P9" s="350"/>
      <c r="Q9" s="350"/>
      <c r="R9" s="351"/>
      <c r="S9" s="284"/>
    </row>
    <row r="10" spans="1:19" ht="24.75" customHeight="1" x14ac:dyDescent="0.25">
      <c r="A10" s="275"/>
      <c r="B10" s="285" t="s">
        <v>25</v>
      </c>
      <c r="C10" s="385" t="s">
        <v>143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2"/>
      <c r="L10" s="352"/>
      <c r="M10" s="352"/>
      <c r="N10" s="352"/>
      <c r="O10" s="352"/>
      <c r="P10" s="352"/>
      <c r="Q10" s="352"/>
      <c r="R10" s="353"/>
      <c r="S10" s="281"/>
    </row>
    <row r="11" spans="1:19" ht="30.6" x14ac:dyDescent="0.25">
      <c r="A11" s="275"/>
      <c r="B11" s="289" t="s">
        <v>26</v>
      </c>
      <c r="C11" s="365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2"/>
      <c r="L11" s="352"/>
      <c r="M11" s="352"/>
      <c r="N11" s="352"/>
      <c r="O11" s="352"/>
      <c r="P11" s="352"/>
      <c r="Q11" s="352"/>
      <c r="R11" s="354"/>
      <c r="S11" s="281"/>
    </row>
    <row r="12" spans="1:19" ht="24.75" customHeight="1" x14ac:dyDescent="0.25">
      <c r="A12" s="275"/>
      <c r="B12" s="289" t="s">
        <v>2</v>
      </c>
      <c r="C12" s="359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5"/>
      <c r="L12" s="355"/>
      <c r="M12" s="355"/>
      <c r="N12" s="355"/>
      <c r="O12" s="355"/>
      <c r="P12" s="355"/>
      <c r="Q12" s="355"/>
      <c r="R12" s="356"/>
      <c r="S12" s="281"/>
    </row>
    <row r="13" spans="1:19" ht="24.75" customHeight="1" x14ac:dyDescent="0.25">
      <c r="A13" s="275"/>
      <c r="B13" s="289" t="s">
        <v>28</v>
      </c>
      <c r="C13" s="359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5"/>
      <c r="L13" s="355"/>
      <c r="M13" s="355"/>
      <c r="N13" s="355"/>
      <c r="O13" s="355"/>
      <c r="P13" s="355"/>
      <c r="Q13" s="355"/>
      <c r="R13" s="356"/>
      <c r="S13" s="281"/>
    </row>
    <row r="14" spans="1:19" ht="24.75" customHeight="1" x14ac:dyDescent="0.25">
      <c r="A14" s="275"/>
      <c r="B14" s="289" t="s">
        <v>4</v>
      </c>
      <c r="C14" s="365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5"/>
      <c r="L14" s="355"/>
      <c r="M14" s="355"/>
      <c r="N14" s="355"/>
      <c r="O14" s="355"/>
      <c r="P14" s="355"/>
      <c r="Q14" s="355"/>
      <c r="R14" s="356"/>
      <c r="S14" s="281"/>
    </row>
    <row r="15" spans="1:19" ht="24.75" customHeight="1" thickBot="1" x14ac:dyDescent="0.3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7"/>
      <c r="L15" s="357"/>
      <c r="M15" s="357"/>
      <c r="N15" s="357"/>
      <c r="O15" s="357"/>
      <c r="P15" s="357"/>
      <c r="Q15" s="357"/>
      <c r="R15" s="338"/>
      <c r="S15" s="281"/>
    </row>
    <row r="16" spans="1:19" ht="6" customHeight="1" thickBot="1" x14ac:dyDescent="0.3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8" thickTop="1" x14ac:dyDescent="0.25"/>
    <row r="18" spans="12:16" x14ac:dyDescent="0.25">
      <c r="L18" s="616" t="s">
        <v>136</v>
      </c>
      <c r="M18" s="616"/>
      <c r="N18" s="616"/>
      <c r="O18" s="483"/>
      <c r="P18" s="483"/>
    </row>
  </sheetData>
  <mergeCells count="19">
    <mergeCell ref="I2:J3"/>
    <mergeCell ref="K2:L3"/>
    <mergeCell ref="D5:H5"/>
    <mergeCell ref="L18:N18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0" zoomScale="90" zoomScaleNormal="100" zoomScaleSheetLayoutView="90" workbookViewId="0">
      <selection activeCell="B2" sqref="B2"/>
    </sheetView>
  </sheetViews>
  <sheetFormatPr defaultRowHeight="13.2" x14ac:dyDescent="0.25"/>
  <cols>
    <col min="1" max="1" width="12.109375" customWidth="1"/>
    <col min="2" max="2" width="20.66406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7"/>
      <c r="B1" s="480" t="s">
        <v>108</v>
      </c>
      <c r="C1" s="387"/>
      <c r="D1" s="479" t="str">
        <f>Данные!A2</f>
        <v>ХХI-КПМ-30-1-500-Размова</v>
      </c>
      <c r="E1" s="387"/>
      <c r="F1" s="387"/>
      <c r="G1" s="387"/>
      <c r="H1" s="387"/>
      <c r="I1" s="387"/>
      <c r="J1" s="387"/>
      <c r="K1" s="387"/>
      <c r="L1" s="387"/>
    </row>
    <row r="2" spans="1:13" ht="15.6" x14ac:dyDescent="0.3">
      <c r="A2" s="387"/>
      <c r="B2" s="387" t="s">
        <v>144</v>
      </c>
      <c r="C2" s="387"/>
      <c r="D2" s="387"/>
      <c r="E2" s="387"/>
      <c r="F2" s="387"/>
      <c r="G2" s="387"/>
      <c r="H2" s="387"/>
      <c r="I2" s="387"/>
      <c r="J2" s="388"/>
      <c r="K2" s="388"/>
      <c r="L2" s="388"/>
    </row>
    <row r="3" spans="1:13" x14ac:dyDescent="0.25">
      <c r="A3" s="504" t="s">
        <v>109</v>
      </c>
      <c r="B3" s="504"/>
      <c r="C3" s="504"/>
      <c r="D3" s="504"/>
      <c r="E3" s="504"/>
      <c r="F3" s="504"/>
      <c r="G3" s="504"/>
      <c r="H3" s="504"/>
      <c r="I3" s="504"/>
      <c r="K3" s="389"/>
      <c r="L3" s="389"/>
      <c r="M3" s="390"/>
    </row>
    <row r="4" spans="1:13" ht="16.2" thickBot="1" x14ac:dyDescent="0.35">
      <c r="A4" s="390"/>
      <c r="B4" s="391"/>
      <c r="C4" s="391"/>
      <c r="F4" s="392"/>
      <c r="G4" s="393"/>
      <c r="H4" s="392"/>
      <c r="I4" s="392"/>
      <c r="J4" s="389"/>
      <c r="K4" s="389"/>
      <c r="M4" s="371"/>
    </row>
    <row r="5" spans="1:13" ht="66.599999999999994" thickBot="1" x14ac:dyDescent="0.3">
      <c r="A5" s="394" t="s">
        <v>110</v>
      </c>
      <c r="B5" s="395" t="s">
        <v>111</v>
      </c>
      <c r="C5" s="395" t="s">
        <v>67</v>
      </c>
      <c r="D5" s="396" t="s">
        <v>112</v>
      </c>
      <c r="E5" s="395" t="s">
        <v>113</v>
      </c>
      <c r="F5" s="395" t="s">
        <v>114</v>
      </c>
      <c r="G5" s="395" t="s">
        <v>115</v>
      </c>
      <c r="H5" s="397" t="s">
        <v>116</v>
      </c>
      <c r="I5" s="398"/>
      <c r="J5" s="398"/>
      <c r="K5" s="398"/>
      <c r="L5" s="398"/>
    </row>
    <row r="6" spans="1:13" x14ac:dyDescent="0.25">
      <c r="A6" s="399">
        <v>1</v>
      </c>
      <c r="B6" s="400" t="str">
        <f>Данные!A14</f>
        <v>Чистовая форма</v>
      </c>
      <c r="C6" s="379" t="str">
        <f>Данные!C14</f>
        <v>Razmova 0.5 l</v>
      </c>
      <c r="D6" s="401">
        <f>Данные!$B14</f>
        <v>24</v>
      </c>
      <c r="E6" s="401">
        <v>24</v>
      </c>
      <c r="F6" s="402"/>
      <c r="G6" s="401">
        <f>E6-F6</f>
        <v>24</v>
      </c>
      <c r="H6" s="403"/>
      <c r="I6" s="404"/>
      <c r="J6" s="390"/>
      <c r="K6" s="390"/>
      <c r="L6" s="404"/>
    </row>
    <row r="7" spans="1:13" x14ac:dyDescent="0.25">
      <c r="A7" s="405">
        <f>A6+1</f>
        <v>2</v>
      </c>
      <c r="B7" s="406" t="str">
        <f>Данные!A15</f>
        <v>Чистовой поддон</v>
      </c>
      <c r="C7" s="379" t="str">
        <f>Данные!C15</f>
        <v>Razmova 0.5 l</v>
      </c>
      <c r="D7" s="407">
        <f>Данные!$B15</f>
        <v>24</v>
      </c>
      <c r="E7" s="407">
        <v>24</v>
      </c>
      <c r="F7" s="386"/>
      <c r="G7" s="407">
        <f t="shared" ref="G7:G17" si="0">E7-F7</f>
        <v>24</v>
      </c>
      <c r="H7" s="408"/>
      <c r="I7" s="404"/>
      <c r="J7" s="390"/>
      <c r="K7" s="390"/>
      <c r="L7" s="404"/>
    </row>
    <row r="8" spans="1:13" x14ac:dyDescent="0.25">
      <c r="A8" s="405">
        <f t="shared" ref="A8:A17" si="1">A7+1</f>
        <v>3</v>
      </c>
      <c r="B8" s="406" t="str">
        <f>Данные!A16</f>
        <v>Черновая форма</v>
      </c>
      <c r="C8" s="379" t="str">
        <f>Данные!C16</f>
        <v>Razmova 0.5 l</v>
      </c>
      <c r="D8" s="407">
        <f>Данные!$B16</f>
        <v>32</v>
      </c>
      <c r="E8" s="407">
        <v>32</v>
      </c>
      <c r="F8" s="386"/>
      <c r="G8" s="407">
        <f t="shared" si="0"/>
        <v>32</v>
      </c>
      <c r="H8" s="409"/>
      <c r="I8" s="404"/>
      <c r="J8" s="390"/>
      <c r="K8" s="390"/>
      <c r="L8" s="404"/>
    </row>
    <row r="9" spans="1:13" x14ac:dyDescent="0.25">
      <c r="A9" s="405">
        <f t="shared" si="1"/>
        <v>4</v>
      </c>
      <c r="B9" s="406" t="str">
        <f>Данные!A17</f>
        <v>Черновой поддон</v>
      </c>
      <c r="C9" s="379" t="str">
        <f>Данные!C17</f>
        <v>Razmova 0.5 l</v>
      </c>
      <c r="D9" s="407">
        <f>Данные!$B17</f>
        <v>32</v>
      </c>
      <c r="E9" s="407">
        <v>32</v>
      </c>
      <c r="F9" s="386"/>
      <c r="G9" s="407">
        <f t="shared" si="0"/>
        <v>32</v>
      </c>
      <c r="H9" s="409"/>
      <c r="I9" s="404"/>
      <c r="J9" s="410"/>
      <c r="K9" s="390"/>
      <c r="L9" s="404"/>
    </row>
    <row r="10" spans="1:13" x14ac:dyDescent="0.25">
      <c r="A10" s="405">
        <f t="shared" si="1"/>
        <v>5</v>
      </c>
      <c r="B10" s="406" t="str">
        <f>Данные!A18</f>
        <v>Горловое кольцо</v>
      </c>
      <c r="C10" s="379" t="str">
        <f>Данные!C18</f>
        <v>Razmova 0.5 l</v>
      </c>
      <c r="D10" s="407">
        <f>Данные!$B18</f>
        <v>60</v>
      </c>
      <c r="E10" s="407">
        <v>60</v>
      </c>
      <c r="F10" s="386"/>
      <c r="G10" s="407">
        <f t="shared" si="0"/>
        <v>60</v>
      </c>
      <c r="H10" s="409"/>
      <c r="I10" s="410"/>
      <c r="J10" s="410"/>
      <c r="K10" s="410"/>
      <c r="L10" s="404"/>
    </row>
    <row r="11" spans="1:13" x14ac:dyDescent="0.25">
      <c r="A11" s="405">
        <f t="shared" si="1"/>
        <v>6</v>
      </c>
      <c r="B11" s="406" t="str">
        <f>Данные!A19</f>
        <v>Направляющее кольцо</v>
      </c>
      <c r="C11" s="379" t="str">
        <f>Данные!C19</f>
        <v>Razmova 0.5 l</v>
      </c>
      <c r="D11" s="407">
        <f>Данные!$B19</f>
        <v>60</v>
      </c>
      <c r="E11" s="407">
        <v>60</v>
      </c>
      <c r="F11" s="386"/>
      <c r="G11" s="407">
        <f t="shared" si="0"/>
        <v>60</v>
      </c>
      <c r="H11" s="409"/>
      <c r="I11" s="404"/>
      <c r="J11" s="410"/>
      <c r="K11" s="390"/>
      <c r="L11" s="404"/>
    </row>
    <row r="12" spans="1:13" x14ac:dyDescent="0.25">
      <c r="A12" s="405">
        <f t="shared" si="1"/>
        <v>7</v>
      </c>
      <c r="B12" s="406" t="str">
        <f>Данные!A20</f>
        <v>Плунжер</v>
      </c>
      <c r="C12" s="379" t="str">
        <f>Данные!C20</f>
        <v>Razmova 0.5 l</v>
      </c>
      <c r="D12" s="407">
        <f>Данные!$B20</f>
        <v>50</v>
      </c>
      <c r="E12" s="407">
        <v>50</v>
      </c>
      <c r="F12" s="411"/>
      <c r="G12" s="407">
        <f t="shared" si="0"/>
        <v>50</v>
      </c>
      <c r="H12" s="409"/>
      <c r="I12" s="410"/>
      <c r="J12" s="410"/>
      <c r="K12" s="410"/>
      <c r="L12" s="404"/>
      <c r="M12" s="412"/>
    </row>
    <row r="13" spans="1:13" ht="14.25" customHeight="1" x14ac:dyDescent="0.25">
      <c r="A13" s="405">
        <f t="shared" si="1"/>
        <v>8</v>
      </c>
      <c r="B13" s="406" t="str">
        <f>Данные!A21</f>
        <v>Втулка плунжера</v>
      </c>
      <c r="C13" s="379" t="str">
        <f>Данные!C21</f>
        <v>Razmova 0.5 l</v>
      </c>
      <c r="D13" s="407">
        <f>Данные!$B21</f>
        <v>20</v>
      </c>
      <c r="E13" s="407">
        <v>20</v>
      </c>
      <c r="F13" s="413"/>
      <c r="G13" s="407">
        <f t="shared" si="0"/>
        <v>20</v>
      </c>
      <c r="H13" s="409"/>
      <c r="I13" s="410"/>
      <c r="J13" s="410"/>
      <c r="K13" s="410"/>
      <c r="L13" s="404"/>
      <c r="M13" s="412"/>
    </row>
    <row r="14" spans="1:13" ht="14.25" customHeight="1" x14ac:dyDescent="0.25">
      <c r="A14" s="405">
        <f t="shared" si="1"/>
        <v>9</v>
      </c>
      <c r="B14" s="406" t="str">
        <f>Данные!A22</f>
        <v>Хватки</v>
      </c>
      <c r="C14" s="379">
        <f>Данные!C22</f>
        <v>0</v>
      </c>
      <c r="D14" s="407">
        <f>Данные!$B22</f>
        <v>30</v>
      </c>
      <c r="E14" s="478">
        <v>30</v>
      </c>
      <c r="F14" s="386"/>
      <c r="G14" s="407">
        <f t="shared" si="0"/>
        <v>30</v>
      </c>
      <c r="H14" s="409" t="s">
        <v>42</v>
      </c>
      <c r="I14" s="410"/>
      <c r="J14" s="410"/>
      <c r="K14" s="410"/>
      <c r="L14" s="404"/>
    </row>
    <row r="15" spans="1:13" ht="14.25" customHeight="1" x14ac:dyDescent="0.25">
      <c r="A15" s="405">
        <f t="shared" si="1"/>
        <v>10</v>
      </c>
      <c r="B15" s="406" t="str">
        <f>Данные!A23</f>
        <v>Воронка</v>
      </c>
      <c r="C15" s="379" t="str">
        <f>Данные!C23</f>
        <v>Razmova 0.5 l</v>
      </c>
      <c r="D15" s="407">
        <f>Данные!$B23</f>
        <v>20</v>
      </c>
      <c r="E15" s="407">
        <v>20</v>
      </c>
      <c r="F15" s="411"/>
      <c r="G15" s="407">
        <f t="shared" si="0"/>
        <v>20</v>
      </c>
      <c r="H15" s="409"/>
      <c r="I15" s="410"/>
      <c r="J15" s="410"/>
      <c r="K15" s="410"/>
      <c r="L15" s="404"/>
    </row>
    <row r="16" spans="1:13" ht="14.25" customHeight="1" x14ac:dyDescent="0.25">
      <c r="A16" s="405">
        <f t="shared" si="1"/>
        <v>11</v>
      </c>
      <c r="B16" s="406" t="str">
        <f>Данные!A24</f>
        <v>Плита охлаждения</v>
      </c>
      <c r="C16" s="379" t="str">
        <f>Данные!C24</f>
        <v>Razmova 0.5 l</v>
      </c>
      <c r="D16" s="407">
        <f>Данные!$B24</f>
        <v>8</v>
      </c>
      <c r="E16" s="407">
        <v>8</v>
      </c>
      <c r="F16" s="386"/>
      <c r="G16" s="407">
        <f t="shared" si="0"/>
        <v>8</v>
      </c>
      <c r="H16" s="409"/>
      <c r="I16" s="410"/>
      <c r="J16" s="410"/>
      <c r="K16" s="410"/>
      <c r="L16" s="404"/>
    </row>
    <row r="17" spans="1:12" ht="14.25" customHeight="1" thickBot="1" x14ac:dyDescent="0.3">
      <c r="A17" s="414">
        <f t="shared" si="1"/>
        <v>12</v>
      </c>
      <c r="B17" s="415" t="s">
        <v>55</v>
      </c>
      <c r="C17" s="416" t="str">
        <f>Данные!C26</f>
        <v>Razmova 0.5 l</v>
      </c>
      <c r="D17" s="417">
        <f>Данные!$B26</f>
        <v>20</v>
      </c>
      <c r="E17" s="417">
        <v>20</v>
      </c>
      <c r="F17" s="418"/>
      <c r="G17" s="417">
        <f t="shared" si="0"/>
        <v>20</v>
      </c>
      <c r="H17" s="419"/>
      <c r="I17" s="410"/>
      <c r="J17" s="420"/>
      <c r="K17" s="410"/>
      <c r="L17" s="404"/>
    </row>
    <row r="18" spans="1:12" x14ac:dyDescent="0.25">
      <c r="A18" s="421"/>
      <c r="B18" s="422"/>
      <c r="C18" s="390"/>
      <c r="D18" s="423"/>
      <c r="E18" s="390"/>
      <c r="F18" s="390"/>
      <c r="G18" s="390"/>
      <c r="H18" s="390"/>
      <c r="I18" s="390"/>
      <c r="J18" s="390"/>
    </row>
    <row r="19" spans="1:12" ht="16.2" thickBot="1" x14ac:dyDescent="0.35">
      <c r="A19" s="390"/>
      <c r="B19" s="424" t="s">
        <v>117</v>
      </c>
      <c r="C19" s="371"/>
      <c r="D19" s="371"/>
      <c r="E19" s="371"/>
      <c r="F19" s="371"/>
      <c r="G19" s="390"/>
      <c r="H19" s="390"/>
      <c r="I19" s="390"/>
      <c r="J19" s="425"/>
      <c r="K19" s="425"/>
      <c r="L19" s="425"/>
    </row>
    <row r="20" spans="1:12" ht="66.599999999999994" thickBot="1" x14ac:dyDescent="0.3">
      <c r="A20" s="394" t="s">
        <v>118</v>
      </c>
      <c r="B20" s="395" t="s">
        <v>119</v>
      </c>
      <c r="C20" s="395" t="s">
        <v>120</v>
      </c>
      <c r="D20" s="395" t="s">
        <v>121</v>
      </c>
      <c r="E20" s="395" t="s">
        <v>122</v>
      </c>
      <c r="F20" s="395" t="s">
        <v>123</v>
      </c>
      <c r="G20" s="426" t="s">
        <v>124</v>
      </c>
      <c r="H20" s="427" t="s">
        <v>125</v>
      </c>
      <c r="I20" s="428" t="s">
        <v>126</v>
      </c>
      <c r="J20" s="398"/>
      <c r="K20" s="398"/>
      <c r="L20" s="398"/>
    </row>
    <row r="21" spans="1:12" x14ac:dyDescent="0.25">
      <c r="A21" s="429">
        <f>D6*700000</f>
        <v>16800000</v>
      </c>
      <c r="B21" s="430">
        <v>43900</v>
      </c>
      <c r="C21" s="431">
        <v>43902</v>
      </c>
      <c r="D21" s="430">
        <v>43906</v>
      </c>
      <c r="E21" s="432">
        <v>253260</v>
      </c>
      <c r="F21" s="432">
        <v>301118</v>
      </c>
      <c r="G21" s="433">
        <f>F21/A$21</f>
        <v>1.7923690476190475E-2</v>
      </c>
      <c r="H21" s="434">
        <f>A21-F21</f>
        <v>16498882</v>
      </c>
      <c r="I21" s="435">
        <f>1-G21</f>
        <v>0.98207630952380953</v>
      </c>
      <c r="J21" s="436"/>
      <c r="K21" s="410"/>
      <c r="L21" s="410"/>
    </row>
    <row r="22" spans="1:12" ht="12.75" customHeight="1" x14ac:dyDescent="0.25">
      <c r="A22" s="437"/>
      <c r="B22" s="438"/>
      <c r="C22" s="438"/>
      <c r="D22" s="438"/>
      <c r="E22" s="439"/>
      <c r="F22" s="439"/>
      <c r="G22" s="433">
        <f>F22/A$21</f>
        <v>0</v>
      </c>
      <c r="H22" s="440">
        <f>H21-F22</f>
        <v>16498882</v>
      </c>
      <c r="I22" s="441">
        <f>I21-G22</f>
        <v>0.98207630952380953</v>
      </c>
      <c r="J22" s="390"/>
      <c r="K22" s="390"/>
      <c r="L22" s="390"/>
    </row>
    <row r="23" spans="1:12" ht="12.75" customHeight="1" x14ac:dyDescent="0.25">
      <c r="A23" s="442"/>
      <c r="B23" s="443"/>
      <c r="C23" s="443"/>
      <c r="D23" s="443"/>
      <c r="E23" s="444"/>
      <c r="F23" s="444"/>
      <c r="G23" s="445"/>
      <c r="H23" s="446"/>
      <c r="I23" s="447"/>
      <c r="J23" s="436"/>
      <c r="K23" s="410"/>
      <c r="L23" s="410"/>
    </row>
    <row r="24" spans="1:12" x14ac:dyDescent="0.25">
      <c r="A24" s="442"/>
      <c r="B24" s="382"/>
      <c r="C24" s="382"/>
      <c r="D24" s="382"/>
      <c r="E24" s="382"/>
      <c r="F24" s="382"/>
      <c r="G24" s="382"/>
      <c r="H24" s="382"/>
      <c r="I24" s="448"/>
      <c r="J24" s="436"/>
      <c r="K24" s="436"/>
      <c r="L24" s="390"/>
    </row>
    <row r="25" spans="1:12" x14ac:dyDescent="0.25">
      <c r="A25" s="442"/>
      <c r="B25" s="443"/>
      <c r="C25" s="443"/>
      <c r="D25" s="443"/>
      <c r="E25" s="444"/>
      <c r="F25" s="444"/>
      <c r="G25" s="449"/>
      <c r="H25" s="446"/>
      <c r="I25" s="447"/>
      <c r="J25" s="436"/>
      <c r="K25" s="450"/>
      <c r="L25" s="390"/>
    </row>
    <row r="26" spans="1:12" x14ac:dyDescent="0.25">
      <c r="A26" s="442"/>
      <c r="B26" s="443"/>
      <c r="C26" s="443"/>
      <c r="D26" s="443"/>
      <c r="E26" s="444"/>
      <c r="F26" s="444"/>
      <c r="G26" s="449"/>
      <c r="H26" s="446"/>
      <c r="I26" s="447"/>
      <c r="J26" s="436"/>
      <c r="K26" s="436"/>
      <c r="L26" s="390"/>
    </row>
    <row r="27" spans="1:12" x14ac:dyDescent="0.25">
      <c r="A27" s="442"/>
      <c r="B27" s="443"/>
      <c r="C27" s="443"/>
      <c r="D27" s="443"/>
      <c r="E27" s="446"/>
      <c r="F27" s="444"/>
      <c r="G27" s="449"/>
      <c r="H27" s="446"/>
      <c r="I27" s="447"/>
      <c r="J27" s="436"/>
      <c r="K27" s="436"/>
      <c r="L27" s="390"/>
    </row>
    <row r="28" spans="1:12" x14ac:dyDescent="0.25">
      <c r="A28" s="442"/>
      <c r="B28" s="443"/>
      <c r="C28" s="443"/>
      <c r="D28" s="443"/>
      <c r="E28" s="446"/>
      <c r="F28" s="444"/>
      <c r="G28" s="449"/>
      <c r="H28" s="446"/>
      <c r="I28" s="447"/>
      <c r="J28" s="436"/>
      <c r="K28" s="436"/>
      <c r="L28" s="390"/>
    </row>
    <row r="29" spans="1:12" x14ac:dyDescent="0.25">
      <c r="A29" s="442"/>
      <c r="B29" s="443"/>
      <c r="C29" s="443"/>
      <c r="D29" s="382"/>
      <c r="E29" s="382"/>
      <c r="F29" s="444"/>
      <c r="G29" s="451"/>
      <c r="H29" s="446"/>
      <c r="I29" s="452"/>
      <c r="J29" s="436"/>
      <c r="K29" s="436"/>
      <c r="L29" s="390"/>
    </row>
    <row r="30" spans="1:12" x14ac:dyDescent="0.25">
      <c r="A30" s="442"/>
      <c r="B30" s="443"/>
      <c r="C30" s="443"/>
      <c r="D30" s="382"/>
      <c r="E30" s="382"/>
      <c r="F30" s="444"/>
      <c r="G30" s="449"/>
      <c r="H30" s="446"/>
      <c r="I30" s="452"/>
      <c r="J30" s="436"/>
      <c r="K30" s="436"/>
      <c r="L30" s="390"/>
    </row>
    <row r="31" spans="1:12" ht="13.8" thickBot="1" x14ac:dyDescent="0.3">
      <c r="A31" s="453"/>
      <c r="B31" s="454"/>
      <c r="C31" s="454"/>
      <c r="D31" s="455"/>
      <c r="E31" s="455"/>
      <c r="F31" s="456"/>
      <c r="G31" s="457"/>
      <c r="H31" s="458"/>
      <c r="I31" s="459"/>
      <c r="J31" s="390"/>
      <c r="K31" s="390"/>
      <c r="L31" s="390"/>
    </row>
    <row r="32" spans="1:12" ht="13.8" thickBot="1" x14ac:dyDescent="0.3">
      <c r="A32" s="460" t="s">
        <v>127</v>
      </c>
      <c r="B32" s="461"/>
      <c r="C32" s="461"/>
      <c r="D32" s="462"/>
      <c r="E32" s="463">
        <f>SUM(E21:E31)</f>
        <v>253260</v>
      </c>
      <c r="F32" s="464">
        <f>SUM(F21:F31)</f>
        <v>301118</v>
      </c>
      <c r="G32" s="465">
        <f>SUM(G21:G31)</f>
        <v>1.7923690476190475E-2</v>
      </c>
      <c r="H32" s="466">
        <f>A21-F32</f>
        <v>16498882</v>
      </c>
      <c r="I32" s="467">
        <f>1-G32</f>
        <v>0.98207630952380953</v>
      </c>
      <c r="J32" s="468"/>
      <c r="K32" s="468"/>
      <c r="L32" s="468"/>
    </row>
    <row r="35" spans="1:11" x14ac:dyDescent="0.25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 x14ac:dyDescent="0.3">
      <c r="A36" s="505" t="s">
        <v>128</v>
      </c>
      <c r="B36" s="505"/>
      <c r="C36" s="505"/>
      <c r="D36" s="505"/>
      <c r="E36" s="390"/>
      <c r="F36" s="390"/>
      <c r="G36" s="390"/>
      <c r="H36" s="390"/>
      <c r="I36" s="390"/>
      <c r="J36" s="390"/>
    </row>
    <row r="37" spans="1:11" x14ac:dyDescent="0.25">
      <c r="A37" s="506" t="s">
        <v>129</v>
      </c>
      <c r="B37" s="506"/>
      <c r="C37" s="469" t="s">
        <v>130</v>
      </c>
      <c r="D37" s="469" t="s">
        <v>131</v>
      </c>
      <c r="E37" s="390"/>
      <c r="F37" s="390"/>
      <c r="G37" s="390"/>
      <c r="H37" s="390"/>
      <c r="I37" s="390"/>
      <c r="J37" s="390"/>
    </row>
    <row r="38" spans="1:11" x14ac:dyDescent="0.25">
      <c r="A38" s="507">
        <f>A21-F32</f>
        <v>16498882</v>
      </c>
      <c r="B38" s="508"/>
      <c r="C38" s="470">
        <f>1-G32</f>
        <v>0.98207630952380953</v>
      </c>
      <c r="D38" s="471">
        <f>(C38/0.8)*100</f>
        <v>122.75953869047618</v>
      </c>
      <c r="E38" s="472" t="s">
        <v>132</v>
      </c>
      <c r="F38" s="472"/>
      <c r="G38" s="472"/>
      <c r="H38" s="472"/>
      <c r="I38" s="472"/>
      <c r="J38" s="472"/>
    </row>
    <row r="39" spans="1:11" x14ac:dyDescent="0.25">
      <c r="A39" s="390"/>
      <c r="B39" s="390"/>
      <c r="C39" s="390"/>
      <c r="D39" s="390"/>
      <c r="E39" s="390"/>
      <c r="F39" s="390"/>
    </row>
    <row r="40" spans="1:11" x14ac:dyDescent="0.25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42</v>
      </c>
    </row>
    <row r="41" spans="1:11" ht="15.6" x14ac:dyDescent="0.3">
      <c r="A41" s="390"/>
      <c r="B41" s="473"/>
      <c r="C41" s="473"/>
      <c r="D41" s="390"/>
      <c r="E41" s="390"/>
      <c r="F41" s="390"/>
      <c r="G41" s="390"/>
      <c r="H41" s="390"/>
      <c r="I41" s="390"/>
      <c r="J41" s="390"/>
    </row>
    <row r="42" spans="1:11" x14ac:dyDescent="0.25">
      <c r="A42" s="474"/>
      <c r="B42" s="474"/>
      <c r="C42" s="474"/>
      <c r="D42" s="474"/>
      <c r="E42" s="474"/>
      <c r="F42" s="474"/>
      <c r="G42" s="474"/>
      <c r="H42" s="474"/>
      <c r="I42" s="509"/>
      <c r="J42" s="510"/>
    </row>
    <row r="43" spans="1:11" x14ac:dyDescent="0.25">
      <c r="A43" s="475"/>
      <c r="B43" s="476"/>
      <c r="C43" s="476"/>
      <c r="D43" s="390"/>
      <c r="E43" s="390"/>
      <c r="F43" s="476"/>
      <c r="G43" s="420"/>
      <c r="H43" s="476"/>
    </row>
    <row r="44" spans="1:11" x14ac:dyDescent="0.25">
      <c r="A44" s="475"/>
      <c r="B44" s="476"/>
      <c r="C44" s="476"/>
      <c r="D44" s="476"/>
      <c r="E44" s="476"/>
      <c r="F44" s="476"/>
      <c r="G44" s="420"/>
      <c r="H44" s="476"/>
    </row>
    <row r="45" spans="1:11" x14ac:dyDescent="0.25">
      <c r="A45" s="475"/>
      <c r="B45" s="476"/>
      <c r="C45" s="476"/>
      <c r="D45" s="390"/>
      <c r="E45" s="390"/>
      <c r="F45" s="476"/>
      <c r="G45" s="420"/>
      <c r="H45" s="476"/>
    </row>
    <row r="46" spans="1:11" x14ac:dyDescent="0.25">
      <c r="A46" s="475"/>
      <c r="B46" s="476"/>
      <c r="C46" s="476"/>
      <c r="D46" s="476"/>
      <c r="E46" s="476"/>
      <c r="F46" s="476"/>
      <c r="G46" s="420"/>
      <c r="H46" s="476"/>
    </row>
    <row r="47" spans="1:11" x14ac:dyDescent="0.25">
      <c r="A47" s="475"/>
      <c r="B47" s="476"/>
      <c r="C47" s="476"/>
      <c r="D47" s="390"/>
      <c r="E47" s="390"/>
      <c r="F47" s="476"/>
      <c r="G47" s="420"/>
      <c r="H47" s="476"/>
    </row>
    <row r="48" spans="1:11" x14ac:dyDescent="0.25">
      <c r="A48" s="475"/>
      <c r="B48" s="476"/>
      <c r="C48" s="410"/>
      <c r="D48" s="477"/>
      <c r="E48" s="477"/>
      <c r="F48" s="410"/>
      <c r="G48" s="410"/>
      <c r="H48" s="410"/>
    </row>
    <row r="49" spans="1:10" x14ac:dyDescent="0.25">
      <c r="A49" s="475"/>
      <c r="B49" s="476"/>
      <c r="C49" s="476"/>
      <c r="D49" s="476"/>
      <c r="E49" s="476"/>
      <c r="F49" s="476"/>
      <c r="G49" s="420"/>
      <c r="H49" s="476"/>
    </row>
    <row r="50" spans="1:10" x14ac:dyDescent="0.25">
      <c r="A50" s="475"/>
      <c r="B50" s="476"/>
      <c r="C50" s="476"/>
      <c r="D50" s="476"/>
      <c r="E50" s="476"/>
      <c r="F50" s="476"/>
      <c r="G50" s="420"/>
      <c r="H50" s="476"/>
    </row>
    <row r="51" spans="1:10" x14ac:dyDescent="0.25">
      <c r="A51" s="475"/>
      <c r="B51" s="476"/>
      <c r="C51" s="476"/>
      <c r="D51" s="390"/>
      <c r="E51" s="390"/>
      <c r="F51" s="476"/>
      <c r="G51" s="420"/>
      <c r="H51" s="476"/>
    </row>
    <row r="52" spans="1:10" ht="15.6" x14ac:dyDescent="0.3">
      <c r="A52" s="390"/>
      <c r="B52" s="502"/>
      <c r="C52" s="502"/>
      <c r="D52" s="503"/>
      <c r="E52" s="472"/>
      <c r="F52" s="390"/>
      <c r="G52" s="390"/>
      <c r="H52" s="390"/>
      <c r="I52" s="390"/>
      <c r="J52" s="390"/>
    </row>
    <row r="53" spans="1:10" x14ac:dyDescent="0.25">
      <c r="A53" s="474"/>
      <c r="B53" s="474"/>
      <c r="C53" s="474"/>
      <c r="D53" s="474"/>
      <c r="E53" s="474"/>
      <c r="F53" s="474"/>
      <c r="G53" s="474"/>
      <c r="H53" s="474"/>
      <c r="I53" s="509"/>
      <c r="J53" s="510"/>
    </row>
    <row r="54" spans="1:10" x14ac:dyDescent="0.25">
      <c r="A54" s="475"/>
      <c r="B54" s="390"/>
      <c r="C54" s="390"/>
      <c r="D54" s="390"/>
      <c r="E54" s="390"/>
      <c r="F54" s="420"/>
      <c r="G54" s="420"/>
      <c r="H54" s="476"/>
      <c r="I54" s="511"/>
      <c r="J54" s="511"/>
    </row>
    <row r="55" spans="1:10" x14ac:dyDescent="0.25">
      <c r="A55" s="475"/>
      <c r="B55" s="390"/>
      <c r="C55" s="390"/>
      <c r="D55" s="410"/>
      <c r="E55" s="410"/>
      <c r="F55" s="410"/>
      <c r="G55" s="410"/>
      <c r="H55" s="410"/>
      <c r="I55" s="511"/>
      <c r="J55" s="511"/>
    </row>
    <row r="56" spans="1:10" x14ac:dyDescent="0.25">
      <c r="A56" s="390"/>
      <c r="B56" s="390"/>
      <c r="C56" s="390"/>
      <c r="D56" s="390"/>
      <c r="E56" s="390"/>
      <c r="F56" s="390"/>
      <c r="G56" s="390"/>
      <c r="H56" s="390"/>
    </row>
    <row r="61" spans="1:10" x14ac:dyDescent="0.25">
      <c r="B61" s="509"/>
      <c r="C61" s="510"/>
    </row>
    <row r="68" spans="2:3" x14ac:dyDescent="0.25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showZeros="0" view="pageBreakPreview" topLeftCell="A43" zoomScaleSheetLayoutView="100" workbookViewId="0">
      <selection activeCell="A55" sqref="A55:XFD55"/>
    </sheetView>
  </sheetViews>
  <sheetFormatPr defaultColWidth="9.109375" defaultRowHeight="14.4" x14ac:dyDescent="0.3"/>
  <cols>
    <col min="1" max="3" width="9.109375" style="306"/>
    <col min="4" max="4" width="8" style="306" customWidth="1"/>
    <col min="5" max="5" width="9.109375" style="306"/>
    <col min="6" max="6" width="10.33203125" style="306" customWidth="1"/>
    <col min="7" max="7" width="9.109375" style="306" customWidth="1"/>
    <col min="8" max="8" width="16.5546875" style="306" bestFit="1" customWidth="1"/>
    <col min="9" max="9" width="12.6640625" style="306" bestFit="1" customWidth="1"/>
    <col min="10" max="16384" width="9.109375" style="306"/>
  </cols>
  <sheetData>
    <row r="2" spans="1:11" s="366" customFormat="1" ht="17.399999999999999" x14ac:dyDescent="0.35">
      <c r="G2" s="315" t="s">
        <v>58</v>
      </c>
      <c r="H2" s="316"/>
      <c r="I2" s="316"/>
      <c r="J2" s="316"/>
      <c r="K2" s="316"/>
    </row>
    <row r="3" spans="1:11" s="366" customFormat="1" ht="17.399999999999999" x14ac:dyDescent="0.35">
      <c r="G3" s="315" t="s">
        <v>100</v>
      </c>
      <c r="H3" s="316"/>
      <c r="I3" s="316"/>
      <c r="J3" s="316"/>
      <c r="K3" s="316"/>
    </row>
    <row r="4" spans="1:11" s="366" customFormat="1" ht="17.399999999999999" x14ac:dyDescent="0.35">
      <c r="G4" s="315" t="s">
        <v>103</v>
      </c>
      <c r="H4" s="316"/>
      <c r="I4" s="316"/>
      <c r="J4" s="316"/>
      <c r="K4" s="316"/>
    </row>
    <row r="5" spans="1:11" s="366" customFormat="1" x14ac:dyDescent="0.3"/>
    <row r="6" spans="1:11" s="366" customFormat="1" ht="17.399999999999999" x14ac:dyDescent="0.35">
      <c r="G6" s="367"/>
      <c r="H6" s="315" t="s">
        <v>101</v>
      </c>
      <c r="I6" s="316"/>
      <c r="J6" s="316"/>
    </row>
    <row r="7" spans="1:11" s="366" customFormat="1" ht="17.399999999999999" x14ac:dyDescent="0.35">
      <c r="H7" s="316"/>
      <c r="I7" s="316"/>
      <c r="J7" s="316"/>
    </row>
    <row r="8" spans="1:11" s="366" customFormat="1" ht="18" x14ac:dyDescent="0.35">
      <c r="G8" s="309" t="s">
        <v>59</v>
      </c>
      <c r="H8" s="367"/>
      <c r="I8" s="315" t="s">
        <v>77</v>
      </c>
      <c r="J8" s="316"/>
    </row>
    <row r="11" spans="1:11" ht="15" customHeight="1" x14ac:dyDescent="0.3">
      <c r="A11" s="533" t="s">
        <v>64</v>
      </c>
      <c r="B11" s="533"/>
      <c r="C11" s="533"/>
      <c r="D11" s="533"/>
      <c r="E11" s="533"/>
      <c r="F11" s="533"/>
      <c r="G11" s="533"/>
      <c r="H11" s="533"/>
      <c r="I11" s="533"/>
      <c r="J11" s="533"/>
    </row>
    <row r="12" spans="1:11" ht="15" customHeight="1" x14ac:dyDescent="0.3">
      <c r="A12" s="532" t="s">
        <v>73</v>
      </c>
      <c r="B12" s="532"/>
      <c r="C12" s="532"/>
      <c r="D12" s="532"/>
      <c r="E12" s="532"/>
      <c r="F12" s="532"/>
      <c r="G12" s="532"/>
      <c r="H12" s="532"/>
      <c r="I12" s="532"/>
      <c r="J12" s="532"/>
    </row>
    <row r="13" spans="1:11" ht="18" customHeight="1" x14ac:dyDescent="0.3">
      <c r="A13" s="534" t="str">
        <f>Данные!A2</f>
        <v>ХХI-КПМ-30-1-500-Размова</v>
      </c>
      <c r="B13" s="533"/>
      <c r="C13" s="533"/>
      <c r="D13" s="533"/>
      <c r="E13" s="533"/>
      <c r="F13" s="533"/>
      <c r="G13" s="533"/>
      <c r="H13" s="533"/>
      <c r="I13" s="533"/>
      <c r="J13" s="533"/>
    </row>
    <row r="15" spans="1:11" ht="15.6" x14ac:dyDescent="0.3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43896</v>
      </c>
      <c r="I15" s="310"/>
      <c r="J15" s="311"/>
    </row>
    <row r="16" spans="1:11" ht="15.6" x14ac:dyDescent="0.3">
      <c r="A16" s="310" t="s">
        <v>94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8" customFormat="1" ht="15.6" x14ac:dyDescent="0.3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8" customFormat="1" ht="15.6" x14ac:dyDescent="0.3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8" customFormat="1" ht="15.6" x14ac:dyDescent="0.3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6" x14ac:dyDescent="0.3">
      <c r="A20" s="310" t="s">
        <v>74</v>
      </c>
      <c r="B20" s="310"/>
      <c r="C20" s="310"/>
      <c r="D20" s="310"/>
      <c r="E20" s="310"/>
      <c r="F20" s="310"/>
      <c r="G20" s="310"/>
      <c r="H20" s="310"/>
      <c r="I20" s="312">
        <f>H15</f>
        <v>43896</v>
      </c>
      <c r="J20" s="311"/>
    </row>
    <row r="21" spans="1:10" ht="15.6" x14ac:dyDescent="0.3">
      <c r="A21" s="310" t="s">
        <v>75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 x14ac:dyDescent="0.3">
      <c r="A22" s="535" t="s">
        <v>65</v>
      </c>
      <c r="B22" s="535" t="s">
        <v>66</v>
      </c>
      <c r="C22" s="535"/>
      <c r="D22" s="535"/>
      <c r="E22" s="535" t="s">
        <v>67</v>
      </c>
      <c r="F22" s="535"/>
      <c r="G22" s="540" t="s">
        <v>68</v>
      </c>
      <c r="H22" s="535" t="s">
        <v>69</v>
      </c>
      <c r="I22" s="535"/>
      <c r="J22" s="535"/>
    </row>
    <row r="23" spans="1:10" x14ac:dyDescent="0.3">
      <c r="A23" s="535"/>
      <c r="B23" s="535"/>
      <c r="C23" s="535"/>
      <c r="D23" s="535"/>
      <c r="E23" s="535"/>
      <c r="F23" s="535"/>
      <c r="G23" s="540"/>
      <c r="H23" s="535"/>
      <c r="I23" s="535"/>
      <c r="J23" s="535"/>
    </row>
    <row r="24" spans="1:10" x14ac:dyDescent="0.3">
      <c r="A24" s="512">
        <v>1</v>
      </c>
      <c r="B24" s="537" t="s">
        <v>43</v>
      </c>
      <c r="C24" s="538"/>
      <c r="D24" s="539"/>
      <c r="E24" s="517" t="str">
        <f>Данные!C14</f>
        <v>Razmova 0.5 l</v>
      </c>
      <c r="F24" s="518"/>
      <c r="G24" s="521">
        <f>Данные!B14</f>
        <v>24</v>
      </c>
      <c r="H24" s="523"/>
      <c r="I24" s="524"/>
      <c r="J24" s="525"/>
    </row>
    <row r="25" spans="1:10" ht="40.049999999999997" customHeight="1" x14ac:dyDescent="0.3">
      <c r="A25" s="513"/>
      <c r="B25" s="529" t="str">
        <f>Данные!$A$30</f>
        <v>(к серийному формокомплекту ХХI-КПМ-30-1-500-Размова)</v>
      </c>
      <c r="C25" s="530"/>
      <c r="D25" s="531"/>
      <c r="E25" s="536"/>
      <c r="F25" s="520"/>
      <c r="G25" s="522"/>
      <c r="H25" s="526"/>
      <c r="I25" s="527"/>
      <c r="J25" s="528"/>
    </row>
    <row r="26" spans="1:10" x14ac:dyDescent="0.3">
      <c r="A26" s="512">
        <f>A24+1</f>
        <v>2</v>
      </c>
      <c r="B26" s="514" t="s">
        <v>106</v>
      </c>
      <c r="C26" s="515"/>
      <c r="D26" s="516"/>
      <c r="E26" s="517" t="str">
        <f>Данные!C15</f>
        <v>Razmova 0.5 l</v>
      </c>
      <c r="F26" s="518"/>
      <c r="G26" s="521">
        <f>Данные!B15</f>
        <v>24</v>
      </c>
      <c r="H26" s="523"/>
      <c r="I26" s="524"/>
      <c r="J26" s="525"/>
    </row>
    <row r="27" spans="1:10" ht="40.049999999999997" customHeight="1" x14ac:dyDescent="0.3">
      <c r="A27" s="513"/>
      <c r="B27" s="529" t="str">
        <f>Данные!$A$30</f>
        <v>(к серийному формокомплекту ХХI-КПМ-30-1-500-Размова)</v>
      </c>
      <c r="C27" s="530"/>
      <c r="D27" s="531"/>
      <c r="E27" s="536"/>
      <c r="F27" s="520"/>
      <c r="G27" s="522"/>
      <c r="H27" s="526"/>
      <c r="I27" s="527"/>
      <c r="J27" s="528"/>
    </row>
    <row r="28" spans="1:10" ht="14.4" customHeight="1" x14ac:dyDescent="0.3">
      <c r="A28" s="512">
        <f t="shared" ref="A28" si="0">A26+1</f>
        <v>3</v>
      </c>
      <c r="B28" s="514" t="s">
        <v>38</v>
      </c>
      <c r="C28" s="515"/>
      <c r="D28" s="516"/>
      <c r="E28" s="517" t="str">
        <f>Данные!C16</f>
        <v>Razmova 0.5 l</v>
      </c>
      <c r="F28" s="518"/>
      <c r="G28" s="521">
        <f>Данные!B16</f>
        <v>32</v>
      </c>
      <c r="H28" s="523"/>
      <c r="I28" s="524"/>
      <c r="J28" s="525"/>
    </row>
    <row r="29" spans="1:10" ht="40.049999999999997" customHeight="1" x14ac:dyDescent="0.3">
      <c r="A29" s="513"/>
      <c r="B29" s="529" t="str">
        <f>Данные!$A$30</f>
        <v>(к серийному формокомплекту ХХI-КПМ-30-1-500-Размова)</v>
      </c>
      <c r="C29" s="530"/>
      <c r="D29" s="531"/>
      <c r="E29" s="536"/>
      <c r="F29" s="520"/>
      <c r="G29" s="522"/>
      <c r="H29" s="526"/>
      <c r="I29" s="527"/>
      <c r="J29" s="528"/>
    </row>
    <row r="30" spans="1:10" ht="14.4" customHeight="1" x14ac:dyDescent="0.3">
      <c r="A30" s="512">
        <f t="shared" ref="A30" si="1">A28+1</f>
        <v>4</v>
      </c>
      <c r="B30" s="514" t="s">
        <v>107</v>
      </c>
      <c r="C30" s="515"/>
      <c r="D30" s="516"/>
      <c r="E30" s="517" t="str">
        <f>Данные!C17</f>
        <v>Razmova 0.5 l</v>
      </c>
      <c r="F30" s="518"/>
      <c r="G30" s="521">
        <f>Данные!B17</f>
        <v>32</v>
      </c>
      <c r="H30" s="523"/>
      <c r="I30" s="524"/>
      <c r="J30" s="525"/>
    </row>
    <row r="31" spans="1:10" ht="40.049999999999997" customHeight="1" x14ac:dyDescent="0.3">
      <c r="A31" s="513"/>
      <c r="B31" s="529" t="str">
        <f>Данные!$A$30</f>
        <v>(к серийному формокомплекту ХХI-КПМ-30-1-500-Размова)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" customHeight="1" x14ac:dyDescent="0.3">
      <c r="A32" s="512">
        <f t="shared" ref="A32" si="2">A30+1</f>
        <v>5</v>
      </c>
      <c r="B32" s="514" t="s">
        <v>47</v>
      </c>
      <c r="C32" s="515"/>
      <c r="D32" s="516"/>
      <c r="E32" s="517" t="str">
        <f>Данные!C18</f>
        <v>Razmova 0.5 l</v>
      </c>
      <c r="F32" s="518"/>
      <c r="G32" s="521">
        <f>Данные!B18</f>
        <v>60</v>
      </c>
      <c r="H32" s="523"/>
      <c r="I32" s="524"/>
      <c r="J32" s="525"/>
    </row>
    <row r="33" spans="1:10" ht="40.049999999999997" customHeight="1" x14ac:dyDescent="0.3">
      <c r="A33" s="513"/>
      <c r="B33" s="529" t="str">
        <f>Данные!$A$30</f>
        <v>(к серийному формокомплекту ХХI-КПМ-30-1-500-Размова)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" customHeight="1" x14ac:dyDescent="0.3">
      <c r="A34" s="512">
        <f t="shared" ref="A34" si="3">A32+1</f>
        <v>6</v>
      </c>
      <c r="B34" s="514" t="s">
        <v>89</v>
      </c>
      <c r="C34" s="515"/>
      <c r="D34" s="516"/>
      <c r="E34" s="517" t="str">
        <f>Данные!C19</f>
        <v>Razmova 0.5 l</v>
      </c>
      <c r="F34" s="518"/>
      <c r="G34" s="521">
        <f>Данные!B19</f>
        <v>60</v>
      </c>
      <c r="H34" s="523"/>
      <c r="I34" s="524"/>
      <c r="J34" s="525"/>
    </row>
    <row r="35" spans="1:10" ht="40.049999999999997" customHeight="1" x14ac:dyDescent="0.3">
      <c r="A35" s="513"/>
      <c r="B35" s="529" t="str">
        <f>Данные!$A$30</f>
        <v>(к серийному формокомплекту ХХI-КПМ-30-1-500-Размова)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" customHeight="1" x14ac:dyDescent="0.3">
      <c r="A36" s="512">
        <f t="shared" ref="A36" si="4">A34+1</f>
        <v>7</v>
      </c>
      <c r="B36" s="514" t="s">
        <v>51</v>
      </c>
      <c r="C36" s="515"/>
      <c r="D36" s="516"/>
      <c r="E36" s="517" t="str">
        <f>Данные!C20</f>
        <v>Razmova 0.5 l</v>
      </c>
      <c r="F36" s="518"/>
      <c r="G36" s="521">
        <f>Данные!B20</f>
        <v>50</v>
      </c>
      <c r="H36" s="523"/>
      <c r="I36" s="524"/>
      <c r="J36" s="525"/>
    </row>
    <row r="37" spans="1:10" ht="40.049999999999997" customHeight="1" x14ac:dyDescent="0.3">
      <c r="A37" s="513"/>
      <c r="B37" s="529" t="str">
        <f>Данные!$A$30</f>
        <v>(к серийному формокомплекту ХХI-КПМ-30-1-500-Размова)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" customHeight="1" x14ac:dyDescent="0.3">
      <c r="A38" s="512">
        <f t="shared" ref="A38" si="5">A36+1</f>
        <v>8</v>
      </c>
      <c r="B38" s="514" t="s">
        <v>53</v>
      </c>
      <c r="C38" s="515"/>
      <c r="D38" s="516"/>
      <c r="E38" s="517" t="str">
        <f>Данные!C21</f>
        <v>Razmova 0.5 l</v>
      </c>
      <c r="F38" s="518"/>
      <c r="G38" s="521">
        <f>Данные!B21</f>
        <v>20</v>
      </c>
      <c r="H38" s="523"/>
      <c r="I38" s="524"/>
      <c r="J38" s="525"/>
    </row>
    <row r="39" spans="1:10" ht="40.049999999999997" customHeight="1" x14ac:dyDescent="0.3">
      <c r="A39" s="513"/>
      <c r="B39" s="529" t="str">
        <f>Данные!$A$30</f>
        <v>(к серийному формокомплекту ХХI-КПМ-30-1-500-Размова)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" customHeight="1" x14ac:dyDescent="0.3">
      <c r="A40" s="512">
        <f t="shared" ref="A40" si="6">A38+1</f>
        <v>9</v>
      </c>
      <c r="B40" s="514" t="s">
        <v>56</v>
      </c>
      <c r="C40" s="515"/>
      <c r="D40" s="516"/>
      <c r="E40" s="517" t="str">
        <f>Данные!C23</f>
        <v>Razmova 0.5 l</v>
      </c>
      <c r="F40" s="518"/>
      <c r="G40" s="521">
        <f>Данные!B23</f>
        <v>20</v>
      </c>
      <c r="H40" s="523"/>
      <c r="I40" s="524"/>
      <c r="J40" s="525"/>
    </row>
    <row r="41" spans="1:10" ht="40.049999999999997" customHeight="1" x14ac:dyDescent="0.3">
      <c r="A41" s="513"/>
      <c r="B41" s="529" t="str">
        <f>Данные!$A$30</f>
        <v>(к серийному формокомплекту ХХI-КПМ-30-1-500-Размова)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" customHeight="1" x14ac:dyDescent="0.3">
      <c r="A42" s="512">
        <f t="shared" ref="A42" si="7">A40+1</f>
        <v>10</v>
      </c>
      <c r="B42" s="514" t="s">
        <v>55</v>
      </c>
      <c r="C42" s="515"/>
      <c r="D42" s="516"/>
      <c r="E42" s="517" t="str">
        <f>Данные!C26</f>
        <v>Razmova 0.5 l</v>
      </c>
      <c r="F42" s="518"/>
      <c r="G42" s="521">
        <f>Данные!B26</f>
        <v>20</v>
      </c>
      <c r="H42" s="523"/>
      <c r="I42" s="524"/>
      <c r="J42" s="525"/>
    </row>
    <row r="43" spans="1:10" ht="40.049999999999997" customHeight="1" x14ac:dyDescent="0.3">
      <c r="A43" s="513"/>
      <c r="B43" s="529" t="str">
        <f>Данные!$A$30</f>
        <v>(к серийному формокомплекту ХХI-КПМ-30-1-500-Размова)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" customHeight="1" x14ac:dyDescent="0.3">
      <c r="A44" s="512">
        <f t="shared" ref="A44" si="8">A42+1</f>
        <v>11</v>
      </c>
      <c r="B44" s="514" t="s">
        <v>104</v>
      </c>
      <c r="C44" s="515"/>
      <c r="D44" s="516"/>
      <c r="E44" s="517">
        <f>Данные!C27</f>
        <v>0</v>
      </c>
      <c r="F44" s="518"/>
      <c r="G44" s="521">
        <f>Данные!B27</f>
        <v>20</v>
      </c>
      <c r="H44" s="523"/>
      <c r="I44" s="524"/>
      <c r="J44" s="525"/>
    </row>
    <row r="45" spans="1:10" ht="40.049999999999997" customHeight="1" x14ac:dyDescent="0.3">
      <c r="A45" s="513"/>
      <c r="B45" s="529" t="str">
        <f>Данные!$A$30</f>
        <v>(к серийному формокомплекту ХХI-КПМ-30-1-500-Размова)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" customHeight="1" x14ac:dyDescent="0.3">
      <c r="A46" s="512">
        <f t="shared" ref="A46:A48" si="9">A44+1</f>
        <v>12</v>
      </c>
      <c r="B46" s="514" t="s">
        <v>70</v>
      </c>
      <c r="C46" s="515"/>
      <c r="D46" s="516"/>
      <c r="E46" s="517" t="str">
        <f>Данные!C24</f>
        <v>Razmova 0.5 l</v>
      </c>
      <c r="F46" s="518"/>
      <c r="G46" s="521">
        <f>Данные!B24</f>
        <v>8</v>
      </c>
      <c r="H46" s="523"/>
      <c r="I46" s="524"/>
      <c r="J46" s="525"/>
    </row>
    <row r="47" spans="1:10" ht="40.049999999999997" customHeight="1" x14ac:dyDescent="0.3">
      <c r="A47" s="513"/>
      <c r="B47" s="529" t="str">
        <f>Данные!$A$30</f>
        <v>(к серийному формокомплекту ХХI-КПМ-30-1-500-Размова)</v>
      </c>
      <c r="C47" s="530"/>
      <c r="D47" s="531"/>
      <c r="E47" s="519"/>
      <c r="F47" s="520"/>
      <c r="G47" s="522"/>
      <c r="H47" s="526"/>
      <c r="I47" s="527"/>
      <c r="J47" s="528"/>
    </row>
    <row r="48" spans="1:10" ht="14.4" customHeight="1" x14ac:dyDescent="0.3">
      <c r="A48" s="512">
        <f t="shared" si="9"/>
        <v>13</v>
      </c>
      <c r="B48" s="514" t="s">
        <v>90</v>
      </c>
      <c r="C48" s="515"/>
      <c r="D48" s="516"/>
      <c r="E48" s="517" t="str">
        <f>Данные!C26</f>
        <v>Razmova 0.5 l</v>
      </c>
      <c r="F48" s="518"/>
      <c r="G48" s="521">
        <f>Данные!B22</f>
        <v>30</v>
      </c>
      <c r="H48" s="523" t="s">
        <v>147</v>
      </c>
      <c r="I48" s="524"/>
      <c r="J48" s="525"/>
    </row>
    <row r="49" spans="1:10" ht="39" customHeight="1" x14ac:dyDescent="0.3">
      <c r="A49" s="513"/>
      <c r="B49" s="529" t="str">
        <f>Данные!$A$30</f>
        <v>(к серийному формокомплекту ХХI-КПМ-30-1-500-Размова)</v>
      </c>
      <c r="C49" s="530"/>
      <c r="D49" s="531"/>
      <c r="E49" s="519"/>
      <c r="F49" s="520"/>
      <c r="G49" s="522"/>
      <c r="H49" s="526"/>
      <c r="I49" s="527"/>
      <c r="J49" s="528"/>
    </row>
    <row r="50" spans="1:10" ht="15.6" x14ac:dyDescent="0.3">
      <c r="A50" s="310"/>
      <c r="B50" s="310"/>
      <c r="C50" s="310"/>
      <c r="D50" s="310"/>
      <c r="E50" s="310"/>
      <c r="F50" s="310"/>
      <c r="G50" s="310"/>
      <c r="H50" s="310"/>
      <c r="I50" s="310"/>
      <c r="J50" s="311"/>
    </row>
    <row r="51" spans="1:10" ht="15.6" x14ac:dyDescent="0.3">
      <c r="A51" s="310" t="s">
        <v>71</v>
      </c>
      <c r="B51" s="310"/>
      <c r="C51" s="310"/>
      <c r="D51" s="310"/>
      <c r="E51" s="310"/>
      <c r="F51" s="310"/>
      <c r="G51" s="310"/>
      <c r="H51" s="310"/>
      <c r="I51" s="310"/>
      <c r="J51" s="311"/>
    </row>
    <row r="52" spans="1:10" ht="15.6" x14ac:dyDescent="0.3">
      <c r="A52" s="310"/>
      <c r="B52" s="310"/>
      <c r="C52" s="310"/>
      <c r="D52" s="317"/>
      <c r="E52" s="317"/>
      <c r="F52" s="317"/>
      <c r="G52" s="317"/>
      <c r="H52" s="317"/>
      <c r="I52" s="310"/>
      <c r="J52" s="311"/>
    </row>
    <row r="53" spans="1:10" ht="15.6" x14ac:dyDescent="0.3">
      <c r="A53" s="310"/>
      <c r="B53" s="313" t="s">
        <v>72</v>
      </c>
      <c r="C53" s="310" t="s">
        <v>148</v>
      </c>
      <c r="D53" s="310"/>
      <c r="E53" s="310"/>
      <c r="F53" s="310"/>
      <c r="G53" s="310"/>
      <c r="H53" s="310"/>
      <c r="I53" s="310"/>
      <c r="J53" s="311"/>
    </row>
    <row r="54" spans="1:10" ht="15.6" x14ac:dyDescent="0.3">
      <c r="A54" s="310"/>
      <c r="B54" s="310"/>
      <c r="C54" s="310" t="s">
        <v>149</v>
      </c>
      <c r="D54" s="310"/>
      <c r="E54" s="310"/>
      <c r="F54" s="310"/>
      <c r="G54" s="310"/>
      <c r="H54" s="310"/>
      <c r="I54" s="310"/>
      <c r="J54" s="311"/>
    </row>
    <row r="55" spans="1:10" ht="15.6" x14ac:dyDescent="0.3">
      <c r="A55" s="310"/>
      <c r="B55" s="310"/>
      <c r="C55" s="310"/>
      <c r="D55" s="310"/>
      <c r="E55" s="310"/>
      <c r="F55" s="310"/>
      <c r="G55" s="310"/>
      <c r="H55" s="310"/>
      <c r="I55" s="310"/>
      <c r="J55" s="311"/>
    </row>
    <row r="56" spans="1:10" ht="15.6" x14ac:dyDescent="0.3">
      <c r="A56" s="310"/>
      <c r="B56" s="310"/>
      <c r="C56" s="310"/>
      <c r="D56" s="310"/>
      <c r="E56" s="310"/>
      <c r="G56" s="314"/>
      <c r="H56" s="314"/>
      <c r="I56" s="310" t="str">
        <f>I17</f>
        <v>Я.В. Карчмит</v>
      </c>
      <c r="J56" s="310"/>
    </row>
    <row r="57" spans="1:10" ht="15.6" x14ac:dyDescent="0.3">
      <c r="A57" s="310"/>
      <c r="B57" s="310"/>
      <c r="C57" s="310"/>
      <c r="D57" s="310"/>
      <c r="E57" s="310"/>
      <c r="G57" s="310"/>
      <c r="H57" s="310"/>
      <c r="I57" s="310"/>
      <c r="J57" s="310"/>
    </row>
    <row r="58" spans="1:10" ht="15.6" x14ac:dyDescent="0.3">
      <c r="A58" s="310"/>
      <c r="B58" s="310"/>
      <c r="C58" s="310"/>
      <c r="D58" s="310"/>
      <c r="E58" s="310"/>
      <c r="G58" s="308"/>
      <c r="H58" s="308"/>
      <c r="I58" s="310" t="str">
        <f>I18</f>
        <v>Д.Е. Серков</v>
      </c>
    </row>
    <row r="59" spans="1:10" ht="17.399999999999999" x14ac:dyDescent="0.3">
      <c r="A59" s="307"/>
      <c r="B59" s="307"/>
      <c r="C59" s="307"/>
      <c r="D59" s="307"/>
      <c r="E59" s="307"/>
    </row>
    <row r="60" spans="1:10" ht="17.399999999999999" x14ac:dyDescent="0.3">
      <c r="A60" s="307"/>
      <c r="B60" s="307"/>
      <c r="C60" s="307"/>
      <c r="D60" s="307"/>
      <c r="E60" s="307"/>
      <c r="G60" s="314"/>
      <c r="H60" s="314"/>
      <c r="I60" s="310" t="str">
        <f>I19</f>
        <v>А.Д. Гавриленко</v>
      </c>
      <c r="J60" s="310"/>
    </row>
  </sheetData>
  <mergeCells count="86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A48:A49"/>
    <mergeCell ref="B48:D48"/>
    <mergeCell ref="E48:F49"/>
    <mergeCell ref="G48:G49"/>
    <mergeCell ref="H48:J49"/>
    <mergeCell ref="B49:D4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Данные!B14</f>
        <v>24</v>
      </c>
      <c r="L2" s="571"/>
      <c r="M2" s="66"/>
      <c r="N2" s="67"/>
      <c r="O2" s="68"/>
      <c r="P2" s="562"/>
      <c r="Q2" s="562"/>
      <c r="R2" s="69"/>
      <c r="S2" s="70"/>
    </row>
    <row r="3" spans="1:19" ht="23.4" thickBot="1" x14ac:dyDescent="0.3">
      <c r="A3" s="65"/>
      <c r="B3" s="553"/>
      <c r="C3" s="554"/>
      <c r="D3" s="555"/>
      <c r="E3" s="563" t="s">
        <v>43</v>
      </c>
      <c r="F3" s="564"/>
      <c r="G3" s="564"/>
      <c r="H3" s="565"/>
      <c r="I3" s="568"/>
      <c r="J3" s="569"/>
      <c r="K3" s="572"/>
      <c r="L3" s="57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77" t="s">
        <v>13</v>
      </c>
      <c r="C5" s="578"/>
      <c r="D5" s="494" t="str">
        <f>Данные!$A5</f>
        <v>PCI</v>
      </c>
      <c r="E5" s="495"/>
      <c r="F5" s="495"/>
      <c r="G5" s="495"/>
      <c r="H5" s="496"/>
      <c r="I5" s="579"/>
      <c r="J5" s="580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77" t="s">
        <v>12</v>
      </c>
      <c r="C6" s="581"/>
      <c r="D6" s="488" t="str">
        <f>Данные!$A2</f>
        <v>ХХI-КПМ-30-1-500-Размова</v>
      </c>
      <c r="E6" s="582"/>
      <c r="F6" s="582"/>
      <c r="G6" s="582"/>
      <c r="H6" s="583"/>
      <c r="I6" s="579"/>
      <c r="J6" s="580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41" t="s">
        <v>14</v>
      </c>
      <c r="C7" s="542"/>
      <c r="D7" s="497">
        <f>Данные!$A8</f>
        <v>0</v>
      </c>
      <c r="E7" s="543"/>
      <c r="F7" s="543"/>
      <c r="G7" s="543"/>
      <c r="H7" s="544"/>
      <c r="I7" s="541" t="s">
        <v>15</v>
      </c>
      <c r="J7" s="545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 x14ac:dyDescent="0.25">
      <c r="A10" s="78"/>
      <c r="B10" s="92" t="s">
        <v>25</v>
      </c>
      <c r="C10" s="93">
        <v>280.5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 x14ac:dyDescent="0.25">
      <c r="A11" s="78"/>
      <c r="B11" s="96" t="s">
        <v>26</v>
      </c>
      <c r="C11" s="321">
        <v>152.4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 x14ac:dyDescent="0.25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 x14ac:dyDescent="0.25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 x14ac:dyDescent="0.25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 x14ac:dyDescent="0.25">
      <c r="A15" s="78"/>
      <c r="B15" s="96" t="s">
        <v>9</v>
      </c>
      <c r="C15" s="383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 x14ac:dyDescent="0.25">
      <c r="A16" s="78"/>
      <c r="B16" s="96" t="s">
        <v>5</v>
      </c>
      <c r="C16" s="97">
        <v>250.05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 x14ac:dyDescent="0.25">
      <c r="A17" s="78"/>
      <c r="B17" s="96" t="s">
        <v>30</v>
      </c>
      <c r="C17" s="321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 x14ac:dyDescent="0.25">
      <c r="A19" s="78"/>
      <c r="B19" s="103" t="s">
        <v>33</v>
      </c>
      <c r="C19" s="104">
        <v>25.7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" customHeight="1" x14ac:dyDescent="0.25">
      <c r="A21" s="78"/>
      <c r="B21" s="103" t="s">
        <v>40</v>
      </c>
      <c r="C21" s="360">
        <v>0.23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2" customHeight="1" x14ac:dyDescent="0.25">
      <c r="A22" s="78"/>
      <c r="B22" s="103" t="s">
        <v>41</v>
      </c>
      <c r="C22" s="360" t="s">
        <v>142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4.4" x14ac:dyDescent="0.25">
      <c r="A23" s="78"/>
      <c r="B23" s="546" t="s">
        <v>57</v>
      </c>
      <c r="C23" s="547"/>
      <c r="D23" s="547"/>
      <c r="E23" s="548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" thickBot="1" x14ac:dyDescent="0.3">
      <c r="A24" s="78"/>
      <c r="B24" s="574" t="s">
        <v>45</v>
      </c>
      <c r="C24" s="575"/>
      <c r="D24" s="575"/>
      <c r="E24" s="576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 x14ac:dyDescent="0.3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 x14ac:dyDescent="0.25"/>
    <row r="27" spans="1:19" x14ac:dyDescent="0.25">
      <c r="K27" s="549" t="s">
        <v>136</v>
      </c>
      <c r="L27" s="549"/>
      <c r="M27" s="549"/>
      <c r="N27" s="482"/>
      <c r="O27" s="482"/>
    </row>
  </sheetData>
  <mergeCells count="21"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0">
        <f>'Чист. форма'!B2:D4</f>
        <v>0</v>
      </c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Данные!B15</f>
        <v>24</v>
      </c>
      <c r="L2" s="610"/>
      <c r="M2" s="66"/>
      <c r="N2" s="67"/>
      <c r="O2" s="68"/>
      <c r="P2" s="562"/>
      <c r="Q2" s="562"/>
      <c r="R2" s="69"/>
      <c r="S2" s="70"/>
    </row>
    <row r="3" spans="1:19" ht="17.25" customHeight="1" thickBot="1" x14ac:dyDescent="0.3">
      <c r="A3" s="65"/>
      <c r="B3" s="593"/>
      <c r="C3" s="594"/>
      <c r="D3" s="595"/>
      <c r="E3" s="602" t="s">
        <v>44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0.6" x14ac:dyDescent="0.25">
      <c r="A10" s="78"/>
      <c r="B10" s="92" t="s">
        <v>25</v>
      </c>
      <c r="C10" s="93" t="s">
        <v>140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 x14ac:dyDescent="0.25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 x14ac:dyDescent="0.25">
      <c r="A12" s="78"/>
      <c r="B12" s="96" t="s">
        <v>4</v>
      </c>
      <c r="C12" s="321">
        <v>30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 x14ac:dyDescent="0.25">
      <c r="A13" s="78"/>
      <c r="B13" s="96" t="s">
        <v>5</v>
      </c>
      <c r="C13" s="383">
        <v>60.4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 x14ac:dyDescent="0.25">
      <c r="A14" s="78"/>
      <c r="B14" s="588" t="s">
        <v>135</v>
      </c>
      <c r="C14" s="589"/>
      <c r="D14" s="589"/>
      <c r="E14" s="589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 x14ac:dyDescent="0.25">
      <c r="A15" s="78"/>
      <c r="B15" s="546" t="s">
        <v>141</v>
      </c>
      <c r="C15" s="547"/>
      <c r="D15" s="547"/>
      <c r="E15" s="547"/>
      <c r="F15" s="587"/>
      <c r="G15" s="56" t="s">
        <v>76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 x14ac:dyDescent="0.3">
      <c r="A16" s="78"/>
      <c r="B16" s="574" t="s">
        <v>45</v>
      </c>
      <c r="C16" s="575"/>
      <c r="D16" s="575"/>
      <c r="E16" s="576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 x14ac:dyDescent="0.3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5">
      <c r="B18" s="122"/>
      <c r="P18" s="123"/>
    </row>
    <row r="19" spans="1:19" ht="12.75" customHeight="1" x14ac:dyDescent="0.25">
      <c r="B19" s="122"/>
      <c r="L19" s="549" t="s">
        <v>136</v>
      </c>
      <c r="M19" s="549"/>
      <c r="N19" s="549"/>
      <c r="O19" s="482"/>
      <c r="P19" s="482"/>
    </row>
  </sheetData>
  <mergeCells count="22"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  <mergeCell ref="D7:H7"/>
    <mergeCell ref="I7:J7"/>
    <mergeCell ref="K7:L7"/>
    <mergeCell ref="K6:L6"/>
    <mergeCell ref="B15:F15"/>
    <mergeCell ref="B14:E14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Данные!B16</f>
        <v>32</v>
      </c>
      <c r="L2" s="571"/>
      <c r="M2" s="66"/>
      <c r="N2" s="67"/>
      <c r="O2" s="68"/>
      <c r="P2" s="562"/>
      <c r="Q2" s="562"/>
      <c r="R2" s="69"/>
      <c r="S2" s="70"/>
    </row>
    <row r="3" spans="1:24" ht="17.25" customHeight="1" thickBot="1" x14ac:dyDescent="0.3">
      <c r="A3" s="65"/>
      <c r="B3" s="553"/>
      <c r="C3" s="554"/>
      <c r="D3" s="555"/>
      <c r="E3" s="563" t="s">
        <v>38</v>
      </c>
      <c r="F3" s="564"/>
      <c r="G3" s="564"/>
      <c r="H3" s="565"/>
      <c r="I3" s="568"/>
      <c r="J3" s="569"/>
      <c r="K3" s="572"/>
      <c r="L3" s="57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77" t="s">
        <v>13</v>
      </c>
      <c r="C5" s="578"/>
      <c r="D5" s="494" t="str">
        <f>Данные!$A5</f>
        <v>PCI</v>
      </c>
      <c r="E5" s="495"/>
      <c r="F5" s="495"/>
      <c r="G5" s="495"/>
      <c r="H5" s="496"/>
      <c r="I5" s="579"/>
      <c r="J5" s="580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77" t="s">
        <v>12</v>
      </c>
      <c r="C6" s="581"/>
      <c r="D6" s="488" t="str">
        <f>Данные!$A2</f>
        <v>ХХI-КПМ-30-1-500-Размова</v>
      </c>
      <c r="E6" s="582"/>
      <c r="F6" s="582"/>
      <c r="G6" s="582"/>
      <c r="H6" s="583"/>
      <c r="I6" s="579"/>
      <c r="J6" s="580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41" t="s">
        <v>14</v>
      </c>
      <c r="C7" s="542"/>
      <c r="D7" s="497">
        <f>Данные!$A8</f>
        <v>0</v>
      </c>
      <c r="E7" s="543"/>
      <c r="F7" s="543"/>
      <c r="G7" s="543"/>
      <c r="H7" s="544"/>
      <c r="I7" s="541" t="s">
        <v>15</v>
      </c>
      <c r="J7" s="545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257.35000000000002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83">
        <v>157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230.4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25.3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 t="s">
        <v>139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60">
        <v>77.900000000000006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8" thickBot="1" x14ac:dyDescent="0.3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 x14ac:dyDescent="0.25"/>
    <row r="23" spans="1:24" x14ac:dyDescent="0.25">
      <c r="L23" s="616" t="s">
        <v>136</v>
      </c>
      <c r="M23" s="616"/>
      <c r="N23" s="616"/>
      <c r="O23" s="483"/>
      <c r="P23" s="483"/>
    </row>
  </sheetData>
  <mergeCells count="19"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0"/>
      <c r="C2" s="551"/>
      <c r="D2" s="552"/>
      <c r="E2" s="559" t="s">
        <v>10</v>
      </c>
      <c r="F2" s="560"/>
      <c r="G2" s="560"/>
      <c r="H2" s="561"/>
      <c r="I2" s="566" t="s">
        <v>11</v>
      </c>
      <c r="J2" s="567"/>
      <c r="K2" s="570">
        <f>Данные!B17</f>
        <v>32</v>
      </c>
      <c r="L2" s="571"/>
      <c r="M2" s="7"/>
      <c r="N2" s="8"/>
      <c r="O2" s="9"/>
      <c r="P2" s="617"/>
      <c r="Q2" s="617"/>
      <c r="R2" s="10"/>
      <c r="S2" s="11"/>
    </row>
    <row r="3" spans="1:19" ht="17.25" customHeight="1" thickBot="1" x14ac:dyDescent="0.3">
      <c r="A3" s="6"/>
      <c r="B3" s="553"/>
      <c r="C3" s="554"/>
      <c r="D3" s="555"/>
      <c r="E3" s="563" t="s">
        <v>23</v>
      </c>
      <c r="F3" s="564"/>
      <c r="G3" s="564"/>
      <c r="H3" s="565"/>
      <c r="I3" s="568"/>
      <c r="J3" s="569"/>
      <c r="K3" s="572"/>
      <c r="L3" s="57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56"/>
      <c r="C4" s="557"/>
      <c r="D4" s="55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77" t="s">
        <v>13</v>
      </c>
      <c r="C5" s="578"/>
      <c r="D5" s="494" t="str">
        <f>Данные!$A5</f>
        <v>PCI</v>
      </c>
      <c r="E5" s="495"/>
      <c r="F5" s="495"/>
      <c r="G5" s="495"/>
      <c r="H5" s="496"/>
      <c r="I5" s="579"/>
      <c r="J5" s="580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77" t="s">
        <v>12</v>
      </c>
      <c r="C6" s="581"/>
      <c r="D6" s="488" t="str">
        <f>Данные!$A2</f>
        <v>ХХI-КПМ-30-1-500-Размова</v>
      </c>
      <c r="E6" s="582"/>
      <c r="F6" s="582"/>
      <c r="G6" s="582"/>
      <c r="H6" s="583"/>
      <c r="I6" s="579"/>
      <c r="J6" s="580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41" t="s">
        <v>14</v>
      </c>
      <c r="C7" s="542"/>
      <c r="D7" s="497">
        <f>Данные!$A8</f>
        <v>0</v>
      </c>
      <c r="E7" s="543"/>
      <c r="F7" s="543"/>
      <c r="G7" s="543"/>
      <c r="H7" s="544"/>
      <c r="I7" s="541" t="s">
        <v>15</v>
      </c>
      <c r="J7" s="545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1.2" thickBot="1" x14ac:dyDescent="0.3">
      <c r="A10" s="24"/>
      <c r="B10" s="50" t="s">
        <v>6</v>
      </c>
      <c r="C10" s="384" t="s">
        <v>138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 x14ac:dyDescent="0.25">
      <c r="A12" s="24"/>
      <c r="B12" s="50" t="s">
        <v>3</v>
      </c>
      <c r="C12" s="33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 x14ac:dyDescent="0.25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 x14ac:dyDescent="0.25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 x14ac:dyDescent="0.3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 x14ac:dyDescent="0.25"/>
    <row r="18" spans="12:16" x14ac:dyDescent="0.25">
      <c r="L18" s="616" t="s">
        <v>136</v>
      </c>
      <c r="M18" s="616"/>
      <c r="N18" s="616"/>
      <c r="O18" s="483"/>
      <c r="P18" s="483"/>
    </row>
  </sheetData>
  <mergeCells count="19">
    <mergeCell ref="L18:N18"/>
    <mergeCell ref="I7:J7"/>
    <mergeCell ref="K7:L7"/>
    <mergeCell ref="P2:Q2"/>
    <mergeCell ref="K6:L6"/>
    <mergeCell ref="K5:L5"/>
    <mergeCell ref="I5:J5"/>
    <mergeCell ref="I2:J3"/>
    <mergeCell ref="K2:L3"/>
    <mergeCell ref="I6:J6"/>
    <mergeCell ref="E2:H2"/>
    <mergeCell ref="B7:C7"/>
    <mergeCell ref="D7:H7"/>
    <mergeCell ref="B2:D4"/>
    <mergeCell ref="B6:C6"/>
    <mergeCell ref="D6:H6"/>
    <mergeCell ref="E3:H3"/>
    <mergeCell ref="B5:C5"/>
    <mergeCell ref="D5:H5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B20" sqref="B20:E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Данные!B18</f>
        <v>60</v>
      </c>
      <c r="L2" s="610"/>
      <c r="M2" s="618"/>
      <c r="N2" s="619"/>
      <c r="O2" s="619"/>
      <c r="P2" s="619"/>
      <c r="Q2" s="619"/>
      <c r="R2" s="620"/>
      <c r="S2" s="70"/>
    </row>
    <row r="3" spans="1:19" ht="17.25" customHeight="1" thickBot="1" x14ac:dyDescent="0.3">
      <c r="A3" s="65"/>
      <c r="B3" s="593"/>
      <c r="C3" s="594"/>
      <c r="D3" s="595"/>
      <c r="E3" s="602" t="s">
        <v>47</v>
      </c>
      <c r="F3" s="603"/>
      <c r="G3" s="603"/>
      <c r="H3" s="604"/>
      <c r="I3" s="607"/>
      <c r="J3" s="608"/>
      <c r="K3" s="611"/>
      <c r="L3" s="612"/>
      <c r="M3" s="621"/>
      <c r="N3" s="622"/>
      <c r="O3" s="622"/>
      <c r="P3" s="622"/>
      <c r="Q3" s="622"/>
      <c r="R3" s="623"/>
      <c r="S3" s="70"/>
    </row>
    <row r="4" spans="1:19" ht="17.100000000000001" customHeight="1" thickBot="1" x14ac:dyDescent="0.3">
      <c r="A4" s="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621"/>
      <c r="N4" s="622"/>
      <c r="O4" s="622"/>
      <c r="P4" s="622"/>
      <c r="Q4" s="622"/>
      <c r="R4" s="623"/>
      <c r="S4" s="70"/>
    </row>
    <row r="5" spans="1:19" ht="24.75" customHeight="1" thickTop="1" thickBot="1" x14ac:dyDescent="0.3">
      <c r="A5" s="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621"/>
      <c r="N5" s="622"/>
      <c r="O5" s="622"/>
      <c r="P5" s="622"/>
      <c r="Q5" s="622"/>
      <c r="R5" s="623"/>
      <c r="S5" s="70"/>
    </row>
    <row r="6" spans="1:19" ht="17.100000000000001" customHeight="1" thickTop="1" thickBot="1" x14ac:dyDescent="0.3">
      <c r="A6" s="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621"/>
      <c r="N6" s="622"/>
      <c r="O6" s="622"/>
      <c r="P6" s="622"/>
      <c r="Q6" s="622"/>
      <c r="R6" s="623"/>
      <c r="S6" s="70"/>
    </row>
    <row r="7" spans="1:19" ht="90.75" customHeight="1" thickTop="1" thickBot="1" x14ac:dyDescent="0.3">
      <c r="A7" s="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621"/>
      <c r="N7" s="622"/>
      <c r="O7" s="622"/>
      <c r="P7" s="622"/>
      <c r="Q7" s="622"/>
      <c r="R7" s="62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15" customHeight="1" x14ac:dyDescent="0.25">
      <c r="A10" s="78"/>
      <c r="B10" s="92" t="s">
        <v>25</v>
      </c>
      <c r="C10" s="341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15" customHeight="1" x14ac:dyDescent="0.25">
      <c r="A11" s="78"/>
      <c r="B11" s="199" t="s">
        <v>26</v>
      </c>
      <c r="C11" s="130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15" customHeight="1" x14ac:dyDescent="0.25">
      <c r="A12" s="78"/>
      <c r="B12" s="199" t="s">
        <v>2</v>
      </c>
      <c r="C12" s="130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15" customHeight="1" x14ac:dyDescent="0.25">
      <c r="A13" s="78"/>
      <c r="B13" s="199" t="s">
        <v>3</v>
      </c>
      <c r="C13" s="342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15" customHeight="1" x14ac:dyDescent="0.25">
      <c r="A14" s="78"/>
      <c r="B14" s="96" t="s">
        <v>27</v>
      </c>
      <c r="C14" s="321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15" customHeight="1" x14ac:dyDescent="0.25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15" customHeight="1" x14ac:dyDescent="0.25">
      <c r="A16" s="78"/>
      <c r="B16" s="96" t="s">
        <v>9</v>
      </c>
      <c r="C16" s="97">
        <v>47.6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15" customHeight="1" x14ac:dyDescent="0.25">
      <c r="A17" s="78"/>
      <c r="B17" s="96" t="s">
        <v>29</v>
      </c>
      <c r="C17" s="97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15" customHeight="1" x14ac:dyDescent="0.25">
      <c r="A18" s="78"/>
      <c r="B18" s="96" t="s">
        <v>30</v>
      </c>
      <c r="C18" s="321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15" customHeight="1" x14ac:dyDescent="0.25">
      <c r="A19" s="78"/>
      <c r="B19" s="96" t="s">
        <v>35</v>
      </c>
      <c r="C19" s="97">
        <v>29.5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31.2" thickBot="1" x14ac:dyDescent="0.3">
      <c r="A20" s="78"/>
      <c r="B20" s="574" t="s">
        <v>48</v>
      </c>
      <c r="C20" s="575"/>
      <c r="D20" s="575"/>
      <c r="E20" s="576"/>
      <c r="F20" s="115" t="s">
        <v>16</v>
      </c>
      <c r="G20" s="59" t="s">
        <v>24</v>
      </c>
      <c r="H20" s="106"/>
      <c r="I20" s="107"/>
      <c r="J20" s="107"/>
      <c r="K20" s="107"/>
      <c r="L20" s="107"/>
      <c r="M20" s="331"/>
      <c r="N20" s="331"/>
      <c r="O20" s="331"/>
      <c r="P20" s="331"/>
      <c r="Q20" s="331"/>
      <c r="R20" s="332"/>
      <c r="S20" s="86"/>
    </row>
    <row r="21" spans="1:19" ht="6" customHeight="1" thickBot="1" x14ac:dyDescent="0.3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19" ht="13.5" customHeight="1" thickTop="1" x14ac:dyDescent="0.25">
      <c r="B22" s="122"/>
    </row>
    <row r="23" spans="1:19" x14ac:dyDescent="0.25">
      <c r="L23" s="616" t="s">
        <v>136</v>
      </c>
      <c r="M23" s="616"/>
      <c r="N23" s="616"/>
      <c r="O23" s="483"/>
      <c r="P23" s="483"/>
    </row>
  </sheetData>
  <mergeCells count="20">
    <mergeCell ref="I6:J6"/>
    <mergeCell ref="B7:C7"/>
    <mergeCell ref="D7:H7"/>
    <mergeCell ref="I7:J7"/>
    <mergeCell ref="L23:N23"/>
    <mergeCell ref="B20:E20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0"/>
      <c r="C2" s="591"/>
      <c r="D2" s="592"/>
      <c r="E2" s="599" t="s">
        <v>10</v>
      </c>
      <c r="F2" s="600"/>
      <c r="G2" s="600"/>
      <c r="H2" s="601"/>
      <c r="I2" s="605" t="s">
        <v>11</v>
      </c>
      <c r="J2" s="606"/>
      <c r="K2" s="609">
        <f>Данные!B19</f>
        <v>60</v>
      </c>
      <c r="L2" s="610"/>
      <c r="M2" s="66"/>
      <c r="N2" s="67"/>
      <c r="O2" s="68"/>
      <c r="P2" s="624"/>
      <c r="Q2" s="624"/>
      <c r="R2" s="69"/>
      <c r="S2" s="70"/>
    </row>
    <row r="3" spans="1:19" ht="17.25" customHeight="1" thickBot="1" x14ac:dyDescent="0.3">
      <c r="A3" s="65"/>
      <c r="B3" s="593"/>
      <c r="C3" s="594"/>
      <c r="D3" s="595"/>
      <c r="E3" s="602" t="s">
        <v>89</v>
      </c>
      <c r="F3" s="603"/>
      <c r="G3" s="603"/>
      <c r="H3" s="604"/>
      <c r="I3" s="607"/>
      <c r="J3" s="608"/>
      <c r="K3" s="611"/>
      <c r="L3" s="61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6"/>
      <c r="C4" s="597"/>
      <c r="D4" s="598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77" t="s">
        <v>13</v>
      </c>
      <c r="C5" s="613"/>
      <c r="D5" s="494" t="str">
        <f>Данные!$A5</f>
        <v>PCI</v>
      </c>
      <c r="E5" s="495"/>
      <c r="F5" s="495"/>
      <c r="G5" s="495"/>
      <c r="H5" s="496"/>
      <c r="I5" s="614"/>
      <c r="J5" s="615"/>
      <c r="K5" s="586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77" t="s">
        <v>12</v>
      </c>
      <c r="C6" s="613"/>
      <c r="D6" s="488" t="str">
        <f>Данные!$A2</f>
        <v>ХХI-КПМ-30-1-500-Размова</v>
      </c>
      <c r="E6" s="582"/>
      <c r="F6" s="582"/>
      <c r="G6" s="582"/>
      <c r="H6" s="583"/>
      <c r="I6" s="614"/>
      <c r="J6" s="615"/>
      <c r="K6" s="586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41" t="s">
        <v>14</v>
      </c>
      <c r="C7" s="585"/>
      <c r="D7" s="497">
        <f>Данные!$A8</f>
        <v>0</v>
      </c>
      <c r="E7" s="543"/>
      <c r="F7" s="543"/>
      <c r="G7" s="543"/>
      <c r="H7" s="544"/>
      <c r="I7" s="584" t="s">
        <v>15</v>
      </c>
      <c r="J7" s="585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8" t="s">
        <v>26</v>
      </c>
      <c r="C10" s="97">
        <v>28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8" t="s">
        <v>2</v>
      </c>
      <c r="C11" s="97">
        <v>21.18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 x14ac:dyDescent="0.25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 x14ac:dyDescent="0.25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8" t="s">
        <v>9</v>
      </c>
      <c r="C14" s="97">
        <v>15.6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74" t="s">
        <v>50</v>
      </c>
      <c r="C16" s="575"/>
      <c r="D16" s="575"/>
      <c r="E16" s="576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 x14ac:dyDescent="0.3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5">
      <c r="B18" s="122"/>
    </row>
    <row r="19" spans="1:19" x14ac:dyDescent="0.25">
      <c r="L19" s="616" t="s">
        <v>136</v>
      </c>
      <c r="M19" s="616"/>
      <c r="N19" s="616"/>
      <c r="O19" s="483"/>
      <c r="P19" s="483"/>
    </row>
  </sheetData>
  <mergeCells count="20">
    <mergeCell ref="P2:Q2"/>
    <mergeCell ref="E2:H2"/>
    <mergeCell ref="E3:H3"/>
    <mergeCell ref="I2:J3"/>
    <mergeCell ref="K2:L3"/>
    <mergeCell ref="L19:N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2019-11-25T07:05:03Z</cp:lastPrinted>
  <dcterms:created xsi:type="dcterms:W3CDTF">2004-01-21T15:24:02Z</dcterms:created>
  <dcterms:modified xsi:type="dcterms:W3CDTF">2020-04-01T08:12:52Z</dcterms:modified>
</cp:coreProperties>
</file>