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1-200-5 (Круглая 0,2 л.)\"/>
    </mc:Choice>
  </mc:AlternateContent>
  <bookViews>
    <workbookView xWindow="14400" yWindow="-15" windowWidth="14445" windowHeight="12435"/>
  </bookViews>
  <sheets>
    <sheet name="Паспорт" sheetId="16" r:id="rId1"/>
    <sheet name="Данные" sheetId="15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приемки'!$A$1:$J$45</definedName>
    <definedName name="_xlnm.Print_Area" localSheetId="7">'Горл. кольцо'!$A$1:$S$22</definedName>
    <definedName name="_xlnm.Print_Area" localSheetId="0">Паспорт!$A$1:$J$38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G24" i="16" l="1"/>
  <c r="I24" i="16" s="1"/>
  <c r="H24" i="16"/>
  <c r="G23" i="16" l="1"/>
  <c r="H23" i="16"/>
  <c r="I23" i="16"/>
  <c r="F32" i="16" l="1"/>
  <c r="E32" i="16"/>
  <c r="A21" i="16"/>
  <c r="G17" i="16"/>
  <c r="G16" i="16"/>
  <c r="G15" i="16"/>
  <c r="G14" i="16"/>
  <c r="G13" i="16"/>
  <c r="G12" i="16"/>
  <c r="G11" i="16"/>
  <c r="G10" i="16"/>
  <c r="G9" i="16"/>
  <c r="G8" i="16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G7" i="16"/>
  <c r="A7" i="16"/>
  <c r="G6" i="16"/>
  <c r="H32" i="16" l="1"/>
  <c r="G21" i="16"/>
  <c r="G22" i="16"/>
  <c r="A38" i="16"/>
  <c r="H21" i="16"/>
  <c r="H22" i="16" s="1"/>
  <c r="A35" i="14"/>
  <c r="G34" i="14"/>
  <c r="G32" i="16" l="1"/>
  <c r="I21" i="16"/>
  <c r="I22" i="16" s="1"/>
  <c r="E35" i="14"/>
  <c r="E32" i="14"/>
  <c r="E25" i="14"/>
  <c r="E26" i="14"/>
  <c r="E27" i="14"/>
  <c r="E28" i="14"/>
  <c r="E29" i="14"/>
  <c r="E30" i="14"/>
  <c r="E31" i="14"/>
  <c r="E33" i="14"/>
  <c r="E24" i="14"/>
  <c r="C38" i="16" l="1"/>
  <c r="D38" i="16" s="1"/>
  <c r="I32" i="16"/>
  <c r="G32" i="14"/>
  <c r="G33" i="14" l="1"/>
  <c r="G35" i="14"/>
  <c r="G30" i="14"/>
  <c r="G31" i="14"/>
  <c r="G29" i="14"/>
  <c r="G28" i="14"/>
  <c r="G26" i="14"/>
  <c r="G27" i="14"/>
  <c r="G25" i="14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45" i="14" l="1"/>
  <c r="I43" i="14"/>
  <c r="I41" i="14"/>
  <c r="I20" i="14"/>
  <c r="A25" i="14" l="1"/>
  <c r="A26" i="14" s="1"/>
  <c r="A27" i="14" s="1"/>
  <c r="A28" i="14" s="1"/>
  <c r="A29" i="14" s="1"/>
  <c r="A30" i="14" s="1"/>
  <c r="A31" i="14" s="1"/>
  <c r="A32" i="14" s="1"/>
  <c r="A33" i="14" s="1"/>
  <c r="A34" i="14" l="1"/>
</calcChain>
</file>

<file path=xl/sharedStrings.xml><?xml version="1.0" encoding="utf-8"?>
<sst xmlns="http://schemas.openxmlformats.org/spreadsheetml/2006/main" count="535" uniqueCount="156">
  <si>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</si>
  <si>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</si>
  <si>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</si>
  <si>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</si>
  <si>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</si>
  <si>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</si>
  <si>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</si>
  <si>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</si>
  <si>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</si>
  <si>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</si>
  <si>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</si>
  <si>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</si>
  <si>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</si>
  <si>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</si>
  <si>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</si>
  <si>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</si>
  <si>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</si>
  <si>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</si>
  <si>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</si>
  <si>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</si>
  <si>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</si>
  <si>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</si>
  <si>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</si>
  <si>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</si>
  <si>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</si>
  <si>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</si>
  <si>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</si>
  <si>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</si>
  <si>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</si>
  <si>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</si>
  <si>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</si>
  <si>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</si>
  <si>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</si>
  <si>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</si>
  <si>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</si>
  <si>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</si>
  <si>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</si>
  <si>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</si>
  <si>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</si>
  <si>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</si>
  <si>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</si>
  <si>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</si>
  <si>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</si>
  <si>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</si>
  <si>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</si>
  <si>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</si>
  <si>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</si>
  <si>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</si>
  <si>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</si>
  <si>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</si>
  <si>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</si>
  <si>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</si>
  <si>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</si>
  <si>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</si>
  <si>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</si>
  <si>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</si>
  <si>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</si>
  <si>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</si>
  <si>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</si>
  <si>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</si>
  <si>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</si>
  <si>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</si>
  <si>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</si>
  <si>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</si>
  <si>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</si>
  <si>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</si>
  <si>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</si>
  <si>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</si>
  <si>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</si>
  <si>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</si>
  <si>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</si>
  <si>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</si>
  <si>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</si>
  <si>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</si>
  <si>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</si>
  <si>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</si>
  <si>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</si>
  <si>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</si>
  <si>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Полная высота 67,4 мм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</si>
  <si>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</si>
  <si>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</si>
  <si>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</si>
  <si>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</si>
  <si>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</si>
  <si>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</si>
  <si>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</si>
  <si>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</si>
  <si>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</si>
  <si>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</si>
  <si>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</si>
  <si>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</si>
  <si>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</si>
  <si>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</si>
  <si>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</si>
  <si>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</si>
  <si>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</si>
  <si>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</si>
  <si>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</si>
  <si>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</si>
  <si>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</si>
  <si>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</si>
  <si>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</si>
  <si>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</si>
  <si>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</si>
  <si>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</si>
  <si>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</si>
  <si>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</si>
  <si>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</si>
  <si>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ХXI-В-28-1-200 (Бутылка 0.2 л.)</t>
  </si>
  <si>
    <t>ХХI-В-28-1-200-5</t>
  </si>
  <si>
    <t>49,4 / 48,4</t>
  </si>
  <si>
    <t>Чистовая форма (к серийному формокомплекту Бутылка ХХI-В-28-1-200-5)</t>
  </si>
  <si>
    <t>Поддон (к серийному формокомплекту Бутылка ХХI-В-28-1-200-5)</t>
  </si>
  <si>
    <t>Черновая форма (к серийному формокомплекту Бутылка ХХI-В-28-1-200-5)</t>
  </si>
  <si>
    <t>Пресс головка (к серийному формокомплекту Бутылка ХХI-В-28-1-200-5)</t>
  </si>
  <si>
    <t>Горловое кольцо (к серийному формокомплекту Бутылка ХХI-В-28-1-200-5)</t>
  </si>
  <si>
    <t>Направляющее кольцо (к серийному формокомплекту Бутылка ХХI-В-28-1-200-5)</t>
  </si>
  <si>
    <t>Плунжер (к серийному формокомплекту Бутылка ХХI-В-28-1-200-5)</t>
  </si>
  <si>
    <t>Втулка плунжера (к серийному формокомплекту Бутылка ХХI-В-28-1-200-5)</t>
  </si>
  <si>
    <t>Воронка (к серийному формокомплекту Бутылка ХХI-В-28-1-200-5)</t>
  </si>
  <si>
    <t>Дутьевая головка (к серийному формокомплекту Бутылка ХХI-В-28-1-200-5)</t>
  </si>
  <si>
    <t>Плита охлаждения (к серийному формокомплекту Бутылка ХХI-В-28-1-200-5)</t>
  </si>
  <si>
    <t>Трубка дутьевой головки (к серийному формокомплекту Бутылка ХХI-В-28-1-200-5)</t>
  </si>
  <si>
    <t>Трубка дутьевой головки</t>
  </si>
  <si>
    <t>Формокомплект бутылки  "Круглая 0.2" тип ХХI-В-28-1-200-5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</si>
  <si>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</si>
  <si>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</si>
  <si>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</si>
  <si>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</si>
  <si>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</si>
  <si>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</si>
  <si>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</si>
  <si>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</si>
  <si>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</si>
  <si>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Чистовые формы</t>
  </si>
  <si>
    <t>Чистовые поддоны</t>
  </si>
  <si>
    <t>Черновые поддоны</t>
  </si>
  <si>
    <t>Пресс-кольцо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</si>
  <si>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</si>
  <si>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</si>
  <si>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</si>
  <si>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</si>
  <si>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</si>
  <si>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</si>
  <si>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</si>
  <si>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</si>
  <si>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</si>
  <si>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</si>
  <si>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</si>
  <si>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</si>
  <si>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</si>
  <si>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</si>
  <si>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</si>
  <si>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</si>
  <si>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стоит</t>
  </si>
  <si>
    <t>Вес, гр. (ном. 180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</si>
</sst>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  <numFmt numFmtId="168" formatCode="_-* #,##0\ _₽_-;\-* #,##0\ _₽_-;_-* &quot;-&quot;??\ _₽_-;_-@_-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22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4" fillId="0" borderId="26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0" fillId="0" borderId="26" xfId="2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4" fillId="0" borderId="26" xfId="2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0" fontId="17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6" xfId="0" applyFill="1" applyBorder="1" applyAlignment="1">
      <alignment vertical="center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Fill="1" applyBorder="1" applyAlignment="1">
      <alignment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0" xfId="0" applyFill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0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10" fontId="0" fillId="0" borderId="89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89" xfId="4" applyNumberFormat="1" applyFont="1" applyBorder="1" applyAlignment="1">
      <alignment horizontal="center"/>
    </xf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10" fontId="0" fillId="0" borderId="92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0" xfId="0" applyNumberFormat="1" applyBorder="1" applyAlignment="1">
      <alignment horizontal="center"/>
    </xf>
    <xf numFmtId="164" fontId="0" fillId="0" borderId="94" xfId="3" applyNumberFormat="1" applyFont="1" applyBorder="1" applyAlignment="1">
      <alignment horizontal="center"/>
    </xf>
    <xf numFmtId="165" fontId="0" fillId="0" borderId="94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14" fontId="17" fillId="0" borderId="26" xfId="0" applyNumberFormat="1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36" xfId="0" applyBorder="1" applyAlignment="1">
      <alignment horizontal="center"/>
    </xf>
    <xf numFmtId="164" fontId="0" fillId="0" borderId="36" xfId="3" applyNumberFormat="1" applyFont="1" applyBorder="1" applyAlignment="1">
      <alignment horizontal="center"/>
    </xf>
    <xf numFmtId="0" fontId="0" fillId="0" borderId="93" xfId="0" applyBorder="1" applyAlignment="1">
      <alignment horizontal="center"/>
    </xf>
    <xf numFmtId="168" fontId="0" fillId="0" borderId="35" xfId="3" applyNumberFormat="1" applyFont="1" applyFill="1" applyBorder="1" applyAlignment="1">
      <alignment horizontal="center"/>
    </xf>
    <xf numFmtId="168" fontId="0" fillId="0" borderId="26" xfId="3" applyNumberFormat="1" applyFont="1" applyFill="1" applyBorder="1" applyAlignment="1">
      <alignment horizontal="center"/>
    </xf>
    <xf numFmtId="168" fontId="0" fillId="0" borderId="26" xfId="3" applyNumberFormat="1" applyFont="1" applyBorder="1" applyAlignment="1">
      <alignment horizontal="center"/>
    </xf>
    <xf numFmtId="168" fontId="0" fillId="0" borderId="36" xfId="3" applyNumberFormat="1" applyFont="1" applyBorder="1" applyAlignment="1">
      <alignment horizontal="center"/>
    </xf>
    <xf numFmtId="1" fontId="0" fillId="0" borderId="61" xfId="4" applyNumberFormat="1" applyFont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1" fontId="0" fillId="0" borderId="93" xfId="0" applyNumberFormat="1" applyBorder="1" applyAlignment="1">
      <alignment horizontal="center"/>
    </xf>
    <xf numFmtId="1" fontId="0" fillId="0" borderId="94" xfId="4" applyNumberFormat="1" applyFont="1" applyBorder="1" applyAlignment="1">
      <alignment horizontal="center"/>
    </xf>
    <xf numFmtId="166" fontId="47" fillId="12" borderId="89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77" xfId="2" applyNumberFormat="1" applyFont="1" applyBorder="1" applyAlignment="1">
      <alignment horizontal="left" vertical="center" wrapText="1" shrinkToFit="1"/>
    </xf>
    <xf numFmtId="49" fontId="34" fillId="0" borderId="54" xfId="2" applyNumberFormat="1" applyFont="1" applyBorder="1" applyAlignment="1">
      <alignment horizontal="left" vertical="center" wrapText="1" shrinkToFit="1"/>
    </xf>
    <xf numFmtId="0" fontId="34" fillId="0" borderId="26" xfId="2" applyFont="1" applyBorder="1" applyAlignment="1">
      <alignment horizontal="center" vertical="center"/>
    </xf>
    <xf numFmtId="0" fontId="34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10" zoomScale="90" zoomScaleNormal="100" zoomScaleSheetLayoutView="90" workbookViewId="0">
      <selection activeCell="K24" sqref="K24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495" t="s">
        <v>124</v>
      </c>
      <c r="B1" s="495"/>
      <c r="C1" s="495"/>
      <c r="D1" s="495"/>
      <c r="E1" s="495"/>
      <c r="F1" s="495"/>
      <c r="G1" s="495"/>
      <c r="H1" s="495"/>
      <c r="I1" s="495"/>
      <c r="J1" s="393"/>
      <c r="K1" s="393"/>
      <c r="L1" s="393"/>
    </row>
    <row r="2" spans="1:13" ht="15.75" x14ac:dyDescent="0.25">
      <c r="A2" s="495" t="s">
        <v>125</v>
      </c>
      <c r="B2" s="495"/>
      <c r="C2" s="495"/>
      <c r="D2" s="495"/>
      <c r="E2" s="495"/>
      <c r="F2" s="495"/>
      <c r="G2" s="495"/>
      <c r="H2" s="495"/>
      <c r="I2" s="495"/>
      <c r="J2" s="394"/>
      <c r="K2" s="394"/>
      <c r="L2" s="394"/>
    </row>
    <row r="3" spans="1:13" x14ac:dyDescent="0.2">
      <c r="A3" s="496" t="s">
        <v>126</v>
      </c>
      <c r="B3" s="496"/>
      <c r="C3" s="496"/>
      <c r="D3" s="496"/>
      <c r="E3" s="496"/>
      <c r="F3" s="496"/>
      <c r="G3" s="496"/>
      <c r="H3" s="496"/>
      <c r="I3" s="496"/>
      <c r="K3" s="395"/>
      <c r="L3" s="395"/>
      <c r="M3" s="396"/>
    </row>
    <row r="4" spans="1:13" ht="16.5" thickBot="1" x14ac:dyDescent="0.3">
      <c r="A4" s="396"/>
      <c r="B4" s="397"/>
      <c r="C4" s="397"/>
      <c r="F4" s="398"/>
      <c r="G4" s="399"/>
      <c r="H4" s="398"/>
      <c r="I4" s="398"/>
      <c r="J4" s="395"/>
      <c r="K4" s="395"/>
      <c r="M4" s="375"/>
    </row>
    <row r="5" spans="1:13" ht="64.5" thickBot="1" x14ac:dyDescent="0.25">
      <c r="A5" s="400" t="s">
        <v>127</v>
      </c>
      <c r="B5" s="401" t="s">
        <v>128</v>
      </c>
      <c r="C5" s="401" t="s">
        <v>68</v>
      </c>
      <c r="D5" s="401" t="s">
        <v>129</v>
      </c>
      <c r="E5" s="401" t="s">
        <v>130</v>
      </c>
      <c r="F5" s="401" t="s">
        <v>131</v>
      </c>
      <c r="G5" s="401" t="s">
        <v>132</v>
      </c>
      <c r="H5" s="402" t="s">
        <v>133</v>
      </c>
      <c r="I5" s="403"/>
      <c r="J5" s="403"/>
      <c r="K5" s="403"/>
      <c r="L5" s="403"/>
    </row>
    <row r="6" spans="1:13" x14ac:dyDescent="0.2">
      <c r="A6" s="404">
        <v>1</v>
      </c>
      <c r="B6" s="405" t="s">
        <v>134</v>
      </c>
      <c r="C6" s="406" t="s">
        <v>109</v>
      </c>
      <c r="D6" s="407">
        <v>24</v>
      </c>
      <c r="E6" s="407">
        <v>24</v>
      </c>
      <c r="F6" s="408"/>
      <c r="G6" s="407">
        <f>E6-F6</f>
        <v>24</v>
      </c>
      <c r="H6" s="409"/>
      <c r="I6" s="410"/>
      <c r="J6" s="396"/>
      <c r="K6" s="396"/>
      <c r="L6" s="410"/>
    </row>
    <row r="7" spans="1:13" x14ac:dyDescent="0.2">
      <c r="A7" s="411">
        <f>A6+1</f>
        <v>2</v>
      </c>
      <c r="B7" s="412" t="s">
        <v>135</v>
      </c>
      <c r="C7" s="406" t="s">
        <v>109</v>
      </c>
      <c r="D7" s="406">
        <v>24</v>
      </c>
      <c r="E7" s="406">
        <v>24</v>
      </c>
      <c r="F7" s="392"/>
      <c r="G7" s="406">
        <f t="shared" ref="G7:G17" si="0">E7-F7</f>
        <v>24</v>
      </c>
      <c r="H7" s="413"/>
      <c r="I7" s="410"/>
      <c r="J7" s="396"/>
      <c r="K7" s="396"/>
      <c r="L7" s="410"/>
    </row>
    <row r="8" spans="1:13" x14ac:dyDescent="0.2">
      <c r="A8" s="411">
        <f t="shared" ref="A8:A17" si="1">A7+1</f>
        <v>3</v>
      </c>
      <c r="B8" s="412" t="s">
        <v>38</v>
      </c>
      <c r="C8" s="406" t="s">
        <v>109</v>
      </c>
      <c r="D8" s="406">
        <v>32</v>
      </c>
      <c r="E8" s="406">
        <v>32</v>
      </c>
      <c r="F8" s="392"/>
      <c r="G8" s="406">
        <f t="shared" si="0"/>
        <v>32</v>
      </c>
      <c r="H8" s="414"/>
      <c r="I8" s="410"/>
      <c r="J8" s="396"/>
      <c r="K8" s="396"/>
      <c r="L8" s="410"/>
    </row>
    <row r="9" spans="1:13" x14ac:dyDescent="0.2">
      <c r="A9" s="411">
        <f t="shared" si="1"/>
        <v>4</v>
      </c>
      <c r="B9" s="412" t="s">
        <v>136</v>
      </c>
      <c r="C9" s="406" t="s">
        <v>109</v>
      </c>
      <c r="D9" s="406">
        <v>32</v>
      </c>
      <c r="E9" s="406">
        <v>32</v>
      </c>
      <c r="F9" s="392"/>
      <c r="G9" s="406">
        <f t="shared" si="0"/>
        <v>32</v>
      </c>
      <c r="H9" s="414"/>
      <c r="I9" s="410"/>
      <c r="J9" s="415"/>
      <c r="K9" s="396"/>
      <c r="L9" s="410"/>
    </row>
    <row r="10" spans="1:13" x14ac:dyDescent="0.2">
      <c r="A10" s="411">
        <f t="shared" si="1"/>
        <v>5</v>
      </c>
      <c r="B10" s="416" t="s">
        <v>57</v>
      </c>
      <c r="C10" s="406" t="s">
        <v>109</v>
      </c>
      <c r="D10" s="406">
        <v>20</v>
      </c>
      <c r="E10" s="406">
        <v>20</v>
      </c>
      <c r="F10" s="392"/>
      <c r="G10" s="406">
        <f t="shared" si="0"/>
        <v>20</v>
      </c>
      <c r="H10" s="414"/>
      <c r="I10" s="415"/>
      <c r="J10" s="415"/>
      <c r="K10" s="415"/>
      <c r="L10" s="410"/>
    </row>
    <row r="11" spans="1:13" x14ac:dyDescent="0.2">
      <c r="A11" s="411">
        <f t="shared" si="1"/>
        <v>6</v>
      </c>
      <c r="B11" s="412" t="s">
        <v>54</v>
      </c>
      <c r="C11" s="406" t="s">
        <v>109</v>
      </c>
      <c r="D11" s="406">
        <v>20</v>
      </c>
      <c r="E11" s="406">
        <v>20</v>
      </c>
      <c r="F11" s="392"/>
      <c r="G11" s="406">
        <f t="shared" si="0"/>
        <v>20</v>
      </c>
      <c r="H11" s="414"/>
      <c r="I11" s="410"/>
      <c r="J11" s="415"/>
      <c r="K11" s="396"/>
      <c r="L11" s="410"/>
    </row>
    <row r="12" spans="1:13" x14ac:dyDescent="0.2">
      <c r="A12" s="411">
        <f t="shared" si="1"/>
        <v>7</v>
      </c>
      <c r="B12" s="412" t="s">
        <v>48</v>
      </c>
      <c r="C12" s="406" t="s">
        <v>109</v>
      </c>
      <c r="D12" s="406">
        <v>60</v>
      </c>
      <c r="E12" s="406">
        <v>60</v>
      </c>
      <c r="F12" s="417"/>
      <c r="G12" s="406">
        <f t="shared" si="0"/>
        <v>60</v>
      </c>
      <c r="H12" s="414"/>
      <c r="I12" s="415"/>
      <c r="J12" s="415"/>
      <c r="K12" s="415"/>
      <c r="L12" s="410"/>
      <c r="M12" s="418"/>
    </row>
    <row r="13" spans="1:13" ht="14.25" customHeight="1" x14ac:dyDescent="0.2">
      <c r="A13" s="411">
        <f t="shared" si="1"/>
        <v>8</v>
      </c>
      <c r="B13" s="416" t="s">
        <v>56</v>
      </c>
      <c r="C13" s="406" t="s">
        <v>109</v>
      </c>
      <c r="D13" s="406">
        <v>20</v>
      </c>
      <c r="E13" s="406">
        <v>20</v>
      </c>
      <c r="F13" s="419"/>
      <c r="G13" s="406">
        <f t="shared" si="0"/>
        <v>20</v>
      </c>
      <c r="H13" s="414"/>
      <c r="I13" s="415"/>
      <c r="J13" s="415"/>
      <c r="K13" s="415"/>
      <c r="L13" s="410"/>
      <c r="M13" s="418"/>
    </row>
    <row r="14" spans="1:13" ht="14.25" customHeight="1" x14ac:dyDescent="0.2">
      <c r="A14" s="411">
        <f t="shared" si="1"/>
        <v>9</v>
      </c>
      <c r="B14" s="416" t="s">
        <v>71</v>
      </c>
      <c r="C14" s="406" t="s">
        <v>109</v>
      </c>
      <c r="D14" s="406">
        <v>8</v>
      </c>
      <c r="E14" s="406">
        <v>8</v>
      </c>
      <c r="F14" s="392"/>
      <c r="G14" s="406">
        <f t="shared" si="0"/>
        <v>8</v>
      </c>
      <c r="H14" s="414" t="s">
        <v>43</v>
      </c>
      <c r="I14" s="415"/>
      <c r="J14" s="415"/>
      <c r="K14" s="415"/>
      <c r="L14" s="410"/>
    </row>
    <row r="15" spans="1:13" ht="14.25" customHeight="1" x14ac:dyDescent="0.2">
      <c r="A15" s="411">
        <f t="shared" si="1"/>
        <v>10</v>
      </c>
      <c r="B15" s="412" t="s">
        <v>52</v>
      </c>
      <c r="C15" s="406" t="s">
        <v>109</v>
      </c>
      <c r="D15" s="406">
        <v>50</v>
      </c>
      <c r="E15" s="406">
        <v>50</v>
      </c>
      <c r="F15" s="417"/>
      <c r="G15" s="406">
        <f t="shared" si="0"/>
        <v>50</v>
      </c>
      <c r="H15" s="414"/>
      <c r="I15" s="415"/>
      <c r="J15" s="415"/>
      <c r="K15" s="415"/>
      <c r="L15" s="410"/>
    </row>
    <row r="16" spans="1:13" ht="14.25" customHeight="1" x14ac:dyDescent="0.2">
      <c r="A16" s="411">
        <f t="shared" si="1"/>
        <v>11</v>
      </c>
      <c r="B16" s="412" t="s">
        <v>137</v>
      </c>
      <c r="C16" s="406" t="s">
        <v>109</v>
      </c>
      <c r="D16" s="406">
        <v>60</v>
      </c>
      <c r="E16" s="406">
        <v>60</v>
      </c>
      <c r="F16" s="392"/>
      <c r="G16" s="406">
        <f t="shared" si="0"/>
        <v>60</v>
      </c>
      <c r="H16" s="414"/>
      <c r="I16" s="415"/>
      <c r="J16" s="415"/>
      <c r="K16" s="415"/>
      <c r="L16" s="410"/>
    </row>
    <row r="17" spans="1:12" ht="14.25" customHeight="1" thickBot="1" x14ac:dyDescent="0.25">
      <c r="A17" s="420">
        <f t="shared" si="1"/>
        <v>12</v>
      </c>
      <c r="B17" s="421" t="s">
        <v>93</v>
      </c>
      <c r="C17" s="422" t="s">
        <v>95</v>
      </c>
      <c r="D17" s="422" t="s">
        <v>95</v>
      </c>
      <c r="E17" s="422">
        <v>24</v>
      </c>
      <c r="F17" s="423"/>
      <c r="G17" s="422">
        <f t="shared" si="0"/>
        <v>24</v>
      </c>
      <c r="H17" s="424"/>
      <c r="I17" s="415"/>
      <c r="J17" s="425"/>
      <c r="K17" s="415"/>
      <c r="L17" s="410"/>
    </row>
    <row r="18" spans="1:12" x14ac:dyDescent="0.2">
      <c r="A18" s="426"/>
      <c r="B18" s="427"/>
      <c r="C18" s="396"/>
      <c r="D18" s="396"/>
      <c r="E18" s="396"/>
      <c r="F18" s="396"/>
      <c r="G18" s="396"/>
      <c r="H18" s="396"/>
      <c r="I18" s="396"/>
      <c r="J18" s="396"/>
    </row>
    <row r="19" spans="1:12" ht="16.5" thickBot="1" x14ac:dyDescent="0.3">
      <c r="A19" s="396"/>
      <c r="B19" s="428" t="s">
        <v>138</v>
      </c>
      <c r="C19" s="375"/>
      <c r="D19" s="375"/>
      <c r="E19" s="375"/>
      <c r="F19" s="375"/>
      <c r="G19" s="396"/>
      <c r="H19" s="396"/>
      <c r="I19" s="396"/>
      <c r="J19" s="429"/>
      <c r="K19" s="429"/>
      <c r="L19" s="429"/>
    </row>
    <row r="20" spans="1:12" ht="64.5" thickBot="1" x14ac:dyDescent="0.25">
      <c r="A20" s="400" t="s">
        <v>139</v>
      </c>
      <c r="B20" s="401" t="s">
        <v>140</v>
      </c>
      <c r="C20" s="401" t="s">
        <v>141</v>
      </c>
      <c r="D20" s="401" t="s">
        <v>142</v>
      </c>
      <c r="E20" s="401" t="s">
        <v>143</v>
      </c>
      <c r="F20" s="401" t="s">
        <v>144</v>
      </c>
      <c r="G20" s="430" t="s">
        <v>145</v>
      </c>
      <c r="H20" s="431" t="s">
        <v>146</v>
      </c>
      <c r="I20" s="432" t="s">
        <v>147</v>
      </c>
      <c r="J20" s="432" t="s">
        <v>155</v>
      </c>
      <c r="K20" s="403"/>
      <c r="L20" s="403"/>
    </row>
    <row r="21" spans="1:12" x14ac:dyDescent="0.2">
      <c r="A21" s="433">
        <f>D6*700000</f>
        <v>16800000</v>
      </c>
      <c r="B21" s="434">
        <v>43754</v>
      </c>
      <c r="C21" s="435">
        <v>43766</v>
      </c>
      <c r="D21" s="434">
        <v>43769</v>
      </c>
      <c r="E21" s="483">
        <v>2527011</v>
      </c>
      <c r="F21" s="436">
        <v>2734020</v>
      </c>
      <c r="G21" s="437">
        <f>F21/A$21</f>
        <v>0.16273928571428573</v>
      </c>
      <c r="H21" s="438">
        <f>A21-F21</f>
        <v>14065980</v>
      </c>
      <c r="I21" s="439">
        <f>1-G21</f>
        <v>0.83726071428571425</v>
      </c>
      <c r="J21" s="487"/>
      <c r="K21" s="415"/>
      <c r="L21" s="415"/>
    </row>
    <row r="22" spans="1:12" ht="12.75" customHeight="1" x14ac:dyDescent="0.2">
      <c r="A22" s="441"/>
      <c r="B22" s="442">
        <v>43818</v>
      </c>
      <c r="C22" s="442">
        <v>43825</v>
      </c>
      <c r="D22" s="442">
        <v>43833</v>
      </c>
      <c r="E22" s="484">
        <v>1576190</v>
      </c>
      <c r="F22" s="443">
        <v>1715013</v>
      </c>
      <c r="G22" s="437">
        <f>F22/A$21</f>
        <v>0.10208410714285714</v>
      </c>
      <c r="H22" s="444">
        <f>H21-F22</f>
        <v>12350967</v>
      </c>
      <c r="I22" s="445">
        <f>I21-G22</f>
        <v>0.73517660714285715</v>
      </c>
      <c r="J22" s="487"/>
      <c r="K22" s="396"/>
      <c r="L22" s="396"/>
    </row>
    <row r="23" spans="1:12" ht="12.75" customHeight="1" x14ac:dyDescent="0.2">
      <c r="A23" s="446"/>
      <c r="B23" s="447">
        <v>43918</v>
      </c>
      <c r="C23" s="477" t="s">
        <v>154</v>
      </c>
      <c r="D23" s="447">
        <v>43922</v>
      </c>
      <c r="E23" s="485">
        <v>757400</v>
      </c>
      <c r="F23" s="448">
        <v>865973</v>
      </c>
      <c r="G23" s="437">
        <f>F23/A$21</f>
        <v>5.1546011904761907E-2</v>
      </c>
      <c r="H23" s="444">
        <f>H22-F23</f>
        <v>11484994</v>
      </c>
      <c r="I23" s="445">
        <f>I22-G23</f>
        <v>0.68363059523809522</v>
      </c>
      <c r="J23" s="488">
        <v>164</v>
      </c>
      <c r="K23" s="415"/>
      <c r="L23" s="415"/>
    </row>
    <row r="24" spans="1:12" x14ac:dyDescent="0.2">
      <c r="A24" s="446"/>
      <c r="B24" s="478" t="s">
        <v>154</v>
      </c>
      <c r="C24" s="447">
        <v>43928</v>
      </c>
      <c r="D24" s="447">
        <v>43930</v>
      </c>
      <c r="E24" s="485">
        <v>1514800</v>
      </c>
      <c r="F24" s="476">
        <v>1541221</v>
      </c>
      <c r="G24" s="437">
        <f>F24/A$21</f>
        <v>9.1739345238095238E-2</v>
      </c>
      <c r="H24" s="444">
        <f>H23-F24</f>
        <v>9943773</v>
      </c>
      <c r="I24" s="445">
        <f>I23-G24</f>
        <v>0.59189124999999998</v>
      </c>
      <c r="J24" s="489">
        <v>164</v>
      </c>
      <c r="K24" s="440"/>
      <c r="L24" s="396"/>
    </row>
    <row r="25" spans="1:12" x14ac:dyDescent="0.2">
      <c r="A25" s="446"/>
      <c r="B25" s="447"/>
      <c r="C25" s="447"/>
      <c r="D25" s="447"/>
      <c r="E25" s="485"/>
      <c r="F25" s="449"/>
      <c r="G25" s="451"/>
      <c r="H25" s="449"/>
      <c r="I25" s="450"/>
      <c r="J25" s="488"/>
      <c r="K25" s="452"/>
      <c r="L25" s="396"/>
    </row>
    <row r="26" spans="1:12" x14ac:dyDescent="0.2">
      <c r="A26" s="446"/>
      <c r="B26" s="447"/>
      <c r="C26" s="447"/>
      <c r="D26" s="447"/>
      <c r="E26" s="485"/>
      <c r="F26" s="449"/>
      <c r="G26" s="451"/>
      <c r="H26" s="449"/>
      <c r="I26" s="450"/>
      <c r="J26" s="488"/>
      <c r="K26" s="440"/>
      <c r="L26" s="396"/>
    </row>
    <row r="27" spans="1:12" x14ac:dyDescent="0.2">
      <c r="A27" s="446"/>
      <c r="B27" s="447"/>
      <c r="C27" s="447"/>
      <c r="D27" s="447"/>
      <c r="E27" s="485"/>
      <c r="F27" s="449"/>
      <c r="G27" s="451"/>
      <c r="H27" s="449"/>
      <c r="I27" s="450"/>
      <c r="J27" s="488"/>
      <c r="K27" s="440"/>
      <c r="L27" s="396"/>
    </row>
    <row r="28" spans="1:12" x14ac:dyDescent="0.2">
      <c r="A28" s="446"/>
      <c r="B28" s="447"/>
      <c r="C28" s="447"/>
      <c r="D28" s="447"/>
      <c r="E28" s="485"/>
      <c r="F28" s="449"/>
      <c r="G28" s="451"/>
      <c r="H28" s="449"/>
      <c r="I28" s="450"/>
      <c r="J28" s="488"/>
      <c r="K28" s="440"/>
      <c r="L28" s="396"/>
    </row>
    <row r="29" spans="1:12" x14ac:dyDescent="0.2">
      <c r="A29" s="446"/>
      <c r="B29" s="447"/>
      <c r="C29" s="447"/>
      <c r="D29" s="476"/>
      <c r="E29" s="485"/>
      <c r="F29" s="449"/>
      <c r="G29" s="453"/>
      <c r="H29" s="449"/>
      <c r="I29" s="479"/>
      <c r="J29" s="490"/>
      <c r="K29" s="440"/>
      <c r="L29" s="396"/>
    </row>
    <row r="30" spans="1:12" x14ac:dyDescent="0.2">
      <c r="A30" s="446"/>
      <c r="B30" s="447"/>
      <c r="C30" s="447"/>
      <c r="D30" s="476"/>
      <c r="E30" s="485"/>
      <c r="F30" s="449"/>
      <c r="G30" s="451"/>
      <c r="H30" s="449"/>
      <c r="I30" s="479"/>
      <c r="J30" s="490"/>
      <c r="K30" s="440"/>
      <c r="L30" s="396"/>
    </row>
    <row r="31" spans="1:12" ht="13.5" thickBot="1" x14ac:dyDescent="0.25">
      <c r="A31" s="454"/>
      <c r="B31" s="455"/>
      <c r="C31" s="455"/>
      <c r="D31" s="480"/>
      <c r="E31" s="486"/>
      <c r="F31" s="481"/>
      <c r="G31" s="456"/>
      <c r="H31" s="457"/>
      <c r="I31" s="482"/>
      <c r="J31" s="491"/>
      <c r="K31" s="396"/>
      <c r="L31" s="396"/>
    </row>
    <row r="32" spans="1:12" ht="13.5" thickBot="1" x14ac:dyDescent="0.25">
      <c r="A32" s="458" t="s">
        <v>148</v>
      </c>
      <c r="B32" s="459"/>
      <c r="C32" s="459"/>
      <c r="D32" s="460"/>
      <c r="E32" s="461">
        <f>SUM(E21:E31)</f>
        <v>6375401</v>
      </c>
      <c r="F32" s="462">
        <f>SUM(F21:F31)</f>
        <v>6856227</v>
      </c>
      <c r="G32" s="463">
        <f>SUM(G21:G31)</f>
        <v>0.40810875000000002</v>
      </c>
      <c r="H32" s="464">
        <f>A21-F32</f>
        <v>9943773</v>
      </c>
      <c r="I32" s="465">
        <f>1-G32</f>
        <v>0.59189124999999998</v>
      </c>
      <c r="J32" s="492"/>
      <c r="K32" s="466"/>
      <c r="L32" s="466"/>
    </row>
    <row r="35" spans="1:11" x14ac:dyDescent="0.2">
      <c r="A35" s="396"/>
      <c r="B35" s="396"/>
      <c r="C35" s="396"/>
      <c r="D35" s="396"/>
      <c r="E35" s="396"/>
      <c r="F35" s="396"/>
      <c r="G35" s="396"/>
      <c r="H35" s="396"/>
      <c r="I35" s="396"/>
      <c r="J35" s="396"/>
    </row>
    <row r="36" spans="1:11" ht="12.75" customHeight="1" x14ac:dyDescent="0.25">
      <c r="A36" s="497" t="s">
        <v>149</v>
      </c>
      <c r="B36" s="497"/>
      <c r="C36" s="497"/>
      <c r="D36" s="497"/>
      <c r="E36" s="396"/>
      <c r="F36" s="396"/>
      <c r="G36" s="396"/>
      <c r="H36" s="396"/>
      <c r="I36" s="396"/>
      <c r="J36" s="396"/>
    </row>
    <row r="37" spans="1:11" x14ac:dyDescent="0.2">
      <c r="A37" s="498" t="s">
        <v>150</v>
      </c>
      <c r="B37" s="498"/>
      <c r="C37" s="467" t="s">
        <v>151</v>
      </c>
      <c r="D37" s="467" t="s">
        <v>152</v>
      </c>
      <c r="E37" s="396"/>
      <c r="F37" s="396"/>
      <c r="G37" s="396"/>
      <c r="H37" s="396"/>
      <c r="I37" s="396"/>
      <c r="J37" s="396"/>
    </row>
    <row r="38" spans="1:11" x14ac:dyDescent="0.2">
      <c r="A38" s="493">
        <f>A21-F32</f>
        <v>9943773</v>
      </c>
      <c r="B38" s="494"/>
      <c r="C38" s="468">
        <f>1-G32</f>
        <v>0.59189124999999998</v>
      </c>
      <c r="D38" s="469">
        <f>(C38/0.8)*100</f>
        <v>73.986406249999987</v>
      </c>
      <c r="E38" s="470" t="s">
        <v>153</v>
      </c>
      <c r="F38" s="470"/>
      <c r="G38" s="470"/>
      <c r="H38" s="470"/>
      <c r="I38" s="470"/>
      <c r="J38" s="470"/>
    </row>
    <row r="39" spans="1:11" x14ac:dyDescent="0.2">
      <c r="A39" s="396"/>
      <c r="B39" s="396"/>
      <c r="C39" s="396"/>
      <c r="D39" s="396"/>
      <c r="E39" s="396"/>
      <c r="F39" s="396"/>
    </row>
    <row r="40" spans="1:11" x14ac:dyDescent="0.2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t="s">
        <v>43</v>
      </c>
    </row>
    <row r="41" spans="1:11" ht="15.75" x14ac:dyDescent="0.25">
      <c r="A41" s="396"/>
      <c r="B41" s="471"/>
      <c r="C41" s="471"/>
      <c r="D41" s="396"/>
      <c r="E41" s="396"/>
      <c r="F41" s="396"/>
      <c r="G41" s="396"/>
      <c r="H41" s="396"/>
      <c r="I41" s="396"/>
      <c r="J41" s="396"/>
    </row>
    <row r="42" spans="1:11" x14ac:dyDescent="0.2">
      <c r="A42" s="472"/>
      <c r="B42" s="472"/>
      <c r="C42" s="472"/>
      <c r="D42" s="472"/>
      <c r="E42" s="472"/>
      <c r="F42" s="472"/>
      <c r="G42" s="472"/>
      <c r="H42" s="472"/>
      <c r="I42" s="499"/>
      <c r="J42" s="500"/>
    </row>
    <row r="43" spans="1:11" x14ac:dyDescent="0.2">
      <c r="A43" s="473"/>
      <c r="B43" s="474"/>
      <c r="C43" s="474"/>
      <c r="D43" s="396"/>
      <c r="E43" s="396"/>
      <c r="F43" s="474"/>
      <c r="G43" s="425"/>
      <c r="H43" s="474"/>
    </row>
    <row r="44" spans="1:11" x14ac:dyDescent="0.2">
      <c r="A44" s="473"/>
      <c r="B44" s="474"/>
      <c r="C44" s="474"/>
      <c r="D44" s="474"/>
      <c r="E44" s="474"/>
      <c r="F44" s="474"/>
      <c r="G44" s="425"/>
      <c r="H44" s="474"/>
    </row>
    <row r="45" spans="1:11" x14ac:dyDescent="0.2">
      <c r="A45" s="473"/>
      <c r="B45" s="474"/>
      <c r="C45" s="474"/>
      <c r="D45" s="396"/>
      <c r="E45" s="396"/>
      <c r="F45" s="474"/>
      <c r="G45" s="425"/>
      <c r="H45" s="474"/>
    </row>
    <row r="46" spans="1:11" x14ac:dyDescent="0.2">
      <c r="A46" s="473"/>
      <c r="B46" s="474"/>
      <c r="C46" s="474"/>
      <c r="D46" s="474"/>
      <c r="E46" s="474"/>
      <c r="F46" s="474"/>
      <c r="G46" s="425"/>
      <c r="H46" s="474"/>
    </row>
    <row r="47" spans="1:11" x14ac:dyDescent="0.2">
      <c r="A47" s="473"/>
      <c r="B47" s="474"/>
      <c r="C47" s="474"/>
      <c r="D47" s="396"/>
      <c r="E47" s="396"/>
      <c r="F47" s="474"/>
      <c r="G47" s="425"/>
      <c r="H47" s="474"/>
    </row>
    <row r="48" spans="1:11" x14ac:dyDescent="0.2">
      <c r="A48" s="473"/>
      <c r="B48" s="474"/>
      <c r="C48" s="415"/>
      <c r="D48" s="475"/>
      <c r="E48" s="475"/>
      <c r="F48" s="415"/>
      <c r="G48" s="415"/>
      <c r="H48" s="415"/>
    </row>
    <row r="49" spans="1:10" x14ac:dyDescent="0.2">
      <c r="A49" s="473"/>
      <c r="B49" s="474"/>
      <c r="C49" s="474"/>
      <c r="D49" s="474"/>
      <c r="E49" s="474"/>
      <c r="F49" s="474"/>
      <c r="G49" s="425"/>
      <c r="H49" s="474"/>
    </row>
    <row r="50" spans="1:10" x14ac:dyDescent="0.2">
      <c r="A50" s="473"/>
      <c r="B50" s="474"/>
      <c r="C50" s="474"/>
      <c r="D50" s="474"/>
      <c r="E50" s="474"/>
      <c r="F50" s="474"/>
      <c r="G50" s="425"/>
      <c r="H50" s="474"/>
    </row>
    <row r="51" spans="1:10" x14ac:dyDescent="0.2">
      <c r="A51" s="473"/>
      <c r="B51" s="474"/>
      <c r="C51" s="474"/>
      <c r="D51" s="396"/>
      <c r="E51" s="396"/>
      <c r="F51" s="474"/>
      <c r="G51" s="425"/>
      <c r="H51" s="474"/>
    </row>
    <row r="52" spans="1:10" ht="15.75" x14ac:dyDescent="0.25">
      <c r="A52" s="396"/>
      <c r="B52" s="501"/>
      <c r="C52" s="501"/>
      <c r="D52" s="502"/>
      <c r="E52" s="470"/>
      <c r="F52" s="396"/>
      <c r="G52" s="396"/>
      <c r="H52" s="396"/>
      <c r="I52" s="396"/>
      <c r="J52" s="396"/>
    </row>
    <row r="53" spans="1:10" x14ac:dyDescent="0.2">
      <c r="A53" s="472"/>
      <c r="B53" s="472"/>
      <c r="C53" s="472"/>
      <c r="D53" s="472"/>
      <c r="E53" s="472"/>
      <c r="F53" s="472"/>
      <c r="G53" s="472"/>
      <c r="H53" s="472"/>
      <c r="I53" s="499"/>
      <c r="J53" s="500"/>
    </row>
    <row r="54" spans="1:10" x14ac:dyDescent="0.2">
      <c r="A54" s="473"/>
      <c r="B54" s="396"/>
      <c r="C54" s="396"/>
      <c r="D54" s="396"/>
      <c r="E54" s="396"/>
      <c r="F54" s="425"/>
      <c r="G54" s="425"/>
      <c r="H54" s="474"/>
      <c r="I54" s="503"/>
      <c r="J54" s="503"/>
    </row>
    <row r="55" spans="1:10" x14ac:dyDescent="0.2">
      <c r="A55" s="473"/>
      <c r="B55" s="396"/>
      <c r="C55" s="396"/>
      <c r="D55" s="415"/>
      <c r="E55" s="415"/>
      <c r="F55" s="415"/>
      <c r="G55" s="415"/>
      <c r="H55" s="415"/>
      <c r="I55" s="503"/>
      <c r="J55" s="503"/>
    </row>
    <row r="56" spans="1:10" x14ac:dyDescent="0.2">
      <c r="A56" s="396"/>
      <c r="B56" s="396"/>
      <c r="C56" s="396"/>
      <c r="D56" s="396"/>
      <c r="E56" s="396"/>
      <c r="F56" s="396"/>
      <c r="G56" s="396"/>
      <c r="H56" s="396"/>
    </row>
    <row r="61" spans="1:10" x14ac:dyDescent="0.2">
      <c r="B61" s="499"/>
      <c r="C61" s="500"/>
    </row>
    <row r="68" spans="2:3" x14ac:dyDescent="0.2">
      <c r="B68" s="499"/>
      <c r="C68" s="500"/>
    </row>
  </sheetData>
  <mergeCells count="13">
    <mergeCell ref="B68:C68"/>
    <mergeCell ref="I42:J42"/>
    <mergeCell ref="B52:D52"/>
    <mergeCell ref="I53:J53"/>
    <mergeCell ref="I54:J54"/>
    <mergeCell ref="I55:J55"/>
    <mergeCell ref="B61:C61"/>
    <mergeCell ref="A38:B38"/>
    <mergeCell ref="A1:I1"/>
    <mergeCell ref="A2:I2"/>
    <mergeCell ref="A3:I3"/>
    <mergeCell ref="A36:D36"/>
    <mergeCell ref="A37:B3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6" orientation="landscape" r:id="rId1"/>
  <rowBreaks count="1" manualBreakCount="1">
    <brk id="38" max="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40625" defaultRowHeight="12.75" x14ac:dyDescent="0.2"/>
  <cols>
    <col min="1" max="1" width="1.28515625" style="171" customWidth="1"/>
    <col min="2" max="2" width="5.85546875" style="171" customWidth="1"/>
    <col min="3" max="3" width="11.28515625" style="171" customWidth="1"/>
    <col min="4" max="5" width="6.28515625" style="171" customWidth="1"/>
    <col min="6" max="6" width="6.140625" style="171" customWidth="1"/>
    <col min="7" max="7" width="11.5703125" style="171" customWidth="1"/>
    <col min="8" max="18" width="9" style="171" customWidth="1"/>
    <col min="19" max="19" width="1.42578125" style="171" customWidth="1"/>
    <col min="20" max="16384" width="9.140625" style="171"/>
  </cols>
  <sheetData>
    <row r="1" spans="1:19" ht="8.25" customHeight="1" thickTop="1" thickBot="1" x14ac:dyDescent="0.25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3.25" x14ac:dyDescent="0.2">
      <c r="A2" s="172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Данные!B20</f>
        <v>50</v>
      </c>
      <c r="L2" s="600"/>
      <c r="M2" s="173"/>
      <c r="N2" s="174"/>
      <c r="O2" s="175"/>
      <c r="P2" s="611"/>
      <c r="Q2" s="611"/>
      <c r="R2" s="176"/>
      <c r="S2" s="177"/>
    </row>
    <row r="3" spans="1:19" ht="17.25" customHeight="1" thickBot="1" x14ac:dyDescent="0.25">
      <c r="A3" s="172"/>
      <c r="B3" s="583"/>
      <c r="C3" s="584"/>
      <c r="D3" s="585"/>
      <c r="E3" s="592" t="s">
        <v>52</v>
      </c>
      <c r="F3" s="593"/>
      <c r="G3" s="593"/>
      <c r="H3" s="594"/>
      <c r="I3" s="597"/>
      <c r="J3" s="598"/>
      <c r="K3" s="601"/>
      <c r="L3" s="602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25">
      <c r="A4" s="172"/>
      <c r="B4" s="586"/>
      <c r="C4" s="587"/>
      <c r="D4" s="588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.75" thickTop="1" thickBot="1" x14ac:dyDescent="0.25">
      <c r="A5" s="172"/>
      <c r="B5" s="534" t="s">
        <v>13</v>
      </c>
      <c r="C5" s="573"/>
      <c r="D5" s="513" t="str">
        <f>Данные!$A5</f>
        <v>PCI</v>
      </c>
      <c r="E5" s="514"/>
      <c r="F5" s="514"/>
      <c r="G5" s="514"/>
      <c r="H5" s="515"/>
      <c r="I5" s="574"/>
      <c r="J5" s="575"/>
      <c r="K5" s="576"/>
      <c r="L5" s="515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25">
      <c r="A6" s="172"/>
      <c r="B6" s="534" t="s">
        <v>12</v>
      </c>
      <c r="C6" s="573"/>
      <c r="D6" s="507" t="str">
        <f>Данные!$A2</f>
        <v>ХXI-В-28-1-200 (Бутылка 0.2 л.)</v>
      </c>
      <c r="E6" s="539"/>
      <c r="F6" s="539"/>
      <c r="G6" s="539"/>
      <c r="H6" s="540"/>
      <c r="I6" s="574"/>
      <c r="J6" s="575"/>
      <c r="K6" s="576"/>
      <c r="L6" s="515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25">
      <c r="A7" s="172"/>
      <c r="B7" s="541" t="s">
        <v>14</v>
      </c>
      <c r="C7" s="577"/>
      <c r="D7" s="516">
        <f>Данные!$A8</f>
        <v>0</v>
      </c>
      <c r="E7" s="543"/>
      <c r="F7" s="543"/>
      <c r="G7" s="543"/>
      <c r="H7" s="544"/>
      <c r="I7" s="578" t="s">
        <v>15</v>
      </c>
      <c r="J7" s="577"/>
      <c r="K7" s="504">
        <f>Данные!$A11</f>
        <v>0</v>
      </c>
      <c r="L7" s="505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25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4.5" thickBot="1" x14ac:dyDescent="0.25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7"/>
      <c r="O9" s="347"/>
      <c r="P9" s="348"/>
      <c r="Q9" s="347"/>
      <c r="R9" s="349"/>
      <c r="S9" s="204"/>
    </row>
    <row r="10" spans="1:19" ht="24.75" customHeight="1" x14ac:dyDescent="0.2">
      <c r="A10" s="182"/>
      <c r="B10" s="191" t="s">
        <v>25</v>
      </c>
      <c r="C10" s="192">
        <v>70.72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50" t="s">
        <v>43</v>
      </c>
      <c r="O10" s="350"/>
      <c r="P10" s="350"/>
      <c r="Q10" s="350"/>
      <c r="R10" s="351"/>
      <c r="S10" s="188"/>
    </row>
    <row r="11" spans="1:19" ht="24.75" customHeight="1" x14ac:dyDescent="0.2">
      <c r="A11" s="182"/>
      <c r="B11" s="193" t="s">
        <v>26</v>
      </c>
      <c r="C11" s="194">
        <v>18.899999999999999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2"/>
      <c r="O11" s="352"/>
      <c r="P11" s="352"/>
      <c r="Q11" s="352"/>
      <c r="R11" s="353"/>
      <c r="S11" s="188"/>
    </row>
    <row r="12" spans="1:19" ht="24.75" customHeight="1" x14ac:dyDescent="0.2">
      <c r="A12" s="182"/>
      <c r="B12" s="193" t="s">
        <v>2</v>
      </c>
      <c r="C12" s="362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2"/>
      <c r="O12" s="352"/>
      <c r="P12" s="352"/>
      <c r="Q12" s="352"/>
      <c r="R12" s="353"/>
      <c r="S12" s="188"/>
    </row>
    <row r="13" spans="1:19" ht="24.75" customHeight="1" x14ac:dyDescent="0.2">
      <c r="A13" s="182"/>
      <c r="B13" s="193" t="s">
        <v>3</v>
      </c>
      <c r="C13" s="362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2"/>
      <c r="O13" s="352"/>
      <c r="P13" s="352"/>
      <c r="Q13" s="352"/>
      <c r="R13" s="353"/>
      <c r="S13" s="188"/>
    </row>
    <row r="14" spans="1:19" ht="24.75" customHeight="1" x14ac:dyDescent="0.2">
      <c r="A14" s="182"/>
      <c r="B14" s="193" t="s">
        <v>27</v>
      </c>
      <c r="C14" s="362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2"/>
      <c r="O14" s="352"/>
      <c r="P14" s="352"/>
      <c r="Q14" s="352"/>
      <c r="R14" s="353"/>
      <c r="S14" s="188"/>
    </row>
    <row r="15" spans="1:19" ht="24.75" customHeight="1" x14ac:dyDescent="0.2">
      <c r="A15" s="182"/>
      <c r="B15" s="193" t="s">
        <v>28</v>
      </c>
      <c r="C15" s="362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2"/>
      <c r="O15" s="352"/>
      <c r="P15" s="352"/>
      <c r="Q15" s="352"/>
      <c r="R15" s="353"/>
      <c r="S15" s="188"/>
    </row>
    <row r="16" spans="1:19" ht="24.75" customHeight="1" x14ac:dyDescent="0.2">
      <c r="A16" s="182"/>
      <c r="B16" s="193" t="s">
        <v>4</v>
      </c>
      <c r="C16" s="362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2"/>
      <c r="O16" s="352"/>
      <c r="P16" s="352"/>
      <c r="Q16" s="352"/>
      <c r="R16" s="353"/>
      <c r="S16" s="188"/>
    </row>
    <row r="17" spans="1:19" ht="33.75" x14ac:dyDescent="0.2">
      <c r="A17" s="182"/>
      <c r="B17" s="193" t="s">
        <v>9</v>
      </c>
      <c r="C17" s="194">
        <v>34.92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2"/>
      <c r="O17" s="352"/>
      <c r="P17" s="352"/>
      <c r="Q17" s="352"/>
      <c r="R17" s="353"/>
      <c r="S17" s="188"/>
    </row>
    <row r="18" spans="1:19" ht="24.75" customHeight="1" thickBot="1" x14ac:dyDescent="0.25">
      <c r="A18" s="182"/>
      <c r="B18" s="193" t="s">
        <v>5</v>
      </c>
      <c r="C18" s="362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2"/>
      <c r="O18" s="352"/>
      <c r="P18" s="352"/>
      <c r="Q18" s="352"/>
      <c r="R18" s="353"/>
      <c r="S18" s="188"/>
    </row>
    <row r="19" spans="1:19" ht="6" customHeight="1" thickBot="1" x14ac:dyDescent="0.25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5" thickTop="1" x14ac:dyDescent="0.2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210" customWidth="1"/>
    <col min="2" max="2" width="5.85546875" style="210" customWidth="1"/>
    <col min="3" max="3" width="10.28515625" style="210" customWidth="1"/>
    <col min="4" max="5" width="6.28515625" style="210" customWidth="1"/>
    <col min="6" max="6" width="5.7109375" style="210" customWidth="1"/>
    <col min="7" max="7" width="10.42578125" style="210" customWidth="1"/>
    <col min="8" max="18" width="9" style="210" customWidth="1"/>
    <col min="19" max="19" width="1.42578125" style="210" customWidth="1"/>
    <col min="20" max="16384" width="9.140625" style="210"/>
  </cols>
  <sheetData>
    <row r="1" spans="1:19" ht="8.25" customHeight="1" thickTop="1" thickBot="1" x14ac:dyDescent="0.25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3.25" x14ac:dyDescent="0.2">
      <c r="A2" s="211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Данные!B21</f>
        <v>20</v>
      </c>
      <c r="L2" s="600"/>
      <c r="M2" s="212"/>
      <c r="N2" s="213"/>
      <c r="O2" s="214"/>
      <c r="P2" s="615"/>
      <c r="Q2" s="615"/>
      <c r="R2" s="215"/>
      <c r="S2" s="216"/>
    </row>
    <row r="3" spans="1:19" ht="17.25" customHeight="1" thickBot="1" x14ac:dyDescent="0.25">
      <c r="A3" s="211"/>
      <c r="B3" s="583"/>
      <c r="C3" s="584"/>
      <c r="D3" s="585"/>
      <c r="E3" s="592" t="s">
        <v>54</v>
      </c>
      <c r="F3" s="593"/>
      <c r="G3" s="593"/>
      <c r="H3" s="594"/>
      <c r="I3" s="597"/>
      <c r="J3" s="598"/>
      <c r="K3" s="601"/>
      <c r="L3" s="602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25">
      <c r="A4" s="211"/>
      <c r="B4" s="586"/>
      <c r="C4" s="587"/>
      <c r="D4" s="588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.75" thickTop="1" thickBot="1" x14ac:dyDescent="0.25">
      <c r="A5" s="211"/>
      <c r="B5" s="534" t="s">
        <v>13</v>
      </c>
      <c r="C5" s="573"/>
      <c r="D5" s="513" t="str">
        <f>Данные!$A5</f>
        <v>PCI</v>
      </c>
      <c r="E5" s="514"/>
      <c r="F5" s="514"/>
      <c r="G5" s="514"/>
      <c r="H5" s="515"/>
      <c r="I5" s="574"/>
      <c r="J5" s="575"/>
      <c r="K5" s="576"/>
      <c r="L5" s="515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25">
      <c r="A6" s="211"/>
      <c r="B6" s="534" t="s">
        <v>12</v>
      </c>
      <c r="C6" s="573"/>
      <c r="D6" s="507" t="str">
        <f>Данные!$A2</f>
        <v>ХXI-В-28-1-200 (Бутылка 0.2 л.)</v>
      </c>
      <c r="E6" s="539"/>
      <c r="F6" s="539"/>
      <c r="G6" s="539"/>
      <c r="H6" s="540"/>
      <c r="I6" s="574"/>
      <c r="J6" s="575"/>
      <c r="K6" s="576"/>
      <c r="L6" s="515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25">
      <c r="A7" s="211"/>
      <c r="B7" s="541" t="s">
        <v>14</v>
      </c>
      <c r="C7" s="577"/>
      <c r="D7" s="516">
        <f>Данные!$A8</f>
        <v>0</v>
      </c>
      <c r="E7" s="543"/>
      <c r="F7" s="543"/>
      <c r="G7" s="543"/>
      <c r="H7" s="544"/>
      <c r="I7" s="578" t="s">
        <v>15</v>
      </c>
      <c r="J7" s="577"/>
      <c r="K7" s="504">
        <f>Данные!$A11</f>
        <v>0</v>
      </c>
      <c r="L7" s="505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25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4.5" thickBot="1" x14ac:dyDescent="0.25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">
      <c r="A10" s="221"/>
      <c r="B10" s="232" t="s">
        <v>25</v>
      </c>
      <c r="C10" s="365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">
      <c r="A11" s="221"/>
      <c r="B11" s="237" t="s">
        <v>26</v>
      </c>
      <c r="C11" s="366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">
      <c r="A12" s="221"/>
      <c r="B12" s="237" t="s">
        <v>2</v>
      </c>
      <c r="C12" s="366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">
      <c r="A13" s="221"/>
      <c r="B13" s="237" t="s">
        <v>3</v>
      </c>
      <c r="C13" s="366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">
      <c r="A14" s="221"/>
      <c r="B14" s="237" t="s">
        <v>27</v>
      </c>
      <c r="C14" s="366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">
      <c r="A15" s="221"/>
      <c r="B15" s="237" t="s">
        <v>28</v>
      </c>
      <c r="C15" s="366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">
      <c r="A16" s="221"/>
      <c r="B16" s="237" t="s">
        <v>9</v>
      </c>
      <c r="C16" s="366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">
      <c r="A17" s="221"/>
      <c r="B17" s="237" t="s">
        <v>5</v>
      </c>
      <c r="C17" s="366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25">
      <c r="A18" s="221"/>
      <c r="B18" s="612" t="s">
        <v>55</v>
      </c>
      <c r="C18" s="613"/>
      <c r="D18" s="613"/>
      <c r="E18" s="614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25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5" thickTop="1" x14ac:dyDescent="0.2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5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Данные!B26</f>
        <v>20</v>
      </c>
      <c r="L2" s="600"/>
      <c r="M2" s="136"/>
      <c r="N2" s="137"/>
      <c r="O2" s="138"/>
      <c r="P2" s="616"/>
      <c r="Q2" s="616"/>
      <c r="R2" s="139"/>
      <c r="S2" s="140"/>
    </row>
    <row r="3" spans="1:19" ht="17.25" customHeight="1" thickBot="1" x14ac:dyDescent="0.25">
      <c r="A3" s="135"/>
      <c r="B3" s="583"/>
      <c r="C3" s="584"/>
      <c r="D3" s="585"/>
      <c r="E3" s="592" t="s">
        <v>56</v>
      </c>
      <c r="F3" s="593"/>
      <c r="G3" s="593"/>
      <c r="H3" s="594"/>
      <c r="I3" s="597"/>
      <c r="J3" s="598"/>
      <c r="K3" s="601"/>
      <c r="L3" s="602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25">
      <c r="A4" s="135"/>
      <c r="B4" s="586"/>
      <c r="C4" s="587"/>
      <c r="D4" s="588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.75" thickTop="1" thickBot="1" x14ac:dyDescent="0.25">
      <c r="A5" s="135"/>
      <c r="B5" s="534" t="s">
        <v>13</v>
      </c>
      <c r="C5" s="573"/>
      <c r="D5" s="513" t="str">
        <f>Данные!$A5</f>
        <v>PCI</v>
      </c>
      <c r="E5" s="514"/>
      <c r="F5" s="514"/>
      <c r="G5" s="514"/>
      <c r="H5" s="515"/>
      <c r="I5" s="574"/>
      <c r="J5" s="575"/>
      <c r="K5" s="576"/>
      <c r="L5" s="515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25">
      <c r="A6" s="135"/>
      <c r="B6" s="534" t="s">
        <v>12</v>
      </c>
      <c r="C6" s="573"/>
      <c r="D6" s="507" t="str">
        <f>Данные!$A2</f>
        <v>ХXI-В-28-1-200 (Бутылка 0.2 л.)</v>
      </c>
      <c r="E6" s="539"/>
      <c r="F6" s="539"/>
      <c r="G6" s="539"/>
      <c r="H6" s="540"/>
      <c r="I6" s="574"/>
      <c r="J6" s="575"/>
      <c r="K6" s="576"/>
      <c r="L6" s="515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25">
      <c r="A7" s="135"/>
      <c r="B7" s="541" t="s">
        <v>14</v>
      </c>
      <c r="C7" s="577"/>
      <c r="D7" s="516">
        <f>Данные!$A8</f>
        <v>0</v>
      </c>
      <c r="E7" s="543"/>
      <c r="F7" s="543"/>
      <c r="G7" s="543"/>
      <c r="H7" s="544"/>
      <c r="I7" s="578" t="s">
        <v>15</v>
      </c>
      <c r="J7" s="577"/>
      <c r="K7" s="504">
        <f>Данные!$A11</f>
        <v>0</v>
      </c>
      <c r="L7" s="505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25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4.5" thickBot="1" x14ac:dyDescent="0.25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">
      <c r="A10" s="155"/>
      <c r="B10" s="156" t="s">
        <v>25</v>
      </c>
      <c r="C10" s="368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">
      <c r="A11" s="155"/>
      <c r="B11" s="156" t="s">
        <v>26</v>
      </c>
      <c r="C11" s="368">
        <v>15.9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">
      <c r="A12" s="155"/>
      <c r="B12" s="156" t="s">
        <v>2</v>
      </c>
      <c r="C12" s="367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">
      <c r="A13" s="155"/>
      <c r="B13" s="156" t="s">
        <v>3</v>
      </c>
      <c r="C13" s="367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">
      <c r="A14" s="155"/>
      <c r="B14" s="156" t="s">
        <v>27</v>
      </c>
      <c r="C14" s="367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">
      <c r="A15" s="155"/>
      <c r="B15" s="156" t="s">
        <v>28</v>
      </c>
      <c r="C15" s="367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">
      <c r="A16" s="155"/>
      <c r="B16" s="156" t="s">
        <v>4</v>
      </c>
      <c r="C16" s="367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25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25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5" thickTop="1" x14ac:dyDescent="0.2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67" customWidth="1"/>
    <col min="2" max="2" width="5" style="267" customWidth="1"/>
    <col min="3" max="3" width="11" style="267" customWidth="1"/>
    <col min="4" max="5" width="6.28515625" style="267" customWidth="1"/>
    <col min="6" max="6" width="5.7109375" style="267" customWidth="1"/>
    <col min="7" max="7" width="11.140625" style="267" customWidth="1"/>
    <col min="8" max="18" width="9" style="267" customWidth="1"/>
    <col min="19" max="19" width="1.42578125" style="267" customWidth="1"/>
    <col min="20" max="16384" width="9.140625" style="267"/>
  </cols>
  <sheetData>
    <row r="1" spans="1:19" ht="8.25" customHeight="1" thickTop="1" thickBot="1" x14ac:dyDescent="0.25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3.25" x14ac:dyDescent="0.2">
      <c r="A2" s="268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618">
        <f>Данные!B23</f>
        <v>20</v>
      </c>
      <c r="L2" s="619"/>
      <c r="M2" s="269"/>
      <c r="N2" s="270"/>
      <c r="O2" s="271"/>
      <c r="P2" s="617"/>
      <c r="Q2" s="617"/>
      <c r="R2" s="272"/>
      <c r="S2" s="273"/>
    </row>
    <row r="3" spans="1:19" ht="17.25" customHeight="1" thickBot="1" x14ac:dyDescent="0.25">
      <c r="A3" s="268"/>
      <c r="B3" s="583"/>
      <c r="C3" s="584"/>
      <c r="D3" s="585"/>
      <c r="E3" s="592" t="s">
        <v>57</v>
      </c>
      <c r="F3" s="593"/>
      <c r="G3" s="593"/>
      <c r="H3" s="594"/>
      <c r="I3" s="597"/>
      <c r="J3" s="598"/>
      <c r="K3" s="620"/>
      <c r="L3" s="621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25">
      <c r="A4" s="268"/>
      <c r="B4" s="586"/>
      <c r="C4" s="587"/>
      <c r="D4" s="588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.75" thickTop="1" thickBot="1" x14ac:dyDescent="0.25">
      <c r="A5" s="268"/>
      <c r="B5" s="534" t="s">
        <v>13</v>
      </c>
      <c r="C5" s="573"/>
      <c r="D5" s="513" t="str">
        <f>Данные!$A5</f>
        <v>PCI</v>
      </c>
      <c r="E5" s="514"/>
      <c r="F5" s="514"/>
      <c r="G5" s="514"/>
      <c r="H5" s="515"/>
      <c r="I5" s="574"/>
      <c r="J5" s="575"/>
      <c r="K5" s="576"/>
      <c r="L5" s="515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25">
      <c r="A6" s="268"/>
      <c r="B6" s="534" t="s">
        <v>12</v>
      </c>
      <c r="C6" s="573"/>
      <c r="D6" s="507" t="str">
        <f>Данные!$A2</f>
        <v>ХXI-В-28-1-200 (Бутылка 0.2 л.)</v>
      </c>
      <c r="E6" s="539"/>
      <c r="F6" s="539"/>
      <c r="G6" s="539"/>
      <c r="H6" s="540"/>
      <c r="I6" s="574"/>
      <c r="J6" s="575"/>
      <c r="K6" s="576"/>
      <c r="L6" s="515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25">
      <c r="A7" s="268"/>
      <c r="B7" s="541" t="s">
        <v>14</v>
      </c>
      <c r="C7" s="577"/>
      <c r="D7" s="516">
        <f>Данные!$A8</f>
        <v>0</v>
      </c>
      <c r="E7" s="543"/>
      <c r="F7" s="543"/>
      <c r="G7" s="543"/>
      <c r="H7" s="544"/>
      <c r="I7" s="578" t="s">
        <v>15</v>
      </c>
      <c r="J7" s="577"/>
      <c r="K7" s="504">
        <f>Данные!$A11</f>
        <v>0</v>
      </c>
      <c r="L7" s="505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25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4.5" thickBot="1" x14ac:dyDescent="0.25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4"/>
      <c r="L9" s="354"/>
      <c r="M9" s="354"/>
      <c r="N9" s="354"/>
      <c r="O9" s="354"/>
      <c r="P9" s="354"/>
      <c r="Q9" s="354"/>
      <c r="R9" s="355"/>
      <c r="S9" s="287"/>
    </row>
    <row r="10" spans="1:19" ht="24.75" customHeight="1" x14ac:dyDescent="0.2">
      <c r="A10" s="278"/>
      <c r="B10" s="288" t="s">
        <v>25</v>
      </c>
      <c r="C10" s="289">
        <v>28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6"/>
      <c r="L10" s="356"/>
      <c r="M10" s="356"/>
      <c r="N10" s="356"/>
      <c r="O10" s="356"/>
      <c r="P10" s="356"/>
      <c r="Q10" s="356"/>
      <c r="R10" s="357"/>
      <c r="S10" s="284"/>
    </row>
    <row r="11" spans="1:19" ht="33.75" x14ac:dyDescent="0.2">
      <c r="A11" s="278"/>
      <c r="B11" s="292" t="s">
        <v>26</v>
      </c>
      <c r="C11" s="369">
        <v>65.099999999999994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6"/>
      <c r="L11" s="356"/>
      <c r="M11" s="356"/>
      <c r="N11" s="356"/>
      <c r="O11" s="356"/>
      <c r="P11" s="356"/>
      <c r="Q11" s="356"/>
      <c r="R11" s="358"/>
      <c r="S11" s="284"/>
    </row>
    <row r="12" spans="1:19" ht="24.75" customHeight="1" x14ac:dyDescent="0.2">
      <c r="A12" s="278"/>
      <c r="B12" s="292" t="s">
        <v>2</v>
      </c>
      <c r="C12" s="363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9"/>
      <c r="L12" s="359"/>
      <c r="M12" s="359"/>
      <c r="N12" s="359"/>
      <c r="O12" s="359"/>
      <c r="P12" s="359"/>
      <c r="Q12" s="359"/>
      <c r="R12" s="360"/>
      <c r="S12" s="284"/>
    </row>
    <row r="13" spans="1:19" ht="24.75" customHeight="1" x14ac:dyDescent="0.2">
      <c r="A13" s="278"/>
      <c r="B13" s="292" t="s">
        <v>28</v>
      </c>
      <c r="C13" s="363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9"/>
      <c r="L13" s="359"/>
      <c r="M13" s="359"/>
      <c r="N13" s="359"/>
      <c r="O13" s="359"/>
      <c r="P13" s="359"/>
      <c r="Q13" s="359"/>
      <c r="R13" s="360"/>
      <c r="S13" s="284"/>
    </row>
    <row r="14" spans="1:19" ht="24.75" customHeight="1" x14ac:dyDescent="0.2">
      <c r="A14" s="278"/>
      <c r="B14" s="292" t="s">
        <v>4</v>
      </c>
      <c r="C14" s="369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9"/>
      <c r="L14" s="359"/>
      <c r="M14" s="359"/>
      <c r="N14" s="359"/>
      <c r="O14" s="359"/>
      <c r="P14" s="359"/>
      <c r="Q14" s="359"/>
      <c r="R14" s="360"/>
      <c r="S14" s="284"/>
    </row>
    <row r="15" spans="1:19" ht="24.75" customHeight="1" thickBot="1" x14ac:dyDescent="0.25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1"/>
      <c r="L15" s="361"/>
      <c r="M15" s="361"/>
      <c r="N15" s="361"/>
      <c r="O15" s="361"/>
      <c r="P15" s="361"/>
      <c r="Q15" s="361"/>
      <c r="R15" s="342"/>
      <c r="S15" s="284"/>
    </row>
    <row r="16" spans="1:19" ht="6" customHeight="1" thickBot="1" x14ac:dyDescent="0.25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5" thickTop="1" x14ac:dyDescent="0.2"/>
  </sheetData>
  <mergeCells count="18">
    <mergeCell ref="D5:H5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7" workbookViewId="0">
      <selection activeCell="B28" sqref="B28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5.28515625" bestFit="1" customWidth="1"/>
  </cols>
  <sheetData>
    <row r="1" spans="1:11" ht="13.5" thickBot="1" x14ac:dyDescent="0.25">
      <c r="A1" s="506" t="s">
        <v>84</v>
      </c>
      <c r="B1" s="510"/>
      <c r="C1" s="510"/>
      <c r="D1" s="510"/>
      <c r="E1" s="510"/>
      <c r="G1" s="374" t="s">
        <v>83</v>
      </c>
    </row>
    <row r="2" spans="1:11" ht="17.25" thickTop="1" thickBot="1" x14ac:dyDescent="0.25">
      <c r="A2" s="507" t="s">
        <v>108</v>
      </c>
      <c r="B2" s="508"/>
      <c r="C2" s="508"/>
      <c r="D2" s="508"/>
      <c r="E2" s="509"/>
      <c r="G2" s="373" t="s">
        <v>81</v>
      </c>
    </row>
    <row r="3" spans="1:11" ht="15.75" thickTop="1" x14ac:dyDescent="0.2">
      <c r="G3" s="373" t="s">
        <v>82</v>
      </c>
    </row>
    <row r="4" spans="1:11" ht="13.5" thickBot="1" x14ac:dyDescent="0.25">
      <c r="A4" s="511" t="s">
        <v>85</v>
      </c>
      <c r="B4" s="512"/>
      <c r="C4" s="512"/>
      <c r="D4" s="512"/>
      <c r="E4" s="512"/>
    </row>
    <row r="5" spans="1:11" ht="17.25" thickTop="1" thickBot="1" x14ac:dyDescent="0.25">
      <c r="A5" s="513" t="s">
        <v>89</v>
      </c>
      <c r="B5" s="514"/>
      <c r="C5" s="514"/>
      <c r="D5" s="514"/>
      <c r="E5" s="515"/>
    </row>
    <row r="6" spans="1:11" ht="13.5" thickTop="1" x14ac:dyDescent="0.2"/>
    <row r="7" spans="1:11" ht="13.5" thickBot="1" x14ac:dyDescent="0.25">
      <c r="A7" s="506" t="s">
        <v>86</v>
      </c>
      <c r="B7" s="510"/>
      <c r="C7" s="510"/>
      <c r="D7" s="510"/>
      <c r="E7" s="510"/>
    </row>
    <row r="8" spans="1:11" ht="17.25" thickTop="1" thickBot="1" x14ac:dyDescent="0.25">
      <c r="A8" s="516"/>
      <c r="B8" s="517"/>
      <c r="C8" s="517"/>
      <c r="D8" s="517"/>
      <c r="E8" s="518"/>
    </row>
    <row r="10" spans="1:11" ht="13.5" thickBot="1" x14ac:dyDescent="0.25">
      <c r="A10" s="506" t="s">
        <v>87</v>
      </c>
      <c r="B10" s="506"/>
      <c r="C10" s="375"/>
      <c r="D10" s="383" t="s">
        <v>96</v>
      </c>
      <c r="E10" s="375"/>
      <c r="F10" t="s">
        <v>97</v>
      </c>
    </row>
    <row r="11" spans="1:11" ht="17.25" thickTop="1" thickBot="1" x14ac:dyDescent="0.25">
      <c r="A11" s="504"/>
      <c r="B11" s="505"/>
      <c r="D11" s="382">
        <v>43741</v>
      </c>
      <c r="F11" s="519" t="s">
        <v>99</v>
      </c>
      <c r="G11" s="519"/>
      <c r="H11" s="519"/>
      <c r="I11" s="519"/>
      <c r="J11" s="520" t="s">
        <v>101</v>
      </c>
      <c r="K11" s="520"/>
    </row>
    <row r="12" spans="1:11" x14ac:dyDescent="0.2">
      <c r="F12" s="519" t="s">
        <v>88</v>
      </c>
      <c r="G12" s="519"/>
      <c r="H12" s="519"/>
      <c r="I12" s="519"/>
      <c r="J12" s="520" t="s">
        <v>102</v>
      </c>
      <c r="K12" s="520"/>
    </row>
    <row r="13" spans="1:11" x14ac:dyDescent="0.2">
      <c r="A13" s="376" t="s">
        <v>90</v>
      </c>
      <c r="B13" s="377" t="s">
        <v>91</v>
      </c>
      <c r="C13" s="389" t="s">
        <v>106</v>
      </c>
      <c r="F13" s="519" t="s">
        <v>100</v>
      </c>
      <c r="G13" s="519"/>
      <c r="H13" s="519"/>
      <c r="I13" s="519"/>
      <c r="J13" s="520" t="s">
        <v>103</v>
      </c>
      <c r="K13" s="520"/>
    </row>
    <row r="14" spans="1:11" x14ac:dyDescent="0.2">
      <c r="A14" s="378" t="s">
        <v>44</v>
      </c>
      <c r="B14" s="379">
        <v>24</v>
      </c>
      <c r="C14" s="385" t="s">
        <v>109</v>
      </c>
    </row>
    <row r="15" spans="1:11" x14ac:dyDescent="0.2">
      <c r="A15" s="378" t="s">
        <v>45</v>
      </c>
      <c r="B15" s="379">
        <v>24</v>
      </c>
      <c r="C15" s="385" t="s">
        <v>109</v>
      </c>
    </row>
    <row r="16" spans="1:11" x14ac:dyDescent="0.2">
      <c r="A16" s="378" t="s">
        <v>38</v>
      </c>
      <c r="B16" s="379">
        <v>32</v>
      </c>
      <c r="C16" s="385" t="s">
        <v>109</v>
      </c>
    </row>
    <row r="17" spans="1:3" x14ac:dyDescent="0.2">
      <c r="A17" s="378" t="s">
        <v>23</v>
      </c>
      <c r="B17" s="379">
        <v>32</v>
      </c>
      <c r="C17" s="385" t="s">
        <v>109</v>
      </c>
    </row>
    <row r="18" spans="1:3" x14ac:dyDescent="0.2">
      <c r="A18" s="378" t="s">
        <v>48</v>
      </c>
      <c r="B18" s="379">
        <v>60</v>
      </c>
      <c r="C18" s="385" t="s">
        <v>109</v>
      </c>
    </row>
    <row r="19" spans="1:3" x14ac:dyDescent="0.2">
      <c r="A19" s="378" t="s">
        <v>92</v>
      </c>
      <c r="B19" s="379">
        <v>60</v>
      </c>
      <c r="C19" s="385" t="s">
        <v>109</v>
      </c>
    </row>
    <row r="20" spans="1:3" x14ac:dyDescent="0.2">
      <c r="A20" s="378" t="s">
        <v>52</v>
      </c>
      <c r="B20" s="379">
        <v>50</v>
      </c>
      <c r="C20" s="385" t="s">
        <v>109</v>
      </c>
    </row>
    <row r="21" spans="1:3" x14ac:dyDescent="0.2">
      <c r="A21" s="378" t="s">
        <v>54</v>
      </c>
      <c r="B21" s="379">
        <v>20</v>
      </c>
      <c r="C21" s="385" t="s">
        <v>109</v>
      </c>
    </row>
    <row r="22" spans="1:3" x14ac:dyDescent="0.2">
      <c r="A22" s="378" t="s">
        <v>93</v>
      </c>
      <c r="B22" s="385" t="s">
        <v>95</v>
      </c>
      <c r="C22" s="385"/>
    </row>
    <row r="23" spans="1:3" x14ac:dyDescent="0.2">
      <c r="A23" s="378" t="s">
        <v>57</v>
      </c>
      <c r="B23" s="379">
        <v>20</v>
      </c>
      <c r="C23" s="385" t="s">
        <v>109</v>
      </c>
    </row>
    <row r="24" spans="1:3" x14ac:dyDescent="0.2">
      <c r="A24" s="378" t="s">
        <v>71</v>
      </c>
      <c r="B24" s="379">
        <v>8</v>
      </c>
      <c r="C24" s="385" t="s">
        <v>109</v>
      </c>
    </row>
    <row r="25" spans="1:3" x14ac:dyDescent="0.2">
      <c r="A25" s="378" t="s">
        <v>94</v>
      </c>
      <c r="B25" s="385" t="s">
        <v>62</v>
      </c>
      <c r="C25" s="385"/>
    </row>
    <row r="26" spans="1:3" x14ac:dyDescent="0.2">
      <c r="A26" s="380" t="s">
        <v>56</v>
      </c>
      <c r="B26" s="381">
        <v>20</v>
      </c>
      <c r="C26" s="385" t="s">
        <v>109</v>
      </c>
    </row>
    <row r="27" spans="1:3" x14ac:dyDescent="0.2">
      <c r="A27" s="380" t="s">
        <v>123</v>
      </c>
      <c r="B27" s="387">
        <v>18</v>
      </c>
      <c r="C27" s="390"/>
    </row>
    <row r="28" spans="1:3" x14ac:dyDescent="0.2">
      <c r="A28" s="384"/>
    </row>
    <row r="29" spans="1:3" x14ac:dyDescent="0.2">
      <c r="A29" s="391"/>
    </row>
  </sheetData>
  <mergeCells count="14">
    <mergeCell ref="F11:I11"/>
    <mergeCell ref="F12:I12"/>
    <mergeCell ref="F13:I13"/>
    <mergeCell ref="J11:K11"/>
    <mergeCell ref="J12:K12"/>
    <mergeCell ref="J13:K13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showZeros="0" view="pageBreakPreview" topLeftCell="A28" zoomScaleSheetLayoutView="100" workbookViewId="0">
      <selection activeCell="D7" sqref="D7"/>
    </sheetView>
  </sheetViews>
  <sheetFormatPr defaultColWidth="9.140625" defaultRowHeight="15" x14ac:dyDescent="0.25"/>
  <cols>
    <col min="1" max="6" width="9.140625" style="309"/>
    <col min="7" max="7" width="9.140625" style="309" customWidth="1"/>
    <col min="8" max="8" width="16.5703125" style="309" bestFit="1" customWidth="1"/>
    <col min="9" max="9" width="12.7109375" style="309" bestFit="1" customWidth="1"/>
    <col min="10" max="16384" width="9.140625" style="309"/>
  </cols>
  <sheetData>
    <row r="2" spans="1:11" s="370" customFormat="1" ht="17.25" x14ac:dyDescent="0.3">
      <c r="G2" s="319" t="s">
        <v>59</v>
      </c>
      <c r="H2" s="320"/>
      <c r="I2" s="320"/>
      <c r="J2" s="320"/>
      <c r="K2" s="320"/>
    </row>
    <row r="3" spans="1:11" s="370" customFormat="1" ht="17.25" x14ac:dyDescent="0.3">
      <c r="G3" s="319" t="s">
        <v>104</v>
      </c>
      <c r="H3" s="320"/>
      <c r="I3" s="320"/>
      <c r="J3" s="320"/>
      <c r="K3" s="320"/>
    </row>
    <row r="4" spans="1:11" s="370" customFormat="1" ht="17.25" x14ac:dyDescent="0.3">
      <c r="G4" s="319" t="s">
        <v>107</v>
      </c>
      <c r="H4" s="320"/>
      <c r="I4" s="320"/>
      <c r="J4" s="320"/>
      <c r="K4" s="320"/>
    </row>
    <row r="5" spans="1:11" s="370" customFormat="1" x14ac:dyDescent="0.25"/>
    <row r="6" spans="1:11" s="370" customFormat="1" ht="17.25" x14ac:dyDescent="0.3">
      <c r="G6" s="371"/>
      <c r="H6" s="319" t="s">
        <v>105</v>
      </c>
      <c r="I6" s="320"/>
      <c r="J6" s="320"/>
    </row>
    <row r="7" spans="1:11" s="370" customFormat="1" ht="17.25" x14ac:dyDescent="0.3">
      <c r="H7" s="320"/>
      <c r="I7" s="320"/>
      <c r="J7" s="320"/>
    </row>
    <row r="8" spans="1:11" s="370" customFormat="1" ht="18.75" x14ac:dyDescent="0.3">
      <c r="G8" s="312" t="s">
        <v>60</v>
      </c>
      <c r="H8" s="319" t="s">
        <v>80</v>
      </c>
      <c r="I8" s="320"/>
      <c r="J8" s="320"/>
    </row>
    <row r="11" spans="1:11" ht="15" customHeight="1" x14ac:dyDescent="0.25">
      <c r="A11" s="527" t="s">
        <v>65</v>
      </c>
      <c r="B11" s="527"/>
      <c r="C11" s="527"/>
      <c r="D11" s="527"/>
      <c r="E11" s="527"/>
      <c r="F11" s="527"/>
      <c r="G11" s="527"/>
      <c r="H11" s="527"/>
      <c r="I11" s="527"/>
      <c r="J11" s="527"/>
    </row>
    <row r="12" spans="1:11" ht="15" customHeight="1" x14ac:dyDescent="0.25">
      <c r="A12" s="526" t="s">
        <v>75</v>
      </c>
      <c r="B12" s="526"/>
      <c r="C12" s="526"/>
      <c r="D12" s="526"/>
      <c r="E12" s="526"/>
      <c r="F12" s="526"/>
      <c r="G12" s="526"/>
      <c r="H12" s="526"/>
      <c r="I12" s="526"/>
      <c r="J12" s="526"/>
    </row>
    <row r="13" spans="1:11" ht="18" customHeight="1" x14ac:dyDescent="0.25">
      <c r="A13" s="528" t="str">
        <f>Данные!A2</f>
        <v>ХXI-В-28-1-200 (Бутылка 0.2 л.)</v>
      </c>
      <c r="B13" s="527"/>
      <c r="C13" s="527"/>
      <c r="D13" s="527"/>
      <c r="E13" s="527"/>
      <c r="F13" s="527"/>
      <c r="G13" s="527"/>
      <c r="H13" s="527"/>
      <c r="I13" s="527"/>
      <c r="J13" s="527"/>
    </row>
    <row r="15" spans="1:11" ht="15.75" x14ac:dyDescent="0.25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43741</v>
      </c>
      <c r="I15" s="313"/>
      <c r="J15" s="314"/>
    </row>
    <row r="16" spans="1:11" ht="15.75" x14ac:dyDescent="0.25">
      <c r="A16" s="313" t="s">
        <v>98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2" customFormat="1" ht="15.75" x14ac:dyDescent="0.25">
      <c r="A17" s="322" t="s">
        <v>62</v>
      </c>
      <c r="B17" s="323" t="s">
        <v>63</v>
      </c>
      <c r="C17" s="323"/>
      <c r="D17" s="324" t="str">
        <f>Данные!F11</f>
        <v>начальник производства</v>
      </c>
      <c r="E17" s="323"/>
      <c r="F17" s="323"/>
      <c r="H17" s="323"/>
      <c r="I17" s="323" t="str">
        <f>Данные!J11</f>
        <v>Я.В. Карчмит</v>
      </c>
      <c r="J17" s="314"/>
    </row>
    <row r="18" spans="1:10" s="372" customFormat="1" ht="15.75" x14ac:dyDescent="0.25">
      <c r="A18" s="322" t="s">
        <v>62</v>
      </c>
      <c r="B18" s="323" t="s">
        <v>64</v>
      </c>
      <c r="C18" s="323"/>
      <c r="D18" s="324" t="str">
        <f>Данные!F12</f>
        <v>начальник производственного участка</v>
      </c>
      <c r="E18" s="323"/>
      <c r="F18" s="323"/>
      <c r="G18" s="323"/>
      <c r="I18" s="323" t="str">
        <f>Данные!J12</f>
        <v>Д.Е. Серков</v>
      </c>
      <c r="J18" s="314"/>
    </row>
    <row r="19" spans="1:10" s="372" customFormat="1" ht="15.75" x14ac:dyDescent="0.25">
      <c r="A19" s="323"/>
      <c r="B19" s="323"/>
      <c r="C19" s="323"/>
      <c r="D19" s="323" t="str">
        <f>Данные!F13</f>
        <v>начальник участка ремонта форм</v>
      </c>
      <c r="E19" s="323"/>
      <c r="F19" s="323"/>
      <c r="G19" s="323"/>
      <c r="H19" s="323"/>
      <c r="I19" s="323" t="str">
        <f>Данные!J13</f>
        <v>А.Д. Гавриленко</v>
      </c>
      <c r="J19" s="314"/>
    </row>
    <row r="20" spans="1:10" ht="15.75" x14ac:dyDescent="0.25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43741</v>
      </c>
      <c r="J20" s="314"/>
    </row>
    <row r="21" spans="1:10" ht="15.75" x14ac:dyDescent="0.25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25">
      <c r="A22" s="529" t="s">
        <v>66</v>
      </c>
      <c r="B22" s="529" t="s">
        <v>67</v>
      </c>
      <c r="C22" s="529"/>
      <c r="D22" s="529"/>
      <c r="E22" s="529" t="s">
        <v>68</v>
      </c>
      <c r="F22" s="529"/>
      <c r="G22" s="530" t="s">
        <v>69</v>
      </c>
      <c r="H22" s="529" t="s">
        <v>70</v>
      </c>
      <c r="I22" s="529"/>
      <c r="J22" s="529"/>
    </row>
    <row r="23" spans="1:10" x14ac:dyDescent="0.25">
      <c r="A23" s="529"/>
      <c r="B23" s="529"/>
      <c r="C23" s="529"/>
      <c r="D23" s="529"/>
      <c r="E23" s="529"/>
      <c r="F23" s="529"/>
      <c r="G23" s="530"/>
      <c r="H23" s="529"/>
      <c r="I23" s="529"/>
      <c r="J23" s="529"/>
    </row>
    <row r="24" spans="1:10" ht="40.15" customHeight="1" x14ac:dyDescent="0.25">
      <c r="A24" s="386">
        <v>1</v>
      </c>
      <c r="B24" s="521" t="s">
        <v>111</v>
      </c>
      <c r="C24" s="522"/>
      <c r="D24" s="523"/>
      <c r="E24" s="524" t="str">
        <f>Данные!C14</f>
        <v>ХХI-В-28-1-200-5</v>
      </c>
      <c r="F24" s="524"/>
      <c r="G24" s="318">
        <f>Данные!B14</f>
        <v>24</v>
      </c>
      <c r="H24" s="525"/>
      <c r="I24" s="525"/>
      <c r="J24" s="525"/>
    </row>
    <row r="25" spans="1:10" ht="40.15" customHeight="1" x14ac:dyDescent="0.25">
      <c r="A25" s="386">
        <f>A24+1</f>
        <v>2</v>
      </c>
      <c r="B25" s="521" t="s">
        <v>112</v>
      </c>
      <c r="C25" s="522"/>
      <c r="D25" s="523"/>
      <c r="E25" s="524" t="str">
        <f>Данные!C15</f>
        <v>ХХI-В-28-1-200-5</v>
      </c>
      <c r="F25" s="524"/>
      <c r="G25" s="318">
        <f>Данные!B15</f>
        <v>24</v>
      </c>
      <c r="H25" s="525"/>
      <c r="I25" s="525"/>
      <c r="J25" s="525"/>
    </row>
    <row r="26" spans="1:10" ht="40.15" customHeight="1" x14ac:dyDescent="0.25">
      <c r="A26" s="386">
        <f t="shared" ref="A26:A35" si="0">A25+1</f>
        <v>3</v>
      </c>
      <c r="B26" s="521" t="s">
        <v>113</v>
      </c>
      <c r="C26" s="522"/>
      <c r="D26" s="523"/>
      <c r="E26" s="524" t="str">
        <f>Данные!C16</f>
        <v>ХХI-В-28-1-200-5</v>
      </c>
      <c r="F26" s="524"/>
      <c r="G26" s="318">
        <f>Данные!B16</f>
        <v>32</v>
      </c>
      <c r="H26" s="525"/>
      <c r="I26" s="525"/>
      <c r="J26" s="525"/>
    </row>
    <row r="27" spans="1:10" ht="40.15" customHeight="1" x14ac:dyDescent="0.25">
      <c r="A27" s="386">
        <f t="shared" si="0"/>
        <v>4</v>
      </c>
      <c r="B27" s="521" t="s">
        <v>114</v>
      </c>
      <c r="C27" s="522"/>
      <c r="D27" s="523"/>
      <c r="E27" s="524" t="str">
        <f>Данные!C17</f>
        <v>ХХI-В-28-1-200-5</v>
      </c>
      <c r="F27" s="524"/>
      <c r="G27" s="318">
        <f>Данные!B17</f>
        <v>32</v>
      </c>
      <c r="H27" s="525"/>
      <c r="I27" s="525"/>
      <c r="J27" s="525"/>
    </row>
    <row r="28" spans="1:10" ht="40.15" customHeight="1" x14ac:dyDescent="0.25">
      <c r="A28" s="386">
        <f t="shared" si="0"/>
        <v>5</v>
      </c>
      <c r="B28" s="521" t="s">
        <v>115</v>
      </c>
      <c r="C28" s="522"/>
      <c r="D28" s="523"/>
      <c r="E28" s="524" t="str">
        <f>Данные!C18</f>
        <v>ХХI-В-28-1-200-5</v>
      </c>
      <c r="F28" s="524"/>
      <c r="G28" s="318">
        <f>Данные!B18</f>
        <v>60</v>
      </c>
      <c r="H28" s="525"/>
      <c r="I28" s="525"/>
      <c r="J28" s="525"/>
    </row>
    <row r="29" spans="1:10" ht="40.15" customHeight="1" x14ac:dyDescent="0.25">
      <c r="A29" s="386">
        <f t="shared" si="0"/>
        <v>6</v>
      </c>
      <c r="B29" s="521" t="s">
        <v>116</v>
      </c>
      <c r="C29" s="522"/>
      <c r="D29" s="523"/>
      <c r="E29" s="524" t="str">
        <f>Данные!C19</f>
        <v>ХХI-В-28-1-200-5</v>
      </c>
      <c r="F29" s="524"/>
      <c r="G29" s="318">
        <f>Данные!B19</f>
        <v>60</v>
      </c>
      <c r="H29" s="525"/>
      <c r="I29" s="525"/>
      <c r="J29" s="525"/>
    </row>
    <row r="30" spans="1:10" ht="40.15" customHeight="1" x14ac:dyDescent="0.25">
      <c r="A30" s="386">
        <f t="shared" si="0"/>
        <v>7</v>
      </c>
      <c r="B30" s="521" t="s">
        <v>117</v>
      </c>
      <c r="C30" s="522"/>
      <c r="D30" s="523"/>
      <c r="E30" s="524" t="str">
        <f>Данные!C20</f>
        <v>ХХI-В-28-1-200-5</v>
      </c>
      <c r="F30" s="524"/>
      <c r="G30" s="318">
        <f>Данные!B20</f>
        <v>50</v>
      </c>
      <c r="H30" s="525"/>
      <c r="I30" s="525"/>
      <c r="J30" s="525"/>
    </row>
    <row r="31" spans="1:10" ht="40.15" customHeight="1" x14ac:dyDescent="0.25">
      <c r="A31" s="386">
        <f t="shared" si="0"/>
        <v>8</v>
      </c>
      <c r="B31" s="521" t="s">
        <v>118</v>
      </c>
      <c r="C31" s="522"/>
      <c r="D31" s="523"/>
      <c r="E31" s="524" t="str">
        <f>Данные!C21</f>
        <v>ХХI-В-28-1-200-5</v>
      </c>
      <c r="F31" s="524"/>
      <c r="G31" s="318">
        <f>Данные!B21</f>
        <v>20</v>
      </c>
      <c r="H31" s="525"/>
      <c r="I31" s="525"/>
      <c r="J31" s="525"/>
    </row>
    <row r="32" spans="1:10" ht="40.15" customHeight="1" x14ac:dyDescent="0.25">
      <c r="A32" s="386">
        <f t="shared" si="0"/>
        <v>9</v>
      </c>
      <c r="B32" s="521" t="s">
        <v>119</v>
      </c>
      <c r="C32" s="522"/>
      <c r="D32" s="523"/>
      <c r="E32" s="524" t="str">
        <f>Данные!C23</f>
        <v>ХХI-В-28-1-200-5</v>
      </c>
      <c r="F32" s="524"/>
      <c r="G32" s="318">
        <f>Данные!B23</f>
        <v>20</v>
      </c>
      <c r="H32" s="525"/>
      <c r="I32" s="525"/>
      <c r="J32" s="525"/>
    </row>
    <row r="33" spans="1:10" ht="40.15" customHeight="1" x14ac:dyDescent="0.25">
      <c r="A33" s="386">
        <f t="shared" si="0"/>
        <v>10</v>
      </c>
      <c r="B33" s="521" t="s">
        <v>120</v>
      </c>
      <c r="C33" s="522"/>
      <c r="D33" s="523"/>
      <c r="E33" s="524" t="str">
        <f>Данные!C23</f>
        <v>ХХI-В-28-1-200-5</v>
      </c>
      <c r="F33" s="524"/>
      <c r="G33" s="318">
        <f>Данные!B26</f>
        <v>20</v>
      </c>
      <c r="H33" s="525"/>
      <c r="I33" s="525"/>
      <c r="J33" s="525"/>
    </row>
    <row r="34" spans="1:10" ht="40.15" customHeight="1" x14ac:dyDescent="0.25">
      <c r="A34" s="386">
        <f t="shared" si="0"/>
        <v>11</v>
      </c>
      <c r="B34" s="521" t="s">
        <v>122</v>
      </c>
      <c r="C34" s="522"/>
      <c r="D34" s="523"/>
      <c r="E34" s="524"/>
      <c r="F34" s="524"/>
      <c r="G34" s="388">
        <f>Данные!B27</f>
        <v>18</v>
      </c>
      <c r="H34" s="525"/>
      <c r="I34" s="525"/>
      <c r="J34" s="525"/>
    </row>
    <row r="35" spans="1:10" ht="40.15" customHeight="1" x14ac:dyDescent="0.25">
      <c r="A35" s="386">
        <f t="shared" si="0"/>
        <v>12</v>
      </c>
      <c r="B35" s="521" t="s">
        <v>121</v>
      </c>
      <c r="C35" s="522"/>
      <c r="D35" s="523"/>
      <c r="E35" s="524" t="str">
        <f>Данные!C24</f>
        <v>ХХI-В-28-1-200-5</v>
      </c>
      <c r="F35" s="524"/>
      <c r="G35" s="318">
        <f>Данные!B24</f>
        <v>8</v>
      </c>
      <c r="H35" s="525"/>
      <c r="I35" s="525"/>
      <c r="J35" s="525"/>
    </row>
    <row r="36" spans="1:10" ht="15.75" x14ac:dyDescent="0.25">
      <c r="A36" s="313"/>
      <c r="B36" s="313"/>
      <c r="C36" s="313"/>
      <c r="D36" s="313"/>
      <c r="E36" s="313"/>
      <c r="F36" s="313"/>
      <c r="G36" s="313"/>
      <c r="H36" s="313"/>
      <c r="I36" s="313"/>
      <c r="J36" s="314"/>
    </row>
    <row r="37" spans="1:10" ht="15.75" x14ac:dyDescent="0.25">
      <c r="A37" s="313" t="s">
        <v>72</v>
      </c>
      <c r="B37" s="313"/>
      <c r="C37" s="313"/>
      <c r="D37" s="313"/>
      <c r="E37" s="313"/>
      <c r="F37" s="313"/>
      <c r="G37" s="313"/>
      <c r="H37" s="313"/>
      <c r="I37" s="313"/>
      <c r="J37" s="314"/>
    </row>
    <row r="38" spans="1:10" ht="15.75" x14ac:dyDescent="0.25">
      <c r="A38" s="313"/>
      <c r="B38" s="313"/>
      <c r="C38" s="313"/>
      <c r="D38" s="321"/>
      <c r="E38" s="321"/>
      <c r="F38" s="321"/>
      <c r="G38" s="321"/>
      <c r="H38" s="321"/>
      <c r="I38" s="313"/>
      <c r="J38" s="314"/>
    </row>
    <row r="39" spans="1:10" ht="15.75" x14ac:dyDescent="0.25">
      <c r="A39" s="313"/>
      <c r="B39" s="316" t="s">
        <v>73</v>
      </c>
      <c r="C39" s="313" t="s">
        <v>74</v>
      </c>
      <c r="D39" s="313"/>
      <c r="E39" s="313"/>
      <c r="F39" s="313"/>
      <c r="G39" s="313"/>
      <c r="H39" s="313"/>
      <c r="I39" s="313"/>
      <c r="J39" s="314"/>
    </row>
    <row r="40" spans="1:10" ht="15.75" x14ac:dyDescent="0.25">
      <c r="A40" s="313"/>
      <c r="B40" s="313"/>
      <c r="C40" s="313"/>
      <c r="D40" s="313"/>
      <c r="E40" s="313"/>
      <c r="F40" s="313"/>
      <c r="G40" s="313"/>
      <c r="H40" s="313"/>
      <c r="I40" s="313"/>
      <c r="J40" s="314"/>
    </row>
    <row r="41" spans="1:10" ht="15.75" x14ac:dyDescent="0.25">
      <c r="A41" s="313"/>
      <c r="B41" s="313"/>
      <c r="C41" s="313"/>
      <c r="D41" s="313"/>
      <c r="E41" s="313"/>
      <c r="G41" s="317"/>
      <c r="H41" s="317"/>
      <c r="I41" s="313" t="str">
        <f>I17</f>
        <v>Я.В. Карчмит</v>
      </c>
      <c r="J41" s="313"/>
    </row>
    <row r="42" spans="1:10" ht="15.75" x14ac:dyDescent="0.25">
      <c r="A42" s="313"/>
      <c r="B42" s="313"/>
      <c r="C42" s="313"/>
      <c r="D42" s="313"/>
      <c r="E42" s="313"/>
      <c r="G42" s="313"/>
      <c r="H42" s="313"/>
      <c r="I42" s="313"/>
      <c r="J42" s="313"/>
    </row>
    <row r="43" spans="1:10" ht="15.75" x14ac:dyDescent="0.25">
      <c r="A43" s="313"/>
      <c r="B43" s="313"/>
      <c r="C43" s="313"/>
      <c r="D43" s="313"/>
      <c r="E43" s="313"/>
      <c r="G43" s="311"/>
      <c r="H43" s="311"/>
      <c r="I43" s="313" t="str">
        <f>I18</f>
        <v>Д.Е. Серков</v>
      </c>
    </row>
    <row r="44" spans="1:10" ht="18" x14ac:dyDescent="0.25">
      <c r="A44" s="310"/>
      <c r="B44" s="310"/>
      <c r="C44" s="310"/>
      <c r="D44" s="310"/>
      <c r="E44" s="310"/>
    </row>
    <row r="45" spans="1:10" ht="18" x14ac:dyDescent="0.25">
      <c r="A45" s="310"/>
      <c r="B45" s="310"/>
      <c r="C45" s="310"/>
      <c r="D45" s="310"/>
      <c r="E45" s="310"/>
      <c r="G45" s="317"/>
      <c r="H45" s="317"/>
      <c r="I45" s="313" t="str">
        <f>I19</f>
        <v>А.Д. Гавриленко</v>
      </c>
      <c r="J45" s="313"/>
    </row>
  </sheetData>
  <mergeCells count="44">
    <mergeCell ref="B24:D24"/>
    <mergeCell ref="E24:F24"/>
    <mergeCell ref="H24:J24"/>
    <mergeCell ref="A22:A23"/>
    <mergeCell ref="B22:D23"/>
    <mergeCell ref="E22:F23"/>
    <mergeCell ref="G22:G23"/>
    <mergeCell ref="H22:J23"/>
    <mergeCell ref="B25:D25"/>
    <mergeCell ref="E25:F25"/>
    <mergeCell ref="H25:J25"/>
    <mergeCell ref="B26:D26"/>
    <mergeCell ref="E26:F26"/>
    <mergeCell ref="H26:J26"/>
    <mergeCell ref="E30:F30"/>
    <mergeCell ref="H30:J30"/>
    <mergeCell ref="B27:D27"/>
    <mergeCell ref="E27:F27"/>
    <mergeCell ref="H27:J27"/>
    <mergeCell ref="B28:D28"/>
    <mergeCell ref="E28:F28"/>
    <mergeCell ref="H28:J28"/>
    <mergeCell ref="A12:J12"/>
    <mergeCell ref="A11:J11"/>
    <mergeCell ref="A13:J13"/>
    <mergeCell ref="B33:D33"/>
    <mergeCell ref="E33:F33"/>
    <mergeCell ref="H33:J33"/>
    <mergeCell ref="B31:D31"/>
    <mergeCell ref="E31:F31"/>
    <mergeCell ref="H31:J31"/>
    <mergeCell ref="B32:D32"/>
    <mergeCell ref="E32:F32"/>
    <mergeCell ref="H32:J32"/>
    <mergeCell ref="B29:D29"/>
    <mergeCell ref="E29:F29"/>
    <mergeCell ref="H29:J29"/>
    <mergeCell ref="B30:D30"/>
    <mergeCell ref="B34:D34"/>
    <mergeCell ref="E34:F34"/>
    <mergeCell ref="H34:J34"/>
    <mergeCell ref="B35:D35"/>
    <mergeCell ref="E35:F35"/>
    <mergeCell ref="H35:J35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49"/>
      <c r="C2" s="550"/>
      <c r="D2" s="551"/>
      <c r="E2" s="558" t="s">
        <v>10</v>
      </c>
      <c r="F2" s="559"/>
      <c r="G2" s="559"/>
      <c r="H2" s="560"/>
      <c r="I2" s="565" t="s">
        <v>11</v>
      </c>
      <c r="J2" s="566"/>
      <c r="K2" s="569">
        <f>Данные!B14</f>
        <v>24</v>
      </c>
      <c r="L2" s="570"/>
      <c r="M2" s="66"/>
      <c r="N2" s="67"/>
      <c r="O2" s="68"/>
      <c r="P2" s="561"/>
      <c r="Q2" s="561"/>
      <c r="R2" s="69"/>
      <c r="S2" s="70"/>
    </row>
    <row r="3" spans="1:19" ht="24" thickBot="1" x14ac:dyDescent="0.25">
      <c r="A3" s="65"/>
      <c r="B3" s="552"/>
      <c r="C3" s="553"/>
      <c r="D3" s="554"/>
      <c r="E3" s="562" t="s">
        <v>44</v>
      </c>
      <c r="F3" s="563"/>
      <c r="G3" s="563"/>
      <c r="H3" s="564"/>
      <c r="I3" s="567"/>
      <c r="J3" s="568"/>
      <c r="K3" s="571"/>
      <c r="L3" s="572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55"/>
      <c r="C4" s="556"/>
      <c r="D4" s="55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34" t="s">
        <v>13</v>
      </c>
      <c r="C5" s="535"/>
      <c r="D5" s="513" t="str">
        <f>Данные!$A5</f>
        <v>PCI</v>
      </c>
      <c r="E5" s="514"/>
      <c r="F5" s="514"/>
      <c r="G5" s="514"/>
      <c r="H5" s="515"/>
      <c r="I5" s="536"/>
      <c r="J5" s="537"/>
      <c r="K5" s="514"/>
      <c r="L5" s="515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34" t="s">
        <v>12</v>
      </c>
      <c r="C6" s="538"/>
      <c r="D6" s="507" t="str">
        <f>Данные!$A2</f>
        <v>ХXI-В-28-1-200 (Бутылка 0.2 л.)</v>
      </c>
      <c r="E6" s="539"/>
      <c r="F6" s="539"/>
      <c r="G6" s="539"/>
      <c r="H6" s="540"/>
      <c r="I6" s="536"/>
      <c r="J6" s="537"/>
      <c r="K6" s="514"/>
      <c r="L6" s="515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41" t="s">
        <v>14</v>
      </c>
      <c r="C7" s="542"/>
      <c r="D7" s="516">
        <f>Данные!$A8</f>
        <v>0</v>
      </c>
      <c r="E7" s="543"/>
      <c r="F7" s="543"/>
      <c r="G7" s="543"/>
      <c r="H7" s="544"/>
      <c r="I7" s="541" t="s">
        <v>15</v>
      </c>
      <c r="J7" s="545"/>
      <c r="K7" s="504">
        <f>Данные!$A11</f>
        <v>0</v>
      </c>
      <c r="L7" s="505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199"/>
    </row>
    <row r="10" spans="1:19" ht="23.25" customHeight="1" x14ac:dyDescent="0.2">
      <c r="A10" s="78"/>
      <c r="B10" s="92" t="s">
        <v>25</v>
      </c>
      <c r="C10" s="93">
        <v>199.3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3.25" customHeight="1" x14ac:dyDescent="0.2">
      <c r="A11" s="78"/>
      <c r="B11" s="97" t="s">
        <v>26</v>
      </c>
      <c r="C11" s="325">
        <v>136.19999999999999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3.25" customHeight="1" x14ac:dyDescent="0.2">
      <c r="A12" s="78"/>
      <c r="B12" s="97" t="s">
        <v>2</v>
      </c>
      <c r="C12" s="98">
        <v>22.85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3.25" customHeight="1" x14ac:dyDescent="0.2">
      <c r="A13" s="78"/>
      <c r="B13" s="97" t="s">
        <v>3</v>
      </c>
      <c r="C13" s="325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3.25" customHeight="1" x14ac:dyDescent="0.2">
      <c r="A14" s="78"/>
      <c r="B14" s="97" t="s">
        <v>27</v>
      </c>
      <c r="C14" s="325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</row>
    <row r="15" spans="1:19" ht="23.25" customHeight="1" x14ac:dyDescent="0.2">
      <c r="A15" s="78"/>
      <c r="B15" s="97" t="s">
        <v>9</v>
      </c>
      <c r="C15" s="325">
        <v>114.2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</row>
    <row r="16" spans="1:19" ht="23.25" customHeight="1" x14ac:dyDescent="0.2">
      <c r="A16" s="78"/>
      <c r="B16" s="97" t="s">
        <v>5</v>
      </c>
      <c r="C16" s="98">
        <v>173.9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</row>
    <row r="17" spans="1:19" ht="23.25" customHeight="1" x14ac:dyDescent="0.2">
      <c r="A17" s="78"/>
      <c r="B17" s="97" t="s">
        <v>30</v>
      </c>
      <c r="C17" s="325">
        <v>136.19999999999999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</row>
    <row r="18" spans="1:19" ht="33.75" x14ac:dyDescent="0.2">
      <c r="A18" s="78"/>
      <c r="B18" s="105" t="s">
        <v>32</v>
      </c>
      <c r="C18" s="106">
        <v>49.4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3"/>
      <c r="M18" s="333"/>
      <c r="N18" s="333"/>
      <c r="O18" s="333"/>
      <c r="P18" s="333"/>
      <c r="Q18" s="333"/>
      <c r="R18" s="334"/>
      <c r="S18" s="86"/>
    </row>
    <row r="19" spans="1:19" ht="23.25" customHeight="1" x14ac:dyDescent="0.2">
      <c r="A19" s="78"/>
      <c r="B19" s="105" t="s">
        <v>33</v>
      </c>
      <c r="C19" s="106">
        <v>25.2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</row>
    <row r="20" spans="1:19" ht="23.25" customHeight="1" x14ac:dyDescent="0.2">
      <c r="A20" s="78"/>
      <c r="B20" s="105" t="s">
        <v>35</v>
      </c>
      <c r="C20" s="106" t="s">
        <v>110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3"/>
      <c r="M20" s="333"/>
      <c r="N20" s="333"/>
      <c r="O20" s="333"/>
      <c r="P20" s="333"/>
      <c r="Q20" s="333"/>
      <c r="R20" s="334"/>
      <c r="S20" s="86"/>
    </row>
    <row r="21" spans="1:19" ht="33.75" x14ac:dyDescent="0.2">
      <c r="A21" s="78"/>
      <c r="B21" s="105" t="s">
        <v>41</v>
      </c>
      <c r="C21" s="326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3"/>
      <c r="M21" s="333"/>
      <c r="N21" s="333"/>
      <c r="O21" s="333"/>
      <c r="P21" s="333"/>
      <c r="Q21" s="333"/>
      <c r="R21" s="334"/>
      <c r="S21" s="86"/>
    </row>
    <row r="22" spans="1:19" ht="33.75" x14ac:dyDescent="0.2">
      <c r="A22" s="78"/>
      <c r="B22" s="105" t="s">
        <v>42</v>
      </c>
      <c r="C22" s="326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3"/>
      <c r="M22" s="333"/>
      <c r="N22" s="333"/>
      <c r="O22" s="333"/>
      <c r="P22" s="333"/>
      <c r="Q22" s="333"/>
      <c r="R22" s="334"/>
      <c r="S22" s="86"/>
    </row>
    <row r="23" spans="1:19" ht="15" x14ac:dyDescent="0.2">
      <c r="A23" s="78"/>
      <c r="B23" s="546" t="s">
        <v>58</v>
      </c>
      <c r="C23" s="547"/>
      <c r="D23" s="547"/>
      <c r="E23" s="548"/>
      <c r="F23" s="118" t="s">
        <v>16</v>
      </c>
      <c r="G23" s="308" t="s">
        <v>47</v>
      </c>
      <c r="H23" s="107"/>
      <c r="I23" s="106"/>
      <c r="J23" s="106"/>
      <c r="K23" s="106"/>
      <c r="L23" s="333"/>
      <c r="M23" s="333"/>
      <c r="N23" s="333"/>
      <c r="O23" s="333"/>
      <c r="P23" s="333"/>
      <c r="Q23" s="333"/>
      <c r="R23" s="334"/>
      <c r="S23" s="86"/>
    </row>
    <row r="24" spans="1:19" ht="15.75" thickBot="1" x14ac:dyDescent="0.25">
      <c r="A24" s="78"/>
      <c r="B24" s="531" t="s">
        <v>46</v>
      </c>
      <c r="C24" s="532"/>
      <c r="D24" s="532"/>
      <c r="E24" s="533"/>
      <c r="F24" s="118" t="s">
        <v>16</v>
      </c>
      <c r="G24" s="51" t="s">
        <v>47</v>
      </c>
      <c r="H24" s="109"/>
      <c r="I24" s="110"/>
      <c r="J24" s="110"/>
      <c r="K24" s="110"/>
      <c r="L24" s="335"/>
      <c r="M24" s="335"/>
      <c r="N24" s="335"/>
      <c r="O24" s="335"/>
      <c r="P24" s="335"/>
      <c r="Q24" s="335"/>
      <c r="R24" s="336"/>
      <c r="S24" s="86"/>
    </row>
    <row r="25" spans="1:19" ht="3.75" customHeight="1" thickBot="1" x14ac:dyDescent="0.25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 x14ac:dyDescent="0.2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0">
        <f>'Чист. форма'!B2:D4</f>
        <v>0</v>
      </c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Данные!B15</f>
        <v>24</v>
      </c>
      <c r="L2" s="600"/>
      <c r="M2" s="66"/>
      <c r="N2" s="67"/>
      <c r="O2" s="68"/>
      <c r="P2" s="561"/>
      <c r="Q2" s="561"/>
      <c r="R2" s="69"/>
      <c r="S2" s="70"/>
    </row>
    <row r="3" spans="1:19" ht="17.25" customHeight="1" thickBot="1" x14ac:dyDescent="0.25">
      <c r="A3" s="65"/>
      <c r="B3" s="583"/>
      <c r="C3" s="584"/>
      <c r="D3" s="585"/>
      <c r="E3" s="592" t="s">
        <v>45</v>
      </c>
      <c r="F3" s="593"/>
      <c r="G3" s="593"/>
      <c r="H3" s="594"/>
      <c r="I3" s="597"/>
      <c r="J3" s="598"/>
      <c r="K3" s="601"/>
      <c r="L3" s="60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86"/>
      <c r="C4" s="587"/>
      <c r="D4" s="588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34" t="s">
        <v>13</v>
      </c>
      <c r="C5" s="573"/>
      <c r="D5" s="513" t="str">
        <f>Данные!$A5</f>
        <v>PCI</v>
      </c>
      <c r="E5" s="514"/>
      <c r="F5" s="514"/>
      <c r="G5" s="514"/>
      <c r="H5" s="515"/>
      <c r="I5" s="574"/>
      <c r="J5" s="575"/>
      <c r="K5" s="576"/>
      <c r="L5" s="51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34" t="s">
        <v>12</v>
      </c>
      <c r="C6" s="573"/>
      <c r="D6" s="507" t="str">
        <f>Данные!$A2</f>
        <v>ХXI-В-28-1-200 (Бутылка 0.2 л.)</v>
      </c>
      <c r="E6" s="539"/>
      <c r="F6" s="539"/>
      <c r="G6" s="539"/>
      <c r="H6" s="540"/>
      <c r="I6" s="574"/>
      <c r="J6" s="575"/>
      <c r="K6" s="576"/>
      <c r="L6" s="515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41" t="s">
        <v>14</v>
      </c>
      <c r="C7" s="577"/>
      <c r="D7" s="516">
        <f>Данные!$A8</f>
        <v>0</v>
      </c>
      <c r="E7" s="543"/>
      <c r="F7" s="543"/>
      <c r="G7" s="543"/>
      <c r="H7" s="544"/>
      <c r="I7" s="578" t="s">
        <v>15</v>
      </c>
      <c r="J7" s="577"/>
      <c r="K7" s="504">
        <f>Данные!$A11</f>
        <v>0</v>
      </c>
      <c r="L7" s="505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</row>
    <row r="10" spans="1:19" ht="33.75" x14ac:dyDescent="0.2">
      <c r="A10" s="78"/>
      <c r="B10" s="92" t="s">
        <v>25</v>
      </c>
      <c r="C10" s="93">
        <v>49.3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4.75" customHeight="1" x14ac:dyDescent="0.2">
      <c r="A11" s="78"/>
      <c r="B11" s="97" t="s">
        <v>28</v>
      </c>
      <c r="C11" s="325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4.75" customHeight="1" x14ac:dyDescent="0.2">
      <c r="A12" s="78"/>
      <c r="B12" s="97" t="s">
        <v>4</v>
      </c>
      <c r="C12" s="325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4.75" customHeight="1" x14ac:dyDescent="0.2">
      <c r="A13" s="78"/>
      <c r="B13" s="97" t="s">
        <v>5</v>
      </c>
      <c r="C13" s="325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4.75" customHeight="1" x14ac:dyDescent="0.2">
      <c r="A14" s="78"/>
      <c r="B14" s="546" t="s">
        <v>78</v>
      </c>
      <c r="C14" s="547"/>
      <c r="D14" s="547"/>
      <c r="E14" s="547"/>
      <c r="F14" s="579"/>
      <c r="G14" s="56" t="s">
        <v>79</v>
      </c>
      <c r="H14" s="107"/>
      <c r="I14" s="106"/>
      <c r="J14" s="106"/>
      <c r="K14" s="106"/>
      <c r="L14" s="333"/>
      <c r="M14" s="333"/>
      <c r="N14" s="333"/>
      <c r="O14" s="333"/>
      <c r="P14" s="333"/>
      <c r="Q14" s="333"/>
      <c r="R14" s="334"/>
      <c r="S14" s="86"/>
    </row>
    <row r="15" spans="1:19" ht="24.75" customHeight="1" thickBot="1" x14ac:dyDescent="0.25">
      <c r="A15" s="78"/>
      <c r="B15" s="531" t="s">
        <v>46</v>
      </c>
      <c r="C15" s="532"/>
      <c r="D15" s="532"/>
      <c r="E15" s="533"/>
      <c r="F15" s="118" t="s">
        <v>16</v>
      </c>
      <c r="G15" s="117" t="s">
        <v>47</v>
      </c>
      <c r="H15" s="109"/>
      <c r="I15" s="110"/>
      <c r="J15" s="110"/>
      <c r="K15" s="110"/>
      <c r="L15" s="335"/>
      <c r="M15" s="335"/>
      <c r="N15" s="335"/>
      <c r="O15" s="335"/>
      <c r="P15" s="335"/>
      <c r="Q15" s="335"/>
      <c r="R15" s="336"/>
      <c r="S15" s="86"/>
    </row>
    <row r="16" spans="1:19" ht="6" customHeight="1" thickBot="1" x14ac:dyDescent="0.25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">
      <c r="B17" s="125"/>
      <c r="P17" s="126"/>
    </row>
    <row r="18" spans="2:16" ht="12.75" customHeight="1" x14ac:dyDescent="0.2">
      <c r="B18" s="125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49"/>
      <c r="C2" s="550"/>
      <c r="D2" s="551"/>
      <c r="E2" s="558" t="s">
        <v>10</v>
      </c>
      <c r="F2" s="559"/>
      <c r="G2" s="559"/>
      <c r="H2" s="560"/>
      <c r="I2" s="565" t="s">
        <v>11</v>
      </c>
      <c r="J2" s="566"/>
      <c r="K2" s="569">
        <f>Данные!B16</f>
        <v>32</v>
      </c>
      <c r="L2" s="570"/>
      <c r="M2" s="66"/>
      <c r="N2" s="67"/>
      <c r="O2" s="68"/>
      <c r="P2" s="561"/>
      <c r="Q2" s="561"/>
      <c r="R2" s="69"/>
      <c r="S2" s="70"/>
    </row>
    <row r="3" spans="1:24" ht="17.25" customHeight="1" thickBot="1" x14ac:dyDescent="0.25">
      <c r="A3" s="65"/>
      <c r="B3" s="552"/>
      <c r="C3" s="553"/>
      <c r="D3" s="554"/>
      <c r="E3" s="562" t="s">
        <v>38</v>
      </c>
      <c r="F3" s="563"/>
      <c r="G3" s="563"/>
      <c r="H3" s="564"/>
      <c r="I3" s="567"/>
      <c r="J3" s="568"/>
      <c r="K3" s="571"/>
      <c r="L3" s="572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55"/>
      <c r="C4" s="556"/>
      <c r="D4" s="55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34" t="s">
        <v>13</v>
      </c>
      <c r="C5" s="535"/>
      <c r="D5" s="513" t="str">
        <f>Данные!$A5</f>
        <v>PCI</v>
      </c>
      <c r="E5" s="514"/>
      <c r="F5" s="514"/>
      <c r="G5" s="514"/>
      <c r="H5" s="515"/>
      <c r="I5" s="536"/>
      <c r="J5" s="537"/>
      <c r="K5" s="514"/>
      <c r="L5" s="515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34" t="s">
        <v>12</v>
      </c>
      <c r="C6" s="538"/>
      <c r="D6" s="507" t="str">
        <f>Данные!$A2</f>
        <v>ХXI-В-28-1-200 (Бутылка 0.2 л.)</v>
      </c>
      <c r="E6" s="539"/>
      <c r="F6" s="539"/>
      <c r="G6" s="539"/>
      <c r="H6" s="540"/>
      <c r="I6" s="536"/>
      <c r="J6" s="537"/>
      <c r="K6" s="514"/>
      <c r="L6" s="515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41" t="s">
        <v>14</v>
      </c>
      <c r="C7" s="542"/>
      <c r="D7" s="516">
        <f>Данные!$A8</f>
        <v>0</v>
      </c>
      <c r="E7" s="543"/>
      <c r="F7" s="543"/>
      <c r="G7" s="543"/>
      <c r="H7" s="544"/>
      <c r="I7" s="541" t="s">
        <v>15</v>
      </c>
      <c r="J7" s="545"/>
      <c r="K7" s="504">
        <f>Данные!$A11</f>
        <v>0</v>
      </c>
      <c r="L7" s="505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190.15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  <c r="V10" s="91"/>
      <c r="W10" s="91"/>
      <c r="X10" s="91"/>
    </row>
    <row r="11" spans="1:24" ht="24.75" customHeight="1" x14ac:dyDescent="0.2">
      <c r="A11" s="78"/>
      <c r="B11" s="97" t="s">
        <v>3</v>
      </c>
      <c r="C11" s="325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  <c r="V11" s="91"/>
      <c r="W11" s="101"/>
      <c r="X11" s="91"/>
    </row>
    <row r="12" spans="1:24" ht="24.75" customHeight="1" x14ac:dyDescent="0.2">
      <c r="A12" s="78"/>
      <c r="B12" s="97" t="s">
        <v>27</v>
      </c>
      <c r="C12" s="325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  <c r="V12" s="91"/>
      <c r="W12" s="102"/>
      <c r="X12" s="91"/>
    </row>
    <row r="13" spans="1:24" ht="24.75" customHeight="1" x14ac:dyDescent="0.2">
      <c r="A13" s="78"/>
      <c r="B13" s="97" t="s">
        <v>4</v>
      </c>
      <c r="C13" s="325">
        <v>109.1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  <c r="V13" s="91"/>
      <c r="W13" s="102"/>
      <c r="X13" s="91"/>
    </row>
    <row r="14" spans="1:24" ht="24.75" customHeight="1" x14ac:dyDescent="0.2">
      <c r="A14" s="78"/>
      <c r="B14" s="97" t="s">
        <v>5</v>
      </c>
      <c r="C14" s="98">
        <v>163.5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  <c r="V14" s="91"/>
      <c r="W14" s="102"/>
      <c r="X14" s="91"/>
    </row>
    <row r="15" spans="1:24" ht="24.75" customHeight="1" x14ac:dyDescent="0.2">
      <c r="A15" s="78"/>
      <c r="B15" s="97" t="s">
        <v>30</v>
      </c>
      <c r="C15" s="325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  <c r="V15" s="91"/>
      <c r="W15" s="101"/>
      <c r="X15" s="91"/>
    </row>
    <row r="16" spans="1:24" ht="24.75" customHeight="1" x14ac:dyDescent="0.2">
      <c r="A16" s="78"/>
      <c r="B16" s="97" t="s">
        <v>31</v>
      </c>
      <c r="C16" s="325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  <c r="V16" s="91"/>
      <c r="W16" s="102"/>
      <c r="X16" s="91"/>
    </row>
    <row r="17" spans="1:24" ht="24.75" customHeight="1" x14ac:dyDescent="0.2">
      <c r="A17" s="78"/>
      <c r="B17" s="105" t="s">
        <v>32</v>
      </c>
      <c r="C17" s="106">
        <v>24.7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  <c r="V17" s="91"/>
      <c r="W17" s="101"/>
      <c r="X17" s="91"/>
    </row>
    <row r="18" spans="1:24" ht="24.75" customHeight="1" x14ac:dyDescent="0.2">
      <c r="A18" s="78"/>
      <c r="B18" s="105" t="s">
        <v>33</v>
      </c>
      <c r="C18" s="106">
        <v>33.5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1"/>
      <c r="M18" s="331"/>
      <c r="N18" s="331"/>
      <c r="O18" s="331"/>
      <c r="P18" s="331"/>
      <c r="Q18" s="331"/>
      <c r="R18" s="332"/>
      <c r="S18" s="86"/>
      <c r="V18" s="91"/>
      <c r="W18" s="101"/>
      <c r="X18" s="91"/>
    </row>
    <row r="19" spans="1:24" ht="33.75" x14ac:dyDescent="0.2">
      <c r="A19" s="78"/>
      <c r="B19" s="105" t="s">
        <v>34</v>
      </c>
      <c r="C19" s="364">
        <v>65.2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  <c r="V19" s="91"/>
      <c r="W19" s="101"/>
      <c r="X19" s="91"/>
    </row>
    <row r="20" spans="1:24" ht="34.5" thickBot="1" x14ac:dyDescent="0.25">
      <c r="A20" s="78"/>
      <c r="B20" s="105" t="s">
        <v>35</v>
      </c>
      <c r="C20" s="326">
        <v>0.2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5"/>
      <c r="M20" s="335"/>
      <c r="N20" s="335"/>
      <c r="O20" s="335"/>
      <c r="P20" s="335"/>
      <c r="Q20" s="335"/>
      <c r="R20" s="336"/>
      <c r="S20" s="86"/>
    </row>
    <row r="21" spans="1:24" ht="13.5" thickBot="1" x14ac:dyDescent="0.25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"/>
  </sheetData>
  <mergeCells count="18">
    <mergeCell ref="K6:L6"/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49"/>
      <c r="C2" s="550"/>
      <c r="D2" s="551"/>
      <c r="E2" s="558" t="s">
        <v>10</v>
      </c>
      <c r="F2" s="559"/>
      <c r="G2" s="559"/>
      <c r="H2" s="560"/>
      <c r="I2" s="565" t="s">
        <v>11</v>
      </c>
      <c r="J2" s="566"/>
      <c r="K2" s="569">
        <f>Данные!B17</f>
        <v>32</v>
      </c>
      <c r="L2" s="570"/>
      <c r="M2" s="7"/>
      <c r="N2" s="8"/>
      <c r="O2" s="9"/>
      <c r="P2" s="603"/>
      <c r="Q2" s="603"/>
      <c r="R2" s="10"/>
      <c r="S2" s="11"/>
    </row>
    <row r="3" spans="1:19" ht="17.25" customHeight="1" thickBot="1" x14ac:dyDescent="0.25">
      <c r="A3" s="6"/>
      <c r="B3" s="552"/>
      <c r="C3" s="553"/>
      <c r="D3" s="554"/>
      <c r="E3" s="562" t="s">
        <v>23</v>
      </c>
      <c r="F3" s="563"/>
      <c r="G3" s="563"/>
      <c r="H3" s="564"/>
      <c r="I3" s="567"/>
      <c r="J3" s="568"/>
      <c r="K3" s="571"/>
      <c r="L3" s="572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55"/>
      <c r="C4" s="556"/>
      <c r="D4" s="557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34" t="s">
        <v>13</v>
      </c>
      <c r="C5" s="535"/>
      <c r="D5" s="513" t="str">
        <f>Данные!$A5</f>
        <v>PCI</v>
      </c>
      <c r="E5" s="514"/>
      <c r="F5" s="514"/>
      <c r="G5" s="514"/>
      <c r="H5" s="515"/>
      <c r="I5" s="536"/>
      <c r="J5" s="537"/>
      <c r="K5" s="514"/>
      <c r="L5" s="515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34" t="s">
        <v>12</v>
      </c>
      <c r="C6" s="538"/>
      <c r="D6" s="507" t="str">
        <f>Данные!$A2</f>
        <v>ХXI-В-28-1-200 (Бутылка 0.2 л.)</v>
      </c>
      <c r="E6" s="539"/>
      <c r="F6" s="539"/>
      <c r="G6" s="539"/>
      <c r="H6" s="540"/>
      <c r="I6" s="536"/>
      <c r="J6" s="537"/>
      <c r="K6" s="514"/>
      <c r="L6" s="515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41" t="s">
        <v>14</v>
      </c>
      <c r="C7" s="542"/>
      <c r="D7" s="516">
        <f>Данные!$A8</f>
        <v>0</v>
      </c>
      <c r="E7" s="543"/>
      <c r="F7" s="543"/>
      <c r="G7" s="543"/>
      <c r="H7" s="544"/>
      <c r="I7" s="541" t="s">
        <v>15</v>
      </c>
      <c r="J7" s="545"/>
      <c r="K7" s="504">
        <f>Данные!$A11</f>
        <v>0</v>
      </c>
      <c r="L7" s="505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7"/>
      <c r="M9" s="337"/>
      <c r="N9" s="337"/>
      <c r="O9" s="337"/>
      <c r="P9" s="337"/>
      <c r="Q9" s="337"/>
      <c r="R9" s="338"/>
      <c r="S9" s="38"/>
    </row>
    <row r="10" spans="1:19" ht="34.5" thickBot="1" x14ac:dyDescent="0.25">
      <c r="A10" s="24"/>
      <c r="B10" s="50" t="s">
        <v>6</v>
      </c>
      <c r="C10" s="44">
        <v>33.4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9"/>
      <c r="M10" s="339"/>
      <c r="N10" s="339"/>
      <c r="O10" s="339"/>
      <c r="P10" s="339"/>
      <c r="Q10" s="339"/>
      <c r="R10" s="340"/>
      <c r="S10" s="32"/>
    </row>
    <row r="11" spans="1:19" ht="23.1" customHeight="1" x14ac:dyDescent="0.2">
      <c r="A11" s="24"/>
      <c r="B11" s="50" t="s">
        <v>2</v>
      </c>
      <c r="C11" s="44">
        <v>2.5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9"/>
      <c r="M11" s="339"/>
      <c r="N11" s="339"/>
      <c r="O11" s="339"/>
      <c r="P11" s="339"/>
      <c r="Q11" s="339"/>
      <c r="R11" s="340"/>
      <c r="S11" s="32"/>
    </row>
    <row r="12" spans="1:19" ht="23.1" customHeight="1" x14ac:dyDescent="0.2">
      <c r="A12" s="24"/>
      <c r="B12" s="50" t="s">
        <v>3</v>
      </c>
      <c r="C12" s="34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9"/>
      <c r="M12" s="339"/>
      <c r="N12" s="339"/>
      <c r="O12" s="339"/>
      <c r="P12" s="339"/>
      <c r="Q12" s="339"/>
      <c r="R12" s="340"/>
      <c r="S12" s="32"/>
    </row>
    <row r="13" spans="1:19" ht="23.1" customHeight="1" x14ac:dyDescent="0.2">
      <c r="A13" s="24"/>
      <c r="B13" s="50" t="s">
        <v>7</v>
      </c>
      <c r="C13" s="34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9"/>
      <c r="M13" s="339"/>
      <c r="N13" s="339"/>
      <c r="O13" s="339"/>
      <c r="P13" s="339"/>
      <c r="Q13" s="339"/>
      <c r="R13" s="340"/>
      <c r="S13" s="32"/>
    </row>
    <row r="14" spans="1:19" ht="23.1" customHeight="1" x14ac:dyDescent="0.2">
      <c r="A14" s="24"/>
      <c r="B14" s="50" t="s">
        <v>8</v>
      </c>
      <c r="C14" s="34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9"/>
      <c r="M14" s="339"/>
      <c r="N14" s="339"/>
      <c r="O14" s="339"/>
      <c r="P14" s="339"/>
      <c r="Q14" s="339"/>
      <c r="R14" s="340"/>
      <c r="S14" s="32"/>
    </row>
    <row r="15" spans="1:19" ht="23.1" customHeight="1" thickBot="1" x14ac:dyDescent="0.25">
      <c r="A15" s="24"/>
      <c r="B15" s="57" t="s">
        <v>4</v>
      </c>
      <c r="C15" s="34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1"/>
      <c r="M15" s="341"/>
      <c r="N15" s="341"/>
      <c r="O15" s="341"/>
      <c r="P15" s="341"/>
      <c r="Q15" s="341"/>
      <c r="R15" s="34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Данные!B18</f>
        <v>60</v>
      </c>
      <c r="L2" s="600"/>
      <c r="M2" s="604"/>
      <c r="N2" s="605"/>
      <c r="O2" s="605"/>
      <c r="P2" s="605"/>
      <c r="Q2" s="605"/>
      <c r="R2" s="606"/>
      <c r="S2" s="70"/>
    </row>
    <row r="3" spans="1:19" ht="17.25" customHeight="1" thickBot="1" x14ac:dyDescent="0.25">
      <c r="A3" s="65"/>
      <c r="B3" s="583"/>
      <c r="C3" s="584"/>
      <c r="D3" s="585"/>
      <c r="E3" s="592" t="s">
        <v>48</v>
      </c>
      <c r="F3" s="593"/>
      <c r="G3" s="593"/>
      <c r="H3" s="594"/>
      <c r="I3" s="597"/>
      <c r="J3" s="598"/>
      <c r="K3" s="601"/>
      <c r="L3" s="602"/>
      <c r="M3" s="607"/>
      <c r="N3" s="608"/>
      <c r="O3" s="608"/>
      <c r="P3" s="608"/>
      <c r="Q3" s="608"/>
      <c r="R3" s="609"/>
      <c r="S3" s="70"/>
    </row>
    <row r="4" spans="1:19" ht="17.100000000000001" customHeight="1" thickBot="1" x14ac:dyDescent="0.25">
      <c r="A4" s="65"/>
      <c r="B4" s="586"/>
      <c r="C4" s="587"/>
      <c r="D4" s="588"/>
      <c r="E4" s="252"/>
      <c r="F4" s="252"/>
      <c r="G4" s="252"/>
      <c r="H4" s="252"/>
      <c r="I4" s="253"/>
      <c r="J4" s="251"/>
      <c r="K4" s="254"/>
      <c r="L4" s="255"/>
      <c r="M4" s="607"/>
      <c r="N4" s="608"/>
      <c r="O4" s="608"/>
      <c r="P4" s="608"/>
      <c r="Q4" s="608"/>
      <c r="R4" s="609"/>
      <c r="S4" s="70"/>
    </row>
    <row r="5" spans="1:19" ht="24.75" customHeight="1" thickTop="1" thickBot="1" x14ac:dyDescent="0.25">
      <c r="A5" s="65"/>
      <c r="B5" s="534" t="s">
        <v>13</v>
      </c>
      <c r="C5" s="573"/>
      <c r="D5" s="513" t="str">
        <f>Данные!$A5</f>
        <v>PCI</v>
      </c>
      <c r="E5" s="514"/>
      <c r="F5" s="514"/>
      <c r="G5" s="514"/>
      <c r="H5" s="515"/>
      <c r="I5" s="574"/>
      <c r="J5" s="575"/>
      <c r="K5" s="576"/>
      <c r="L5" s="515"/>
      <c r="M5" s="607"/>
      <c r="N5" s="608"/>
      <c r="O5" s="608"/>
      <c r="P5" s="608"/>
      <c r="Q5" s="608"/>
      <c r="R5" s="609"/>
      <c r="S5" s="70"/>
    </row>
    <row r="6" spans="1:19" ht="17.100000000000001" customHeight="1" thickTop="1" thickBot="1" x14ac:dyDescent="0.25">
      <c r="A6" s="65"/>
      <c r="B6" s="534" t="s">
        <v>12</v>
      </c>
      <c r="C6" s="573"/>
      <c r="D6" s="507" t="str">
        <f>Данные!$A2</f>
        <v>ХXI-В-28-1-200 (Бутылка 0.2 л.)</v>
      </c>
      <c r="E6" s="539"/>
      <c r="F6" s="539"/>
      <c r="G6" s="539"/>
      <c r="H6" s="540"/>
      <c r="I6" s="574"/>
      <c r="J6" s="575"/>
      <c r="K6" s="576"/>
      <c r="L6" s="515"/>
      <c r="M6" s="607"/>
      <c r="N6" s="608"/>
      <c r="O6" s="608"/>
      <c r="P6" s="608"/>
      <c r="Q6" s="608"/>
      <c r="R6" s="609"/>
      <c r="S6" s="70"/>
    </row>
    <row r="7" spans="1:19" ht="90.75" customHeight="1" thickTop="1" thickBot="1" x14ac:dyDescent="0.25">
      <c r="A7" s="65"/>
      <c r="B7" s="541" t="s">
        <v>14</v>
      </c>
      <c r="C7" s="577"/>
      <c r="D7" s="516">
        <f>Данные!$A8</f>
        <v>0</v>
      </c>
      <c r="E7" s="543"/>
      <c r="F7" s="543"/>
      <c r="G7" s="543"/>
      <c r="H7" s="544"/>
      <c r="I7" s="578" t="s">
        <v>15</v>
      </c>
      <c r="J7" s="577"/>
      <c r="K7" s="504">
        <f>Данные!$A11</f>
        <v>0</v>
      </c>
      <c r="L7" s="505"/>
      <c r="M7" s="607"/>
      <c r="N7" s="608"/>
      <c r="O7" s="608"/>
      <c r="P7" s="608"/>
      <c r="Q7" s="608"/>
      <c r="R7" s="609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2" customHeight="1" x14ac:dyDescent="0.2">
      <c r="A10" s="78"/>
      <c r="B10" s="92" t="s">
        <v>25</v>
      </c>
      <c r="C10" s="345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2" customHeight="1" x14ac:dyDescent="0.2">
      <c r="A11" s="78"/>
      <c r="B11" s="202" t="s">
        <v>26</v>
      </c>
      <c r="C11" s="133">
        <v>25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2" customHeight="1" x14ac:dyDescent="0.2">
      <c r="A12" s="78"/>
      <c r="B12" s="202" t="s">
        <v>2</v>
      </c>
      <c r="C12" s="133">
        <v>24.9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2" customHeight="1" x14ac:dyDescent="0.2">
      <c r="A13" s="78"/>
      <c r="B13" s="202" t="s">
        <v>3</v>
      </c>
      <c r="C13" s="346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2" customHeight="1" x14ac:dyDescent="0.2">
      <c r="A14" s="78"/>
      <c r="B14" s="97" t="s">
        <v>27</v>
      </c>
      <c r="C14" s="325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2" customHeight="1" x14ac:dyDescent="0.2">
      <c r="A15" s="78"/>
      <c r="B15" s="97" t="s">
        <v>28</v>
      </c>
      <c r="C15" s="98">
        <v>3.1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2" customHeight="1" x14ac:dyDescent="0.2">
      <c r="A16" s="78"/>
      <c r="B16" s="97" t="s">
        <v>9</v>
      </c>
      <c r="C16" s="98">
        <v>48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2" customHeight="1" x14ac:dyDescent="0.2">
      <c r="A17" s="78"/>
      <c r="B17" s="97" t="s">
        <v>29</v>
      </c>
      <c r="C17" s="98">
        <v>16.45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2" customHeight="1" x14ac:dyDescent="0.2">
      <c r="A18" s="78"/>
      <c r="B18" s="97" t="s">
        <v>30</v>
      </c>
      <c r="C18" s="325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2" customHeight="1" x14ac:dyDescent="0.2">
      <c r="A19" s="78"/>
      <c r="B19" s="97" t="s">
        <v>35</v>
      </c>
      <c r="C19" s="98">
        <v>27.2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2" customHeight="1" x14ac:dyDescent="0.2">
      <c r="A20" s="78"/>
      <c r="B20" s="97" t="s">
        <v>39</v>
      </c>
      <c r="C20" s="98">
        <v>14.45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4.5" thickBot="1" x14ac:dyDescent="0.25">
      <c r="A21" s="78"/>
      <c r="B21" s="531" t="s">
        <v>49</v>
      </c>
      <c r="C21" s="532"/>
      <c r="D21" s="532"/>
      <c r="E21" s="533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25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">
      <c r="B23" s="125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Данные!B19</f>
        <v>60</v>
      </c>
      <c r="L2" s="600"/>
      <c r="M2" s="66"/>
      <c r="N2" s="67"/>
      <c r="O2" s="68"/>
      <c r="P2" s="610"/>
      <c r="Q2" s="610"/>
      <c r="R2" s="69"/>
      <c r="S2" s="70"/>
    </row>
    <row r="3" spans="1:19" ht="17.25" customHeight="1" thickBot="1" x14ac:dyDescent="0.25">
      <c r="A3" s="65"/>
      <c r="B3" s="583"/>
      <c r="C3" s="584"/>
      <c r="D3" s="585"/>
      <c r="E3" s="592" t="s">
        <v>92</v>
      </c>
      <c r="F3" s="593"/>
      <c r="G3" s="593"/>
      <c r="H3" s="594"/>
      <c r="I3" s="597"/>
      <c r="J3" s="598"/>
      <c r="K3" s="601"/>
      <c r="L3" s="60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86"/>
      <c r="C4" s="587"/>
      <c r="D4" s="588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34" t="s">
        <v>13</v>
      </c>
      <c r="C5" s="573"/>
      <c r="D5" s="513" t="str">
        <f>Данные!$A5</f>
        <v>PCI</v>
      </c>
      <c r="E5" s="514"/>
      <c r="F5" s="514"/>
      <c r="G5" s="514"/>
      <c r="H5" s="515"/>
      <c r="I5" s="574"/>
      <c r="J5" s="575"/>
      <c r="K5" s="576"/>
      <c r="L5" s="51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34" t="s">
        <v>12</v>
      </c>
      <c r="C6" s="573"/>
      <c r="D6" s="507" t="str">
        <f>Данные!$A2</f>
        <v>ХXI-В-28-1-200 (Бутылка 0.2 л.)</v>
      </c>
      <c r="E6" s="539"/>
      <c r="F6" s="539"/>
      <c r="G6" s="539"/>
      <c r="H6" s="540"/>
      <c r="I6" s="574"/>
      <c r="J6" s="575"/>
      <c r="K6" s="576"/>
      <c r="L6" s="515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41" t="s">
        <v>14</v>
      </c>
      <c r="C7" s="577"/>
      <c r="D7" s="516">
        <f>Данные!$A8</f>
        <v>0</v>
      </c>
      <c r="E7" s="543"/>
      <c r="F7" s="543"/>
      <c r="G7" s="543"/>
      <c r="H7" s="544"/>
      <c r="I7" s="578" t="s">
        <v>15</v>
      </c>
      <c r="J7" s="577"/>
      <c r="K7" s="504">
        <f>Данные!$A11</f>
        <v>0</v>
      </c>
      <c r="L7" s="505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31" t="s">
        <v>26</v>
      </c>
      <c r="C10" s="98">
        <v>24.7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">
      <c r="A11" s="78"/>
      <c r="B11" s="131" t="s">
        <v>2</v>
      </c>
      <c r="C11" s="98">
        <v>19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">
      <c r="A12" s="78"/>
      <c r="B12" s="131" t="s">
        <v>3</v>
      </c>
      <c r="C12" s="325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">
      <c r="A13" s="78"/>
      <c r="B13" s="131" t="s">
        <v>27</v>
      </c>
      <c r="C13" s="325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">
      <c r="A14" s="78"/>
      <c r="B14" s="131" t="s">
        <v>9</v>
      </c>
      <c r="C14" s="98">
        <v>17.239999999999998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">
      <c r="A15" s="78"/>
      <c r="B15" s="131" t="s">
        <v>5</v>
      </c>
      <c r="C15" s="325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25">
      <c r="A16" s="78"/>
      <c r="B16" s="531" t="s">
        <v>51</v>
      </c>
      <c r="C16" s="532"/>
      <c r="D16" s="532"/>
      <c r="E16" s="533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25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">
      <c r="B18" s="125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2020-01-03T09:06:19Z</cp:lastPrinted>
  <dcterms:created xsi:type="dcterms:W3CDTF">2004-01-21T15:24:02Z</dcterms:created>
  <dcterms:modified xsi:type="dcterms:W3CDTF">2020-04-09T09:54:31Z</dcterms:modified>
</cp:coreProperties>
</file>