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bookViews>
    <workbookView xWindow="14400" yWindow="-15" windowWidth="14445" windowHeight="12435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<sst xmlns="http://schemas.openxmlformats.org/spreadsheetml/2006/main" count="545" uniqueCount="156">
  <si>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</si>
  <si>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</si>
  <si>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</si>
  <si>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</si>
  <si>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</si>
  <si>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</si>
  <si>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</si>
  <si>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</si>
  <si>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</si>
  <si>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</si>
  <si>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</si>
  <si>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</si>
  <si>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</si>
  <si>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</si>
  <si>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</si>
  <si>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</si>
  <si>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</si>
  <si>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</si>
  <si>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</si>
  <si>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</si>
  <si>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</si>
  <si>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</si>
  <si>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</si>
  <si>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</si>
  <si>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</si>
  <si>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</si>
  <si>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</si>
  <si>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</si>
  <si>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</si>
  <si>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</si>
  <si>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</si>
  <si>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</si>
  <si>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</si>
  <si>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</si>
  <si>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</si>
  <si>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</si>
  <si>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</si>
  <si>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</si>
  <si>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</si>
  <si>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</si>
  <si>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</si>
  <si>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</si>
  <si>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</si>
  <si>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</si>
  <si>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</si>
  <si>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</si>
  <si>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</si>
  <si>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</si>
  <si>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</si>
  <si>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</si>
  <si>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</si>
  <si>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</si>
  <si>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</si>
  <si>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</si>
  <si>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</si>
  <si>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</si>
  <si>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</si>
  <si>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</si>
  <si>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</si>
  <si>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</si>
  <si>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</si>
  <si>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</si>
  <si>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</si>
  <si>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</si>
  <si>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</si>
  <si>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</si>
  <si>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</si>
  <si>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</si>
  <si>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</si>
  <si>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</si>
  <si>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</si>
  <si>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</si>
  <si>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</si>
  <si>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</si>
  <si>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</si>
  <si>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</si>
  <si>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</si>
  <si>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</si>
  <si>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</si>
  <si>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</si>
  <si>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</si>
  <si>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</si>
  <si>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</si>
  <si>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</si>
  <si>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</si>
  <si>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</si>
  <si>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</si>
  <si>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</si>
  <si>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</si>
  <si>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</si>
  <si>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</si>
  <si>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</si>
  <si>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</si>
  <si>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</si>
  <si>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</si>
  <si>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</si>
  <si>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</si>
  <si>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</si>
  <si>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</si>
  <si>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</si>
  <si>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</si>
  <si>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</si>
  <si>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</si>
  <si>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</si>
  <si>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</si>
  <si>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</si>
  <si>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</si>
  <si>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</si>
  <si>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</si>
  <si>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</si>
  <si>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</si>
  <si>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</si>
  <si>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</si>
  <si>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</si>
  <si>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</si>
  <si>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</si>
  <si>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</si>
  <si>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</si>
  <si>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</si>
  <si>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</si>
  <si>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</si>
  <si>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</si>
  <si>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</si>
  <si>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</si>
  <si>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</si>
  <si>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</si>
  <si>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</si>
  <si>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</si>
  <si>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</si>
  <si>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</si>
  <si>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</si>
  <si>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</si>
  <si>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</si>
  <si>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</si>
  <si>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</si>
  <si>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</si>
  <si>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</si>
  <si>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</si>
  <si>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</si>
  <si>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</si>
  <si>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</si>
  <si>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</si>
  <si>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</si>
  <si>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</si>
  <si>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</si>
  <si>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</si>
  <si>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</si>
  <si>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</si>
  <si>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</si>
  <si>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</si>
  <si>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</si>
  <si>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</si>
  <si>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</si>
  <si>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</si>
  <si>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Выполнены не согласно чертежа</t>
  </si>
  <si>
    <t>Формокомплект не соответствует требованиям КД.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</si>
</sst>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5" t="s">
        <v>143</v>
      </c>
      <c r="B2" s="506"/>
      <c r="C2" s="506"/>
      <c r="D2" s="506"/>
      <c r="E2" s="507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84</v>
      </c>
      <c r="B10" s="504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2"/>
      <c r="B11" s="503"/>
      <c r="D11" s="369">
        <v>43931</v>
      </c>
      <c r="F11" s="499" t="s">
        <v>95</v>
      </c>
      <c r="G11" s="499"/>
      <c r="H11" s="499"/>
      <c r="I11" s="499"/>
      <c r="J11" s="500" t="s">
        <v>97</v>
      </c>
      <c r="K11" s="500"/>
    </row>
    <row r="12" spans="1:11" x14ac:dyDescent="0.2">
      <c r="F12" s="499" t="s">
        <v>85</v>
      </c>
      <c r="G12" s="499"/>
      <c r="H12" s="499"/>
      <c r="I12" s="499"/>
      <c r="J12" s="500" t="s">
        <v>98</v>
      </c>
      <c r="K12" s="500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4" t="s">
        <v>133</v>
      </c>
      <c r="F13" s="499" t="s">
        <v>96</v>
      </c>
      <c r="G13" s="499"/>
      <c r="H13" s="499"/>
      <c r="I13" s="499"/>
      <c r="J13" s="500" t="s">
        <v>99</v>
      </c>
      <c r="K13" s="500"/>
    </row>
    <row r="14" spans="1:11" x14ac:dyDescent="0.2">
      <c r="A14" s="365" t="s">
        <v>43</v>
      </c>
      <c r="B14" s="366">
        <v>24</v>
      </c>
      <c r="C14" s="372" t="s">
        <v>144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144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144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144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144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100</v>
      </c>
      <c r="C19" s="372" t="s">
        <v>144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144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144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144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501" t="s">
        <v>105</v>
      </c>
      <c r="B29" s="501"/>
      <c r="C29" s="501"/>
    </row>
    <row r="30" spans="1:7" x14ac:dyDescent="0.2">
      <c r="A30" s="363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4"/>
      <c r="N2" s="165"/>
      <c r="O2" s="166"/>
      <c r="P2" s="643"/>
      <c r="Q2" s="643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4" t="s">
        <v>135</v>
      </c>
      <c r="M21" s="634"/>
      <c r="N21" s="634"/>
      <c r="O21" s="475"/>
      <c r="P21" s="475"/>
      <c r="Q21" s="491"/>
      <c r="R21" s="491"/>
    </row>
    <row r="22" spans="1:19" x14ac:dyDescent="0.2">
      <c r="O22" s="556" t="s">
        <v>139</v>
      </c>
      <c r="P22" s="556"/>
      <c r="Q22" s="557" t="s">
        <v>140</v>
      </c>
      <c r="R22" s="558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5" t="s">
        <v>54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4" t="s">
        <v>135</v>
      </c>
      <c r="M21" s="634"/>
      <c r="N21" s="634"/>
      <c r="O21" s="475"/>
      <c r="P21" s="475"/>
      <c r="Q21" s="491"/>
      <c r="R21" s="491"/>
    </row>
    <row r="22" spans="1:19" x14ac:dyDescent="0.2">
      <c r="O22" s="556" t="s">
        <v>139</v>
      </c>
      <c r="P22" s="556"/>
      <c r="Q22" s="557" t="s">
        <v>140</v>
      </c>
      <c r="R22" s="558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0</v>
      </c>
      <c r="L2" s="628"/>
      <c r="M2" s="131"/>
      <c r="N2" s="132"/>
      <c r="O2" s="133"/>
      <c r="P2" s="648"/>
      <c r="Q2" s="648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4" t="s">
        <v>135</v>
      </c>
      <c r="M19" s="634"/>
      <c r="N19" s="634"/>
      <c r="O19" s="475"/>
      <c r="P19" s="475"/>
      <c r="Q19" s="491"/>
      <c r="R19" s="491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0">
        <f>Данные!B23</f>
        <v>20</v>
      </c>
      <c r="L2" s="651"/>
      <c r="M2" s="260"/>
      <c r="N2" s="261"/>
      <c r="O2" s="262"/>
      <c r="P2" s="649"/>
      <c r="Q2" s="649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4" t="s">
        <v>135</v>
      </c>
      <c r="M18" s="634"/>
      <c r="N18" s="634"/>
      <c r="O18" s="475"/>
      <c r="P18" s="475"/>
      <c r="Q18" s="491"/>
      <c r="R18" s="491"/>
    </row>
    <row r="19" spans="12:18" x14ac:dyDescent="0.2">
      <c r="O19" s="556" t="s">
        <v>139</v>
      </c>
      <c r="P19" s="556"/>
      <c r="Q19" s="557" t="s">
        <v>140</v>
      </c>
      <c r="R19" s="558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110" zoomScaleNormal="100" zoomScaleSheetLayoutView="110" workbookViewId="0">
      <selection activeCell="B4" sqref="B4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108</v>
      </c>
      <c r="C1" s="380"/>
      <c r="D1" s="472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145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146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67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142</v>
      </c>
      <c r="K20" s="391"/>
      <c r="L20" s="391"/>
    </row>
    <row r="21" spans="1:12" x14ac:dyDescent="0.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92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493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94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95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94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94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94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94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96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96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497"/>
      <c r="K31" s="383"/>
      <c r="L31" s="383"/>
    </row>
    <row r="32" spans="1:12" ht="13.5" thickBot="1" x14ac:dyDescent="0.25">
      <c r="A32" s="453" t="s">
        <v>126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98"/>
      <c r="K32" s="461"/>
      <c r="L32" s="46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62" t="s">
        <v>129</v>
      </c>
      <c r="D37" s="462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15768085</v>
      </c>
      <c r="B38" s="526"/>
      <c r="C38" s="463">
        <f>1-G32</f>
        <v>0.93857648809523808</v>
      </c>
      <c r="D38" s="464">
        <f>(C38/0.8)*100</f>
        <v>117.32206101190474</v>
      </c>
      <c r="E38" s="465" t="s">
        <v>131</v>
      </c>
      <c r="F38" s="465"/>
      <c r="G38" s="465"/>
      <c r="H38" s="465"/>
      <c r="I38" s="465"/>
      <c r="J38" s="46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">
      <c r="A43" s="468"/>
      <c r="B43" s="469"/>
      <c r="C43" s="469"/>
      <c r="D43" s="383"/>
      <c r="E43" s="383"/>
      <c r="F43" s="469"/>
      <c r="G43" s="413"/>
      <c r="H43" s="469"/>
    </row>
    <row r="44" spans="1:11" x14ac:dyDescent="0.2">
      <c r="A44" s="468"/>
      <c r="B44" s="469"/>
      <c r="C44" s="469"/>
      <c r="D44" s="469"/>
      <c r="E44" s="469"/>
      <c r="F44" s="469"/>
      <c r="G44" s="413"/>
      <c r="H44" s="469"/>
    </row>
    <row r="45" spans="1:11" x14ac:dyDescent="0.2">
      <c r="A45" s="468"/>
      <c r="B45" s="469"/>
      <c r="C45" s="469"/>
      <c r="D45" s="383"/>
      <c r="E45" s="383"/>
      <c r="F45" s="469"/>
      <c r="G45" s="413"/>
      <c r="H45" s="469"/>
    </row>
    <row r="46" spans="1:11" x14ac:dyDescent="0.2">
      <c r="A46" s="468"/>
      <c r="B46" s="469"/>
      <c r="C46" s="469"/>
      <c r="D46" s="469"/>
      <c r="E46" s="469"/>
      <c r="F46" s="469"/>
      <c r="G46" s="413"/>
      <c r="H46" s="469"/>
    </row>
    <row r="47" spans="1:11" x14ac:dyDescent="0.2">
      <c r="A47" s="468"/>
      <c r="B47" s="469"/>
      <c r="C47" s="469"/>
      <c r="D47" s="383"/>
      <c r="E47" s="383"/>
      <c r="F47" s="469"/>
      <c r="G47" s="413"/>
      <c r="H47" s="469"/>
    </row>
    <row r="48" spans="1:11" x14ac:dyDescent="0.2">
      <c r="A48" s="468"/>
      <c r="B48" s="469"/>
      <c r="C48" s="403"/>
      <c r="D48" s="470"/>
      <c r="E48" s="470"/>
      <c r="F48" s="403"/>
      <c r="G48" s="403"/>
      <c r="H48" s="403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469"/>
      <c r="E50" s="469"/>
      <c r="F50" s="469"/>
      <c r="G50" s="413"/>
      <c r="H50" s="469"/>
    </row>
    <row r="51" spans="1:10" x14ac:dyDescent="0.2">
      <c r="A51" s="468"/>
      <c r="B51" s="469"/>
      <c r="C51" s="469"/>
      <c r="D51" s="383"/>
      <c r="E51" s="383"/>
      <c r="F51" s="469"/>
      <c r="G51" s="413"/>
      <c r="H51" s="469"/>
    </row>
    <row r="52" spans="1:10" ht="15.75" x14ac:dyDescent="0.25">
      <c r="A52" s="383"/>
      <c r="B52" s="520"/>
      <c r="C52" s="520"/>
      <c r="D52" s="521"/>
      <c r="E52" s="465"/>
      <c r="F52" s="383"/>
      <c r="G52" s="383"/>
      <c r="H52" s="383"/>
      <c r="I52" s="383"/>
      <c r="J52" s="383"/>
    </row>
    <row r="53" spans="1:10" x14ac:dyDescent="0.2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40" zoomScaleSheetLayoutView="100" workbookViewId="0">
      <selection activeCell="F55" sqref="F5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51" t="s">
        <v>64</v>
      </c>
      <c r="B11" s="551"/>
      <c r="C11" s="551"/>
      <c r="D11" s="551"/>
      <c r="E11" s="551"/>
      <c r="F11" s="551"/>
      <c r="G11" s="551"/>
      <c r="H11" s="551"/>
      <c r="I11" s="551"/>
      <c r="J11" s="551"/>
    </row>
    <row r="12" spans="1:11" ht="15" customHeight="1" x14ac:dyDescent="0.25">
      <c r="A12" s="550" t="s">
        <v>73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25">
      <c r="A13" s="552" t="str">
        <f>Данные!A2</f>
        <v>XXI-В-28-2-200-3 (Фляга 0,2 л.)</v>
      </c>
      <c r="B13" s="551"/>
      <c r="C13" s="551"/>
      <c r="D13" s="551"/>
      <c r="E13" s="551"/>
      <c r="F13" s="551"/>
      <c r="G13" s="551"/>
      <c r="H13" s="551"/>
      <c r="I13" s="551"/>
      <c r="J13" s="55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8" t="s">
        <v>65</v>
      </c>
      <c r="B22" s="548" t="s">
        <v>66</v>
      </c>
      <c r="C22" s="548"/>
      <c r="D22" s="548"/>
      <c r="E22" s="548" t="s">
        <v>67</v>
      </c>
      <c r="F22" s="548"/>
      <c r="G22" s="549" t="s">
        <v>68</v>
      </c>
      <c r="H22" s="548" t="s">
        <v>69</v>
      </c>
      <c r="I22" s="548"/>
      <c r="J22" s="548"/>
    </row>
    <row r="23" spans="1:10" x14ac:dyDescent="0.25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x14ac:dyDescent="0.25">
      <c r="A24" s="527">
        <v>1</v>
      </c>
      <c r="B24" s="553" t="s">
        <v>43</v>
      </c>
      <c r="C24" s="554"/>
      <c r="D24" s="555"/>
      <c r="E24" s="532" t="str">
        <f>Данные!C14</f>
        <v>200CC OVAL FLASK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28"/>
      <c r="B25" s="544" t="str">
        <f>Данные!$A$30</f>
        <v>(к серийному формокомплекту Бутылка XXI-В-28-2-200-3 Фляга)</v>
      </c>
      <c r="C25" s="545"/>
      <c r="D25" s="546"/>
      <c r="E25" s="547"/>
      <c r="F25" s="535"/>
      <c r="G25" s="537"/>
      <c r="H25" s="541"/>
      <c r="I25" s="542"/>
      <c r="J25" s="543"/>
    </row>
    <row r="26" spans="1:10" x14ac:dyDescent="0.25">
      <c r="A26" s="527">
        <f>A24+1</f>
        <v>2</v>
      </c>
      <c r="B26" s="529" t="s">
        <v>106</v>
      </c>
      <c r="C26" s="530"/>
      <c r="D26" s="531"/>
      <c r="E26" s="532" t="str">
        <f>Данные!C15</f>
        <v>200CC OVAL FLASK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28"/>
      <c r="B27" s="544" t="str">
        <f>Данные!$A$30</f>
        <v>(к серийному формокомплекту Бутылка XXI-В-28-2-200-3 Фляга)</v>
      </c>
      <c r="C27" s="545"/>
      <c r="D27" s="546"/>
      <c r="E27" s="547"/>
      <c r="F27" s="535"/>
      <c r="G27" s="537"/>
      <c r="H27" s="541"/>
      <c r="I27" s="542"/>
      <c r="J27" s="543"/>
    </row>
    <row r="28" spans="1:10" ht="14.45" customHeight="1" x14ac:dyDescent="0.25">
      <c r="A28" s="527">
        <f t="shared" ref="A28" si="0">A26+1</f>
        <v>3</v>
      </c>
      <c r="B28" s="529" t="s">
        <v>38</v>
      </c>
      <c r="C28" s="530"/>
      <c r="D28" s="531"/>
      <c r="E28" s="532" t="str">
        <f>Данные!C16</f>
        <v>200CC OVAL FLASK</v>
      </c>
      <c r="F28" s="533"/>
      <c r="G28" s="536">
        <f>Данные!B16</f>
        <v>30</v>
      </c>
      <c r="H28" s="538" t="s">
        <v>148</v>
      </c>
      <c r="I28" s="539"/>
      <c r="J28" s="540"/>
    </row>
    <row r="29" spans="1:10" ht="40.15" customHeight="1" x14ac:dyDescent="0.25">
      <c r="A29" s="528"/>
      <c r="B29" s="544" t="str">
        <f>Данные!$A$30</f>
        <v>(к серийному формокомплекту Бутылка XXI-В-28-2-200-3 Фляга)</v>
      </c>
      <c r="C29" s="545"/>
      <c r="D29" s="546"/>
      <c r="E29" s="547"/>
      <c r="F29" s="535"/>
      <c r="G29" s="537"/>
      <c r="H29" s="541"/>
      <c r="I29" s="542"/>
      <c r="J29" s="543"/>
    </row>
    <row r="30" spans="1:10" ht="14.45" customHeight="1" x14ac:dyDescent="0.25">
      <c r="A30" s="527">
        <f t="shared" ref="A30" si="1">A28+1</f>
        <v>4</v>
      </c>
      <c r="B30" s="529" t="s">
        <v>107</v>
      </c>
      <c r="C30" s="530"/>
      <c r="D30" s="531"/>
      <c r="E30" s="532" t="str">
        <f>Данные!C17</f>
        <v>200CC OVAL FLASK</v>
      </c>
      <c r="F30" s="533"/>
      <c r="G30" s="536">
        <f>Данные!B17</f>
        <v>32</v>
      </c>
      <c r="H30" s="538"/>
      <c r="I30" s="539"/>
      <c r="J30" s="540"/>
    </row>
    <row r="31" spans="1:10" ht="40.15" customHeight="1" x14ac:dyDescent="0.25">
      <c r="A31" s="528"/>
      <c r="B31" s="544" t="str">
        <f>Данные!$A$30</f>
        <v>(к серийному формокомплекту Бутылка XXI-В-28-2-200-3 Фляга)</v>
      </c>
      <c r="C31" s="545"/>
      <c r="D31" s="546"/>
      <c r="E31" s="534"/>
      <c r="F31" s="535"/>
      <c r="G31" s="537"/>
      <c r="H31" s="541"/>
      <c r="I31" s="542"/>
      <c r="J31" s="543"/>
    </row>
    <row r="32" spans="1:10" ht="14.45" customHeight="1" x14ac:dyDescent="0.25">
      <c r="A32" s="527">
        <f t="shared" ref="A32" si="2">A30+1</f>
        <v>5</v>
      </c>
      <c r="B32" s="529" t="s">
        <v>47</v>
      </c>
      <c r="C32" s="530"/>
      <c r="D32" s="531"/>
      <c r="E32" s="532" t="str">
        <f>Данные!C18</f>
        <v>200CC OVAL FLASK</v>
      </c>
      <c r="F32" s="533"/>
      <c r="G32" s="536">
        <f>Данные!B18</f>
        <v>80</v>
      </c>
      <c r="H32" s="538" t="s">
        <v>154</v>
      </c>
      <c r="I32" s="539"/>
      <c r="J32" s="540"/>
    </row>
    <row r="33" spans="1:10" ht="40.15" customHeight="1" x14ac:dyDescent="0.25">
      <c r="A33" s="528"/>
      <c r="B33" s="544" t="str">
        <f>Данные!$A$30</f>
        <v>(к серийному формокомплекту Бутылка XXI-В-28-2-200-3 Фляга)</v>
      </c>
      <c r="C33" s="545"/>
      <c r="D33" s="546"/>
      <c r="E33" s="534"/>
      <c r="F33" s="535"/>
      <c r="G33" s="537"/>
      <c r="H33" s="541"/>
      <c r="I33" s="542"/>
      <c r="J33" s="543"/>
    </row>
    <row r="34" spans="1:10" ht="14.45" customHeight="1" x14ac:dyDescent="0.25">
      <c r="A34" s="527">
        <f t="shared" ref="A34" si="3">A32+1</f>
        <v>6</v>
      </c>
      <c r="B34" s="529" t="s">
        <v>89</v>
      </c>
      <c r="C34" s="530"/>
      <c r="D34" s="531"/>
      <c r="E34" s="532" t="str">
        <f>Данные!C19</f>
        <v>200CC OVAL FLASK</v>
      </c>
      <c r="F34" s="533"/>
      <c r="G34" s="536">
        <f>Данные!B19</f>
        <v>100</v>
      </c>
      <c r="H34" s="538"/>
      <c r="I34" s="539"/>
      <c r="J34" s="540"/>
    </row>
    <row r="35" spans="1:10" ht="40.15" customHeight="1" x14ac:dyDescent="0.25">
      <c r="A35" s="528"/>
      <c r="B35" s="544" t="str">
        <f>Данные!$A$30</f>
        <v>(к серийному формокомплекту Бутылка XXI-В-28-2-200-3 Фляга)</v>
      </c>
      <c r="C35" s="545"/>
      <c r="D35" s="546"/>
      <c r="E35" s="534"/>
      <c r="F35" s="535"/>
      <c r="G35" s="537"/>
      <c r="H35" s="541"/>
      <c r="I35" s="542"/>
      <c r="J35" s="543"/>
    </row>
    <row r="36" spans="1:10" ht="14.45" customHeight="1" x14ac:dyDescent="0.25">
      <c r="A36" s="527">
        <f t="shared" ref="A36" si="4">A34+1</f>
        <v>7</v>
      </c>
      <c r="B36" s="529" t="s">
        <v>51</v>
      </c>
      <c r="C36" s="530"/>
      <c r="D36" s="531"/>
      <c r="E36" s="532" t="str">
        <f>Данные!C20</f>
        <v>200CC OVAL FLASK</v>
      </c>
      <c r="F36" s="533"/>
      <c r="G36" s="536">
        <f>Данные!B20</f>
        <v>40</v>
      </c>
      <c r="H36" s="538"/>
      <c r="I36" s="539"/>
      <c r="J36" s="540"/>
    </row>
    <row r="37" spans="1:10" ht="40.15" customHeight="1" x14ac:dyDescent="0.25">
      <c r="A37" s="528"/>
      <c r="B37" s="544" t="str">
        <f>Данные!$A$30</f>
        <v>(к серийному формокомплекту Бутылка XXI-В-28-2-200-3 Фляга)</v>
      </c>
      <c r="C37" s="545"/>
      <c r="D37" s="546"/>
      <c r="E37" s="534"/>
      <c r="F37" s="535"/>
      <c r="G37" s="537"/>
      <c r="H37" s="541"/>
      <c r="I37" s="542"/>
      <c r="J37" s="543"/>
    </row>
    <row r="38" spans="1:10" ht="14.45" customHeight="1" x14ac:dyDescent="0.25">
      <c r="A38" s="527">
        <f t="shared" ref="A38" si="5">A36+1</f>
        <v>8</v>
      </c>
      <c r="B38" s="529" t="s">
        <v>53</v>
      </c>
      <c r="C38" s="530"/>
      <c r="D38" s="531"/>
      <c r="E38" s="532">
        <f>Данные!C21</f>
        <v>0</v>
      </c>
      <c r="F38" s="533"/>
      <c r="G38" s="536">
        <f>Данные!B21</f>
        <v>0</v>
      </c>
      <c r="H38" s="538"/>
      <c r="I38" s="539"/>
      <c r="J38" s="540"/>
    </row>
    <row r="39" spans="1:10" ht="40.15" customHeight="1" x14ac:dyDescent="0.25">
      <c r="A39" s="528"/>
      <c r="B39" s="544" t="str">
        <f>Данные!$A$30</f>
        <v>(к серийному формокомплекту Бутылка XXI-В-28-2-200-3 Фляга)</v>
      </c>
      <c r="C39" s="545"/>
      <c r="D39" s="546"/>
      <c r="E39" s="534"/>
      <c r="F39" s="535"/>
      <c r="G39" s="537"/>
      <c r="H39" s="541"/>
      <c r="I39" s="542"/>
      <c r="J39" s="543"/>
    </row>
    <row r="40" spans="1:10" ht="14.45" customHeight="1" x14ac:dyDescent="0.25">
      <c r="A40" s="527">
        <f t="shared" ref="A40" si="6">A38+1</f>
        <v>9</v>
      </c>
      <c r="B40" s="529" t="s">
        <v>56</v>
      </c>
      <c r="C40" s="530"/>
      <c r="D40" s="531"/>
      <c r="E40" s="532" t="str">
        <f>Данные!C23</f>
        <v>200CC OVAL FLASK</v>
      </c>
      <c r="F40" s="533"/>
      <c r="G40" s="536">
        <f>Данные!B23</f>
        <v>20</v>
      </c>
      <c r="H40" s="538"/>
      <c r="I40" s="539"/>
      <c r="J40" s="540"/>
    </row>
    <row r="41" spans="1:10" ht="40.15" customHeight="1" x14ac:dyDescent="0.25">
      <c r="A41" s="528"/>
      <c r="B41" s="544" t="str">
        <f>Данные!$A$30</f>
        <v>(к серийному формокомплекту Бутылка XXI-В-28-2-200-3 Фляга)</v>
      </c>
      <c r="C41" s="545"/>
      <c r="D41" s="546"/>
      <c r="E41" s="534"/>
      <c r="F41" s="535"/>
      <c r="G41" s="537"/>
      <c r="H41" s="541"/>
      <c r="I41" s="542"/>
      <c r="J41" s="543"/>
    </row>
    <row r="42" spans="1:10" ht="14.45" customHeight="1" x14ac:dyDescent="0.25">
      <c r="A42" s="527">
        <f t="shared" ref="A42" si="7">A40+1</f>
        <v>10</v>
      </c>
      <c r="B42" s="529" t="s">
        <v>55</v>
      </c>
      <c r="C42" s="530"/>
      <c r="D42" s="531"/>
      <c r="E42" s="532">
        <f>Данные!C26</f>
        <v>0</v>
      </c>
      <c r="F42" s="533"/>
      <c r="G42" s="536">
        <f>Данные!B26</f>
        <v>0</v>
      </c>
      <c r="H42" s="538"/>
      <c r="I42" s="539"/>
      <c r="J42" s="540"/>
    </row>
    <row r="43" spans="1:10" ht="40.15" customHeight="1" x14ac:dyDescent="0.25">
      <c r="A43" s="528"/>
      <c r="B43" s="544" t="str">
        <f>Данные!$A$30</f>
        <v>(к серийному формокомплекту Бутылка XXI-В-28-2-200-3 Фляга)</v>
      </c>
      <c r="C43" s="545"/>
      <c r="D43" s="546"/>
      <c r="E43" s="534"/>
      <c r="F43" s="535"/>
      <c r="G43" s="537"/>
      <c r="H43" s="541"/>
      <c r="I43" s="542"/>
      <c r="J43" s="543"/>
    </row>
    <row r="44" spans="1:10" ht="14.45" customHeight="1" x14ac:dyDescent="0.25">
      <c r="A44" s="527">
        <f t="shared" ref="A44" si="8">A42+1</f>
        <v>11</v>
      </c>
      <c r="B44" s="529" t="s">
        <v>104</v>
      </c>
      <c r="C44" s="530"/>
      <c r="D44" s="531"/>
      <c r="E44" s="532">
        <f>Данные!C27</f>
        <v>0</v>
      </c>
      <c r="F44" s="533"/>
      <c r="G44" s="536">
        <f>Данные!B27</f>
        <v>0</v>
      </c>
      <c r="H44" s="538"/>
      <c r="I44" s="539"/>
      <c r="J44" s="540"/>
    </row>
    <row r="45" spans="1:10" ht="40.15" customHeight="1" x14ac:dyDescent="0.25">
      <c r="A45" s="528"/>
      <c r="B45" s="544" t="str">
        <f>Данные!$A$30</f>
        <v>(к серийному формокомплекту Бутылка XXI-В-28-2-200-3 Фляга)</v>
      </c>
      <c r="C45" s="545"/>
      <c r="D45" s="546"/>
      <c r="E45" s="534"/>
      <c r="F45" s="535"/>
      <c r="G45" s="537"/>
      <c r="H45" s="541"/>
      <c r="I45" s="542"/>
      <c r="J45" s="543"/>
    </row>
    <row r="46" spans="1:10" ht="14.45" customHeight="1" x14ac:dyDescent="0.25">
      <c r="A46" s="527">
        <f t="shared" ref="A46" si="9">A44+1</f>
        <v>12</v>
      </c>
      <c r="B46" s="529" t="s">
        <v>70</v>
      </c>
      <c r="C46" s="530"/>
      <c r="D46" s="531"/>
      <c r="E46" s="532" t="str">
        <f>Данные!C24</f>
        <v>200CC OVAL FLASK</v>
      </c>
      <c r="F46" s="533"/>
      <c r="G46" s="536">
        <f>Данные!B24</f>
        <v>8</v>
      </c>
      <c r="H46" s="538"/>
      <c r="I46" s="539"/>
      <c r="J46" s="540"/>
    </row>
    <row r="47" spans="1:10" ht="40.15" customHeight="1" x14ac:dyDescent="0.25">
      <c r="A47" s="528"/>
      <c r="B47" s="544" t="str">
        <f>Данные!$A$30</f>
        <v>(к серийному формокомплекту Бутылка XXI-В-28-2-200-3 Фляга)</v>
      </c>
      <c r="C47" s="545"/>
      <c r="D47" s="546"/>
      <c r="E47" s="534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155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24</v>
      </c>
      <c r="L2" s="581"/>
      <c r="M2" s="66"/>
      <c r="N2" s="67"/>
      <c r="O2" s="68"/>
      <c r="P2" s="572"/>
      <c r="Q2" s="572"/>
      <c r="R2" s="69"/>
      <c r="S2" s="70"/>
    </row>
    <row r="3" spans="1:19" ht="24" thickBot="1" x14ac:dyDescent="0.25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152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4" t="s">
        <v>57</v>
      </c>
      <c r="C23" s="595"/>
      <c r="D23" s="595"/>
      <c r="E23" s="596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9" t="s">
        <v>135</v>
      </c>
      <c r="L27" s="559"/>
      <c r="M27" s="559"/>
      <c r="N27" s="475"/>
      <c r="O27" s="475"/>
      <c r="P27" s="491"/>
      <c r="Q27" s="491"/>
    </row>
    <row r="28" spans="1:19" x14ac:dyDescent="0.2">
      <c r="N28" s="556" t="s">
        <v>139</v>
      </c>
      <c r="O28" s="556"/>
      <c r="P28" s="557" t="s">
        <v>140</v>
      </c>
      <c r="Q28" s="558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2" t="s">
        <v>134</v>
      </c>
      <c r="C14" s="633"/>
      <c r="D14" s="633"/>
      <c r="E14" s="63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4" t="s">
        <v>141</v>
      </c>
      <c r="C15" s="595"/>
      <c r="D15" s="595"/>
      <c r="E15" s="595"/>
      <c r="F15" s="631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9" t="s">
        <v>135</v>
      </c>
      <c r="M19" s="559"/>
      <c r="N19" s="559"/>
      <c r="O19" s="475"/>
      <c r="P19" s="475"/>
      <c r="Q19" s="491"/>
      <c r="R19" s="491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25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149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4" t="s">
        <v>135</v>
      </c>
      <c r="M23" s="634"/>
      <c r="N23" s="634"/>
      <c r="O23" s="475"/>
      <c r="P23" s="475"/>
      <c r="Q23" s="491"/>
      <c r="R23" s="491"/>
    </row>
    <row r="24" spans="1:24" x14ac:dyDescent="0.2">
      <c r="O24" s="556" t="s">
        <v>139</v>
      </c>
      <c r="P24" s="556"/>
      <c r="Q24" s="557" t="s">
        <v>140</v>
      </c>
      <c r="R24" s="558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32</v>
      </c>
      <c r="L2" s="581"/>
      <c r="M2" s="7"/>
      <c r="N2" s="8"/>
      <c r="O2" s="9"/>
      <c r="P2" s="635"/>
      <c r="Q2" s="635"/>
      <c r="R2" s="10"/>
      <c r="S2" s="11"/>
    </row>
    <row r="3" spans="1:19" ht="17.25" customHeight="1" thickBot="1" x14ac:dyDescent="0.25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150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4" t="s">
        <v>135</v>
      </c>
      <c r="M18" s="634"/>
      <c r="N18" s="634"/>
      <c r="O18" s="475"/>
      <c r="P18" s="475"/>
      <c r="Q18" s="491"/>
      <c r="R18" s="491"/>
    </row>
    <row r="19" spans="12:18" x14ac:dyDescent="0.2">
      <c r="O19" s="556" t="s">
        <v>139</v>
      </c>
      <c r="P19" s="556"/>
      <c r="Q19" s="557" t="s">
        <v>140</v>
      </c>
      <c r="R19" s="558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80</v>
      </c>
      <c r="L2" s="628"/>
      <c r="M2" s="636"/>
      <c r="N2" s="637"/>
      <c r="O2" s="637"/>
      <c r="P2" s="637"/>
      <c r="Q2" s="637"/>
      <c r="R2" s="638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39"/>
      <c r="N3" s="640"/>
      <c r="O3" s="640"/>
      <c r="P3" s="640"/>
      <c r="Q3" s="640"/>
      <c r="R3" s="641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639"/>
      <c r="N6" s="640"/>
      <c r="O6" s="640"/>
      <c r="P6" s="640"/>
      <c r="Q6" s="640"/>
      <c r="R6" s="641"/>
      <c r="S6" s="70"/>
    </row>
    <row r="7" spans="1:19" ht="90.7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639"/>
      <c r="N7" s="640"/>
      <c r="O7" s="640"/>
      <c r="P7" s="640"/>
      <c r="Q7" s="640"/>
      <c r="R7" s="64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3.75" x14ac:dyDescent="0.2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136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4" t="s">
        <v>48</v>
      </c>
      <c r="C21" s="585"/>
      <c r="D21" s="585"/>
      <c r="E21" s="586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4" t="s">
        <v>135</v>
      </c>
      <c r="M24" s="634"/>
      <c r="N24" s="634"/>
      <c r="O24" s="475"/>
      <c r="P24" s="475"/>
      <c r="Q24" s="491"/>
      <c r="R24" s="491"/>
    </row>
    <row r="25" spans="1:19" x14ac:dyDescent="0.2">
      <c r="O25" s="556" t="s">
        <v>139</v>
      </c>
      <c r="P25" s="556"/>
      <c r="Q25" s="557" t="s">
        <v>140</v>
      </c>
      <c r="R25" s="558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100</v>
      </c>
      <c r="L2" s="628"/>
      <c r="M2" s="66"/>
      <c r="N2" s="67"/>
      <c r="O2" s="68"/>
      <c r="P2" s="642"/>
      <c r="Q2" s="64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89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138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4" t="s">
        <v>135</v>
      </c>
      <c r="M19" s="634"/>
      <c r="N19" s="634"/>
      <c r="O19" s="475"/>
      <c r="P19" s="475"/>
      <c r="Q19" s="491"/>
      <c r="R19" s="491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2020-04-09T13:22:41Z</cp:lastPrinted>
  <dcterms:created xsi:type="dcterms:W3CDTF">2004-01-21T15:24:02Z</dcterms:created>
  <dcterms:modified xsi:type="dcterms:W3CDTF">2020-04-13T10:20:12Z</dcterms:modified>
</cp:coreProperties>
</file>