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Формокомплекты\Карты замеров\Бутылка\XIII-В-28-2-500-4 (Фляга 0,5 л.)\"/>
    </mc:Choice>
  </mc:AlternateContent>
  <xr:revisionPtr revIDLastSave="0" documentId="13_ncr:1_{778A2E34-3BC7-4C88-8812-C818E41513F8}" xr6:coauthVersionLast="43" xr6:coauthVersionMax="43" xr10:uidLastSave="{00000000-0000-0000-0000-000000000000}"/>
  <bookViews>
    <workbookView xWindow="-120" yWindow="-120" windowWidth="29040" windowHeight="15840" activeTab="1" xr2:uid="{00000000-000D-0000-FFFF-FFFF00000000}"/>
  </bookViews>
  <sheets>
    <sheet name="Данные" sheetId="15" r:id="rId1"/>
    <sheet name="Паспорт" sheetId="16" r:id="rId2"/>
    <sheet name="Акт приемки" sheetId="14" r:id="rId3"/>
    <sheet name="Чист. форма" sheetId="8" r:id="rId4"/>
    <sheet name="Чист.  поддон" sheetId="4" r:id="rId5"/>
    <sheet name="Черн. форма" sheetId="3" r:id="rId6"/>
    <sheet name="Черн. поддон" sheetId="1" r:id="rId7"/>
    <sheet name="Горл. кольцо" sheetId="9" r:id="rId8"/>
    <sheet name="Финиш. кольцо" sheetId="5" r:id="rId9"/>
    <sheet name="Плунжер" sheetId="10" r:id="rId10"/>
    <sheet name="Втулка" sheetId="11" r:id="rId11"/>
    <sheet name="Дут. головка" sheetId="6" r:id="rId12"/>
    <sheet name="Воронка" sheetId="12" r:id="rId13"/>
  </sheets>
  <definedNames>
    <definedName name="_xlnm.Print_Area" localSheetId="2">'Акт приемки'!$A$1:$J$57</definedName>
    <definedName name="_xlnm.Print_Area" localSheetId="12">Воронка!$A$1:$S$19</definedName>
    <definedName name="_xlnm.Print_Area" localSheetId="10">Втулка!$A$1:$S$22</definedName>
    <definedName name="_xlnm.Print_Area" localSheetId="7">'Горл. кольцо'!$A$1:$S$25</definedName>
    <definedName name="_xlnm.Print_Area" localSheetId="11">'Дут. головка'!$A$1:$S$20</definedName>
    <definedName name="_xlnm.Print_Area" localSheetId="1">Паспорт!$A$1:$J$37</definedName>
    <definedName name="_xlnm.Print_Area" localSheetId="9">Плунжер!$A$1:$S$22</definedName>
    <definedName name="_xlnm.Print_Area" localSheetId="8">'Финиш. кольцо'!$A$1:$S$20</definedName>
    <definedName name="_xlnm.Print_Area" localSheetId="6">'Черн. поддон'!$A$1:$S$19</definedName>
    <definedName name="_xlnm.Print_Area" localSheetId="5">'Черн. форма'!$A$1:$R$24</definedName>
    <definedName name="_xlnm.Print_Area" localSheetId="4">'Чист.  поддон'!$A$1:$S$20</definedName>
    <definedName name="_xlnm.Print_Area" localSheetId="3">'Чист. форма'!$A$1:$S$28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24" i="16" l="1"/>
  <c r="I24" i="16"/>
  <c r="G24" i="16"/>
  <c r="G23" i="16" l="1"/>
  <c r="I23" i="16" s="1"/>
  <c r="H23" i="16"/>
  <c r="G22" i="16" l="1"/>
  <c r="I22" i="16" s="1"/>
  <c r="H22" i="16"/>
  <c r="D1" i="16" l="1"/>
  <c r="C3" i="16" l="1"/>
  <c r="A26" i="14" l="1"/>
  <c r="A28" i="14" s="1"/>
  <c r="A30" i="14" s="1"/>
  <c r="A32" i="14" s="1"/>
  <c r="A34" i="14" s="1"/>
  <c r="A36" i="14" s="1"/>
  <c r="A38" i="14" s="1"/>
  <c r="A40" i="14" s="1"/>
  <c r="A42" i="14" s="1"/>
  <c r="A44" i="14" s="1"/>
  <c r="A46" i="14" s="1"/>
  <c r="E15" i="15" l="1"/>
  <c r="E16" i="15"/>
  <c r="E17" i="15"/>
  <c r="E18" i="15"/>
  <c r="E19" i="15"/>
  <c r="E20" i="15"/>
  <c r="E21" i="15"/>
  <c r="E22" i="15"/>
  <c r="E23" i="15"/>
  <c r="E24" i="15"/>
  <c r="E25" i="15"/>
  <c r="E26" i="15"/>
  <c r="E14" i="15"/>
  <c r="E28" i="15" l="1"/>
  <c r="G28" i="15" s="1"/>
  <c r="D16" i="16"/>
  <c r="D15" i="16"/>
  <c r="D14" i="16"/>
  <c r="D13" i="16"/>
  <c r="D12" i="16"/>
  <c r="D11" i="16"/>
  <c r="D10" i="16"/>
  <c r="D9" i="16"/>
  <c r="D8" i="16"/>
  <c r="D7" i="16"/>
  <c r="D6" i="16"/>
  <c r="A20" i="16" s="1"/>
  <c r="G8" i="16"/>
  <c r="G9" i="16"/>
  <c r="G12" i="16"/>
  <c r="G16" i="16"/>
  <c r="G6" i="16"/>
  <c r="C8" i="16"/>
  <c r="C9" i="16"/>
  <c r="C10" i="16"/>
  <c r="C11" i="16"/>
  <c r="C12" i="16"/>
  <c r="C13" i="16"/>
  <c r="C14" i="16"/>
  <c r="C15" i="16"/>
  <c r="C16" i="16"/>
  <c r="C6" i="16"/>
  <c r="C7" i="16"/>
  <c r="F31" i="16"/>
  <c r="E31" i="16"/>
  <c r="B16" i="16"/>
  <c r="G15" i="16"/>
  <c r="B15" i="16"/>
  <c r="G14" i="16"/>
  <c r="B14" i="16"/>
  <c r="G13" i="16"/>
  <c r="B13" i="16"/>
  <c r="B12" i="16"/>
  <c r="G11" i="16"/>
  <c r="B11" i="16"/>
  <c r="G10" i="16"/>
  <c r="B10" i="16"/>
  <c r="B9" i="16"/>
  <c r="B8" i="16"/>
  <c r="G7" i="16"/>
  <c r="B7" i="16"/>
  <c r="A7" i="16"/>
  <c r="A8" i="16" s="1"/>
  <c r="A9" i="16" s="1"/>
  <c r="A10" i="16" s="1"/>
  <c r="A11" i="16" s="1"/>
  <c r="A12" i="16" s="1"/>
  <c r="A13" i="16" s="1"/>
  <c r="A14" i="16" s="1"/>
  <c r="A15" i="16" s="1"/>
  <c r="A16" i="16" s="1"/>
  <c r="B6" i="16"/>
  <c r="H31" i="16" l="1"/>
  <c r="G20" i="16"/>
  <c r="G21" i="16"/>
  <c r="A37" i="16"/>
  <c r="H20" i="16"/>
  <c r="H21" i="16" s="1"/>
  <c r="G46" i="14"/>
  <c r="E46" i="14"/>
  <c r="B47" i="14"/>
  <c r="G44" i="14"/>
  <c r="E44" i="14"/>
  <c r="B45" i="14"/>
  <c r="G42" i="14"/>
  <c r="E42" i="14"/>
  <c r="B43" i="14"/>
  <c r="G40" i="14"/>
  <c r="B41" i="14"/>
  <c r="E40" i="14"/>
  <c r="G38" i="14"/>
  <c r="E38" i="14"/>
  <c r="B39" i="14"/>
  <c r="G36" i="14"/>
  <c r="E36" i="14"/>
  <c r="B37" i="14"/>
  <c r="G34" i="14"/>
  <c r="E34" i="14"/>
  <c r="B35" i="14"/>
  <c r="G32" i="14"/>
  <c r="E32" i="14"/>
  <c r="B33" i="14"/>
  <c r="G30" i="14"/>
  <c r="E30" i="14"/>
  <c r="B31" i="14"/>
  <c r="G28" i="14"/>
  <c r="E28" i="14"/>
  <c r="B29" i="14"/>
  <c r="G26" i="14"/>
  <c r="E26" i="14"/>
  <c r="B27" i="14"/>
  <c r="B25" i="14"/>
  <c r="G31" i="16" l="1"/>
  <c r="I31" i="16" s="1"/>
  <c r="I20" i="16"/>
  <c r="I21" i="16" s="1"/>
  <c r="E24" i="14"/>
  <c r="C37" i="16" l="1"/>
  <c r="D37" i="16" s="1"/>
  <c r="G24" i="14"/>
  <c r="I19" i="14" l="1"/>
  <c r="I18" i="14"/>
  <c r="I17" i="14"/>
  <c r="D19" i="14"/>
  <c r="D18" i="14"/>
  <c r="D17" i="14"/>
  <c r="H15" i="14"/>
  <c r="A13" i="14"/>
  <c r="K2" i="12" l="1"/>
  <c r="K2" i="6"/>
  <c r="K2" i="11"/>
  <c r="K2" i="10"/>
  <c r="K2" i="1" l="1"/>
  <c r="K2" i="3"/>
  <c r="K2" i="5"/>
  <c r="K2" i="9"/>
  <c r="K2" i="4" l="1"/>
  <c r="B2" i="4"/>
  <c r="K2" i="8"/>
  <c r="K7" i="12" l="1"/>
  <c r="K7" i="6"/>
  <c r="K7" i="11"/>
  <c r="K7" i="10"/>
  <c r="K7" i="5"/>
  <c r="K7" i="9"/>
  <c r="K7" i="1"/>
  <c r="K7" i="3"/>
  <c r="K7" i="4"/>
  <c r="D7" i="12"/>
  <c r="D6" i="12"/>
  <c r="D5" i="12"/>
  <c r="D7" i="6"/>
  <c r="D6" i="6"/>
  <c r="D5" i="6"/>
  <c r="D7" i="11"/>
  <c r="D6" i="11"/>
  <c r="D5" i="11"/>
  <c r="D7" i="10"/>
  <c r="D6" i="10"/>
  <c r="D5" i="10"/>
  <c r="D7" i="5"/>
  <c r="D6" i="5"/>
  <c r="D5" i="5"/>
  <c r="D7" i="9"/>
  <c r="D6" i="9"/>
  <c r="D5" i="9"/>
  <c r="D7" i="1"/>
  <c r="D6" i="1"/>
  <c r="D5" i="1"/>
  <c r="D7" i="3"/>
  <c r="D6" i="3"/>
  <c r="D5" i="3"/>
  <c r="D7" i="4"/>
  <c r="D6" i="4"/>
  <c r="D5" i="4"/>
  <c r="K7" i="8"/>
  <c r="D7" i="8"/>
  <c r="D6" i="8"/>
  <c r="D5" i="8"/>
  <c r="I57" i="14" l="1"/>
  <c r="I55" i="14"/>
  <c r="I53" i="14"/>
  <c r="I20" i="14"/>
</calcChain>
</file>

<file path=xl/sharedStrings.xml><?xml version="1.0" encoding="utf-8"?>
<sst xmlns="http://schemas.openxmlformats.org/spreadsheetml/2006/main" count="539" uniqueCount="153">
  <si>
    <t>+ Tol.</t>
  </si>
  <si>
    <t>- Tol.</t>
  </si>
  <si>
    <t>C</t>
  </si>
  <si>
    <t>D</t>
  </si>
  <si>
    <t>G</t>
  </si>
  <si>
    <t>I</t>
  </si>
  <si>
    <t>ØB</t>
  </si>
  <si>
    <t>ØE</t>
  </si>
  <si>
    <t>ØF</t>
  </si>
  <si>
    <t>H</t>
  </si>
  <si>
    <t>ЛИСТ ОСМОТРА</t>
  </si>
  <si>
    <t>Количество</t>
  </si>
  <si>
    <t>Название:</t>
  </si>
  <si>
    <t>Изготовитель:</t>
  </si>
  <si>
    <t>Замеры:</t>
  </si>
  <si>
    <t>Дата:</t>
  </si>
  <si>
    <t>+/-</t>
  </si>
  <si>
    <t>Код</t>
  </si>
  <si>
    <t>Размер</t>
  </si>
  <si>
    <t>мм</t>
  </si>
  <si>
    <t>Инструмент для измерения</t>
  </si>
  <si>
    <t>Замер</t>
  </si>
  <si>
    <t>Штангенциркуль</t>
  </si>
  <si>
    <t>Черновой поддон</t>
  </si>
  <si>
    <t>Сопряжение с формой, визуально</t>
  </si>
  <si>
    <t>A</t>
  </si>
  <si>
    <t>B</t>
  </si>
  <si>
    <t>E</t>
  </si>
  <si>
    <t>F</t>
  </si>
  <si>
    <t>J</t>
  </si>
  <si>
    <t>K</t>
  </si>
  <si>
    <t>L</t>
  </si>
  <si>
    <t>M</t>
  </si>
  <si>
    <t>N</t>
  </si>
  <si>
    <t>O</t>
  </si>
  <si>
    <t>P</t>
  </si>
  <si>
    <t>Сопряжение с поддоном, визуально</t>
  </si>
  <si>
    <t>Щуп, лекальная линейка</t>
  </si>
  <si>
    <t>Черновая форма</t>
  </si>
  <si>
    <t>0.1</t>
  </si>
  <si>
    <t>R</t>
  </si>
  <si>
    <t>S</t>
  </si>
  <si>
    <t xml:space="preserve"> </t>
  </si>
  <si>
    <t>Чистовая форма</t>
  </si>
  <si>
    <t>Чистовой поддон</t>
  </si>
  <si>
    <t>Наличие гравировки</t>
  </si>
  <si>
    <t>Визуально</t>
  </si>
  <si>
    <t>Горловое кольцо</t>
  </si>
  <si>
    <t>Сопряжение с черновой формой</t>
  </si>
  <si>
    <t>Сопряжение с горл. кольцом, визуально</t>
  </si>
  <si>
    <t>Сопряжение с горловым кольцом</t>
  </si>
  <si>
    <t>Плунжер</t>
  </si>
  <si>
    <t>Сопряжение: втулка+финишное</t>
  </si>
  <si>
    <t>Втулка плунжера</t>
  </si>
  <si>
    <t>Сопряжение: плунжер+г/к+ф/к</t>
  </si>
  <si>
    <t>Дутьевая головка</t>
  </si>
  <si>
    <t>Воронка</t>
  </si>
  <si>
    <t>Наличие вакуумных отверстий</t>
  </si>
  <si>
    <t>Утверждаю</t>
  </si>
  <si>
    <t>«     »</t>
  </si>
  <si>
    <t>Участок ремота форм</t>
  </si>
  <si>
    <t>-</t>
  </si>
  <si>
    <t xml:space="preserve">председатель: </t>
  </si>
  <si>
    <t>члены:</t>
  </si>
  <si>
    <t>Акт</t>
  </si>
  <si>
    <t>№ п.п.</t>
  </si>
  <si>
    <t>Наименование детали</t>
  </si>
  <si>
    <t>Маркировка</t>
  </si>
  <si>
    <t>Кол-во, шт.</t>
  </si>
  <si>
    <t>Примечания</t>
  </si>
  <si>
    <t>Плита охлаждения</t>
  </si>
  <si>
    <t>приемки формокомплекта для производства бутылки:</t>
  </si>
  <si>
    <t xml:space="preserve">составила настоящий акт в том, что указанный формокомплект прибывший </t>
  </si>
  <si>
    <t>имеет в наличии следующие детали:</t>
  </si>
  <si>
    <t>Штангенрейсмус</t>
  </si>
  <si>
    <t>20       г.</t>
  </si>
  <si>
    <t>Текстовый формат ячейки?   </t>
  </si>
  <si>
    <t>Поменяйте формат ячейки на Общий через Ctrl+1, потом F2, Enter.</t>
  </si>
  <si>
    <t>Если данные на другом листе отображаются формулой</t>
  </si>
  <si>
    <t>Изделие</t>
  </si>
  <si>
    <t>Изготовитель формокомплекта</t>
  </si>
  <si>
    <t>Номер контракта</t>
  </si>
  <si>
    <t>Дата контракта</t>
  </si>
  <si>
    <t>начальник производственного участка</t>
  </si>
  <si>
    <t>PCI</t>
  </si>
  <si>
    <t>Детали формокомплекта</t>
  </si>
  <si>
    <t>Количество, шт.</t>
  </si>
  <si>
    <t>Направляющее кольцо</t>
  </si>
  <si>
    <t>Хватки</t>
  </si>
  <si>
    <t>Охладитель плунжера</t>
  </si>
  <si>
    <t>Дата приемки</t>
  </si>
  <si>
    <t>Состав комиссии</t>
  </si>
  <si>
    <t>Комиссия созданная приказом №72 от 20.09.2019 г. в составе:</t>
  </si>
  <si>
    <t>начальник производства</t>
  </si>
  <si>
    <t>начальник участка ремонта форм</t>
  </si>
  <si>
    <t>Я.В. Карчмит</t>
  </si>
  <si>
    <t>Д.Е. Серков</t>
  </si>
  <si>
    <t>А.Д. Гавриленко</t>
  </si>
  <si>
    <t>И.М. Александрович</t>
  </si>
  <si>
    <t>Маркировка деталей</t>
  </si>
  <si>
    <t>ООО "Стеклозавод "Ведатранзит"</t>
  </si>
  <si>
    <t>Трубка дутьевой головки</t>
  </si>
  <si>
    <t>Принадлежность деталей формокомплекта</t>
  </si>
  <si>
    <t>Поддон</t>
  </si>
  <si>
    <t>Пресс головка</t>
  </si>
  <si>
    <t>Формокомплект бутылки</t>
  </si>
  <si>
    <t>№ п/п</t>
  </si>
  <si>
    <t>Наименование деталей</t>
  </si>
  <si>
    <t>Кол-во по ТТН, шт</t>
  </si>
  <si>
    <t>Фактическое количество деталей по акту приемки, шт.</t>
  </si>
  <si>
    <t>Кол-во непригодных, шт.</t>
  </si>
  <si>
    <t>Фактически пригодных деталей, шт.</t>
  </si>
  <si>
    <t>Остаточный ресурс детали, %</t>
  </si>
  <si>
    <t>Процесс эксплуатации формокомплекта</t>
  </si>
  <si>
    <t>Начальный ресурс формо-комплекта, шт.</t>
  </si>
  <si>
    <t>Дата установки формо-комплекта</t>
  </si>
  <si>
    <t>Дата      снятия формо-комплекта</t>
  </si>
  <si>
    <t>Дата текущего контроля</t>
  </si>
  <si>
    <t>Количество выпущеной продукции, шт.</t>
  </si>
  <si>
    <t>Количество капель, прошедших через формы, шт.</t>
  </si>
  <si>
    <t xml:space="preserve">Выработка формо-комплекта            в ,% </t>
  </si>
  <si>
    <t>Остаточный ресурс формо-комплекта, шт.</t>
  </si>
  <si>
    <t>Остаточный ресурс формо-комплекта, %.</t>
  </si>
  <si>
    <t>Итого:</t>
  </si>
  <si>
    <t>Остаточный ресурс формокомплекта</t>
  </si>
  <si>
    <t>шт</t>
  </si>
  <si>
    <t>%</t>
  </si>
  <si>
    <t>сутки</t>
  </si>
  <si>
    <t>Начальник УРФ                                             А.Д. Гавриленко</t>
  </si>
  <si>
    <t>Вес, кг.</t>
  </si>
  <si>
    <t>Вес полный, кг.</t>
  </si>
  <si>
    <t>Совпадение отверстий с плитой охлаждения</t>
  </si>
  <si>
    <t>Слесарь-инструментальщик</t>
  </si>
  <si>
    <t>Сопряжение с пресс-кольцом</t>
  </si>
  <si>
    <t>Сопряжение с втулкой плунжера</t>
  </si>
  <si>
    <t>Сопряжение с плунжером</t>
  </si>
  <si>
    <t>подпись</t>
  </si>
  <si>
    <t>ФИО</t>
  </si>
  <si>
    <t xml:space="preserve">Полная высота </t>
  </si>
  <si>
    <r>
      <t xml:space="preserve">Вес, гр. (ном. </t>
    </r>
    <r>
      <rPr>
        <b/>
        <sz val="10"/>
        <color rgb="FFFF0000"/>
        <rFont val="Arial Cyr"/>
        <charset val="204"/>
      </rPr>
      <t>400</t>
    </r>
    <r>
      <rPr>
        <b/>
        <sz val="10"/>
        <rFont val="Arial Cyr"/>
        <charset val="204"/>
      </rPr>
      <t xml:space="preserve"> гр.)</t>
    </r>
  </si>
  <si>
    <t>Дата поставки:</t>
  </si>
  <si>
    <t xml:space="preserve"> (c остаточным ресурсом 100 %)</t>
  </si>
  <si>
    <t>Сопряжение с воронкой</t>
  </si>
  <si>
    <t>Сопряжение с поддоном</t>
  </si>
  <si>
    <t>Зам. директора</t>
  </si>
  <si>
    <t>XIII-В-28-2-500-4 (Фляга 0,5 л.)</t>
  </si>
  <si>
    <t>FLYAGA 500 ml</t>
  </si>
  <si>
    <t>(к серийному формокомплекту БутылкаXIII-В-28-2-500-4 (Фляга 0,5 л.))</t>
  </si>
  <si>
    <t xml:space="preserve"> (владелец ООО "Ведатранзит" дог. №3 от 23.01.2019)</t>
  </si>
  <si>
    <t>0,2 / 0,1</t>
  </si>
  <si>
    <t>31 / 67</t>
  </si>
  <si>
    <t>Углубления на профиле черновой формы не соответствуют чертежу (по чертежу l=43, по факту l=24).</t>
  </si>
  <si>
    <r>
      <rPr>
        <b/>
        <sz val="12"/>
        <color theme="1"/>
        <rFont val="Arial"/>
        <family val="2"/>
        <charset val="204"/>
      </rPr>
      <t>Заключение</t>
    </r>
    <r>
      <rPr>
        <sz val="12"/>
        <color theme="1"/>
        <rFont val="Arial"/>
        <family val="2"/>
        <charset val="204"/>
      </rPr>
      <t>: при осмотре деталей формокомплекта выявилось, что черновые формы необходимо дорабатывать и приводить в соответствие согласно чертежа.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</si>
</sst>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\ _₽_-;\-* #,##0.00\ _₽_-;_-* &quot;-&quot;??\ _₽_-;_-@_-"/>
    <numFmt numFmtId="165" formatCode="_-* #,##0_р_._-;\-* #,##0_р_._-;_-* &quot;-&quot;??_р_._-;_-@_-"/>
    <numFmt numFmtId="166" formatCode="0.0%"/>
    <numFmt numFmtId="167" formatCode="#,##0_ ;\-#,##0\ "/>
    <numFmt numFmtId="168" formatCode="dd/mm/yy"/>
  </numFmts>
  <fonts count="59" x14ac:knownFonts="1">
    <font>
      <sz val="10"/>
      <name val="Arial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name val="Arial"/>
      <family val="2"/>
      <charset val="238"/>
    </font>
    <font>
      <b/>
      <i/>
      <sz val="12"/>
      <name val="Arial"/>
      <family val="2"/>
      <charset val="238"/>
    </font>
    <font>
      <b/>
      <sz val="14"/>
      <name val="Arial"/>
      <family val="2"/>
      <charset val="238"/>
    </font>
    <font>
      <b/>
      <sz val="10"/>
      <name val="Arial"/>
      <family val="2"/>
      <charset val="238"/>
    </font>
    <font>
      <b/>
      <sz val="12"/>
      <color indexed="39"/>
      <name val="Arial"/>
      <family val="2"/>
      <charset val="238"/>
    </font>
    <font>
      <b/>
      <sz val="12"/>
      <name val="Arial"/>
      <family val="2"/>
      <charset val="238"/>
    </font>
    <font>
      <b/>
      <sz val="14"/>
      <color indexed="39"/>
      <name val="Arial"/>
      <family val="2"/>
      <charset val="238"/>
    </font>
    <font>
      <b/>
      <sz val="18"/>
      <name val="Arial"/>
      <family val="2"/>
      <charset val="238"/>
    </font>
    <font>
      <sz val="8"/>
      <name val="Arial"/>
      <family val="2"/>
      <charset val="238"/>
    </font>
    <font>
      <sz val="10"/>
      <name val="Arial"/>
      <family val="2"/>
      <charset val="238"/>
    </font>
    <font>
      <b/>
      <sz val="8"/>
      <name val="Arial"/>
      <family val="2"/>
      <charset val="238"/>
    </font>
    <font>
      <sz val="8"/>
      <name val="Arial"/>
      <family val="2"/>
      <charset val="238"/>
    </font>
    <font>
      <b/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4"/>
      <color indexed="12"/>
      <name val="Arial"/>
      <family val="2"/>
      <charset val="238"/>
    </font>
    <font>
      <b/>
      <sz val="11"/>
      <color rgb="FF000000"/>
      <name val="Calibri"/>
      <family val="2"/>
      <charset val="204"/>
    </font>
    <font>
      <sz val="12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4"/>
      <color indexed="12"/>
      <name val="Arial"/>
      <family val="2"/>
    </font>
    <font>
      <b/>
      <sz val="18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2"/>
      <color rgb="FF0000FF"/>
      <name val="Arial"/>
      <family val="2"/>
      <charset val="238"/>
    </font>
    <font>
      <sz val="8"/>
      <name val="Arial"/>
      <family val="2"/>
      <charset val="204"/>
    </font>
    <font>
      <sz val="14"/>
      <color theme="1"/>
      <name val="Arial"/>
      <family val="2"/>
      <charset val="204"/>
    </font>
    <font>
      <sz val="12"/>
      <color theme="1"/>
      <name val="Arial"/>
      <family val="2"/>
      <charset val="204"/>
    </font>
    <font>
      <sz val="12"/>
      <color theme="1"/>
      <name val="Calibri"/>
      <family val="2"/>
      <charset val="204"/>
      <scheme val="minor"/>
    </font>
    <font>
      <sz val="12"/>
      <color rgb="FF000000"/>
      <name val="Arial"/>
      <family val="2"/>
      <charset val="204"/>
    </font>
    <font>
      <b/>
      <sz val="12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sz val="13"/>
      <color theme="1"/>
      <name val="Arial"/>
      <family val="2"/>
      <charset val="204"/>
    </font>
    <font>
      <sz val="13"/>
      <color theme="1"/>
      <name val="Calibri"/>
      <family val="2"/>
      <charset val="204"/>
      <scheme val="minor"/>
    </font>
    <font>
      <b/>
      <sz val="14"/>
      <color theme="1"/>
      <name val="Arial"/>
      <family val="2"/>
      <charset val="204"/>
    </font>
    <font>
      <b/>
      <sz val="12"/>
      <name val="Arial"/>
      <family val="2"/>
      <charset val="204"/>
    </font>
    <font>
      <b/>
      <sz val="10"/>
      <name val="Arial"/>
      <family val="2"/>
      <charset val="204"/>
    </font>
    <font>
      <sz val="12"/>
      <color rgb="FF000000"/>
      <name val="Verdana"/>
      <family val="2"/>
      <charset val="204"/>
    </font>
    <font>
      <sz val="10"/>
      <name val="Arial"/>
      <family val="2"/>
      <charset val="204"/>
    </font>
    <font>
      <b/>
      <sz val="12"/>
      <color indexed="12"/>
      <name val="Arial"/>
      <family val="2"/>
    </font>
    <font>
      <b/>
      <sz val="10"/>
      <color indexed="8"/>
      <name val="Arial"/>
      <family val="2"/>
      <charset val="204"/>
    </font>
    <font>
      <b/>
      <sz val="10"/>
      <color indexed="61"/>
      <name val="Arial CYR"/>
      <family val="2"/>
      <charset val="204"/>
    </font>
    <font>
      <sz val="12"/>
      <name val="Times New Roman"/>
      <family val="1"/>
    </font>
    <font>
      <b/>
      <sz val="10"/>
      <name val="Arial Cyr"/>
      <charset val="204"/>
    </font>
    <font>
      <b/>
      <sz val="10"/>
      <name val="Arial Cyr"/>
      <family val="2"/>
      <charset val="204"/>
    </font>
    <font>
      <sz val="8"/>
      <name val="Arial Cyr"/>
      <charset val="204"/>
    </font>
    <font>
      <sz val="10"/>
      <color indexed="10"/>
      <name val="Arial Cyr"/>
      <charset val="204"/>
    </font>
    <font>
      <sz val="9"/>
      <name val="Arial Cyr"/>
      <charset val="204"/>
    </font>
    <font>
      <b/>
      <sz val="10"/>
      <color rgb="FFFF0000"/>
      <name val="Arial Cyr"/>
      <charset val="204"/>
    </font>
    <font>
      <b/>
      <sz val="12"/>
      <color theme="3"/>
      <name val="Arial Cyr"/>
      <family val="2"/>
      <charset val="204"/>
    </font>
    <font>
      <b/>
      <sz val="12"/>
      <color indexed="12"/>
      <name val="Arial CYR"/>
      <family val="2"/>
      <charset val="204"/>
    </font>
    <font>
      <b/>
      <sz val="10"/>
      <color indexed="15"/>
      <name val="Arial Cyr"/>
      <family val="2"/>
      <charset val="204"/>
    </font>
    <font>
      <b/>
      <sz val="12"/>
      <color indexed="10"/>
      <name val="Arial Cyr"/>
      <family val="2"/>
      <charset val="204"/>
    </font>
    <font>
      <b/>
      <sz val="10"/>
      <color indexed="14"/>
      <name val="Arial CYR"/>
      <family val="2"/>
      <charset val="204"/>
    </font>
    <font>
      <sz val="10"/>
      <name val="Arial Cyr"/>
      <family val="2"/>
      <charset val="204"/>
    </font>
    <font>
      <sz val="10"/>
      <name val="Arial Cyr"/>
      <charset val="204"/>
    </font>
  </fonts>
  <fills count="1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gray0625"/>
    </fill>
    <fill>
      <patternFill patternType="solid">
        <fgColor theme="0"/>
        <bgColor indexed="64"/>
      </patternFill>
    </fill>
    <fill>
      <patternFill patternType="gray0625">
        <bgColor theme="0"/>
      </patternFill>
    </fill>
    <fill>
      <patternFill patternType="solid">
        <fgColor indexed="9"/>
        <bgColor indexed="9"/>
      </patternFill>
    </fill>
    <fill>
      <patternFill patternType="solid">
        <fgColor rgb="FFFFFFFF"/>
        <bgColor rgb="FF000000"/>
      </patternFill>
    </fill>
    <fill>
      <patternFill patternType="gray0625">
        <fgColor rgb="FF000000"/>
      </patternFill>
    </fill>
    <fill>
      <patternFill patternType="gray0625">
        <bgColor theme="0" tint="-0.14999847407452621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3"/>
        <bgColor indexed="64"/>
      </patternFill>
    </fill>
  </fills>
  <borders count="98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/>
      <right style="hair">
        <color indexed="64"/>
      </right>
      <top style="double">
        <color indexed="64"/>
      </top>
      <bottom style="medium">
        <color indexed="64"/>
      </bottom>
      <diagonal/>
    </border>
    <border>
      <left style="hair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/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 style="hair">
        <color rgb="FF000000"/>
      </right>
      <top style="double">
        <color indexed="64"/>
      </top>
      <bottom style="double">
        <color indexed="64"/>
      </bottom>
      <diagonal/>
    </border>
    <border>
      <left/>
      <right style="hair">
        <color rgb="FF000000"/>
      </right>
      <top style="double">
        <color indexed="64"/>
      </top>
      <bottom style="medium">
        <color indexed="64"/>
      </bottom>
      <diagonal/>
    </border>
    <border>
      <left style="hair">
        <color rgb="FF000000"/>
      </left>
      <right/>
      <top style="double">
        <color indexed="64"/>
      </top>
      <bottom style="double">
        <color indexed="64"/>
      </bottom>
      <diagonal/>
    </border>
    <border>
      <left style="medium">
        <color rgb="FF000000"/>
      </left>
      <right/>
      <top style="double">
        <color indexed="64"/>
      </top>
      <bottom style="double">
        <color indexed="64"/>
      </bottom>
      <diagonal/>
    </border>
    <border>
      <left style="medium">
        <color rgb="FF000000"/>
      </left>
      <right/>
      <top style="double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7" fillId="0" borderId="0"/>
    <xf numFmtId="0" fontId="3" fillId="0" borderId="0"/>
    <xf numFmtId="164" fontId="41" fillId="0" borderId="0" applyFont="0" applyFill="0" applyBorder="0" applyAlignment="0" applyProtection="0"/>
    <xf numFmtId="9" fontId="41" fillId="0" borderId="0" applyFont="0" applyFill="0" applyBorder="0" applyAlignment="0" applyProtection="0"/>
  </cellStyleXfs>
  <cellXfs count="652">
    <xf numFmtId="0" fontId="0" fillId="0" borderId="0" xfId="0"/>
    <xf numFmtId="0" fontId="0" fillId="0" borderId="1" xfId="0" applyBorder="1" applyAlignment="1">
      <alignment horizontal="center" vertical="justify" shrinkToFit="1"/>
    </xf>
    <xf numFmtId="0" fontId="0" fillId="0" borderId="2" xfId="0" applyBorder="1" applyAlignment="1">
      <alignment horizontal="center" vertical="top" shrinkToFit="1"/>
    </xf>
    <xf numFmtId="0" fontId="0" fillId="0" borderId="2" xfId="0" applyBorder="1" applyAlignment="1">
      <alignment horizontal="center" vertical="justify" shrinkToFit="1"/>
    </xf>
    <xf numFmtId="0" fontId="0" fillId="0" borderId="3" xfId="0" applyBorder="1" applyAlignment="1">
      <alignment horizontal="center" vertical="justify" shrinkToFit="1"/>
    </xf>
    <xf numFmtId="0" fontId="0" fillId="0" borderId="0" xfId="0" applyAlignment="1">
      <alignment shrinkToFit="1"/>
    </xf>
    <xf numFmtId="0" fontId="4" fillId="0" borderId="4" xfId="0" applyFont="1" applyBorder="1" applyAlignment="1">
      <alignment vertical="center" shrinkToFit="1"/>
    </xf>
    <xf numFmtId="0" fontId="9" fillId="2" borderId="5" xfId="0" applyFont="1" applyFill="1" applyBorder="1" applyAlignment="1">
      <alignment horizontal="center" vertical="center" shrinkToFit="1"/>
    </xf>
    <xf numFmtId="0" fontId="9" fillId="2" borderId="6" xfId="0" applyFont="1" applyFill="1" applyBorder="1" applyAlignment="1">
      <alignment vertical="center" shrinkToFit="1"/>
    </xf>
    <xf numFmtId="0" fontId="7" fillId="2" borderId="6" xfId="0" applyFont="1" applyFill="1" applyBorder="1" applyAlignment="1">
      <alignment vertical="center" shrinkToFit="1"/>
    </xf>
    <xf numFmtId="0" fontId="11" fillId="2" borderId="7" xfId="0" applyFont="1" applyFill="1" applyBorder="1" applyAlignment="1">
      <alignment vertical="center" shrinkToFit="1"/>
    </xf>
    <xf numFmtId="0" fontId="4" fillId="0" borderId="8" xfId="0" applyFont="1" applyBorder="1" applyAlignment="1">
      <alignment vertical="center" shrinkToFit="1"/>
    </xf>
    <xf numFmtId="0" fontId="9" fillId="2" borderId="9" xfId="0" applyFont="1" applyFill="1" applyBorder="1" applyAlignment="1">
      <alignment vertical="center" shrinkToFit="1"/>
    </xf>
    <xf numFmtId="0" fontId="9" fillId="2" borderId="10" xfId="0" applyFont="1" applyFill="1" applyBorder="1" applyAlignment="1">
      <alignment vertical="center" shrinkToFit="1"/>
    </xf>
    <xf numFmtId="0" fontId="9" fillId="2" borderId="0" xfId="0" applyFont="1" applyFill="1" applyBorder="1" applyAlignment="1">
      <alignment vertical="center" shrinkToFit="1"/>
    </xf>
    <xf numFmtId="0" fontId="11" fillId="2" borderId="11" xfId="0" applyFont="1" applyFill="1" applyBorder="1" applyAlignment="1">
      <alignment vertical="center" shrinkToFit="1"/>
    </xf>
    <xf numFmtId="0" fontId="8" fillId="0" borderId="12" xfId="0" applyFont="1" applyFill="1" applyBorder="1" applyAlignment="1">
      <alignment horizontal="center" vertical="center" shrinkToFit="1"/>
    </xf>
    <xf numFmtId="0" fontId="7" fillId="2" borderId="0" xfId="0" applyFont="1" applyFill="1" applyBorder="1" applyAlignment="1">
      <alignment vertical="center" shrinkToFit="1"/>
    </xf>
    <xf numFmtId="0" fontId="9" fillId="2" borderId="12" xfId="0" applyFont="1" applyFill="1" applyBorder="1" applyAlignment="1">
      <alignment vertical="center" shrinkToFit="1"/>
    </xf>
    <xf numFmtId="0" fontId="9" fillId="2" borderId="12" xfId="0" applyFont="1" applyFill="1" applyBorder="1" applyAlignment="1">
      <alignment horizontal="center" vertical="center" shrinkToFit="1"/>
    </xf>
    <xf numFmtId="0" fontId="9" fillId="2" borderId="13" xfId="0" applyFont="1" applyFill="1" applyBorder="1" applyAlignment="1">
      <alignment horizontal="center" vertical="center" shrinkToFit="1"/>
    </xf>
    <xf numFmtId="0" fontId="9" fillId="2" borderId="10" xfId="0" applyFont="1" applyFill="1" applyBorder="1" applyAlignment="1">
      <alignment horizontal="center" vertical="center" shrinkToFit="1"/>
    </xf>
    <xf numFmtId="0" fontId="9" fillId="2" borderId="14" xfId="0" applyFont="1" applyFill="1" applyBorder="1" applyAlignment="1">
      <alignment horizontal="center" vertical="center" shrinkToFit="1"/>
    </xf>
    <xf numFmtId="0" fontId="11" fillId="2" borderId="15" xfId="0" applyFont="1" applyFill="1" applyBorder="1" applyAlignment="1">
      <alignment vertical="center" shrinkToFit="1"/>
    </xf>
    <xf numFmtId="0" fontId="0" fillId="0" borderId="4" xfId="0" applyBorder="1" applyAlignment="1">
      <alignment horizontal="center" vertical="justify" shrinkToFit="1"/>
    </xf>
    <xf numFmtId="0" fontId="4" fillId="0" borderId="9" xfId="0" applyFont="1" applyBorder="1" applyAlignment="1">
      <alignment horizontal="center" vertical="center" shrinkToFit="1"/>
    </xf>
    <xf numFmtId="0" fontId="12" fillId="0" borderId="9" xfId="0" applyFont="1" applyBorder="1" applyAlignment="1">
      <alignment horizontal="center" vertical="justify" shrinkToFit="1"/>
    </xf>
    <xf numFmtId="0" fontId="13" fillId="0" borderId="9" xfId="0" applyFont="1" applyBorder="1" applyAlignment="1">
      <alignment horizontal="center" vertical="justify" shrinkToFit="1"/>
    </xf>
    <xf numFmtId="0" fontId="0" fillId="0" borderId="9" xfId="0" applyBorder="1" applyAlignment="1">
      <alignment horizontal="center" vertical="justify" shrinkToFit="1"/>
    </xf>
    <xf numFmtId="0" fontId="0" fillId="2" borderId="9" xfId="0" applyFill="1" applyBorder="1" applyAlignment="1">
      <alignment horizontal="center" vertical="justify" shrinkToFit="1"/>
    </xf>
    <xf numFmtId="0" fontId="13" fillId="2" borderId="9" xfId="0" applyFont="1" applyFill="1" applyBorder="1" applyAlignment="1">
      <alignment horizontal="center" vertical="justify" shrinkToFit="1"/>
    </xf>
    <xf numFmtId="0" fontId="13" fillId="2" borderId="16" xfId="0" applyFont="1" applyFill="1" applyBorder="1" applyAlignment="1">
      <alignment horizontal="center" vertical="justify" shrinkToFit="1"/>
    </xf>
    <xf numFmtId="0" fontId="0" fillId="0" borderId="8" xfId="0" applyBorder="1" applyAlignment="1">
      <alignment horizontal="center" vertical="justify" shrinkToFit="1"/>
    </xf>
    <xf numFmtId="0" fontId="7" fillId="0" borderId="4" xfId="0" applyFont="1" applyBorder="1" applyAlignment="1">
      <alignment horizontal="center" vertical="justify" shrinkToFit="1"/>
    </xf>
    <xf numFmtId="0" fontId="14" fillId="3" borderId="17" xfId="0" applyFont="1" applyFill="1" applyBorder="1" applyAlignment="1">
      <alignment horizontal="center" vertical="center" shrinkToFit="1"/>
    </xf>
    <xf numFmtId="0" fontId="7" fillId="3" borderId="18" xfId="0" applyFont="1" applyFill="1" applyBorder="1" applyAlignment="1">
      <alignment horizontal="center" vertical="center" shrinkToFit="1"/>
    </xf>
    <xf numFmtId="49" fontId="7" fillId="3" borderId="18" xfId="0" applyNumberFormat="1" applyFont="1" applyFill="1" applyBorder="1" applyAlignment="1">
      <alignment horizontal="center" vertical="center" shrinkToFit="1"/>
    </xf>
    <xf numFmtId="0" fontId="14" fillId="3" borderId="19" xfId="0" applyFont="1" applyFill="1" applyBorder="1" applyAlignment="1">
      <alignment horizontal="center" vertical="center" shrinkToFit="1"/>
    </xf>
    <xf numFmtId="0" fontId="7" fillId="0" borderId="20" xfId="0" applyFont="1" applyBorder="1" applyAlignment="1">
      <alignment horizontal="center" vertical="justify" shrinkToFit="1"/>
    </xf>
    <xf numFmtId="0" fontId="0" fillId="0" borderId="23" xfId="0" applyBorder="1" applyAlignment="1">
      <alignment vertical="center" shrinkToFit="1"/>
    </xf>
    <xf numFmtId="0" fontId="0" fillId="0" borderId="12" xfId="0" applyBorder="1" applyAlignment="1">
      <alignment horizontal="center" vertical="center" shrinkToFit="1"/>
    </xf>
    <xf numFmtId="49" fontId="0" fillId="0" borderId="12" xfId="0" applyNumberFormat="1" applyBorder="1" applyAlignment="1">
      <alignment horizontal="center" vertical="center" shrinkToFit="1"/>
    </xf>
    <xf numFmtId="0" fontId="13" fillId="0" borderId="12" xfId="0" applyFont="1" applyBorder="1" applyAlignment="1">
      <alignment horizontal="center" vertical="center" shrinkToFit="1"/>
    </xf>
    <xf numFmtId="0" fontId="0" fillId="0" borderId="25" xfId="0" applyBorder="1" applyAlignment="1">
      <alignment vertical="center" shrinkToFit="1"/>
    </xf>
    <xf numFmtId="2" fontId="0" fillId="0" borderId="26" xfId="0" applyNumberFormat="1" applyBorder="1" applyAlignment="1">
      <alignment horizontal="center" vertical="center" shrinkToFit="1"/>
    </xf>
    <xf numFmtId="0" fontId="9" fillId="3" borderId="28" xfId="0" applyFont="1" applyFill="1" applyBorder="1" applyAlignment="1">
      <alignment horizontal="center" vertical="center" shrinkToFit="1"/>
    </xf>
    <xf numFmtId="0" fontId="0" fillId="0" borderId="12" xfId="0" applyBorder="1" applyAlignment="1">
      <alignment vertical="center" shrinkToFit="1"/>
    </xf>
    <xf numFmtId="2" fontId="0" fillId="0" borderId="21" xfId="0" applyNumberFormat="1" applyBorder="1" applyAlignment="1">
      <alignment horizontal="center" vertical="center" shrinkToFit="1"/>
    </xf>
    <xf numFmtId="2" fontId="0" fillId="0" borderId="22" xfId="0" applyNumberFormat="1" applyBorder="1" applyAlignment="1">
      <alignment horizontal="center" vertical="center" shrinkToFit="1"/>
    </xf>
    <xf numFmtId="2" fontId="0" fillId="0" borderId="33" xfId="0" applyNumberFormat="1" applyBorder="1" applyAlignment="1">
      <alignment horizontal="center" vertical="center" shrinkToFit="1"/>
    </xf>
    <xf numFmtId="0" fontId="0" fillId="0" borderId="21" xfId="0" applyBorder="1" applyAlignment="1">
      <alignment horizontal="center" vertical="center"/>
    </xf>
    <xf numFmtId="0" fontId="12" fillId="0" borderId="32" xfId="0" applyFont="1" applyBorder="1" applyAlignment="1">
      <alignment horizontal="center" vertical="center" shrinkToFit="1"/>
    </xf>
    <xf numFmtId="0" fontId="14" fillId="3" borderId="19" xfId="0" applyFont="1" applyFill="1" applyBorder="1" applyAlignment="1">
      <alignment horizontal="center" vertical="center" wrapText="1" shrinkToFit="1"/>
    </xf>
    <xf numFmtId="2" fontId="12" fillId="0" borderId="50" xfId="0" applyNumberFormat="1" applyFont="1" applyBorder="1" applyAlignment="1">
      <alignment horizontal="center" vertical="center" shrinkToFit="1"/>
    </xf>
    <xf numFmtId="2" fontId="12" fillId="0" borderId="51" xfId="0" applyNumberFormat="1" applyFont="1" applyBorder="1" applyAlignment="1">
      <alignment horizontal="center" vertical="center" shrinkToFit="1"/>
    </xf>
    <xf numFmtId="2" fontId="12" fillId="0" borderId="53" xfId="0" applyNumberFormat="1" applyFont="1" applyBorder="1" applyAlignment="1">
      <alignment horizontal="center" vertical="center" shrinkToFit="1"/>
    </xf>
    <xf numFmtId="2" fontId="12" fillId="0" borderId="37" xfId="0" applyNumberFormat="1" applyFont="1" applyBorder="1" applyAlignment="1">
      <alignment horizontal="center" vertical="center" shrinkToFit="1"/>
    </xf>
    <xf numFmtId="0" fontId="0" fillId="0" borderId="22" xfId="0" applyBorder="1" applyAlignment="1">
      <alignment horizontal="center" vertical="center"/>
    </xf>
    <xf numFmtId="49" fontId="16" fillId="0" borderId="33" xfId="0" applyNumberFormat="1" applyFont="1" applyBorder="1" applyAlignment="1">
      <alignment horizontal="center" vertical="center"/>
    </xf>
    <xf numFmtId="2" fontId="12" fillId="0" borderId="52" xfId="0" applyNumberFormat="1" applyFont="1" applyBorder="1" applyAlignment="1">
      <alignment horizontal="center" vertical="center" wrapText="1" shrinkToFit="1"/>
    </xf>
    <xf numFmtId="0" fontId="17" fillId="0" borderId="1" xfId="1" applyBorder="1" applyAlignment="1">
      <alignment horizontal="center" vertical="justify" shrinkToFit="1"/>
    </xf>
    <xf numFmtId="0" fontId="17" fillId="0" borderId="2" xfId="1" applyBorder="1" applyAlignment="1">
      <alignment horizontal="center" vertical="top" shrinkToFit="1"/>
    </xf>
    <xf numFmtId="0" fontId="17" fillId="0" borderId="2" xfId="1" applyBorder="1" applyAlignment="1">
      <alignment horizontal="center" vertical="justify" shrinkToFit="1"/>
    </xf>
    <xf numFmtId="0" fontId="17" fillId="0" borderId="3" xfId="1" applyBorder="1" applyAlignment="1">
      <alignment horizontal="center" vertical="justify" shrinkToFit="1"/>
    </xf>
    <xf numFmtId="0" fontId="17" fillId="0" borderId="0" xfId="1" applyAlignment="1">
      <alignment shrinkToFit="1"/>
    </xf>
    <xf numFmtId="0" fontId="4" fillId="0" borderId="4" xfId="1" applyFont="1" applyBorder="1" applyAlignment="1">
      <alignment vertical="center" shrinkToFit="1"/>
    </xf>
    <xf numFmtId="0" fontId="9" fillId="2" borderId="5" xfId="1" applyFont="1" applyFill="1" applyBorder="1" applyAlignment="1">
      <alignment horizontal="center" vertical="center" shrinkToFit="1"/>
    </xf>
    <xf numFmtId="0" fontId="9" fillId="2" borderId="6" xfId="1" applyFont="1" applyFill="1" applyBorder="1" applyAlignment="1">
      <alignment vertical="center" shrinkToFit="1"/>
    </xf>
    <xf numFmtId="0" fontId="7" fillId="2" borderId="6" xfId="1" applyFont="1" applyFill="1" applyBorder="1" applyAlignment="1">
      <alignment vertical="center" shrinkToFit="1"/>
    </xf>
    <xf numFmtId="0" fontId="11" fillId="2" borderId="7" xfId="1" applyFont="1" applyFill="1" applyBorder="1" applyAlignment="1">
      <alignment vertical="center" shrinkToFit="1"/>
    </xf>
    <xf numFmtId="0" fontId="4" fillId="0" borderId="8" xfId="1" applyFont="1" applyBorder="1" applyAlignment="1">
      <alignment vertical="center" shrinkToFit="1"/>
    </xf>
    <xf numFmtId="0" fontId="9" fillId="2" borderId="0" xfId="1" applyFont="1" applyFill="1" applyBorder="1" applyAlignment="1">
      <alignment vertical="center" shrinkToFit="1"/>
    </xf>
    <xf numFmtId="0" fontId="9" fillId="2" borderId="10" xfId="1" applyFont="1" applyFill="1" applyBorder="1" applyAlignment="1">
      <alignment vertical="center" shrinkToFit="1"/>
    </xf>
    <xf numFmtId="0" fontId="11" fillId="2" borderId="11" xfId="1" applyFont="1" applyFill="1" applyBorder="1" applyAlignment="1">
      <alignment vertical="center" shrinkToFit="1"/>
    </xf>
    <xf numFmtId="0" fontId="9" fillId="2" borderId="10" xfId="1" applyFont="1" applyFill="1" applyBorder="1" applyAlignment="1">
      <alignment horizontal="center" vertical="center" shrinkToFit="1"/>
    </xf>
    <xf numFmtId="0" fontId="9" fillId="2" borderId="14" xfId="1" applyFont="1" applyFill="1" applyBorder="1" applyAlignment="1">
      <alignment horizontal="center" vertical="center" shrinkToFit="1"/>
    </xf>
    <xf numFmtId="0" fontId="9" fillId="2" borderId="9" xfId="1" applyFont="1" applyFill="1" applyBorder="1" applyAlignment="1">
      <alignment vertical="center" shrinkToFit="1"/>
    </xf>
    <xf numFmtId="0" fontId="11" fillId="2" borderId="15" xfId="1" applyFont="1" applyFill="1" applyBorder="1" applyAlignment="1">
      <alignment vertical="center" shrinkToFit="1"/>
    </xf>
    <xf numFmtId="0" fontId="17" fillId="0" borderId="4" xfId="1" applyBorder="1" applyAlignment="1">
      <alignment horizontal="center" vertical="justify" shrinkToFit="1"/>
    </xf>
    <xf numFmtId="0" fontId="4" fillId="0" borderId="9" xfId="1" applyFont="1" applyBorder="1" applyAlignment="1">
      <alignment horizontal="center" vertical="center" shrinkToFit="1"/>
    </xf>
    <xf numFmtId="0" fontId="12" fillId="0" borderId="9" xfId="1" applyFont="1" applyBorder="1" applyAlignment="1">
      <alignment horizontal="center" vertical="justify" shrinkToFit="1"/>
    </xf>
    <xf numFmtId="0" fontId="13" fillId="0" borderId="9" xfId="1" applyFont="1" applyBorder="1" applyAlignment="1">
      <alignment horizontal="center" vertical="justify" shrinkToFit="1"/>
    </xf>
    <xf numFmtId="0" fontId="17" fillId="0" borderId="9" xfId="1" applyBorder="1" applyAlignment="1">
      <alignment horizontal="center" vertical="justify" shrinkToFit="1"/>
    </xf>
    <xf numFmtId="0" fontId="17" fillId="2" borderId="9" xfId="1" applyFill="1" applyBorder="1" applyAlignment="1">
      <alignment horizontal="center" vertical="justify" shrinkToFit="1"/>
    </xf>
    <xf numFmtId="0" fontId="13" fillId="2" borderId="9" xfId="1" applyFont="1" applyFill="1" applyBorder="1" applyAlignment="1">
      <alignment horizontal="center" vertical="justify" shrinkToFit="1"/>
    </xf>
    <xf numFmtId="0" fontId="13" fillId="2" borderId="16" xfId="1" applyFont="1" applyFill="1" applyBorder="1" applyAlignment="1">
      <alignment horizontal="center" vertical="justify" shrinkToFit="1"/>
    </xf>
    <xf numFmtId="0" fontId="17" fillId="0" borderId="8" xfId="1" applyBorder="1" applyAlignment="1">
      <alignment horizontal="center" vertical="justify" shrinkToFit="1"/>
    </xf>
    <xf numFmtId="0" fontId="7" fillId="0" borderId="4" xfId="1" applyFont="1" applyBorder="1" applyAlignment="1">
      <alignment horizontal="center" vertical="justify" shrinkToFit="1"/>
    </xf>
    <xf numFmtId="0" fontId="9" fillId="3" borderId="49" xfId="1" applyFont="1" applyFill="1" applyBorder="1" applyAlignment="1">
      <alignment horizontal="center" vertical="center" shrinkToFit="1"/>
    </xf>
    <xf numFmtId="0" fontId="9" fillId="3" borderId="38" xfId="1" applyFont="1" applyFill="1" applyBorder="1" applyAlignment="1">
      <alignment horizontal="center" vertical="center" shrinkToFit="1"/>
    </xf>
    <xf numFmtId="0" fontId="7" fillId="0" borderId="20" xfId="1" applyFont="1" applyBorder="1" applyAlignment="1">
      <alignment horizontal="center" vertical="justify" shrinkToFit="1"/>
    </xf>
    <xf numFmtId="0" fontId="17" fillId="0" borderId="0" xfId="1" applyBorder="1" applyAlignment="1">
      <alignment shrinkToFit="1"/>
    </xf>
    <xf numFmtId="0" fontId="17" fillId="0" borderId="29" xfId="1" applyBorder="1" applyAlignment="1">
      <alignment horizontal="center" vertical="center" shrinkToFit="1"/>
    </xf>
    <xf numFmtId="2" fontId="17" fillId="0" borderId="30" xfId="1" applyNumberFormat="1" applyBorder="1" applyAlignment="1">
      <alignment horizontal="center" vertical="center" shrinkToFit="1"/>
    </xf>
    <xf numFmtId="0" fontId="12" fillId="0" borderId="32" xfId="1" applyFont="1" applyBorder="1" applyAlignment="1">
      <alignment horizontal="center" vertical="center" shrinkToFit="1"/>
    </xf>
    <xf numFmtId="2" fontId="17" fillId="0" borderId="29" xfId="1" applyNumberFormat="1" applyBorder="1" applyAlignment="1">
      <alignment horizontal="center" vertical="center" shrinkToFit="1"/>
    </xf>
    <xf numFmtId="0" fontId="17" fillId="0" borderId="21" xfId="1" applyBorder="1" applyAlignment="1">
      <alignment horizontal="center" vertical="center" shrinkToFit="1"/>
    </xf>
    <xf numFmtId="2" fontId="17" fillId="0" borderId="26" xfId="1" applyNumberFormat="1" applyBorder="1" applyAlignment="1">
      <alignment horizontal="center" vertical="center" shrinkToFit="1"/>
    </xf>
    <xf numFmtId="2" fontId="17" fillId="0" borderId="21" xfId="1" applyNumberFormat="1" applyBorder="1" applyAlignment="1">
      <alignment horizontal="center" vertical="center" shrinkToFit="1"/>
    </xf>
    <xf numFmtId="2" fontId="17" fillId="0" borderId="32" xfId="1" applyNumberFormat="1" applyBorder="1" applyAlignment="1">
      <alignment horizontal="center" vertical="center" shrinkToFit="1"/>
    </xf>
    <xf numFmtId="0" fontId="12" fillId="0" borderId="0" xfId="1" applyFont="1" applyBorder="1" applyAlignment="1">
      <alignment horizontal="center" vertical="center" shrinkToFit="1"/>
    </xf>
    <xf numFmtId="0" fontId="12" fillId="0" borderId="0" xfId="1" applyFont="1" applyBorder="1" applyAlignment="1">
      <alignment horizontal="center" vertical="justify" shrinkToFit="1"/>
    </xf>
    <xf numFmtId="2" fontId="13" fillId="0" borderId="26" xfId="1" applyNumberFormat="1" applyFont="1" applyBorder="1" applyAlignment="1">
      <alignment horizontal="center" vertical="center" shrinkToFit="1"/>
    </xf>
    <xf numFmtId="0" fontId="17" fillId="0" borderId="55" xfId="1" applyBorder="1" applyAlignment="1">
      <alignment horizontal="center" vertical="center" shrinkToFit="1"/>
    </xf>
    <xf numFmtId="2" fontId="17" fillId="0" borderId="36" xfId="1" applyNumberFormat="1" applyBorder="1" applyAlignment="1">
      <alignment horizontal="center" vertical="center" shrinkToFit="1"/>
    </xf>
    <xf numFmtId="2" fontId="17" fillId="0" borderId="55" xfId="1" applyNumberFormat="1" applyBorder="1" applyAlignment="1">
      <alignment horizontal="center" vertical="center" shrinkToFit="1"/>
    </xf>
    <xf numFmtId="2" fontId="17" fillId="0" borderId="22" xfId="1" applyNumberFormat="1" applyBorder="1" applyAlignment="1">
      <alignment horizontal="center" vertical="center" shrinkToFit="1"/>
    </xf>
    <xf numFmtId="2" fontId="17" fillId="0" borderId="33" xfId="1" applyNumberFormat="1" applyBorder="1" applyAlignment="1">
      <alignment horizontal="center" vertical="center" shrinkToFit="1"/>
    </xf>
    <xf numFmtId="0" fontId="17" fillId="0" borderId="23" xfId="1" applyBorder="1" applyAlignment="1">
      <alignment vertical="center" shrinkToFit="1"/>
    </xf>
    <xf numFmtId="0" fontId="17" fillId="0" borderId="24" xfId="1" applyBorder="1" applyAlignment="1">
      <alignment vertical="center" shrinkToFit="1"/>
    </xf>
    <xf numFmtId="0" fontId="12" fillId="0" borderId="24" xfId="1" applyFont="1" applyBorder="1" applyAlignment="1">
      <alignment vertical="center" shrinkToFit="1"/>
    </xf>
    <xf numFmtId="0" fontId="17" fillId="0" borderId="12" xfId="1" applyBorder="1" applyAlignment="1">
      <alignment vertical="center" shrinkToFit="1"/>
    </xf>
    <xf numFmtId="0" fontId="17" fillId="0" borderId="25" xfId="1" applyBorder="1" applyAlignment="1">
      <alignment vertical="center" shrinkToFit="1"/>
    </xf>
    <xf numFmtId="0" fontId="12" fillId="0" borderId="57" xfId="0" applyFont="1" applyBorder="1" applyAlignment="1">
      <alignment horizontal="center" vertical="center" shrinkToFit="1"/>
    </xf>
    <xf numFmtId="49" fontId="19" fillId="0" borderId="32" xfId="0" applyNumberFormat="1" applyFont="1" applyBorder="1" applyAlignment="1">
      <alignment horizontal="center" vertical="center"/>
    </xf>
    <xf numFmtId="0" fontId="12" fillId="0" borderId="57" xfId="1" applyFont="1" applyBorder="1" applyAlignment="1">
      <alignment horizontal="center" vertical="center" shrinkToFit="1"/>
    </xf>
    <xf numFmtId="49" fontId="16" fillId="0" borderId="57" xfId="0" applyNumberFormat="1" applyFont="1" applyBorder="1" applyAlignment="1">
      <alignment horizontal="center" vertical="center"/>
    </xf>
    <xf numFmtId="49" fontId="16" fillId="0" borderId="32" xfId="0" applyNumberFormat="1" applyFont="1" applyBorder="1" applyAlignment="1">
      <alignment horizontal="center" vertical="center"/>
    </xf>
    <xf numFmtId="0" fontId="12" fillId="0" borderId="37" xfId="1" applyFont="1" applyFill="1" applyBorder="1" applyAlignment="1">
      <alignment horizontal="center" vertical="center" wrapText="1" shrinkToFit="1"/>
    </xf>
    <xf numFmtId="2" fontId="17" fillId="0" borderId="33" xfId="1" applyNumberFormat="1" applyFill="1" applyBorder="1" applyAlignment="1">
      <alignment horizontal="center" vertical="center" shrinkToFit="1"/>
    </xf>
    <xf numFmtId="2" fontId="17" fillId="0" borderId="34" xfId="1" applyNumberFormat="1" applyFill="1" applyBorder="1" applyAlignment="1">
      <alignment horizontal="center" vertical="center" shrinkToFit="1"/>
    </xf>
    <xf numFmtId="0" fontId="17" fillId="0" borderId="0" xfId="1" applyAlignment="1"/>
    <xf numFmtId="0" fontId="17" fillId="0" borderId="6" xfId="1" applyBorder="1" applyAlignment="1">
      <alignment vertical="center" shrinkToFit="1"/>
    </xf>
    <xf numFmtId="0" fontId="17" fillId="0" borderId="24" xfId="1" applyBorder="1" applyAlignment="1">
      <alignment horizontal="center" vertical="center" shrinkToFit="1"/>
    </xf>
    <xf numFmtId="0" fontId="13" fillId="0" borderId="12" xfId="1" applyFont="1" applyBorder="1" applyAlignment="1">
      <alignment horizontal="center" vertical="center" shrinkToFit="1"/>
    </xf>
    <xf numFmtId="49" fontId="17" fillId="0" borderId="12" xfId="1" applyNumberFormat="1" applyBorder="1" applyAlignment="1">
      <alignment horizontal="center" vertical="center" shrinkToFit="1"/>
    </xf>
    <xf numFmtId="0" fontId="17" fillId="0" borderId="12" xfId="1" applyBorder="1" applyAlignment="1">
      <alignment horizontal="center" vertical="center" shrinkToFit="1"/>
    </xf>
    <xf numFmtId="0" fontId="7" fillId="0" borderId="21" xfId="1" applyFont="1" applyBorder="1" applyAlignment="1">
      <alignment horizontal="center" vertical="center" shrinkToFit="1"/>
    </xf>
    <xf numFmtId="2" fontId="17" fillId="0" borderId="35" xfId="1" applyNumberFormat="1" applyBorder="1" applyAlignment="1">
      <alignment horizontal="center" vertical="center" shrinkToFit="1"/>
    </xf>
    <xf numFmtId="0" fontId="9" fillId="3" borderId="17" xfId="1" applyFont="1" applyFill="1" applyBorder="1" applyAlignment="1">
      <alignment horizontal="center" vertical="center" shrinkToFit="1"/>
    </xf>
    <xf numFmtId="0" fontId="20" fillId="0" borderId="4" xfId="1" applyFont="1" applyBorder="1" applyAlignment="1">
      <alignment vertical="center" shrinkToFit="1"/>
    </xf>
    <xf numFmtId="0" fontId="22" fillId="2" borderId="5" xfId="1" applyFont="1" applyFill="1" applyBorder="1" applyAlignment="1">
      <alignment horizontal="center" vertical="center" shrinkToFit="1"/>
    </xf>
    <xf numFmtId="0" fontId="22" fillId="2" borderId="6" xfId="1" applyFont="1" applyFill="1" applyBorder="1" applyAlignment="1">
      <alignment vertical="center" shrinkToFit="1"/>
    </xf>
    <xf numFmtId="0" fontId="21" fillId="2" borderId="6" xfId="1" applyFont="1" applyFill="1" applyBorder="1" applyAlignment="1">
      <alignment vertical="center" shrinkToFit="1"/>
    </xf>
    <xf numFmtId="0" fontId="24" fillId="2" borderId="7" xfId="1" applyFont="1" applyFill="1" applyBorder="1" applyAlignment="1">
      <alignment vertical="center" shrinkToFit="1"/>
    </xf>
    <xf numFmtId="0" fontId="20" fillId="0" borderId="8" xfId="1" applyFont="1" applyBorder="1" applyAlignment="1">
      <alignment vertical="center" shrinkToFit="1"/>
    </xf>
    <xf numFmtId="0" fontId="22" fillId="2" borderId="10" xfId="1" applyFont="1" applyFill="1" applyBorder="1" applyAlignment="1">
      <alignment vertical="center" shrinkToFit="1"/>
    </xf>
    <xf numFmtId="0" fontId="22" fillId="2" borderId="0" xfId="1" applyFont="1" applyFill="1" applyBorder="1" applyAlignment="1">
      <alignment vertical="center" shrinkToFit="1"/>
    </xf>
    <xf numFmtId="0" fontId="24" fillId="2" borderId="11" xfId="1" applyFont="1" applyFill="1" applyBorder="1" applyAlignment="1">
      <alignment vertical="center" shrinkToFit="1"/>
    </xf>
    <xf numFmtId="0" fontId="22" fillId="2" borderId="10" xfId="1" applyFont="1" applyFill="1" applyBorder="1" applyAlignment="1">
      <alignment horizontal="center" vertical="center" shrinkToFit="1"/>
    </xf>
    <xf numFmtId="0" fontId="20" fillId="0" borderId="9" xfId="1" applyFont="1" applyBorder="1" applyAlignment="1">
      <alignment horizontal="center" vertical="center" shrinkToFit="1"/>
    </xf>
    <xf numFmtId="0" fontId="25" fillId="0" borderId="9" xfId="1" applyFont="1" applyBorder="1" applyAlignment="1">
      <alignment horizontal="center" vertical="justify" shrinkToFit="1"/>
    </xf>
    <xf numFmtId="0" fontId="26" fillId="0" borderId="9" xfId="1" applyFont="1" applyBorder="1" applyAlignment="1">
      <alignment horizontal="center" vertical="justify" shrinkToFit="1"/>
    </xf>
    <xf numFmtId="0" fontId="26" fillId="2" borderId="9" xfId="1" applyFont="1" applyFill="1" applyBorder="1" applyAlignment="1">
      <alignment horizontal="center" vertical="justify" shrinkToFit="1"/>
    </xf>
    <xf numFmtId="0" fontId="26" fillId="2" borderId="16" xfId="1" applyFont="1" applyFill="1" applyBorder="1" applyAlignment="1">
      <alignment horizontal="center" vertical="justify" shrinkToFit="1"/>
    </xf>
    <xf numFmtId="0" fontId="21" fillId="0" borderId="4" xfId="1" applyFont="1" applyBorder="1" applyAlignment="1">
      <alignment horizontal="center" vertical="justify" shrinkToFit="1"/>
    </xf>
    <xf numFmtId="0" fontId="22" fillId="3" borderId="58" xfId="1" applyFont="1" applyFill="1" applyBorder="1" applyAlignment="1">
      <alignment horizontal="center" vertical="center" shrinkToFit="1"/>
    </xf>
    <xf numFmtId="0" fontId="22" fillId="3" borderId="49" xfId="1" applyFont="1" applyFill="1" applyBorder="1" applyAlignment="1">
      <alignment horizontal="center" vertical="center" shrinkToFit="1"/>
    </xf>
    <xf numFmtId="0" fontId="22" fillId="3" borderId="38" xfId="1" applyFont="1" applyFill="1" applyBorder="1" applyAlignment="1">
      <alignment horizontal="center" vertical="center" shrinkToFit="1"/>
    </xf>
    <xf numFmtId="0" fontId="21" fillId="0" borderId="20" xfId="1" applyFont="1" applyBorder="1" applyAlignment="1">
      <alignment horizontal="center" vertical="justify" shrinkToFit="1"/>
    </xf>
    <xf numFmtId="0" fontId="17" fillId="0" borderId="4" xfId="1" applyFill="1" applyBorder="1" applyAlignment="1">
      <alignment horizontal="center" vertical="justify" shrinkToFit="1"/>
    </xf>
    <xf numFmtId="0" fontId="17" fillId="0" borderId="59" xfId="1" applyFill="1" applyBorder="1" applyAlignment="1">
      <alignment horizontal="center" vertical="center" shrinkToFit="1"/>
    </xf>
    <xf numFmtId="2" fontId="17" fillId="0" borderId="60" xfId="1" applyNumberFormat="1" applyFill="1" applyBorder="1" applyAlignment="1">
      <alignment horizontal="center" vertical="center" shrinkToFit="1"/>
    </xf>
    <xf numFmtId="2" fontId="17" fillId="0" borderId="61" xfId="1" applyNumberFormat="1" applyFill="1" applyBorder="1" applyAlignment="1">
      <alignment horizontal="center" vertical="center" shrinkToFit="1"/>
    </xf>
    <xf numFmtId="0" fontId="17" fillId="0" borderId="8" xfId="1" applyFill="1" applyBorder="1" applyAlignment="1">
      <alignment horizontal="center" vertical="justify" shrinkToFit="1"/>
    </xf>
    <xf numFmtId="2" fontId="13" fillId="0" borderId="60" xfId="1" applyNumberFormat="1" applyFont="1" applyFill="1" applyBorder="1" applyAlignment="1">
      <alignment horizontal="center" vertical="center" shrinkToFit="1"/>
    </xf>
    <xf numFmtId="2" fontId="26" fillId="0" borderId="60" xfId="1" applyNumberFormat="1" applyFont="1" applyFill="1" applyBorder="1" applyAlignment="1">
      <alignment horizontal="center" vertical="center" shrinkToFit="1"/>
    </xf>
    <xf numFmtId="0" fontId="25" fillId="0" borderId="24" xfId="1" applyFont="1" applyBorder="1" applyAlignment="1">
      <alignment vertical="center" shrinkToFit="1"/>
    </xf>
    <xf numFmtId="0" fontId="17" fillId="4" borderId="1" xfId="1" applyFill="1" applyBorder="1" applyAlignment="1">
      <alignment horizontal="center" vertical="justify" shrinkToFit="1"/>
    </xf>
    <xf numFmtId="0" fontId="17" fillId="4" borderId="2" xfId="1" applyFill="1" applyBorder="1" applyAlignment="1">
      <alignment horizontal="center" vertical="top" shrinkToFit="1"/>
    </xf>
    <xf numFmtId="0" fontId="17" fillId="4" borderId="2" xfId="1" applyFill="1" applyBorder="1" applyAlignment="1">
      <alignment horizontal="center" vertical="justify" shrinkToFit="1"/>
    </xf>
    <xf numFmtId="0" fontId="17" fillId="4" borderId="3" xfId="1" applyFill="1" applyBorder="1" applyAlignment="1">
      <alignment horizontal="center" vertical="justify" shrinkToFit="1"/>
    </xf>
    <xf numFmtId="0" fontId="17" fillId="4" borderId="0" xfId="1" applyFill="1" applyAlignment="1">
      <alignment shrinkToFit="1"/>
    </xf>
    <xf numFmtId="0" fontId="20" fillId="4" borderId="4" xfId="1" applyFont="1" applyFill="1" applyBorder="1" applyAlignment="1">
      <alignment vertical="center" shrinkToFit="1"/>
    </xf>
    <xf numFmtId="0" fontId="22" fillId="4" borderId="5" xfId="1" applyFont="1" applyFill="1" applyBorder="1" applyAlignment="1">
      <alignment horizontal="center" vertical="center" shrinkToFit="1"/>
    </xf>
    <xf numFmtId="0" fontId="22" fillId="4" borderId="6" xfId="1" applyFont="1" applyFill="1" applyBorder="1" applyAlignment="1">
      <alignment vertical="center" shrinkToFit="1"/>
    </xf>
    <xf numFmtId="0" fontId="21" fillId="4" borderId="6" xfId="1" applyFont="1" applyFill="1" applyBorder="1" applyAlignment="1">
      <alignment vertical="center" shrinkToFit="1"/>
    </xf>
    <xf numFmtId="0" fontId="24" fillId="4" borderId="7" xfId="1" applyFont="1" applyFill="1" applyBorder="1" applyAlignment="1">
      <alignment vertical="center" shrinkToFit="1"/>
    </xf>
    <xf numFmtId="0" fontId="20" fillId="4" borderId="8" xfId="1" applyFont="1" applyFill="1" applyBorder="1" applyAlignment="1">
      <alignment vertical="center" shrinkToFit="1"/>
    </xf>
    <xf numFmtId="0" fontId="22" fillId="4" borderId="10" xfId="1" applyFont="1" applyFill="1" applyBorder="1" applyAlignment="1">
      <alignment vertical="center" shrinkToFit="1"/>
    </xf>
    <xf numFmtId="0" fontId="22" fillId="4" borderId="0" xfId="1" applyFont="1" applyFill="1" applyBorder="1" applyAlignment="1">
      <alignment vertical="center" shrinkToFit="1"/>
    </xf>
    <xf numFmtId="0" fontId="24" fillId="4" borderId="11" xfId="1" applyFont="1" applyFill="1" applyBorder="1" applyAlignment="1">
      <alignment vertical="center" shrinkToFit="1"/>
    </xf>
    <xf numFmtId="0" fontId="22" fillId="4" borderId="10" xfId="1" applyFont="1" applyFill="1" applyBorder="1" applyAlignment="1">
      <alignment horizontal="center" vertical="center" shrinkToFit="1"/>
    </xf>
    <xf numFmtId="0" fontId="17" fillId="4" borderId="4" xfId="1" applyFill="1" applyBorder="1" applyAlignment="1">
      <alignment horizontal="center" vertical="justify" shrinkToFit="1"/>
    </xf>
    <xf numFmtId="0" fontId="20" fillId="4" borderId="9" xfId="1" applyFont="1" applyFill="1" applyBorder="1" applyAlignment="1">
      <alignment horizontal="center" vertical="center" shrinkToFit="1"/>
    </xf>
    <xf numFmtId="0" fontId="25" fillId="4" borderId="9" xfId="1" applyFont="1" applyFill="1" applyBorder="1" applyAlignment="1">
      <alignment horizontal="center" vertical="justify" shrinkToFit="1"/>
    </xf>
    <xf numFmtId="0" fontId="26" fillId="4" borderId="9" xfId="1" applyFont="1" applyFill="1" applyBorder="1" applyAlignment="1">
      <alignment horizontal="center" vertical="justify" shrinkToFit="1"/>
    </xf>
    <xf numFmtId="0" fontId="17" fillId="4" borderId="9" xfId="1" applyFill="1" applyBorder="1" applyAlignment="1">
      <alignment horizontal="center" vertical="justify" shrinkToFit="1"/>
    </xf>
    <xf numFmtId="0" fontId="26" fillId="4" borderId="16" xfId="1" applyFont="1" applyFill="1" applyBorder="1" applyAlignment="1">
      <alignment horizontal="center" vertical="justify" shrinkToFit="1"/>
    </xf>
    <xf numFmtId="0" fontId="17" fillId="4" borderId="8" xfId="1" applyFill="1" applyBorder="1" applyAlignment="1">
      <alignment horizontal="center" vertical="justify" shrinkToFit="1"/>
    </xf>
    <xf numFmtId="0" fontId="21" fillId="4" borderId="4" xfId="1" applyFont="1" applyFill="1" applyBorder="1" applyAlignment="1">
      <alignment horizontal="center" vertical="justify" shrinkToFit="1"/>
    </xf>
    <xf numFmtId="0" fontId="22" fillId="5" borderId="58" xfId="1" applyFont="1" applyFill="1" applyBorder="1" applyAlignment="1" applyProtection="1">
      <alignment horizontal="center" vertical="center" shrinkToFit="1"/>
      <protection locked="0"/>
    </xf>
    <xf numFmtId="0" fontId="17" fillId="4" borderId="29" xfId="1" applyFill="1" applyBorder="1" applyAlignment="1">
      <alignment horizontal="center" vertical="center" shrinkToFit="1"/>
    </xf>
    <xf numFmtId="2" fontId="17" fillId="4" borderId="30" xfId="1" applyNumberFormat="1" applyFill="1" applyBorder="1" applyAlignment="1" applyProtection="1">
      <alignment horizontal="center" vertical="center" shrinkToFit="1"/>
      <protection locked="0"/>
    </xf>
    <xf numFmtId="0" fontId="17" fillId="4" borderId="21" xfId="1" applyFill="1" applyBorder="1" applyAlignment="1">
      <alignment horizontal="center" vertical="center" shrinkToFit="1"/>
    </xf>
    <xf numFmtId="2" fontId="17" fillId="4" borderId="26" xfId="1" applyNumberFormat="1" applyFill="1" applyBorder="1" applyAlignment="1" applyProtection="1">
      <alignment horizontal="center" vertical="center" shrinkToFit="1"/>
      <protection locked="0"/>
    </xf>
    <xf numFmtId="0" fontId="17" fillId="4" borderId="23" xfId="1" applyFill="1" applyBorder="1" applyAlignment="1">
      <alignment vertical="center" shrinkToFit="1"/>
    </xf>
    <xf numFmtId="0" fontId="17" fillId="4" borderId="24" xfId="1" applyFill="1" applyBorder="1" applyAlignment="1">
      <alignment vertical="center" shrinkToFit="1"/>
    </xf>
    <xf numFmtId="0" fontId="25" fillId="4" borderId="24" xfId="1" applyFont="1" applyFill="1" applyBorder="1" applyAlignment="1">
      <alignment vertical="center" shrinkToFit="1"/>
    </xf>
    <xf numFmtId="0" fontId="17" fillId="4" borderId="25" xfId="1" applyFill="1" applyBorder="1" applyAlignment="1">
      <alignment vertical="center" shrinkToFit="1"/>
    </xf>
    <xf numFmtId="0" fontId="9" fillId="0" borderId="20" xfId="1" applyFont="1" applyBorder="1" applyAlignment="1">
      <alignment horizontal="center" vertical="justify" shrinkToFit="1"/>
    </xf>
    <xf numFmtId="0" fontId="12" fillId="0" borderId="51" xfId="1" applyFont="1" applyBorder="1" applyAlignment="1">
      <alignment horizontal="center" vertical="center" shrinkToFit="1"/>
    </xf>
    <xf numFmtId="0" fontId="9" fillId="3" borderId="58" xfId="1" applyFont="1" applyFill="1" applyBorder="1" applyAlignment="1">
      <alignment horizontal="center" vertical="center" shrinkToFit="1"/>
    </xf>
    <xf numFmtId="0" fontId="17" fillId="0" borderId="59" xfId="1" applyBorder="1" applyAlignment="1">
      <alignment horizontal="center" vertical="center" shrinkToFit="1"/>
    </xf>
    <xf numFmtId="0" fontId="22" fillId="5" borderId="49" xfId="1" applyFont="1" applyFill="1" applyBorder="1" applyAlignment="1" applyProtection="1">
      <alignment horizontal="center" vertical="center" shrinkToFit="1"/>
      <protection locked="0"/>
    </xf>
    <xf numFmtId="0" fontId="21" fillId="4" borderId="8" xfId="1" applyFont="1" applyFill="1" applyBorder="1" applyAlignment="1">
      <alignment horizontal="center" vertical="justify" shrinkToFit="1"/>
    </xf>
    <xf numFmtId="2" fontId="13" fillId="4" borderId="26" xfId="1" applyNumberFormat="1" applyFont="1" applyFill="1" applyBorder="1" applyAlignment="1" applyProtection="1">
      <alignment horizontal="center" vertical="center" shrinkToFit="1"/>
      <protection locked="0"/>
    </xf>
    <xf numFmtId="0" fontId="17" fillId="4" borderId="1" xfId="1" applyFill="1" applyBorder="1" applyAlignment="1">
      <alignment horizontal="center" vertical="justify"/>
    </xf>
    <xf numFmtId="0" fontId="17" fillId="4" borderId="2" xfId="1" applyFill="1" applyBorder="1" applyAlignment="1">
      <alignment horizontal="center" vertical="top"/>
    </xf>
    <xf numFmtId="0" fontId="17" fillId="4" borderId="2" xfId="1" applyFill="1" applyBorder="1" applyAlignment="1">
      <alignment horizontal="center" vertical="justify"/>
    </xf>
    <xf numFmtId="0" fontId="17" fillId="4" borderId="3" xfId="1" applyFill="1" applyBorder="1" applyAlignment="1">
      <alignment horizontal="center" vertical="justify"/>
    </xf>
    <xf numFmtId="0" fontId="17" fillId="4" borderId="0" xfId="1" applyFill="1"/>
    <xf numFmtId="0" fontId="20" fillId="4" borderId="4" xfId="1" applyFont="1" applyFill="1" applyBorder="1" applyAlignment="1">
      <alignment vertical="center"/>
    </xf>
    <xf numFmtId="0" fontId="22" fillId="4" borderId="5" xfId="1" applyFont="1" applyFill="1" applyBorder="1" applyAlignment="1">
      <alignment horizontal="center" vertical="center"/>
    </xf>
    <xf numFmtId="0" fontId="22" fillId="4" borderId="6" xfId="1" applyFont="1" applyFill="1" applyBorder="1" applyAlignment="1">
      <alignment vertical="center"/>
    </xf>
    <xf numFmtId="0" fontId="21" fillId="4" borderId="6" xfId="1" applyFont="1" applyFill="1" applyBorder="1" applyAlignment="1">
      <alignment vertical="center"/>
    </xf>
    <xf numFmtId="0" fontId="24" fillId="4" borderId="7" xfId="1" applyFont="1" applyFill="1" applyBorder="1" applyAlignment="1">
      <alignment vertical="center"/>
    </xf>
    <xf numFmtId="0" fontId="20" fillId="4" borderId="8" xfId="1" applyFont="1" applyFill="1" applyBorder="1" applyAlignment="1">
      <alignment vertical="center"/>
    </xf>
    <xf numFmtId="0" fontId="22" fillId="4" borderId="10" xfId="1" applyFont="1" applyFill="1" applyBorder="1" applyAlignment="1">
      <alignment vertical="center"/>
    </xf>
    <xf numFmtId="0" fontId="22" fillId="4" borderId="0" xfId="1" applyFont="1" applyFill="1" applyBorder="1" applyAlignment="1">
      <alignment vertical="center"/>
    </xf>
    <xf numFmtId="0" fontId="24" fillId="4" borderId="11" xfId="1" applyFont="1" applyFill="1" applyBorder="1" applyAlignment="1">
      <alignment vertical="center"/>
    </xf>
    <xf numFmtId="0" fontId="22" fillId="4" borderId="10" xfId="1" applyFont="1" applyFill="1" applyBorder="1" applyAlignment="1">
      <alignment horizontal="center" vertical="center"/>
    </xf>
    <xf numFmtId="0" fontId="17" fillId="4" borderId="4" xfId="1" applyFill="1" applyBorder="1" applyAlignment="1">
      <alignment horizontal="center" vertical="justify"/>
    </xf>
    <xf numFmtId="0" fontId="20" fillId="4" borderId="9" xfId="1" applyFont="1" applyFill="1" applyBorder="1" applyAlignment="1">
      <alignment horizontal="center" vertical="center"/>
    </xf>
    <xf numFmtId="0" fontId="25" fillId="4" borderId="9" xfId="1" applyFont="1" applyFill="1" applyBorder="1" applyAlignment="1">
      <alignment horizontal="center" vertical="justify"/>
    </xf>
    <xf numFmtId="0" fontId="26" fillId="4" borderId="9" xfId="1" applyFont="1" applyFill="1" applyBorder="1" applyAlignment="1">
      <alignment horizontal="center" vertical="justify"/>
    </xf>
    <xf numFmtId="0" fontId="17" fillId="4" borderId="9" xfId="1" applyFill="1" applyBorder="1" applyAlignment="1">
      <alignment horizontal="center" vertical="justify"/>
    </xf>
    <xf numFmtId="0" fontId="26" fillId="4" borderId="16" xfId="1" applyFont="1" applyFill="1" applyBorder="1" applyAlignment="1">
      <alignment horizontal="center" vertical="justify"/>
    </xf>
    <xf numFmtId="0" fontId="17" fillId="4" borderId="8" xfId="1" applyFill="1" applyBorder="1" applyAlignment="1">
      <alignment horizontal="center" vertical="justify"/>
    </xf>
    <xf numFmtId="0" fontId="21" fillId="4" borderId="4" xfId="1" applyFont="1" applyFill="1" applyBorder="1" applyAlignment="1">
      <alignment horizontal="center" vertical="justify"/>
    </xf>
    <xf numFmtId="0" fontId="22" fillId="5" borderId="58" xfId="1" applyFont="1" applyFill="1" applyBorder="1" applyAlignment="1" applyProtection="1">
      <alignment horizontal="center" vertical="center"/>
      <protection locked="0"/>
    </xf>
    <xf numFmtId="0" fontId="22" fillId="5" borderId="38" xfId="1" applyFont="1" applyFill="1" applyBorder="1" applyAlignment="1" applyProtection="1">
      <alignment horizontal="center" vertical="center"/>
      <protection locked="0"/>
    </xf>
    <xf numFmtId="0" fontId="21" fillId="4" borderId="20" xfId="1" applyFont="1" applyFill="1" applyBorder="1" applyAlignment="1">
      <alignment horizontal="center" vertical="justify"/>
    </xf>
    <xf numFmtId="0" fontId="17" fillId="4" borderId="29" xfId="1" applyFill="1" applyBorder="1" applyAlignment="1">
      <alignment horizontal="center" vertical="center"/>
    </xf>
    <xf numFmtId="2" fontId="17" fillId="4" borderId="30" xfId="1" applyNumberFormat="1" applyFill="1" applyBorder="1" applyAlignment="1" applyProtection="1">
      <alignment horizontal="center" vertical="center"/>
      <protection locked="0"/>
    </xf>
    <xf numFmtId="2" fontId="17" fillId="4" borderId="29" xfId="1" applyNumberFormat="1" applyFill="1" applyBorder="1" applyAlignment="1" applyProtection="1">
      <alignment horizontal="center" vertical="center"/>
      <protection locked="0"/>
    </xf>
    <xf numFmtId="2" fontId="17" fillId="4" borderId="63" xfId="1" applyNumberFormat="1" applyFill="1" applyBorder="1" applyAlignment="1" applyProtection="1">
      <alignment horizontal="center" vertical="center"/>
      <protection locked="0"/>
    </xf>
    <xf numFmtId="2" fontId="17" fillId="4" borderId="64" xfId="1" applyNumberFormat="1" applyFill="1" applyBorder="1" applyAlignment="1" applyProtection="1">
      <alignment horizontal="center" vertical="center"/>
      <protection locked="0"/>
    </xf>
    <xf numFmtId="0" fontId="17" fillId="4" borderId="21" xfId="1" applyFill="1" applyBorder="1" applyAlignment="1">
      <alignment horizontal="center" vertical="center"/>
    </xf>
    <xf numFmtId="2" fontId="17" fillId="4" borderId="26" xfId="1" applyNumberFormat="1" applyFill="1" applyBorder="1" applyAlignment="1" applyProtection="1">
      <alignment horizontal="center" vertical="center"/>
      <protection locked="0"/>
    </xf>
    <xf numFmtId="2" fontId="17" fillId="4" borderId="21" xfId="1" applyNumberFormat="1" applyFill="1" applyBorder="1" applyAlignment="1" applyProtection="1">
      <alignment horizontal="center" vertical="center"/>
      <protection locked="0"/>
    </xf>
    <xf numFmtId="2" fontId="17" fillId="4" borderId="54" xfId="1" applyNumberFormat="1" applyFill="1" applyBorder="1" applyAlignment="1" applyProtection="1">
      <alignment horizontal="center" vertical="center"/>
      <protection locked="0"/>
    </xf>
    <xf numFmtId="2" fontId="17" fillId="4" borderId="65" xfId="1" applyNumberFormat="1" applyFill="1" applyBorder="1" applyAlignment="1" applyProtection="1">
      <alignment horizontal="center" vertical="center"/>
      <protection locked="0"/>
    </xf>
    <xf numFmtId="2" fontId="17" fillId="4" borderId="55" xfId="1" applyNumberFormat="1" applyFill="1" applyBorder="1" applyAlignment="1" applyProtection="1">
      <alignment horizontal="center" vertical="center"/>
      <protection locked="0"/>
    </xf>
    <xf numFmtId="2" fontId="17" fillId="4" borderId="22" xfId="1" applyNumberFormat="1" applyFill="1" applyBorder="1" applyAlignment="1">
      <alignment horizontal="center" vertical="center"/>
    </xf>
    <xf numFmtId="2" fontId="17" fillId="4" borderId="66" xfId="1" applyNumberFormat="1" applyFill="1" applyBorder="1" applyAlignment="1">
      <alignment horizontal="center" vertical="center"/>
    </xf>
    <xf numFmtId="2" fontId="17" fillId="4" borderId="67" xfId="1" applyNumberFormat="1" applyFill="1" applyBorder="1" applyAlignment="1">
      <alignment horizontal="center" vertical="center"/>
    </xf>
    <xf numFmtId="0" fontId="17" fillId="4" borderId="23" xfId="1" applyFill="1" applyBorder="1" applyAlignment="1">
      <alignment vertical="center"/>
    </xf>
    <xf numFmtId="0" fontId="17" fillId="4" borderId="24" xfId="1" applyFill="1" applyBorder="1" applyAlignment="1">
      <alignment vertical="center"/>
    </xf>
    <xf numFmtId="0" fontId="25" fillId="4" borderId="24" xfId="1" applyFont="1" applyFill="1" applyBorder="1" applyAlignment="1">
      <alignment vertical="center"/>
    </xf>
    <xf numFmtId="0" fontId="17" fillId="4" borderId="25" xfId="1" applyFill="1" applyBorder="1" applyAlignment="1">
      <alignment vertical="center"/>
    </xf>
    <xf numFmtId="0" fontId="12" fillId="0" borderId="37" xfId="0" applyFont="1" applyBorder="1" applyAlignment="1">
      <alignment horizontal="center" vertical="center" wrapText="1" shrinkToFit="1"/>
    </xf>
    <xf numFmtId="0" fontId="9" fillId="7" borderId="12" xfId="0" applyFont="1" applyFill="1" applyBorder="1" applyAlignment="1">
      <alignment vertical="center" shrinkToFit="1"/>
    </xf>
    <xf numFmtId="0" fontId="27" fillId="0" borderId="12" xfId="0" applyFont="1" applyBorder="1" applyAlignment="1">
      <alignment horizontal="center" vertical="center" shrinkToFit="1"/>
    </xf>
    <xf numFmtId="0" fontId="7" fillId="7" borderId="0" xfId="0" applyFont="1" applyFill="1" applyAlignment="1">
      <alignment vertical="center" shrinkToFit="1"/>
    </xf>
    <xf numFmtId="0" fontId="9" fillId="7" borderId="12" xfId="0" applyFont="1" applyFill="1" applyBorder="1" applyAlignment="1">
      <alignment horizontal="center" vertical="center" shrinkToFit="1"/>
    </xf>
    <xf numFmtId="0" fontId="9" fillId="7" borderId="13" xfId="0" applyFont="1" applyFill="1" applyBorder="1" applyAlignment="1">
      <alignment horizontal="center" vertical="center" shrinkToFit="1"/>
    </xf>
    <xf numFmtId="0" fontId="14" fillId="8" borderId="17" xfId="0" applyFont="1" applyFill="1" applyBorder="1" applyAlignment="1">
      <alignment horizontal="center" vertical="center" shrinkToFit="1"/>
    </xf>
    <xf numFmtId="0" fontId="7" fillId="8" borderId="58" xfId="0" applyFont="1" applyFill="1" applyBorder="1" applyAlignment="1">
      <alignment horizontal="center" vertical="center" shrinkToFit="1"/>
    </xf>
    <xf numFmtId="49" fontId="7" fillId="8" borderId="58" xfId="0" applyNumberFormat="1" applyFont="1" applyFill="1" applyBorder="1" applyAlignment="1">
      <alignment horizontal="center" vertical="center" shrinkToFit="1"/>
    </xf>
    <xf numFmtId="0" fontId="14" fillId="8" borderId="38" xfId="0" applyFont="1" applyFill="1" applyBorder="1" applyAlignment="1">
      <alignment horizontal="center" vertical="center" shrinkToFit="1"/>
    </xf>
    <xf numFmtId="0" fontId="14" fillId="8" borderId="19" xfId="0" applyFont="1" applyFill="1" applyBorder="1" applyAlignment="1">
      <alignment horizontal="center" vertical="center" wrapText="1" shrinkToFit="1"/>
    </xf>
    <xf numFmtId="49" fontId="19" fillId="0" borderId="34" xfId="0" applyNumberFormat="1" applyFont="1" applyBorder="1" applyAlignment="1">
      <alignment horizontal="center" vertical="center"/>
    </xf>
    <xf numFmtId="2" fontId="28" fillId="4" borderId="51" xfId="1" applyNumberFormat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justify" shrinkToFit="1"/>
    </xf>
    <xf numFmtId="0" fontId="0" fillId="4" borderId="2" xfId="0" applyFill="1" applyBorder="1" applyAlignment="1">
      <alignment horizontal="center" vertical="top" shrinkToFit="1"/>
    </xf>
    <xf numFmtId="0" fontId="0" fillId="4" borderId="2" xfId="0" applyFill="1" applyBorder="1" applyAlignment="1">
      <alignment horizontal="center" vertical="justify" shrinkToFit="1"/>
    </xf>
    <xf numFmtId="0" fontId="0" fillId="4" borderId="3" xfId="0" applyFill="1" applyBorder="1" applyAlignment="1">
      <alignment horizontal="center" vertical="justify" shrinkToFit="1"/>
    </xf>
    <xf numFmtId="0" fontId="0" fillId="4" borderId="0" xfId="0" applyFill="1" applyAlignment="1">
      <alignment shrinkToFit="1"/>
    </xf>
    <xf numFmtId="0" fontId="20" fillId="4" borderId="4" xfId="0" applyFont="1" applyFill="1" applyBorder="1" applyAlignment="1">
      <alignment vertical="center" shrinkToFit="1"/>
    </xf>
    <xf numFmtId="0" fontId="22" fillId="4" borderId="5" xfId="0" applyFont="1" applyFill="1" applyBorder="1" applyAlignment="1">
      <alignment horizontal="center" vertical="center" shrinkToFit="1"/>
    </xf>
    <xf numFmtId="0" fontId="22" fillId="4" borderId="6" xfId="0" applyFont="1" applyFill="1" applyBorder="1" applyAlignment="1">
      <alignment vertical="center" shrinkToFit="1"/>
    </xf>
    <xf numFmtId="0" fontId="21" fillId="4" borderId="6" xfId="0" applyFont="1" applyFill="1" applyBorder="1" applyAlignment="1">
      <alignment vertical="center" shrinkToFit="1"/>
    </xf>
    <xf numFmtId="0" fontId="24" fillId="4" borderId="7" xfId="0" applyFont="1" applyFill="1" applyBorder="1" applyAlignment="1">
      <alignment vertical="center" shrinkToFit="1"/>
    </xf>
    <xf numFmtId="0" fontId="20" fillId="4" borderId="8" xfId="0" applyFont="1" applyFill="1" applyBorder="1" applyAlignment="1">
      <alignment vertical="center" shrinkToFit="1"/>
    </xf>
    <xf numFmtId="0" fontId="22" fillId="4" borderId="10" xfId="0" applyFont="1" applyFill="1" applyBorder="1" applyAlignment="1">
      <alignment vertical="center" shrinkToFit="1"/>
    </xf>
    <xf numFmtId="0" fontId="22" fillId="4" borderId="0" xfId="0" applyFont="1" applyFill="1" applyBorder="1" applyAlignment="1">
      <alignment vertical="center" shrinkToFit="1"/>
    </xf>
    <xf numFmtId="0" fontId="24" fillId="4" borderId="11" xfId="0" applyFont="1" applyFill="1" applyBorder="1" applyAlignment="1">
      <alignment vertical="center" shrinkToFit="1"/>
    </xf>
    <xf numFmtId="0" fontId="22" fillId="4" borderId="10" xfId="0" applyFont="1" applyFill="1" applyBorder="1" applyAlignment="1">
      <alignment horizontal="center" vertical="center" shrinkToFit="1"/>
    </xf>
    <xf numFmtId="0" fontId="0" fillId="4" borderId="4" xfId="0" applyFill="1" applyBorder="1" applyAlignment="1">
      <alignment horizontal="center" vertical="justify" shrinkToFit="1"/>
    </xf>
    <xf numFmtId="0" fontId="20" fillId="4" borderId="9" xfId="0" applyFont="1" applyFill="1" applyBorder="1" applyAlignment="1">
      <alignment horizontal="center" vertical="center" shrinkToFit="1"/>
    </xf>
    <xf numFmtId="0" fontId="25" fillId="4" borderId="9" xfId="0" applyFont="1" applyFill="1" applyBorder="1" applyAlignment="1">
      <alignment horizontal="center" vertical="justify" shrinkToFit="1"/>
    </xf>
    <xf numFmtId="0" fontId="26" fillId="4" borderId="9" xfId="0" applyFont="1" applyFill="1" applyBorder="1" applyAlignment="1">
      <alignment horizontal="center" vertical="justify" shrinkToFit="1"/>
    </xf>
    <xf numFmtId="0" fontId="0" fillId="4" borderId="9" xfId="0" applyFill="1" applyBorder="1" applyAlignment="1">
      <alignment horizontal="center" vertical="justify" shrinkToFit="1"/>
    </xf>
    <xf numFmtId="0" fontId="26" fillId="4" borderId="16" xfId="0" applyFont="1" applyFill="1" applyBorder="1" applyAlignment="1">
      <alignment horizontal="center" vertical="justify" shrinkToFit="1"/>
    </xf>
    <xf numFmtId="0" fontId="0" fillId="4" borderId="8" xfId="0" applyFill="1" applyBorder="1" applyAlignment="1">
      <alignment horizontal="center" vertical="justify" shrinkToFit="1"/>
    </xf>
    <xf numFmtId="0" fontId="21" fillId="4" borderId="4" xfId="0" applyFont="1" applyFill="1" applyBorder="1" applyAlignment="1">
      <alignment horizontal="center" vertical="justify" shrinkToFit="1"/>
    </xf>
    <xf numFmtId="0" fontId="22" fillId="5" borderId="58" xfId="0" applyFont="1" applyFill="1" applyBorder="1" applyAlignment="1" applyProtection="1">
      <alignment horizontal="center" vertical="center" shrinkToFit="1"/>
      <protection locked="0"/>
    </xf>
    <xf numFmtId="0" fontId="22" fillId="4" borderId="20" xfId="0" applyFont="1" applyFill="1" applyBorder="1" applyAlignment="1">
      <alignment horizontal="center" vertical="justify" shrinkToFit="1"/>
    </xf>
    <xf numFmtId="0" fontId="0" fillId="4" borderId="29" xfId="0" applyFill="1" applyBorder="1" applyAlignment="1">
      <alignment horizontal="center" vertical="center" shrinkToFit="1"/>
    </xf>
    <xf numFmtId="2" fontId="0" fillId="4" borderId="30" xfId="0" applyNumberFormat="1" applyFill="1" applyBorder="1" applyAlignment="1" applyProtection="1">
      <alignment horizontal="center" vertical="center" shrinkToFit="1"/>
      <protection locked="0"/>
    </xf>
    <xf numFmtId="2" fontId="0" fillId="4" borderId="29" xfId="0" applyNumberFormat="1" applyFill="1" applyBorder="1" applyAlignment="1" applyProtection="1">
      <alignment horizontal="center" vertical="center" shrinkToFit="1"/>
      <protection locked="0"/>
    </xf>
    <xf numFmtId="2" fontId="0" fillId="4" borderId="35" xfId="0" applyNumberFormat="1" applyFill="1" applyBorder="1" applyAlignment="1" applyProtection="1">
      <alignment horizontal="center" vertical="center" shrinkToFit="1"/>
      <protection locked="0"/>
    </xf>
    <xf numFmtId="0" fontId="0" fillId="4" borderId="21" xfId="0" applyFill="1" applyBorder="1" applyAlignment="1">
      <alignment horizontal="center" vertical="center" shrinkToFit="1"/>
    </xf>
    <xf numFmtId="2" fontId="0" fillId="4" borderId="26" xfId="0" applyNumberFormat="1" applyFill="1" applyBorder="1" applyAlignment="1" applyProtection="1">
      <alignment horizontal="center" vertical="center" shrinkToFit="1"/>
      <protection locked="0"/>
    </xf>
    <xf numFmtId="2" fontId="0" fillId="4" borderId="59" xfId="0" applyNumberFormat="1" applyFill="1" applyBorder="1" applyAlignment="1" applyProtection="1">
      <alignment horizontal="center" vertical="center" shrinkToFit="1"/>
      <protection locked="0"/>
    </xf>
    <xf numFmtId="2" fontId="0" fillId="4" borderId="21" xfId="0" applyNumberFormat="1" applyFill="1" applyBorder="1" applyAlignment="1" applyProtection="1">
      <alignment horizontal="center" vertical="center" shrinkToFit="1"/>
      <protection locked="0"/>
    </xf>
    <xf numFmtId="2" fontId="26" fillId="4" borderId="26" xfId="0" applyNumberFormat="1" applyFont="1" applyFill="1" applyBorder="1" applyAlignment="1" applyProtection="1">
      <alignment horizontal="center" vertical="center" shrinkToFit="1"/>
      <protection locked="0"/>
    </xf>
    <xf numFmtId="2" fontId="0" fillId="4" borderId="26" xfId="0" applyNumberFormat="1" applyFill="1" applyBorder="1" applyAlignment="1">
      <alignment horizontal="center" vertical="center" shrinkToFit="1"/>
    </xf>
    <xf numFmtId="0" fontId="0" fillId="4" borderId="55" xfId="0" applyFill="1" applyBorder="1" applyAlignment="1">
      <alignment horizontal="center" vertical="center" shrinkToFit="1"/>
    </xf>
    <xf numFmtId="2" fontId="0" fillId="4" borderId="36" xfId="0" applyNumberFormat="1" applyFill="1" applyBorder="1" applyAlignment="1">
      <alignment horizontal="center" vertical="center" shrinkToFit="1"/>
    </xf>
    <xf numFmtId="0" fontId="25" fillId="4" borderId="56" xfId="0" applyFont="1" applyFill="1" applyBorder="1" applyAlignment="1">
      <alignment horizontal="center" vertical="center" shrinkToFit="1"/>
    </xf>
    <xf numFmtId="0" fontId="0" fillId="4" borderId="23" xfId="0" applyFill="1" applyBorder="1" applyAlignment="1">
      <alignment vertical="center" shrinkToFit="1"/>
    </xf>
    <xf numFmtId="0" fontId="0" fillId="4" borderId="24" xfId="0" applyFill="1" applyBorder="1" applyAlignment="1">
      <alignment vertical="center" shrinkToFit="1"/>
    </xf>
    <xf numFmtId="0" fontId="25" fillId="4" borderId="24" xfId="0" applyFont="1" applyFill="1" applyBorder="1" applyAlignment="1">
      <alignment vertical="center" shrinkToFit="1"/>
    </xf>
    <xf numFmtId="0" fontId="0" fillId="4" borderId="25" xfId="0" applyFill="1" applyBorder="1" applyAlignment="1">
      <alignment vertical="center" shrinkToFit="1"/>
    </xf>
    <xf numFmtId="2" fontId="12" fillId="0" borderId="53" xfId="0" applyNumberFormat="1" applyFont="1" applyBorder="1" applyAlignment="1">
      <alignment horizontal="center" vertical="center" wrapText="1" shrinkToFit="1"/>
    </xf>
    <xf numFmtId="2" fontId="12" fillId="4" borderId="32" xfId="0" applyNumberFormat="1" applyFont="1" applyFill="1" applyBorder="1" applyAlignment="1" applyProtection="1">
      <alignment horizontal="center" vertical="center" wrapText="1" shrinkToFit="1"/>
      <protection locked="0"/>
    </xf>
    <xf numFmtId="2" fontId="12" fillId="4" borderId="34" xfId="0" applyNumberFormat="1" applyFont="1" applyFill="1" applyBorder="1" applyAlignment="1">
      <alignment horizontal="center" vertical="center" wrapText="1" shrinkToFit="1"/>
    </xf>
    <xf numFmtId="0" fontId="12" fillId="0" borderId="65" xfId="0" applyFont="1" applyBorder="1" applyAlignment="1">
      <alignment horizontal="center" vertical="center" wrapText="1" shrinkToFit="1"/>
    </xf>
    <xf numFmtId="0" fontId="3" fillId="0" borderId="0" xfId="2"/>
    <xf numFmtId="0" fontId="29" fillId="0" borderId="0" xfId="2" applyFont="1"/>
    <xf numFmtId="0" fontId="3" fillId="0" borderId="78" xfId="2" applyBorder="1"/>
    <xf numFmtId="0" fontId="29" fillId="0" borderId="78" xfId="2" applyFont="1" applyBorder="1"/>
    <xf numFmtId="0" fontId="30" fillId="0" borderId="0" xfId="2" applyFont="1"/>
    <xf numFmtId="0" fontId="31" fillId="0" borderId="0" xfId="2" applyFont="1"/>
    <xf numFmtId="14" fontId="30" fillId="0" borderId="0" xfId="2" applyNumberFormat="1" applyFont="1"/>
    <xf numFmtId="0" fontId="30" fillId="0" borderId="78" xfId="2" applyFont="1" applyBorder="1"/>
    <xf numFmtId="0" fontId="35" fillId="0" borderId="0" xfId="2" applyFont="1"/>
    <xf numFmtId="0" fontId="36" fillId="0" borderId="0" xfId="2" applyFont="1"/>
    <xf numFmtId="0" fontId="30" fillId="0" borderId="0" xfId="2" applyFont="1" applyAlignment="1"/>
    <xf numFmtId="0" fontId="30" fillId="0" borderId="0" xfId="0" applyFont="1" applyAlignment="1">
      <alignment horizontal="right" vertical="center"/>
    </xf>
    <xf numFmtId="0" fontId="30" fillId="0" borderId="0" xfId="0" applyFont="1"/>
    <xf numFmtId="0" fontId="32" fillId="0" borderId="0" xfId="0" applyFont="1"/>
    <xf numFmtId="2" fontId="39" fillId="0" borderId="26" xfId="1" applyNumberFormat="1" applyFont="1" applyBorder="1" applyAlignment="1">
      <alignment horizontal="center" vertical="center" shrinkToFit="1"/>
    </xf>
    <xf numFmtId="2" fontId="39" fillId="0" borderId="36" xfId="1" applyNumberFormat="1" applyFont="1" applyBorder="1" applyAlignment="1">
      <alignment horizontal="center" vertical="center" shrinkToFit="1"/>
    </xf>
    <xf numFmtId="0" fontId="9" fillId="9" borderId="49" xfId="1" applyFont="1" applyFill="1" applyBorder="1" applyAlignment="1">
      <alignment horizontal="center" vertical="center" shrinkToFit="1"/>
    </xf>
    <xf numFmtId="0" fontId="9" fillId="9" borderId="38" xfId="1" applyFont="1" applyFill="1" applyBorder="1" applyAlignment="1">
      <alignment horizontal="center" vertical="center" shrinkToFit="1"/>
    </xf>
    <xf numFmtId="2" fontId="17" fillId="10" borderId="30" xfId="1" applyNumberFormat="1" applyFill="1" applyBorder="1" applyAlignment="1">
      <alignment horizontal="center" vertical="center" shrinkToFit="1"/>
    </xf>
    <xf numFmtId="2" fontId="17" fillId="10" borderId="31" xfId="1" applyNumberFormat="1" applyFill="1" applyBorder="1" applyAlignment="1">
      <alignment horizontal="center" vertical="center" shrinkToFit="1"/>
    </xf>
    <xf numFmtId="2" fontId="17" fillId="10" borderId="26" xfId="1" applyNumberFormat="1" applyFill="1" applyBorder="1" applyAlignment="1">
      <alignment horizontal="center" vertical="center" shrinkToFit="1"/>
    </xf>
    <xf numFmtId="2" fontId="17" fillId="10" borderId="32" xfId="1" applyNumberFormat="1" applyFill="1" applyBorder="1" applyAlignment="1">
      <alignment horizontal="center" vertical="center" shrinkToFit="1"/>
    </xf>
    <xf numFmtId="2" fontId="17" fillId="10" borderId="36" xfId="1" applyNumberFormat="1" applyFill="1" applyBorder="1" applyAlignment="1">
      <alignment horizontal="center" vertical="center" shrinkToFit="1"/>
    </xf>
    <xf numFmtId="2" fontId="17" fillId="10" borderId="56" xfId="1" applyNumberFormat="1" applyFill="1" applyBorder="1" applyAlignment="1">
      <alignment horizontal="center" vertical="center" shrinkToFit="1"/>
    </xf>
    <xf numFmtId="2" fontId="17" fillId="10" borderId="33" xfId="1" applyNumberFormat="1" applyFill="1" applyBorder="1" applyAlignment="1">
      <alignment horizontal="center" vertical="center" shrinkToFit="1"/>
    </xf>
    <xf numFmtId="2" fontId="17" fillId="10" borderId="34" xfId="1" applyNumberFormat="1" applyFill="1" applyBorder="1" applyAlignment="1">
      <alignment horizontal="center" vertical="center" shrinkToFit="1"/>
    </xf>
    <xf numFmtId="0" fontId="9" fillId="9" borderId="28" xfId="0" applyFont="1" applyFill="1" applyBorder="1" applyAlignment="1">
      <alignment horizontal="center" vertical="center" shrinkToFit="1"/>
    </xf>
    <xf numFmtId="0" fontId="9" fillId="9" borderId="7" xfId="0" applyFont="1" applyFill="1" applyBorder="1" applyAlignment="1">
      <alignment horizontal="center" vertical="center" shrinkToFit="1"/>
    </xf>
    <xf numFmtId="2" fontId="0" fillId="10" borderId="26" xfId="0" applyNumberFormat="1" applyFill="1" applyBorder="1" applyAlignment="1">
      <alignment horizontal="center" vertical="center" shrinkToFit="1"/>
    </xf>
    <xf numFmtId="2" fontId="0" fillId="10" borderId="32" xfId="0" applyNumberFormat="1" applyFill="1" applyBorder="1" applyAlignment="1">
      <alignment horizontal="center" vertical="center" shrinkToFit="1"/>
    </xf>
    <xf numFmtId="2" fontId="0" fillId="10" borderId="33" xfId="0" applyNumberFormat="1" applyFill="1" applyBorder="1" applyAlignment="1">
      <alignment horizontal="center" vertical="center" shrinkToFit="1"/>
    </xf>
    <xf numFmtId="2" fontId="0" fillId="10" borderId="34" xfId="0" applyNumberFormat="1" applyFill="1" applyBorder="1" applyAlignment="1">
      <alignment horizontal="center" vertical="center" shrinkToFit="1"/>
    </xf>
    <xf numFmtId="2" fontId="39" fillId="0" borderId="26" xfId="0" applyNumberFormat="1" applyFont="1" applyBorder="1" applyAlignment="1">
      <alignment horizontal="center" vertical="center" shrinkToFit="1"/>
    </xf>
    <xf numFmtId="2" fontId="39" fillId="0" borderId="33" xfId="0" applyNumberFormat="1" applyFont="1" applyBorder="1" applyAlignment="1">
      <alignment horizontal="center" vertical="center" shrinkToFit="1"/>
    </xf>
    <xf numFmtId="2" fontId="39" fillId="0" borderId="30" xfId="1" applyNumberFormat="1" applyFont="1" applyBorder="1" applyAlignment="1">
      <alignment horizontal="center" vertical="center" shrinkToFit="1"/>
    </xf>
    <xf numFmtId="0" fontId="22" fillId="9" borderId="49" xfId="1" applyFont="1" applyFill="1" applyBorder="1" applyAlignment="1" applyProtection="1">
      <alignment horizontal="center" vertical="center" shrinkToFit="1"/>
      <protection locked="0"/>
    </xf>
    <xf numFmtId="0" fontId="22" fillId="9" borderId="62" xfId="1" applyFont="1" applyFill="1" applyBorder="1" applyAlignment="1" applyProtection="1">
      <alignment horizontal="center" vertical="center" shrinkToFit="1"/>
      <protection locked="0"/>
    </xf>
    <xf numFmtId="0" fontId="22" fillId="9" borderId="38" xfId="1" applyFont="1" applyFill="1" applyBorder="1" applyAlignment="1" applyProtection="1">
      <alignment horizontal="center" vertical="center" shrinkToFit="1"/>
      <protection locked="0"/>
    </xf>
    <xf numFmtId="2" fontId="17" fillId="10" borderId="30" xfId="1" applyNumberFormat="1" applyFill="1" applyBorder="1" applyAlignment="1" applyProtection="1">
      <alignment horizontal="center" vertical="center" shrinkToFit="1"/>
      <protection locked="0"/>
    </xf>
    <xf numFmtId="2" fontId="17" fillId="10" borderId="31" xfId="1" applyNumberFormat="1" applyFill="1" applyBorder="1" applyAlignment="1" applyProtection="1">
      <alignment horizontal="center" vertical="center" shrinkToFit="1"/>
      <protection locked="0"/>
    </xf>
    <xf numFmtId="2" fontId="17" fillId="10" borderId="26" xfId="1" applyNumberFormat="1" applyFill="1" applyBorder="1" applyAlignment="1" applyProtection="1">
      <alignment horizontal="center" vertical="center" shrinkToFit="1"/>
      <protection locked="0"/>
    </xf>
    <xf numFmtId="2" fontId="17" fillId="10" borderId="32" xfId="1" applyNumberFormat="1" applyFill="1" applyBorder="1" applyAlignment="1" applyProtection="1">
      <alignment horizontal="center" vertical="center" shrinkToFit="1"/>
      <protection locked="0"/>
    </xf>
    <xf numFmtId="0" fontId="22" fillId="9" borderId="58" xfId="0" applyFont="1" applyFill="1" applyBorder="1" applyAlignment="1" applyProtection="1">
      <alignment horizontal="center" vertical="center" shrinkToFit="1"/>
      <protection locked="0"/>
    </xf>
    <xf numFmtId="0" fontId="22" fillId="9" borderId="38" xfId="0" applyFont="1" applyFill="1" applyBorder="1" applyAlignment="1" applyProtection="1">
      <alignment horizontal="center" vertical="center" shrinkToFit="1"/>
      <protection locked="0"/>
    </xf>
    <xf numFmtId="2" fontId="0" fillId="10" borderId="35" xfId="0" applyNumberFormat="1" applyFill="1" applyBorder="1" applyAlignment="1" applyProtection="1">
      <alignment horizontal="center" vertical="center" shrinkToFit="1"/>
      <protection locked="0"/>
    </xf>
    <xf numFmtId="2" fontId="0" fillId="10" borderId="31" xfId="0" applyNumberFormat="1" applyFill="1" applyBorder="1" applyAlignment="1" applyProtection="1">
      <alignment horizontal="center" vertical="center" shrinkToFit="1"/>
      <protection locked="0"/>
    </xf>
    <xf numFmtId="2" fontId="0" fillId="10" borderId="57" xfId="0" applyNumberFormat="1" applyFill="1" applyBorder="1" applyAlignment="1" applyProtection="1">
      <alignment horizontal="center" vertical="center" shrinkToFit="1"/>
      <protection locked="0"/>
    </xf>
    <xf numFmtId="2" fontId="0" fillId="10" borderId="26" xfId="0" applyNumberFormat="1" applyFill="1" applyBorder="1" applyAlignment="1" applyProtection="1">
      <alignment horizontal="center" vertical="center" shrinkToFit="1"/>
      <protection locked="0"/>
    </xf>
    <xf numFmtId="2" fontId="0" fillId="10" borderId="32" xfId="0" applyNumberFormat="1" applyFill="1" applyBorder="1" applyAlignment="1" applyProtection="1">
      <alignment horizontal="center" vertical="center" shrinkToFit="1"/>
      <protection locked="0"/>
    </xf>
    <xf numFmtId="2" fontId="0" fillId="10" borderId="36" xfId="0" applyNumberFormat="1" applyFill="1" applyBorder="1" applyAlignment="1">
      <alignment horizontal="center" vertical="center" shrinkToFit="1"/>
    </xf>
    <xf numFmtId="2" fontId="39" fillId="4" borderId="26" xfId="1" applyNumberFormat="1" applyFont="1" applyFill="1" applyBorder="1" applyAlignment="1" applyProtection="1">
      <alignment horizontal="center" vertical="center" shrinkToFit="1"/>
      <protection locked="0"/>
    </xf>
    <xf numFmtId="2" fontId="39" fillId="4" borderId="26" xfId="0" applyNumberFormat="1" applyFont="1" applyFill="1" applyBorder="1" applyAlignment="1" applyProtection="1">
      <alignment horizontal="center" vertical="center" shrinkToFit="1"/>
      <protection locked="0"/>
    </xf>
    <xf numFmtId="2" fontId="17" fillId="0" borderId="36" xfId="1" applyNumberFormat="1" applyFont="1" applyBorder="1" applyAlignment="1">
      <alignment horizontal="center" vertical="center" shrinkToFit="1"/>
    </xf>
    <xf numFmtId="2" fontId="39" fillId="4" borderId="30" xfId="1" applyNumberFormat="1" applyFont="1" applyFill="1" applyBorder="1" applyAlignment="1" applyProtection="1">
      <alignment horizontal="center" vertical="center"/>
      <protection locked="0"/>
    </xf>
    <xf numFmtId="2" fontId="39" fillId="4" borderId="26" xfId="1" applyNumberFormat="1" applyFont="1" applyFill="1" applyBorder="1" applyAlignment="1" applyProtection="1">
      <alignment horizontal="center" vertical="center"/>
      <protection locked="0"/>
    </xf>
    <xf numFmtId="2" fontId="39" fillId="0" borderId="60" xfId="1" applyNumberFormat="1" applyFont="1" applyFill="1" applyBorder="1" applyAlignment="1">
      <alignment horizontal="center" vertical="center" shrinkToFit="1"/>
    </xf>
    <xf numFmtId="2" fontId="17" fillId="0" borderId="60" xfId="1" applyNumberFormat="1" applyFont="1" applyFill="1" applyBorder="1" applyAlignment="1">
      <alignment horizontal="center" vertical="center" shrinkToFit="1"/>
    </xf>
    <xf numFmtId="2" fontId="17" fillId="4" borderId="26" xfId="0" applyNumberFormat="1" applyFont="1" applyFill="1" applyBorder="1" applyAlignment="1" applyProtection="1">
      <alignment horizontal="center" vertical="center" shrinkToFit="1"/>
      <protection locked="0"/>
    </xf>
    <xf numFmtId="0" fontId="2" fillId="0" borderId="0" xfId="2" applyFont="1"/>
    <xf numFmtId="0" fontId="2" fillId="0" borderId="78" xfId="2" applyFont="1" applyBorder="1"/>
    <xf numFmtId="0" fontId="1" fillId="0" borderId="0" xfId="2" applyFont="1"/>
    <xf numFmtId="0" fontId="40" fillId="0" borderId="0" xfId="0" applyFont="1"/>
    <xf numFmtId="0" fontId="17" fillId="0" borderId="0" xfId="0" applyFont="1"/>
    <xf numFmtId="0" fontId="0" fillId="0" borderId="0" xfId="0" applyAlignment="1"/>
    <xf numFmtId="0" fontId="17" fillId="0" borderId="26" xfId="0" applyFont="1" applyBorder="1"/>
    <xf numFmtId="0" fontId="0" fillId="0" borderId="26" xfId="0" applyBorder="1" applyAlignment="1">
      <alignment horizontal="center" vertical="center"/>
    </xf>
    <xf numFmtId="0" fontId="17" fillId="0" borderId="26" xfId="0" applyFont="1" applyFill="1" applyBorder="1"/>
    <xf numFmtId="0" fontId="0" fillId="0" borderId="26" xfId="0" applyBorder="1" applyAlignment="1">
      <alignment horizontal="center"/>
    </xf>
    <xf numFmtId="14" fontId="0" fillId="0" borderId="26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7" fillId="0" borderId="26" xfId="0" applyFont="1" applyBorder="1" applyAlignment="1">
      <alignment horizontal="center" vertical="center"/>
    </xf>
    <xf numFmtId="0" fontId="0" fillId="0" borderId="26" xfId="0" applyBorder="1" applyAlignment="1">
      <alignment horizontal="center"/>
    </xf>
    <xf numFmtId="0" fontId="39" fillId="0" borderId="26" xfId="0" applyFont="1" applyBorder="1" applyAlignment="1">
      <alignment horizontal="center" vertical="center"/>
    </xf>
    <xf numFmtId="2" fontId="17" fillId="0" borderId="26" xfId="1" applyNumberFormat="1" applyFont="1" applyBorder="1" applyAlignment="1">
      <alignment horizontal="center" vertical="center" shrinkToFit="1"/>
    </xf>
    <xf numFmtId="2" fontId="17" fillId="0" borderId="26" xfId="0" applyNumberFormat="1" applyFont="1" applyBorder="1" applyAlignment="1">
      <alignment horizontal="center" vertical="center" shrinkToFit="1"/>
    </xf>
    <xf numFmtId="2" fontId="17" fillId="4" borderId="30" xfId="0" applyNumberFormat="1" applyFont="1" applyFill="1" applyBorder="1" applyAlignment="1" applyProtection="1">
      <alignment horizontal="center" vertical="center" shrinkToFit="1"/>
      <protection locked="0"/>
    </xf>
    <xf numFmtId="0" fontId="0" fillId="0" borderId="26" xfId="0" applyBorder="1" applyAlignment="1">
      <alignment horizontal="center"/>
    </xf>
    <xf numFmtId="0" fontId="42" fillId="0" borderId="0" xfId="0" applyFont="1" applyBorder="1" applyAlignment="1"/>
    <xf numFmtId="0" fontId="42" fillId="0" borderId="0" xfId="0" applyFont="1" applyBorder="1" applyAlignment="1">
      <alignment horizontal="center"/>
    </xf>
    <xf numFmtId="0" fontId="44" fillId="0" borderId="0" xfId="0" applyFont="1" applyBorder="1" applyAlignment="1">
      <alignment horizontal="center"/>
    </xf>
    <xf numFmtId="0" fontId="0" fillId="0" borderId="0" xfId="0" applyBorder="1"/>
    <xf numFmtId="14" fontId="0" fillId="0" borderId="0" xfId="0" applyNumberFormat="1" applyBorder="1"/>
    <xf numFmtId="0" fontId="45" fillId="0" borderId="0" xfId="0" applyFont="1"/>
    <xf numFmtId="0" fontId="46" fillId="0" borderId="17" xfId="0" applyFont="1" applyBorder="1" applyAlignment="1">
      <alignment horizontal="center" vertical="center" wrapText="1"/>
    </xf>
    <xf numFmtId="0" fontId="47" fillId="0" borderId="62" xfId="0" applyFont="1" applyBorder="1" applyAlignment="1">
      <alignment horizontal="center" vertical="center" wrapText="1"/>
    </xf>
    <xf numFmtId="0" fontId="47" fillId="0" borderId="93" xfId="0" applyFont="1" applyBorder="1" applyAlignment="1">
      <alignment horizontal="center" vertical="center" wrapText="1"/>
    </xf>
    <xf numFmtId="0" fontId="47" fillId="0" borderId="19" xfId="0" applyFont="1" applyBorder="1" applyAlignment="1">
      <alignment horizontal="center" vertical="center" wrapText="1"/>
    </xf>
    <xf numFmtId="0" fontId="47" fillId="0" borderId="0" xfId="0" applyFont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93" xfId="0" applyBorder="1" applyAlignment="1">
      <alignment vertical="center"/>
    </xf>
    <xf numFmtId="0" fontId="0" fillId="0" borderId="30" xfId="0" applyBorder="1" applyAlignment="1">
      <alignment horizontal="center" vertical="center" wrapText="1"/>
    </xf>
    <xf numFmtId="0" fontId="0" fillId="0" borderId="30" xfId="0" applyBorder="1" applyAlignment="1">
      <alignment horizontal="center"/>
    </xf>
    <xf numFmtId="165" fontId="0" fillId="0" borderId="31" xfId="0" applyNumberForma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6" xfId="0" applyBorder="1" applyAlignment="1">
      <alignment vertical="center"/>
    </xf>
    <xf numFmtId="0" fontId="0" fillId="0" borderId="26" xfId="0" applyBorder="1" applyAlignment="1">
      <alignment horizontal="center" vertical="center" wrapText="1"/>
    </xf>
    <xf numFmtId="165" fontId="0" fillId="0" borderId="32" xfId="0" applyNumberFormat="1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48" fillId="0" borderId="26" xfId="0" applyFont="1" applyBorder="1" applyAlignment="1">
      <alignment horizontal="center"/>
    </xf>
    <xf numFmtId="0" fontId="49" fillId="0" borderId="0" xfId="0" applyFont="1"/>
    <xf numFmtId="0" fontId="50" fillId="0" borderId="26" xfId="0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51" fillId="0" borderId="0" xfId="0" applyFont="1" applyBorder="1"/>
    <xf numFmtId="0" fontId="0" fillId="0" borderId="6" xfId="0" applyFill="1" applyBorder="1"/>
    <xf numFmtId="0" fontId="0" fillId="0" borderId="6" xfId="0" applyBorder="1"/>
    <xf numFmtId="0" fontId="52" fillId="0" borderId="0" xfId="0" applyFont="1" applyBorder="1" applyAlignment="1"/>
    <xf numFmtId="0" fontId="53" fillId="0" borderId="0" xfId="0" applyFont="1" applyBorder="1" applyAlignment="1">
      <alignment horizontal="center"/>
    </xf>
    <xf numFmtId="0" fontId="47" fillId="0" borderId="94" xfId="0" applyFont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6" fillId="0" borderId="38" xfId="0" applyFont="1" applyBorder="1" applyAlignment="1">
      <alignment horizontal="center" vertical="center" wrapText="1"/>
    </xf>
    <xf numFmtId="3" fontId="0" fillId="0" borderId="59" xfId="3" applyNumberFormat="1" applyFont="1" applyBorder="1" applyAlignment="1">
      <alignment horizontal="center" vertical="center"/>
    </xf>
    <xf numFmtId="14" fontId="0" fillId="0" borderId="35" xfId="0" applyNumberFormat="1" applyFill="1" applyBorder="1" applyAlignment="1">
      <alignment horizontal="center"/>
    </xf>
    <xf numFmtId="14" fontId="0" fillId="0" borderId="35" xfId="0" applyNumberFormat="1" applyFont="1" applyFill="1" applyBorder="1" applyAlignment="1">
      <alignment horizontal="center"/>
    </xf>
    <xf numFmtId="165" fontId="0" fillId="0" borderId="35" xfId="3" applyNumberFormat="1" applyFont="1" applyFill="1" applyBorder="1"/>
    <xf numFmtId="10" fontId="0" fillId="0" borderId="91" xfId="0" applyNumberFormat="1" applyFill="1" applyBorder="1" applyAlignment="1">
      <alignment horizontal="center"/>
    </xf>
    <xf numFmtId="165" fontId="0" fillId="0" borderId="35" xfId="3" applyNumberFormat="1" applyFont="1" applyFill="1" applyBorder="1" applyAlignment="1">
      <alignment horizontal="center"/>
    </xf>
    <xf numFmtId="10" fontId="0" fillId="0" borderId="61" xfId="4" applyNumberFormat="1" applyFont="1" applyFill="1" applyBorder="1" applyAlignment="1">
      <alignment horizontal="center" vertical="center" wrapText="1"/>
    </xf>
    <xf numFmtId="165" fontId="0" fillId="0" borderId="0" xfId="3" applyNumberFormat="1" applyFont="1" applyBorder="1" applyAlignment="1">
      <alignment horizontal="center" vertical="center"/>
    </xf>
    <xf numFmtId="0" fontId="0" fillId="0" borderId="21" xfId="0" applyBorder="1"/>
    <xf numFmtId="14" fontId="0" fillId="0" borderId="26" xfId="0" applyNumberFormat="1" applyFill="1" applyBorder="1" applyAlignment="1">
      <alignment horizontal="center"/>
    </xf>
    <xf numFmtId="165" fontId="0" fillId="0" borderId="26" xfId="3" applyNumberFormat="1" applyFont="1" applyFill="1" applyBorder="1"/>
    <xf numFmtId="165" fontId="0" fillId="0" borderId="26" xfId="3" applyNumberFormat="1" applyFont="1" applyFill="1" applyBorder="1" applyAlignment="1">
      <alignment horizontal="center"/>
    </xf>
    <xf numFmtId="10" fontId="0" fillId="0" borderId="65" xfId="4" applyNumberFormat="1" applyFont="1" applyFill="1" applyBorder="1" applyAlignment="1">
      <alignment horizontal="center" vertical="center" wrapText="1"/>
    </xf>
    <xf numFmtId="1" fontId="0" fillId="0" borderId="21" xfId="3" applyNumberFormat="1" applyFont="1" applyBorder="1" applyAlignment="1">
      <alignment horizontal="center" vertical="center"/>
    </xf>
    <xf numFmtId="14" fontId="0" fillId="0" borderId="26" xfId="0" applyNumberFormat="1" applyBorder="1" applyAlignment="1">
      <alignment horizontal="center"/>
    </xf>
    <xf numFmtId="165" fontId="0" fillId="0" borderId="26" xfId="3" applyNumberFormat="1" applyFont="1" applyBorder="1"/>
    <xf numFmtId="10" fontId="0" fillId="0" borderId="65" xfId="4" applyNumberFormat="1" applyFont="1" applyBorder="1" applyAlignment="1">
      <alignment horizontal="center" vertical="center" wrapText="1"/>
    </xf>
    <xf numFmtId="165" fontId="0" fillId="0" borderId="0" xfId="3" applyNumberFormat="1" applyFont="1" applyBorder="1" applyAlignment="1">
      <alignment vertical="center"/>
    </xf>
    <xf numFmtId="1" fontId="0" fillId="0" borderId="55" xfId="3" applyNumberFormat="1" applyFont="1" applyBorder="1" applyAlignment="1">
      <alignment horizontal="center" vertical="center"/>
    </xf>
    <xf numFmtId="0" fontId="47" fillId="0" borderId="17" xfId="0" applyFont="1" applyBorder="1"/>
    <xf numFmtId="0" fontId="47" fillId="0" borderId="62" xfId="0" applyFont="1" applyBorder="1"/>
    <xf numFmtId="0" fontId="0" fillId="0" borderId="62" xfId="0" applyBorder="1"/>
    <xf numFmtId="10" fontId="0" fillId="0" borderId="94" xfId="0" applyNumberFormat="1" applyBorder="1" applyAlignment="1">
      <alignment horizontal="center"/>
    </xf>
    <xf numFmtId="165" fontId="0" fillId="0" borderId="97" xfId="3" applyNumberFormat="1" applyFont="1" applyBorder="1" applyAlignment="1">
      <alignment horizontal="center"/>
    </xf>
    <xf numFmtId="166" fontId="0" fillId="0" borderId="97" xfId="4" applyNumberFormat="1" applyFont="1" applyBorder="1" applyAlignment="1">
      <alignment horizontal="center"/>
    </xf>
    <xf numFmtId="165" fontId="54" fillId="0" borderId="0" xfId="0" applyNumberFormat="1" applyFont="1" applyFill="1" applyBorder="1"/>
    <xf numFmtId="0" fontId="47" fillId="13" borderId="26" xfId="0" applyFont="1" applyFill="1" applyBorder="1" applyAlignment="1">
      <alignment horizontal="center"/>
    </xf>
    <xf numFmtId="10" fontId="47" fillId="12" borderId="26" xfId="0" applyNumberFormat="1" applyFont="1" applyFill="1" applyBorder="1" applyAlignment="1">
      <alignment horizontal="center" vertical="center" wrapText="1"/>
    </xf>
    <xf numFmtId="1" fontId="47" fillId="12" borderId="26" xfId="0" applyNumberFormat="1" applyFont="1" applyFill="1" applyBorder="1" applyAlignment="1">
      <alignment horizontal="center" vertical="center"/>
    </xf>
    <xf numFmtId="0" fontId="0" fillId="0" borderId="0" xfId="0" applyBorder="1" applyAlignment="1"/>
    <xf numFmtId="0" fontId="53" fillId="0" borderId="0" xfId="0" applyFont="1" applyBorder="1"/>
    <xf numFmtId="0" fontId="56" fillId="0" borderId="0" xfId="0" applyFont="1" applyBorder="1"/>
    <xf numFmtId="168" fontId="0" fillId="0" borderId="0" xfId="0" applyNumberFormat="1" applyBorder="1" applyAlignment="1">
      <alignment vertical="center"/>
    </xf>
    <xf numFmtId="0" fontId="57" fillId="0" borderId="0" xfId="0" applyFont="1" applyBorder="1" applyAlignment="1">
      <alignment vertical="center" wrapText="1"/>
    </xf>
    <xf numFmtId="0" fontId="0" fillId="0" borderId="0" xfId="0" quotePrefix="1" applyBorder="1" applyAlignment="1">
      <alignment horizontal="center" vertical="center" wrapText="1"/>
    </xf>
    <xf numFmtId="0" fontId="17" fillId="0" borderId="26" xfId="0" applyFont="1" applyBorder="1" applyAlignment="1">
      <alignment horizontal="center" vertical="center" wrapText="1"/>
    </xf>
    <xf numFmtId="49" fontId="23" fillId="0" borderId="0" xfId="0" applyNumberFormat="1" applyFont="1" applyBorder="1" applyAlignment="1"/>
    <xf numFmtId="0" fontId="23" fillId="0" borderId="0" xfId="0" applyFont="1" applyBorder="1" applyAlignment="1">
      <alignment horizontal="left"/>
    </xf>
    <xf numFmtId="4" fontId="39" fillId="0" borderId="26" xfId="0" applyNumberFormat="1" applyFont="1" applyBorder="1" applyAlignment="1">
      <alignment horizontal="center" vertical="center" wrapText="1"/>
    </xf>
    <xf numFmtId="0" fontId="17" fillId="0" borderId="78" xfId="0" applyFont="1" applyBorder="1" applyAlignment="1">
      <alignment shrinkToFit="1"/>
    </xf>
    <xf numFmtId="0" fontId="17" fillId="0" borderId="4" xfId="1" applyBorder="1" applyAlignment="1">
      <alignment horizontal="center" vertical="justify" wrapText="1" shrinkToFit="1"/>
    </xf>
    <xf numFmtId="0" fontId="17" fillId="0" borderId="59" xfId="1" applyBorder="1" applyAlignment="1">
      <alignment horizontal="center" vertical="center" wrapText="1" shrinkToFit="1"/>
    </xf>
    <xf numFmtId="2" fontId="39" fillId="0" borderId="35" xfId="1" applyNumberFormat="1" applyFont="1" applyBorder="1" applyAlignment="1">
      <alignment horizontal="center" vertical="center" wrapText="1" shrinkToFit="1"/>
    </xf>
    <xf numFmtId="2" fontId="17" fillId="0" borderId="35" xfId="1" applyNumberFormat="1" applyBorder="1" applyAlignment="1">
      <alignment horizontal="center" vertical="center" wrapText="1" shrinkToFit="1"/>
    </xf>
    <xf numFmtId="49" fontId="19" fillId="0" borderId="32" xfId="0" applyNumberFormat="1" applyFont="1" applyBorder="1" applyAlignment="1">
      <alignment horizontal="center" vertical="center" wrapText="1"/>
    </xf>
    <xf numFmtId="2" fontId="17" fillId="0" borderId="21" xfId="1" applyNumberFormat="1" applyBorder="1" applyAlignment="1">
      <alignment horizontal="center" vertical="center" wrapText="1" shrinkToFit="1"/>
    </xf>
    <xf numFmtId="2" fontId="17" fillId="0" borderId="26" xfId="1" applyNumberFormat="1" applyBorder="1" applyAlignment="1">
      <alignment horizontal="center" vertical="center" wrapText="1" shrinkToFit="1"/>
    </xf>
    <xf numFmtId="2" fontId="17" fillId="10" borderId="26" xfId="1" applyNumberFormat="1" applyFill="1" applyBorder="1" applyAlignment="1">
      <alignment horizontal="center" vertical="center" wrapText="1" shrinkToFit="1"/>
    </xf>
    <xf numFmtId="2" fontId="17" fillId="10" borderId="32" xfId="1" applyNumberFormat="1" applyFill="1" applyBorder="1" applyAlignment="1">
      <alignment horizontal="center" vertical="center" wrapText="1" shrinkToFit="1"/>
    </xf>
    <xf numFmtId="0" fontId="17" fillId="0" borderId="8" xfId="1" applyBorder="1" applyAlignment="1">
      <alignment horizontal="center" vertical="justify" wrapText="1" shrinkToFit="1"/>
    </xf>
    <xf numFmtId="0" fontId="17" fillId="0" borderId="0" xfId="1" applyAlignment="1">
      <alignment wrapText="1" shrinkToFit="1"/>
    </xf>
    <xf numFmtId="0" fontId="7" fillId="0" borderId="21" xfId="1" applyFont="1" applyBorder="1" applyAlignment="1">
      <alignment horizontal="center" vertical="center" wrapText="1" shrinkToFit="1"/>
    </xf>
    <xf numFmtId="2" fontId="39" fillId="0" borderId="26" xfId="1" applyNumberFormat="1" applyFont="1" applyBorder="1" applyAlignment="1">
      <alignment horizontal="center" vertical="center" wrapText="1" shrinkToFit="1"/>
    </xf>
    <xf numFmtId="2" fontId="13" fillId="0" borderId="21" xfId="1" applyNumberFormat="1" applyFont="1" applyBorder="1" applyAlignment="1">
      <alignment horizontal="center" vertical="center" wrapText="1" shrinkToFit="1"/>
    </xf>
    <xf numFmtId="2" fontId="17" fillId="0" borderId="32" xfId="1" applyNumberFormat="1" applyBorder="1" applyAlignment="1">
      <alignment horizontal="center" vertical="center" wrapText="1" shrinkToFit="1"/>
    </xf>
    <xf numFmtId="0" fontId="0" fillId="4" borderId="78" xfId="0" applyFill="1" applyBorder="1" applyAlignment="1">
      <alignment shrinkToFit="1"/>
    </xf>
    <xf numFmtId="2" fontId="0" fillId="0" borderId="61" xfId="4" applyNumberFormat="1" applyFont="1" applyFill="1" applyBorder="1" applyAlignment="1">
      <alignment horizontal="center" vertical="center" wrapText="1"/>
    </xf>
    <xf numFmtId="2" fontId="0" fillId="0" borderId="65" xfId="4" applyNumberFormat="1" applyFont="1" applyFill="1" applyBorder="1" applyAlignment="1">
      <alignment horizontal="center" vertical="center" wrapText="1"/>
    </xf>
    <xf numFmtId="2" fontId="0" fillId="0" borderId="65" xfId="4" applyNumberFormat="1" applyFont="1" applyBorder="1" applyAlignment="1">
      <alignment horizontal="center" vertical="center" wrapText="1"/>
    </xf>
    <xf numFmtId="2" fontId="0" fillId="0" borderId="97" xfId="4" applyNumberFormat="1" applyFont="1" applyBorder="1" applyAlignment="1">
      <alignment horizontal="center"/>
    </xf>
    <xf numFmtId="0" fontId="43" fillId="0" borderId="0" xfId="0" applyFont="1" applyBorder="1" applyAlignment="1"/>
    <xf numFmtId="0" fontId="43" fillId="0" borderId="0" xfId="0" applyFont="1" applyBorder="1" applyAlignment="1">
      <alignment horizontal="right"/>
    </xf>
    <xf numFmtId="14" fontId="43" fillId="0" borderId="0" xfId="0" applyNumberFormat="1" applyFont="1" applyBorder="1" applyAlignment="1">
      <alignment horizontal="center"/>
    </xf>
    <xf numFmtId="0" fontId="39" fillId="0" borderId="0" xfId="0" applyFont="1" applyAlignment="1">
      <alignment horizontal="left"/>
    </xf>
    <xf numFmtId="3" fontId="46" fillId="11" borderId="62" xfId="0" applyNumberFormat="1" applyFont="1" applyFill="1" applyBorder="1" applyAlignment="1">
      <alignment horizontal="center"/>
    </xf>
    <xf numFmtId="3" fontId="46" fillId="12" borderId="62" xfId="0" applyNumberFormat="1" applyFont="1" applyFill="1" applyBorder="1" applyAlignment="1">
      <alignment horizontal="center"/>
    </xf>
    <xf numFmtId="2" fontId="12" fillId="0" borderId="50" xfId="0" applyNumberFormat="1" applyFont="1" applyBorder="1" applyAlignment="1">
      <alignment horizontal="center" vertical="center" wrapText="1" shrinkToFit="1"/>
    </xf>
    <xf numFmtId="14" fontId="58" fillId="0" borderId="26" xfId="0" applyNumberFormat="1" applyFont="1" applyBorder="1" applyAlignment="1">
      <alignment horizontal="center" vertical="center"/>
    </xf>
    <xf numFmtId="2" fontId="0" fillId="0" borderId="32" xfId="0" applyNumberFormat="1" applyBorder="1" applyAlignment="1">
      <alignment horizontal="center" vertical="center"/>
    </xf>
    <xf numFmtId="10" fontId="0" fillId="0" borderId="95" xfId="0" applyNumberFormat="1" applyBorder="1" applyAlignment="1">
      <alignment horizontal="center" vertical="center"/>
    </xf>
    <xf numFmtId="10" fontId="0" fillId="0" borderId="95" xfId="4" applyNumberFormat="1" applyFont="1" applyBorder="1" applyAlignment="1">
      <alignment horizontal="center" vertical="center"/>
    </xf>
    <xf numFmtId="0" fontId="0" fillId="0" borderId="65" xfId="0" applyBorder="1" applyAlignment="1">
      <alignment horizontal="center" vertical="center"/>
    </xf>
    <xf numFmtId="2" fontId="0" fillId="0" borderId="65" xfId="0" applyNumberFormat="1" applyBorder="1" applyAlignment="1">
      <alignment horizontal="center" vertical="center"/>
    </xf>
    <xf numFmtId="14" fontId="0" fillId="0" borderId="36" xfId="0" applyNumberFormat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10" fontId="0" fillId="0" borderId="89" xfId="0" applyNumberFormat="1" applyBorder="1" applyAlignment="1">
      <alignment horizontal="center" vertical="center"/>
    </xf>
    <xf numFmtId="0" fontId="0" fillId="0" borderId="96" xfId="0" applyBorder="1" applyAlignment="1">
      <alignment horizontal="center" vertical="center"/>
    </xf>
    <xf numFmtId="2" fontId="0" fillId="0" borderId="96" xfId="0" applyNumberFormat="1" applyBorder="1" applyAlignment="1">
      <alignment horizontal="center" vertical="center"/>
    </xf>
    <xf numFmtId="3" fontId="0" fillId="0" borderId="26" xfId="0" applyNumberFormat="1" applyBorder="1" applyAlignment="1">
      <alignment horizontal="center" vertical="center"/>
    </xf>
    <xf numFmtId="3" fontId="0" fillId="0" borderId="26" xfId="3" applyNumberFormat="1" applyFont="1" applyBorder="1" applyAlignment="1">
      <alignment horizontal="center" vertical="center"/>
    </xf>
    <xf numFmtId="3" fontId="0" fillId="0" borderId="36" xfId="0" applyNumberFormat="1" applyBorder="1" applyAlignment="1">
      <alignment horizontal="center" vertical="center"/>
    </xf>
    <xf numFmtId="3" fontId="0" fillId="0" borderId="36" xfId="3" applyNumberFormat="1" applyFont="1" applyBorder="1" applyAlignment="1">
      <alignment horizontal="center" vertical="center"/>
    </xf>
    <xf numFmtId="167" fontId="0" fillId="0" borderId="26" xfId="3" applyNumberFormat="1" applyFont="1" applyBorder="1" applyAlignment="1">
      <alignment horizontal="center" vertical="center"/>
    </xf>
    <xf numFmtId="167" fontId="0" fillId="0" borderId="33" xfId="3" applyNumberFormat="1" applyFont="1" applyBorder="1" applyAlignment="1">
      <alignment horizontal="center" vertical="center"/>
    </xf>
    <xf numFmtId="0" fontId="39" fillId="0" borderId="0" xfId="0" applyFont="1" applyBorder="1" applyAlignment="1">
      <alignment horizontal="center" vertical="center"/>
    </xf>
    <xf numFmtId="14" fontId="9" fillId="0" borderId="42" xfId="0" applyNumberFormat="1" applyFont="1" applyBorder="1" applyAlignment="1">
      <alignment horizontal="center" vertical="center" shrinkToFit="1"/>
    </xf>
    <xf numFmtId="0" fontId="9" fillId="0" borderId="43" xfId="0" applyFont="1" applyBorder="1" applyAlignment="1">
      <alignment horizontal="center" vertical="center" shrinkToFit="1"/>
    </xf>
    <xf numFmtId="0" fontId="17" fillId="0" borderId="12" xfId="0" applyFont="1" applyBorder="1" applyAlignment="1">
      <alignment horizontal="center"/>
    </xf>
    <xf numFmtId="49" fontId="38" fillId="0" borderId="46" xfId="0" applyNumberFormat="1" applyFont="1" applyBorder="1" applyAlignment="1">
      <alignment horizontal="center" vertical="center" shrinkToFit="1"/>
    </xf>
    <xf numFmtId="0" fontId="39" fillId="0" borderId="47" xfId="0" applyFont="1" applyBorder="1"/>
    <xf numFmtId="0" fontId="39" fillId="0" borderId="48" xfId="0" applyFont="1" applyBorder="1"/>
    <xf numFmtId="0" fontId="0" fillId="0" borderId="12" xfId="0" applyBorder="1" applyAlignment="1">
      <alignment horizontal="center"/>
    </xf>
    <xf numFmtId="0" fontId="1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9" fillId="0" borderId="46" xfId="0" applyFont="1" applyBorder="1" applyAlignment="1">
      <alignment horizontal="center" vertical="center" shrinkToFit="1"/>
    </xf>
    <xf numFmtId="0" fontId="9" fillId="0" borderId="47" xfId="0" applyFont="1" applyBorder="1" applyAlignment="1">
      <alignment horizontal="center" vertical="center" shrinkToFit="1"/>
    </xf>
    <xf numFmtId="0" fontId="9" fillId="0" borderId="48" xfId="0" applyFont="1" applyBorder="1" applyAlignment="1">
      <alignment horizontal="center" vertical="center" shrinkToFit="1"/>
    </xf>
    <xf numFmtId="49" fontId="9" fillId="0" borderId="41" xfId="0" applyNumberFormat="1" applyFont="1" applyBorder="1" applyAlignment="1">
      <alignment horizontal="center" vertical="center" shrinkToFit="1"/>
    </xf>
    <xf numFmtId="49" fontId="9" fillId="0" borderId="42" xfId="0" applyNumberFormat="1" applyFont="1" applyBorder="1" applyAlignment="1">
      <alignment horizontal="center" vertical="center" shrinkToFit="1"/>
    </xf>
    <xf numFmtId="49" fontId="9" fillId="0" borderId="43" xfId="0" applyNumberFormat="1" applyFont="1" applyBorder="1" applyAlignment="1">
      <alignment horizontal="center" vertical="center" shrinkToFit="1"/>
    </xf>
    <xf numFmtId="0" fontId="0" fillId="0" borderId="26" xfId="0" applyBorder="1" applyAlignment="1">
      <alignment horizontal="left"/>
    </xf>
    <xf numFmtId="0" fontId="0" fillId="0" borderId="26" xfId="0" applyBorder="1" applyAlignment="1">
      <alignment horizontal="center"/>
    </xf>
    <xf numFmtId="0" fontId="53" fillId="0" borderId="0" xfId="0" applyFont="1" applyBorder="1" applyAlignment="1"/>
    <xf numFmtId="0" fontId="0" fillId="0" borderId="0" xfId="0" applyBorder="1" applyAlignment="1"/>
    <xf numFmtId="0" fontId="55" fillId="13" borderId="26" xfId="0" applyFont="1" applyFill="1" applyBorder="1" applyAlignment="1">
      <alignment horizontal="center"/>
    </xf>
    <xf numFmtId="0" fontId="47" fillId="13" borderId="26" xfId="0" applyFont="1" applyFill="1" applyBorder="1" applyAlignment="1">
      <alignment horizontal="center"/>
    </xf>
    <xf numFmtId="167" fontId="47" fillId="12" borderId="95" xfId="3" applyNumberFormat="1" applyFont="1" applyFill="1" applyBorder="1" applyAlignment="1">
      <alignment horizontal="center" vertical="center"/>
    </xf>
    <xf numFmtId="167" fontId="0" fillId="12" borderId="54" xfId="3" applyNumberFormat="1" applyFont="1" applyFill="1" applyBorder="1" applyAlignment="1">
      <alignment horizontal="center" vertical="center"/>
    </xf>
    <xf numFmtId="0" fontId="56" fillId="0" borderId="0" xfId="0" applyFont="1" applyBorder="1" applyAlignment="1"/>
    <xf numFmtId="0" fontId="0" fillId="0" borderId="0" xfId="0" applyAlignment="1"/>
    <xf numFmtId="0" fontId="57" fillId="0" borderId="0" xfId="0" applyFont="1" applyBorder="1" applyAlignment="1">
      <alignment horizontal="center" vertical="center"/>
    </xf>
    <xf numFmtId="0" fontId="29" fillId="0" borderId="0" xfId="2" applyFont="1" applyAlignment="1">
      <alignment horizontal="center" vertical="center"/>
    </xf>
    <xf numFmtId="0" fontId="37" fillId="0" borderId="0" xfId="2" applyFont="1" applyAlignment="1">
      <alignment horizontal="center" vertical="center"/>
    </xf>
    <xf numFmtId="49" fontId="37" fillId="0" borderId="0" xfId="2" applyNumberFormat="1" applyFont="1" applyAlignment="1">
      <alignment horizontal="center" vertical="center"/>
    </xf>
    <xf numFmtId="0" fontId="34" fillId="0" borderId="91" xfId="2" applyNumberFormat="1" applyFont="1" applyBorder="1" applyAlignment="1">
      <alignment horizontal="left" vertical="center" wrapText="1" shrinkToFit="1"/>
    </xf>
    <xf numFmtId="0" fontId="34" fillId="0" borderId="78" xfId="2" applyNumberFormat="1" applyFont="1" applyBorder="1" applyAlignment="1">
      <alignment horizontal="left" vertical="center" wrapText="1" shrinkToFit="1"/>
    </xf>
    <xf numFmtId="0" fontId="34" fillId="0" borderId="60" xfId="2" applyNumberFormat="1" applyFont="1" applyBorder="1" applyAlignment="1">
      <alignment horizontal="left" vertical="center" wrapText="1" shrinkToFit="1"/>
    </xf>
    <xf numFmtId="0" fontId="33" fillId="0" borderId="26" xfId="2" applyFont="1" applyBorder="1" applyAlignment="1">
      <alignment horizontal="center" vertical="center"/>
    </xf>
    <xf numFmtId="0" fontId="30" fillId="0" borderId="36" xfId="2" applyFont="1" applyBorder="1" applyAlignment="1">
      <alignment horizontal="center" vertical="center"/>
    </xf>
    <xf numFmtId="0" fontId="30" fillId="0" borderId="91" xfId="2" applyFont="1" applyBorder="1" applyAlignment="1">
      <alignment horizontal="center" vertical="center"/>
    </xf>
    <xf numFmtId="0" fontId="34" fillId="0" borderId="89" xfId="2" applyFont="1" applyBorder="1" applyAlignment="1">
      <alignment horizontal="center" vertical="center"/>
    </xf>
    <xf numFmtId="0" fontId="34" fillId="0" borderId="90" xfId="2" applyFont="1" applyBorder="1" applyAlignment="1">
      <alignment horizontal="center" vertical="center"/>
    </xf>
    <xf numFmtId="0" fontId="34" fillId="0" borderId="78" xfId="2" applyFont="1" applyBorder="1" applyAlignment="1">
      <alignment horizontal="center" vertical="center"/>
    </xf>
    <xf numFmtId="0" fontId="34" fillId="0" borderId="60" xfId="2" applyFont="1" applyBorder="1" applyAlignment="1">
      <alignment horizontal="center" vertical="center"/>
    </xf>
    <xf numFmtId="0" fontId="34" fillId="0" borderId="36" xfId="2" applyFont="1" applyBorder="1" applyAlignment="1">
      <alignment horizontal="center" vertical="center"/>
    </xf>
    <xf numFmtId="0" fontId="34" fillId="0" borderId="35" xfId="2" applyFont="1" applyBorder="1" applyAlignment="1">
      <alignment horizontal="center" vertical="center"/>
    </xf>
    <xf numFmtId="0" fontId="34" fillId="0" borderId="89" xfId="2" applyFont="1" applyBorder="1" applyAlignment="1">
      <alignment horizontal="center" vertical="center" wrapText="1"/>
    </xf>
    <xf numFmtId="0" fontId="34" fillId="0" borderId="92" xfId="2" applyFont="1" applyBorder="1" applyAlignment="1">
      <alignment horizontal="center" vertical="center" wrapText="1"/>
    </xf>
    <xf numFmtId="0" fontId="34" fillId="0" borderId="90" xfId="2" applyFont="1" applyBorder="1" applyAlignment="1">
      <alignment horizontal="center" vertical="center" wrapText="1"/>
    </xf>
    <xf numFmtId="0" fontId="34" fillId="0" borderId="91" xfId="2" applyFont="1" applyBorder="1" applyAlignment="1">
      <alignment horizontal="center" vertical="center" wrapText="1"/>
    </xf>
    <xf numFmtId="0" fontId="34" fillId="0" borderId="78" xfId="2" applyFont="1" applyBorder="1" applyAlignment="1">
      <alignment horizontal="center" vertical="center" wrapText="1"/>
    </xf>
    <xf numFmtId="0" fontId="34" fillId="0" borderId="60" xfId="2" applyFont="1" applyBorder="1" applyAlignment="1">
      <alignment horizontal="center" vertical="center" wrapText="1"/>
    </xf>
    <xf numFmtId="0" fontId="34" fillId="0" borderId="89" xfId="2" applyNumberFormat="1" applyFont="1" applyBorder="1" applyAlignment="1">
      <alignment horizontal="left" vertical="center" wrapText="1" shrinkToFit="1"/>
    </xf>
    <xf numFmtId="0" fontId="34" fillId="0" borderId="92" xfId="2" applyNumberFormat="1" applyFont="1" applyBorder="1" applyAlignment="1">
      <alignment horizontal="left" vertical="center" wrapText="1" shrinkToFit="1"/>
    </xf>
    <xf numFmtId="0" fontId="34" fillId="0" borderId="90" xfId="2" applyNumberFormat="1" applyFont="1" applyBorder="1" applyAlignment="1">
      <alignment horizontal="left" vertical="center" wrapText="1" shrinkToFit="1"/>
    </xf>
    <xf numFmtId="0" fontId="33" fillId="0" borderId="26" xfId="2" applyFont="1" applyBorder="1" applyAlignment="1">
      <alignment horizontal="center" vertical="center" wrapText="1"/>
    </xf>
    <xf numFmtId="49" fontId="34" fillId="0" borderId="89" xfId="2" applyNumberFormat="1" applyFont="1" applyBorder="1" applyAlignment="1">
      <alignment horizontal="left" vertical="center" wrapText="1" shrinkToFit="1"/>
    </xf>
    <xf numFmtId="49" fontId="34" fillId="0" borderId="92" xfId="2" applyNumberFormat="1" applyFont="1" applyBorder="1" applyAlignment="1">
      <alignment horizontal="left" vertical="center" wrapText="1" shrinkToFit="1"/>
    </xf>
    <xf numFmtId="49" fontId="34" fillId="0" borderId="90" xfId="2" applyNumberFormat="1" applyFont="1" applyBorder="1" applyAlignment="1">
      <alignment horizontal="left" vertical="center" wrapText="1" shrinkToFit="1"/>
    </xf>
    <xf numFmtId="0" fontId="34" fillId="0" borderId="91" xfId="2" applyFont="1" applyBorder="1" applyAlignment="1">
      <alignment horizontal="center" vertical="center"/>
    </xf>
    <xf numFmtId="0" fontId="30" fillId="0" borderId="0" xfId="2" applyFont="1" applyAlignment="1">
      <alignment horizontal="left" wrapText="1"/>
    </xf>
    <xf numFmtId="0" fontId="17" fillId="0" borderId="76" xfId="1" applyBorder="1" applyAlignment="1">
      <alignment horizontal="center" vertical="center" shrinkToFit="1"/>
    </xf>
    <xf numFmtId="0" fontId="17" fillId="0" borderId="77" xfId="1" applyBorder="1" applyAlignment="1">
      <alignment horizontal="center" vertical="center" shrinkToFit="1"/>
    </xf>
    <xf numFmtId="0" fontId="17" fillId="0" borderId="54" xfId="1" applyBorder="1" applyAlignment="1">
      <alignment horizontal="center" vertical="center" shrinkToFit="1"/>
    </xf>
    <xf numFmtId="0" fontId="9" fillId="0" borderId="44" xfId="0" applyFont="1" applyBorder="1" applyAlignment="1">
      <alignment horizontal="left" vertical="center" shrinkToFit="1"/>
    </xf>
    <xf numFmtId="0" fontId="0" fillId="0" borderId="45" xfId="0" applyBorder="1" applyAlignment="1">
      <alignment horizontal="left" vertical="center" shrinkToFit="1"/>
    </xf>
    <xf numFmtId="0" fontId="9" fillId="0" borderId="39" xfId="0" applyFont="1" applyBorder="1" applyAlignment="1">
      <alignment vertical="center" shrinkToFit="1"/>
    </xf>
    <xf numFmtId="0" fontId="9" fillId="0" borderId="40" xfId="0" applyFont="1" applyBorder="1" applyAlignment="1">
      <alignment vertical="center" shrinkToFit="1"/>
    </xf>
    <xf numFmtId="0" fontId="9" fillId="0" borderId="42" xfId="0" applyNumberFormat="1" applyFont="1" applyBorder="1" applyAlignment="1">
      <alignment horizontal="center" vertical="center" shrinkToFit="1"/>
    </xf>
    <xf numFmtId="0" fontId="9" fillId="0" borderId="43" xfId="0" applyNumberFormat="1" applyFont="1" applyBorder="1" applyAlignment="1">
      <alignment horizontal="center" vertical="center" shrinkToFit="1"/>
    </xf>
    <xf numFmtId="0" fontId="0" fillId="0" borderId="40" xfId="0" applyBorder="1" applyAlignment="1">
      <alignment vertical="center" shrinkToFit="1"/>
    </xf>
    <xf numFmtId="0" fontId="28" fillId="4" borderId="92" xfId="0" applyFont="1" applyFill="1" applyBorder="1" applyAlignment="1">
      <alignment horizontal="center" shrinkToFit="1"/>
    </xf>
    <xf numFmtId="0" fontId="17" fillId="4" borderId="92" xfId="0" applyFont="1" applyFill="1" applyBorder="1" applyAlignment="1">
      <alignment horizontal="center" shrinkToFit="1"/>
    </xf>
    <xf numFmtId="0" fontId="0" fillId="4" borderId="92" xfId="0" applyFill="1" applyBorder="1" applyAlignment="1">
      <alignment horizontal="center" shrinkToFit="1"/>
    </xf>
    <xf numFmtId="0" fontId="17" fillId="0" borderId="0" xfId="1" applyAlignment="1">
      <alignment horizontal="center" shrinkToFit="1"/>
    </xf>
    <xf numFmtId="0" fontId="5" fillId="2" borderId="5" xfId="0" applyFont="1" applyFill="1" applyBorder="1" applyAlignment="1">
      <alignment horizontal="center" vertical="center" shrinkToFit="1"/>
    </xf>
    <xf numFmtId="0" fontId="5" fillId="2" borderId="6" xfId="0" applyFont="1" applyFill="1" applyBorder="1" applyAlignment="1">
      <alignment horizontal="center" vertical="center" shrinkToFit="1"/>
    </xf>
    <xf numFmtId="0" fontId="5" fillId="2" borderId="7" xfId="0" applyFont="1" applyFill="1" applyBorder="1" applyAlignment="1">
      <alignment horizontal="center" vertical="center" shrinkToFit="1"/>
    </xf>
    <xf numFmtId="0" fontId="5" fillId="2" borderId="10" xfId="0" applyFont="1" applyFill="1" applyBorder="1" applyAlignment="1">
      <alignment horizontal="center" vertical="center" shrinkToFit="1"/>
    </xf>
    <xf numFmtId="0" fontId="5" fillId="2" borderId="0" xfId="0" applyFont="1" applyFill="1" applyBorder="1" applyAlignment="1">
      <alignment horizontal="center" vertical="center" shrinkToFit="1"/>
    </xf>
    <xf numFmtId="0" fontId="5" fillId="2" borderId="11" xfId="0" applyFont="1" applyFill="1" applyBorder="1" applyAlignment="1">
      <alignment horizontal="center" vertical="center" shrinkToFit="1"/>
    </xf>
    <xf numFmtId="0" fontId="5" fillId="2" borderId="88" xfId="0" applyFont="1" applyFill="1" applyBorder="1" applyAlignment="1">
      <alignment horizontal="center" vertical="center" shrinkToFit="1"/>
    </xf>
    <xf numFmtId="0" fontId="5" fillId="2" borderId="12" xfId="0" applyFont="1" applyFill="1" applyBorder="1" applyAlignment="1">
      <alignment horizontal="center" vertical="center" shrinkToFit="1"/>
    </xf>
    <xf numFmtId="0" fontId="5" fillId="2" borderId="13" xfId="0" applyFont="1" applyFill="1" applyBorder="1" applyAlignment="1">
      <alignment horizontal="center" vertical="center" shrinkToFit="1"/>
    </xf>
    <xf numFmtId="0" fontId="6" fillId="0" borderId="5" xfId="0" applyFont="1" applyFill="1" applyBorder="1" applyAlignment="1">
      <alignment horizontal="center" vertical="center" shrinkToFit="1"/>
    </xf>
    <xf numFmtId="0" fontId="6" fillId="0" borderId="6" xfId="0" applyFont="1" applyFill="1" applyBorder="1" applyAlignment="1">
      <alignment horizontal="center" vertical="center" shrinkToFit="1"/>
    </xf>
    <xf numFmtId="0" fontId="6" fillId="0" borderId="7" xfId="0" applyFont="1" applyFill="1" applyBorder="1" applyAlignment="1">
      <alignment horizontal="center" vertical="center" shrinkToFit="1"/>
    </xf>
    <xf numFmtId="0" fontId="18" fillId="2" borderId="6" xfId="1" applyFont="1" applyFill="1" applyBorder="1" applyAlignment="1">
      <alignment horizontal="center" vertical="center" shrinkToFit="1"/>
    </xf>
    <xf numFmtId="0" fontId="8" fillId="0" borderId="14" xfId="0" applyFont="1" applyFill="1" applyBorder="1" applyAlignment="1">
      <alignment horizontal="center" vertical="center" shrinkToFit="1"/>
    </xf>
    <xf numFmtId="0" fontId="8" fillId="0" borderId="9" xfId="0" applyFont="1" applyFill="1" applyBorder="1" applyAlignment="1">
      <alignment horizontal="center" vertical="center" shrinkToFit="1"/>
    </xf>
    <xf numFmtId="0" fontId="8" fillId="0" borderId="15" xfId="0" applyFont="1" applyFill="1" applyBorder="1" applyAlignment="1">
      <alignment horizontal="center" vertical="center" shrinkToFit="1"/>
    </xf>
    <xf numFmtId="0" fontId="7" fillId="2" borderId="5" xfId="0" applyFont="1" applyFill="1" applyBorder="1" applyAlignment="1">
      <alignment horizontal="center" vertical="center" shrinkToFit="1"/>
    </xf>
    <xf numFmtId="0" fontId="7" fillId="2" borderId="79" xfId="0" applyFont="1" applyFill="1" applyBorder="1" applyAlignment="1">
      <alignment horizontal="center" vertical="center" shrinkToFit="1"/>
    </xf>
    <xf numFmtId="0" fontId="7" fillId="2" borderId="14" xfId="0" applyFont="1" applyFill="1" applyBorder="1" applyAlignment="1">
      <alignment horizontal="center" vertical="center" shrinkToFit="1"/>
    </xf>
    <xf numFmtId="0" fontId="7" fillId="2" borderId="58" xfId="0" applyFont="1" applyFill="1" applyBorder="1" applyAlignment="1">
      <alignment horizontal="center" vertical="center" shrinkToFit="1"/>
    </xf>
    <xf numFmtId="0" fontId="9" fillId="2" borderId="80" xfId="0" applyNumberFormat="1" applyFont="1" applyFill="1" applyBorder="1" applyAlignment="1">
      <alignment horizontal="center" vertical="center" shrinkToFit="1"/>
    </xf>
    <xf numFmtId="0" fontId="9" fillId="2" borderId="7" xfId="0" applyNumberFormat="1" applyFont="1" applyFill="1" applyBorder="1" applyAlignment="1">
      <alignment horizontal="center" vertical="center" shrinkToFit="1"/>
    </xf>
    <xf numFmtId="0" fontId="9" fillId="2" borderId="81" xfId="0" applyNumberFormat="1" applyFont="1" applyFill="1" applyBorder="1" applyAlignment="1">
      <alignment horizontal="center" vertical="center" shrinkToFit="1"/>
    </xf>
    <xf numFmtId="0" fontId="9" fillId="2" borderId="15" xfId="0" applyNumberFormat="1" applyFont="1" applyFill="1" applyBorder="1" applyAlignment="1">
      <alignment horizontal="center" vertical="center" shrinkToFit="1"/>
    </xf>
    <xf numFmtId="0" fontId="17" fillId="0" borderId="27" xfId="1" applyBorder="1" applyAlignment="1">
      <alignment horizontal="center" vertical="center" shrinkToFit="1"/>
    </xf>
    <xf numFmtId="0" fontId="17" fillId="0" borderId="75" xfId="1" applyBorder="1" applyAlignment="1">
      <alignment horizontal="center" vertical="center" shrinkToFit="1"/>
    </xf>
    <xf numFmtId="0" fontId="17" fillId="0" borderId="66" xfId="1" applyBorder="1" applyAlignment="1">
      <alignment horizontal="center" vertical="center" shrinkToFit="1"/>
    </xf>
    <xf numFmtId="0" fontId="9" fillId="0" borderId="44" xfId="0" applyFont="1" applyBorder="1" applyAlignment="1">
      <alignment vertical="center" shrinkToFit="1"/>
    </xf>
    <xf numFmtId="0" fontId="0" fillId="0" borderId="45" xfId="0" applyBorder="1" applyAlignment="1">
      <alignment shrinkToFit="1"/>
    </xf>
    <xf numFmtId="0" fontId="4" fillId="0" borderId="45" xfId="0" applyFont="1" applyBorder="1" applyAlignment="1">
      <alignment vertical="center" shrinkToFit="1"/>
    </xf>
    <xf numFmtId="0" fontId="39" fillId="0" borderId="47" xfId="0" applyNumberFormat="1" applyFont="1" applyBorder="1"/>
    <xf numFmtId="0" fontId="39" fillId="0" borderId="48" xfId="0" applyNumberFormat="1" applyFont="1" applyBorder="1"/>
    <xf numFmtId="0" fontId="17" fillId="0" borderId="65" xfId="1" applyBorder="1" applyAlignment="1">
      <alignment horizontal="center" vertical="center" shrinkToFit="1"/>
    </xf>
    <xf numFmtId="0" fontId="17" fillId="0" borderId="76" xfId="1" applyBorder="1" applyAlignment="1">
      <alignment horizontal="center" vertical="center" wrapText="1" shrinkToFit="1"/>
    </xf>
    <xf numFmtId="0" fontId="17" fillId="0" borderId="77" xfId="1" applyBorder="1" applyAlignment="1">
      <alignment horizontal="center" vertical="center" wrapText="1" shrinkToFit="1"/>
    </xf>
    <xf numFmtId="0" fontId="5" fillId="7" borderId="5" xfId="0" applyFont="1" applyFill="1" applyBorder="1" applyAlignment="1">
      <alignment horizontal="center" vertical="center" shrinkToFit="1"/>
    </xf>
    <xf numFmtId="0" fontId="5" fillId="7" borderId="6" xfId="0" applyFont="1" applyFill="1" applyBorder="1" applyAlignment="1">
      <alignment horizontal="center" vertical="center" shrinkToFit="1"/>
    </xf>
    <xf numFmtId="0" fontId="5" fillId="7" borderId="7" xfId="0" applyFont="1" applyFill="1" applyBorder="1" applyAlignment="1">
      <alignment horizontal="center" vertical="center" shrinkToFit="1"/>
    </xf>
    <xf numFmtId="0" fontId="5" fillId="7" borderId="10" xfId="0" applyFont="1" applyFill="1" applyBorder="1" applyAlignment="1">
      <alignment horizontal="center" vertical="center" shrinkToFit="1"/>
    </xf>
    <xf numFmtId="0" fontId="5" fillId="7" borderId="0" xfId="0" applyFont="1" applyFill="1" applyBorder="1" applyAlignment="1">
      <alignment horizontal="center" vertical="center" shrinkToFit="1"/>
    </xf>
    <xf numFmtId="0" fontId="5" fillId="7" borderId="11" xfId="0" applyFont="1" applyFill="1" applyBorder="1" applyAlignment="1">
      <alignment horizontal="center" vertical="center" shrinkToFit="1"/>
    </xf>
    <xf numFmtId="0" fontId="5" fillId="7" borderId="88" xfId="0" applyFont="1" applyFill="1" applyBorder="1" applyAlignment="1">
      <alignment horizontal="center" vertical="center" shrinkToFit="1"/>
    </xf>
    <xf numFmtId="0" fontId="5" fillId="7" borderId="12" xfId="0" applyFont="1" applyFill="1" applyBorder="1" applyAlignment="1">
      <alignment horizontal="center" vertical="center" shrinkToFit="1"/>
    </xf>
    <xf numFmtId="0" fontId="5" fillId="7" borderId="13" xfId="0" applyFont="1" applyFill="1" applyBorder="1" applyAlignment="1">
      <alignment horizontal="center" vertical="center" shrinkToFit="1"/>
    </xf>
    <xf numFmtId="0" fontId="6" fillId="0" borderId="5" xfId="0" applyFont="1" applyBorder="1" applyAlignment="1">
      <alignment horizontal="center" vertical="center" shrinkToFit="1"/>
    </xf>
    <xf numFmtId="0" fontId="6" fillId="0" borderId="6" xfId="0" applyFont="1" applyBorder="1" applyAlignment="1">
      <alignment horizontal="center" vertical="center" shrinkToFit="1"/>
    </xf>
    <xf numFmtId="0" fontId="6" fillId="0" borderId="68" xfId="0" applyFont="1" applyBorder="1" applyAlignment="1">
      <alignment horizontal="center" vertical="center" shrinkToFit="1"/>
    </xf>
    <xf numFmtId="0" fontId="27" fillId="0" borderId="14" xfId="0" applyFont="1" applyBorder="1" applyAlignment="1">
      <alignment horizontal="center" vertical="center" shrinkToFit="1"/>
    </xf>
    <xf numFmtId="0" fontId="27" fillId="0" borderId="9" xfId="0" applyFont="1" applyBorder="1" applyAlignment="1">
      <alignment horizontal="center" vertical="center" shrinkToFit="1"/>
    </xf>
    <xf numFmtId="0" fontId="27" fillId="0" borderId="69" xfId="0" applyFont="1" applyBorder="1" applyAlignment="1">
      <alignment horizontal="center" vertical="center" shrinkToFit="1"/>
    </xf>
    <xf numFmtId="0" fontId="7" fillId="7" borderId="82" xfId="0" applyFont="1" applyFill="1" applyBorder="1" applyAlignment="1">
      <alignment horizontal="center" vertical="center" shrinkToFit="1"/>
    </xf>
    <xf numFmtId="0" fontId="7" fillId="7" borderId="83" xfId="0" applyFont="1" applyFill="1" applyBorder="1" applyAlignment="1">
      <alignment horizontal="center" vertical="center" shrinkToFit="1"/>
    </xf>
    <xf numFmtId="0" fontId="7" fillId="7" borderId="84" xfId="0" applyFont="1" applyFill="1" applyBorder="1" applyAlignment="1">
      <alignment horizontal="center" vertical="center" shrinkToFit="1"/>
    </xf>
    <xf numFmtId="0" fontId="7" fillId="7" borderId="85" xfId="0" applyFont="1" applyFill="1" applyBorder="1" applyAlignment="1">
      <alignment horizontal="center" vertical="center" shrinkToFit="1"/>
    </xf>
    <xf numFmtId="0" fontId="9" fillId="7" borderId="86" xfId="0" applyNumberFormat="1" applyFont="1" applyFill="1" applyBorder="1" applyAlignment="1">
      <alignment horizontal="center" vertical="center" shrinkToFit="1"/>
    </xf>
    <xf numFmtId="0" fontId="9" fillId="7" borderId="7" xfId="0" applyNumberFormat="1" applyFont="1" applyFill="1" applyBorder="1" applyAlignment="1">
      <alignment horizontal="center" vertical="center" shrinkToFit="1"/>
    </xf>
    <xf numFmtId="0" fontId="9" fillId="7" borderId="87" xfId="0" applyNumberFormat="1" applyFont="1" applyFill="1" applyBorder="1" applyAlignment="1">
      <alignment horizontal="center" vertical="center" shrinkToFit="1"/>
    </xf>
    <xf numFmtId="0" fontId="9" fillId="7" borderId="15" xfId="0" applyNumberFormat="1" applyFont="1" applyFill="1" applyBorder="1" applyAlignment="1">
      <alignment horizontal="center" vertical="center" shrinkToFit="1"/>
    </xf>
    <xf numFmtId="0" fontId="9" fillId="0" borderId="70" xfId="0" applyFont="1" applyBorder="1" applyAlignment="1">
      <alignment vertical="center" shrinkToFit="1"/>
    </xf>
    <xf numFmtId="0" fontId="9" fillId="0" borderId="73" xfId="0" applyFont="1" applyBorder="1" applyAlignment="1">
      <alignment horizontal="left" vertical="center" shrinkToFit="1"/>
    </xf>
    <xf numFmtId="0" fontId="9" fillId="0" borderId="70" xfId="0" applyFont="1" applyBorder="1" applyAlignment="1">
      <alignment horizontal="left" vertical="center" shrinkToFit="1"/>
    </xf>
    <xf numFmtId="0" fontId="9" fillId="0" borderId="72" xfId="0" applyFont="1" applyBorder="1" applyAlignment="1">
      <alignment horizontal="center" vertical="center" shrinkToFit="1"/>
    </xf>
    <xf numFmtId="0" fontId="9" fillId="0" borderId="71" xfId="0" applyFont="1" applyBorder="1" applyAlignment="1">
      <alignment vertical="center" shrinkToFit="1"/>
    </xf>
    <xf numFmtId="0" fontId="9" fillId="0" borderId="74" xfId="0" applyFont="1" applyBorder="1" applyAlignment="1">
      <alignment vertical="center" shrinkToFit="1"/>
    </xf>
    <xf numFmtId="0" fontId="17" fillId="0" borderId="0" xfId="0" applyFont="1" applyAlignment="1">
      <alignment horizontal="center" shrinkToFit="1"/>
    </xf>
    <xf numFmtId="0" fontId="10" fillId="2" borderId="6" xfId="0" applyFont="1" applyFill="1" applyBorder="1" applyAlignment="1">
      <alignment horizontal="center" vertical="center" shrinkToFit="1"/>
    </xf>
    <xf numFmtId="0" fontId="9" fillId="6" borderId="5" xfId="1" applyFont="1" applyFill="1" applyBorder="1" applyAlignment="1">
      <alignment horizontal="center" vertical="center" shrinkToFit="1"/>
    </xf>
    <xf numFmtId="0" fontId="9" fillId="6" borderId="6" xfId="1" applyFont="1" applyFill="1" applyBorder="1" applyAlignment="1">
      <alignment horizontal="center" vertical="center" shrinkToFit="1"/>
    </xf>
    <xf numFmtId="0" fontId="9" fillId="6" borderId="7" xfId="1" applyFont="1" applyFill="1" applyBorder="1" applyAlignment="1">
      <alignment horizontal="center" vertical="center" shrinkToFit="1"/>
    </xf>
    <xf numFmtId="0" fontId="9" fillId="6" borderId="10" xfId="1" applyFont="1" applyFill="1" applyBorder="1" applyAlignment="1">
      <alignment horizontal="center" vertical="center" shrinkToFit="1"/>
    </xf>
    <xf numFmtId="0" fontId="9" fillId="6" borderId="0" xfId="1" applyFont="1" applyFill="1" applyBorder="1" applyAlignment="1">
      <alignment horizontal="center" vertical="center" shrinkToFit="1"/>
    </xf>
    <xf numFmtId="0" fontId="9" fillId="6" borderId="11" xfId="1" applyFont="1" applyFill="1" applyBorder="1" applyAlignment="1">
      <alignment horizontal="center" vertical="center" shrinkToFit="1"/>
    </xf>
    <xf numFmtId="0" fontId="10" fillId="2" borderId="6" xfId="1" applyFont="1" applyFill="1" applyBorder="1" applyAlignment="1">
      <alignment horizontal="center" vertical="center" shrinkToFit="1"/>
    </xf>
    <xf numFmtId="0" fontId="23" fillId="4" borderId="6" xfId="1" applyFont="1" applyFill="1" applyBorder="1" applyAlignment="1">
      <alignment horizontal="center" vertical="center" shrinkToFit="1"/>
    </xf>
    <xf numFmtId="0" fontId="17" fillId="4" borderId="27" xfId="1" applyFill="1" applyBorder="1" applyAlignment="1">
      <alignment horizontal="center" vertical="center"/>
    </xf>
    <xf numFmtId="0" fontId="17" fillId="4" borderId="75" xfId="1" applyFill="1" applyBorder="1" applyAlignment="1">
      <alignment horizontal="center" vertical="center"/>
    </xf>
    <xf numFmtId="0" fontId="17" fillId="4" borderId="66" xfId="1" applyFill="1" applyBorder="1" applyAlignment="1">
      <alignment horizontal="center" vertical="center"/>
    </xf>
    <xf numFmtId="0" fontId="23" fillId="4" borderId="6" xfId="1" applyFont="1" applyFill="1" applyBorder="1" applyAlignment="1">
      <alignment horizontal="center" vertical="center"/>
    </xf>
    <xf numFmtId="0" fontId="23" fillId="2" borderId="6" xfId="1" applyFont="1" applyFill="1" applyBorder="1" applyAlignment="1">
      <alignment horizontal="center" vertical="center" shrinkToFit="1"/>
    </xf>
    <xf numFmtId="0" fontId="9" fillId="7" borderId="86" xfId="0" applyFont="1" applyFill="1" applyBorder="1" applyAlignment="1">
      <alignment horizontal="center" vertical="center" shrinkToFit="1"/>
    </xf>
    <xf numFmtId="0" fontId="9" fillId="7" borderId="7" xfId="0" applyFont="1" applyFill="1" applyBorder="1" applyAlignment="1">
      <alignment horizontal="center" vertical="center" shrinkToFit="1"/>
    </xf>
    <xf numFmtId="0" fontId="9" fillId="7" borderId="87" xfId="0" applyFont="1" applyFill="1" applyBorder="1" applyAlignment="1">
      <alignment horizontal="center" vertical="center" shrinkToFit="1"/>
    </xf>
    <xf numFmtId="0" fontId="9" fillId="7" borderId="15" xfId="0" applyFont="1" applyFill="1" applyBorder="1" applyAlignment="1">
      <alignment horizontal="center" vertical="center" shrinkToFit="1"/>
    </xf>
    <xf numFmtId="0" fontId="23" fillId="4" borderId="6" xfId="0" applyFont="1" applyFill="1" applyBorder="1" applyAlignment="1">
      <alignment horizontal="center" vertical="center" shrinkToFit="1"/>
    </xf>
  </cellXfs>
  <cellStyles count="5">
    <cellStyle name="Обычный" xfId="0" builtinId="0"/>
    <cellStyle name="Обычный 2" xfId="1" xr:uid="{00000000-0005-0000-0000-000001000000}"/>
    <cellStyle name="Обычный 3" xfId="2" xr:uid="{00000000-0005-0000-0000-000002000000}"/>
    <cellStyle name="Процентный" xfId="4" builtinId="5"/>
    <cellStyle name="Финансовый" xfId="3" builtinId="3"/>
  </cellStyles>
  <dxfs count="18"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condense val="0"/>
        <extend val="0"/>
        <u/>
        <color indexed="10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condense val="0"/>
        <extend val="0"/>
        <u/>
        <color indexed="10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7.jpeg"/><Relationship Id="rId1" Type="http://schemas.openxmlformats.org/officeDocument/2006/relationships/image" Target="../media/image16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3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5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jpeg"/><Relationship Id="rId1" Type="http://schemas.openxmlformats.org/officeDocument/2006/relationships/image" Target="../media/image7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image" Target="../media/image9.jpe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1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jpeg"/><Relationship Id="rId1" Type="http://schemas.openxmlformats.org/officeDocument/2006/relationships/image" Target="../media/image1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4.jpeg"/><Relationship Id="rId1" Type="http://schemas.openxmlformats.org/officeDocument/2006/relationships/image" Target="../media/image13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jpeg"/><Relationship Id="rId1" Type="http://schemas.openxmlformats.org/officeDocument/2006/relationships/image" Target="../media/image1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28575</xdr:rowOff>
    </xdr:from>
    <xdr:to>
      <xdr:col>17</xdr:col>
      <xdr:colOff>571500</xdr:colOff>
      <xdr:row>6</xdr:row>
      <xdr:rowOff>881495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981700" y="66675"/>
          <a:ext cx="3552825" cy="2371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50803</xdr:colOff>
      <xdr:row>8</xdr:row>
      <xdr:rowOff>19051</xdr:rowOff>
    </xdr:from>
    <xdr:to>
      <xdr:col>17</xdr:col>
      <xdr:colOff>590551</xdr:colOff>
      <xdr:row>23</xdr:row>
      <xdr:rowOff>160867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CxnSpPr/>
      </xdr:nvCxnSpPr>
      <xdr:spPr>
        <a:xfrm flipV="1">
          <a:off x="4563536" y="2575984"/>
          <a:ext cx="5484282" cy="4764616"/>
        </a:xfrm>
        <a:prstGeom prst="line">
          <a:avLst/>
        </a:prstGeom>
        <a:ln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25400</xdr:colOff>
      <xdr:row>8</xdr:row>
      <xdr:rowOff>25400</xdr:rowOff>
    </xdr:from>
    <xdr:to>
      <xdr:col>17</xdr:col>
      <xdr:colOff>581025</xdr:colOff>
      <xdr:row>24</xdr:row>
      <xdr:rowOff>0</xdr:rowOff>
    </xdr:to>
    <xdr:cxnSp macro="">
      <xdr:nvCxnSpPr>
        <xdr:cNvPr id="10" name="Прямая соединительная линия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CxnSpPr/>
      </xdr:nvCxnSpPr>
      <xdr:spPr>
        <a:xfrm>
          <a:off x="4538133" y="2582333"/>
          <a:ext cx="5500159" cy="479213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34637</xdr:colOff>
      <xdr:row>1</xdr:row>
      <xdr:rowOff>27710</xdr:rowOff>
    </xdr:from>
    <xdr:to>
      <xdr:col>3</xdr:col>
      <xdr:colOff>0</xdr:colOff>
      <xdr:row>3</xdr:row>
      <xdr:rowOff>289792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055" y="69274"/>
          <a:ext cx="692727" cy="8509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466725</xdr:colOff>
      <xdr:row>1</xdr:row>
      <xdr:rowOff>28575</xdr:rowOff>
    </xdr:from>
    <xdr:to>
      <xdr:col>17</xdr:col>
      <xdr:colOff>352425</xdr:colOff>
      <xdr:row>6</xdr:row>
      <xdr:rowOff>904875</xdr:rowOff>
    </xdr:to>
    <xdr:pic>
      <xdr:nvPicPr>
        <xdr:cNvPr id="2" name="Picture 8" descr="Fun_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457950" y="133350"/>
          <a:ext cx="2886075" cy="2124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50800</xdr:colOff>
      <xdr:row>8</xdr:row>
      <xdr:rowOff>47626</xdr:rowOff>
    </xdr:from>
    <xdr:to>
      <xdr:col>17</xdr:col>
      <xdr:colOff>590550</xdr:colOff>
      <xdr:row>14</xdr:row>
      <xdr:rowOff>262467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CxnSpPr/>
      </xdr:nvCxnSpPr>
      <xdr:spPr>
        <a:xfrm flipV="1">
          <a:off x="4495800" y="2418293"/>
          <a:ext cx="5484283" cy="225530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33867</xdr:colOff>
      <xdr:row>8</xdr:row>
      <xdr:rowOff>33866</xdr:rowOff>
    </xdr:from>
    <xdr:to>
      <xdr:col>17</xdr:col>
      <xdr:colOff>590550</xdr:colOff>
      <xdr:row>14</xdr:row>
      <xdr:rowOff>247650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C00-000008000000}"/>
            </a:ext>
          </a:extLst>
        </xdr:cNvPr>
        <xdr:cNvCxnSpPr/>
      </xdr:nvCxnSpPr>
      <xdr:spPr>
        <a:xfrm>
          <a:off x="4478867" y="2404533"/>
          <a:ext cx="5501216" cy="225425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83821</xdr:colOff>
      <xdr:row>1</xdr:row>
      <xdr:rowOff>22860</xdr:rowOff>
    </xdr:from>
    <xdr:to>
      <xdr:col>2</xdr:col>
      <xdr:colOff>640081</xdr:colOff>
      <xdr:row>3</xdr:row>
      <xdr:rowOff>203213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1" y="121920"/>
          <a:ext cx="556260" cy="683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38100</xdr:colOff>
      <xdr:row>1</xdr:row>
      <xdr:rowOff>47625</xdr:rowOff>
    </xdr:from>
    <xdr:to>
      <xdr:col>17</xdr:col>
      <xdr:colOff>542925</xdr:colOff>
      <xdr:row>6</xdr:row>
      <xdr:rowOff>819150</xdr:rowOff>
    </xdr:to>
    <xdr:pic>
      <xdr:nvPicPr>
        <xdr:cNvPr id="3" name="Picture 4" descr="BOT-1_HR.jpg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53125" y="152400"/>
          <a:ext cx="3505200" cy="2028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0</xdr:colOff>
      <xdr:row>8</xdr:row>
      <xdr:rowOff>17318</xdr:rowOff>
    </xdr:from>
    <xdr:to>
      <xdr:col>17</xdr:col>
      <xdr:colOff>554182</xdr:colOff>
      <xdr:row>15</xdr:row>
      <xdr:rowOff>262466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CxnSpPr/>
      </xdr:nvCxnSpPr>
      <xdr:spPr>
        <a:xfrm flipV="1">
          <a:off x="4461933" y="2294851"/>
          <a:ext cx="5498716" cy="2598882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16934</xdr:colOff>
      <xdr:row>8</xdr:row>
      <xdr:rowOff>33867</xdr:rowOff>
    </xdr:from>
    <xdr:to>
      <xdr:col>17</xdr:col>
      <xdr:colOff>562841</xdr:colOff>
      <xdr:row>15</xdr:row>
      <xdr:rowOff>285750</xdr:rowOff>
    </xdr:to>
    <xdr:cxnSp macro="">
      <xdr:nvCxnSpPr>
        <xdr:cNvPr id="9" name="Прямая соединительная линия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CxnSpPr/>
      </xdr:nvCxnSpPr>
      <xdr:spPr>
        <a:xfrm>
          <a:off x="4478867" y="2311400"/>
          <a:ext cx="5490441" cy="260561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103911</xdr:colOff>
      <xdr:row>1</xdr:row>
      <xdr:rowOff>13855</xdr:rowOff>
    </xdr:from>
    <xdr:to>
      <xdr:col>2</xdr:col>
      <xdr:colOff>692729</xdr:colOff>
      <xdr:row>4</xdr:row>
      <xdr:rowOff>2829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256" y="110837"/>
          <a:ext cx="588818" cy="72326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47625</xdr:colOff>
      <xdr:row>1</xdr:row>
      <xdr:rowOff>38098</xdr:rowOff>
    </xdr:from>
    <xdr:to>
      <xdr:col>17</xdr:col>
      <xdr:colOff>533400</xdr:colOff>
      <xdr:row>6</xdr:row>
      <xdr:rowOff>1571624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0" y="123823"/>
          <a:ext cx="3486150" cy="293370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59266</xdr:colOff>
      <xdr:row>8</xdr:row>
      <xdr:rowOff>28576</xdr:rowOff>
    </xdr:from>
    <xdr:to>
      <xdr:col>17</xdr:col>
      <xdr:colOff>590550</xdr:colOff>
      <xdr:row>19</xdr:row>
      <xdr:rowOff>347133</xdr:rowOff>
    </xdr:to>
    <xdr:cxnSp macro="">
      <xdr:nvCxnSpPr>
        <xdr:cNvPr id="7" name="Прямая соединительная линия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CxnSpPr/>
      </xdr:nvCxnSpPr>
      <xdr:spPr>
        <a:xfrm flipV="1">
          <a:off x="4436533" y="3186643"/>
          <a:ext cx="5475817" cy="392535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50800</xdr:colOff>
      <xdr:row>8</xdr:row>
      <xdr:rowOff>16933</xdr:rowOff>
    </xdr:from>
    <xdr:to>
      <xdr:col>17</xdr:col>
      <xdr:colOff>590550</xdr:colOff>
      <xdr:row>19</xdr:row>
      <xdr:rowOff>396240</xdr:rowOff>
    </xdr:to>
    <xdr:cxnSp macro="">
      <xdr:nvCxnSpPr>
        <xdr:cNvPr id="9" name="Прямая соединительная линия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CxnSpPr/>
      </xdr:nvCxnSpPr>
      <xdr:spPr>
        <a:xfrm>
          <a:off x="4428067" y="3175000"/>
          <a:ext cx="5484283" cy="398610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</xdr:colOff>
      <xdr:row>1</xdr:row>
      <xdr:rowOff>7620</xdr:rowOff>
    </xdr:from>
    <xdr:to>
      <xdr:col>2</xdr:col>
      <xdr:colOff>579121</xdr:colOff>
      <xdr:row>3</xdr:row>
      <xdr:rowOff>231293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821" y="91440"/>
          <a:ext cx="579120" cy="71135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9525</xdr:rowOff>
    </xdr:from>
    <xdr:to>
      <xdr:col>17</xdr:col>
      <xdr:colOff>552451</xdr:colOff>
      <xdr:row>6</xdr:row>
      <xdr:rowOff>720437</xdr:rowOff>
    </xdr:to>
    <xdr:pic>
      <xdr:nvPicPr>
        <xdr:cNvPr id="1078" name="Picture 4" descr="BAF-2_HR.JPG">
          <a:extLst>
            <a:ext uri="{FF2B5EF4-FFF2-40B4-BE49-F238E27FC236}">
              <a16:creationId xmlns:a16="http://schemas.microsoft.com/office/drawing/2014/main" id="{00000000-0008-0000-0600-000036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10275" y="114300"/>
          <a:ext cx="3533775" cy="2076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38100</xdr:colOff>
      <xdr:row>8</xdr:row>
      <xdr:rowOff>51956</xdr:rowOff>
    </xdr:from>
    <xdr:to>
      <xdr:col>18</xdr:col>
      <xdr:colOff>8660</xdr:colOff>
      <xdr:row>14</xdr:row>
      <xdr:rowOff>243840</xdr:rowOff>
    </xdr:to>
    <xdr:cxnSp macro="">
      <xdr:nvCxnSpPr>
        <xdr:cNvPr id="7" name="Прямая соединительная линия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CxnSpPr/>
      </xdr:nvCxnSpPr>
      <xdr:spPr>
        <a:xfrm flipV="1">
          <a:off x="4465320" y="2276996"/>
          <a:ext cx="5525540" cy="214260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45720</xdr:colOff>
      <xdr:row>8</xdr:row>
      <xdr:rowOff>45720</xdr:rowOff>
    </xdr:from>
    <xdr:to>
      <xdr:col>17</xdr:col>
      <xdr:colOff>562841</xdr:colOff>
      <xdr:row>14</xdr:row>
      <xdr:rowOff>242454</xdr:rowOff>
    </xdr:to>
    <xdr:cxnSp macro="">
      <xdr:nvCxnSpPr>
        <xdr:cNvPr id="9" name="Прямая соединительная линия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CxnSpPr/>
      </xdr:nvCxnSpPr>
      <xdr:spPr>
        <a:xfrm>
          <a:off x="4472940" y="2270760"/>
          <a:ext cx="5454881" cy="214745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6929</xdr:colOff>
      <xdr:row>1</xdr:row>
      <xdr:rowOff>0</xdr:rowOff>
    </xdr:from>
    <xdr:to>
      <xdr:col>2</xdr:col>
      <xdr:colOff>588819</xdr:colOff>
      <xdr:row>3</xdr:row>
      <xdr:rowOff>195210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8765" y="96982"/>
          <a:ext cx="581890" cy="71475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91441</xdr:colOff>
      <xdr:row>1</xdr:row>
      <xdr:rowOff>22860</xdr:rowOff>
    </xdr:from>
    <xdr:to>
      <xdr:col>2</xdr:col>
      <xdr:colOff>662941</xdr:colOff>
      <xdr:row>3</xdr:row>
      <xdr:rowOff>206693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6741" y="121920"/>
          <a:ext cx="571500" cy="701993"/>
        </a:xfrm>
        <a:prstGeom prst="rect">
          <a:avLst/>
        </a:prstGeom>
      </xdr:spPr>
    </xdr:pic>
    <xdr:clientData/>
  </xdr:twoCellAnchor>
  <xdr:twoCellAnchor>
    <xdr:from>
      <xdr:col>12</xdr:col>
      <xdr:colOff>76200</xdr:colOff>
      <xdr:row>8</xdr:row>
      <xdr:rowOff>42333</xdr:rowOff>
    </xdr:from>
    <xdr:to>
      <xdr:col>17</xdr:col>
      <xdr:colOff>592667</xdr:colOff>
      <xdr:row>20</xdr:row>
      <xdr:rowOff>330200</xdr:rowOff>
    </xdr:to>
    <xdr:cxnSp macro="">
      <xdr:nvCxnSpPr>
        <xdr:cNvPr id="4" name="Прямая соединительная линия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CxnSpPr/>
      </xdr:nvCxnSpPr>
      <xdr:spPr>
        <a:xfrm flipV="1">
          <a:off x="6366933" y="2590800"/>
          <a:ext cx="3564467" cy="37338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16933</xdr:colOff>
      <xdr:row>8</xdr:row>
      <xdr:rowOff>33866</xdr:rowOff>
    </xdr:from>
    <xdr:to>
      <xdr:col>17</xdr:col>
      <xdr:colOff>575734</xdr:colOff>
      <xdr:row>20</xdr:row>
      <xdr:rowOff>364067</xdr:rowOff>
    </xdr:to>
    <xdr:cxnSp macro="">
      <xdr:nvCxnSpPr>
        <xdr:cNvPr id="7" name="Прямая соединительная линия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CxnSpPr/>
      </xdr:nvCxnSpPr>
      <xdr:spPr>
        <a:xfrm>
          <a:off x="6307666" y="2582333"/>
          <a:ext cx="3606801" cy="377613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12</xdr:col>
      <xdr:colOff>31750</xdr:colOff>
      <xdr:row>1</xdr:row>
      <xdr:rowOff>125942</xdr:rowOff>
    </xdr:from>
    <xdr:to>
      <xdr:col>17</xdr:col>
      <xdr:colOff>540902</xdr:colOff>
      <xdr:row>6</xdr:row>
      <xdr:rowOff>957634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37275" y="230717"/>
          <a:ext cx="3461902" cy="2088992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28575</xdr:rowOff>
    </xdr:from>
    <xdr:to>
      <xdr:col>17</xdr:col>
      <xdr:colOff>561975</xdr:colOff>
      <xdr:row>6</xdr:row>
      <xdr:rowOff>809625</xdr:rowOff>
    </xdr:to>
    <xdr:pic>
      <xdr:nvPicPr>
        <xdr:cNvPr id="2" name="Picture 4" descr="Iso0418(FGP)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334250" y="190500"/>
          <a:ext cx="3590925" cy="1266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30481</xdr:colOff>
      <xdr:row>1</xdr:row>
      <xdr:rowOff>15240</xdr:rowOff>
    </xdr:from>
    <xdr:to>
      <xdr:col>2</xdr:col>
      <xdr:colOff>609601</xdr:colOff>
      <xdr:row>4</xdr:row>
      <xdr:rowOff>2058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5781" y="114300"/>
          <a:ext cx="579120" cy="711353"/>
        </a:xfrm>
        <a:prstGeom prst="rect">
          <a:avLst/>
        </a:prstGeom>
      </xdr:spPr>
    </xdr:pic>
    <xdr:clientData/>
  </xdr:twoCellAnchor>
  <xdr:twoCellAnchor>
    <xdr:from>
      <xdr:col>12</xdr:col>
      <xdr:colOff>25400</xdr:colOff>
      <xdr:row>8</xdr:row>
      <xdr:rowOff>25400</xdr:rowOff>
    </xdr:from>
    <xdr:to>
      <xdr:col>17</xdr:col>
      <xdr:colOff>601133</xdr:colOff>
      <xdr:row>15</xdr:row>
      <xdr:rowOff>270933</xdr:rowOff>
    </xdr:to>
    <xdr:cxnSp macro="">
      <xdr:nvCxnSpPr>
        <xdr:cNvPr id="4" name="Прямая соединительная линия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CxnSpPr/>
      </xdr:nvCxnSpPr>
      <xdr:spPr>
        <a:xfrm>
          <a:off x="6231467" y="2302933"/>
          <a:ext cx="3666066" cy="259926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16933</xdr:colOff>
      <xdr:row>8</xdr:row>
      <xdr:rowOff>33867</xdr:rowOff>
    </xdr:from>
    <xdr:to>
      <xdr:col>17</xdr:col>
      <xdr:colOff>589473</xdr:colOff>
      <xdr:row>15</xdr:row>
      <xdr:rowOff>237066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CxnSpPr/>
      </xdr:nvCxnSpPr>
      <xdr:spPr>
        <a:xfrm flipV="1">
          <a:off x="6223000" y="2311400"/>
          <a:ext cx="3662873" cy="2556933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38100</xdr:colOff>
      <xdr:row>1</xdr:row>
      <xdr:rowOff>19050</xdr:rowOff>
    </xdr:from>
    <xdr:to>
      <xdr:col>17</xdr:col>
      <xdr:colOff>552450</xdr:colOff>
      <xdr:row>6</xdr:row>
      <xdr:rowOff>828675</xdr:rowOff>
    </xdr:to>
    <xdr:pic>
      <xdr:nvPicPr>
        <xdr:cNvPr id="3" name="Picture 5" descr="pbb.tif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38850" y="123825"/>
          <a:ext cx="3514725" cy="2057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16933</xdr:colOff>
      <xdr:row>8</xdr:row>
      <xdr:rowOff>19051</xdr:rowOff>
    </xdr:from>
    <xdr:to>
      <xdr:col>17</xdr:col>
      <xdr:colOff>571500</xdr:colOff>
      <xdr:row>17</xdr:row>
      <xdr:rowOff>279400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CxnSpPr/>
      </xdr:nvCxnSpPr>
      <xdr:spPr>
        <a:xfrm flipV="1">
          <a:off x="4614333" y="2237318"/>
          <a:ext cx="5499100" cy="324061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42333</xdr:colOff>
      <xdr:row>8</xdr:row>
      <xdr:rowOff>33866</xdr:rowOff>
    </xdr:from>
    <xdr:to>
      <xdr:col>17</xdr:col>
      <xdr:colOff>561974</xdr:colOff>
      <xdr:row>17</xdr:row>
      <xdr:rowOff>276225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CxnSpPr/>
      </xdr:nvCxnSpPr>
      <xdr:spPr>
        <a:xfrm>
          <a:off x="4639733" y="2252133"/>
          <a:ext cx="5464174" cy="32226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129541</xdr:colOff>
      <xdr:row>1</xdr:row>
      <xdr:rowOff>7620</xdr:rowOff>
    </xdr:from>
    <xdr:to>
      <xdr:col>2</xdr:col>
      <xdr:colOff>701041</xdr:colOff>
      <xdr:row>4</xdr:row>
      <xdr:rowOff>318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4841" y="106680"/>
          <a:ext cx="571500" cy="70199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47625</xdr:colOff>
      <xdr:row>1</xdr:row>
      <xdr:rowOff>28575</xdr:rowOff>
    </xdr:from>
    <xdr:to>
      <xdr:col>17</xdr:col>
      <xdr:colOff>571500</xdr:colOff>
      <xdr:row>6</xdr:row>
      <xdr:rowOff>818284</xdr:rowOff>
    </xdr:to>
    <xdr:pic>
      <xdr:nvPicPr>
        <xdr:cNvPr id="2" name="Picture 9" descr="THIMBLE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133350"/>
          <a:ext cx="3524250" cy="2038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59267</xdr:colOff>
      <xdr:row>8</xdr:row>
      <xdr:rowOff>28575</xdr:rowOff>
    </xdr:from>
    <xdr:to>
      <xdr:col>17</xdr:col>
      <xdr:colOff>581025</xdr:colOff>
      <xdr:row>17</xdr:row>
      <xdr:rowOff>262467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CxnSpPr/>
      </xdr:nvCxnSpPr>
      <xdr:spPr>
        <a:xfrm flipV="1">
          <a:off x="4478867" y="2297642"/>
          <a:ext cx="5466291" cy="3137958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59267</xdr:colOff>
      <xdr:row>8</xdr:row>
      <xdr:rowOff>33866</xdr:rowOff>
    </xdr:from>
    <xdr:to>
      <xdr:col>17</xdr:col>
      <xdr:colOff>571500</xdr:colOff>
      <xdr:row>17</xdr:row>
      <xdr:rowOff>266700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A00-000008000000}"/>
            </a:ext>
          </a:extLst>
        </xdr:cNvPr>
        <xdr:cNvCxnSpPr/>
      </xdr:nvCxnSpPr>
      <xdr:spPr>
        <a:xfrm>
          <a:off x="4478867" y="2302933"/>
          <a:ext cx="5456766" cy="31369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76202</xdr:colOff>
      <xdr:row>1</xdr:row>
      <xdr:rowOff>13855</xdr:rowOff>
    </xdr:from>
    <xdr:to>
      <xdr:col>2</xdr:col>
      <xdr:colOff>645798</xdr:colOff>
      <xdr:row>3</xdr:row>
      <xdr:rowOff>207818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8038" y="110837"/>
          <a:ext cx="569596" cy="69965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28575</xdr:colOff>
      <xdr:row>1</xdr:row>
      <xdr:rowOff>47625</xdr:rowOff>
    </xdr:from>
    <xdr:to>
      <xdr:col>17</xdr:col>
      <xdr:colOff>533400</xdr:colOff>
      <xdr:row>6</xdr:row>
      <xdr:rowOff>819150</xdr:rowOff>
    </xdr:to>
    <xdr:pic>
      <xdr:nvPicPr>
        <xdr:cNvPr id="2" name="Picture 6" descr="BLOWHEAD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29325" y="152400"/>
          <a:ext cx="3505200" cy="2019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59266</xdr:colOff>
      <xdr:row>8</xdr:row>
      <xdr:rowOff>28576</xdr:rowOff>
    </xdr:from>
    <xdr:to>
      <xdr:col>17</xdr:col>
      <xdr:colOff>561975</xdr:colOff>
      <xdr:row>16</xdr:row>
      <xdr:rowOff>0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B00-000006000000}"/>
            </a:ext>
          </a:extLst>
        </xdr:cNvPr>
        <xdr:cNvCxnSpPr/>
      </xdr:nvCxnSpPr>
      <xdr:spPr>
        <a:xfrm flipV="1">
          <a:off x="4487333" y="2221443"/>
          <a:ext cx="5447242" cy="345122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42333</xdr:colOff>
      <xdr:row>8</xdr:row>
      <xdr:rowOff>42333</xdr:rowOff>
    </xdr:from>
    <xdr:to>
      <xdr:col>17</xdr:col>
      <xdr:colOff>542925</xdr:colOff>
      <xdr:row>16</xdr:row>
      <xdr:rowOff>0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B00-000008000000}"/>
            </a:ext>
          </a:extLst>
        </xdr:cNvPr>
        <xdr:cNvCxnSpPr/>
      </xdr:nvCxnSpPr>
      <xdr:spPr>
        <a:xfrm>
          <a:off x="4470400" y="2235200"/>
          <a:ext cx="5445125" cy="34036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15241</xdr:colOff>
      <xdr:row>0</xdr:row>
      <xdr:rowOff>91440</xdr:rowOff>
    </xdr:from>
    <xdr:to>
      <xdr:col>2</xdr:col>
      <xdr:colOff>586741</xdr:colOff>
      <xdr:row>3</xdr:row>
      <xdr:rowOff>191453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0541" y="91440"/>
          <a:ext cx="571500" cy="70199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0"/>
  <sheetViews>
    <sheetView workbookViewId="0">
      <selection activeCell="D12" sqref="D12"/>
    </sheetView>
  </sheetViews>
  <sheetFormatPr defaultRowHeight="12.75" x14ac:dyDescent="0.2"/>
  <cols>
    <col min="1" max="1" width="24.7109375" bestFit="1" customWidth="1"/>
    <col min="2" max="2" width="16" bestFit="1" customWidth="1"/>
    <col min="3" max="3" width="20.28515625" bestFit="1" customWidth="1"/>
    <col min="4" max="4" width="12.7109375" bestFit="1" customWidth="1"/>
  </cols>
  <sheetData>
    <row r="1" spans="1:11" ht="13.5" thickBot="1" x14ac:dyDescent="0.25">
      <c r="A1" s="500" t="s">
        <v>79</v>
      </c>
      <c r="B1" s="504"/>
      <c r="C1" s="504"/>
      <c r="D1" s="504"/>
      <c r="E1" s="504"/>
      <c r="G1" s="362" t="s">
        <v>78</v>
      </c>
    </row>
    <row r="2" spans="1:11" ht="17.25" thickTop="1" thickBot="1" x14ac:dyDescent="0.25">
      <c r="A2" s="501" t="s">
        <v>145</v>
      </c>
      <c r="B2" s="502"/>
      <c r="C2" s="502"/>
      <c r="D2" s="502"/>
      <c r="E2" s="503"/>
      <c r="G2" s="361" t="s">
        <v>76</v>
      </c>
    </row>
    <row r="3" spans="1:11" ht="15.75" thickTop="1" x14ac:dyDescent="0.2">
      <c r="G3" s="361" t="s">
        <v>77</v>
      </c>
    </row>
    <row r="4" spans="1:11" ht="13.5" thickBot="1" x14ac:dyDescent="0.25">
      <c r="A4" s="505" t="s">
        <v>80</v>
      </c>
      <c r="B4" s="506"/>
      <c r="C4" s="506"/>
      <c r="D4" s="506"/>
      <c r="E4" s="506"/>
    </row>
    <row r="5" spans="1:11" ht="17.25" thickTop="1" thickBot="1" x14ac:dyDescent="0.25">
      <c r="A5" s="507" t="s">
        <v>84</v>
      </c>
      <c r="B5" s="508"/>
      <c r="C5" s="508"/>
      <c r="D5" s="508"/>
      <c r="E5" s="509"/>
    </row>
    <row r="6" spans="1:11" ht="13.5" thickTop="1" x14ac:dyDescent="0.2"/>
    <row r="7" spans="1:11" ht="13.5" thickBot="1" x14ac:dyDescent="0.25">
      <c r="A7" s="500" t="s">
        <v>81</v>
      </c>
      <c r="B7" s="504"/>
      <c r="C7" s="504"/>
      <c r="D7" s="504"/>
      <c r="E7" s="504"/>
    </row>
    <row r="8" spans="1:11" ht="17.25" thickTop="1" thickBot="1" x14ac:dyDescent="0.25">
      <c r="A8" s="510"/>
      <c r="B8" s="511"/>
      <c r="C8" s="511"/>
      <c r="D8" s="511"/>
      <c r="E8" s="512"/>
    </row>
    <row r="10" spans="1:11" ht="13.5" thickBot="1" x14ac:dyDescent="0.25">
      <c r="A10" s="500" t="s">
        <v>82</v>
      </c>
      <c r="B10" s="500"/>
      <c r="C10" s="363"/>
      <c r="D10" s="369" t="s">
        <v>90</v>
      </c>
      <c r="E10" s="363"/>
      <c r="F10" t="s">
        <v>91</v>
      </c>
    </row>
    <row r="11" spans="1:11" ht="17.25" thickTop="1" thickBot="1" x14ac:dyDescent="0.25">
      <c r="A11" s="498"/>
      <c r="B11" s="499"/>
      <c r="D11" s="368">
        <v>44041</v>
      </c>
      <c r="F11" s="513" t="s">
        <v>93</v>
      </c>
      <c r="G11" s="513"/>
      <c r="H11" s="513"/>
      <c r="I11" s="513"/>
      <c r="J11" s="514" t="s">
        <v>95</v>
      </c>
      <c r="K11" s="514"/>
    </row>
    <row r="12" spans="1:11" x14ac:dyDescent="0.2">
      <c r="F12" s="513" t="s">
        <v>83</v>
      </c>
      <c r="G12" s="513"/>
      <c r="H12" s="513"/>
      <c r="I12" s="513"/>
      <c r="J12" s="514" t="s">
        <v>96</v>
      </c>
      <c r="K12" s="514"/>
    </row>
    <row r="13" spans="1:11" ht="38.25" x14ac:dyDescent="0.2">
      <c r="A13" s="373" t="s">
        <v>85</v>
      </c>
      <c r="B13" s="373" t="s">
        <v>86</v>
      </c>
      <c r="C13" s="373" t="s">
        <v>99</v>
      </c>
      <c r="D13" s="373" t="s">
        <v>129</v>
      </c>
      <c r="E13" s="451" t="s">
        <v>130</v>
      </c>
      <c r="F13" s="513" t="s">
        <v>94</v>
      </c>
      <c r="G13" s="513"/>
      <c r="H13" s="513"/>
      <c r="I13" s="513"/>
      <c r="J13" s="514" t="s">
        <v>97</v>
      </c>
      <c r="K13" s="514"/>
    </row>
    <row r="14" spans="1:11" x14ac:dyDescent="0.2">
      <c r="A14" s="364" t="s">
        <v>43</v>
      </c>
      <c r="B14" s="365">
        <v>24</v>
      </c>
      <c r="C14" s="371" t="s">
        <v>146</v>
      </c>
      <c r="D14" s="365">
        <v>32.5</v>
      </c>
      <c r="E14" s="365">
        <f>B14*D14</f>
        <v>780</v>
      </c>
    </row>
    <row r="15" spans="1:11" x14ac:dyDescent="0.2">
      <c r="A15" s="364" t="s">
        <v>44</v>
      </c>
      <c r="B15" s="365">
        <v>24</v>
      </c>
      <c r="C15" s="371" t="s">
        <v>146</v>
      </c>
      <c r="D15" s="365">
        <v>3</v>
      </c>
      <c r="E15" s="365">
        <f t="shared" ref="E15:E26" si="0">B15*D15</f>
        <v>72</v>
      </c>
    </row>
    <row r="16" spans="1:11" x14ac:dyDescent="0.2">
      <c r="A16" s="364" t="s">
        <v>38</v>
      </c>
      <c r="B16" s="365">
        <v>32</v>
      </c>
      <c r="C16" s="371" t="s">
        <v>146</v>
      </c>
      <c r="D16" s="365">
        <v>34.200000000000003</v>
      </c>
      <c r="E16" s="365">
        <f t="shared" si="0"/>
        <v>1094.4000000000001</v>
      </c>
    </row>
    <row r="17" spans="1:7" x14ac:dyDescent="0.2">
      <c r="A17" s="364" t="s">
        <v>23</v>
      </c>
      <c r="B17" s="365">
        <v>32</v>
      </c>
      <c r="C17" s="371" t="s">
        <v>146</v>
      </c>
      <c r="D17" s="365">
        <v>1.3</v>
      </c>
      <c r="E17" s="365">
        <f t="shared" si="0"/>
        <v>41.6</v>
      </c>
    </row>
    <row r="18" spans="1:7" x14ac:dyDescent="0.2">
      <c r="A18" s="364" t="s">
        <v>47</v>
      </c>
      <c r="B18" s="365">
        <v>160</v>
      </c>
      <c r="C18" s="371" t="s">
        <v>146</v>
      </c>
      <c r="D18" s="365">
        <v>1.29</v>
      </c>
      <c r="E18" s="365">
        <f t="shared" si="0"/>
        <v>206.4</v>
      </c>
    </row>
    <row r="19" spans="1:7" x14ac:dyDescent="0.2">
      <c r="A19" s="364" t="s">
        <v>87</v>
      </c>
      <c r="B19" s="365">
        <v>200</v>
      </c>
      <c r="C19" s="371" t="s">
        <v>146</v>
      </c>
      <c r="D19" s="365">
        <v>0.3</v>
      </c>
      <c r="E19" s="365">
        <f t="shared" si="0"/>
        <v>60</v>
      </c>
    </row>
    <row r="20" spans="1:7" x14ac:dyDescent="0.2">
      <c r="A20" s="364" t="s">
        <v>51</v>
      </c>
      <c r="B20" s="365">
        <v>40</v>
      </c>
      <c r="C20" s="371" t="s">
        <v>146</v>
      </c>
      <c r="D20" s="365">
        <v>0.5</v>
      </c>
      <c r="E20" s="365">
        <f t="shared" si="0"/>
        <v>20</v>
      </c>
    </row>
    <row r="21" spans="1:7" x14ac:dyDescent="0.2">
      <c r="A21" s="364" t="s">
        <v>53</v>
      </c>
      <c r="B21" s="365"/>
      <c r="C21" s="371"/>
      <c r="D21" s="365">
        <v>0.4</v>
      </c>
      <c r="E21" s="365">
        <f t="shared" si="0"/>
        <v>0</v>
      </c>
    </row>
    <row r="22" spans="1:7" x14ac:dyDescent="0.2">
      <c r="A22" s="364" t="s">
        <v>88</v>
      </c>
      <c r="B22" s="371"/>
      <c r="C22" s="371"/>
      <c r="D22" s="365"/>
      <c r="E22" s="365">
        <f t="shared" si="0"/>
        <v>0</v>
      </c>
    </row>
    <row r="23" spans="1:7" x14ac:dyDescent="0.2">
      <c r="A23" s="364" t="s">
        <v>56</v>
      </c>
      <c r="B23" s="365"/>
      <c r="C23" s="371"/>
      <c r="D23" s="365">
        <v>1.7</v>
      </c>
      <c r="E23" s="365">
        <f t="shared" si="0"/>
        <v>0</v>
      </c>
    </row>
    <row r="24" spans="1:7" x14ac:dyDescent="0.2">
      <c r="A24" s="364" t="s">
        <v>70</v>
      </c>
      <c r="B24" s="365"/>
      <c r="C24" s="371"/>
      <c r="D24" s="365">
        <v>3</v>
      </c>
      <c r="E24" s="365">
        <f t="shared" si="0"/>
        <v>0</v>
      </c>
    </row>
    <row r="25" spans="1:7" x14ac:dyDescent="0.2">
      <c r="A25" s="364" t="s">
        <v>89</v>
      </c>
      <c r="B25" s="371"/>
      <c r="C25" s="371"/>
      <c r="D25" s="365"/>
      <c r="E25" s="365">
        <f t="shared" si="0"/>
        <v>0</v>
      </c>
    </row>
    <row r="26" spans="1:7" x14ac:dyDescent="0.2">
      <c r="A26" s="366" t="s">
        <v>55</v>
      </c>
      <c r="B26" s="367"/>
      <c r="C26" s="371"/>
      <c r="D26" s="365">
        <v>1.5</v>
      </c>
      <c r="E26" s="365">
        <f t="shared" si="0"/>
        <v>0</v>
      </c>
    </row>
    <row r="27" spans="1:7" x14ac:dyDescent="0.2">
      <c r="A27" s="366" t="s">
        <v>101</v>
      </c>
      <c r="B27" s="372"/>
      <c r="C27" s="371"/>
      <c r="D27" s="365"/>
      <c r="E27" s="365"/>
    </row>
    <row r="28" spans="1:7" x14ac:dyDescent="0.2">
      <c r="A28" s="370"/>
      <c r="D28" s="369"/>
      <c r="E28" s="369">
        <f>SUM(E14:E27)</f>
        <v>2274.4</v>
      </c>
      <c r="F28">
        <v>2400</v>
      </c>
      <c r="G28">
        <f>F28-E28</f>
        <v>125.59999999999991</v>
      </c>
    </row>
    <row r="29" spans="1:7" x14ac:dyDescent="0.2">
      <c r="A29" s="497" t="s">
        <v>102</v>
      </c>
      <c r="B29" s="497"/>
      <c r="C29" s="497"/>
    </row>
    <row r="30" spans="1:7" x14ac:dyDescent="0.2">
      <c r="A30" s="362" t="s">
        <v>147</v>
      </c>
    </row>
  </sheetData>
  <mergeCells count="15">
    <mergeCell ref="F11:I11"/>
    <mergeCell ref="F12:I12"/>
    <mergeCell ref="F13:I13"/>
    <mergeCell ref="J11:K11"/>
    <mergeCell ref="J12:K12"/>
    <mergeCell ref="J13:K13"/>
    <mergeCell ref="A29:C29"/>
    <mergeCell ref="A11:B11"/>
    <mergeCell ref="A10:B10"/>
    <mergeCell ref="A2:E2"/>
    <mergeCell ref="A1:E1"/>
    <mergeCell ref="A4:E4"/>
    <mergeCell ref="A5:E5"/>
    <mergeCell ref="A8:E8"/>
    <mergeCell ref="A7:E7"/>
  </mergeCells>
  <pageMargins left="0.7" right="0.7" top="0.75" bottom="0.75" header="0.3" footer="0.3"/>
  <pageSetup paperSize="9" orientation="portrait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22"/>
  <sheetViews>
    <sheetView showZeros="0" view="pageBreakPreview" zoomScale="120" zoomScaleSheetLayoutView="12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1" sqref="C11"/>
    </sheetView>
  </sheetViews>
  <sheetFormatPr defaultColWidth="9.140625" defaultRowHeight="12.75" x14ac:dyDescent="0.2"/>
  <cols>
    <col min="1" max="1" width="1.28515625" style="162" customWidth="1"/>
    <col min="2" max="2" width="5.85546875" style="162" customWidth="1"/>
    <col min="3" max="3" width="11.28515625" style="162" customWidth="1"/>
    <col min="4" max="5" width="6.28515625" style="162" customWidth="1"/>
    <col min="6" max="6" width="6.140625" style="162" customWidth="1"/>
    <col min="7" max="7" width="11.5703125" style="162" customWidth="1"/>
    <col min="8" max="18" width="9" style="162" customWidth="1"/>
    <col min="19" max="19" width="1.42578125" style="162" customWidth="1"/>
    <col min="20" max="16384" width="9.140625" style="162"/>
  </cols>
  <sheetData>
    <row r="1" spans="1:19" ht="8.25" customHeight="1" thickTop="1" thickBot="1" x14ac:dyDescent="0.25">
      <c r="A1" s="158"/>
      <c r="B1" s="159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0"/>
      <c r="R1" s="160"/>
      <c r="S1" s="161"/>
    </row>
    <row r="2" spans="1:19" ht="23.25" x14ac:dyDescent="0.2">
      <c r="A2" s="163"/>
      <c r="B2" s="603"/>
      <c r="C2" s="604"/>
      <c r="D2" s="605"/>
      <c r="E2" s="612" t="s">
        <v>10</v>
      </c>
      <c r="F2" s="613"/>
      <c r="G2" s="613"/>
      <c r="H2" s="614"/>
      <c r="I2" s="618" t="s">
        <v>11</v>
      </c>
      <c r="J2" s="619"/>
      <c r="K2" s="622">
        <f>Данные!B20</f>
        <v>40</v>
      </c>
      <c r="L2" s="623"/>
      <c r="M2" s="164"/>
      <c r="N2" s="165"/>
      <c r="O2" s="166"/>
      <c r="P2" s="641"/>
      <c r="Q2" s="641"/>
      <c r="R2" s="167"/>
      <c r="S2" s="168"/>
    </row>
    <row r="3" spans="1:19" ht="17.25" customHeight="1" thickBot="1" x14ac:dyDescent="0.25">
      <c r="A3" s="163"/>
      <c r="B3" s="606"/>
      <c r="C3" s="607"/>
      <c r="D3" s="608"/>
      <c r="E3" s="615" t="s">
        <v>51</v>
      </c>
      <c r="F3" s="616"/>
      <c r="G3" s="616"/>
      <c r="H3" s="617"/>
      <c r="I3" s="620"/>
      <c r="J3" s="621"/>
      <c r="K3" s="624"/>
      <c r="L3" s="625"/>
      <c r="M3" s="169"/>
      <c r="N3" s="170"/>
      <c r="O3" s="170"/>
      <c r="P3" s="170"/>
      <c r="Q3" s="170"/>
      <c r="R3" s="171"/>
      <c r="S3" s="168"/>
    </row>
    <row r="4" spans="1:19" ht="17.100000000000001" customHeight="1" thickBot="1" x14ac:dyDescent="0.25">
      <c r="A4" s="163"/>
      <c r="B4" s="609"/>
      <c r="C4" s="610"/>
      <c r="D4" s="611"/>
      <c r="E4" s="243"/>
      <c r="F4" s="243"/>
      <c r="G4" s="243"/>
      <c r="H4" s="243"/>
      <c r="I4" s="244"/>
      <c r="J4" s="242"/>
      <c r="K4" s="245"/>
      <c r="L4" s="246"/>
      <c r="M4" s="169"/>
      <c r="N4" s="170"/>
      <c r="O4" s="170"/>
      <c r="P4" s="170"/>
      <c r="Q4" s="170"/>
      <c r="R4" s="171"/>
      <c r="S4" s="168"/>
    </row>
    <row r="5" spans="1:19" ht="24.75" thickTop="1" thickBot="1" x14ac:dyDescent="0.25">
      <c r="A5" s="163"/>
      <c r="B5" s="595" t="s">
        <v>13</v>
      </c>
      <c r="C5" s="626"/>
      <c r="D5" s="507" t="str">
        <f>Данные!$A5</f>
        <v>PCI</v>
      </c>
      <c r="E5" s="508"/>
      <c r="F5" s="508"/>
      <c r="G5" s="508"/>
      <c r="H5" s="509"/>
      <c r="I5" s="627"/>
      <c r="J5" s="628"/>
      <c r="K5" s="629"/>
      <c r="L5" s="509"/>
      <c r="M5" s="172"/>
      <c r="N5" s="170"/>
      <c r="O5" s="170"/>
      <c r="P5" s="170"/>
      <c r="Q5" s="170"/>
      <c r="R5" s="171"/>
      <c r="S5" s="168"/>
    </row>
    <row r="6" spans="1:19" ht="17.100000000000001" customHeight="1" thickTop="1" thickBot="1" x14ac:dyDescent="0.25">
      <c r="A6" s="163"/>
      <c r="B6" s="595" t="s">
        <v>12</v>
      </c>
      <c r="C6" s="626"/>
      <c r="D6" s="501" t="str">
        <f>Данные!$A2</f>
        <v>XIII-В-28-2-500-4 (Фляга 0,5 л.)</v>
      </c>
      <c r="E6" s="598"/>
      <c r="F6" s="598"/>
      <c r="G6" s="598"/>
      <c r="H6" s="599"/>
      <c r="I6" s="627"/>
      <c r="J6" s="628"/>
      <c r="K6" s="629"/>
      <c r="L6" s="509"/>
      <c r="M6" s="169"/>
      <c r="N6" s="170"/>
      <c r="O6" s="170"/>
      <c r="P6" s="170"/>
      <c r="Q6" s="170"/>
      <c r="R6" s="171"/>
      <c r="S6" s="168"/>
    </row>
    <row r="7" spans="1:19" ht="66" customHeight="1" thickTop="1" thickBot="1" x14ac:dyDescent="0.25">
      <c r="A7" s="163"/>
      <c r="B7" s="559" t="s">
        <v>14</v>
      </c>
      <c r="C7" s="630"/>
      <c r="D7" s="510">
        <f>Данные!$A8</f>
        <v>0</v>
      </c>
      <c r="E7" s="561"/>
      <c r="F7" s="561"/>
      <c r="G7" s="561"/>
      <c r="H7" s="562"/>
      <c r="I7" s="631" t="s">
        <v>15</v>
      </c>
      <c r="J7" s="630"/>
      <c r="K7" s="498">
        <f>Данные!$A11</f>
        <v>0</v>
      </c>
      <c r="L7" s="499"/>
      <c r="M7" s="172"/>
      <c r="N7" s="170"/>
      <c r="O7" s="170"/>
      <c r="P7" s="170"/>
      <c r="Q7" s="170"/>
      <c r="R7" s="171"/>
      <c r="S7" s="168"/>
    </row>
    <row r="8" spans="1:19" ht="4.5" customHeight="1" thickBot="1" x14ac:dyDescent="0.25">
      <c r="A8" s="173"/>
      <c r="B8" s="174"/>
      <c r="C8" s="175"/>
      <c r="D8" s="175"/>
      <c r="E8" s="176"/>
      <c r="F8" s="177"/>
      <c r="G8" s="176"/>
      <c r="H8" s="176"/>
      <c r="I8" s="176"/>
      <c r="J8" s="176"/>
      <c r="K8" s="176"/>
      <c r="L8" s="176"/>
      <c r="M8" s="177"/>
      <c r="N8" s="177"/>
      <c r="O8" s="176"/>
      <c r="P8" s="176"/>
      <c r="Q8" s="176"/>
      <c r="R8" s="178"/>
      <c r="S8" s="179"/>
    </row>
    <row r="9" spans="1:19" ht="34.5" thickBot="1" x14ac:dyDescent="0.25">
      <c r="A9" s="180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181"/>
      <c r="I9" s="181"/>
      <c r="J9" s="181"/>
      <c r="K9" s="181"/>
      <c r="L9" s="181"/>
      <c r="M9" s="194"/>
      <c r="N9" s="335"/>
      <c r="O9" s="335"/>
      <c r="P9" s="336"/>
      <c r="Q9" s="335"/>
      <c r="R9" s="337"/>
      <c r="S9" s="195"/>
    </row>
    <row r="10" spans="1:19" ht="24.75" customHeight="1" x14ac:dyDescent="0.2">
      <c r="A10" s="173"/>
      <c r="B10" s="182" t="s">
        <v>25</v>
      </c>
      <c r="C10" s="183">
        <v>68.23</v>
      </c>
      <c r="D10" s="183">
        <v>0.05</v>
      </c>
      <c r="E10" s="183">
        <v>-0.05</v>
      </c>
      <c r="F10" s="51" t="s">
        <v>19</v>
      </c>
      <c r="G10" s="55" t="s">
        <v>22</v>
      </c>
      <c r="H10" s="183"/>
      <c r="I10" s="183"/>
      <c r="J10" s="183"/>
      <c r="K10" s="183"/>
      <c r="L10" s="183"/>
      <c r="M10" s="183"/>
      <c r="N10" s="338" t="s">
        <v>42</v>
      </c>
      <c r="O10" s="338"/>
      <c r="P10" s="338"/>
      <c r="Q10" s="338"/>
      <c r="R10" s="339"/>
      <c r="S10" s="179"/>
    </row>
    <row r="11" spans="1:19" ht="24.75" customHeight="1" x14ac:dyDescent="0.2">
      <c r="A11" s="173"/>
      <c r="B11" s="184" t="s">
        <v>26</v>
      </c>
      <c r="C11" s="185">
        <v>19.850000000000001</v>
      </c>
      <c r="D11" s="185">
        <v>0.02</v>
      </c>
      <c r="E11" s="185">
        <v>0</v>
      </c>
      <c r="F11" s="51" t="s">
        <v>19</v>
      </c>
      <c r="G11" s="55" t="s">
        <v>22</v>
      </c>
      <c r="H11" s="185"/>
      <c r="I11" s="185"/>
      <c r="J11" s="185"/>
      <c r="K11" s="185"/>
      <c r="L11" s="185"/>
      <c r="M11" s="185"/>
      <c r="N11" s="340"/>
      <c r="O11" s="340"/>
      <c r="P11" s="340"/>
      <c r="Q11" s="340"/>
      <c r="R11" s="341"/>
      <c r="S11" s="179"/>
    </row>
    <row r="12" spans="1:19" ht="24.75" customHeight="1" x14ac:dyDescent="0.2">
      <c r="A12" s="173"/>
      <c r="B12" s="184" t="s">
        <v>2</v>
      </c>
      <c r="C12" s="350">
        <v>45.2</v>
      </c>
      <c r="D12" s="185">
        <v>0</v>
      </c>
      <c r="E12" s="196">
        <v>-0.1</v>
      </c>
      <c r="F12" s="51" t="s">
        <v>19</v>
      </c>
      <c r="G12" s="55" t="s">
        <v>22</v>
      </c>
      <c r="H12" s="185"/>
      <c r="I12" s="185"/>
      <c r="J12" s="185"/>
      <c r="K12" s="185"/>
      <c r="L12" s="185"/>
      <c r="M12" s="185"/>
      <c r="N12" s="340"/>
      <c r="O12" s="340"/>
      <c r="P12" s="340"/>
      <c r="Q12" s="340"/>
      <c r="R12" s="341"/>
      <c r="S12" s="179"/>
    </row>
    <row r="13" spans="1:19" ht="24.75" customHeight="1" x14ac:dyDescent="0.2">
      <c r="A13" s="173"/>
      <c r="B13" s="184" t="s">
        <v>3</v>
      </c>
      <c r="C13" s="350">
        <v>37</v>
      </c>
      <c r="D13" s="185">
        <v>0</v>
      </c>
      <c r="E13" s="185">
        <v>-0.1</v>
      </c>
      <c r="F13" s="51" t="s">
        <v>19</v>
      </c>
      <c r="G13" s="55" t="s">
        <v>22</v>
      </c>
      <c r="H13" s="185"/>
      <c r="I13" s="185"/>
      <c r="J13" s="185"/>
      <c r="K13" s="185"/>
      <c r="L13" s="185"/>
      <c r="M13" s="185"/>
      <c r="N13" s="340"/>
      <c r="O13" s="340"/>
      <c r="P13" s="340"/>
      <c r="Q13" s="340"/>
      <c r="R13" s="341"/>
      <c r="S13" s="179"/>
    </row>
    <row r="14" spans="1:19" ht="24.75" customHeight="1" x14ac:dyDescent="0.2">
      <c r="A14" s="173"/>
      <c r="B14" s="184" t="s">
        <v>27</v>
      </c>
      <c r="C14" s="350">
        <v>28.5</v>
      </c>
      <c r="D14" s="185">
        <v>0</v>
      </c>
      <c r="E14" s="185">
        <v>-0.1</v>
      </c>
      <c r="F14" s="51" t="s">
        <v>19</v>
      </c>
      <c r="G14" s="55" t="s">
        <v>22</v>
      </c>
      <c r="H14" s="185"/>
      <c r="I14" s="185"/>
      <c r="J14" s="185"/>
      <c r="K14" s="185"/>
      <c r="L14" s="185"/>
      <c r="M14" s="185"/>
      <c r="N14" s="340"/>
      <c r="O14" s="340"/>
      <c r="P14" s="340"/>
      <c r="Q14" s="340"/>
      <c r="R14" s="341"/>
      <c r="S14" s="179"/>
    </row>
    <row r="15" spans="1:19" ht="24.75" customHeight="1" x14ac:dyDescent="0.2">
      <c r="A15" s="173"/>
      <c r="B15" s="184" t="s">
        <v>28</v>
      </c>
      <c r="C15" s="350">
        <v>9.5</v>
      </c>
      <c r="D15" s="185">
        <v>0.02</v>
      </c>
      <c r="E15" s="185">
        <v>-0.05</v>
      </c>
      <c r="F15" s="51" t="s">
        <v>19</v>
      </c>
      <c r="G15" s="55" t="s">
        <v>22</v>
      </c>
      <c r="H15" s="185"/>
      <c r="I15" s="185"/>
      <c r="J15" s="185"/>
      <c r="K15" s="185"/>
      <c r="L15" s="185"/>
      <c r="M15" s="185"/>
      <c r="N15" s="340"/>
      <c r="O15" s="340"/>
      <c r="P15" s="340"/>
      <c r="Q15" s="340"/>
      <c r="R15" s="341"/>
      <c r="S15" s="179"/>
    </row>
    <row r="16" spans="1:19" ht="24.75" customHeight="1" x14ac:dyDescent="0.2">
      <c r="A16" s="173"/>
      <c r="B16" s="184" t="s">
        <v>4</v>
      </c>
      <c r="C16" s="350">
        <v>23.8</v>
      </c>
      <c r="D16" s="185">
        <v>0</v>
      </c>
      <c r="E16" s="185">
        <v>-0.05</v>
      </c>
      <c r="F16" s="51" t="s">
        <v>19</v>
      </c>
      <c r="G16" s="56" t="s">
        <v>22</v>
      </c>
      <c r="H16" s="185"/>
      <c r="I16" s="185"/>
      <c r="J16" s="185"/>
      <c r="K16" s="185"/>
      <c r="L16" s="185"/>
      <c r="M16" s="185"/>
      <c r="N16" s="340"/>
      <c r="O16" s="340"/>
      <c r="P16" s="340"/>
      <c r="Q16" s="340"/>
      <c r="R16" s="341"/>
      <c r="S16" s="179"/>
    </row>
    <row r="17" spans="1:19" ht="33.75" x14ac:dyDescent="0.2">
      <c r="A17" s="173"/>
      <c r="B17" s="184" t="s">
        <v>9</v>
      </c>
      <c r="C17" s="185"/>
      <c r="D17" s="185">
        <v>0.05</v>
      </c>
      <c r="E17" s="185">
        <v>0</v>
      </c>
      <c r="F17" s="114" t="s">
        <v>16</v>
      </c>
      <c r="G17" s="59" t="s">
        <v>52</v>
      </c>
      <c r="H17" s="185"/>
      <c r="I17" s="185"/>
      <c r="J17" s="185"/>
      <c r="K17" s="185"/>
      <c r="L17" s="185"/>
      <c r="M17" s="185"/>
      <c r="N17" s="340"/>
      <c r="O17" s="340"/>
      <c r="P17" s="340"/>
      <c r="Q17" s="340"/>
      <c r="R17" s="341"/>
      <c r="S17" s="179"/>
    </row>
    <row r="18" spans="1:19" ht="24.75" customHeight="1" thickBot="1" x14ac:dyDescent="0.25">
      <c r="A18" s="173"/>
      <c r="B18" s="184" t="s">
        <v>5</v>
      </c>
      <c r="C18" s="350">
        <v>28.5</v>
      </c>
      <c r="D18" s="185">
        <v>0</v>
      </c>
      <c r="E18" s="185">
        <v>-0.03</v>
      </c>
      <c r="F18" s="51" t="s">
        <v>19</v>
      </c>
      <c r="G18" s="55" t="s">
        <v>22</v>
      </c>
      <c r="H18" s="185"/>
      <c r="I18" s="185"/>
      <c r="J18" s="185"/>
      <c r="K18" s="185"/>
      <c r="L18" s="185"/>
      <c r="M18" s="185"/>
      <c r="N18" s="340"/>
      <c r="O18" s="340"/>
      <c r="P18" s="340"/>
      <c r="Q18" s="340"/>
      <c r="R18" s="341"/>
      <c r="S18" s="179"/>
    </row>
    <row r="19" spans="1:19" ht="6" customHeight="1" thickBot="1" x14ac:dyDescent="0.25">
      <c r="A19" s="186"/>
      <c r="B19" s="187"/>
      <c r="C19" s="187"/>
      <c r="D19" s="187"/>
      <c r="E19" s="188"/>
      <c r="F19" s="188"/>
      <c r="G19" s="187"/>
      <c r="H19" s="187"/>
      <c r="I19" s="187"/>
      <c r="J19" s="187"/>
      <c r="K19" s="187"/>
      <c r="L19" s="187"/>
      <c r="M19" s="187"/>
      <c r="N19" s="187"/>
      <c r="O19" s="187"/>
      <c r="P19" s="187"/>
      <c r="Q19" s="187"/>
      <c r="R19" s="187"/>
      <c r="S19" s="189"/>
    </row>
    <row r="20" spans="1:19" ht="13.5" thickTop="1" x14ac:dyDescent="0.2"/>
    <row r="21" spans="1:19" x14ac:dyDescent="0.2">
      <c r="L21" s="632" t="s">
        <v>132</v>
      </c>
      <c r="M21" s="632"/>
      <c r="N21" s="632"/>
      <c r="O21" s="452"/>
      <c r="P21" s="452"/>
      <c r="Q21" s="468"/>
      <c r="R21" s="468"/>
    </row>
    <row r="22" spans="1:19" x14ac:dyDescent="0.2">
      <c r="O22" s="564" t="s">
        <v>136</v>
      </c>
      <c r="P22" s="564"/>
      <c r="Q22" s="565" t="s">
        <v>137</v>
      </c>
      <c r="R22" s="566"/>
    </row>
  </sheetData>
  <mergeCells count="21">
    <mergeCell ref="O22:P22"/>
    <mergeCell ref="Q22:R22"/>
    <mergeCell ref="B2:D4"/>
    <mergeCell ref="B5:C5"/>
    <mergeCell ref="D5:H5"/>
    <mergeCell ref="I5:J5"/>
    <mergeCell ref="B7:C7"/>
    <mergeCell ref="D7:H7"/>
    <mergeCell ref="I7:J7"/>
    <mergeCell ref="B6:C6"/>
    <mergeCell ref="D6:H6"/>
    <mergeCell ref="I6:J6"/>
    <mergeCell ref="E2:H2"/>
    <mergeCell ref="P2:Q2"/>
    <mergeCell ref="E3:H3"/>
    <mergeCell ref="I2:J3"/>
    <mergeCell ref="K2:L3"/>
    <mergeCell ref="L21:N21"/>
    <mergeCell ref="K7:L7"/>
    <mergeCell ref="K6:L6"/>
    <mergeCell ref="K5:L5"/>
  </mergeCells>
  <conditionalFormatting sqref="R14:R15">
    <cfRule type="cellIs" dxfId="4" priority="1" stopIfTrue="1" operator="equal">
      <formula>"ok"</formula>
    </cfRule>
    <cfRule type="cellIs" dxfId="3" priority="2" stopIfTrue="1" operator="notBetween">
      <formula>$C14+$D14</formula>
      <formula>$C14+$E14</formula>
    </cfRule>
  </conditionalFormatting>
  <printOptions horizontalCentered="1" verticalCentered="1"/>
  <pageMargins left="0.2" right="0.2" top="0.17" bottom="0" header="0" footer="0"/>
  <pageSetup paperSize="9" scale="97" orientation="landscape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S22"/>
  <sheetViews>
    <sheetView showZeros="0" view="pageBreakPreview" zoomScale="110" zoomScaleSheetLayoutView="11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O21" sqref="O21:R22"/>
    </sheetView>
  </sheetViews>
  <sheetFormatPr defaultColWidth="9.140625" defaultRowHeight="12.75" x14ac:dyDescent="0.2"/>
  <cols>
    <col min="1" max="1" width="1.28515625" style="201" customWidth="1"/>
    <col min="2" max="2" width="5.85546875" style="201" customWidth="1"/>
    <col min="3" max="3" width="10.28515625" style="201" customWidth="1"/>
    <col min="4" max="5" width="6.28515625" style="201" customWidth="1"/>
    <col min="6" max="6" width="5.7109375" style="201" customWidth="1"/>
    <col min="7" max="7" width="10.42578125" style="201" customWidth="1"/>
    <col min="8" max="18" width="9" style="201" customWidth="1"/>
    <col min="19" max="19" width="1.42578125" style="201" customWidth="1"/>
    <col min="20" max="16384" width="9.140625" style="201"/>
  </cols>
  <sheetData>
    <row r="1" spans="1:19" ht="8.25" customHeight="1" thickTop="1" thickBot="1" x14ac:dyDescent="0.25">
      <c r="A1" s="197"/>
      <c r="B1" s="198"/>
      <c r="C1" s="199"/>
      <c r="D1" s="199"/>
      <c r="E1" s="199"/>
      <c r="F1" s="199"/>
      <c r="G1" s="199"/>
      <c r="H1" s="199"/>
      <c r="I1" s="199"/>
      <c r="J1" s="199"/>
      <c r="K1" s="199"/>
      <c r="L1" s="199"/>
      <c r="M1" s="199"/>
      <c r="N1" s="199"/>
      <c r="O1" s="199"/>
      <c r="P1" s="199"/>
      <c r="Q1" s="199"/>
      <c r="R1" s="199"/>
      <c r="S1" s="200"/>
    </row>
    <row r="2" spans="1:19" ht="23.25" x14ac:dyDescent="0.2">
      <c r="A2" s="202"/>
      <c r="B2" s="603"/>
      <c r="C2" s="604"/>
      <c r="D2" s="605"/>
      <c r="E2" s="612" t="s">
        <v>10</v>
      </c>
      <c r="F2" s="613"/>
      <c r="G2" s="613"/>
      <c r="H2" s="614"/>
      <c r="I2" s="618" t="s">
        <v>11</v>
      </c>
      <c r="J2" s="619"/>
      <c r="K2" s="622">
        <f>Данные!B21</f>
        <v>0</v>
      </c>
      <c r="L2" s="623"/>
      <c r="M2" s="203"/>
      <c r="N2" s="204"/>
      <c r="O2" s="205"/>
      <c r="P2" s="645"/>
      <c r="Q2" s="645"/>
      <c r="R2" s="206"/>
      <c r="S2" s="207"/>
    </row>
    <row r="3" spans="1:19" ht="17.25" customHeight="1" thickBot="1" x14ac:dyDescent="0.25">
      <c r="A3" s="202"/>
      <c r="B3" s="606"/>
      <c r="C3" s="607"/>
      <c r="D3" s="608"/>
      <c r="E3" s="615" t="s">
        <v>53</v>
      </c>
      <c r="F3" s="616"/>
      <c r="G3" s="616"/>
      <c r="H3" s="617"/>
      <c r="I3" s="620"/>
      <c r="J3" s="621"/>
      <c r="K3" s="624"/>
      <c r="L3" s="625"/>
      <c r="M3" s="208"/>
      <c r="N3" s="209"/>
      <c r="O3" s="209"/>
      <c r="P3" s="209"/>
      <c r="Q3" s="209"/>
      <c r="R3" s="210"/>
      <c r="S3" s="207"/>
    </row>
    <row r="4" spans="1:19" ht="17.100000000000001" customHeight="1" thickBot="1" x14ac:dyDescent="0.25">
      <c r="A4" s="202"/>
      <c r="B4" s="609"/>
      <c r="C4" s="610"/>
      <c r="D4" s="611"/>
      <c r="E4" s="243"/>
      <c r="F4" s="243"/>
      <c r="G4" s="243"/>
      <c r="H4" s="243"/>
      <c r="I4" s="244"/>
      <c r="J4" s="242"/>
      <c r="K4" s="245"/>
      <c r="L4" s="246"/>
      <c r="M4" s="208"/>
      <c r="N4" s="209"/>
      <c r="O4" s="209"/>
      <c r="P4" s="209"/>
      <c r="Q4" s="209"/>
      <c r="R4" s="210"/>
      <c r="S4" s="207"/>
    </row>
    <row r="5" spans="1:19" ht="24.75" thickTop="1" thickBot="1" x14ac:dyDescent="0.25">
      <c r="A5" s="202"/>
      <c r="B5" s="595" t="s">
        <v>13</v>
      </c>
      <c r="C5" s="626"/>
      <c r="D5" s="507" t="str">
        <f>Данные!$A5</f>
        <v>PCI</v>
      </c>
      <c r="E5" s="508"/>
      <c r="F5" s="508"/>
      <c r="G5" s="508"/>
      <c r="H5" s="509"/>
      <c r="I5" s="627"/>
      <c r="J5" s="628"/>
      <c r="K5" s="629"/>
      <c r="L5" s="509"/>
      <c r="M5" s="211"/>
      <c r="N5" s="209"/>
      <c r="O5" s="209"/>
      <c r="P5" s="209"/>
      <c r="Q5" s="209"/>
      <c r="R5" s="210"/>
      <c r="S5" s="207"/>
    </row>
    <row r="6" spans="1:19" ht="17.100000000000001" customHeight="1" thickTop="1" thickBot="1" x14ac:dyDescent="0.25">
      <c r="A6" s="202"/>
      <c r="B6" s="595" t="s">
        <v>12</v>
      </c>
      <c r="C6" s="626"/>
      <c r="D6" s="501" t="str">
        <f>Данные!$A2</f>
        <v>XIII-В-28-2-500-4 (Фляга 0,5 л.)</v>
      </c>
      <c r="E6" s="598"/>
      <c r="F6" s="598"/>
      <c r="G6" s="598"/>
      <c r="H6" s="599"/>
      <c r="I6" s="627"/>
      <c r="J6" s="628"/>
      <c r="K6" s="629"/>
      <c r="L6" s="509"/>
      <c r="M6" s="208"/>
      <c r="N6" s="209"/>
      <c r="O6" s="209"/>
      <c r="P6" s="209"/>
      <c r="Q6" s="209"/>
      <c r="R6" s="210"/>
      <c r="S6" s="207"/>
    </row>
    <row r="7" spans="1:19" ht="69.75" customHeight="1" thickTop="1" thickBot="1" x14ac:dyDescent="0.25">
      <c r="A7" s="202"/>
      <c r="B7" s="559" t="s">
        <v>14</v>
      </c>
      <c r="C7" s="630"/>
      <c r="D7" s="510">
        <f>Данные!$A8</f>
        <v>0</v>
      </c>
      <c r="E7" s="561"/>
      <c r="F7" s="561"/>
      <c r="G7" s="561"/>
      <c r="H7" s="562"/>
      <c r="I7" s="631" t="s">
        <v>15</v>
      </c>
      <c r="J7" s="630"/>
      <c r="K7" s="498">
        <f>Данные!$A11</f>
        <v>0</v>
      </c>
      <c r="L7" s="499"/>
      <c r="M7" s="211"/>
      <c r="N7" s="209"/>
      <c r="O7" s="209"/>
      <c r="P7" s="209"/>
      <c r="Q7" s="209"/>
      <c r="R7" s="210"/>
      <c r="S7" s="207"/>
    </row>
    <row r="8" spans="1:19" ht="5.25" customHeight="1" thickBot="1" x14ac:dyDescent="0.25">
      <c r="A8" s="212"/>
      <c r="B8" s="213"/>
      <c r="C8" s="214"/>
      <c r="D8" s="214"/>
      <c r="E8" s="215"/>
      <c r="F8" s="216"/>
      <c r="G8" s="215"/>
      <c r="H8" s="215"/>
      <c r="I8" s="215"/>
      <c r="J8" s="215"/>
      <c r="K8" s="215"/>
      <c r="L8" s="215"/>
      <c r="M8" s="216"/>
      <c r="N8" s="216"/>
      <c r="O8" s="215"/>
      <c r="P8" s="215"/>
      <c r="Q8" s="215"/>
      <c r="R8" s="217"/>
      <c r="S8" s="218"/>
    </row>
    <row r="9" spans="1:19" ht="34.5" thickBot="1" x14ac:dyDescent="0.25">
      <c r="A9" s="219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181"/>
      <c r="I9" s="181"/>
      <c r="J9" s="181"/>
      <c r="K9" s="181"/>
      <c r="L9" s="181"/>
      <c r="M9" s="220"/>
      <c r="N9" s="220"/>
      <c r="O9" s="220"/>
      <c r="P9" s="220"/>
      <c r="Q9" s="220"/>
      <c r="R9" s="221"/>
      <c r="S9" s="222"/>
    </row>
    <row r="10" spans="1:19" ht="24.75" customHeight="1" x14ac:dyDescent="0.2">
      <c r="A10" s="212"/>
      <c r="B10" s="223" t="s">
        <v>25</v>
      </c>
      <c r="C10" s="353">
        <v>58.6</v>
      </c>
      <c r="D10" s="224">
        <v>0</v>
      </c>
      <c r="E10" s="224">
        <v>-0.2</v>
      </c>
      <c r="F10" s="51" t="s">
        <v>19</v>
      </c>
      <c r="G10" s="55" t="s">
        <v>22</v>
      </c>
      <c r="H10" s="225"/>
      <c r="I10" s="224"/>
      <c r="J10" s="226"/>
      <c r="K10" s="226"/>
      <c r="L10" s="226"/>
      <c r="M10" s="226"/>
      <c r="N10" s="226"/>
      <c r="O10" s="226"/>
      <c r="P10" s="226"/>
      <c r="Q10" s="226"/>
      <c r="R10" s="227"/>
      <c r="S10" s="218"/>
    </row>
    <row r="11" spans="1:19" ht="24.75" customHeight="1" x14ac:dyDescent="0.2">
      <c r="A11" s="212"/>
      <c r="B11" s="228" t="s">
        <v>26</v>
      </c>
      <c r="C11" s="354">
        <v>45.2</v>
      </c>
      <c r="D11" s="229">
        <v>0.03</v>
      </c>
      <c r="E11" s="229">
        <v>-0.03</v>
      </c>
      <c r="F11" s="51" t="s">
        <v>19</v>
      </c>
      <c r="G11" s="55" t="s">
        <v>22</v>
      </c>
      <c r="H11" s="230"/>
      <c r="I11" s="231"/>
      <c r="J11" s="231"/>
      <c r="K11" s="231"/>
      <c r="L11" s="231"/>
      <c r="M11" s="231"/>
      <c r="N11" s="231"/>
      <c r="O11" s="231"/>
      <c r="P11" s="231"/>
      <c r="Q11" s="231"/>
      <c r="R11" s="232"/>
      <c r="S11" s="218"/>
    </row>
    <row r="12" spans="1:19" ht="24.75" customHeight="1" x14ac:dyDescent="0.2">
      <c r="A12" s="212"/>
      <c r="B12" s="228" t="s">
        <v>2</v>
      </c>
      <c r="C12" s="354">
        <v>28.6</v>
      </c>
      <c r="D12" s="229">
        <v>0</v>
      </c>
      <c r="E12" s="229">
        <v>-0.03</v>
      </c>
      <c r="F12" s="114" t="s">
        <v>16</v>
      </c>
      <c r="G12" s="55" t="s">
        <v>22</v>
      </c>
      <c r="H12" s="230"/>
      <c r="I12" s="231"/>
      <c r="J12" s="231"/>
      <c r="K12" s="231"/>
      <c r="L12" s="231"/>
      <c r="M12" s="231"/>
      <c r="N12" s="231"/>
      <c r="O12" s="231"/>
      <c r="P12" s="231"/>
      <c r="Q12" s="231"/>
      <c r="R12" s="232"/>
      <c r="S12" s="218"/>
    </row>
    <row r="13" spans="1:19" ht="24.75" customHeight="1" x14ac:dyDescent="0.2">
      <c r="A13" s="212"/>
      <c r="B13" s="228" t="s">
        <v>3</v>
      </c>
      <c r="C13" s="354">
        <v>45.3</v>
      </c>
      <c r="D13" s="229">
        <v>0.05</v>
      </c>
      <c r="E13" s="229">
        <v>-0.05</v>
      </c>
      <c r="F13" s="114" t="s">
        <v>16</v>
      </c>
      <c r="G13" s="55" t="s">
        <v>22</v>
      </c>
      <c r="H13" s="230"/>
      <c r="I13" s="231"/>
      <c r="J13" s="231"/>
      <c r="K13" s="231"/>
      <c r="L13" s="231"/>
      <c r="M13" s="231"/>
      <c r="N13" s="231"/>
      <c r="O13" s="231"/>
      <c r="P13" s="231"/>
      <c r="Q13" s="231"/>
      <c r="R13" s="232"/>
      <c r="S13" s="218"/>
    </row>
    <row r="14" spans="1:19" ht="24.75" customHeight="1" x14ac:dyDescent="0.2">
      <c r="A14" s="212"/>
      <c r="B14" s="228" t="s">
        <v>27</v>
      </c>
      <c r="C14" s="354">
        <v>70</v>
      </c>
      <c r="D14" s="229">
        <v>0.1</v>
      </c>
      <c r="E14" s="229">
        <v>-0.1</v>
      </c>
      <c r="F14" s="51" t="s">
        <v>19</v>
      </c>
      <c r="G14" s="55" t="s">
        <v>22</v>
      </c>
      <c r="H14" s="230"/>
      <c r="I14" s="231"/>
      <c r="J14" s="229"/>
      <c r="K14" s="229"/>
      <c r="L14" s="229"/>
      <c r="M14" s="229"/>
      <c r="N14" s="231"/>
      <c r="O14" s="231"/>
      <c r="P14" s="231"/>
      <c r="Q14" s="231"/>
      <c r="R14" s="232"/>
      <c r="S14" s="218"/>
    </row>
    <row r="15" spans="1:19" ht="24.75" customHeight="1" x14ac:dyDescent="0.2">
      <c r="A15" s="212"/>
      <c r="B15" s="228" t="s">
        <v>28</v>
      </c>
      <c r="C15" s="354">
        <v>9.1</v>
      </c>
      <c r="D15" s="229">
        <v>0.05</v>
      </c>
      <c r="E15" s="229">
        <v>-0.05</v>
      </c>
      <c r="F15" s="51" t="s">
        <v>19</v>
      </c>
      <c r="G15" s="55" t="s">
        <v>22</v>
      </c>
      <c r="H15" s="233"/>
      <c r="I15" s="231"/>
      <c r="J15" s="231"/>
      <c r="K15" s="231"/>
      <c r="L15" s="231"/>
      <c r="M15" s="231"/>
      <c r="N15" s="231"/>
      <c r="O15" s="231"/>
      <c r="P15" s="231"/>
      <c r="Q15" s="231"/>
      <c r="R15" s="232"/>
      <c r="S15" s="218"/>
    </row>
    <row r="16" spans="1:19" ht="24.75" customHeight="1" x14ac:dyDescent="0.2">
      <c r="A16" s="212"/>
      <c r="B16" s="228" t="s">
        <v>9</v>
      </c>
      <c r="C16" s="354">
        <v>46</v>
      </c>
      <c r="D16" s="229">
        <v>0.05</v>
      </c>
      <c r="E16" s="229">
        <v>-0.05</v>
      </c>
      <c r="F16" s="51" t="s">
        <v>19</v>
      </c>
      <c r="G16" s="55" t="s">
        <v>22</v>
      </c>
      <c r="H16" s="230"/>
      <c r="I16" s="229"/>
      <c r="J16" s="229"/>
      <c r="K16" s="229"/>
      <c r="L16" s="229"/>
      <c r="M16" s="229"/>
      <c r="N16" s="231"/>
      <c r="O16" s="231"/>
      <c r="P16" s="231"/>
      <c r="Q16" s="231"/>
      <c r="R16" s="232"/>
      <c r="S16" s="218"/>
    </row>
    <row r="17" spans="1:19" ht="24.75" customHeight="1" x14ac:dyDescent="0.2">
      <c r="A17" s="212"/>
      <c r="B17" s="228" t="s">
        <v>5</v>
      </c>
      <c r="C17" s="354">
        <v>57.9</v>
      </c>
      <c r="D17" s="229">
        <v>0.05</v>
      </c>
      <c r="E17" s="229">
        <v>-0.05</v>
      </c>
      <c r="F17" s="51" t="s">
        <v>19</v>
      </c>
      <c r="G17" s="55" t="s">
        <v>22</v>
      </c>
      <c r="H17" s="230"/>
      <c r="I17" s="231"/>
      <c r="J17" s="231"/>
      <c r="K17" s="231"/>
      <c r="L17" s="231"/>
      <c r="M17" s="231"/>
      <c r="N17" s="231"/>
      <c r="O17" s="231"/>
      <c r="P17" s="231"/>
      <c r="Q17" s="231"/>
      <c r="R17" s="232"/>
      <c r="S17" s="218"/>
    </row>
    <row r="18" spans="1:19" ht="24.75" customHeight="1" thickBot="1" x14ac:dyDescent="0.25">
      <c r="A18" s="212"/>
      <c r="B18" s="642" t="s">
        <v>54</v>
      </c>
      <c r="C18" s="643"/>
      <c r="D18" s="643"/>
      <c r="E18" s="644"/>
      <c r="F18" s="114" t="s">
        <v>16</v>
      </c>
      <c r="G18" s="253" t="s">
        <v>46</v>
      </c>
      <c r="H18" s="234"/>
      <c r="I18" s="235"/>
      <c r="J18" s="235"/>
      <c r="K18" s="235"/>
      <c r="L18" s="235"/>
      <c r="M18" s="235"/>
      <c r="N18" s="235"/>
      <c r="O18" s="235"/>
      <c r="P18" s="235"/>
      <c r="Q18" s="235"/>
      <c r="R18" s="236"/>
      <c r="S18" s="218"/>
    </row>
    <row r="19" spans="1:19" ht="6" customHeight="1" thickBot="1" x14ac:dyDescent="0.25">
      <c r="A19" s="237"/>
      <c r="B19" s="238"/>
      <c r="C19" s="238"/>
      <c r="D19" s="238"/>
      <c r="E19" s="239"/>
      <c r="F19" s="239"/>
      <c r="G19" s="238"/>
      <c r="H19" s="238"/>
      <c r="I19" s="238"/>
      <c r="J19" s="238"/>
      <c r="K19" s="238"/>
      <c r="L19" s="238"/>
      <c r="M19" s="238"/>
      <c r="N19" s="238"/>
      <c r="O19" s="238"/>
      <c r="P19" s="238"/>
      <c r="Q19" s="238"/>
      <c r="R19" s="238"/>
      <c r="S19" s="240"/>
    </row>
    <row r="20" spans="1:19" ht="13.5" thickTop="1" x14ac:dyDescent="0.2"/>
    <row r="21" spans="1:19" x14ac:dyDescent="0.2">
      <c r="L21" s="632" t="s">
        <v>132</v>
      </c>
      <c r="M21" s="632"/>
      <c r="N21" s="632"/>
      <c r="O21" s="452"/>
      <c r="P21" s="452"/>
      <c r="Q21" s="468"/>
      <c r="R21" s="468"/>
    </row>
    <row r="22" spans="1:19" x14ac:dyDescent="0.2">
      <c r="O22" s="564" t="s">
        <v>136</v>
      </c>
      <c r="P22" s="564"/>
      <c r="Q22" s="565" t="s">
        <v>137</v>
      </c>
      <c r="R22" s="566"/>
    </row>
  </sheetData>
  <mergeCells count="22">
    <mergeCell ref="O22:P22"/>
    <mergeCell ref="Q22:R22"/>
    <mergeCell ref="P2:Q2"/>
    <mergeCell ref="E3:H3"/>
    <mergeCell ref="I2:J3"/>
    <mergeCell ref="K2:L3"/>
    <mergeCell ref="I7:J7"/>
    <mergeCell ref="K7:L7"/>
    <mergeCell ref="I5:J5"/>
    <mergeCell ref="K5:L5"/>
    <mergeCell ref="I6:J6"/>
    <mergeCell ref="K6:L6"/>
    <mergeCell ref="L21:N21"/>
    <mergeCell ref="B2:D4"/>
    <mergeCell ref="B18:E18"/>
    <mergeCell ref="E2:H2"/>
    <mergeCell ref="B7:C7"/>
    <mergeCell ref="D7:H7"/>
    <mergeCell ref="B6:C6"/>
    <mergeCell ref="D6:H6"/>
    <mergeCell ref="B5:C5"/>
    <mergeCell ref="D5:H5"/>
  </mergeCells>
  <printOptions horizontalCentered="1" verticalCentered="1"/>
  <pageMargins left="0" right="0" top="0" bottom="0" header="0" footer="0"/>
  <pageSetup paperSize="9" orientation="landscape" r:id="rId1"/>
  <headerFooter alignWithMargins="0"/>
  <colBreaks count="16" manualBreakCount="16">
    <brk id="46" min="61" max="66" man="1"/>
    <brk id="46" min="67" max="72" man="1"/>
    <brk id="65" min="61" max="78" man="1"/>
    <brk id="66" min="59" max="76" man="1"/>
    <brk id="67" min="63" max="72" man="1"/>
    <brk id="68" min="8" max="78" man="1"/>
    <brk id="69" min="40" max="81" man="1"/>
    <brk id="72" min="40" max="78" man="1"/>
    <brk id="75" min="40" max="77" man="1"/>
    <brk id="78" min="40" max="76" man="1"/>
    <brk id="79" min="40" max="62" man="1"/>
    <brk id="83" min="9" max="78" man="1"/>
    <brk id="84" min="12" max="78" man="1"/>
    <brk id="87" min="15" max="80" man="1"/>
    <brk id="89" min="15" max="77" man="1"/>
    <brk id="118" min="91" max="110" man="1"/>
  </col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S20"/>
  <sheetViews>
    <sheetView showZeros="0" view="pageBreakPreview" zoomScale="110" zoomScaleSheetLayoutView="11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O19" sqref="O19:R20"/>
    </sheetView>
  </sheetViews>
  <sheetFormatPr defaultColWidth="9.140625" defaultRowHeight="12.75" x14ac:dyDescent="0.2"/>
  <cols>
    <col min="1" max="1" width="1.28515625" style="64" customWidth="1"/>
    <col min="2" max="2" width="5.85546875" style="64" customWidth="1"/>
    <col min="3" max="3" width="10.28515625" style="64" customWidth="1"/>
    <col min="4" max="5" width="6.28515625" style="64" customWidth="1"/>
    <col min="6" max="6" width="5.7109375" style="64" customWidth="1"/>
    <col min="7" max="7" width="10.7109375" style="64" customWidth="1"/>
    <col min="8" max="18" width="9" style="64" customWidth="1"/>
    <col min="19" max="19" width="1.42578125" style="64" customWidth="1"/>
    <col min="20" max="16384" width="9.140625" style="64"/>
  </cols>
  <sheetData>
    <row r="1" spans="1:19" ht="8.2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3.25" x14ac:dyDescent="0.2">
      <c r="A2" s="130"/>
      <c r="B2" s="603"/>
      <c r="C2" s="604"/>
      <c r="D2" s="605"/>
      <c r="E2" s="612" t="s">
        <v>10</v>
      </c>
      <c r="F2" s="613"/>
      <c r="G2" s="613"/>
      <c r="H2" s="614"/>
      <c r="I2" s="618" t="s">
        <v>11</v>
      </c>
      <c r="J2" s="619"/>
      <c r="K2" s="622">
        <f>Данные!B26</f>
        <v>0</v>
      </c>
      <c r="L2" s="623"/>
      <c r="M2" s="131"/>
      <c r="N2" s="132"/>
      <c r="O2" s="133"/>
      <c r="P2" s="646"/>
      <c r="Q2" s="646"/>
      <c r="R2" s="134"/>
      <c r="S2" s="135"/>
    </row>
    <row r="3" spans="1:19" ht="17.25" customHeight="1" thickBot="1" x14ac:dyDescent="0.25">
      <c r="A3" s="130"/>
      <c r="B3" s="606"/>
      <c r="C3" s="607"/>
      <c r="D3" s="608"/>
      <c r="E3" s="615" t="s">
        <v>55</v>
      </c>
      <c r="F3" s="616"/>
      <c r="G3" s="616"/>
      <c r="H3" s="617"/>
      <c r="I3" s="620"/>
      <c r="J3" s="621"/>
      <c r="K3" s="624"/>
      <c r="L3" s="625"/>
      <c r="M3" s="136"/>
      <c r="N3" s="137"/>
      <c r="O3" s="137"/>
      <c r="P3" s="137"/>
      <c r="Q3" s="137"/>
      <c r="R3" s="138"/>
      <c r="S3" s="135"/>
    </row>
    <row r="4" spans="1:19" ht="17.100000000000001" customHeight="1" thickBot="1" x14ac:dyDescent="0.25">
      <c r="A4" s="130"/>
      <c r="B4" s="609"/>
      <c r="C4" s="610"/>
      <c r="D4" s="611"/>
      <c r="E4" s="243"/>
      <c r="F4" s="243"/>
      <c r="G4" s="243"/>
      <c r="H4" s="243"/>
      <c r="I4" s="244"/>
      <c r="J4" s="242"/>
      <c r="K4" s="245"/>
      <c r="L4" s="246"/>
      <c r="M4" s="136"/>
      <c r="N4" s="137"/>
      <c r="O4" s="137"/>
      <c r="P4" s="137"/>
      <c r="Q4" s="137"/>
      <c r="R4" s="138"/>
      <c r="S4" s="135"/>
    </row>
    <row r="5" spans="1:19" ht="24.75" thickTop="1" thickBot="1" x14ac:dyDescent="0.25">
      <c r="A5" s="130"/>
      <c r="B5" s="595" t="s">
        <v>13</v>
      </c>
      <c r="C5" s="626"/>
      <c r="D5" s="507" t="str">
        <f>Данные!$A5</f>
        <v>PCI</v>
      </c>
      <c r="E5" s="508"/>
      <c r="F5" s="508"/>
      <c r="G5" s="508"/>
      <c r="H5" s="509"/>
      <c r="I5" s="627"/>
      <c r="J5" s="628"/>
      <c r="K5" s="629"/>
      <c r="L5" s="509"/>
      <c r="M5" s="139"/>
      <c r="N5" s="137"/>
      <c r="O5" s="137"/>
      <c r="P5" s="137"/>
      <c r="Q5" s="137"/>
      <c r="R5" s="138"/>
      <c r="S5" s="135"/>
    </row>
    <row r="6" spans="1:19" ht="17.100000000000001" customHeight="1" thickTop="1" thickBot="1" x14ac:dyDescent="0.25">
      <c r="A6" s="130"/>
      <c r="B6" s="595" t="s">
        <v>12</v>
      </c>
      <c r="C6" s="626"/>
      <c r="D6" s="501" t="str">
        <f>Данные!$A2</f>
        <v>XIII-В-28-2-500-4 (Фляга 0,5 л.)</v>
      </c>
      <c r="E6" s="598"/>
      <c r="F6" s="598"/>
      <c r="G6" s="598"/>
      <c r="H6" s="599"/>
      <c r="I6" s="627"/>
      <c r="J6" s="628"/>
      <c r="K6" s="629"/>
      <c r="L6" s="509"/>
      <c r="M6" s="136"/>
      <c r="N6" s="137"/>
      <c r="O6" s="137"/>
      <c r="P6" s="137"/>
      <c r="Q6" s="137"/>
      <c r="R6" s="138"/>
      <c r="S6" s="135"/>
    </row>
    <row r="7" spans="1:19" ht="65.25" customHeight="1" thickTop="1" thickBot="1" x14ac:dyDescent="0.25">
      <c r="A7" s="130"/>
      <c r="B7" s="559" t="s">
        <v>14</v>
      </c>
      <c r="C7" s="630"/>
      <c r="D7" s="510">
        <f>Данные!$A8</f>
        <v>0</v>
      </c>
      <c r="E7" s="561"/>
      <c r="F7" s="561"/>
      <c r="G7" s="561"/>
      <c r="H7" s="562"/>
      <c r="I7" s="631" t="s">
        <v>15</v>
      </c>
      <c r="J7" s="630"/>
      <c r="K7" s="498">
        <f>Данные!$A11</f>
        <v>0</v>
      </c>
      <c r="L7" s="499"/>
      <c r="M7" s="139"/>
      <c r="N7" s="137"/>
      <c r="O7" s="137"/>
      <c r="P7" s="137"/>
      <c r="Q7" s="137"/>
      <c r="R7" s="138"/>
      <c r="S7" s="135"/>
    </row>
    <row r="8" spans="1:19" ht="3.75" customHeight="1" thickBot="1" x14ac:dyDescent="0.25">
      <c r="A8" s="78"/>
      <c r="B8" s="140"/>
      <c r="C8" s="141"/>
      <c r="D8" s="141"/>
      <c r="E8" s="142"/>
      <c r="F8" s="82"/>
      <c r="G8" s="142"/>
      <c r="H8" s="142"/>
      <c r="I8" s="142"/>
      <c r="J8" s="142"/>
      <c r="K8" s="142"/>
      <c r="L8" s="142"/>
      <c r="M8" s="82"/>
      <c r="N8" s="83"/>
      <c r="O8" s="143"/>
      <c r="P8" s="143"/>
      <c r="Q8" s="143"/>
      <c r="R8" s="144"/>
      <c r="S8" s="86"/>
    </row>
    <row r="9" spans="1:19" ht="34.5" thickBot="1" x14ac:dyDescent="0.25">
      <c r="A9" s="145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146"/>
      <c r="I9" s="146"/>
      <c r="J9" s="146"/>
      <c r="K9" s="146"/>
      <c r="L9" s="146"/>
      <c r="M9" s="147"/>
      <c r="N9" s="147"/>
      <c r="O9" s="147"/>
      <c r="P9" s="147"/>
      <c r="Q9" s="147"/>
      <c r="R9" s="148"/>
      <c r="S9" s="149"/>
    </row>
    <row r="10" spans="1:19" ht="24.75" customHeight="1" x14ac:dyDescent="0.2">
      <c r="A10" s="150"/>
      <c r="B10" s="151" t="s">
        <v>25</v>
      </c>
      <c r="C10" s="356"/>
      <c r="D10" s="152" t="s">
        <v>39</v>
      </c>
      <c r="E10" s="152">
        <v>-0.1</v>
      </c>
      <c r="F10" s="51" t="s">
        <v>19</v>
      </c>
      <c r="G10" s="55" t="s">
        <v>22</v>
      </c>
      <c r="H10" s="152"/>
      <c r="I10" s="152"/>
      <c r="J10" s="152"/>
      <c r="K10" s="152"/>
      <c r="L10" s="152"/>
      <c r="M10" s="152"/>
      <c r="N10" s="152"/>
      <c r="O10" s="152"/>
      <c r="P10" s="152"/>
      <c r="Q10" s="152"/>
      <c r="R10" s="153"/>
      <c r="S10" s="154"/>
    </row>
    <row r="11" spans="1:19" ht="24.75" customHeight="1" x14ac:dyDescent="0.2">
      <c r="A11" s="150"/>
      <c r="B11" s="151" t="s">
        <v>26</v>
      </c>
      <c r="C11" s="356"/>
      <c r="D11" s="152" t="s">
        <v>39</v>
      </c>
      <c r="E11" s="152">
        <v>0</v>
      </c>
      <c r="F11" s="51" t="s">
        <v>19</v>
      </c>
      <c r="G11" s="55" t="s">
        <v>22</v>
      </c>
      <c r="H11" s="152"/>
      <c r="I11" s="152"/>
      <c r="J11" s="152"/>
      <c r="K11" s="152"/>
      <c r="L11" s="152"/>
      <c r="M11" s="152"/>
      <c r="N11" s="152"/>
      <c r="O11" s="152"/>
      <c r="P11" s="152"/>
      <c r="Q11" s="152"/>
      <c r="R11" s="153"/>
      <c r="S11" s="154"/>
    </row>
    <row r="12" spans="1:19" ht="24.75" customHeight="1" x14ac:dyDescent="0.2">
      <c r="A12" s="150"/>
      <c r="B12" s="151" t="s">
        <v>2</v>
      </c>
      <c r="C12" s="355">
        <v>60</v>
      </c>
      <c r="D12" s="152" t="s">
        <v>39</v>
      </c>
      <c r="E12" s="152">
        <v>-0.1</v>
      </c>
      <c r="F12" s="51" t="s">
        <v>19</v>
      </c>
      <c r="G12" s="55" t="s">
        <v>22</v>
      </c>
      <c r="H12" s="152"/>
      <c r="I12" s="152"/>
      <c r="J12" s="152"/>
      <c r="K12" s="152"/>
      <c r="L12" s="152"/>
      <c r="M12" s="152"/>
      <c r="N12" s="152"/>
      <c r="O12" s="152"/>
      <c r="P12" s="152"/>
      <c r="Q12" s="152"/>
      <c r="R12" s="153"/>
      <c r="S12" s="154"/>
    </row>
    <row r="13" spans="1:19" ht="24.75" customHeight="1" x14ac:dyDescent="0.2">
      <c r="A13" s="150"/>
      <c r="B13" s="151" t="s">
        <v>3</v>
      </c>
      <c r="C13" s="356"/>
      <c r="D13" s="152">
        <v>0.1</v>
      </c>
      <c r="E13" s="152">
        <v>-0.1</v>
      </c>
      <c r="F13" s="51" t="s">
        <v>19</v>
      </c>
      <c r="G13" s="55" t="s">
        <v>22</v>
      </c>
      <c r="H13" s="152"/>
      <c r="I13" s="152"/>
      <c r="J13" s="152"/>
      <c r="K13" s="152"/>
      <c r="L13" s="152"/>
      <c r="M13" s="152"/>
      <c r="N13" s="152"/>
      <c r="O13" s="152"/>
      <c r="P13" s="152"/>
      <c r="Q13" s="152"/>
      <c r="R13" s="153"/>
      <c r="S13" s="154"/>
    </row>
    <row r="14" spans="1:19" ht="24.75" customHeight="1" x14ac:dyDescent="0.2">
      <c r="A14" s="150"/>
      <c r="B14" s="151" t="s">
        <v>27</v>
      </c>
      <c r="C14" s="355">
        <v>12.7</v>
      </c>
      <c r="D14" s="152">
        <v>0</v>
      </c>
      <c r="E14" s="152">
        <v>-7.0000000000000007E-2</v>
      </c>
      <c r="F14" s="114" t="s">
        <v>16</v>
      </c>
      <c r="G14" s="55" t="s">
        <v>22</v>
      </c>
      <c r="H14" s="155"/>
      <c r="I14" s="155"/>
      <c r="J14" s="155"/>
      <c r="K14" s="152"/>
      <c r="L14" s="152"/>
      <c r="M14" s="152"/>
      <c r="N14" s="152"/>
      <c r="O14" s="152"/>
      <c r="P14" s="152"/>
      <c r="Q14" s="152"/>
      <c r="R14" s="153"/>
      <c r="S14" s="154"/>
    </row>
    <row r="15" spans="1:19" ht="24.75" customHeight="1" x14ac:dyDescent="0.2">
      <c r="A15" s="150"/>
      <c r="B15" s="151" t="s">
        <v>28</v>
      </c>
      <c r="C15" s="355">
        <v>50.6</v>
      </c>
      <c r="D15" s="152">
        <v>0.05</v>
      </c>
      <c r="E15" s="156">
        <v>-0.05</v>
      </c>
      <c r="F15" s="114" t="s">
        <v>16</v>
      </c>
      <c r="G15" s="55" t="s">
        <v>22</v>
      </c>
      <c r="H15" s="152"/>
      <c r="I15" s="152"/>
      <c r="J15" s="152"/>
      <c r="K15" s="152"/>
      <c r="L15" s="152"/>
      <c r="M15" s="152"/>
      <c r="N15" s="152"/>
      <c r="O15" s="152"/>
      <c r="P15" s="152"/>
      <c r="Q15" s="152"/>
      <c r="R15" s="153"/>
      <c r="S15" s="154"/>
    </row>
    <row r="16" spans="1:19" ht="24.75" customHeight="1" thickBot="1" x14ac:dyDescent="0.25">
      <c r="A16" s="150"/>
      <c r="B16" s="151" t="s">
        <v>4</v>
      </c>
      <c r="C16" s="355">
        <v>62</v>
      </c>
      <c r="D16" s="152">
        <v>0.1</v>
      </c>
      <c r="E16" s="152">
        <v>-0.1</v>
      </c>
      <c r="F16" s="51" t="s">
        <v>19</v>
      </c>
      <c r="G16" s="55" t="s">
        <v>22</v>
      </c>
      <c r="H16" s="152"/>
      <c r="I16" s="152"/>
      <c r="J16" s="152"/>
      <c r="K16" s="152"/>
      <c r="L16" s="152"/>
      <c r="M16" s="152"/>
      <c r="N16" s="152"/>
      <c r="O16" s="152"/>
      <c r="P16" s="152"/>
      <c r="Q16" s="152"/>
      <c r="R16" s="153"/>
      <c r="S16" s="154"/>
    </row>
    <row r="17" spans="1:19" ht="6" customHeight="1" thickBot="1" x14ac:dyDescent="0.25">
      <c r="A17" s="108"/>
      <c r="B17" s="109"/>
      <c r="C17" s="109"/>
      <c r="D17" s="109"/>
      <c r="E17" s="157"/>
      <c r="F17" s="157"/>
      <c r="G17" s="109"/>
      <c r="H17" s="111"/>
      <c r="I17" s="111"/>
      <c r="J17" s="111"/>
      <c r="K17" s="111"/>
      <c r="L17" s="111"/>
      <c r="M17" s="111"/>
      <c r="N17" s="111"/>
      <c r="O17" s="111"/>
      <c r="P17" s="111"/>
      <c r="Q17" s="111"/>
      <c r="R17" s="111"/>
      <c r="S17" s="112"/>
    </row>
    <row r="18" spans="1:19" ht="13.5" thickTop="1" x14ac:dyDescent="0.2"/>
    <row r="19" spans="1:19" x14ac:dyDescent="0.2">
      <c r="L19" s="632" t="s">
        <v>132</v>
      </c>
      <c r="M19" s="632"/>
      <c r="N19" s="632"/>
      <c r="O19" s="452"/>
      <c r="P19" s="452"/>
      <c r="Q19" s="468"/>
      <c r="R19" s="468"/>
    </row>
    <row r="20" spans="1:19" x14ac:dyDescent="0.2">
      <c r="O20" s="564" t="s">
        <v>136</v>
      </c>
      <c r="P20" s="564"/>
      <c r="Q20" s="565" t="s">
        <v>137</v>
      </c>
      <c r="R20" s="566"/>
    </row>
  </sheetData>
  <mergeCells count="21">
    <mergeCell ref="O20:P20"/>
    <mergeCell ref="Q20:R20"/>
    <mergeCell ref="B2:D4"/>
    <mergeCell ref="B5:C5"/>
    <mergeCell ref="D5:H5"/>
    <mergeCell ref="I5:J5"/>
    <mergeCell ref="B7:C7"/>
    <mergeCell ref="D7:H7"/>
    <mergeCell ref="I7:J7"/>
    <mergeCell ref="B6:C6"/>
    <mergeCell ref="D6:H6"/>
    <mergeCell ref="I6:J6"/>
    <mergeCell ref="E2:H2"/>
    <mergeCell ref="P2:Q2"/>
    <mergeCell ref="E3:H3"/>
    <mergeCell ref="I2:J3"/>
    <mergeCell ref="K2:L3"/>
    <mergeCell ref="L19:N19"/>
    <mergeCell ref="K7:L7"/>
    <mergeCell ref="K6:L6"/>
    <mergeCell ref="K5:L5"/>
  </mergeCells>
  <printOptions horizontalCentered="1" verticalCentered="1"/>
  <pageMargins left="0.2" right="0.2" top="0.17" bottom="0" header="0" footer="0"/>
  <pageSetup paperSize="9" scale="98" orientation="landscape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S19"/>
  <sheetViews>
    <sheetView showZeros="0" view="pageBreakPreview" zoomScale="120" zoomScaleSheetLayoutView="12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4" sqref="C14"/>
    </sheetView>
  </sheetViews>
  <sheetFormatPr defaultColWidth="9.140625" defaultRowHeight="12.75" x14ac:dyDescent="0.2"/>
  <cols>
    <col min="1" max="1" width="1.28515625" style="258" customWidth="1"/>
    <col min="2" max="2" width="5" style="258" customWidth="1"/>
    <col min="3" max="3" width="11" style="258" customWidth="1"/>
    <col min="4" max="5" width="6.28515625" style="258" customWidth="1"/>
    <col min="6" max="6" width="5.7109375" style="258" customWidth="1"/>
    <col min="7" max="7" width="11.140625" style="258" customWidth="1"/>
    <col min="8" max="18" width="9" style="258" customWidth="1"/>
    <col min="19" max="19" width="1.42578125" style="258" customWidth="1"/>
    <col min="20" max="16384" width="9.140625" style="258"/>
  </cols>
  <sheetData>
    <row r="1" spans="1:19" ht="8.25" customHeight="1" thickTop="1" thickBot="1" x14ac:dyDescent="0.25">
      <c r="A1" s="254"/>
      <c r="B1" s="255"/>
      <c r="C1" s="256"/>
      <c r="D1" s="256"/>
      <c r="E1" s="256"/>
      <c r="F1" s="256"/>
      <c r="G1" s="256"/>
      <c r="H1" s="256"/>
      <c r="I1" s="256"/>
      <c r="J1" s="256"/>
      <c r="K1" s="256"/>
      <c r="L1" s="256"/>
      <c r="M1" s="256"/>
      <c r="N1" s="256"/>
      <c r="O1" s="256"/>
      <c r="P1" s="256"/>
      <c r="Q1" s="256"/>
      <c r="R1" s="256"/>
      <c r="S1" s="257"/>
    </row>
    <row r="2" spans="1:19" ht="23.25" x14ac:dyDescent="0.2">
      <c r="A2" s="259"/>
      <c r="B2" s="603"/>
      <c r="C2" s="604"/>
      <c r="D2" s="605"/>
      <c r="E2" s="612" t="s">
        <v>10</v>
      </c>
      <c r="F2" s="613"/>
      <c r="G2" s="613"/>
      <c r="H2" s="614"/>
      <c r="I2" s="618" t="s">
        <v>11</v>
      </c>
      <c r="J2" s="619"/>
      <c r="K2" s="647">
        <f>Данные!B23</f>
        <v>0</v>
      </c>
      <c r="L2" s="648"/>
      <c r="M2" s="260"/>
      <c r="N2" s="261"/>
      <c r="O2" s="262"/>
      <c r="P2" s="651"/>
      <c r="Q2" s="651"/>
      <c r="R2" s="263"/>
      <c r="S2" s="264"/>
    </row>
    <row r="3" spans="1:19" ht="17.25" customHeight="1" thickBot="1" x14ac:dyDescent="0.25">
      <c r="A3" s="259"/>
      <c r="B3" s="606"/>
      <c r="C3" s="607"/>
      <c r="D3" s="608"/>
      <c r="E3" s="615" t="s">
        <v>56</v>
      </c>
      <c r="F3" s="616"/>
      <c r="G3" s="616"/>
      <c r="H3" s="617"/>
      <c r="I3" s="620"/>
      <c r="J3" s="621"/>
      <c r="K3" s="649"/>
      <c r="L3" s="650"/>
      <c r="M3" s="265"/>
      <c r="N3" s="266"/>
      <c r="O3" s="266"/>
      <c r="P3" s="266"/>
      <c r="Q3" s="266"/>
      <c r="R3" s="267"/>
      <c r="S3" s="264"/>
    </row>
    <row r="4" spans="1:19" ht="17.100000000000001" customHeight="1" thickBot="1" x14ac:dyDescent="0.25">
      <c r="A4" s="259"/>
      <c r="B4" s="609"/>
      <c r="C4" s="610"/>
      <c r="D4" s="611"/>
      <c r="E4" s="243"/>
      <c r="F4" s="243"/>
      <c r="G4" s="243"/>
      <c r="H4" s="243"/>
      <c r="I4" s="244"/>
      <c r="J4" s="242"/>
      <c r="K4" s="245"/>
      <c r="L4" s="246"/>
      <c r="M4" s="265"/>
      <c r="N4" s="266"/>
      <c r="O4" s="266"/>
      <c r="P4" s="266"/>
      <c r="Q4" s="266"/>
      <c r="R4" s="267"/>
      <c r="S4" s="264"/>
    </row>
    <row r="5" spans="1:19" ht="24.75" thickTop="1" thickBot="1" x14ac:dyDescent="0.25">
      <c r="A5" s="259"/>
      <c r="B5" s="595" t="s">
        <v>13</v>
      </c>
      <c r="C5" s="626"/>
      <c r="D5" s="507" t="str">
        <f>Данные!$A5</f>
        <v>PCI</v>
      </c>
      <c r="E5" s="508"/>
      <c r="F5" s="508"/>
      <c r="G5" s="508"/>
      <c r="H5" s="509"/>
      <c r="I5" s="627"/>
      <c r="J5" s="628"/>
      <c r="K5" s="629"/>
      <c r="L5" s="509"/>
      <c r="M5" s="268"/>
      <c r="N5" s="266"/>
      <c r="O5" s="266"/>
      <c r="P5" s="266"/>
      <c r="Q5" s="266"/>
      <c r="R5" s="267"/>
      <c r="S5" s="264"/>
    </row>
    <row r="6" spans="1:19" ht="17.100000000000001" customHeight="1" thickTop="1" thickBot="1" x14ac:dyDescent="0.25">
      <c r="A6" s="259"/>
      <c r="B6" s="595" t="s">
        <v>12</v>
      </c>
      <c r="C6" s="626"/>
      <c r="D6" s="501" t="str">
        <f>Данные!$A2</f>
        <v>XIII-В-28-2-500-4 (Фляга 0,5 л.)</v>
      </c>
      <c r="E6" s="598"/>
      <c r="F6" s="598"/>
      <c r="G6" s="598"/>
      <c r="H6" s="599"/>
      <c r="I6" s="627"/>
      <c r="J6" s="628"/>
      <c r="K6" s="629"/>
      <c r="L6" s="509"/>
      <c r="M6" s="265"/>
      <c r="N6" s="266"/>
      <c r="O6" s="266"/>
      <c r="P6" s="266"/>
      <c r="Q6" s="266"/>
      <c r="R6" s="267"/>
      <c r="S6" s="264"/>
    </row>
    <row r="7" spans="1:19" ht="78.75" customHeight="1" thickTop="1" thickBot="1" x14ac:dyDescent="0.25">
      <c r="A7" s="259"/>
      <c r="B7" s="559" t="s">
        <v>14</v>
      </c>
      <c r="C7" s="630"/>
      <c r="D7" s="510">
        <f>Данные!$A8</f>
        <v>0</v>
      </c>
      <c r="E7" s="561"/>
      <c r="F7" s="561"/>
      <c r="G7" s="561"/>
      <c r="H7" s="562"/>
      <c r="I7" s="631" t="s">
        <v>15</v>
      </c>
      <c r="J7" s="630"/>
      <c r="K7" s="498">
        <f>Данные!$A11</f>
        <v>0</v>
      </c>
      <c r="L7" s="499"/>
      <c r="M7" s="268"/>
      <c r="N7" s="266"/>
      <c r="O7" s="266"/>
      <c r="P7" s="266"/>
      <c r="Q7" s="266"/>
      <c r="R7" s="267"/>
      <c r="S7" s="264"/>
    </row>
    <row r="8" spans="1:19" ht="3.75" customHeight="1" thickBot="1" x14ac:dyDescent="0.25">
      <c r="A8" s="269"/>
      <c r="B8" s="270"/>
      <c r="C8" s="271"/>
      <c r="D8" s="271"/>
      <c r="E8" s="272"/>
      <c r="F8" s="273"/>
      <c r="G8" s="272"/>
      <c r="H8" s="272"/>
      <c r="I8" s="272"/>
      <c r="J8" s="272"/>
      <c r="K8" s="272"/>
      <c r="L8" s="272"/>
      <c r="M8" s="273"/>
      <c r="N8" s="273"/>
      <c r="O8" s="272"/>
      <c r="P8" s="272"/>
      <c r="Q8" s="272"/>
      <c r="R8" s="274"/>
      <c r="S8" s="275"/>
    </row>
    <row r="9" spans="1:19" ht="34.5" thickBot="1" x14ac:dyDescent="0.25">
      <c r="A9" s="276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277"/>
      <c r="I9" s="277"/>
      <c r="J9" s="277"/>
      <c r="K9" s="342"/>
      <c r="L9" s="342"/>
      <c r="M9" s="342"/>
      <c r="N9" s="342"/>
      <c r="O9" s="342"/>
      <c r="P9" s="342"/>
      <c r="Q9" s="342"/>
      <c r="R9" s="343"/>
      <c r="S9" s="278"/>
    </row>
    <row r="10" spans="1:19" ht="24.75" customHeight="1" x14ac:dyDescent="0.2">
      <c r="A10" s="269"/>
      <c r="B10" s="279" t="s">
        <v>25</v>
      </c>
      <c r="C10" s="376"/>
      <c r="D10" s="280">
        <v>0.1</v>
      </c>
      <c r="E10" s="280">
        <v>-0.1</v>
      </c>
      <c r="F10" s="51" t="s">
        <v>19</v>
      </c>
      <c r="G10" s="296" t="s">
        <v>22</v>
      </c>
      <c r="H10" s="281"/>
      <c r="I10" s="280"/>
      <c r="J10" s="280"/>
      <c r="K10" s="344"/>
      <c r="L10" s="344"/>
      <c r="M10" s="344"/>
      <c r="N10" s="344"/>
      <c r="O10" s="344"/>
      <c r="P10" s="344"/>
      <c r="Q10" s="344"/>
      <c r="R10" s="345"/>
      <c r="S10" s="275"/>
    </row>
    <row r="11" spans="1:19" ht="33.75" x14ac:dyDescent="0.2">
      <c r="A11" s="269"/>
      <c r="B11" s="283" t="s">
        <v>26</v>
      </c>
      <c r="C11" s="357"/>
      <c r="D11" s="284">
        <v>0</v>
      </c>
      <c r="E11" s="284">
        <v>-0.05</v>
      </c>
      <c r="F11" s="114" t="s">
        <v>16</v>
      </c>
      <c r="G11" s="297" t="s">
        <v>48</v>
      </c>
      <c r="H11" s="285"/>
      <c r="I11" s="282"/>
      <c r="J11" s="282"/>
      <c r="K11" s="344"/>
      <c r="L11" s="344"/>
      <c r="M11" s="344"/>
      <c r="N11" s="344"/>
      <c r="O11" s="344"/>
      <c r="P11" s="344"/>
      <c r="Q11" s="344"/>
      <c r="R11" s="346"/>
      <c r="S11" s="275"/>
    </row>
    <row r="12" spans="1:19" ht="24.75" customHeight="1" x14ac:dyDescent="0.2">
      <c r="A12" s="269"/>
      <c r="B12" s="283" t="s">
        <v>2</v>
      </c>
      <c r="C12" s="351">
        <v>89</v>
      </c>
      <c r="D12" s="284">
        <v>0.1</v>
      </c>
      <c r="E12" s="284">
        <v>-0.1</v>
      </c>
      <c r="F12" s="51" t="s">
        <v>19</v>
      </c>
      <c r="G12" s="55" t="s">
        <v>22</v>
      </c>
      <c r="H12" s="286"/>
      <c r="I12" s="284"/>
      <c r="J12" s="284"/>
      <c r="K12" s="347"/>
      <c r="L12" s="347"/>
      <c r="M12" s="347"/>
      <c r="N12" s="347"/>
      <c r="O12" s="347"/>
      <c r="P12" s="347"/>
      <c r="Q12" s="347"/>
      <c r="R12" s="348"/>
      <c r="S12" s="275"/>
    </row>
    <row r="13" spans="1:19" ht="24.75" customHeight="1" x14ac:dyDescent="0.2">
      <c r="A13" s="269"/>
      <c r="B13" s="283" t="s">
        <v>28</v>
      </c>
      <c r="C13" s="351">
        <v>12</v>
      </c>
      <c r="D13" s="284">
        <v>0.1</v>
      </c>
      <c r="E13" s="287">
        <v>-0.1</v>
      </c>
      <c r="F13" s="51" t="s">
        <v>19</v>
      </c>
      <c r="G13" s="55" t="s">
        <v>22</v>
      </c>
      <c r="H13" s="286"/>
      <c r="I13" s="284"/>
      <c r="J13" s="284"/>
      <c r="K13" s="347"/>
      <c r="L13" s="347"/>
      <c r="M13" s="347"/>
      <c r="N13" s="347"/>
      <c r="O13" s="347"/>
      <c r="P13" s="347"/>
      <c r="Q13" s="347"/>
      <c r="R13" s="348"/>
      <c r="S13" s="275"/>
    </row>
    <row r="14" spans="1:19" ht="24.75" customHeight="1" x14ac:dyDescent="0.2">
      <c r="A14" s="269"/>
      <c r="B14" s="283" t="s">
        <v>4</v>
      </c>
      <c r="C14" s="357"/>
      <c r="D14" s="284">
        <v>0.1</v>
      </c>
      <c r="E14" s="284">
        <v>-0.1</v>
      </c>
      <c r="F14" s="51" t="s">
        <v>19</v>
      </c>
      <c r="G14" s="55" t="s">
        <v>22</v>
      </c>
      <c r="H14" s="286"/>
      <c r="I14" s="284"/>
      <c r="J14" s="284"/>
      <c r="K14" s="347"/>
      <c r="L14" s="347"/>
      <c r="M14" s="347"/>
      <c r="N14" s="347"/>
      <c r="O14" s="347"/>
      <c r="P14" s="347"/>
      <c r="Q14" s="347"/>
      <c r="R14" s="348"/>
      <c r="S14" s="275"/>
    </row>
    <row r="15" spans="1:19" ht="24.75" customHeight="1" thickBot="1" x14ac:dyDescent="0.25">
      <c r="A15" s="269"/>
      <c r="B15" s="289"/>
      <c r="C15" s="290"/>
      <c r="D15" s="290"/>
      <c r="E15" s="288"/>
      <c r="F15" s="291"/>
      <c r="G15" s="298"/>
      <c r="H15" s="290"/>
      <c r="I15" s="290"/>
      <c r="J15" s="290"/>
      <c r="K15" s="349"/>
      <c r="L15" s="349"/>
      <c r="M15" s="349"/>
      <c r="N15" s="349"/>
      <c r="O15" s="349"/>
      <c r="P15" s="349"/>
      <c r="Q15" s="349"/>
      <c r="R15" s="331"/>
      <c r="S15" s="275"/>
    </row>
    <row r="16" spans="1:19" ht="6" customHeight="1" thickBot="1" x14ac:dyDescent="0.25">
      <c r="A16" s="292"/>
      <c r="B16" s="293"/>
      <c r="C16" s="293"/>
      <c r="D16" s="293"/>
      <c r="E16" s="294"/>
      <c r="F16" s="294"/>
      <c r="G16" s="293"/>
      <c r="H16" s="293"/>
      <c r="I16" s="293"/>
      <c r="J16" s="293"/>
      <c r="K16" s="293"/>
      <c r="L16" s="293"/>
      <c r="M16" s="293"/>
      <c r="N16" s="293"/>
      <c r="O16" s="293"/>
      <c r="P16" s="293"/>
      <c r="Q16" s="293"/>
      <c r="R16" s="293"/>
      <c r="S16" s="295"/>
    </row>
    <row r="17" spans="12:18" ht="13.5" thickTop="1" x14ac:dyDescent="0.2"/>
    <row r="18" spans="12:18" x14ac:dyDescent="0.2">
      <c r="L18" s="632" t="s">
        <v>132</v>
      </c>
      <c r="M18" s="632"/>
      <c r="N18" s="632"/>
      <c r="O18" s="452"/>
      <c r="P18" s="452"/>
      <c r="Q18" s="468"/>
      <c r="R18" s="468"/>
    </row>
    <row r="19" spans="12:18" x14ac:dyDescent="0.2">
      <c r="O19" s="564" t="s">
        <v>136</v>
      </c>
      <c r="P19" s="564"/>
      <c r="Q19" s="565" t="s">
        <v>137</v>
      </c>
      <c r="R19" s="566"/>
    </row>
  </sheetData>
  <mergeCells count="21">
    <mergeCell ref="Q19:R19"/>
    <mergeCell ref="L18:N18"/>
    <mergeCell ref="I5:J5"/>
    <mergeCell ref="K5:L5"/>
    <mergeCell ref="B2:D4"/>
    <mergeCell ref="O19:P19"/>
    <mergeCell ref="P2:Q2"/>
    <mergeCell ref="B7:C7"/>
    <mergeCell ref="D7:H7"/>
    <mergeCell ref="I7:J7"/>
    <mergeCell ref="K7:L7"/>
    <mergeCell ref="E2:H2"/>
    <mergeCell ref="E3:H3"/>
    <mergeCell ref="B6:C6"/>
    <mergeCell ref="D6:H6"/>
    <mergeCell ref="I6:J6"/>
    <mergeCell ref="K6:L6"/>
    <mergeCell ref="B5:C5"/>
    <mergeCell ref="I2:J3"/>
    <mergeCell ref="K2:L3"/>
    <mergeCell ref="D5:H5"/>
  </mergeCells>
  <conditionalFormatting sqref="H15:R15">
    <cfRule type="cellIs" dxfId="2" priority="4" stopIfTrue="1" operator="notBetween">
      <formula>$C15+$D15</formula>
      <formula>$C15+$E15</formula>
    </cfRule>
  </conditionalFormatting>
  <conditionalFormatting sqref="H10:H14 R10:R14">
    <cfRule type="cellIs" dxfId="1" priority="1" stopIfTrue="1" operator="equal">
      <formula>"ok"</formula>
    </cfRule>
    <cfRule type="cellIs" dxfId="0" priority="2" stopIfTrue="1" operator="notBetween">
      <formula>$C10+$D10</formula>
      <formula>$C10+$E10</formula>
    </cfRule>
  </conditionalFormatting>
  <printOptions horizontalCentered="1" verticalCentered="1"/>
  <pageMargins left="0.2" right="0.2" top="0.17" bottom="0" header="0" footer="0"/>
  <pageSetup paperSize="9" scale="98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67"/>
  <sheetViews>
    <sheetView tabSelected="1" view="pageBreakPreview" topLeftCell="A7" zoomScale="110" zoomScaleNormal="100" zoomScaleSheetLayoutView="110" workbookViewId="0">
      <selection activeCell="J25" sqref="J25"/>
    </sheetView>
  </sheetViews>
  <sheetFormatPr defaultRowHeight="12.75" x14ac:dyDescent="0.2"/>
  <cols>
    <col min="1" max="1" width="12.140625" customWidth="1"/>
    <col min="2" max="2" width="21.85546875" customWidth="1"/>
    <col min="3" max="3" width="18.28515625" bestFit="1" customWidth="1"/>
    <col min="4" max="4" width="10.85546875" customWidth="1"/>
    <col min="5" max="5" width="13.7109375" customWidth="1"/>
    <col min="6" max="6" width="14.85546875" customWidth="1"/>
    <col min="7" max="7" width="12.5703125" customWidth="1"/>
    <col min="8" max="8" width="13.42578125" customWidth="1"/>
    <col min="9" max="9" width="12.5703125" customWidth="1"/>
    <col min="10" max="10" width="10.42578125" customWidth="1"/>
    <col min="11" max="11" width="11.7109375" customWidth="1"/>
    <col min="12" max="12" width="9.28515625" customWidth="1"/>
  </cols>
  <sheetData>
    <row r="1" spans="1:13" ht="18" x14ac:dyDescent="0.25">
      <c r="A1" s="378"/>
      <c r="B1" s="450" t="s">
        <v>105</v>
      </c>
      <c r="C1" s="378"/>
      <c r="D1" s="449" t="str">
        <f>Данные!A2</f>
        <v>XIII-В-28-2-500-4 (Фляга 0,5 л.)</v>
      </c>
      <c r="E1" s="378"/>
      <c r="F1" s="378"/>
      <c r="G1" s="378"/>
      <c r="H1" s="378"/>
      <c r="I1" s="378"/>
      <c r="J1" s="378"/>
      <c r="K1" s="378"/>
      <c r="L1" s="378"/>
    </row>
    <row r="2" spans="1:13" ht="15.75" x14ac:dyDescent="0.25">
      <c r="A2" s="378"/>
      <c r="B2" s="378" t="s">
        <v>148</v>
      </c>
      <c r="C2" s="378"/>
      <c r="D2" s="378"/>
      <c r="E2" s="378"/>
      <c r="F2" s="378"/>
      <c r="G2" s="378"/>
      <c r="H2" s="378"/>
      <c r="I2" s="378"/>
      <c r="J2" s="378"/>
      <c r="K2" s="379"/>
      <c r="L2" s="379"/>
    </row>
    <row r="3" spans="1:13" x14ac:dyDescent="0.2">
      <c r="A3" s="473"/>
      <c r="B3" s="474" t="s">
        <v>140</v>
      </c>
      <c r="C3" s="475">
        <f>Данные!D11</f>
        <v>44041</v>
      </c>
      <c r="D3" s="476" t="s">
        <v>141</v>
      </c>
      <c r="F3" s="473"/>
      <c r="G3" s="473"/>
      <c r="H3" s="473"/>
      <c r="I3" s="473"/>
      <c r="K3" s="380"/>
      <c r="L3" s="380"/>
      <c r="M3" s="381"/>
    </row>
    <row r="4" spans="1:13" ht="16.5" thickBot="1" x14ac:dyDescent="0.3">
      <c r="A4" s="381"/>
      <c r="F4" s="382"/>
      <c r="G4" s="383"/>
      <c r="H4" s="382"/>
      <c r="I4" s="382"/>
      <c r="J4" s="380"/>
      <c r="K4" s="380"/>
      <c r="M4" s="363"/>
    </row>
    <row r="5" spans="1:13" ht="64.5" thickBot="1" x14ac:dyDescent="0.25">
      <c r="A5" s="384" t="s">
        <v>106</v>
      </c>
      <c r="B5" s="385" t="s">
        <v>107</v>
      </c>
      <c r="C5" s="385" t="s">
        <v>67</v>
      </c>
      <c r="D5" s="386" t="s">
        <v>108</v>
      </c>
      <c r="E5" s="385" t="s">
        <v>109</v>
      </c>
      <c r="F5" s="385" t="s">
        <v>110</v>
      </c>
      <c r="G5" s="385" t="s">
        <v>111</v>
      </c>
      <c r="H5" s="387" t="s">
        <v>112</v>
      </c>
      <c r="I5" s="388"/>
      <c r="J5" s="388"/>
      <c r="K5" s="388"/>
      <c r="L5" s="388"/>
    </row>
    <row r="6" spans="1:13" x14ac:dyDescent="0.2">
      <c r="A6" s="389">
        <v>1</v>
      </c>
      <c r="B6" s="390" t="str">
        <f>Данные!A14</f>
        <v>Чистовая форма</v>
      </c>
      <c r="C6" s="371" t="str">
        <f>Данные!C14</f>
        <v>FLYAGA 500 ml</v>
      </c>
      <c r="D6" s="391">
        <f>Данные!$B14</f>
        <v>24</v>
      </c>
      <c r="E6" s="391">
        <v>24</v>
      </c>
      <c r="F6" s="392"/>
      <c r="G6" s="391">
        <f>E6-F6</f>
        <v>24</v>
      </c>
      <c r="H6" s="393"/>
      <c r="I6" s="394"/>
      <c r="J6" s="381"/>
      <c r="K6" s="381"/>
      <c r="L6" s="394"/>
    </row>
    <row r="7" spans="1:13" x14ac:dyDescent="0.2">
      <c r="A7" s="395">
        <f>A6+1</f>
        <v>2</v>
      </c>
      <c r="B7" s="396" t="str">
        <f>Данные!A15</f>
        <v>Чистовой поддон</v>
      </c>
      <c r="C7" s="371" t="str">
        <f>Данные!C15</f>
        <v>FLYAGA 500 ml</v>
      </c>
      <c r="D7" s="397">
        <f>Данные!$B15</f>
        <v>24</v>
      </c>
      <c r="E7" s="397">
        <v>24</v>
      </c>
      <c r="F7" s="377"/>
      <c r="G7" s="397">
        <f t="shared" ref="G7:G16" si="0">E7-F7</f>
        <v>24</v>
      </c>
      <c r="H7" s="398"/>
      <c r="I7" s="394"/>
      <c r="J7" s="381"/>
      <c r="K7" s="381"/>
      <c r="L7" s="394"/>
    </row>
    <row r="8" spans="1:13" x14ac:dyDescent="0.2">
      <c r="A8" s="395">
        <f t="shared" ref="A8:A16" si="1">A7+1</f>
        <v>3</v>
      </c>
      <c r="B8" s="396" t="str">
        <f>Данные!A16</f>
        <v>Черновая форма</v>
      </c>
      <c r="C8" s="371" t="str">
        <f>Данные!C16</f>
        <v>FLYAGA 500 ml</v>
      </c>
      <c r="D8" s="397">
        <f>Данные!$B16</f>
        <v>32</v>
      </c>
      <c r="E8" s="397">
        <v>32</v>
      </c>
      <c r="F8" s="377"/>
      <c r="G8" s="397">
        <f t="shared" si="0"/>
        <v>32</v>
      </c>
      <c r="H8" s="399"/>
      <c r="I8" s="394"/>
      <c r="J8" s="381"/>
      <c r="K8" s="381"/>
      <c r="L8" s="394"/>
    </row>
    <row r="9" spans="1:13" x14ac:dyDescent="0.2">
      <c r="A9" s="395">
        <f t="shared" si="1"/>
        <v>4</v>
      </c>
      <c r="B9" s="396" t="str">
        <f>Данные!A17</f>
        <v>Черновой поддон</v>
      </c>
      <c r="C9" s="371" t="str">
        <f>Данные!C17</f>
        <v>FLYAGA 500 ml</v>
      </c>
      <c r="D9" s="397">
        <f>Данные!$B17</f>
        <v>32</v>
      </c>
      <c r="E9" s="397">
        <v>32</v>
      </c>
      <c r="F9" s="377"/>
      <c r="G9" s="397">
        <f t="shared" si="0"/>
        <v>32</v>
      </c>
      <c r="H9" s="399"/>
      <c r="I9" s="394"/>
      <c r="J9" s="400"/>
      <c r="K9" s="381"/>
      <c r="L9" s="394"/>
    </row>
    <row r="10" spans="1:13" x14ac:dyDescent="0.2">
      <c r="A10" s="395">
        <f t="shared" si="1"/>
        <v>5</v>
      </c>
      <c r="B10" s="396" t="str">
        <f>Данные!A18</f>
        <v>Горловое кольцо</v>
      </c>
      <c r="C10" s="371" t="str">
        <f>Данные!C18</f>
        <v>FLYAGA 500 ml</v>
      </c>
      <c r="D10" s="397">
        <f>Данные!$B18</f>
        <v>160</v>
      </c>
      <c r="E10" s="397">
        <v>160</v>
      </c>
      <c r="F10" s="377"/>
      <c r="G10" s="397">
        <f t="shared" si="0"/>
        <v>160</v>
      </c>
      <c r="H10" s="399"/>
      <c r="I10" s="400"/>
      <c r="J10" s="400"/>
      <c r="K10" s="400"/>
      <c r="L10" s="394"/>
    </row>
    <row r="11" spans="1:13" x14ac:dyDescent="0.2">
      <c r="A11" s="395">
        <f t="shared" si="1"/>
        <v>6</v>
      </c>
      <c r="B11" s="396" t="str">
        <f>Данные!A19</f>
        <v>Направляющее кольцо</v>
      </c>
      <c r="C11" s="371" t="str">
        <f>Данные!C19</f>
        <v>FLYAGA 500 ml</v>
      </c>
      <c r="D11" s="397">
        <f>Данные!$B19</f>
        <v>200</v>
      </c>
      <c r="E11" s="397">
        <v>200</v>
      </c>
      <c r="F11" s="377"/>
      <c r="G11" s="397">
        <f t="shared" si="0"/>
        <v>200</v>
      </c>
      <c r="H11" s="399"/>
      <c r="I11" s="394"/>
      <c r="J11" s="400"/>
      <c r="K11" s="381"/>
      <c r="L11" s="394"/>
    </row>
    <row r="12" spans="1:13" x14ac:dyDescent="0.2">
      <c r="A12" s="395">
        <f t="shared" si="1"/>
        <v>7</v>
      </c>
      <c r="B12" s="396" t="str">
        <f>Данные!A20</f>
        <v>Плунжер</v>
      </c>
      <c r="C12" s="371" t="str">
        <f>Данные!C20</f>
        <v>FLYAGA 500 ml</v>
      </c>
      <c r="D12" s="397">
        <f>Данные!$B20</f>
        <v>40</v>
      </c>
      <c r="E12" s="397">
        <v>40</v>
      </c>
      <c r="F12" s="401"/>
      <c r="G12" s="397">
        <f t="shared" si="0"/>
        <v>40</v>
      </c>
      <c r="H12" s="399"/>
      <c r="I12" s="400"/>
      <c r="J12" s="400"/>
      <c r="K12" s="400"/>
      <c r="L12" s="394"/>
      <c r="M12" s="402"/>
    </row>
    <row r="13" spans="1:13" ht="14.25" customHeight="1" x14ac:dyDescent="0.2">
      <c r="A13" s="395">
        <f t="shared" si="1"/>
        <v>8</v>
      </c>
      <c r="B13" s="396" t="str">
        <f>Данные!A21</f>
        <v>Втулка плунжера</v>
      </c>
      <c r="C13" s="371">
        <f>Данные!C21</f>
        <v>0</v>
      </c>
      <c r="D13" s="397">
        <f>Данные!$B21</f>
        <v>0</v>
      </c>
      <c r="E13" s="397"/>
      <c r="F13" s="403"/>
      <c r="G13" s="397">
        <f t="shared" si="0"/>
        <v>0</v>
      </c>
      <c r="H13" s="399"/>
      <c r="I13" s="400"/>
      <c r="J13" s="400"/>
      <c r="K13" s="400"/>
      <c r="L13" s="394"/>
      <c r="M13" s="402"/>
    </row>
    <row r="14" spans="1:13" ht="14.25" customHeight="1" x14ac:dyDescent="0.2">
      <c r="A14" s="395">
        <f t="shared" si="1"/>
        <v>9</v>
      </c>
      <c r="B14" s="396" t="str">
        <f>Данные!A22</f>
        <v>Хватки</v>
      </c>
      <c r="C14" s="371">
        <f>Данные!C22</f>
        <v>0</v>
      </c>
      <c r="D14" s="397">
        <f>Данные!$B22</f>
        <v>0</v>
      </c>
      <c r="E14" s="448"/>
      <c r="F14" s="377"/>
      <c r="G14" s="397">
        <f t="shared" si="0"/>
        <v>0</v>
      </c>
      <c r="H14" s="399" t="s">
        <v>42</v>
      </c>
      <c r="I14" s="400"/>
      <c r="J14" s="400"/>
      <c r="K14" s="400"/>
      <c r="L14" s="394"/>
    </row>
    <row r="15" spans="1:13" ht="14.25" customHeight="1" x14ac:dyDescent="0.2">
      <c r="A15" s="395">
        <f t="shared" si="1"/>
        <v>10</v>
      </c>
      <c r="B15" s="396" t="str">
        <f>Данные!A23</f>
        <v>Воронка</v>
      </c>
      <c r="C15" s="371">
        <f>Данные!C23</f>
        <v>0</v>
      </c>
      <c r="D15" s="397">
        <f>Данные!$B23</f>
        <v>0</v>
      </c>
      <c r="E15" s="397"/>
      <c r="F15" s="401"/>
      <c r="G15" s="397">
        <f t="shared" si="0"/>
        <v>0</v>
      </c>
      <c r="H15" s="399"/>
      <c r="I15" s="400"/>
      <c r="J15" s="400"/>
      <c r="K15" s="400"/>
      <c r="L15" s="394"/>
    </row>
    <row r="16" spans="1:13" ht="14.25" customHeight="1" thickBot="1" x14ac:dyDescent="0.25">
      <c r="A16" s="395">
        <f t="shared" si="1"/>
        <v>11</v>
      </c>
      <c r="B16" s="396" t="str">
        <f>Данные!A24</f>
        <v>Плита охлаждения</v>
      </c>
      <c r="C16" s="371">
        <f>Данные!C24</f>
        <v>0</v>
      </c>
      <c r="D16" s="397">
        <f>Данные!$B24</f>
        <v>0</v>
      </c>
      <c r="E16" s="397"/>
      <c r="F16" s="377"/>
      <c r="G16" s="397">
        <f t="shared" si="0"/>
        <v>0</v>
      </c>
      <c r="H16" s="399"/>
      <c r="I16" s="400"/>
      <c r="J16" s="400"/>
      <c r="K16" s="400"/>
      <c r="L16" s="394"/>
    </row>
    <row r="17" spans="1:12" x14ac:dyDescent="0.2">
      <c r="A17" s="405"/>
      <c r="B17" s="406"/>
      <c r="C17" s="381"/>
      <c r="D17" s="407"/>
      <c r="E17" s="381"/>
      <c r="F17" s="381"/>
      <c r="G17" s="381"/>
      <c r="H17" s="381"/>
      <c r="I17" s="381"/>
      <c r="J17" s="381"/>
    </row>
    <row r="18" spans="1:12" ht="16.5" thickBot="1" x14ac:dyDescent="0.3">
      <c r="A18" s="381"/>
      <c r="B18" s="408" t="s">
        <v>113</v>
      </c>
      <c r="C18" s="363"/>
      <c r="D18" s="363"/>
      <c r="E18" s="363"/>
      <c r="F18" s="363"/>
      <c r="G18" s="381"/>
      <c r="H18" s="381"/>
      <c r="I18" s="381"/>
      <c r="J18" s="409"/>
      <c r="K18" s="409"/>
      <c r="L18" s="409"/>
    </row>
    <row r="19" spans="1:12" ht="64.5" thickBot="1" x14ac:dyDescent="0.25">
      <c r="A19" s="384" t="s">
        <v>114</v>
      </c>
      <c r="B19" s="385" t="s">
        <v>115</v>
      </c>
      <c r="C19" s="385" t="s">
        <v>116</v>
      </c>
      <c r="D19" s="385" t="s">
        <v>117</v>
      </c>
      <c r="E19" s="385" t="s">
        <v>118</v>
      </c>
      <c r="F19" s="385" t="s">
        <v>119</v>
      </c>
      <c r="G19" s="410" t="s">
        <v>120</v>
      </c>
      <c r="H19" s="411" t="s">
        <v>121</v>
      </c>
      <c r="I19" s="412" t="s">
        <v>122</v>
      </c>
      <c r="J19" s="412" t="s">
        <v>139</v>
      </c>
      <c r="K19" s="388"/>
      <c r="L19" s="388"/>
    </row>
    <row r="20" spans="1:12" x14ac:dyDescent="0.2">
      <c r="A20" s="413">
        <f>D6*700000</f>
        <v>16800000</v>
      </c>
      <c r="B20" s="414">
        <v>44123</v>
      </c>
      <c r="C20" s="415">
        <v>44132</v>
      </c>
      <c r="D20" s="414">
        <v>44137</v>
      </c>
      <c r="E20" s="416">
        <v>1469412</v>
      </c>
      <c r="F20" s="416">
        <v>1529811</v>
      </c>
      <c r="G20" s="417">
        <f>F20/A$20</f>
        <v>9.1060178571428577E-2</v>
      </c>
      <c r="H20" s="418">
        <f>A20-F20</f>
        <v>15270189</v>
      </c>
      <c r="I20" s="419">
        <f>1-G20</f>
        <v>0.90893982142857144</v>
      </c>
      <c r="J20" s="469"/>
      <c r="K20" s="400"/>
      <c r="L20" s="400"/>
    </row>
    <row r="21" spans="1:12" ht="12.75" customHeight="1" x14ac:dyDescent="0.2">
      <c r="A21" s="421"/>
      <c r="B21" s="422">
        <v>44167</v>
      </c>
      <c r="C21" s="422">
        <v>44180</v>
      </c>
      <c r="D21" s="480">
        <v>44200</v>
      </c>
      <c r="E21" s="423">
        <v>2065644</v>
      </c>
      <c r="F21" s="423">
        <v>2149724</v>
      </c>
      <c r="G21" s="417">
        <f>F21/A$20</f>
        <v>0.12795976190476191</v>
      </c>
      <c r="H21" s="424">
        <f>H20-F21</f>
        <v>13120465</v>
      </c>
      <c r="I21" s="425">
        <f>I20-G21</f>
        <v>0.78098005952380956</v>
      </c>
      <c r="J21" s="470">
        <v>370</v>
      </c>
      <c r="K21" s="381"/>
      <c r="L21" s="381"/>
    </row>
    <row r="22" spans="1:12" ht="12.75" customHeight="1" x14ac:dyDescent="0.2">
      <c r="A22" s="426"/>
      <c r="B22" s="427">
        <v>44237</v>
      </c>
      <c r="C22" s="427">
        <v>44245</v>
      </c>
      <c r="D22" s="427">
        <v>44256</v>
      </c>
      <c r="E22" s="428">
        <v>1335348</v>
      </c>
      <c r="F22" s="428">
        <v>1387997</v>
      </c>
      <c r="G22" s="417">
        <f t="shared" ref="G22" si="2">F22/A$20</f>
        <v>8.2618869047619045E-2</v>
      </c>
      <c r="H22" s="424">
        <f t="shared" ref="H22" si="3">H21-F22</f>
        <v>11732468</v>
      </c>
      <c r="I22" s="425">
        <f t="shared" ref="I22" si="4">I21-G22</f>
        <v>0.6983611904761905</v>
      </c>
      <c r="J22" s="471">
        <v>371</v>
      </c>
      <c r="K22" s="400"/>
      <c r="L22" s="400"/>
    </row>
    <row r="23" spans="1:12" x14ac:dyDescent="0.2">
      <c r="A23" s="426"/>
      <c r="B23" s="368">
        <v>44289</v>
      </c>
      <c r="C23" s="368">
        <v>44305</v>
      </c>
      <c r="D23" s="368">
        <v>44319</v>
      </c>
      <c r="E23" s="491">
        <v>2531340</v>
      </c>
      <c r="F23" s="491">
        <v>2618407</v>
      </c>
      <c r="G23" s="417">
        <f t="shared" ref="G23:G24" si="5">F23/A$20</f>
        <v>0.15585755952380953</v>
      </c>
      <c r="H23" s="424">
        <f t="shared" ref="H23" si="6">H22-F23</f>
        <v>9114061</v>
      </c>
      <c r="I23" s="425">
        <f t="shared" ref="I23" si="7">I22-G23</f>
        <v>0.54250363095238097</v>
      </c>
      <c r="J23" s="481">
        <v>371</v>
      </c>
      <c r="K23" s="420"/>
      <c r="L23" s="381"/>
    </row>
    <row r="24" spans="1:12" x14ac:dyDescent="0.2">
      <c r="A24" s="426"/>
      <c r="B24" s="368">
        <v>44368</v>
      </c>
      <c r="C24" s="368">
        <v>44374</v>
      </c>
      <c r="D24" s="368">
        <v>44378</v>
      </c>
      <c r="E24" s="492">
        <v>1030176</v>
      </c>
      <c r="F24" s="492">
        <v>1077216</v>
      </c>
      <c r="G24" s="482">
        <f t="shared" si="5"/>
        <v>6.4119999999999996E-2</v>
      </c>
      <c r="H24" s="424">
        <f t="shared" ref="H24" si="8">H23-F24</f>
        <v>8036845</v>
      </c>
      <c r="I24" s="425">
        <f t="shared" ref="I24" si="9">I23-G24</f>
        <v>0.47838363095238096</v>
      </c>
      <c r="J24" s="471">
        <v>371</v>
      </c>
      <c r="K24" s="430"/>
      <c r="L24" s="381"/>
    </row>
    <row r="25" spans="1:12" x14ac:dyDescent="0.2">
      <c r="A25" s="426"/>
      <c r="B25" s="368"/>
      <c r="C25" s="368"/>
      <c r="D25" s="368"/>
      <c r="E25" s="492"/>
      <c r="F25" s="492"/>
      <c r="G25" s="482"/>
      <c r="H25" s="495"/>
      <c r="I25" s="429"/>
      <c r="J25" s="471"/>
      <c r="K25" s="420"/>
      <c r="L25" s="381"/>
    </row>
    <row r="26" spans="1:12" x14ac:dyDescent="0.2">
      <c r="A26" s="426"/>
      <c r="B26" s="368"/>
      <c r="C26" s="368"/>
      <c r="D26" s="368"/>
      <c r="E26" s="492"/>
      <c r="F26" s="492"/>
      <c r="G26" s="482"/>
      <c r="H26" s="495"/>
      <c r="I26" s="429"/>
      <c r="J26" s="471"/>
      <c r="K26" s="420"/>
      <c r="L26" s="381"/>
    </row>
    <row r="27" spans="1:12" x14ac:dyDescent="0.2">
      <c r="A27" s="426"/>
      <c r="B27" s="368"/>
      <c r="C27" s="368"/>
      <c r="D27" s="368"/>
      <c r="E27" s="492"/>
      <c r="F27" s="492"/>
      <c r="G27" s="482"/>
      <c r="H27" s="495"/>
      <c r="I27" s="429"/>
      <c r="J27" s="471"/>
      <c r="K27" s="420"/>
      <c r="L27" s="381"/>
    </row>
    <row r="28" spans="1:12" x14ac:dyDescent="0.2">
      <c r="A28" s="426"/>
      <c r="B28" s="368"/>
      <c r="C28" s="368"/>
      <c r="D28" s="365"/>
      <c r="E28" s="491"/>
      <c r="F28" s="492"/>
      <c r="G28" s="483"/>
      <c r="H28" s="495"/>
      <c r="I28" s="484"/>
      <c r="J28" s="485"/>
      <c r="K28" s="420"/>
      <c r="L28" s="381"/>
    </row>
    <row r="29" spans="1:12" x14ac:dyDescent="0.2">
      <c r="A29" s="426"/>
      <c r="B29" s="368"/>
      <c r="C29" s="368"/>
      <c r="D29" s="365"/>
      <c r="E29" s="491"/>
      <c r="F29" s="492"/>
      <c r="G29" s="482"/>
      <c r="H29" s="495"/>
      <c r="I29" s="484"/>
      <c r="J29" s="485"/>
      <c r="K29" s="420"/>
      <c r="L29" s="381"/>
    </row>
    <row r="30" spans="1:12" ht="13.5" thickBot="1" x14ac:dyDescent="0.25">
      <c r="A30" s="431"/>
      <c r="B30" s="486"/>
      <c r="C30" s="486"/>
      <c r="D30" s="487"/>
      <c r="E30" s="493"/>
      <c r="F30" s="494"/>
      <c r="G30" s="488"/>
      <c r="H30" s="496"/>
      <c r="I30" s="489"/>
      <c r="J30" s="490"/>
      <c r="K30" s="381"/>
      <c r="L30" s="381"/>
    </row>
    <row r="31" spans="1:12" ht="13.5" thickBot="1" x14ac:dyDescent="0.25">
      <c r="A31" s="432" t="s">
        <v>123</v>
      </c>
      <c r="B31" s="433"/>
      <c r="C31" s="433"/>
      <c r="D31" s="434"/>
      <c r="E31" s="477">
        <f>SUM(E20:E30)</f>
        <v>8431920</v>
      </c>
      <c r="F31" s="478">
        <f>SUM(F20:F30)</f>
        <v>8763155</v>
      </c>
      <c r="G31" s="435">
        <f>SUM(G20:G30)</f>
        <v>0.5216163690476191</v>
      </c>
      <c r="H31" s="436">
        <f>A20-F31</f>
        <v>8036845</v>
      </c>
      <c r="I31" s="437">
        <f>1-G31</f>
        <v>0.4783836309523809</v>
      </c>
      <c r="J31" s="472"/>
      <c r="K31" s="438"/>
      <c r="L31" s="438"/>
    </row>
    <row r="34" spans="1:11" x14ac:dyDescent="0.2">
      <c r="A34" s="381"/>
      <c r="B34" s="381"/>
      <c r="C34" s="381"/>
      <c r="D34" s="381"/>
      <c r="E34" s="381"/>
      <c r="F34" s="381"/>
      <c r="G34" s="381"/>
      <c r="H34" s="381"/>
      <c r="I34" s="381"/>
      <c r="J34" s="381"/>
    </row>
    <row r="35" spans="1:11" ht="12.75" customHeight="1" x14ac:dyDescent="0.25">
      <c r="A35" s="517" t="s">
        <v>124</v>
      </c>
      <c r="B35" s="517"/>
      <c r="C35" s="517"/>
      <c r="D35" s="517"/>
      <c r="E35" s="381"/>
      <c r="F35" s="381"/>
      <c r="G35" s="381"/>
      <c r="H35" s="381"/>
      <c r="I35" s="381"/>
      <c r="J35" s="381"/>
    </row>
    <row r="36" spans="1:11" x14ac:dyDescent="0.2">
      <c r="A36" s="518" t="s">
        <v>125</v>
      </c>
      <c r="B36" s="518"/>
      <c r="C36" s="439" t="s">
        <v>126</v>
      </c>
      <c r="D36" s="439" t="s">
        <v>127</v>
      </c>
      <c r="E36" s="381"/>
      <c r="F36" s="381"/>
      <c r="G36" s="381"/>
      <c r="H36" s="381"/>
      <c r="I36" s="381"/>
      <c r="J36" s="381"/>
    </row>
    <row r="37" spans="1:11" x14ac:dyDescent="0.2">
      <c r="A37" s="519">
        <f>A20-F31</f>
        <v>8036845</v>
      </c>
      <c r="B37" s="520"/>
      <c r="C37" s="440">
        <f>1-G31</f>
        <v>0.4783836309523809</v>
      </c>
      <c r="D37" s="441">
        <f>(C37/0.8)*100</f>
        <v>59.797953869047603</v>
      </c>
      <c r="E37" s="442" t="s">
        <v>128</v>
      </c>
      <c r="F37" s="442"/>
      <c r="G37" s="442"/>
      <c r="H37" s="442"/>
      <c r="I37" s="442"/>
      <c r="J37" s="442"/>
    </row>
    <row r="38" spans="1:11" x14ac:dyDescent="0.2">
      <c r="A38" s="381"/>
      <c r="B38" s="381"/>
      <c r="C38" s="381"/>
      <c r="D38" s="381"/>
      <c r="E38" s="381"/>
      <c r="F38" s="381"/>
    </row>
    <row r="39" spans="1:11" x14ac:dyDescent="0.2">
      <c r="A39" s="381"/>
      <c r="B39" s="381"/>
      <c r="C39" s="381"/>
      <c r="D39" s="381"/>
      <c r="E39" s="381"/>
      <c r="F39" s="381"/>
      <c r="G39" s="381"/>
      <c r="H39" s="381"/>
      <c r="I39" s="381"/>
      <c r="J39" s="381"/>
      <c r="K39" t="s">
        <v>42</v>
      </c>
    </row>
    <row r="40" spans="1:11" ht="15.75" x14ac:dyDescent="0.25">
      <c r="A40" s="381"/>
      <c r="B40" s="443"/>
      <c r="C40" s="443"/>
      <c r="D40" s="381"/>
      <c r="E40" s="381"/>
      <c r="F40" s="381"/>
      <c r="G40" s="381"/>
      <c r="H40" s="381"/>
      <c r="I40" s="381"/>
      <c r="J40" s="381"/>
    </row>
    <row r="41" spans="1:11" x14ac:dyDescent="0.2">
      <c r="A41" s="444"/>
      <c r="B41" s="444"/>
      <c r="C41" s="444"/>
      <c r="D41" s="444"/>
      <c r="E41" s="444"/>
      <c r="F41" s="444"/>
      <c r="G41" s="444"/>
      <c r="H41" s="444"/>
      <c r="I41" s="521"/>
      <c r="J41" s="522"/>
    </row>
    <row r="42" spans="1:11" x14ac:dyDescent="0.2">
      <c r="A42" s="445"/>
      <c r="B42" s="446"/>
      <c r="C42" s="446"/>
      <c r="D42" s="381"/>
      <c r="E42" s="381"/>
      <c r="F42" s="446"/>
      <c r="G42" s="404"/>
      <c r="H42" s="446"/>
    </row>
    <row r="43" spans="1:11" x14ac:dyDescent="0.2">
      <c r="A43" s="445"/>
      <c r="B43" s="446"/>
      <c r="C43" s="446"/>
      <c r="D43" s="446"/>
      <c r="E43" s="446"/>
      <c r="F43" s="446"/>
      <c r="G43" s="404"/>
      <c r="H43" s="446"/>
    </row>
    <row r="44" spans="1:11" x14ac:dyDescent="0.2">
      <c r="A44" s="445"/>
      <c r="B44" s="446"/>
      <c r="C44" s="446"/>
      <c r="D44" s="381"/>
      <c r="E44" s="381"/>
      <c r="F44" s="446"/>
      <c r="G44" s="404"/>
      <c r="H44" s="446"/>
    </row>
    <row r="45" spans="1:11" x14ac:dyDescent="0.2">
      <c r="A45" s="445"/>
      <c r="B45" s="446"/>
      <c r="C45" s="446"/>
      <c r="D45" s="446"/>
      <c r="E45" s="446"/>
      <c r="F45" s="446"/>
      <c r="G45" s="404"/>
      <c r="H45" s="446"/>
    </row>
    <row r="46" spans="1:11" x14ac:dyDescent="0.2">
      <c r="A46" s="445"/>
      <c r="B46" s="446"/>
      <c r="C46" s="446"/>
      <c r="D46" s="381"/>
      <c r="E46" s="381"/>
      <c r="F46" s="446"/>
      <c r="G46" s="404"/>
      <c r="H46" s="446"/>
    </row>
    <row r="47" spans="1:11" x14ac:dyDescent="0.2">
      <c r="A47" s="445"/>
      <c r="B47" s="446"/>
      <c r="C47" s="400"/>
      <c r="D47" s="447"/>
      <c r="E47" s="447"/>
      <c r="F47" s="400"/>
      <c r="G47" s="400"/>
      <c r="H47" s="400"/>
    </row>
    <row r="48" spans="1:11" x14ac:dyDescent="0.2">
      <c r="A48" s="445"/>
      <c r="B48" s="446"/>
      <c r="C48" s="446"/>
      <c r="D48" s="446"/>
      <c r="E48" s="446"/>
      <c r="F48" s="446"/>
      <c r="G48" s="404"/>
      <c r="H48" s="446"/>
    </row>
    <row r="49" spans="1:10" x14ac:dyDescent="0.2">
      <c r="A49" s="445"/>
      <c r="B49" s="446"/>
      <c r="C49" s="446"/>
      <c r="D49" s="446"/>
      <c r="E49" s="446"/>
      <c r="F49" s="446"/>
      <c r="G49" s="404"/>
      <c r="H49" s="446"/>
    </row>
    <row r="50" spans="1:10" x14ac:dyDescent="0.2">
      <c r="A50" s="445"/>
      <c r="B50" s="446"/>
      <c r="C50" s="446"/>
      <c r="D50" s="381"/>
      <c r="E50" s="381"/>
      <c r="F50" s="446"/>
      <c r="G50" s="404"/>
      <c r="H50" s="446"/>
    </row>
    <row r="51" spans="1:10" ht="15.75" x14ac:dyDescent="0.25">
      <c r="A51" s="381"/>
      <c r="B51" s="515"/>
      <c r="C51" s="515"/>
      <c r="D51" s="516"/>
      <c r="E51" s="442"/>
      <c r="F51" s="381"/>
      <c r="G51" s="381"/>
      <c r="H51" s="381"/>
      <c r="I51" s="381"/>
      <c r="J51" s="381"/>
    </row>
    <row r="52" spans="1:10" x14ac:dyDescent="0.2">
      <c r="A52" s="444"/>
      <c r="B52" s="444"/>
      <c r="C52" s="444"/>
      <c r="D52" s="444"/>
      <c r="E52" s="444"/>
      <c r="F52" s="444"/>
      <c r="G52" s="444"/>
      <c r="H52" s="444"/>
      <c r="I52" s="521"/>
      <c r="J52" s="522"/>
    </row>
    <row r="53" spans="1:10" x14ac:dyDescent="0.2">
      <c r="A53" s="445"/>
      <c r="B53" s="381"/>
      <c r="C53" s="381"/>
      <c r="D53" s="381"/>
      <c r="E53" s="381"/>
      <c r="F53" s="404"/>
      <c r="G53" s="404"/>
      <c r="H53" s="446"/>
      <c r="I53" s="523"/>
      <c r="J53" s="523"/>
    </row>
    <row r="54" spans="1:10" x14ac:dyDescent="0.2">
      <c r="A54" s="445"/>
      <c r="B54" s="381"/>
      <c r="C54" s="381"/>
      <c r="D54" s="400"/>
      <c r="E54" s="400"/>
      <c r="F54" s="400"/>
      <c r="G54" s="400"/>
      <c r="H54" s="400"/>
      <c r="I54" s="523"/>
      <c r="J54" s="523"/>
    </row>
    <row r="55" spans="1:10" x14ac:dyDescent="0.2">
      <c r="A55" s="381"/>
      <c r="B55" s="381"/>
      <c r="C55" s="381"/>
      <c r="D55" s="381"/>
      <c r="E55" s="381"/>
      <c r="F55" s="381"/>
      <c r="G55" s="381"/>
      <c r="H55" s="381"/>
    </row>
    <row r="60" spans="1:10" x14ac:dyDescent="0.2">
      <c r="B60" s="521"/>
      <c r="C60" s="522"/>
    </row>
    <row r="67" spans="2:3" x14ac:dyDescent="0.2">
      <c r="B67" s="521"/>
      <c r="C67" s="522"/>
    </row>
  </sheetData>
  <mergeCells count="10">
    <mergeCell ref="I52:J52"/>
    <mergeCell ref="I53:J53"/>
    <mergeCell ref="I54:J54"/>
    <mergeCell ref="B60:C60"/>
    <mergeCell ref="B67:C67"/>
    <mergeCell ref="B51:D51"/>
    <mergeCell ref="A35:D35"/>
    <mergeCell ref="A36:B36"/>
    <mergeCell ref="A37:B37"/>
    <mergeCell ref="I41:J41"/>
  </mergeCells>
  <printOptions horizontalCentered="1" verticalCentered="1"/>
  <pageMargins left="0.11811023622047245" right="0.11811023622047245" top="0.15748031496062992" bottom="0.15748031496062992" header="0.31496062992125984" footer="0.31496062992125984"/>
  <pageSetup paperSize="9" scale="95" orientation="landscape" r:id="rId1"/>
  <rowBreaks count="1" manualBreakCount="1">
    <brk id="37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K57"/>
  <sheetViews>
    <sheetView showZeros="0" view="pageBreakPreview" topLeftCell="A46" zoomScaleSheetLayoutView="100" workbookViewId="0">
      <selection activeCell="A52" sqref="A52:XFD52"/>
    </sheetView>
  </sheetViews>
  <sheetFormatPr defaultColWidth="9.140625" defaultRowHeight="15" x14ac:dyDescent="0.25"/>
  <cols>
    <col min="1" max="3" width="9.140625" style="300"/>
    <col min="4" max="4" width="8" style="300" customWidth="1"/>
    <col min="5" max="5" width="9.140625" style="300"/>
    <col min="6" max="6" width="11.7109375" style="300" customWidth="1"/>
    <col min="7" max="7" width="9.140625" style="300" customWidth="1"/>
    <col min="8" max="8" width="16.5703125" style="300" bestFit="1" customWidth="1"/>
    <col min="9" max="9" width="12.7109375" style="300" bestFit="1" customWidth="1"/>
    <col min="10" max="16384" width="9.140625" style="300"/>
  </cols>
  <sheetData>
    <row r="2" spans="1:11" s="358" customFormat="1" ht="17.25" x14ac:dyDescent="0.3">
      <c r="G2" s="308" t="s">
        <v>58</v>
      </c>
      <c r="H2" s="309"/>
      <c r="I2" s="309"/>
      <c r="J2" s="309"/>
      <c r="K2" s="309"/>
    </row>
    <row r="3" spans="1:11" s="358" customFormat="1" ht="17.25" x14ac:dyDescent="0.3">
      <c r="G3" s="308" t="s">
        <v>144</v>
      </c>
      <c r="H3" s="309"/>
      <c r="I3" s="309"/>
      <c r="J3" s="309"/>
      <c r="K3" s="309"/>
    </row>
    <row r="4" spans="1:11" s="358" customFormat="1" ht="17.25" x14ac:dyDescent="0.3">
      <c r="G4" s="308" t="s">
        <v>100</v>
      </c>
      <c r="H4" s="309"/>
      <c r="I4" s="309"/>
      <c r="J4" s="309"/>
      <c r="K4" s="309"/>
    </row>
    <row r="5" spans="1:11" s="358" customFormat="1" x14ac:dyDescent="0.25"/>
    <row r="6" spans="1:11" s="358" customFormat="1" ht="17.25" x14ac:dyDescent="0.3">
      <c r="G6" s="359"/>
      <c r="H6" s="308" t="s">
        <v>98</v>
      </c>
      <c r="I6" s="309"/>
      <c r="J6" s="309"/>
    </row>
    <row r="7" spans="1:11" s="358" customFormat="1" ht="17.25" x14ac:dyDescent="0.3">
      <c r="H7" s="309"/>
      <c r="I7" s="309"/>
      <c r="J7" s="309"/>
    </row>
    <row r="8" spans="1:11" s="358" customFormat="1" ht="18.75" x14ac:dyDescent="0.3">
      <c r="G8" s="303" t="s">
        <v>59</v>
      </c>
      <c r="H8" s="359"/>
      <c r="I8" s="308" t="s">
        <v>75</v>
      </c>
      <c r="J8" s="309"/>
    </row>
    <row r="11" spans="1:11" ht="15" customHeight="1" x14ac:dyDescent="0.25">
      <c r="A11" s="525" t="s">
        <v>64</v>
      </c>
      <c r="B11" s="525"/>
      <c r="C11" s="525"/>
      <c r="D11" s="525"/>
      <c r="E11" s="525"/>
      <c r="F11" s="525"/>
      <c r="G11" s="525"/>
      <c r="H11" s="525"/>
      <c r="I11" s="525"/>
      <c r="J11" s="525"/>
    </row>
    <row r="12" spans="1:11" ht="15" customHeight="1" x14ac:dyDescent="0.25">
      <c r="A12" s="524" t="s">
        <v>71</v>
      </c>
      <c r="B12" s="524"/>
      <c r="C12" s="524"/>
      <c r="D12" s="524"/>
      <c r="E12" s="524"/>
      <c r="F12" s="524"/>
      <c r="G12" s="524"/>
      <c r="H12" s="524"/>
      <c r="I12" s="524"/>
      <c r="J12" s="524"/>
    </row>
    <row r="13" spans="1:11" ht="18" customHeight="1" x14ac:dyDescent="0.25">
      <c r="A13" s="526" t="str">
        <f>Данные!A2</f>
        <v>XIII-В-28-2-500-4 (Фляга 0,5 л.)</v>
      </c>
      <c r="B13" s="525"/>
      <c r="C13" s="525"/>
      <c r="D13" s="525"/>
      <c r="E13" s="525"/>
      <c r="F13" s="525"/>
      <c r="G13" s="525"/>
      <c r="H13" s="525"/>
      <c r="I13" s="525"/>
      <c r="J13" s="525"/>
    </row>
    <row r="15" spans="1:11" ht="15.75" x14ac:dyDescent="0.25">
      <c r="A15" s="304" t="s">
        <v>60</v>
      </c>
      <c r="B15" s="304"/>
      <c r="C15" s="304"/>
      <c r="D15" s="304"/>
      <c r="E15" s="304"/>
      <c r="F15" s="304"/>
      <c r="G15" s="305"/>
      <c r="H15" s="306">
        <f>Данные!D11</f>
        <v>44041</v>
      </c>
      <c r="I15" s="304"/>
      <c r="J15" s="305"/>
    </row>
    <row r="16" spans="1:11" ht="15.75" x14ac:dyDescent="0.25">
      <c r="A16" s="304" t="s">
        <v>92</v>
      </c>
      <c r="B16" s="304"/>
      <c r="C16" s="304"/>
      <c r="D16" s="304"/>
      <c r="E16" s="304"/>
      <c r="F16" s="304"/>
      <c r="G16" s="304"/>
      <c r="H16" s="304"/>
      <c r="I16" s="304"/>
      <c r="J16" s="305"/>
    </row>
    <row r="17" spans="1:10" s="360" customFormat="1" ht="15.75" x14ac:dyDescent="0.25">
      <c r="A17" s="311" t="s">
        <v>61</v>
      </c>
      <c r="B17" s="312" t="s">
        <v>62</v>
      </c>
      <c r="C17" s="312"/>
      <c r="D17" s="313" t="str">
        <f>Данные!F11</f>
        <v>начальник производства</v>
      </c>
      <c r="E17" s="312"/>
      <c r="F17" s="312"/>
      <c r="H17" s="312"/>
      <c r="I17" s="312" t="str">
        <f>Данные!J11</f>
        <v>Я.В. Карчмит</v>
      </c>
      <c r="J17" s="305"/>
    </row>
    <row r="18" spans="1:10" s="360" customFormat="1" ht="15.75" x14ac:dyDescent="0.25">
      <c r="A18" s="311" t="s">
        <v>61</v>
      </c>
      <c r="B18" s="312" t="s">
        <v>63</v>
      </c>
      <c r="C18" s="312"/>
      <c r="D18" s="313" t="str">
        <f>Данные!F12</f>
        <v>начальник производственного участка</v>
      </c>
      <c r="E18" s="312"/>
      <c r="F18" s="312"/>
      <c r="G18" s="312"/>
      <c r="I18" s="312" t="str">
        <f>Данные!J12</f>
        <v>Д.Е. Серков</v>
      </c>
      <c r="J18" s="305"/>
    </row>
    <row r="19" spans="1:10" s="360" customFormat="1" ht="15.75" x14ac:dyDescent="0.25">
      <c r="A19" s="312"/>
      <c r="B19" s="312"/>
      <c r="C19" s="312"/>
      <c r="D19" s="312" t="str">
        <f>Данные!F13</f>
        <v>начальник участка ремонта форм</v>
      </c>
      <c r="E19" s="312"/>
      <c r="F19" s="312"/>
      <c r="G19" s="312"/>
      <c r="H19" s="312"/>
      <c r="I19" s="312" t="str">
        <f>Данные!J13</f>
        <v>А.Д. Гавриленко</v>
      </c>
      <c r="J19" s="305"/>
    </row>
    <row r="20" spans="1:10" ht="15.75" x14ac:dyDescent="0.25">
      <c r="A20" s="304" t="s">
        <v>72</v>
      </c>
      <c r="B20" s="304"/>
      <c r="C20" s="304"/>
      <c r="D20" s="304"/>
      <c r="E20" s="304"/>
      <c r="F20" s="304"/>
      <c r="G20" s="304"/>
      <c r="H20" s="304"/>
      <c r="I20" s="306">
        <f>H15</f>
        <v>44041</v>
      </c>
      <c r="J20" s="305"/>
    </row>
    <row r="21" spans="1:10" ht="15.75" x14ac:dyDescent="0.25">
      <c r="A21" s="304" t="s">
        <v>73</v>
      </c>
      <c r="B21" s="304"/>
      <c r="C21" s="304"/>
      <c r="D21" s="304"/>
      <c r="E21" s="304"/>
      <c r="F21" s="304"/>
      <c r="G21" s="304"/>
      <c r="H21" s="304"/>
      <c r="I21" s="304"/>
      <c r="J21" s="305"/>
    </row>
    <row r="22" spans="1:10" ht="15.75" customHeight="1" x14ac:dyDescent="0.25">
      <c r="A22" s="530" t="s">
        <v>65</v>
      </c>
      <c r="B22" s="530" t="s">
        <v>66</v>
      </c>
      <c r="C22" s="530"/>
      <c r="D22" s="530"/>
      <c r="E22" s="530" t="s">
        <v>67</v>
      </c>
      <c r="F22" s="530"/>
      <c r="G22" s="548" t="s">
        <v>68</v>
      </c>
      <c r="H22" s="530" t="s">
        <v>69</v>
      </c>
      <c r="I22" s="530"/>
      <c r="J22" s="530"/>
    </row>
    <row r="23" spans="1:10" x14ac:dyDescent="0.25">
      <c r="A23" s="530"/>
      <c r="B23" s="530"/>
      <c r="C23" s="530"/>
      <c r="D23" s="530"/>
      <c r="E23" s="530"/>
      <c r="F23" s="530"/>
      <c r="G23" s="548"/>
      <c r="H23" s="530"/>
      <c r="I23" s="530"/>
      <c r="J23" s="530"/>
    </row>
    <row r="24" spans="1:10" x14ac:dyDescent="0.25">
      <c r="A24" s="531">
        <v>1</v>
      </c>
      <c r="B24" s="545" t="s">
        <v>43</v>
      </c>
      <c r="C24" s="546"/>
      <c r="D24" s="547"/>
      <c r="E24" s="533" t="str">
        <f>Данные!C14</f>
        <v>FLYAGA 500 ml</v>
      </c>
      <c r="F24" s="534"/>
      <c r="G24" s="537">
        <f>Данные!B14</f>
        <v>24</v>
      </c>
      <c r="H24" s="539"/>
      <c r="I24" s="540"/>
      <c r="J24" s="541"/>
    </row>
    <row r="25" spans="1:10" ht="60" customHeight="1" x14ac:dyDescent="0.25">
      <c r="A25" s="532"/>
      <c r="B25" s="527" t="str">
        <f>Данные!$A$30</f>
        <v>(к серийному формокомплекту БутылкаXIII-В-28-2-500-4 (Фляга 0,5 л.))</v>
      </c>
      <c r="C25" s="528"/>
      <c r="D25" s="529"/>
      <c r="E25" s="535"/>
      <c r="F25" s="536"/>
      <c r="G25" s="538"/>
      <c r="H25" s="542"/>
      <c r="I25" s="543"/>
      <c r="J25" s="544"/>
    </row>
    <row r="26" spans="1:10" x14ac:dyDescent="0.25">
      <c r="A26" s="531">
        <f>A24+1</f>
        <v>2</v>
      </c>
      <c r="B26" s="549" t="s">
        <v>103</v>
      </c>
      <c r="C26" s="550"/>
      <c r="D26" s="551"/>
      <c r="E26" s="533" t="str">
        <f>Данные!C15</f>
        <v>FLYAGA 500 ml</v>
      </c>
      <c r="F26" s="534"/>
      <c r="G26" s="537">
        <f>Данные!B15</f>
        <v>24</v>
      </c>
      <c r="H26" s="539"/>
      <c r="I26" s="540"/>
      <c r="J26" s="541"/>
    </row>
    <row r="27" spans="1:10" ht="55.5" customHeight="1" x14ac:dyDescent="0.25">
      <c r="A27" s="532"/>
      <c r="B27" s="527" t="str">
        <f>Данные!$A$30</f>
        <v>(к серийному формокомплекту БутылкаXIII-В-28-2-500-4 (Фляга 0,5 л.))</v>
      </c>
      <c r="C27" s="528"/>
      <c r="D27" s="529"/>
      <c r="E27" s="535"/>
      <c r="F27" s="536"/>
      <c r="G27" s="538"/>
      <c r="H27" s="542"/>
      <c r="I27" s="543"/>
      <c r="J27" s="544"/>
    </row>
    <row r="28" spans="1:10" ht="14.45" customHeight="1" x14ac:dyDescent="0.25">
      <c r="A28" s="531">
        <f t="shared" ref="A28" si="0">A26+1</f>
        <v>3</v>
      </c>
      <c r="B28" s="549" t="s">
        <v>38</v>
      </c>
      <c r="C28" s="550"/>
      <c r="D28" s="551"/>
      <c r="E28" s="533" t="str">
        <f>Данные!C16</f>
        <v>FLYAGA 500 ml</v>
      </c>
      <c r="F28" s="534"/>
      <c r="G28" s="537">
        <f>Данные!B16</f>
        <v>32</v>
      </c>
      <c r="H28" s="539" t="s">
        <v>151</v>
      </c>
      <c r="I28" s="540"/>
      <c r="J28" s="541"/>
    </row>
    <row r="29" spans="1:10" ht="56.25" customHeight="1" x14ac:dyDescent="0.25">
      <c r="A29" s="532"/>
      <c r="B29" s="527" t="str">
        <f>Данные!$A$30</f>
        <v>(к серийному формокомплекту БутылкаXIII-В-28-2-500-4 (Фляга 0,5 л.))</v>
      </c>
      <c r="C29" s="528"/>
      <c r="D29" s="529"/>
      <c r="E29" s="535"/>
      <c r="F29" s="536"/>
      <c r="G29" s="538"/>
      <c r="H29" s="542"/>
      <c r="I29" s="543"/>
      <c r="J29" s="544"/>
    </row>
    <row r="30" spans="1:10" ht="14.45" customHeight="1" x14ac:dyDescent="0.25">
      <c r="A30" s="531">
        <f t="shared" ref="A30" si="1">A28+1</f>
        <v>4</v>
      </c>
      <c r="B30" s="549" t="s">
        <v>104</v>
      </c>
      <c r="C30" s="550"/>
      <c r="D30" s="551"/>
      <c r="E30" s="533" t="str">
        <f>Данные!C17</f>
        <v>FLYAGA 500 ml</v>
      </c>
      <c r="F30" s="534"/>
      <c r="G30" s="537">
        <f>Данные!B17</f>
        <v>32</v>
      </c>
      <c r="H30" s="539"/>
      <c r="I30" s="540"/>
      <c r="J30" s="541"/>
    </row>
    <row r="31" spans="1:10" ht="55.5" customHeight="1" x14ac:dyDescent="0.25">
      <c r="A31" s="532"/>
      <c r="B31" s="527" t="str">
        <f>Данные!$A$30</f>
        <v>(к серийному формокомплекту БутылкаXIII-В-28-2-500-4 (Фляга 0,5 л.))</v>
      </c>
      <c r="C31" s="528"/>
      <c r="D31" s="529"/>
      <c r="E31" s="552"/>
      <c r="F31" s="536"/>
      <c r="G31" s="538"/>
      <c r="H31" s="542"/>
      <c r="I31" s="543"/>
      <c r="J31" s="544"/>
    </row>
    <row r="32" spans="1:10" ht="14.45" customHeight="1" x14ac:dyDescent="0.25">
      <c r="A32" s="531">
        <f t="shared" ref="A32" si="2">A30+1</f>
        <v>5</v>
      </c>
      <c r="B32" s="549" t="s">
        <v>47</v>
      </c>
      <c r="C32" s="550"/>
      <c r="D32" s="551"/>
      <c r="E32" s="533" t="str">
        <f>Данные!C18</f>
        <v>FLYAGA 500 ml</v>
      </c>
      <c r="F32" s="534"/>
      <c r="G32" s="537">
        <f>Данные!B18</f>
        <v>160</v>
      </c>
      <c r="H32" s="539"/>
      <c r="I32" s="540"/>
      <c r="J32" s="541"/>
    </row>
    <row r="33" spans="1:10" ht="54.75" customHeight="1" x14ac:dyDescent="0.25">
      <c r="A33" s="532"/>
      <c r="B33" s="527" t="str">
        <f>Данные!$A$30</f>
        <v>(к серийному формокомплекту БутылкаXIII-В-28-2-500-4 (Фляга 0,5 л.))</v>
      </c>
      <c r="C33" s="528"/>
      <c r="D33" s="529"/>
      <c r="E33" s="552"/>
      <c r="F33" s="536"/>
      <c r="G33" s="538"/>
      <c r="H33" s="542"/>
      <c r="I33" s="543"/>
      <c r="J33" s="544"/>
    </row>
    <row r="34" spans="1:10" ht="14.45" customHeight="1" x14ac:dyDescent="0.25">
      <c r="A34" s="531">
        <f t="shared" ref="A34" si="3">A32+1</f>
        <v>6</v>
      </c>
      <c r="B34" s="549" t="s">
        <v>87</v>
      </c>
      <c r="C34" s="550"/>
      <c r="D34" s="551"/>
      <c r="E34" s="533" t="str">
        <f>Данные!C19</f>
        <v>FLYAGA 500 ml</v>
      </c>
      <c r="F34" s="534"/>
      <c r="G34" s="537">
        <f>Данные!B19</f>
        <v>200</v>
      </c>
      <c r="H34" s="539"/>
      <c r="I34" s="540"/>
      <c r="J34" s="541"/>
    </row>
    <row r="35" spans="1:10" ht="56.25" customHeight="1" x14ac:dyDescent="0.25">
      <c r="A35" s="532"/>
      <c r="B35" s="527" t="str">
        <f>Данные!$A$30</f>
        <v>(к серийному формокомплекту БутылкаXIII-В-28-2-500-4 (Фляга 0,5 л.))</v>
      </c>
      <c r="C35" s="528"/>
      <c r="D35" s="529"/>
      <c r="E35" s="552"/>
      <c r="F35" s="536"/>
      <c r="G35" s="538"/>
      <c r="H35" s="542"/>
      <c r="I35" s="543"/>
      <c r="J35" s="544"/>
    </row>
    <row r="36" spans="1:10" ht="14.45" customHeight="1" x14ac:dyDescent="0.25">
      <c r="A36" s="531">
        <f t="shared" ref="A36" si="4">A34+1</f>
        <v>7</v>
      </c>
      <c r="B36" s="549" t="s">
        <v>51</v>
      </c>
      <c r="C36" s="550"/>
      <c r="D36" s="551"/>
      <c r="E36" s="533" t="str">
        <f>Данные!C20</f>
        <v>FLYAGA 500 ml</v>
      </c>
      <c r="F36" s="534"/>
      <c r="G36" s="537">
        <f>Данные!B20</f>
        <v>40</v>
      </c>
      <c r="H36" s="539"/>
      <c r="I36" s="540"/>
      <c r="J36" s="541"/>
    </row>
    <row r="37" spans="1:10" ht="57" customHeight="1" x14ac:dyDescent="0.25">
      <c r="A37" s="532"/>
      <c r="B37" s="527" t="str">
        <f>Данные!$A$30</f>
        <v>(к серийному формокомплекту БутылкаXIII-В-28-2-500-4 (Фляга 0,5 л.))</v>
      </c>
      <c r="C37" s="528"/>
      <c r="D37" s="529"/>
      <c r="E37" s="552"/>
      <c r="F37" s="536"/>
      <c r="G37" s="538"/>
      <c r="H37" s="542"/>
      <c r="I37" s="543"/>
      <c r="J37" s="544"/>
    </row>
    <row r="38" spans="1:10" ht="14.45" customHeight="1" x14ac:dyDescent="0.25">
      <c r="A38" s="531">
        <f t="shared" ref="A38" si="5">A36+1</f>
        <v>8</v>
      </c>
      <c r="B38" s="549" t="s">
        <v>53</v>
      </c>
      <c r="C38" s="550"/>
      <c r="D38" s="551"/>
      <c r="E38" s="533">
        <f>Данные!C21</f>
        <v>0</v>
      </c>
      <c r="F38" s="534"/>
      <c r="G38" s="537">
        <f>Данные!B21</f>
        <v>0</v>
      </c>
      <c r="H38" s="539"/>
      <c r="I38" s="540"/>
      <c r="J38" s="541"/>
    </row>
    <row r="39" spans="1:10" ht="55.5" customHeight="1" x14ac:dyDescent="0.25">
      <c r="A39" s="532"/>
      <c r="B39" s="527" t="str">
        <f>Данные!$A$30</f>
        <v>(к серийному формокомплекту БутылкаXIII-В-28-2-500-4 (Фляга 0,5 л.))</v>
      </c>
      <c r="C39" s="528"/>
      <c r="D39" s="529"/>
      <c r="E39" s="552"/>
      <c r="F39" s="536"/>
      <c r="G39" s="538"/>
      <c r="H39" s="542"/>
      <c r="I39" s="543"/>
      <c r="J39" s="544"/>
    </row>
    <row r="40" spans="1:10" ht="14.45" customHeight="1" x14ac:dyDescent="0.25">
      <c r="A40" s="531">
        <f t="shared" ref="A40" si="6">A38+1</f>
        <v>9</v>
      </c>
      <c r="B40" s="549" t="s">
        <v>56</v>
      </c>
      <c r="C40" s="550"/>
      <c r="D40" s="551"/>
      <c r="E40" s="533">
        <f>Данные!C23</f>
        <v>0</v>
      </c>
      <c r="F40" s="534"/>
      <c r="G40" s="537">
        <f>Данные!B23</f>
        <v>0</v>
      </c>
      <c r="H40" s="539"/>
      <c r="I40" s="540"/>
      <c r="J40" s="541"/>
    </row>
    <row r="41" spans="1:10" ht="55.5" customHeight="1" x14ac:dyDescent="0.25">
      <c r="A41" s="532"/>
      <c r="B41" s="527" t="str">
        <f>Данные!$A$30</f>
        <v>(к серийному формокомплекту БутылкаXIII-В-28-2-500-4 (Фляга 0,5 л.))</v>
      </c>
      <c r="C41" s="528"/>
      <c r="D41" s="529"/>
      <c r="E41" s="552"/>
      <c r="F41" s="536"/>
      <c r="G41" s="538"/>
      <c r="H41" s="542"/>
      <c r="I41" s="543"/>
      <c r="J41" s="544"/>
    </row>
    <row r="42" spans="1:10" ht="14.45" customHeight="1" x14ac:dyDescent="0.25">
      <c r="A42" s="531">
        <f t="shared" ref="A42" si="7">A40+1</f>
        <v>10</v>
      </c>
      <c r="B42" s="549" t="s">
        <v>55</v>
      </c>
      <c r="C42" s="550"/>
      <c r="D42" s="551"/>
      <c r="E42" s="533">
        <f>Данные!C26</f>
        <v>0</v>
      </c>
      <c r="F42" s="534"/>
      <c r="G42" s="537">
        <f>Данные!B26</f>
        <v>0</v>
      </c>
      <c r="H42" s="539"/>
      <c r="I42" s="540"/>
      <c r="J42" s="541"/>
    </row>
    <row r="43" spans="1:10" ht="55.5" customHeight="1" x14ac:dyDescent="0.25">
      <c r="A43" s="532"/>
      <c r="B43" s="527" t="str">
        <f>Данные!$A$30</f>
        <v>(к серийному формокомплекту БутылкаXIII-В-28-2-500-4 (Фляга 0,5 л.))</v>
      </c>
      <c r="C43" s="528"/>
      <c r="D43" s="529"/>
      <c r="E43" s="552"/>
      <c r="F43" s="536"/>
      <c r="G43" s="538"/>
      <c r="H43" s="542"/>
      <c r="I43" s="543"/>
      <c r="J43" s="544"/>
    </row>
    <row r="44" spans="1:10" ht="14.45" customHeight="1" x14ac:dyDescent="0.25">
      <c r="A44" s="531">
        <f t="shared" ref="A44" si="8">A42+1</f>
        <v>11</v>
      </c>
      <c r="B44" s="549" t="s">
        <v>101</v>
      </c>
      <c r="C44" s="550"/>
      <c r="D44" s="551"/>
      <c r="E44" s="533">
        <f>Данные!C27</f>
        <v>0</v>
      </c>
      <c r="F44" s="534"/>
      <c r="G44" s="537">
        <f>Данные!B27</f>
        <v>0</v>
      </c>
      <c r="H44" s="539"/>
      <c r="I44" s="540"/>
      <c r="J44" s="541"/>
    </row>
    <row r="45" spans="1:10" ht="54.75" customHeight="1" x14ac:dyDescent="0.25">
      <c r="A45" s="532"/>
      <c r="B45" s="527" t="str">
        <f>Данные!$A$30</f>
        <v>(к серийному формокомплекту БутылкаXIII-В-28-2-500-4 (Фляга 0,5 л.))</v>
      </c>
      <c r="C45" s="528"/>
      <c r="D45" s="529"/>
      <c r="E45" s="552"/>
      <c r="F45" s="536"/>
      <c r="G45" s="538"/>
      <c r="H45" s="542"/>
      <c r="I45" s="543"/>
      <c r="J45" s="544"/>
    </row>
    <row r="46" spans="1:10" ht="14.45" customHeight="1" x14ac:dyDescent="0.25">
      <c r="A46" s="531">
        <f t="shared" ref="A46" si="9">A44+1</f>
        <v>12</v>
      </c>
      <c r="B46" s="549" t="s">
        <v>70</v>
      </c>
      <c r="C46" s="550"/>
      <c r="D46" s="551"/>
      <c r="E46" s="533">
        <f>Данные!C24</f>
        <v>0</v>
      </c>
      <c r="F46" s="534"/>
      <c r="G46" s="537">
        <f>Данные!B24</f>
        <v>0</v>
      </c>
      <c r="H46" s="539"/>
      <c r="I46" s="540"/>
      <c r="J46" s="541"/>
    </row>
    <row r="47" spans="1:10" ht="54" customHeight="1" x14ac:dyDescent="0.25">
      <c r="A47" s="532"/>
      <c r="B47" s="527" t="str">
        <f>Данные!$A$30</f>
        <v>(к серийному формокомплекту БутылкаXIII-В-28-2-500-4 (Фляга 0,5 л.))</v>
      </c>
      <c r="C47" s="528"/>
      <c r="D47" s="529"/>
      <c r="E47" s="552"/>
      <c r="F47" s="536"/>
      <c r="G47" s="538"/>
      <c r="H47" s="542"/>
      <c r="I47" s="543"/>
      <c r="J47" s="544"/>
    </row>
    <row r="48" spans="1:10" ht="15.75" x14ac:dyDescent="0.25">
      <c r="A48" s="304"/>
      <c r="B48" s="304"/>
      <c r="C48" s="304"/>
      <c r="D48" s="304"/>
      <c r="E48" s="304"/>
      <c r="F48" s="304"/>
      <c r="G48" s="304"/>
      <c r="H48" s="304"/>
      <c r="I48" s="304"/>
      <c r="J48" s="305"/>
    </row>
    <row r="49" spans="1:10" ht="32.25" customHeight="1" x14ac:dyDescent="0.25">
      <c r="A49" s="553" t="s">
        <v>152</v>
      </c>
      <c r="B49" s="553"/>
      <c r="C49" s="553"/>
      <c r="D49" s="553"/>
      <c r="E49" s="553"/>
      <c r="F49" s="553"/>
      <c r="G49" s="553"/>
      <c r="H49" s="553"/>
      <c r="I49" s="553"/>
      <c r="J49" s="553"/>
    </row>
    <row r="50" spans="1:10" ht="15.75" x14ac:dyDescent="0.25">
      <c r="A50" s="304"/>
      <c r="B50" s="304"/>
      <c r="C50" s="304"/>
      <c r="D50" s="304"/>
      <c r="E50" s="304"/>
      <c r="F50" s="304"/>
      <c r="G50" s="304"/>
      <c r="H50" s="304"/>
      <c r="I50" s="304"/>
      <c r="J50" s="305"/>
    </row>
    <row r="51" spans="1:10" ht="15.75" x14ac:dyDescent="0.25">
      <c r="A51" s="304"/>
      <c r="B51" s="304"/>
      <c r="C51" s="304"/>
      <c r="D51" s="310"/>
      <c r="E51" s="310"/>
      <c r="F51" s="310"/>
      <c r="G51" s="310"/>
      <c r="H51" s="310"/>
      <c r="I51" s="304"/>
      <c r="J51" s="305"/>
    </row>
    <row r="52" spans="1:10" ht="15.75" x14ac:dyDescent="0.25">
      <c r="A52" s="304" t="s">
        <v>42</v>
      </c>
      <c r="B52" s="304"/>
      <c r="C52" s="304"/>
      <c r="D52" s="304"/>
      <c r="E52" s="304"/>
      <c r="F52" s="304"/>
      <c r="G52" s="304"/>
      <c r="H52" s="304"/>
      <c r="I52" s="304"/>
      <c r="J52" s="305"/>
    </row>
    <row r="53" spans="1:10" ht="15.75" x14ac:dyDescent="0.25">
      <c r="A53" s="304"/>
      <c r="B53" s="304"/>
      <c r="C53" s="304"/>
      <c r="D53" s="304"/>
      <c r="E53" s="304"/>
      <c r="G53" s="307"/>
      <c r="H53" s="307"/>
      <c r="I53" s="304" t="str">
        <f>I17</f>
        <v>Я.В. Карчмит</v>
      </c>
      <c r="J53" s="304"/>
    </row>
    <row r="54" spans="1:10" ht="15.75" x14ac:dyDescent="0.25">
      <c r="A54" s="304"/>
      <c r="B54" s="304"/>
      <c r="C54" s="304"/>
      <c r="D54" s="304"/>
      <c r="E54" s="304"/>
      <c r="G54" s="304"/>
      <c r="H54" s="304"/>
      <c r="I54" s="304"/>
      <c r="J54" s="304"/>
    </row>
    <row r="55" spans="1:10" ht="15.75" x14ac:dyDescent="0.25">
      <c r="A55" s="304"/>
      <c r="B55" s="304"/>
      <c r="C55" s="304"/>
      <c r="D55" s="304"/>
      <c r="E55" s="304"/>
      <c r="G55" s="302"/>
      <c r="H55" s="302"/>
      <c r="I55" s="304" t="str">
        <f>I18</f>
        <v>Д.Е. Серков</v>
      </c>
    </row>
    <row r="56" spans="1:10" ht="18" x14ac:dyDescent="0.25">
      <c r="A56" s="301"/>
      <c r="B56" s="301"/>
      <c r="C56" s="301"/>
      <c r="D56" s="301"/>
      <c r="E56" s="301"/>
    </row>
    <row r="57" spans="1:10" ht="18" x14ac:dyDescent="0.25">
      <c r="A57" s="301"/>
      <c r="B57" s="301"/>
      <c r="C57" s="301"/>
      <c r="D57" s="301"/>
      <c r="E57" s="301"/>
      <c r="G57" s="307"/>
      <c r="H57" s="307"/>
      <c r="I57" s="304" t="str">
        <f>I19</f>
        <v>А.Д. Гавриленко</v>
      </c>
      <c r="J57" s="304"/>
    </row>
  </sheetData>
  <mergeCells count="81">
    <mergeCell ref="A49:J49"/>
    <mergeCell ref="A46:A47"/>
    <mergeCell ref="B46:D46"/>
    <mergeCell ref="E46:F47"/>
    <mergeCell ref="G46:G47"/>
    <mergeCell ref="H46:J47"/>
    <mergeCell ref="B47:D47"/>
    <mergeCell ref="A44:A45"/>
    <mergeCell ref="B44:D44"/>
    <mergeCell ref="E44:F45"/>
    <mergeCell ref="G44:G45"/>
    <mergeCell ref="H44:J45"/>
    <mergeCell ref="B45:D45"/>
    <mergeCell ref="A42:A43"/>
    <mergeCell ref="B42:D42"/>
    <mergeCell ref="E42:F43"/>
    <mergeCell ref="G42:G43"/>
    <mergeCell ref="H42:J43"/>
    <mergeCell ref="A40:A41"/>
    <mergeCell ref="B40:D40"/>
    <mergeCell ref="E40:F41"/>
    <mergeCell ref="G40:G41"/>
    <mergeCell ref="H40:J41"/>
    <mergeCell ref="A38:A39"/>
    <mergeCell ref="B38:D38"/>
    <mergeCell ref="E38:F39"/>
    <mergeCell ref="G38:G39"/>
    <mergeCell ref="H38:J39"/>
    <mergeCell ref="A36:A37"/>
    <mergeCell ref="B36:D36"/>
    <mergeCell ref="E36:F37"/>
    <mergeCell ref="G36:G37"/>
    <mergeCell ref="H36:J37"/>
    <mergeCell ref="A34:A35"/>
    <mergeCell ref="B34:D34"/>
    <mergeCell ref="E34:F35"/>
    <mergeCell ref="G34:G35"/>
    <mergeCell ref="H34:J35"/>
    <mergeCell ref="A32:A33"/>
    <mergeCell ref="B32:D32"/>
    <mergeCell ref="E32:F33"/>
    <mergeCell ref="G32:G33"/>
    <mergeCell ref="H32:J33"/>
    <mergeCell ref="B33:D33"/>
    <mergeCell ref="A30:A31"/>
    <mergeCell ref="B30:D30"/>
    <mergeCell ref="E30:F31"/>
    <mergeCell ref="G30:G31"/>
    <mergeCell ref="H30:J31"/>
    <mergeCell ref="B31:D31"/>
    <mergeCell ref="H26:J27"/>
    <mergeCell ref="B26:D26"/>
    <mergeCell ref="B27:D27"/>
    <mergeCell ref="A28:A29"/>
    <mergeCell ref="E28:F29"/>
    <mergeCell ref="G28:G29"/>
    <mergeCell ref="H28:J29"/>
    <mergeCell ref="B28:D28"/>
    <mergeCell ref="B29:D29"/>
    <mergeCell ref="B22:D23"/>
    <mergeCell ref="E22:F23"/>
    <mergeCell ref="G22:G23"/>
    <mergeCell ref="A26:A27"/>
    <mergeCell ref="E26:F27"/>
    <mergeCell ref="G26:G27"/>
    <mergeCell ref="A12:J12"/>
    <mergeCell ref="A11:J11"/>
    <mergeCell ref="A13:J13"/>
    <mergeCell ref="B43:D43"/>
    <mergeCell ref="B39:D39"/>
    <mergeCell ref="B41:D41"/>
    <mergeCell ref="B35:D35"/>
    <mergeCell ref="B37:D37"/>
    <mergeCell ref="H22:J23"/>
    <mergeCell ref="A24:A25"/>
    <mergeCell ref="B25:D25"/>
    <mergeCell ref="E24:F25"/>
    <mergeCell ref="G24:G25"/>
    <mergeCell ref="H24:J25"/>
    <mergeCell ref="B24:D24"/>
    <mergeCell ref="A22:A23"/>
  </mergeCells>
  <printOptions horizontalCentered="1"/>
  <pageMargins left="0.19685039370078741" right="0.19685039370078741" top="0.15748031496062992" bottom="0.15748031496062992" header="0.31496062992125984" footer="0.31496062992125984"/>
  <pageSetup paperSize="9" scale="98" orientation="portrait" r:id="rId1"/>
  <rowBreaks count="1" manualBreakCount="1">
    <brk id="35" max="9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28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21" sqref="C21"/>
    </sheetView>
  </sheetViews>
  <sheetFormatPr defaultColWidth="9.140625" defaultRowHeight="12.75" x14ac:dyDescent="0.2"/>
  <cols>
    <col min="1" max="1" width="1.28515625" style="64" customWidth="1"/>
    <col min="2" max="2" width="5" style="64" customWidth="1"/>
    <col min="3" max="3" width="10.5703125" style="64" customWidth="1"/>
    <col min="4" max="5" width="6.28515625" style="64" customWidth="1"/>
    <col min="6" max="6" width="6.7109375" style="64" customWidth="1"/>
    <col min="7" max="7" width="11.42578125" style="64" customWidth="1"/>
    <col min="8" max="18" width="9" style="64" customWidth="1"/>
    <col min="19" max="19" width="0.85546875" style="64" customWidth="1"/>
    <col min="20" max="16384" width="9.140625" style="64"/>
  </cols>
  <sheetData>
    <row r="1" spans="1:19" ht="3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3.25" x14ac:dyDescent="0.2">
      <c r="A2" s="65"/>
      <c r="B2" s="568"/>
      <c r="C2" s="569"/>
      <c r="D2" s="570"/>
      <c r="E2" s="577" t="s">
        <v>10</v>
      </c>
      <c r="F2" s="578"/>
      <c r="G2" s="578"/>
      <c r="H2" s="579"/>
      <c r="I2" s="584" t="s">
        <v>11</v>
      </c>
      <c r="J2" s="585"/>
      <c r="K2" s="588">
        <f>Данные!B14</f>
        <v>24</v>
      </c>
      <c r="L2" s="589"/>
      <c r="M2" s="66"/>
      <c r="N2" s="67"/>
      <c r="O2" s="68"/>
      <c r="P2" s="580"/>
      <c r="Q2" s="580"/>
      <c r="R2" s="69"/>
      <c r="S2" s="70"/>
    </row>
    <row r="3" spans="1:19" ht="24" thickBot="1" x14ac:dyDescent="0.25">
      <c r="A3" s="65"/>
      <c r="B3" s="571"/>
      <c r="C3" s="572"/>
      <c r="D3" s="573"/>
      <c r="E3" s="581" t="s">
        <v>43</v>
      </c>
      <c r="F3" s="582"/>
      <c r="G3" s="582"/>
      <c r="H3" s="583"/>
      <c r="I3" s="586"/>
      <c r="J3" s="587"/>
      <c r="K3" s="590"/>
      <c r="L3" s="591"/>
      <c r="M3" s="72"/>
      <c r="N3" s="71"/>
      <c r="O3" s="71"/>
      <c r="P3" s="71"/>
      <c r="Q3" s="71"/>
      <c r="R3" s="73"/>
      <c r="S3" s="70"/>
    </row>
    <row r="4" spans="1:19" ht="24" thickBot="1" x14ac:dyDescent="0.25">
      <c r="A4" s="65"/>
      <c r="B4" s="574"/>
      <c r="C4" s="575"/>
      <c r="D4" s="576"/>
      <c r="E4" s="16"/>
      <c r="F4" s="16"/>
      <c r="G4" s="16"/>
      <c r="H4" s="16"/>
      <c r="I4" s="17"/>
      <c r="J4" s="18"/>
      <c r="K4" s="19"/>
      <c r="L4" s="20"/>
      <c r="M4" s="72"/>
      <c r="N4" s="71"/>
      <c r="O4" s="71"/>
      <c r="P4" s="71"/>
      <c r="Q4" s="71"/>
      <c r="R4" s="73"/>
      <c r="S4" s="70"/>
    </row>
    <row r="5" spans="1:19" ht="24.75" thickTop="1" thickBot="1" x14ac:dyDescent="0.25">
      <c r="A5" s="65"/>
      <c r="B5" s="595" t="s">
        <v>13</v>
      </c>
      <c r="C5" s="596"/>
      <c r="D5" s="507" t="str">
        <f>Данные!$A5</f>
        <v>PCI</v>
      </c>
      <c r="E5" s="508"/>
      <c r="F5" s="508"/>
      <c r="G5" s="508"/>
      <c r="H5" s="509"/>
      <c r="I5" s="557"/>
      <c r="J5" s="558"/>
      <c r="K5" s="508"/>
      <c r="L5" s="509"/>
      <c r="M5" s="74"/>
      <c r="N5" s="71"/>
      <c r="O5" s="71"/>
      <c r="P5" s="71"/>
      <c r="Q5" s="71"/>
      <c r="R5" s="73"/>
      <c r="S5" s="70"/>
    </row>
    <row r="6" spans="1:19" ht="24.75" thickTop="1" thickBot="1" x14ac:dyDescent="0.25">
      <c r="A6" s="65"/>
      <c r="B6" s="595" t="s">
        <v>12</v>
      </c>
      <c r="C6" s="597"/>
      <c r="D6" s="501" t="str">
        <f>Данные!$A2</f>
        <v>XIII-В-28-2-500-4 (Фляга 0,5 л.)</v>
      </c>
      <c r="E6" s="598"/>
      <c r="F6" s="598"/>
      <c r="G6" s="598"/>
      <c r="H6" s="599"/>
      <c r="I6" s="557"/>
      <c r="J6" s="558"/>
      <c r="K6" s="508"/>
      <c r="L6" s="509"/>
      <c r="M6" s="74"/>
      <c r="N6" s="71"/>
      <c r="O6" s="71"/>
      <c r="P6" s="71"/>
      <c r="Q6" s="71"/>
      <c r="R6" s="73"/>
      <c r="S6" s="70"/>
    </row>
    <row r="7" spans="1:19" ht="78.75" customHeight="1" thickTop="1" thickBot="1" x14ac:dyDescent="0.25">
      <c r="A7" s="65"/>
      <c r="B7" s="559" t="s">
        <v>14</v>
      </c>
      <c r="C7" s="560"/>
      <c r="D7" s="510">
        <f>Данные!$A8</f>
        <v>0</v>
      </c>
      <c r="E7" s="561"/>
      <c r="F7" s="561"/>
      <c r="G7" s="561"/>
      <c r="H7" s="562"/>
      <c r="I7" s="559" t="s">
        <v>15</v>
      </c>
      <c r="J7" s="563"/>
      <c r="K7" s="498">
        <f>Данные!$A11</f>
        <v>0</v>
      </c>
      <c r="L7" s="499"/>
      <c r="M7" s="75"/>
      <c r="N7" s="76"/>
      <c r="O7" s="76"/>
      <c r="P7" s="76"/>
      <c r="Q7" s="76"/>
      <c r="R7" s="77"/>
      <c r="S7" s="70"/>
    </row>
    <row r="8" spans="1:19" ht="2.2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4.5" thickBot="1" x14ac:dyDescent="0.25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129"/>
      <c r="I9" s="88"/>
      <c r="J9" s="316"/>
      <c r="K9" s="316"/>
      <c r="L9" s="316"/>
      <c r="M9" s="316"/>
      <c r="N9" s="316"/>
      <c r="O9" s="316"/>
      <c r="P9" s="316"/>
      <c r="Q9" s="316"/>
      <c r="R9" s="317"/>
      <c r="S9" s="190"/>
    </row>
    <row r="10" spans="1:19" ht="23.25" customHeight="1" x14ac:dyDescent="0.2">
      <c r="A10" s="78"/>
      <c r="B10" s="92" t="s">
        <v>25</v>
      </c>
      <c r="C10" s="93">
        <v>219</v>
      </c>
      <c r="D10" s="93">
        <v>0.08</v>
      </c>
      <c r="E10" s="93">
        <v>-7.0000000000000007E-2</v>
      </c>
      <c r="F10" s="51" t="s">
        <v>19</v>
      </c>
      <c r="G10" s="55" t="s">
        <v>22</v>
      </c>
      <c r="H10" s="95"/>
      <c r="I10" s="93"/>
      <c r="J10" s="318"/>
      <c r="K10" s="318"/>
      <c r="L10" s="318"/>
      <c r="M10" s="318"/>
      <c r="N10" s="318"/>
      <c r="O10" s="318"/>
      <c r="P10" s="318"/>
      <c r="Q10" s="318"/>
      <c r="R10" s="319"/>
      <c r="S10" s="86"/>
    </row>
    <row r="11" spans="1:19" ht="23.25" customHeight="1" x14ac:dyDescent="0.2">
      <c r="A11" s="78"/>
      <c r="B11" s="96" t="s">
        <v>26</v>
      </c>
      <c r="C11" s="314">
        <v>152.1</v>
      </c>
      <c r="D11" s="97">
        <v>0.1</v>
      </c>
      <c r="E11" s="97">
        <v>-0.1</v>
      </c>
      <c r="F11" s="51" t="s">
        <v>19</v>
      </c>
      <c r="G11" s="55" t="s">
        <v>22</v>
      </c>
      <c r="H11" s="98"/>
      <c r="I11" s="97"/>
      <c r="J11" s="320"/>
      <c r="K11" s="320"/>
      <c r="L11" s="320"/>
      <c r="M11" s="320"/>
      <c r="N11" s="320"/>
      <c r="O11" s="320"/>
      <c r="P11" s="320"/>
      <c r="Q11" s="320"/>
      <c r="R11" s="321"/>
      <c r="S11" s="86"/>
    </row>
    <row r="12" spans="1:19" ht="23.25" customHeight="1" x14ac:dyDescent="0.2">
      <c r="A12" s="78"/>
      <c r="B12" s="96" t="s">
        <v>2</v>
      </c>
      <c r="C12" s="97">
        <v>22.8</v>
      </c>
      <c r="D12" s="97">
        <v>0.05</v>
      </c>
      <c r="E12" s="97">
        <v>-0.05</v>
      </c>
      <c r="F12" s="51" t="s">
        <v>19</v>
      </c>
      <c r="G12" s="55" t="s">
        <v>22</v>
      </c>
      <c r="H12" s="98"/>
      <c r="I12" s="97"/>
      <c r="J12" s="320"/>
      <c r="K12" s="320"/>
      <c r="L12" s="320"/>
      <c r="M12" s="320"/>
      <c r="N12" s="320"/>
      <c r="O12" s="320"/>
      <c r="P12" s="320"/>
      <c r="Q12" s="320"/>
      <c r="R12" s="321"/>
      <c r="S12" s="86"/>
    </row>
    <row r="13" spans="1:19" ht="23.25" customHeight="1" x14ac:dyDescent="0.2">
      <c r="A13" s="78"/>
      <c r="B13" s="96" t="s">
        <v>3</v>
      </c>
      <c r="C13" s="314">
        <v>5</v>
      </c>
      <c r="D13" s="97">
        <v>0.1</v>
      </c>
      <c r="E13" s="97">
        <v>0</v>
      </c>
      <c r="F13" s="114" t="s">
        <v>16</v>
      </c>
      <c r="G13" s="55" t="s">
        <v>22</v>
      </c>
      <c r="H13" s="98"/>
      <c r="I13" s="97"/>
      <c r="J13" s="320"/>
      <c r="K13" s="320"/>
      <c r="L13" s="320"/>
      <c r="M13" s="320"/>
      <c r="N13" s="320"/>
      <c r="O13" s="320"/>
      <c r="P13" s="320"/>
      <c r="Q13" s="320"/>
      <c r="R13" s="321"/>
      <c r="S13" s="86"/>
    </row>
    <row r="14" spans="1:19" ht="23.25" customHeight="1" x14ac:dyDescent="0.2">
      <c r="A14" s="78"/>
      <c r="B14" s="96" t="s">
        <v>27</v>
      </c>
      <c r="C14" s="314">
        <v>10</v>
      </c>
      <c r="D14" s="97">
        <v>0.1</v>
      </c>
      <c r="E14" s="97">
        <v>0</v>
      </c>
      <c r="F14" s="114" t="s">
        <v>16</v>
      </c>
      <c r="G14" s="55" t="s">
        <v>22</v>
      </c>
      <c r="H14" s="98"/>
      <c r="I14" s="97"/>
      <c r="J14" s="320"/>
      <c r="K14" s="320"/>
      <c r="L14" s="320"/>
      <c r="M14" s="320"/>
      <c r="N14" s="320"/>
      <c r="O14" s="320"/>
      <c r="P14" s="320"/>
      <c r="Q14" s="320"/>
      <c r="R14" s="321"/>
      <c r="S14" s="86"/>
    </row>
    <row r="15" spans="1:19" ht="23.25" customHeight="1" x14ac:dyDescent="0.2">
      <c r="A15" s="78"/>
      <c r="B15" s="96" t="s">
        <v>9</v>
      </c>
      <c r="C15" s="374">
        <v>157</v>
      </c>
      <c r="D15" s="97">
        <v>0.1</v>
      </c>
      <c r="E15" s="97">
        <v>-0.1</v>
      </c>
      <c r="F15" s="51" t="s">
        <v>19</v>
      </c>
      <c r="G15" s="55" t="s">
        <v>22</v>
      </c>
      <c r="H15" s="98"/>
      <c r="I15" s="97"/>
      <c r="J15" s="320"/>
      <c r="K15" s="320"/>
      <c r="L15" s="320"/>
      <c r="M15" s="320"/>
      <c r="N15" s="320"/>
      <c r="O15" s="320"/>
      <c r="P15" s="320"/>
      <c r="Q15" s="320"/>
      <c r="R15" s="321"/>
      <c r="S15" s="86"/>
    </row>
    <row r="16" spans="1:19" ht="23.25" customHeight="1" x14ac:dyDescent="0.2">
      <c r="A16" s="78"/>
      <c r="B16" s="96" t="s">
        <v>5</v>
      </c>
      <c r="C16" s="97">
        <v>193.8</v>
      </c>
      <c r="D16" s="97">
        <v>0.05</v>
      </c>
      <c r="E16" s="102">
        <v>-0.05</v>
      </c>
      <c r="F16" s="51" t="s">
        <v>19</v>
      </c>
      <c r="G16" s="55" t="s">
        <v>22</v>
      </c>
      <c r="H16" s="98"/>
      <c r="I16" s="97"/>
      <c r="J16" s="320"/>
      <c r="K16" s="320"/>
      <c r="L16" s="320"/>
      <c r="M16" s="320"/>
      <c r="N16" s="320"/>
      <c r="O16" s="320"/>
      <c r="P16" s="320"/>
      <c r="Q16" s="320"/>
      <c r="R16" s="321"/>
      <c r="S16" s="86"/>
    </row>
    <row r="17" spans="1:19" ht="23.25" customHeight="1" x14ac:dyDescent="0.2">
      <c r="A17" s="78"/>
      <c r="B17" s="96" t="s">
        <v>30</v>
      </c>
      <c r="C17" s="314">
        <v>138</v>
      </c>
      <c r="D17" s="97">
        <v>0.05</v>
      </c>
      <c r="E17" s="97">
        <v>-0.05</v>
      </c>
      <c r="F17" s="51" t="s">
        <v>19</v>
      </c>
      <c r="G17" s="56" t="s">
        <v>22</v>
      </c>
      <c r="H17" s="98"/>
      <c r="I17" s="97"/>
      <c r="J17" s="320"/>
      <c r="K17" s="320"/>
      <c r="L17" s="320"/>
      <c r="M17" s="320"/>
      <c r="N17" s="320"/>
      <c r="O17" s="320"/>
      <c r="P17" s="320"/>
      <c r="Q17" s="320"/>
      <c r="R17" s="321"/>
      <c r="S17" s="86"/>
    </row>
    <row r="18" spans="1:19" ht="33.75" x14ac:dyDescent="0.2">
      <c r="A18" s="78"/>
      <c r="B18" s="103" t="s">
        <v>32</v>
      </c>
      <c r="C18" s="104"/>
      <c r="D18" s="104">
        <v>0.05</v>
      </c>
      <c r="E18" s="97">
        <v>0</v>
      </c>
      <c r="F18" s="114" t="s">
        <v>16</v>
      </c>
      <c r="G18" s="59" t="s">
        <v>36</v>
      </c>
      <c r="H18" s="105"/>
      <c r="I18" s="104"/>
      <c r="J18" s="322"/>
      <c r="K18" s="322"/>
      <c r="L18" s="322"/>
      <c r="M18" s="322"/>
      <c r="N18" s="322"/>
      <c r="O18" s="322"/>
      <c r="P18" s="322"/>
      <c r="Q18" s="322"/>
      <c r="R18" s="323"/>
      <c r="S18" s="86"/>
    </row>
    <row r="19" spans="1:19" ht="23.25" customHeight="1" x14ac:dyDescent="0.2">
      <c r="A19" s="78"/>
      <c r="B19" s="103" t="s">
        <v>33</v>
      </c>
      <c r="C19" s="104">
        <v>25.2</v>
      </c>
      <c r="D19" s="104">
        <v>0.02</v>
      </c>
      <c r="E19" s="97">
        <v>-0.02</v>
      </c>
      <c r="F19" s="51" t="s">
        <v>19</v>
      </c>
      <c r="G19" s="55" t="s">
        <v>22</v>
      </c>
      <c r="H19" s="105"/>
      <c r="I19" s="104"/>
      <c r="J19" s="322"/>
      <c r="K19" s="322"/>
      <c r="L19" s="322"/>
      <c r="M19" s="322"/>
      <c r="N19" s="322"/>
      <c r="O19" s="322"/>
      <c r="P19" s="322"/>
      <c r="Q19" s="322"/>
      <c r="R19" s="323"/>
      <c r="S19" s="86"/>
    </row>
    <row r="20" spans="1:19" ht="23.25" customHeight="1" x14ac:dyDescent="0.2">
      <c r="A20" s="78"/>
      <c r="B20" s="103" t="s">
        <v>35</v>
      </c>
      <c r="C20" s="104"/>
      <c r="D20" s="104">
        <v>0.05</v>
      </c>
      <c r="E20" s="97">
        <v>-0.05</v>
      </c>
      <c r="F20" s="51" t="s">
        <v>19</v>
      </c>
      <c r="G20" s="55" t="s">
        <v>22</v>
      </c>
      <c r="H20" s="105"/>
      <c r="I20" s="104"/>
      <c r="J20" s="322"/>
      <c r="K20" s="322"/>
      <c r="L20" s="322"/>
      <c r="M20" s="322"/>
      <c r="N20" s="322"/>
      <c r="O20" s="322"/>
      <c r="P20" s="322"/>
      <c r="Q20" s="322"/>
      <c r="R20" s="323"/>
      <c r="S20" s="86"/>
    </row>
    <row r="21" spans="1:19" ht="32.450000000000003" customHeight="1" x14ac:dyDescent="0.2">
      <c r="A21" s="78"/>
      <c r="B21" s="103" t="s">
        <v>40</v>
      </c>
      <c r="C21" s="352">
        <v>0.2</v>
      </c>
      <c r="D21" s="104">
        <v>0.02</v>
      </c>
      <c r="E21" s="97">
        <v>-0.02</v>
      </c>
      <c r="F21" s="51" t="s">
        <v>19</v>
      </c>
      <c r="G21" s="241" t="s">
        <v>37</v>
      </c>
      <c r="H21" s="105"/>
      <c r="I21" s="104"/>
      <c r="J21" s="322"/>
      <c r="K21" s="322"/>
      <c r="L21" s="322"/>
      <c r="M21" s="322"/>
      <c r="N21" s="322"/>
      <c r="O21" s="322"/>
      <c r="P21" s="322"/>
      <c r="Q21" s="322"/>
      <c r="R21" s="323"/>
      <c r="S21" s="86"/>
    </row>
    <row r="22" spans="1:19" ht="28.15" customHeight="1" x14ac:dyDescent="0.2">
      <c r="A22" s="78"/>
      <c r="B22" s="103" t="s">
        <v>41</v>
      </c>
      <c r="C22" s="352" t="s">
        <v>149</v>
      </c>
      <c r="D22" s="104">
        <v>0.02</v>
      </c>
      <c r="E22" s="97">
        <v>-0.02</v>
      </c>
      <c r="F22" s="51" t="s">
        <v>19</v>
      </c>
      <c r="G22" s="241" t="s">
        <v>37</v>
      </c>
      <c r="H22" s="105"/>
      <c r="I22" s="104"/>
      <c r="J22" s="322"/>
      <c r="K22" s="322"/>
      <c r="L22" s="322"/>
      <c r="M22" s="322"/>
      <c r="N22" s="322"/>
      <c r="O22" s="322"/>
      <c r="P22" s="322"/>
      <c r="Q22" s="322"/>
      <c r="R22" s="323"/>
      <c r="S22" s="86"/>
    </row>
    <row r="23" spans="1:19" ht="15" x14ac:dyDescent="0.2">
      <c r="A23" s="78"/>
      <c r="B23" s="554" t="s">
        <v>57</v>
      </c>
      <c r="C23" s="555"/>
      <c r="D23" s="555"/>
      <c r="E23" s="556"/>
      <c r="F23" s="114" t="s">
        <v>16</v>
      </c>
      <c r="G23" s="299" t="s">
        <v>46</v>
      </c>
      <c r="H23" s="105"/>
      <c r="I23" s="104"/>
      <c r="J23" s="322"/>
      <c r="K23" s="322"/>
      <c r="L23" s="322"/>
      <c r="M23" s="322"/>
      <c r="N23" s="322"/>
      <c r="O23" s="322"/>
      <c r="P23" s="322"/>
      <c r="Q23" s="322"/>
      <c r="R23" s="323"/>
      <c r="S23" s="86"/>
    </row>
    <row r="24" spans="1:19" ht="15.75" thickBot="1" x14ac:dyDescent="0.25">
      <c r="A24" s="78"/>
      <c r="B24" s="592" t="s">
        <v>45</v>
      </c>
      <c r="C24" s="593"/>
      <c r="D24" s="593"/>
      <c r="E24" s="594"/>
      <c r="F24" s="114" t="s">
        <v>16</v>
      </c>
      <c r="G24" s="51" t="s">
        <v>46</v>
      </c>
      <c r="H24" s="106"/>
      <c r="I24" s="107"/>
      <c r="J24" s="324"/>
      <c r="K24" s="324"/>
      <c r="L24" s="324"/>
      <c r="M24" s="324"/>
      <c r="N24" s="324"/>
      <c r="O24" s="324"/>
      <c r="P24" s="324"/>
      <c r="Q24" s="324"/>
      <c r="R24" s="325"/>
      <c r="S24" s="86"/>
    </row>
    <row r="25" spans="1:19" ht="3.75" customHeight="1" thickBot="1" x14ac:dyDescent="0.25">
      <c r="A25" s="108"/>
      <c r="B25" s="109"/>
      <c r="C25" s="109"/>
      <c r="D25" s="109"/>
      <c r="E25" s="110"/>
      <c r="F25" s="110"/>
      <c r="G25" s="109"/>
      <c r="H25" s="111"/>
      <c r="I25" s="111"/>
      <c r="J25" s="111"/>
      <c r="K25" s="111"/>
      <c r="L25" s="111"/>
      <c r="M25" s="111"/>
      <c r="N25" s="111"/>
      <c r="O25" s="111"/>
      <c r="P25" s="111"/>
      <c r="Q25" s="111"/>
      <c r="R25" s="111"/>
      <c r="S25" s="112"/>
    </row>
    <row r="26" spans="1:19" ht="13.5" customHeight="1" thickTop="1" x14ac:dyDescent="0.2"/>
    <row r="27" spans="1:19" x14ac:dyDescent="0.2">
      <c r="K27" s="567" t="s">
        <v>132</v>
      </c>
      <c r="L27" s="567"/>
      <c r="M27" s="567"/>
      <c r="N27" s="452"/>
      <c r="O27" s="452"/>
      <c r="P27" s="468"/>
      <c r="Q27" s="468"/>
    </row>
    <row r="28" spans="1:19" x14ac:dyDescent="0.2">
      <c r="N28" s="564" t="s">
        <v>136</v>
      </c>
      <c r="O28" s="564"/>
      <c r="P28" s="565" t="s">
        <v>137</v>
      </c>
      <c r="Q28" s="566"/>
    </row>
  </sheetData>
  <mergeCells count="23">
    <mergeCell ref="N28:O28"/>
    <mergeCell ref="P28:Q28"/>
    <mergeCell ref="K27:M27"/>
    <mergeCell ref="B2:D4"/>
    <mergeCell ref="E2:H2"/>
    <mergeCell ref="P2:Q2"/>
    <mergeCell ref="E3:H3"/>
    <mergeCell ref="I2:J3"/>
    <mergeCell ref="K2:L3"/>
    <mergeCell ref="B24:E24"/>
    <mergeCell ref="B5:C5"/>
    <mergeCell ref="D5:H5"/>
    <mergeCell ref="I5:J5"/>
    <mergeCell ref="K5:L5"/>
    <mergeCell ref="B6:C6"/>
    <mergeCell ref="D6:H6"/>
    <mergeCell ref="B23:E23"/>
    <mergeCell ref="I6:J6"/>
    <mergeCell ref="K6:L6"/>
    <mergeCell ref="B7:C7"/>
    <mergeCell ref="D7:H7"/>
    <mergeCell ref="I7:J7"/>
    <mergeCell ref="K7:L7"/>
  </mergeCells>
  <conditionalFormatting sqref="H10:R24">
    <cfRule type="cellIs" dxfId="17" priority="1" stopIfTrue="1" operator="equal">
      <formula>"ok"</formula>
    </cfRule>
    <cfRule type="cellIs" dxfId="16" priority="2" stopIfTrue="1" operator="notBetween">
      <formula>$C10+$D10</formula>
      <formula>$C10+$E10</formula>
    </cfRule>
  </conditionalFormatting>
  <printOptions horizontalCentered="1" verticalCentered="1"/>
  <pageMargins left="0.19685039370078741" right="0.19685039370078741" top="0.19685039370078741" bottom="0.19685039370078741" header="0" footer="0"/>
  <pageSetup paperSize="9" scale="91" orientation="landscape" r:id="rId1"/>
  <headerFooter differentFirst="1"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20"/>
  <sheetViews>
    <sheetView showZeros="0" view="pageBreakPreview" zoomScale="110" zoomScaleSheetLayoutView="11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2" sqref="C12"/>
    </sheetView>
  </sheetViews>
  <sheetFormatPr defaultColWidth="9.140625" defaultRowHeight="12.75" x14ac:dyDescent="0.2"/>
  <cols>
    <col min="1" max="1" width="1.28515625" style="64" customWidth="1"/>
    <col min="2" max="2" width="5.140625" style="64" customWidth="1"/>
    <col min="3" max="3" width="10.7109375" style="64" customWidth="1"/>
    <col min="4" max="5" width="6" style="64" customWidth="1"/>
    <col min="6" max="6" width="7" style="64" customWidth="1"/>
    <col min="7" max="7" width="10.85546875" style="64" customWidth="1"/>
    <col min="8" max="18" width="9" style="64" customWidth="1"/>
    <col min="19" max="19" width="1.42578125" style="64" customWidth="1"/>
    <col min="20" max="16384" width="9.140625" style="64"/>
  </cols>
  <sheetData>
    <row r="1" spans="1:19" ht="8.2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">
      <c r="A2" s="65"/>
      <c r="B2" s="603">
        <f>'Чист. форма'!B2:D4</f>
        <v>0</v>
      </c>
      <c r="C2" s="604"/>
      <c r="D2" s="605"/>
      <c r="E2" s="612" t="s">
        <v>10</v>
      </c>
      <c r="F2" s="613"/>
      <c r="G2" s="613"/>
      <c r="H2" s="614"/>
      <c r="I2" s="618" t="s">
        <v>11</v>
      </c>
      <c r="J2" s="619"/>
      <c r="K2" s="622">
        <f>Данные!B15</f>
        <v>24</v>
      </c>
      <c r="L2" s="623"/>
      <c r="M2" s="66"/>
      <c r="N2" s="67"/>
      <c r="O2" s="68"/>
      <c r="P2" s="580"/>
      <c r="Q2" s="580"/>
      <c r="R2" s="69"/>
      <c r="S2" s="70"/>
    </row>
    <row r="3" spans="1:19" ht="17.25" customHeight="1" thickBot="1" x14ac:dyDescent="0.25">
      <c r="A3" s="65"/>
      <c r="B3" s="606"/>
      <c r="C3" s="607"/>
      <c r="D3" s="608"/>
      <c r="E3" s="615" t="s">
        <v>44</v>
      </c>
      <c r="F3" s="616"/>
      <c r="G3" s="616"/>
      <c r="H3" s="617"/>
      <c r="I3" s="620"/>
      <c r="J3" s="621"/>
      <c r="K3" s="624"/>
      <c r="L3" s="625"/>
      <c r="M3" s="72"/>
      <c r="N3" s="71"/>
      <c r="O3" s="71"/>
      <c r="P3" s="71"/>
      <c r="Q3" s="71"/>
      <c r="R3" s="73"/>
      <c r="S3" s="70"/>
    </row>
    <row r="4" spans="1:19" ht="17.100000000000001" customHeight="1" thickBot="1" x14ac:dyDescent="0.25">
      <c r="A4" s="65"/>
      <c r="B4" s="609"/>
      <c r="C4" s="610"/>
      <c r="D4" s="611"/>
      <c r="E4" s="243"/>
      <c r="F4" s="243"/>
      <c r="G4" s="243"/>
      <c r="H4" s="243"/>
      <c r="I4" s="244"/>
      <c r="J4" s="242"/>
      <c r="K4" s="245"/>
      <c r="L4" s="246"/>
      <c r="M4" s="72"/>
      <c r="N4" s="71"/>
      <c r="O4" s="71"/>
      <c r="P4" s="71"/>
      <c r="Q4" s="71"/>
      <c r="R4" s="73"/>
      <c r="S4" s="70"/>
    </row>
    <row r="5" spans="1:19" ht="24.75" customHeight="1" thickTop="1" thickBot="1" x14ac:dyDescent="0.25">
      <c r="A5" s="65"/>
      <c r="B5" s="595" t="s">
        <v>13</v>
      </c>
      <c r="C5" s="626"/>
      <c r="D5" s="507" t="str">
        <f>Данные!$A5</f>
        <v>PCI</v>
      </c>
      <c r="E5" s="508"/>
      <c r="F5" s="508"/>
      <c r="G5" s="508"/>
      <c r="H5" s="509"/>
      <c r="I5" s="627"/>
      <c r="J5" s="628"/>
      <c r="K5" s="629"/>
      <c r="L5" s="509"/>
      <c r="M5" s="74"/>
      <c r="N5" s="71"/>
      <c r="O5" s="71"/>
      <c r="P5" s="71"/>
      <c r="Q5" s="71"/>
      <c r="R5" s="73"/>
      <c r="S5" s="70"/>
    </row>
    <row r="6" spans="1:19" ht="17.100000000000001" customHeight="1" thickTop="1" thickBot="1" x14ac:dyDescent="0.25">
      <c r="A6" s="65"/>
      <c r="B6" s="595" t="s">
        <v>12</v>
      </c>
      <c r="C6" s="626"/>
      <c r="D6" s="501" t="str">
        <f>Данные!$A2</f>
        <v>XIII-В-28-2-500-4 (Фляга 0,5 л.)</v>
      </c>
      <c r="E6" s="598"/>
      <c r="F6" s="598"/>
      <c r="G6" s="598"/>
      <c r="H6" s="599"/>
      <c r="I6" s="627"/>
      <c r="J6" s="628"/>
      <c r="K6" s="629"/>
      <c r="L6" s="509"/>
      <c r="M6" s="72"/>
      <c r="N6" s="71"/>
      <c r="O6" s="71"/>
      <c r="P6" s="71"/>
      <c r="Q6" s="71"/>
      <c r="R6" s="73"/>
      <c r="S6" s="70"/>
    </row>
    <row r="7" spans="1:19" ht="69" customHeight="1" thickTop="1" thickBot="1" x14ac:dyDescent="0.25">
      <c r="A7" s="65"/>
      <c r="B7" s="559" t="s">
        <v>14</v>
      </c>
      <c r="C7" s="630"/>
      <c r="D7" s="510">
        <f>Данные!$A8</f>
        <v>0</v>
      </c>
      <c r="E7" s="561"/>
      <c r="F7" s="561"/>
      <c r="G7" s="561"/>
      <c r="H7" s="562"/>
      <c r="I7" s="631" t="s">
        <v>15</v>
      </c>
      <c r="J7" s="630"/>
      <c r="K7" s="498">
        <f>Данные!$A11</f>
        <v>0</v>
      </c>
      <c r="L7" s="499"/>
      <c r="M7" s="74"/>
      <c r="N7" s="71"/>
      <c r="O7" s="71"/>
      <c r="P7" s="71"/>
      <c r="Q7" s="71"/>
      <c r="R7" s="73"/>
      <c r="S7" s="70"/>
    </row>
    <row r="8" spans="1:19" ht="3.7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4.5" thickBot="1" x14ac:dyDescent="0.25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88"/>
      <c r="I9" s="88"/>
      <c r="J9" s="316"/>
      <c r="K9" s="316"/>
      <c r="L9" s="316"/>
      <c r="M9" s="316"/>
      <c r="N9" s="316"/>
      <c r="O9" s="316"/>
      <c r="P9" s="316"/>
      <c r="Q9" s="316"/>
      <c r="R9" s="317"/>
      <c r="S9" s="90"/>
    </row>
    <row r="10" spans="1:19" ht="33.75" x14ac:dyDescent="0.2">
      <c r="A10" s="78"/>
      <c r="B10" s="92" t="s">
        <v>25</v>
      </c>
      <c r="C10" s="93"/>
      <c r="D10" s="93">
        <v>0.05</v>
      </c>
      <c r="E10" s="93">
        <v>0</v>
      </c>
      <c r="F10" s="114" t="s">
        <v>16</v>
      </c>
      <c r="G10" s="59" t="s">
        <v>24</v>
      </c>
      <c r="H10" s="95"/>
      <c r="I10" s="93"/>
      <c r="J10" s="318"/>
      <c r="K10" s="318"/>
      <c r="L10" s="318"/>
      <c r="M10" s="318"/>
      <c r="N10" s="318"/>
      <c r="O10" s="318"/>
      <c r="P10" s="318"/>
      <c r="Q10" s="318"/>
      <c r="R10" s="319"/>
      <c r="S10" s="86"/>
    </row>
    <row r="11" spans="1:19" ht="24.75" customHeight="1" x14ac:dyDescent="0.2">
      <c r="A11" s="78"/>
      <c r="B11" s="96" t="s">
        <v>28</v>
      </c>
      <c r="C11" s="314">
        <v>25.5</v>
      </c>
      <c r="D11" s="97">
        <v>0.1</v>
      </c>
      <c r="E11" s="102">
        <v>0</v>
      </c>
      <c r="F11" s="51" t="s">
        <v>19</v>
      </c>
      <c r="G11" s="55" t="s">
        <v>22</v>
      </c>
      <c r="H11" s="98"/>
      <c r="I11" s="97"/>
      <c r="J11" s="320"/>
      <c r="K11" s="320"/>
      <c r="L11" s="320"/>
      <c r="M11" s="320"/>
      <c r="N11" s="320"/>
      <c r="O11" s="320"/>
      <c r="P11" s="320"/>
      <c r="Q11" s="320"/>
      <c r="R11" s="321"/>
      <c r="S11" s="86"/>
    </row>
    <row r="12" spans="1:19" ht="24.75" customHeight="1" x14ac:dyDescent="0.2">
      <c r="A12" s="78"/>
      <c r="B12" s="96" t="s">
        <v>4</v>
      </c>
      <c r="C12" s="314">
        <v>20</v>
      </c>
      <c r="D12" s="97">
        <v>0.1</v>
      </c>
      <c r="E12" s="97">
        <v>-0.1</v>
      </c>
      <c r="F12" s="51" t="s">
        <v>19</v>
      </c>
      <c r="G12" s="55" t="s">
        <v>22</v>
      </c>
      <c r="H12" s="98"/>
      <c r="I12" s="97"/>
      <c r="J12" s="320"/>
      <c r="K12" s="320"/>
      <c r="L12" s="320"/>
      <c r="M12" s="320"/>
      <c r="N12" s="320"/>
      <c r="O12" s="320"/>
      <c r="P12" s="320"/>
      <c r="Q12" s="320"/>
      <c r="R12" s="321"/>
      <c r="S12" s="86"/>
    </row>
    <row r="13" spans="1:19" ht="24.75" customHeight="1" x14ac:dyDescent="0.2">
      <c r="A13" s="78"/>
      <c r="B13" s="96" t="s">
        <v>5</v>
      </c>
      <c r="C13" s="374">
        <v>45.4</v>
      </c>
      <c r="D13" s="97">
        <v>0.1</v>
      </c>
      <c r="E13" s="102">
        <v>-0.1</v>
      </c>
      <c r="F13" s="51" t="s">
        <v>19</v>
      </c>
      <c r="G13" s="56" t="s">
        <v>22</v>
      </c>
      <c r="H13" s="98"/>
      <c r="I13" s="97"/>
      <c r="J13" s="320"/>
      <c r="K13" s="320"/>
      <c r="L13" s="320"/>
      <c r="M13" s="320"/>
      <c r="N13" s="320"/>
      <c r="O13" s="320"/>
      <c r="P13" s="320"/>
      <c r="Q13" s="320"/>
      <c r="R13" s="321"/>
      <c r="S13" s="86"/>
    </row>
    <row r="14" spans="1:19" ht="24.75" customHeight="1" x14ac:dyDescent="0.2">
      <c r="A14" s="78"/>
      <c r="B14" s="601" t="s">
        <v>131</v>
      </c>
      <c r="C14" s="602"/>
      <c r="D14" s="602"/>
      <c r="E14" s="602"/>
      <c r="F14" s="114" t="s">
        <v>16</v>
      </c>
      <c r="G14" s="56" t="s">
        <v>46</v>
      </c>
      <c r="H14" s="105"/>
      <c r="I14" s="104"/>
      <c r="J14" s="322"/>
      <c r="K14" s="322"/>
      <c r="L14" s="322"/>
      <c r="M14" s="322"/>
      <c r="N14" s="322"/>
      <c r="O14" s="322"/>
      <c r="P14" s="322"/>
      <c r="Q14" s="322"/>
      <c r="R14" s="323"/>
      <c r="S14" s="86"/>
    </row>
    <row r="15" spans="1:19" ht="24.75" customHeight="1" x14ac:dyDescent="0.2">
      <c r="A15" s="78"/>
      <c r="B15" s="554" t="s">
        <v>138</v>
      </c>
      <c r="C15" s="555"/>
      <c r="D15" s="555"/>
      <c r="E15" s="555"/>
      <c r="F15" s="600"/>
      <c r="G15" s="56" t="s">
        <v>74</v>
      </c>
      <c r="H15" s="105"/>
      <c r="I15" s="104"/>
      <c r="J15" s="322"/>
      <c r="K15" s="322"/>
      <c r="L15" s="322"/>
      <c r="M15" s="322"/>
      <c r="N15" s="322"/>
      <c r="O15" s="322"/>
      <c r="P15" s="322"/>
      <c r="Q15" s="322"/>
      <c r="R15" s="323"/>
      <c r="S15" s="86"/>
    </row>
    <row r="16" spans="1:19" ht="24.75" customHeight="1" thickBot="1" x14ac:dyDescent="0.25">
      <c r="A16" s="78"/>
      <c r="B16" s="592" t="s">
        <v>45</v>
      </c>
      <c r="C16" s="593"/>
      <c r="D16" s="593"/>
      <c r="E16" s="594"/>
      <c r="F16" s="114" t="s">
        <v>16</v>
      </c>
      <c r="G16" s="113" t="s">
        <v>46</v>
      </c>
      <c r="H16" s="106"/>
      <c r="I16" s="107"/>
      <c r="J16" s="324"/>
      <c r="K16" s="324"/>
      <c r="L16" s="324"/>
      <c r="M16" s="324"/>
      <c r="N16" s="324"/>
      <c r="O16" s="324"/>
      <c r="P16" s="324"/>
      <c r="Q16" s="324"/>
      <c r="R16" s="325"/>
      <c r="S16" s="86"/>
    </row>
    <row r="17" spans="1:19" ht="6" customHeight="1" thickBot="1" x14ac:dyDescent="0.25">
      <c r="A17" s="108"/>
      <c r="B17" s="109"/>
      <c r="C17" s="109"/>
      <c r="D17" s="109"/>
      <c r="E17" s="110"/>
      <c r="F17" s="110"/>
      <c r="G17" s="109"/>
      <c r="H17" s="111"/>
      <c r="I17" s="111"/>
      <c r="J17" s="111"/>
      <c r="K17" s="111"/>
      <c r="L17" s="111"/>
      <c r="M17" s="111"/>
      <c r="N17" s="111"/>
      <c r="O17" s="111"/>
      <c r="P17" s="111"/>
      <c r="Q17" s="111"/>
      <c r="R17" s="111"/>
      <c r="S17" s="112"/>
    </row>
    <row r="18" spans="1:19" ht="13.5" customHeight="1" thickTop="1" x14ac:dyDescent="0.2">
      <c r="B18" s="121"/>
      <c r="P18" s="122"/>
    </row>
    <row r="19" spans="1:19" ht="12.75" customHeight="1" x14ac:dyDescent="0.2">
      <c r="B19" s="121"/>
      <c r="L19" s="567" t="s">
        <v>132</v>
      </c>
      <c r="M19" s="567"/>
      <c r="N19" s="567"/>
      <c r="O19" s="452"/>
      <c r="P19" s="452"/>
      <c r="Q19" s="468"/>
      <c r="R19" s="468"/>
    </row>
    <row r="20" spans="1:19" x14ac:dyDescent="0.2">
      <c r="O20" s="564" t="s">
        <v>136</v>
      </c>
      <c r="P20" s="564"/>
      <c r="Q20" s="565" t="s">
        <v>137</v>
      </c>
      <c r="R20" s="566"/>
    </row>
  </sheetData>
  <mergeCells count="24">
    <mergeCell ref="B5:C5"/>
    <mergeCell ref="D5:H5"/>
    <mergeCell ref="I5:J5"/>
    <mergeCell ref="K5:L5"/>
    <mergeCell ref="B16:E16"/>
    <mergeCell ref="B6:C6"/>
    <mergeCell ref="D6:H6"/>
    <mergeCell ref="K7:L7"/>
    <mergeCell ref="K6:L6"/>
    <mergeCell ref="I6:J6"/>
    <mergeCell ref="B7:C7"/>
    <mergeCell ref="D7:H7"/>
    <mergeCell ref="I7:J7"/>
    <mergeCell ref="B2:D4"/>
    <mergeCell ref="E2:H2"/>
    <mergeCell ref="P2:Q2"/>
    <mergeCell ref="E3:H3"/>
    <mergeCell ref="I2:J3"/>
    <mergeCell ref="K2:L3"/>
    <mergeCell ref="O20:P20"/>
    <mergeCell ref="Q20:R20"/>
    <mergeCell ref="L19:N19"/>
    <mergeCell ref="B15:F15"/>
    <mergeCell ref="B14:E14"/>
  </mergeCells>
  <conditionalFormatting sqref="H16:R16">
    <cfRule type="cellIs" dxfId="15" priority="3" stopIfTrue="1" operator="notBetween">
      <formula>$C16+$D16</formula>
      <formula>$C16+$E16</formula>
    </cfRule>
  </conditionalFormatting>
  <conditionalFormatting sqref="H10 J10:R10 H11:R15">
    <cfRule type="cellIs" dxfId="14" priority="1" stopIfTrue="1" operator="equal">
      <formula>"ok"</formula>
    </cfRule>
    <cfRule type="cellIs" dxfId="13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scale="99" orientation="landscape" r:id="rId1"/>
  <headerFooter alignWithMargins="0">
    <oddHeader>&amp;L&amp;C&amp;R</oddHead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24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9" sqref="C19"/>
    </sheetView>
  </sheetViews>
  <sheetFormatPr defaultColWidth="9.140625" defaultRowHeight="12.75" x14ac:dyDescent="0.2"/>
  <cols>
    <col min="1" max="1" width="0.85546875" style="64" customWidth="1"/>
    <col min="2" max="2" width="5.85546875" style="64" customWidth="1"/>
    <col min="3" max="3" width="10.28515625" style="64" customWidth="1"/>
    <col min="4" max="5" width="5.7109375" style="64" customWidth="1"/>
    <col min="6" max="6" width="6.42578125" style="64" customWidth="1"/>
    <col min="7" max="7" width="10.85546875" style="64" customWidth="1"/>
    <col min="8" max="18" width="9" style="64" customWidth="1"/>
    <col min="19" max="19" width="0.5703125" style="64" customWidth="1"/>
    <col min="20" max="16384" width="9.140625" style="64"/>
  </cols>
  <sheetData>
    <row r="1" spans="1:24" ht="6.7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24" ht="21.75" customHeight="1" x14ac:dyDescent="0.2">
      <c r="A2" s="65"/>
      <c r="B2" s="568"/>
      <c r="C2" s="569"/>
      <c r="D2" s="570"/>
      <c r="E2" s="577" t="s">
        <v>10</v>
      </c>
      <c r="F2" s="578"/>
      <c r="G2" s="578"/>
      <c r="H2" s="579"/>
      <c r="I2" s="584" t="s">
        <v>11</v>
      </c>
      <c r="J2" s="585"/>
      <c r="K2" s="588">
        <f>Данные!B16</f>
        <v>32</v>
      </c>
      <c r="L2" s="589"/>
      <c r="M2" s="66"/>
      <c r="N2" s="67"/>
      <c r="O2" s="68"/>
      <c r="P2" s="580"/>
      <c r="Q2" s="580"/>
      <c r="R2" s="69"/>
      <c r="S2" s="70"/>
    </row>
    <row r="3" spans="1:24" ht="17.25" customHeight="1" thickBot="1" x14ac:dyDescent="0.25">
      <c r="A3" s="65"/>
      <c r="B3" s="571"/>
      <c r="C3" s="572"/>
      <c r="D3" s="573"/>
      <c r="E3" s="581" t="s">
        <v>38</v>
      </c>
      <c r="F3" s="582"/>
      <c r="G3" s="582"/>
      <c r="H3" s="583"/>
      <c r="I3" s="586"/>
      <c r="J3" s="587"/>
      <c r="K3" s="590"/>
      <c r="L3" s="591"/>
      <c r="M3" s="72"/>
      <c r="N3" s="71"/>
      <c r="O3" s="71"/>
      <c r="P3" s="71"/>
      <c r="Q3" s="71"/>
      <c r="R3" s="73"/>
      <c r="S3" s="70"/>
    </row>
    <row r="4" spans="1:24" ht="18.75" customHeight="1" thickBot="1" x14ac:dyDescent="0.25">
      <c r="A4" s="65"/>
      <c r="B4" s="574"/>
      <c r="C4" s="575"/>
      <c r="D4" s="576"/>
      <c r="E4" s="16"/>
      <c r="F4" s="16"/>
      <c r="G4" s="16"/>
      <c r="H4" s="16"/>
      <c r="I4" s="17"/>
      <c r="J4" s="18"/>
      <c r="K4" s="19"/>
      <c r="L4" s="20"/>
      <c r="M4" s="72"/>
      <c r="N4" s="71"/>
      <c r="O4" s="71"/>
      <c r="P4" s="71"/>
      <c r="Q4" s="71"/>
      <c r="R4" s="73"/>
      <c r="S4" s="70"/>
    </row>
    <row r="5" spans="1:24" ht="26.25" customHeight="1" thickTop="1" thickBot="1" x14ac:dyDescent="0.25">
      <c r="A5" s="65"/>
      <c r="B5" s="595" t="s">
        <v>13</v>
      </c>
      <c r="C5" s="596"/>
      <c r="D5" s="507" t="str">
        <f>Данные!$A5</f>
        <v>PCI</v>
      </c>
      <c r="E5" s="508"/>
      <c r="F5" s="508"/>
      <c r="G5" s="508"/>
      <c r="H5" s="509"/>
      <c r="I5" s="557"/>
      <c r="J5" s="558"/>
      <c r="K5" s="508"/>
      <c r="L5" s="509"/>
      <c r="M5" s="74"/>
      <c r="N5" s="71"/>
      <c r="O5" s="71"/>
      <c r="P5" s="71"/>
      <c r="Q5" s="71"/>
      <c r="R5" s="73"/>
      <c r="S5" s="70"/>
    </row>
    <row r="6" spans="1:24" ht="26.25" customHeight="1" thickTop="1" thickBot="1" x14ac:dyDescent="0.25">
      <c r="A6" s="65"/>
      <c r="B6" s="595" t="s">
        <v>12</v>
      </c>
      <c r="C6" s="597"/>
      <c r="D6" s="501" t="str">
        <f>Данные!$A2</f>
        <v>XIII-В-28-2-500-4 (Фляга 0,5 л.)</v>
      </c>
      <c r="E6" s="598"/>
      <c r="F6" s="598"/>
      <c r="G6" s="598"/>
      <c r="H6" s="599"/>
      <c r="I6" s="557"/>
      <c r="J6" s="558"/>
      <c r="K6" s="508"/>
      <c r="L6" s="509"/>
      <c r="M6" s="74"/>
      <c r="N6" s="71"/>
      <c r="O6" s="71"/>
      <c r="P6" s="71"/>
      <c r="Q6" s="71"/>
      <c r="R6" s="73"/>
      <c r="S6" s="70"/>
    </row>
    <row r="7" spans="1:24" ht="130.5" customHeight="1" thickTop="1" thickBot="1" x14ac:dyDescent="0.25">
      <c r="A7" s="65"/>
      <c r="B7" s="559" t="s">
        <v>14</v>
      </c>
      <c r="C7" s="560"/>
      <c r="D7" s="510">
        <f>Данные!$A8</f>
        <v>0</v>
      </c>
      <c r="E7" s="561"/>
      <c r="F7" s="561"/>
      <c r="G7" s="561"/>
      <c r="H7" s="562"/>
      <c r="I7" s="559" t="s">
        <v>15</v>
      </c>
      <c r="J7" s="563"/>
      <c r="K7" s="498">
        <f>Данные!$A11</f>
        <v>0</v>
      </c>
      <c r="L7" s="499"/>
      <c r="M7" s="75"/>
      <c r="N7" s="76"/>
      <c r="O7" s="76"/>
      <c r="P7" s="76"/>
      <c r="Q7" s="76"/>
      <c r="R7" s="77"/>
      <c r="S7" s="70"/>
    </row>
    <row r="8" spans="1:24" ht="3.7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24" ht="34.5" thickBot="1" x14ac:dyDescent="0.25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88"/>
      <c r="I9" s="88"/>
      <c r="J9" s="316"/>
      <c r="K9" s="316"/>
      <c r="L9" s="316"/>
      <c r="M9" s="316"/>
      <c r="N9" s="316"/>
      <c r="O9" s="316"/>
      <c r="P9" s="316"/>
      <c r="Q9" s="316"/>
      <c r="R9" s="317"/>
      <c r="S9" s="90"/>
      <c r="V9" s="91"/>
      <c r="W9" s="91"/>
      <c r="X9" s="91"/>
    </row>
    <row r="10" spans="1:24" ht="24.75" customHeight="1" x14ac:dyDescent="0.2">
      <c r="A10" s="78"/>
      <c r="B10" s="92" t="s">
        <v>25</v>
      </c>
      <c r="C10" s="93">
        <v>201.45</v>
      </c>
      <c r="D10" s="93">
        <v>0.05</v>
      </c>
      <c r="E10" s="93">
        <v>-0.05</v>
      </c>
      <c r="F10" s="94" t="s">
        <v>19</v>
      </c>
      <c r="G10" s="55" t="s">
        <v>22</v>
      </c>
      <c r="H10" s="95"/>
      <c r="I10" s="93"/>
      <c r="J10" s="318"/>
      <c r="K10" s="318"/>
      <c r="L10" s="318"/>
      <c r="M10" s="318"/>
      <c r="N10" s="318"/>
      <c r="O10" s="318"/>
      <c r="P10" s="318"/>
      <c r="Q10" s="318"/>
      <c r="R10" s="319"/>
      <c r="S10" s="86"/>
      <c r="V10" s="91"/>
      <c r="W10" s="91"/>
      <c r="X10" s="91"/>
    </row>
    <row r="11" spans="1:24" ht="24.75" customHeight="1" x14ac:dyDescent="0.2">
      <c r="A11" s="78"/>
      <c r="B11" s="96" t="s">
        <v>3</v>
      </c>
      <c r="C11" s="314">
        <v>5</v>
      </c>
      <c r="D11" s="97">
        <v>0.1</v>
      </c>
      <c r="E11" s="97">
        <v>0</v>
      </c>
      <c r="F11" s="117" t="s">
        <v>16</v>
      </c>
      <c r="G11" s="55" t="s">
        <v>22</v>
      </c>
      <c r="H11" s="98"/>
      <c r="I11" s="97"/>
      <c r="J11" s="320"/>
      <c r="K11" s="320"/>
      <c r="L11" s="320"/>
      <c r="M11" s="320"/>
      <c r="N11" s="320"/>
      <c r="O11" s="320"/>
      <c r="P11" s="320"/>
      <c r="Q11" s="320"/>
      <c r="R11" s="321"/>
      <c r="S11" s="86"/>
      <c r="V11" s="91"/>
      <c r="W11" s="100"/>
      <c r="X11" s="91"/>
    </row>
    <row r="12" spans="1:24" ht="24.75" customHeight="1" x14ac:dyDescent="0.2">
      <c r="A12" s="78"/>
      <c r="B12" s="96" t="s">
        <v>27</v>
      </c>
      <c r="C12" s="314">
        <v>10</v>
      </c>
      <c r="D12" s="97">
        <v>0.1</v>
      </c>
      <c r="E12" s="97">
        <v>0</v>
      </c>
      <c r="F12" s="116" t="s">
        <v>16</v>
      </c>
      <c r="G12" s="55" t="s">
        <v>22</v>
      </c>
      <c r="H12" s="98"/>
      <c r="I12" s="97"/>
      <c r="J12" s="320"/>
      <c r="K12" s="320"/>
      <c r="L12" s="320"/>
      <c r="M12" s="320"/>
      <c r="N12" s="320"/>
      <c r="O12" s="320"/>
      <c r="P12" s="320"/>
      <c r="Q12" s="320"/>
      <c r="R12" s="321"/>
      <c r="S12" s="86"/>
      <c r="V12" s="91"/>
      <c r="W12" s="101"/>
      <c r="X12" s="91"/>
    </row>
    <row r="13" spans="1:24" ht="24.75" customHeight="1" x14ac:dyDescent="0.2">
      <c r="A13" s="78"/>
      <c r="B13" s="96" t="s">
        <v>4</v>
      </c>
      <c r="C13" s="374">
        <v>109.3</v>
      </c>
      <c r="D13" s="97">
        <v>0.1</v>
      </c>
      <c r="E13" s="97">
        <v>-0.1</v>
      </c>
      <c r="F13" s="115" t="s">
        <v>19</v>
      </c>
      <c r="G13" s="55" t="s">
        <v>22</v>
      </c>
      <c r="H13" s="98"/>
      <c r="I13" s="97"/>
      <c r="J13" s="320"/>
      <c r="K13" s="320"/>
      <c r="L13" s="320"/>
      <c r="M13" s="320"/>
      <c r="N13" s="320"/>
      <c r="O13" s="320"/>
      <c r="P13" s="320"/>
      <c r="Q13" s="320"/>
      <c r="R13" s="321"/>
      <c r="S13" s="86"/>
      <c r="V13" s="91"/>
      <c r="W13" s="101"/>
      <c r="X13" s="91"/>
    </row>
    <row r="14" spans="1:24" ht="24.75" customHeight="1" x14ac:dyDescent="0.2">
      <c r="A14" s="78"/>
      <c r="B14" s="96" t="s">
        <v>5</v>
      </c>
      <c r="C14" s="97">
        <v>174.5</v>
      </c>
      <c r="D14" s="97">
        <v>0.05</v>
      </c>
      <c r="E14" s="102">
        <v>-0.05</v>
      </c>
      <c r="F14" s="94" t="s">
        <v>19</v>
      </c>
      <c r="G14" s="55" t="s">
        <v>22</v>
      </c>
      <c r="H14" s="98"/>
      <c r="I14" s="97"/>
      <c r="J14" s="320"/>
      <c r="K14" s="320"/>
      <c r="L14" s="320"/>
      <c r="M14" s="320"/>
      <c r="N14" s="320"/>
      <c r="O14" s="320"/>
      <c r="P14" s="320"/>
      <c r="Q14" s="320"/>
      <c r="R14" s="321"/>
      <c r="S14" s="86"/>
      <c r="V14" s="91"/>
      <c r="W14" s="101"/>
      <c r="X14" s="91"/>
    </row>
    <row r="15" spans="1:24" ht="24.75" customHeight="1" x14ac:dyDescent="0.2">
      <c r="A15" s="78"/>
      <c r="B15" s="96" t="s">
        <v>30</v>
      </c>
      <c r="C15" s="314">
        <v>136.19999999999999</v>
      </c>
      <c r="D15" s="97">
        <v>0.05</v>
      </c>
      <c r="E15" s="97">
        <v>-0.05</v>
      </c>
      <c r="F15" s="94" t="s">
        <v>19</v>
      </c>
      <c r="G15" s="55" t="s">
        <v>22</v>
      </c>
      <c r="H15" s="98"/>
      <c r="I15" s="97"/>
      <c r="J15" s="320"/>
      <c r="K15" s="320"/>
      <c r="L15" s="320"/>
      <c r="M15" s="320"/>
      <c r="N15" s="320"/>
      <c r="O15" s="320"/>
      <c r="P15" s="320"/>
      <c r="Q15" s="320"/>
      <c r="R15" s="321"/>
      <c r="S15" s="86"/>
      <c r="V15" s="91"/>
      <c r="W15" s="100"/>
      <c r="X15" s="91"/>
    </row>
    <row r="16" spans="1:24" ht="24.75" customHeight="1" x14ac:dyDescent="0.2">
      <c r="A16" s="78"/>
      <c r="B16" s="96" t="s">
        <v>31</v>
      </c>
      <c r="C16" s="314">
        <v>75.400000000000006</v>
      </c>
      <c r="D16" s="97">
        <v>0.03</v>
      </c>
      <c r="E16" s="97">
        <v>0</v>
      </c>
      <c r="F16" s="114" t="s">
        <v>16</v>
      </c>
      <c r="G16" s="55" t="s">
        <v>22</v>
      </c>
      <c r="H16" s="98"/>
      <c r="I16" s="97"/>
      <c r="J16" s="320"/>
      <c r="K16" s="320"/>
      <c r="L16" s="320"/>
      <c r="M16" s="320"/>
      <c r="N16" s="320"/>
      <c r="O16" s="320"/>
      <c r="P16" s="320"/>
      <c r="Q16" s="320"/>
      <c r="R16" s="321"/>
      <c r="S16" s="86"/>
      <c r="V16" s="91"/>
      <c r="W16" s="101"/>
      <c r="X16" s="91"/>
    </row>
    <row r="17" spans="1:24" ht="24.75" customHeight="1" x14ac:dyDescent="0.2">
      <c r="A17" s="78"/>
      <c r="B17" s="103" t="s">
        <v>32</v>
      </c>
      <c r="C17" s="104">
        <v>24.8</v>
      </c>
      <c r="D17" s="104">
        <v>0.05</v>
      </c>
      <c r="E17" s="97">
        <v>0</v>
      </c>
      <c r="F17" s="113" t="s">
        <v>19</v>
      </c>
      <c r="G17" s="56" t="s">
        <v>22</v>
      </c>
      <c r="H17" s="98"/>
      <c r="I17" s="97"/>
      <c r="J17" s="320"/>
      <c r="K17" s="320"/>
      <c r="L17" s="320"/>
      <c r="M17" s="320"/>
      <c r="N17" s="320"/>
      <c r="O17" s="320"/>
      <c r="P17" s="320"/>
      <c r="Q17" s="320"/>
      <c r="R17" s="321"/>
      <c r="S17" s="86"/>
      <c r="V17" s="91"/>
      <c r="W17" s="100"/>
      <c r="X17" s="91"/>
    </row>
    <row r="18" spans="1:24" ht="24.75" customHeight="1" x14ac:dyDescent="0.2">
      <c r="A18" s="78"/>
      <c r="B18" s="103" t="s">
        <v>33</v>
      </c>
      <c r="C18" s="104" t="s">
        <v>150</v>
      </c>
      <c r="D18" s="104">
        <v>0.05</v>
      </c>
      <c r="E18" s="97">
        <v>0</v>
      </c>
      <c r="F18" s="51" t="s">
        <v>19</v>
      </c>
      <c r="G18" s="479" t="s">
        <v>143</v>
      </c>
      <c r="H18" s="98"/>
      <c r="I18" s="97"/>
      <c r="J18" s="320"/>
      <c r="K18" s="320"/>
      <c r="L18" s="320"/>
      <c r="M18" s="320"/>
      <c r="N18" s="320"/>
      <c r="O18" s="320"/>
      <c r="P18" s="320"/>
      <c r="Q18" s="320"/>
      <c r="R18" s="321"/>
      <c r="S18" s="86"/>
      <c r="V18" s="91"/>
      <c r="W18" s="100"/>
      <c r="X18" s="91"/>
    </row>
    <row r="19" spans="1:24" ht="22.5" x14ac:dyDescent="0.2">
      <c r="A19" s="78"/>
      <c r="B19" s="103" t="s">
        <v>34</v>
      </c>
      <c r="C19" s="352"/>
      <c r="D19" s="104">
        <v>0.02</v>
      </c>
      <c r="E19" s="97">
        <v>-0.02</v>
      </c>
      <c r="F19" s="114" t="s">
        <v>16</v>
      </c>
      <c r="G19" s="59" t="s">
        <v>142</v>
      </c>
      <c r="H19" s="105"/>
      <c r="I19" s="104"/>
      <c r="J19" s="322"/>
      <c r="K19" s="322"/>
      <c r="L19" s="322"/>
      <c r="M19" s="322"/>
      <c r="N19" s="322"/>
      <c r="O19" s="322"/>
      <c r="P19" s="322"/>
      <c r="Q19" s="322"/>
      <c r="R19" s="323"/>
      <c r="S19" s="86"/>
      <c r="V19" s="91"/>
      <c r="W19" s="100"/>
      <c r="X19" s="91"/>
    </row>
    <row r="20" spans="1:24" ht="34.5" thickBot="1" x14ac:dyDescent="0.25">
      <c r="A20" s="78"/>
      <c r="B20" s="103" t="s">
        <v>35</v>
      </c>
      <c r="C20" s="315">
        <v>0.2</v>
      </c>
      <c r="D20" s="104">
        <v>0.02</v>
      </c>
      <c r="E20" s="97">
        <v>-0.02</v>
      </c>
      <c r="F20" s="51" t="s">
        <v>19</v>
      </c>
      <c r="G20" s="118" t="s">
        <v>37</v>
      </c>
      <c r="H20" s="106"/>
      <c r="I20" s="107"/>
      <c r="J20" s="324"/>
      <c r="K20" s="324"/>
      <c r="L20" s="324"/>
      <c r="M20" s="324"/>
      <c r="N20" s="324"/>
      <c r="O20" s="324"/>
      <c r="P20" s="324"/>
      <c r="Q20" s="324"/>
      <c r="R20" s="325"/>
      <c r="S20" s="86"/>
    </row>
    <row r="21" spans="1:24" ht="13.5" thickBot="1" x14ac:dyDescent="0.25">
      <c r="A21" s="108"/>
      <c r="B21" s="109"/>
      <c r="C21" s="109"/>
      <c r="D21" s="109"/>
      <c r="E21" s="110"/>
      <c r="F21" s="110"/>
      <c r="G21" s="109"/>
      <c r="H21" s="111"/>
      <c r="I21" s="111"/>
      <c r="J21" s="111"/>
      <c r="K21" s="111"/>
      <c r="L21" s="111"/>
      <c r="M21" s="111"/>
      <c r="N21" s="111"/>
      <c r="O21" s="111"/>
      <c r="P21" s="111"/>
      <c r="Q21" s="111"/>
      <c r="R21" s="111"/>
      <c r="S21" s="112"/>
    </row>
    <row r="22" spans="1:24" ht="13.5" customHeight="1" thickTop="1" x14ac:dyDescent="0.2"/>
    <row r="23" spans="1:24" x14ac:dyDescent="0.2">
      <c r="L23" s="632" t="s">
        <v>132</v>
      </c>
      <c r="M23" s="632"/>
      <c r="N23" s="632"/>
      <c r="O23" s="452"/>
      <c r="P23" s="452"/>
      <c r="Q23" s="468"/>
      <c r="R23" s="468"/>
    </row>
    <row r="24" spans="1:24" x14ac:dyDescent="0.2">
      <c r="O24" s="564" t="s">
        <v>136</v>
      </c>
      <c r="P24" s="564"/>
      <c r="Q24" s="565" t="s">
        <v>137</v>
      </c>
      <c r="R24" s="566"/>
    </row>
  </sheetData>
  <mergeCells count="21">
    <mergeCell ref="O24:P24"/>
    <mergeCell ref="Q24:R24"/>
    <mergeCell ref="L23:N23"/>
    <mergeCell ref="B7:C7"/>
    <mergeCell ref="D7:H7"/>
    <mergeCell ref="I7:J7"/>
    <mergeCell ref="K7:L7"/>
    <mergeCell ref="P2:Q2"/>
    <mergeCell ref="B2:D4"/>
    <mergeCell ref="B6:C6"/>
    <mergeCell ref="D6:H6"/>
    <mergeCell ref="I6:J6"/>
    <mergeCell ref="K6:L6"/>
    <mergeCell ref="I2:J3"/>
    <mergeCell ref="K2:L3"/>
    <mergeCell ref="E2:H2"/>
    <mergeCell ref="E3:H3"/>
    <mergeCell ref="B5:C5"/>
    <mergeCell ref="D5:H5"/>
    <mergeCell ref="I5:J5"/>
    <mergeCell ref="K5:L5"/>
  </mergeCells>
  <conditionalFormatting sqref="H10:R20">
    <cfRule type="cellIs" dxfId="12" priority="1" stopIfTrue="1" operator="equal">
      <formula>"ok"</formula>
    </cfRule>
    <cfRule type="cellIs" dxfId="11" priority="2" stopIfTrue="1" operator="notBetween">
      <formula>$C10+$D10</formula>
      <formula>$C10+$E10</formula>
    </cfRule>
  </conditionalFormatting>
  <printOptions horizontalCentered="1" verticalCentered="1"/>
  <pageMargins left="0" right="0" top="0.2" bottom="0" header="0" footer="0"/>
  <pageSetup paperSize="9" scale="93" orientation="landscape" r:id="rId1"/>
  <headerFooter alignWithMargins="0">
    <oddFooter>&amp;L&amp;C&amp;R&amp;7ID 410/2004-02-27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19"/>
  <sheetViews>
    <sheetView showZeros="0" view="pageBreakPreview" zoomScaleSheetLayoutView="10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G25" sqref="G25"/>
    </sheetView>
  </sheetViews>
  <sheetFormatPr defaultColWidth="9.140625" defaultRowHeight="12.75" x14ac:dyDescent="0.2"/>
  <cols>
    <col min="1" max="1" width="1.28515625" style="5" customWidth="1"/>
    <col min="2" max="2" width="5.85546875" style="5" customWidth="1"/>
    <col min="3" max="3" width="10.140625" style="5" customWidth="1"/>
    <col min="4" max="5" width="6.28515625" style="5" customWidth="1"/>
    <col min="6" max="6" width="5.7109375" style="5" customWidth="1"/>
    <col min="7" max="7" width="10.85546875" style="5" customWidth="1"/>
    <col min="8" max="18" width="9" style="5" customWidth="1"/>
    <col min="19" max="19" width="0.85546875" style="5" customWidth="1"/>
    <col min="20" max="16384" width="9.140625" style="5"/>
  </cols>
  <sheetData>
    <row r="1" spans="1:19" ht="8.25" customHeight="1" thickTop="1" thickBot="1" x14ac:dyDescent="0.25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4"/>
    </row>
    <row r="2" spans="1:19" ht="24" customHeight="1" x14ac:dyDescent="0.2">
      <c r="A2" s="6"/>
      <c r="B2" s="568"/>
      <c r="C2" s="569"/>
      <c r="D2" s="570"/>
      <c r="E2" s="577" t="s">
        <v>10</v>
      </c>
      <c r="F2" s="578"/>
      <c r="G2" s="578"/>
      <c r="H2" s="579"/>
      <c r="I2" s="584" t="s">
        <v>11</v>
      </c>
      <c r="J2" s="585"/>
      <c r="K2" s="588">
        <f>Данные!B17</f>
        <v>32</v>
      </c>
      <c r="L2" s="589"/>
      <c r="M2" s="7"/>
      <c r="N2" s="8"/>
      <c r="O2" s="9"/>
      <c r="P2" s="633"/>
      <c r="Q2" s="633"/>
      <c r="R2" s="10"/>
      <c r="S2" s="11"/>
    </row>
    <row r="3" spans="1:19" ht="17.25" customHeight="1" thickBot="1" x14ac:dyDescent="0.25">
      <c r="A3" s="6"/>
      <c r="B3" s="571"/>
      <c r="C3" s="572"/>
      <c r="D3" s="573"/>
      <c r="E3" s="581" t="s">
        <v>23</v>
      </c>
      <c r="F3" s="582"/>
      <c r="G3" s="582"/>
      <c r="H3" s="583"/>
      <c r="I3" s="586"/>
      <c r="J3" s="587"/>
      <c r="K3" s="590"/>
      <c r="L3" s="591"/>
      <c r="M3" s="13"/>
      <c r="N3" s="14"/>
      <c r="O3" s="14"/>
      <c r="P3" s="14"/>
      <c r="Q3" s="14"/>
      <c r="R3" s="15"/>
      <c r="S3" s="11"/>
    </row>
    <row r="4" spans="1:19" ht="17.100000000000001" customHeight="1" thickBot="1" x14ac:dyDescent="0.25">
      <c r="A4" s="6"/>
      <c r="B4" s="574"/>
      <c r="C4" s="575"/>
      <c r="D4" s="576"/>
      <c r="E4" s="16"/>
      <c r="F4" s="16"/>
      <c r="G4" s="16"/>
      <c r="H4" s="16"/>
      <c r="I4" s="17"/>
      <c r="J4" s="18"/>
      <c r="K4" s="19"/>
      <c r="L4" s="20"/>
      <c r="M4" s="13"/>
      <c r="N4" s="14"/>
      <c r="O4" s="14"/>
      <c r="P4" s="14"/>
      <c r="Q4" s="14"/>
      <c r="R4" s="15"/>
      <c r="S4" s="11"/>
    </row>
    <row r="5" spans="1:19" ht="24.75" customHeight="1" thickTop="1" thickBot="1" x14ac:dyDescent="0.25">
      <c r="A5" s="6"/>
      <c r="B5" s="595" t="s">
        <v>13</v>
      </c>
      <c r="C5" s="596"/>
      <c r="D5" s="507" t="str">
        <f>Данные!$A5</f>
        <v>PCI</v>
      </c>
      <c r="E5" s="508"/>
      <c r="F5" s="508"/>
      <c r="G5" s="508"/>
      <c r="H5" s="509"/>
      <c r="I5" s="557"/>
      <c r="J5" s="558"/>
      <c r="K5" s="508"/>
      <c r="L5" s="509"/>
      <c r="M5" s="21"/>
      <c r="N5" s="14"/>
      <c r="O5" s="14"/>
      <c r="P5" s="14"/>
      <c r="Q5" s="14"/>
      <c r="R5" s="15"/>
      <c r="S5" s="11"/>
    </row>
    <row r="6" spans="1:19" ht="24.75" customHeight="1" thickTop="1" thickBot="1" x14ac:dyDescent="0.25">
      <c r="A6" s="6"/>
      <c r="B6" s="595" t="s">
        <v>12</v>
      </c>
      <c r="C6" s="597"/>
      <c r="D6" s="501" t="str">
        <f>Данные!$A2</f>
        <v>XIII-В-28-2-500-4 (Фляга 0,5 л.)</v>
      </c>
      <c r="E6" s="598"/>
      <c r="F6" s="598"/>
      <c r="G6" s="598"/>
      <c r="H6" s="599"/>
      <c r="I6" s="557"/>
      <c r="J6" s="558"/>
      <c r="K6" s="508"/>
      <c r="L6" s="509"/>
      <c r="M6" s="21"/>
      <c r="N6" s="14"/>
      <c r="O6" s="14"/>
      <c r="P6" s="14"/>
      <c r="Q6" s="14"/>
      <c r="R6" s="15"/>
      <c r="S6" s="11"/>
    </row>
    <row r="7" spans="1:19" ht="57" customHeight="1" thickTop="1" thickBot="1" x14ac:dyDescent="0.25">
      <c r="A7" s="6"/>
      <c r="B7" s="559" t="s">
        <v>14</v>
      </c>
      <c r="C7" s="560"/>
      <c r="D7" s="510">
        <f>Данные!$A8</f>
        <v>0</v>
      </c>
      <c r="E7" s="561"/>
      <c r="F7" s="561"/>
      <c r="G7" s="561"/>
      <c r="H7" s="562"/>
      <c r="I7" s="559" t="s">
        <v>15</v>
      </c>
      <c r="J7" s="563"/>
      <c r="K7" s="498">
        <f>Данные!$A11</f>
        <v>0</v>
      </c>
      <c r="L7" s="499"/>
      <c r="M7" s="22"/>
      <c r="N7" s="12"/>
      <c r="O7" s="12"/>
      <c r="P7" s="12"/>
      <c r="Q7" s="12"/>
      <c r="R7" s="23"/>
      <c r="S7" s="11"/>
    </row>
    <row r="8" spans="1:19" ht="3.75" customHeight="1" thickBot="1" x14ac:dyDescent="0.25">
      <c r="A8" s="24"/>
      <c r="B8" s="25"/>
      <c r="C8" s="26"/>
      <c r="D8" s="26"/>
      <c r="E8" s="27"/>
      <c r="F8" s="28"/>
      <c r="G8" s="27"/>
      <c r="H8" s="27"/>
      <c r="I8" s="27"/>
      <c r="J8" s="27"/>
      <c r="K8" s="27"/>
      <c r="L8" s="27"/>
      <c r="M8" s="28"/>
      <c r="N8" s="29"/>
      <c r="O8" s="30"/>
      <c r="P8" s="30"/>
      <c r="Q8" s="30"/>
      <c r="R8" s="31"/>
      <c r="S8" s="32"/>
    </row>
    <row r="9" spans="1:19" ht="34.5" thickBot="1" x14ac:dyDescent="0.25">
      <c r="A9" s="33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45"/>
      <c r="I9" s="45"/>
      <c r="J9" s="326"/>
      <c r="K9" s="326"/>
      <c r="L9" s="326"/>
      <c r="M9" s="326"/>
      <c r="N9" s="326"/>
      <c r="O9" s="326"/>
      <c r="P9" s="326"/>
      <c r="Q9" s="326"/>
      <c r="R9" s="327"/>
      <c r="S9" s="38"/>
    </row>
    <row r="10" spans="1:19" ht="34.5" thickBot="1" x14ac:dyDescent="0.25">
      <c r="A10" s="24"/>
      <c r="B10" s="50" t="s">
        <v>6</v>
      </c>
      <c r="C10" s="375"/>
      <c r="D10" s="44">
        <v>0.05</v>
      </c>
      <c r="E10" s="44">
        <v>0</v>
      </c>
      <c r="F10" s="58" t="s">
        <v>16</v>
      </c>
      <c r="G10" s="59" t="s">
        <v>24</v>
      </c>
      <c r="H10" s="47"/>
      <c r="I10" s="44"/>
      <c r="J10" s="328"/>
      <c r="K10" s="328"/>
      <c r="L10" s="328"/>
      <c r="M10" s="328"/>
      <c r="N10" s="328"/>
      <c r="O10" s="328"/>
      <c r="P10" s="328"/>
      <c r="Q10" s="328"/>
      <c r="R10" s="329"/>
      <c r="S10" s="32"/>
    </row>
    <row r="11" spans="1:19" ht="23.1" customHeight="1" x14ac:dyDescent="0.2">
      <c r="A11" s="24"/>
      <c r="B11" s="50" t="s">
        <v>2</v>
      </c>
      <c r="C11" s="44">
        <v>4</v>
      </c>
      <c r="D11" s="44">
        <v>0.05</v>
      </c>
      <c r="E11" s="44">
        <v>-0.05</v>
      </c>
      <c r="F11" s="51" t="s">
        <v>19</v>
      </c>
      <c r="G11" s="55" t="s">
        <v>22</v>
      </c>
      <c r="H11" s="47"/>
      <c r="I11" s="44"/>
      <c r="J11" s="328"/>
      <c r="K11" s="328"/>
      <c r="L11" s="328"/>
      <c r="M11" s="328"/>
      <c r="N11" s="328"/>
      <c r="O11" s="328"/>
      <c r="P11" s="328"/>
      <c r="Q11" s="328"/>
      <c r="R11" s="329"/>
      <c r="S11" s="32"/>
    </row>
    <row r="12" spans="1:19" ht="23.1" customHeight="1" x14ac:dyDescent="0.2">
      <c r="A12" s="24"/>
      <c r="B12" s="50" t="s">
        <v>3</v>
      </c>
      <c r="C12" s="332">
        <v>57</v>
      </c>
      <c r="D12" s="44">
        <v>0.1</v>
      </c>
      <c r="E12" s="44">
        <v>-0.1</v>
      </c>
      <c r="F12" s="51" t="s">
        <v>19</v>
      </c>
      <c r="G12" s="55" t="s">
        <v>22</v>
      </c>
      <c r="H12" s="47"/>
      <c r="I12" s="44"/>
      <c r="J12" s="328"/>
      <c r="K12" s="328"/>
      <c r="L12" s="328"/>
      <c r="M12" s="328"/>
      <c r="N12" s="328"/>
      <c r="O12" s="328"/>
      <c r="P12" s="328"/>
      <c r="Q12" s="328"/>
      <c r="R12" s="329"/>
      <c r="S12" s="32"/>
    </row>
    <row r="13" spans="1:19" ht="23.1" customHeight="1" x14ac:dyDescent="0.2">
      <c r="A13" s="24"/>
      <c r="B13" s="50" t="s">
        <v>7</v>
      </c>
      <c r="C13" s="332">
        <v>50</v>
      </c>
      <c r="D13" s="44">
        <v>0</v>
      </c>
      <c r="E13" s="44">
        <v>-0.1</v>
      </c>
      <c r="F13" s="51" t="s">
        <v>19</v>
      </c>
      <c r="G13" s="56" t="s">
        <v>22</v>
      </c>
      <c r="H13" s="47"/>
      <c r="I13" s="44"/>
      <c r="J13" s="328"/>
      <c r="K13" s="328"/>
      <c r="L13" s="328"/>
      <c r="M13" s="328"/>
      <c r="N13" s="328"/>
      <c r="O13" s="328"/>
      <c r="P13" s="328"/>
      <c r="Q13" s="328"/>
      <c r="R13" s="329"/>
      <c r="S13" s="32"/>
    </row>
    <row r="14" spans="1:19" ht="23.1" customHeight="1" x14ac:dyDescent="0.2">
      <c r="A14" s="24"/>
      <c r="B14" s="50" t="s">
        <v>8</v>
      </c>
      <c r="C14" s="332">
        <v>62</v>
      </c>
      <c r="D14" s="44">
        <v>0</v>
      </c>
      <c r="E14" s="44">
        <v>-0.1</v>
      </c>
      <c r="F14" s="51" t="s">
        <v>19</v>
      </c>
      <c r="G14" s="53" t="s">
        <v>22</v>
      </c>
      <c r="H14" s="47"/>
      <c r="I14" s="44"/>
      <c r="J14" s="328"/>
      <c r="K14" s="328"/>
      <c r="L14" s="328"/>
      <c r="M14" s="328"/>
      <c r="N14" s="328"/>
      <c r="O14" s="328"/>
      <c r="P14" s="328"/>
      <c r="Q14" s="328"/>
      <c r="R14" s="329"/>
      <c r="S14" s="32"/>
    </row>
    <row r="15" spans="1:19" ht="23.1" customHeight="1" thickBot="1" x14ac:dyDescent="0.25">
      <c r="A15" s="24"/>
      <c r="B15" s="57" t="s">
        <v>4</v>
      </c>
      <c r="C15" s="333">
        <v>12.7</v>
      </c>
      <c r="D15" s="49">
        <v>0</v>
      </c>
      <c r="E15" s="49">
        <v>-7.0000000000000007E-2</v>
      </c>
      <c r="F15" s="58" t="s">
        <v>16</v>
      </c>
      <c r="G15" s="54" t="s">
        <v>22</v>
      </c>
      <c r="H15" s="48"/>
      <c r="I15" s="49"/>
      <c r="J15" s="330"/>
      <c r="K15" s="330"/>
      <c r="L15" s="330"/>
      <c r="M15" s="330"/>
      <c r="N15" s="330"/>
      <c r="O15" s="330"/>
      <c r="P15" s="330"/>
      <c r="Q15" s="330"/>
      <c r="R15" s="331"/>
      <c r="S15" s="32"/>
    </row>
    <row r="16" spans="1:19" ht="3.75" customHeight="1" thickBot="1" x14ac:dyDescent="0.25">
      <c r="A16" s="39"/>
      <c r="B16" s="40"/>
      <c r="C16" s="41"/>
      <c r="D16" s="41"/>
      <c r="E16" s="41"/>
      <c r="F16" s="42"/>
      <c r="G16" s="40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3"/>
    </row>
    <row r="17" spans="12:18" ht="13.5" customHeight="1" thickTop="1" x14ac:dyDescent="0.2"/>
    <row r="18" spans="12:18" x14ac:dyDescent="0.2">
      <c r="L18" s="632" t="s">
        <v>132</v>
      </c>
      <c r="M18" s="632"/>
      <c r="N18" s="632"/>
      <c r="O18" s="452"/>
      <c r="P18" s="452"/>
      <c r="Q18" s="468"/>
      <c r="R18" s="468"/>
    </row>
    <row r="19" spans="12:18" x14ac:dyDescent="0.2">
      <c r="O19" s="564" t="s">
        <v>136</v>
      </c>
      <c r="P19" s="564"/>
      <c r="Q19" s="565" t="s">
        <v>137</v>
      </c>
      <c r="R19" s="566"/>
    </row>
  </sheetData>
  <mergeCells count="21">
    <mergeCell ref="O19:P19"/>
    <mergeCell ref="Q19:R19"/>
    <mergeCell ref="P2:Q2"/>
    <mergeCell ref="K6:L6"/>
    <mergeCell ref="K5:L5"/>
    <mergeCell ref="L18:N18"/>
    <mergeCell ref="I7:J7"/>
    <mergeCell ref="K7:L7"/>
    <mergeCell ref="B7:C7"/>
    <mergeCell ref="D7:H7"/>
    <mergeCell ref="B2:D4"/>
    <mergeCell ref="B6:C6"/>
    <mergeCell ref="D6:H6"/>
    <mergeCell ref="B5:C5"/>
    <mergeCell ref="D5:H5"/>
    <mergeCell ref="I5:J5"/>
    <mergeCell ref="I2:J3"/>
    <mergeCell ref="K2:L3"/>
    <mergeCell ref="I6:J6"/>
    <mergeCell ref="E3:H3"/>
    <mergeCell ref="E2:H2"/>
  </mergeCells>
  <phoneticPr fontId="15" type="noConversion"/>
  <conditionalFormatting sqref="H10:R15">
    <cfRule type="cellIs" dxfId="10" priority="1" stopIfTrue="1" operator="equal">
      <formula>"ok"</formula>
    </cfRule>
    <cfRule type="cellIs" dxfId="9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orientation="landscape" r:id="rId1"/>
  <headerFooter>
    <oddHeader>&amp;L&amp;C&amp;R</oddHead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S25"/>
  <sheetViews>
    <sheetView showZeros="0" view="pageBreakPreview" zoomScaleSheetLayoutView="10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F15" sqref="F15"/>
    </sheetView>
  </sheetViews>
  <sheetFormatPr defaultColWidth="9.140625" defaultRowHeight="12.75" x14ac:dyDescent="0.2"/>
  <cols>
    <col min="1" max="1" width="1.28515625" style="64" customWidth="1"/>
    <col min="2" max="2" width="5.85546875" style="64" customWidth="1"/>
    <col min="3" max="3" width="10.7109375" style="64" customWidth="1"/>
    <col min="4" max="5" width="6.28515625" style="64" customWidth="1"/>
    <col min="6" max="6" width="6.140625" style="64" customWidth="1"/>
    <col min="7" max="7" width="10.7109375" style="64" customWidth="1"/>
    <col min="8" max="18" width="8.85546875" style="64" customWidth="1"/>
    <col min="19" max="19" width="1.42578125" style="64" customWidth="1"/>
    <col min="20" max="16384" width="9.140625" style="64"/>
  </cols>
  <sheetData>
    <row r="1" spans="1:19" ht="8.2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">
      <c r="A2" s="65"/>
      <c r="B2" s="603"/>
      <c r="C2" s="604"/>
      <c r="D2" s="605"/>
      <c r="E2" s="612" t="s">
        <v>10</v>
      </c>
      <c r="F2" s="613"/>
      <c r="G2" s="613"/>
      <c r="H2" s="614"/>
      <c r="I2" s="618" t="s">
        <v>11</v>
      </c>
      <c r="J2" s="619"/>
      <c r="K2" s="622">
        <f>Данные!B18</f>
        <v>160</v>
      </c>
      <c r="L2" s="623"/>
      <c r="M2" s="634"/>
      <c r="N2" s="635"/>
      <c r="O2" s="635"/>
      <c r="P2" s="635"/>
      <c r="Q2" s="635"/>
      <c r="R2" s="636"/>
      <c r="S2" s="70"/>
    </row>
    <row r="3" spans="1:19" ht="17.25" customHeight="1" thickBot="1" x14ac:dyDescent="0.25">
      <c r="A3" s="65"/>
      <c r="B3" s="606"/>
      <c r="C3" s="607"/>
      <c r="D3" s="608"/>
      <c r="E3" s="615" t="s">
        <v>47</v>
      </c>
      <c r="F3" s="616"/>
      <c r="G3" s="616"/>
      <c r="H3" s="617"/>
      <c r="I3" s="620"/>
      <c r="J3" s="621"/>
      <c r="K3" s="624"/>
      <c r="L3" s="625"/>
      <c r="M3" s="637"/>
      <c r="N3" s="638"/>
      <c r="O3" s="638"/>
      <c r="P3" s="638"/>
      <c r="Q3" s="638"/>
      <c r="R3" s="639"/>
      <c r="S3" s="70"/>
    </row>
    <row r="4" spans="1:19" ht="17.100000000000001" customHeight="1" thickBot="1" x14ac:dyDescent="0.25">
      <c r="A4" s="65"/>
      <c r="B4" s="609"/>
      <c r="C4" s="610"/>
      <c r="D4" s="611"/>
      <c r="E4" s="243"/>
      <c r="F4" s="243"/>
      <c r="G4" s="243"/>
      <c r="H4" s="243"/>
      <c r="I4" s="244"/>
      <c r="J4" s="242"/>
      <c r="K4" s="245"/>
      <c r="L4" s="246"/>
      <c r="M4" s="637"/>
      <c r="N4" s="638"/>
      <c r="O4" s="638"/>
      <c r="P4" s="638"/>
      <c r="Q4" s="638"/>
      <c r="R4" s="639"/>
      <c r="S4" s="70"/>
    </row>
    <row r="5" spans="1:19" ht="24.75" customHeight="1" thickTop="1" thickBot="1" x14ac:dyDescent="0.25">
      <c r="A5" s="65"/>
      <c r="B5" s="595" t="s">
        <v>13</v>
      </c>
      <c r="C5" s="626"/>
      <c r="D5" s="507" t="str">
        <f>Данные!$A5</f>
        <v>PCI</v>
      </c>
      <c r="E5" s="508"/>
      <c r="F5" s="508"/>
      <c r="G5" s="508"/>
      <c r="H5" s="509"/>
      <c r="I5" s="627"/>
      <c r="J5" s="628"/>
      <c r="K5" s="629"/>
      <c r="L5" s="509"/>
      <c r="M5" s="637"/>
      <c r="N5" s="638"/>
      <c r="O5" s="638"/>
      <c r="P5" s="638"/>
      <c r="Q5" s="638"/>
      <c r="R5" s="639"/>
      <c r="S5" s="70"/>
    </row>
    <row r="6" spans="1:19" ht="17.100000000000001" customHeight="1" thickTop="1" thickBot="1" x14ac:dyDescent="0.25">
      <c r="A6" s="65"/>
      <c r="B6" s="595" t="s">
        <v>12</v>
      </c>
      <c r="C6" s="626"/>
      <c r="D6" s="501" t="str">
        <f>Данные!$A2</f>
        <v>XIII-В-28-2-500-4 (Фляга 0,5 л.)</v>
      </c>
      <c r="E6" s="598"/>
      <c r="F6" s="598"/>
      <c r="G6" s="598"/>
      <c r="H6" s="599"/>
      <c r="I6" s="627"/>
      <c r="J6" s="628"/>
      <c r="K6" s="629"/>
      <c r="L6" s="509"/>
      <c r="M6" s="637"/>
      <c r="N6" s="638"/>
      <c r="O6" s="638"/>
      <c r="P6" s="638"/>
      <c r="Q6" s="638"/>
      <c r="R6" s="639"/>
      <c r="S6" s="70"/>
    </row>
    <row r="7" spans="1:19" ht="90.75" customHeight="1" thickTop="1" thickBot="1" x14ac:dyDescent="0.25">
      <c r="A7" s="65"/>
      <c r="B7" s="559" t="s">
        <v>14</v>
      </c>
      <c r="C7" s="630"/>
      <c r="D7" s="510">
        <f>Данные!$A8</f>
        <v>0</v>
      </c>
      <c r="E7" s="561"/>
      <c r="F7" s="561"/>
      <c r="G7" s="561"/>
      <c r="H7" s="562"/>
      <c r="I7" s="631" t="s">
        <v>15</v>
      </c>
      <c r="J7" s="630"/>
      <c r="K7" s="498">
        <f>Данные!$A11</f>
        <v>0</v>
      </c>
      <c r="L7" s="499"/>
      <c r="M7" s="637"/>
      <c r="N7" s="638"/>
      <c r="O7" s="638"/>
      <c r="P7" s="638"/>
      <c r="Q7" s="638"/>
      <c r="R7" s="639"/>
      <c r="S7" s="70"/>
    </row>
    <row r="8" spans="1:19" ht="3.7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4.5" thickBot="1" x14ac:dyDescent="0.25">
      <c r="A9" s="87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192"/>
      <c r="I9" s="192"/>
      <c r="J9" s="192"/>
      <c r="K9" s="192"/>
      <c r="L9" s="192"/>
      <c r="M9" s="316"/>
      <c r="N9" s="316"/>
      <c r="O9" s="316"/>
      <c r="P9" s="316"/>
      <c r="Q9" s="316"/>
      <c r="R9" s="317"/>
      <c r="S9" s="90"/>
    </row>
    <row r="10" spans="1:19" ht="24.2" customHeight="1" x14ac:dyDescent="0.2">
      <c r="A10" s="78"/>
      <c r="B10" s="92" t="s">
        <v>25</v>
      </c>
      <c r="C10" s="334">
        <v>75.400000000000006</v>
      </c>
      <c r="D10" s="93">
        <v>0.01</v>
      </c>
      <c r="E10" s="93">
        <v>-0.01</v>
      </c>
      <c r="F10" s="114" t="s">
        <v>16</v>
      </c>
      <c r="G10" s="55" t="s">
        <v>22</v>
      </c>
      <c r="H10" s="95"/>
      <c r="I10" s="93"/>
      <c r="J10" s="93"/>
      <c r="K10" s="93"/>
      <c r="L10" s="93"/>
      <c r="M10" s="318"/>
      <c r="N10" s="318"/>
      <c r="O10" s="318"/>
      <c r="P10" s="318"/>
      <c r="Q10" s="318"/>
      <c r="R10" s="319"/>
      <c r="S10" s="86"/>
    </row>
    <row r="11" spans="1:19" ht="24.2" customHeight="1" x14ac:dyDescent="0.2">
      <c r="A11" s="78"/>
      <c r="B11" s="193" t="s">
        <v>26</v>
      </c>
      <c r="C11" s="128">
        <v>25</v>
      </c>
      <c r="D11" s="128">
        <v>0.05</v>
      </c>
      <c r="E11" s="128">
        <v>0</v>
      </c>
      <c r="F11" s="51" t="s">
        <v>19</v>
      </c>
      <c r="G11" s="55" t="s">
        <v>22</v>
      </c>
      <c r="H11" s="98"/>
      <c r="I11" s="97"/>
      <c r="J11" s="97"/>
      <c r="K11" s="97"/>
      <c r="L11" s="97"/>
      <c r="M11" s="320"/>
      <c r="N11" s="320"/>
      <c r="O11" s="320"/>
      <c r="P11" s="320"/>
      <c r="Q11" s="320"/>
      <c r="R11" s="321"/>
      <c r="S11" s="86"/>
    </row>
    <row r="12" spans="1:19" ht="24.2" customHeight="1" x14ac:dyDescent="0.2">
      <c r="A12" s="78"/>
      <c r="B12" s="193" t="s">
        <v>2</v>
      </c>
      <c r="C12" s="128">
        <v>24.9</v>
      </c>
      <c r="D12" s="128">
        <v>0.05</v>
      </c>
      <c r="E12" s="128">
        <v>0</v>
      </c>
      <c r="F12" s="51" t="s">
        <v>19</v>
      </c>
      <c r="G12" s="55" t="s">
        <v>22</v>
      </c>
      <c r="H12" s="98"/>
      <c r="I12" s="97"/>
      <c r="J12" s="97"/>
      <c r="K12" s="97"/>
      <c r="L12" s="97"/>
      <c r="M12" s="320"/>
      <c r="N12" s="320"/>
      <c r="O12" s="320"/>
      <c r="P12" s="320"/>
      <c r="Q12" s="320"/>
      <c r="R12" s="321"/>
      <c r="S12" s="86"/>
    </row>
    <row r="13" spans="1:19" s="463" customFormat="1" ht="33.75" x14ac:dyDescent="0.2">
      <c r="A13" s="453"/>
      <c r="B13" s="454" t="s">
        <v>3</v>
      </c>
      <c r="C13" s="455">
        <v>38.1</v>
      </c>
      <c r="D13" s="456">
        <v>0.03</v>
      </c>
      <c r="E13" s="456">
        <v>0</v>
      </c>
      <c r="F13" s="457" t="s">
        <v>16</v>
      </c>
      <c r="G13" s="296" t="s">
        <v>133</v>
      </c>
      <c r="H13" s="458"/>
      <c r="I13" s="459"/>
      <c r="J13" s="459"/>
      <c r="K13" s="459"/>
      <c r="L13" s="459"/>
      <c r="M13" s="460"/>
      <c r="N13" s="460"/>
      <c r="O13" s="460"/>
      <c r="P13" s="460"/>
      <c r="Q13" s="460"/>
      <c r="R13" s="461"/>
      <c r="S13" s="462"/>
    </row>
    <row r="14" spans="1:19" ht="33.75" x14ac:dyDescent="0.2">
      <c r="A14" s="78"/>
      <c r="B14" s="96" t="s">
        <v>27</v>
      </c>
      <c r="C14" s="314">
        <v>45.3</v>
      </c>
      <c r="D14" s="97">
        <v>0.03</v>
      </c>
      <c r="E14" s="97">
        <v>0</v>
      </c>
      <c r="F14" s="114" t="s">
        <v>16</v>
      </c>
      <c r="G14" s="296" t="s">
        <v>134</v>
      </c>
      <c r="H14" s="98"/>
      <c r="I14" s="97"/>
      <c r="J14" s="97"/>
      <c r="K14" s="97"/>
      <c r="L14" s="97"/>
      <c r="M14" s="320"/>
      <c r="N14" s="320"/>
      <c r="O14" s="320"/>
      <c r="P14" s="320"/>
      <c r="Q14" s="320"/>
      <c r="R14" s="321"/>
      <c r="S14" s="86"/>
    </row>
    <row r="15" spans="1:19" ht="24.2" customHeight="1" x14ac:dyDescent="0.2">
      <c r="A15" s="78"/>
      <c r="B15" s="96" t="s">
        <v>28</v>
      </c>
      <c r="C15" s="314">
        <v>3.1</v>
      </c>
      <c r="D15" s="97">
        <v>0.04</v>
      </c>
      <c r="E15" s="97">
        <v>0.01</v>
      </c>
      <c r="F15" s="51" t="s">
        <v>19</v>
      </c>
      <c r="G15" s="55" t="s">
        <v>22</v>
      </c>
      <c r="H15" s="98"/>
      <c r="I15" s="97"/>
      <c r="J15" s="97"/>
      <c r="K15" s="97"/>
      <c r="L15" s="97"/>
      <c r="M15" s="320"/>
      <c r="N15" s="320"/>
      <c r="O15" s="320"/>
      <c r="P15" s="320"/>
      <c r="Q15" s="320"/>
      <c r="R15" s="321"/>
      <c r="S15" s="86"/>
    </row>
    <row r="16" spans="1:19" ht="24.2" customHeight="1" x14ac:dyDescent="0.2">
      <c r="A16" s="78"/>
      <c r="B16" s="96" t="s">
        <v>9</v>
      </c>
      <c r="C16" s="97">
        <v>50.8</v>
      </c>
      <c r="D16" s="97">
        <v>0.1</v>
      </c>
      <c r="E16" s="97">
        <v>0</v>
      </c>
      <c r="F16" s="51" t="s">
        <v>19</v>
      </c>
      <c r="G16" s="55" t="s">
        <v>22</v>
      </c>
      <c r="H16" s="98"/>
      <c r="I16" s="97"/>
      <c r="J16" s="97"/>
      <c r="K16" s="97"/>
      <c r="L16" s="97"/>
      <c r="M16" s="320"/>
      <c r="N16" s="320"/>
      <c r="O16" s="320"/>
      <c r="P16" s="320"/>
      <c r="Q16" s="320"/>
      <c r="R16" s="321"/>
      <c r="S16" s="86"/>
    </row>
    <row r="17" spans="1:19" ht="24.2" customHeight="1" x14ac:dyDescent="0.2">
      <c r="A17" s="78"/>
      <c r="B17" s="96" t="s">
        <v>29</v>
      </c>
      <c r="C17" s="97">
        <v>23.6</v>
      </c>
      <c r="D17" s="97">
        <v>0.05</v>
      </c>
      <c r="E17" s="97">
        <v>-0.05</v>
      </c>
      <c r="F17" s="51" t="s">
        <v>19</v>
      </c>
      <c r="G17" s="55" t="s">
        <v>22</v>
      </c>
      <c r="H17" s="98"/>
      <c r="I17" s="97"/>
      <c r="J17" s="97"/>
      <c r="K17" s="97"/>
      <c r="L17" s="97"/>
      <c r="M17" s="320"/>
      <c r="N17" s="320"/>
      <c r="O17" s="320"/>
      <c r="P17" s="320"/>
      <c r="Q17" s="320"/>
      <c r="R17" s="321"/>
      <c r="S17" s="86"/>
    </row>
    <row r="18" spans="1:19" ht="33.75" x14ac:dyDescent="0.2">
      <c r="A18" s="78"/>
      <c r="B18" s="96" t="s">
        <v>30</v>
      </c>
      <c r="C18" s="314">
        <v>9.52</v>
      </c>
      <c r="D18" s="97">
        <v>0.03</v>
      </c>
      <c r="E18" s="97">
        <v>0</v>
      </c>
      <c r="F18" s="114" t="s">
        <v>16</v>
      </c>
      <c r="G18" s="296" t="s">
        <v>133</v>
      </c>
      <c r="H18" s="98"/>
      <c r="I18" s="97"/>
      <c r="J18" s="97"/>
      <c r="K18" s="97"/>
      <c r="L18" s="97"/>
      <c r="M18" s="320"/>
      <c r="N18" s="320"/>
      <c r="O18" s="320"/>
      <c r="P18" s="320"/>
      <c r="Q18" s="320"/>
      <c r="R18" s="321"/>
      <c r="S18" s="86"/>
    </row>
    <row r="19" spans="1:19" ht="30.6" customHeight="1" x14ac:dyDescent="0.2">
      <c r="A19" s="78"/>
      <c r="B19" s="96" t="s">
        <v>41</v>
      </c>
      <c r="C19" s="374">
        <v>27.85</v>
      </c>
      <c r="D19" s="97"/>
      <c r="E19" s="97"/>
      <c r="F19" s="114"/>
      <c r="G19" s="296"/>
      <c r="H19" s="98"/>
      <c r="I19" s="97"/>
      <c r="J19" s="97"/>
      <c r="K19" s="97"/>
      <c r="L19" s="97"/>
      <c r="M19" s="320"/>
      <c r="N19" s="320"/>
      <c r="O19" s="320"/>
      <c r="P19" s="320"/>
      <c r="Q19" s="320"/>
      <c r="R19" s="321"/>
      <c r="S19" s="86"/>
    </row>
    <row r="20" spans="1:19" ht="24.2" customHeight="1" x14ac:dyDescent="0.2">
      <c r="A20" s="78"/>
      <c r="B20" s="96" t="s">
        <v>35</v>
      </c>
      <c r="C20" s="97">
        <v>27.2</v>
      </c>
      <c r="D20" s="97">
        <v>0.05</v>
      </c>
      <c r="E20" s="102">
        <v>-0.05</v>
      </c>
      <c r="F20" s="51" t="s">
        <v>19</v>
      </c>
      <c r="G20" s="56" t="s">
        <v>22</v>
      </c>
      <c r="H20" s="98"/>
      <c r="I20" s="97"/>
      <c r="J20" s="97"/>
      <c r="K20" s="97"/>
      <c r="L20" s="97"/>
      <c r="M20" s="320"/>
      <c r="N20" s="320"/>
      <c r="O20" s="320"/>
      <c r="P20" s="320"/>
      <c r="Q20" s="320"/>
      <c r="R20" s="321"/>
      <c r="S20" s="86"/>
    </row>
    <row r="21" spans="1:19" ht="34.5" thickBot="1" x14ac:dyDescent="0.25">
      <c r="A21" s="78"/>
      <c r="B21" s="592" t="s">
        <v>48</v>
      </c>
      <c r="C21" s="593"/>
      <c r="D21" s="593"/>
      <c r="E21" s="594"/>
      <c r="F21" s="114" t="s">
        <v>16</v>
      </c>
      <c r="G21" s="59" t="s">
        <v>24</v>
      </c>
      <c r="H21" s="106"/>
      <c r="I21" s="107"/>
      <c r="J21" s="107"/>
      <c r="K21" s="107"/>
      <c r="L21" s="107"/>
      <c r="M21" s="324"/>
      <c r="N21" s="324"/>
      <c r="O21" s="324"/>
      <c r="P21" s="324"/>
      <c r="Q21" s="324"/>
      <c r="R21" s="325"/>
      <c r="S21" s="86"/>
    </row>
    <row r="22" spans="1:19" ht="6" customHeight="1" thickBot="1" x14ac:dyDescent="0.25">
      <c r="A22" s="108"/>
      <c r="B22" s="109"/>
      <c r="C22" s="109"/>
      <c r="D22" s="109"/>
      <c r="E22" s="110"/>
      <c r="F22" s="110"/>
      <c r="G22" s="109"/>
      <c r="H22" s="111"/>
      <c r="I22" s="111"/>
      <c r="J22" s="111"/>
      <c r="K22" s="111"/>
      <c r="L22" s="111"/>
      <c r="M22" s="111"/>
      <c r="N22" s="111"/>
      <c r="O22" s="111"/>
      <c r="P22" s="111"/>
      <c r="Q22" s="111"/>
      <c r="R22" s="111"/>
      <c r="S22" s="112"/>
    </row>
    <row r="23" spans="1:19" ht="13.5" customHeight="1" thickTop="1" x14ac:dyDescent="0.2">
      <c r="B23" s="121"/>
    </row>
    <row r="24" spans="1:19" x14ac:dyDescent="0.2">
      <c r="L24" s="632" t="s">
        <v>132</v>
      </c>
      <c r="M24" s="632"/>
      <c r="N24" s="632"/>
      <c r="O24" s="452"/>
      <c r="P24" s="452"/>
      <c r="Q24" s="468"/>
      <c r="R24" s="468"/>
    </row>
    <row r="25" spans="1:19" x14ac:dyDescent="0.2">
      <c r="O25" s="564" t="s">
        <v>136</v>
      </c>
      <c r="P25" s="564"/>
      <c r="Q25" s="565" t="s">
        <v>137</v>
      </c>
      <c r="R25" s="566"/>
    </row>
  </sheetData>
  <mergeCells count="22">
    <mergeCell ref="O25:P25"/>
    <mergeCell ref="Q25:R25"/>
    <mergeCell ref="B2:D4"/>
    <mergeCell ref="M2:R7"/>
    <mergeCell ref="E2:H2"/>
    <mergeCell ref="E3:H3"/>
    <mergeCell ref="I2:J3"/>
    <mergeCell ref="K2:L3"/>
    <mergeCell ref="B5:C5"/>
    <mergeCell ref="D5:H5"/>
    <mergeCell ref="I5:J5"/>
    <mergeCell ref="K5:L5"/>
    <mergeCell ref="K7:L7"/>
    <mergeCell ref="K6:L6"/>
    <mergeCell ref="B6:C6"/>
    <mergeCell ref="D6:H6"/>
    <mergeCell ref="I6:J6"/>
    <mergeCell ref="B7:C7"/>
    <mergeCell ref="D7:H7"/>
    <mergeCell ref="I7:J7"/>
    <mergeCell ref="L24:N24"/>
    <mergeCell ref="B21:E21"/>
  </mergeCells>
  <conditionalFormatting sqref="H10:R21">
    <cfRule type="cellIs" dxfId="8" priority="4" stopIfTrue="1" operator="equal">
      <formula>"ok"</formula>
    </cfRule>
    <cfRule type="cellIs" dxfId="7" priority="5" stopIfTrue="1" operator="notBetween">
      <formula>$C10+$D10</formula>
      <formula>$C10+$E10</formula>
    </cfRule>
  </conditionalFormatting>
  <printOptions horizontalCentered="1" verticalCentered="1"/>
  <pageMargins left="0.19685039370078741" right="0.19685039370078741" top="0.15748031496062992" bottom="0" header="0" footer="0"/>
  <pageSetup paperSize="9" scale="95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S20"/>
  <sheetViews>
    <sheetView showZeros="0" view="pageBreakPreview" zoomScale="120" zoomScaleSheetLayoutView="120" workbookViewId="0">
      <pane xSplit="7" ySplit="8" topLeftCell="K9" activePane="bottomRight" state="frozen"/>
      <selection pane="topRight" activeCell="H1" sqref="H1"/>
      <selection pane="bottomLeft" activeCell="A9" sqref="A9"/>
      <selection pane="bottomRight" activeCell="C15" sqref="C15"/>
    </sheetView>
  </sheetViews>
  <sheetFormatPr defaultColWidth="9.140625" defaultRowHeight="12.75" x14ac:dyDescent="0.2"/>
  <cols>
    <col min="1" max="1" width="1.28515625" style="64" customWidth="1"/>
    <col min="2" max="2" width="5.85546875" style="64" customWidth="1"/>
    <col min="3" max="3" width="10.5703125" style="64" customWidth="1"/>
    <col min="4" max="6" width="5.7109375" style="64" customWidth="1"/>
    <col min="7" max="7" width="10.42578125" style="64" customWidth="1"/>
    <col min="8" max="18" width="9" style="64" customWidth="1"/>
    <col min="19" max="19" width="1.140625" style="64" customWidth="1"/>
    <col min="20" max="16384" width="9.140625" style="64"/>
  </cols>
  <sheetData>
    <row r="1" spans="1:19" ht="8.2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">
      <c r="A2" s="65"/>
      <c r="B2" s="603"/>
      <c r="C2" s="604"/>
      <c r="D2" s="605"/>
      <c r="E2" s="612" t="s">
        <v>10</v>
      </c>
      <c r="F2" s="613"/>
      <c r="G2" s="613"/>
      <c r="H2" s="614"/>
      <c r="I2" s="618" t="s">
        <v>11</v>
      </c>
      <c r="J2" s="619"/>
      <c r="K2" s="622">
        <f>Данные!B19</f>
        <v>200</v>
      </c>
      <c r="L2" s="623"/>
      <c r="M2" s="66"/>
      <c r="N2" s="67"/>
      <c r="O2" s="68"/>
      <c r="P2" s="640"/>
      <c r="Q2" s="640"/>
      <c r="R2" s="69"/>
      <c r="S2" s="70"/>
    </row>
    <row r="3" spans="1:19" ht="17.25" customHeight="1" thickBot="1" x14ac:dyDescent="0.25">
      <c r="A3" s="65"/>
      <c r="B3" s="606"/>
      <c r="C3" s="607"/>
      <c r="D3" s="608"/>
      <c r="E3" s="615" t="s">
        <v>87</v>
      </c>
      <c r="F3" s="616"/>
      <c r="G3" s="616"/>
      <c r="H3" s="617"/>
      <c r="I3" s="620"/>
      <c r="J3" s="621"/>
      <c r="K3" s="624"/>
      <c r="L3" s="625"/>
      <c r="M3" s="72"/>
      <c r="N3" s="71"/>
      <c r="O3" s="71"/>
      <c r="P3" s="71"/>
      <c r="Q3" s="71"/>
      <c r="R3" s="73"/>
      <c r="S3" s="70"/>
    </row>
    <row r="4" spans="1:19" ht="17.100000000000001" customHeight="1" thickBot="1" x14ac:dyDescent="0.25">
      <c r="A4" s="65"/>
      <c r="B4" s="609"/>
      <c r="C4" s="610"/>
      <c r="D4" s="611"/>
      <c r="E4" s="243"/>
      <c r="F4" s="243"/>
      <c r="G4" s="243"/>
      <c r="H4" s="243"/>
      <c r="I4" s="244"/>
      <c r="J4" s="242"/>
      <c r="K4" s="245"/>
      <c r="L4" s="246"/>
      <c r="M4" s="72"/>
      <c r="N4" s="71"/>
      <c r="O4" s="71"/>
      <c r="P4" s="71"/>
      <c r="Q4" s="71"/>
      <c r="R4" s="73"/>
      <c r="S4" s="70"/>
    </row>
    <row r="5" spans="1:19" ht="24.75" customHeight="1" thickTop="1" thickBot="1" x14ac:dyDescent="0.25">
      <c r="A5" s="65"/>
      <c r="B5" s="595" t="s">
        <v>13</v>
      </c>
      <c r="C5" s="626"/>
      <c r="D5" s="507" t="str">
        <f>Данные!$A5</f>
        <v>PCI</v>
      </c>
      <c r="E5" s="508"/>
      <c r="F5" s="508"/>
      <c r="G5" s="508"/>
      <c r="H5" s="509"/>
      <c r="I5" s="627"/>
      <c r="J5" s="628"/>
      <c r="K5" s="629"/>
      <c r="L5" s="509"/>
      <c r="M5" s="74"/>
      <c r="N5" s="71"/>
      <c r="O5" s="71"/>
      <c r="P5" s="71"/>
      <c r="Q5" s="71"/>
      <c r="R5" s="73"/>
      <c r="S5" s="70"/>
    </row>
    <row r="6" spans="1:19" ht="17.100000000000001" customHeight="1" thickTop="1" thickBot="1" x14ac:dyDescent="0.25">
      <c r="A6" s="65"/>
      <c r="B6" s="595" t="s">
        <v>12</v>
      </c>
      <c r="C6" s="626"/>
      <c r="D6" s="501" t="str">
        <f>Данные!$A2</f>
        <v>XIII-В-28-2-500-4 (Фляга 0,5 л.)</v>
      </c>
      <c r="E6" s="598"/>
      <c r="F6" s="598"/>
      <c r="G6" s="598"/>
      <c r="H6" s="599"/>
      <c r="I6" s="627"/>
      <c r="J6" s="628"/>
      <c r="K6" s="629"/>
      <c r="L6" s="509"/>
      <c r="M6" s="72"/>
      <c r="N6" s="71"/>
      <c r="O6" s="71"/>
      <c r="P6" s="71"/>
      <c r="Q6" s="71"/>
      <c r="R6" s="73"/>
      <c r="S6" s="70"/>
    </row>
    <row r="7" spans="1:19" ht="71.25" customHeight="1" thickTop="1" thickBot="1" x14ac:dyDescent="0.25">
      <c r="A7" s="65"/>
      <c r="B7" s="559" t="s">
        <v>14</v>
      </c>
      <c r="C7" s="630"/>
      <c r="D7" s="510">
        <f>Данные!$A8</f>
        <v>0</v>
      </c>
      <c r="E7" s="561"/>
      <c r="F7" s="561"/>
      <c r="G7" s="561"/>
      <c r="H7" s="562"/>
      <c r="I7" s="631" t="s">
        <v>15</v>
      </c>
      <c r="J7" s="630"/>
      <c r="K7" s="498">
        <f>Данные!$A11</f>
        <v>0</v>
      </c>
      <c r="L7" s="499"/>
      <c r="M7" s="74"/>
      <c r="N7" s="71"/>
      <c r="O7" s="71"/>
      <c r="P7" s="71"/>
      <c r="Q7" s="71"/>
      <c r="R7" s="73"/>
      <c r="S7" s="70"/>
    </row>
    <row r="8" spans="1:19" ht="2.2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4.5" thickBot="1" x14ac:dyDescent="0.25">
      <c r="A9" s="87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129"/>
      <c r="I9" s="88"/>
      <c r="J9" s="88"/>
      <c r="K9" s="88"/>
      <c r="L9" s="88"/>
      <c r="M9" s="88"/>
      <c r="N9" s="88"/>
      <c r="O9" s="88"/>
      <c r="P9" s="88"/>
      <c r="Q9" s="88"/>
      <c r="R9" s="89"/>
      <c r="S9" s="90"/>
    </row>
    <row r="10" spans="1:19" ht="45" x14ac:dyDescent="0.2">
      <c r="A10" s="78"/>
      <c r="B10" s="127" t="s">
        <v>26</v>
      </c>
      <c r="C10" s="97">
        <v>24.7</v>
      </c>
      <c r="D10" s="97">
        <v>0.05</v>
      </c>
      <c r="E10" s="97">
        <v>0</v>
      </c>
      <c r="F10" s="114" t="s">
        <v>16</v>
      </c>
      <c r="G10" s="59" t="s">
        <v>49</v>
      </c>
      <c r="H10" s="98"/>
      <c r="I10" s="97"/>
      <c r="J10" s="97"/>
      <c r="K10" s="97"/>
      <c r="L10" s="97"/>
      <c r="M10" s="97"/>
      <c r="N10" s="97"/>
      <c r="O10" s="97"/>
      <c r="P10" s="97"/>
      <c r="Q10" s="97"/>
      <c r="R10" s="99"/>
      <c r="S10" s="86"/>
    </row>
    <row r="11" spans="1:19" ht="23.1" customHeight="1" x14ac:dyDescent="0.2">
      <c r="A11" s="78"/>
      <c r="B11" s="127" t="s">
        <v>2</v>
      </c>
      <c r="C11" s="97">
        <v>19.95</v>
      </c>
      <c r="D11" s="97">
        <v>0.02</v>
      </c>
      <c r="E11" s="97">
        <v>0</v>
      </c>
      <c r="F11" s="51" t="s">
        <v>19</v>
      </c>
      <c r="G11" s="55" t="s">
        <v>22</v>
      </c>
      <c r="H11" s="98"/>
      <c r="I11" s="97"/>
      <c r="J11" s="97"/>
      <c r="K11" s="97"/>
      <c r="L11" s="97"/>
      <c r="M11" s="97"/>
      <c r="N11" s="97"/>
      <c r="O11" s="97"/>
      <c r="P11" s="97"/>
      <c r="Q11" s="97"/>
      <c r="R11" s="99"/>
      <c r="S11" s="86"/>
    </row>
    <row r="12" spans="1:19" s="463" customFormat="1" ht="25.15" customHeight="1" x14ac:dyDescent="0.2">
      <c r="A12" s="453"/>
      <c r="B12" s="464" t="s">
        <v>3</v>
      </c>
      <c r="C12" s="465">
        <v>28.6</v>
      </c>
      <c r="D12" s="459">
        <v>0</v>
      </c>
      <c r="E12" s="459">
        <v>-0.03</v>
      </c>
      <c r="F12" s="457" t="s">
        <v>16</v>
      </c>
      <c r="G12" s="296" t="s">
        <v>135</v>
      </c>
      <c r="H12" s="466"/>
      <c r="I12" s="459"/>
      <c r="J12" s="459"/>
      <c r="K12" s="459"/>
      <c r="L12" s="459"/>
      <c r="M12" s="459"/>
      <c r="N12" s="459"/>
      <c r="O12" s="459"/>
      <c r="P12" s="459"/>
      <c r="Q12" s="459"/>
      <c r="R12" s="467"/>
      <c r="S12" s="462"/>
    </row>
    <row r="13" spans="1:19" ht="23.1" customHeight="1" x14ac:dyDescent="0.2">
      <c r="A13" s="78"/>
      <c r="B13" s="127" t="s">
        <v>27</v>
      </c>
      <c r="C13" s="314">
        <v>62</v>
      </c>
      <c r="D13" s="97">
        <v>0.1</v>
      </c>
      <c r="E13" s="97">
        <v>-0.1</v>
      </c>
      <c r="F13" s="51" t="s">
        <v>19</v>
      </c>
      <c r="G13" s="55" t="s">
        <v>22</v>
      </c>
      <c r="H13" s="98"/>
      <c r="I13" s="97"/>
      <c r="J13" s="97"/>
      <c r="K13" s="97"/>
      <c r="L13" s="97"/>
      <c r="M13" s="97"/>
      <c r="N13" s="97"/>
      <c r="O13" s="97"/>
      <c r="P13" s="97"/>
      <c r="Q13" s="97"/>
      <c r="R13" s="99"/>
      <c r="S13" s="86"/>
    </row>
    <row r="14" spans="1:19" ht="23.1" customHeight="1" x14ac:dyDescent="0.2">
      <c r="A14" s="78"/>
      <c r="B14" s="127" t="s">
        <v>9</v>
      </c>
      <c r="C14" s="97">
        <v>12.9</v>
      </c>
      <c r="D14" s="97">
        <v>0</v>
      </c>
      <c r="E14" s="97">
        <v>-0.03</v>
      </c>
      <c r="F14" s="51" t="s">
        <v>19</v>
      </c>
      <c r="G14" s="55" t="s">
        <v>22</v>
      </c>
      <c r="H14" s="98"/>
      <c r="I14" s="97"/>
      <c r="J14" s="97"/>
      <c r="K14" s="97"/>
      <c r="L14" s="97"/>
      <c r="M14" s="97"/>
      <c r="N14" s="97"/>
      <c r="O14" s="97"/>
      <c r="P14" s="97"/>
      <c r="Q14" s="97"/>
      <c r="R14" s="99"/>
      <c r="S14" s="86"/>
    </row>
    <row r="15" spans="1:19" ht="23.1" customHeight="1" x14ac:dyDescent="0.2">
      <c r="A15" s="78"/>
      <c r="B15" s="127" t="s">
        <v>5</v>
      </c>
      <c r="C15" s="314">
        <v>9.5</v>
      </c>
      <c r="D15" s="97">
        <v>0</v>
      </c>
      <c r="E15" s="97">
        <v>-0.02</v>
      </c>
      <c r="F15" s="51" t="s">
        <v>19</v>
      </c>
      <c r="G15" s="55" t="s">
        <v>22</v>
      </c>
      <c r="H15" s="98"/>
      <c r="I15" s="97"/>
      <c r="J15" s="97"/>
      <c r="K15" s="97"/>
      <c r="L15" s="97"/>
      <c r="M15" s="97"/>
      <c r="N15" s="97"/>
      <c r="O15" s="97"/>
      <c r="P15" s="97"/>
      <c r="Q15" s="97"/>
      <c r="R15" s="99"/>
      <c r="S15" s="86"/>
    </row>
    <row r="16" spans="1:19" ht="23.1" customHeight="1" thickBot="1" x14ac:dyDescent="0.25">
      <c r="A16" s="78"/>
      <c r="B16" s="592" t="s">
        <v>50</v>
      </c>
      <c r="C16" s="593"/>
      <c r="D16" s="593"/>
      <c r="E16" s="594"/>
      <c r="F16" s="252" t="s">
        <v>16</v>
      </c>
      <c r="G16" s="191" t="s">
        <v>46</v>
      </c>
      <c r="H16" s="106"/>
      <c r="I16" s="107"/>
      <c r="J16" s="107"/>
      <c r="K16" s="107"/>
      <c r="L16" s="107"/>
      <c r="M16" s="107"/>
      <c r="N16" s="107"/>
      <c r="O16" s="107"/>
      <c r="P16" s="107"/>
      <c r="Q16" s="119"/>
      <c r="R16" s="120"/>
      <c r="S16" s="86"/>
    </row>
    <row r="17" spans="1:19" ht="10.5" customHeight="1" thickBot="1" x14ac:dyDescent="0.25">
      <c r="A17" s="108"/>
      <c r="B17" s="126"/>
      <c r="C17" s="125"/>
      <c r="D17" s="125"/>
      <c r="E17" s="125"/>
      <c r="F17" s="124"/>
      <c r="G17" s="123"/>
      <c r="H17" s="111"/>
      <c r="I17" s="111"/>
      <c r="J17" s="111"/>
      <c r="K17" s="111"/>
      <c r="L17" s="111"/>
      <c r="M17" s="111"/>
      <c r="N17" s="111"/>
      <c r="O17" s="111"/>
      <c r="P17" s="111"/>
      <c r="Q17" s="111"/>
      <c r="R17" s="111"/>
      <c r="S17" s="112"/>
    </row>
    <row r="18" spans="1:19" ht="13.5" customHeight="1" thickTop="1" x14ac:dyDescent="0.2">
      <c r="B18" s="121"/>
    </row>
    <row r="19" spans="1:19" x14ac:dyDescent="0.2">
      <c r="L19" s="632" t="s">
        <v>132</v>
      </c>
      <c r="M19" s="632"/>
      <c r="N19" s="632"/>
      <c r="O19" s="452"/>
      <c r="P19" s="452"/>
      <c r="Q19" s="468"/>
      <c r="R19" s="468"/>
    </row>
    <row r="20" spans="1:19" x14ac:dyDescent="0.2">
      <c r="O20" s="564" t="s">
        <v>136</v>
      </c>
      <c r="P20" s="564"/>
      <c r="Q20" s="565" t="s">
        <v>137</v>
      </c>
      <c r="R20" s="566"/>
    </row>
  </sheetData>
  <mergeCells count="22">
    <mergeCell ref="Q20:R20"/>
    <mergeCell ref="B6:C6"/>
    <mergeCell ref="D6:H6"/>
    <mergeCell ref="I6:J6"/>
    <mergeCell ref="K6:L6"/>
    <mergeCell ref="O20:P20"/>
    <mergeCell ref="K7:L7"/>
    <mergeCell ref="B7:C7"/>
    <mergeCell ref="D7:H7"/>
    <mergeCell ref="I7:J7"/>
    <mergeCell ref="L19:N19"/>
    <mergeCell ref="B16:E16"/>
    <mergeCell ref="D5:H5"/>
    <mergeCell ref="I5:J5"/>
    <mergeCell ref="K5:L5"/>
    <mergeCell ref="P2:Q2"/>
    <mergeCell ref="E2:H2"/>
    <mergeCell ref="E3:H3"/>
    <mergeCell ref="I2:J3"/>
    <mergeCell ref="K2:L3"/>
    <mergeCell ref="B2:D4"/>
    <mergeCell ref="B5:C5"/>
  </mergeCells>
  <conditionalFormatting sqref="H10:R15">
    <cfRule type="cellIs" dxfId="6" priority="1" stopIfTrue="1" operator="equal">
      <formula>"ok"</formula>
    </cfRule>
    <cfRule type="cellIs" dxfId="5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orientation="landscape" r:id="rId1"/>
  <headerFooter alignWithMargins="0">
    <oddHeader>&amp;L&amp;C&amp;R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13</vt:i4>
      </vt:variant>
      <vt:variant>
        <vt:lpstr>Именованные диапазоны</vt:lpstr>
      </vt:variant>
      <vt:variant>
        <vt:i4>12</vt:i4>
      </vt:variant>
    </vt:vector>
  </HeadingPairs>
  <TitlesOfParts>
    <vt:vector size="25" baseType="lpstr">
      <vt:lpstr>Данные</vt:lpstr>
      <vt:lpstr>Паспорт</vt:lpstr>
      <vt:lpstr>Акт приемки</vt:lpstr>
      <vt:lpstr>Чист. форма</vt:lpstr>
      <vt:lpstr>Чист.  поддон</vt:lpstr>
      <vt:lpstr>Черн. форма</vt:lpstr>
      <vt:lpstr>Черн. поддон</vt:lpstr>
      <vt:lpstr>Горл. кольцо</vt:lpstr>
      <vt:lpstr>Финиш. кольцо</vt:lpstr>
      <vt:lpstr>Плунжер</vt:lpstr>
      <vt:lpstr>Втулка</vt:lpstr>
      <vt:lpstr>Дут. головка</vt:lpstr>
      <vt:lpstr>Воронка</vt:lpstr>
      <vt:lpstr>'Акт приемки'!Область_печати</vt:lpstr>
      <vt:lpstr>Воронка!Область_печати</vt:lpstr>
      <vt:lpstr>Втулка!Область_печати</vt:lpstr>
      <vt:lpstr>'Горл. кольцо'!Область_печати</vt:lpstr>
      <vt:lpstr>'Дут. головка'!Область_печати</vt:lpstr>
      <vt:lpstr>Паспорт!Область_печати</vt:lpstr>
      <vt:lpstr>Плунжер!Область_печати</vt:lpstr>
      <vt:lpstr>'Финиш. кольцо'!Область_печати</vt:lpstr>
      <vt:lpstr>'Черн. поддон'!Область_печати</vt:lpstr>
      <vt:lpstr>'Черн. форма'!Область_печати</vt:lpstr>
      <vt:lpstr>'Чист.  поддон'!Область_печати</vt:lpstr>
      <vt:lpstr>'Чист. форма'!Область_печати</vt:lpstr>
    </vt:vector>
  </TitlesOfParts>
  <Company>Omco International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</dc:creator>
  <cp:lastModifiedBy>i.yanuchkovskaya</cp:lastModifiedBy>
  <cp:lastPrinted>2020-07-29T11:57:39Z</cp:lastPrinted>
  <dcterms:created xsi:type="dcterms:W3CDTF">2004-01-21T15:24:02Z</dcterms:created>
  <dcterms:modified xsi:type="dcterms:W3CDTF">2021-07-01T10:46:55Z</dcterms:modified>
</cp:coreProperties>
</file>