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382EB276-9FB3-4EA3-9C13-1F410EBEFC3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Паспорт!$A$1:$J$43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6" l="1"/>
  <c r="I30" i="16"/>
  <c r="G30" i="16"/>
  <c r="C6" i="16" l="1"/>
  <c r="A13" i="14" l="1"/>
  <c r="G46" i="14" l="1"/>
  <c r="G44" i="14"/>
  <c r="G42" i="14"/>
  <c r="G40" i="14"/>
  <c r="G38" i="14"/>
  <c r="G36" i="14"/>
  <c r="G34" i="14"/>
  <c r="G32" i="14"/>
  <c r="G30" i="14"/>
  <c r="G28" i="14"/>
  <c r="G26" i="14"/>
  <c r="G24" i="14"/>
  <c r="E46" i="14"/>
  <c r="E44" i="14"/>
  <c r="E42" i="14"/>
  <c r="E40" i="14"/>
  <c r="E38" i="14"/>
  <c r="E36" i="14"/>
  <c r="E34" i="14"/>
  <c r="E32" i="14"/>
  <c r="E30" i="14"/>
  <c r="E28" i="14"/>
  <c r="E26" i="14"/>
  <c r="E24" i="14"/>
  <c r="B47" i="14"/>
  <c r="B45" i="14"/>
  <c r="B43" i="14"/>
  <c r="B41" i="14"/>
  <c r="B39" i="14"/>
  <c r="B37" i="14"/>
  <c r="B35" i="14"/>
  <c r="B33" i="14"/>
  <c r="B31" i="14"/>
  <c r="B29" i="14"/>
  <c r="B27" i="14"/>
  <c r="B25" i="14"/>
  <c r="H15" i="14"/>
  <c r="I20" i="14" s="1"/>
  <c r="A26" i="14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19" i="14"/>
  <c r="I57" i="14" s="1"/>
  <c r="D19" i="14"/>
  <c r="I18" i="14"/>
  <c r="I55" i="14" s="1"/>
  <c r="D18" i="14"/>
  <c r="I17" i="14"/>
  <c r="I53" i="14" s="1"/>
  <c r="D17" i="14"/>
  <c r="B17" i="16" l="1"/>
  <c r="E15" i="15" l="1"/>
  <c r="E16" i="15"/>
  <c r="E17" i="15"/>
  <c r="E18" i="15"/>
  <c r="E19" i="15"/>
  <c r="E20" i="15"/>
  <c r="E22" i="15"/>
  <c r="E23" i="15"/>
  <c r="E24" i="15"/>
  <c r="E25" i="15"/>
  <c r="E14" i="15"/>
  <c r="E27" i="15" l="1"/>
  <c r="G27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7" i="16"/>
  <c r="F37" i="16"/>
  <c r="E37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9" i="16" l="1"/>
  <c r="G28" i="16"/>
  <c r="G27" i="16"/>
  <c r="G26" i="16"/>
  <c r="G25" i="16"/>
  <c r="G24" i="16"/>
  <c r="G23" i="16"/>
  <c r="H37" i="16"/>
  <c r="G21" i="16"/>
  <c r="G22" i="16"/>
  <c r="A43" i="16"/>
  <c r="H21" i="16"/>
  <c r="H22" i="16" s="1"/>
  <c r="H23" i="16" s="1"/>
  <c r="H24" i="16" s="1"/>
  <c r="H25" i="16" s="1"/>
  <c r="H26" i="16" s="1"/>
  <c r="H27" i="16" s="1"/>
  <c r="H28" i="16" s="1"/>
  <c r="H29" i="16" s="1"/>
  <c r="G37" i="16" l="1"/>
  <c r="C43" i="16" s="1"/>
  <c r="D43" i="16" s="1"/>
  <c r="I21" i="16"/>
  <c r="I22" i="16" s="1"/>
  <c r="I23" i="16" s="1"/>
  <c r="I24" i="16" s="1"/>
  <c r="I25" i="16" s="1"/>
  <c r="I26" i="16" s="1"/>
  <c r="I27" i="16" s="1"/>
  <c r="I28" i="16" s="1"/>
  <c r="I29" i="16" s="1"/>
  <c r="I37" i="16" l="1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</calcChain>
</file>

<file path=xl/sharedStrings.xml><?xml version="1.0" encoding="utf-8"?>
<sst xmlns="http://schemas.openxmlformats.org/spreadsheetml/2006/main" count="550" uniqueCount="158">
  <si>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</si>
  <si>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</si>
  <si>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</si>
  <si>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</si>
  <si>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</si>
  <si>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</si>
  <si>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</si>
  <si>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</si>
  <si>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</si>
  <si>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</si>
  <si>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</si>
  <si>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</si>
  <si>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</si>
  <si>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</si>
  <si>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</si>
  <si>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</si>
  <si>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</si>
  <si>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</si>
  <si>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</si>
  <si>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</si>
  <si>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</si>
  <si>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</si>
  <si>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</si>
  <si>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</si>
  <si>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</si>
  <si>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</si>
  <si>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</si>
  <si>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</si>
  <si>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</si>
  <si>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</si>
  <si>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</si>
  <si>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</si>
  <si>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</si>
  <si>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</si>
  <si>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</si>
  <si>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</si>
  <si>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</si>
  <si>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</si>
  <si>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</si>
  <si>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</si>
  <si>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</si>
  <si>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</si>
  <si>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</si>
  <si>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</si>
  <si>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</si>
  <si>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</si>
  <si>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</si>
  <si>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</si>
  <si>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</si>
  <si>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</si>
  <si>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</si>
  <si>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</si>
  <si>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</si>
  <si>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</si>
  <si>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</si>
  <si>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</si>
  <si>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</si>
  <si>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</si>
  <si>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</si>
  <si>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</si>
  <si>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</si>
  <si>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</si>
  <si>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</si>
  <si>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</si>
  <si>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</si>
  <si>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</si>
  <si>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</si>
  <si>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</si>
  <si>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</si>
  <si>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</si>
  <si>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</si>
  <si>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</si>
  <si>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</si>
  <si>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</si>
  <si>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</si>
  <si>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</si>
  <si>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</si>
  <si>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</si>
  <si>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</si>
  <si>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</si>
  <si>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</si>
  <si>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</si>
  <si>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</si>
  <si>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</si>
  <si>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</si>
  <si>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</si>
  <si>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</si>
  <si>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</si>
  <si>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</si>
  <si>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</si>
  <si>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</si>
  <si>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</si>
  <si>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</si>
  <si>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</si>
  <si>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</si>
  <si>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</si>
  <si>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</si>
  <si>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</si>
  <si>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</si>
  <si>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</si>
  <si>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</si>
  <si>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</si>
  <si>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</si>
  <si>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</si>
  <si>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</si>
  <si>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</si>
  <si>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</si>
  <si>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</si>
  <si>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</si>
  <si>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</si>
  <si>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</si>
  <si>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</si>
  <si>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</si>
  <si>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</si>
  <si>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</si>
  <si>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</si>
  <si>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</si>
  <si>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</si>
  <si>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</si>
  <si>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</si>
  <si>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</si>
  <si>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</si>
  <si>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</si>
  <si>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</si>
  <si>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</si>
  <si>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</si>
  <si>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</si>
  <si>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</si>
  <si>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</si>
  <si>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</si>
  <si>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</si>
  <si>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</si>
  <si>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</si>
  <si>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</si>
  <si>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</si>
  <si>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</si>
  <si>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</si>
  <si>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</si>
  <si>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</si>
  <si>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</si>
  <si>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</si>
  <si>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</si>
  <si>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</si>
  <si>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</si>
  <si>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ХXI-КПМ-26-4-500-10 (Ice Cube)</t>
  </si>
  <si>
    <t>XXI-КПМ-26-500-10</t>
  </si>
  <si>
    <t>(к серийному формокомплекту БутылкаXXI-КПМ-26-500-10 (Ice Cube)</t>
  </si>
  <si>
    <t>Зам. дирекотора</t>
  </si>
  <si>
    <t>26.06.2020 КПМ</t>
  </si>
  <si>
    <t>29/06/2020 В-28-1</t>
  </si>
  <si>
    <t>Вес, гр. (ном. 420 гр.)</t>
  </si>
  <si>
    <t>03.03.2020 КПМ</t>
  </si>
  <si>
    <t>07/09/2020 В-28-1</t>
  </si>
  <si>
    <t>08.10.2020 КПМ</t>
  </si>
  <si>
    <t>12/10/2020 В-28-1</t>
  </si>
  <si>
    <t>17.11.2020 КПМ</t>
  </si>
  <si>
    <t>23.12.2020 КПМ</t>
  </si>
  <si>
    <t>18/03/2021 В-28-1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</si>
</sst>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0" borderId="0"/>
    <xf numFmtId="0" fontId="2" fillId="0" borderId="0"/>
    <xf numFmtId="164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3" fillId="0" borderId="4" xfId="0" applyFont="1" applyBorder="1" applyAlignment="1">
      <alignment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vertical="center" shrinkToFit="1"/>
    </xf>
    <xf numFmtId="0" fontId="6" fillId="2" borderId="6" xfId="0" applyFont="1" applyFill="1" applyBorder="1" applyAlignment="1">
      <alignment vertical="center" shrinkToFit="1"/>
    </xf>
    <xf numFmtId="0" fontId="10" fillId="2" borderId="7" xfId="0" applyFont="1" applyFill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8" fillId="2" borderId="9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1" xfId="0" applyFont="1" applyFill="1" applyBorder="1" applyAlignment="1">
      <alignment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3" fillId="0" borderId="9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justify" shrinkToFit="1"/>
    </xf>
    <xf numFmtId="0" fontId="12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2" fillId="2" borderId="9" xfId="0" applyFont="1" applyFill="1" applyBorder="1" applyAlignment="1">
      <alignment horizontal="center" vertical="justify" shrinkToFit="1"/>
    </xf>
    <xf numFmtId="0" fontId="12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6" fillId="0" borderId="4" xfId="0" applyFont="1" applyBorder="1" applyAlignment="1">
      <alignment horizontal="center" vertical="justify" shrinkToFit="1"/>
    </xf>
    <xf numFmtId="0" fontId="13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8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1" fillId="0" borderId="32" xfId="0" applyFont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wrapText="1" shrinkToFit="1"/>
    </xf>
    <xf numFmtId="2" fontId="11" fillId="0" borderId="50" xfId="0" applyNumberFormat="1" applyFont="1" applyBorder="1" applyAlignment="1">
      <alignment horizontal="center" vertical="center" shrinkToFit="1"/>
    </xf>
    <xf numFmtId="2" fontId="11" fillId="0" borderId="51" xfId="0" applyNumberFormat="1" applyFont="1" applyBorder="1" applyAlignment="1">
      <alignment horizontal="center" vertical="center" shrinkToFit="1"/>
    </xf>
    <xf numFmtId="2" fontId="11" fillId="0" borderId="53" xfId="0" applyNumberFormat="1" applyFont="1" applyBorder="1" applyAlignment="1">
      <alignment horizontal="center" vertical="center" shrinkToFit="1"/>
    </xf>
    <xf numFmtId="2" fontId="11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2" fontId="11" fillId="0" borderId="52" xfId="0" applyNumberFormat="1" applyFont="1" applyBorder="1" applyAlignment="1">
      <alignment horizontal="center" vertical="center" wrapText="1" shrinkToFit="1"/>
    </xf>
    <xf numFmtId="0" fontId="16" fillId="0" borderId="1" xfId="1" applyBorder="1" applyAlignment="1">
      <alignment horizontal="center" vertical="justify" shrinkToFit="1"/>
    </xf>
    <xf numFmtId="0" fontId="16" fillId="0" borderId="2" xfId="1" applyBorder="1" applyAlignment="1">
      <alignment horizontal="center" vertical="top" shrinkToFit="1"/>
    </xf>
    <xf numFmtId="0" fontId="16" fillId="0" borderId="2" xfId="1" applyBorder="1" applyAlignment="1">
      <alignment horizontal="center" vertical="justify" shrinkToFit="1"/>
    </xf>
    <xf numFmtId="0" fontId="16" fillId="0" borderId="3" xfId="1" applyBorder="1" applyAlignment="1">
      <alignment horizontal="center" vertical="justify" shrinkToFit="1"/>
    </xf>
    <xf numFmtId="0" fontId="16" fillId="0" borderId="0" xfId="1" applyAlignment="1">
      <alignment shrinkToFit="1"/>
    </xf>
    <xf numFmtId="0" fontId="3" fillId="0" borderId="4" xfId="1" applyFont="1" applyBorder="1" applyAlignment="1">
      <alignment vertical="center" shrinkToFit="1"/>
    </xf>
    <xf numFmtId="0" fontId="8" fillId="2" borderId="5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vertical="center" shrinkToFit="1"/>
    </xf>
    <xf numFmtId="0" fontId="6" fillId="2" borderId="6" xfId="1" applyFont="1" applyFill="1" applyBorder="1" applyAlignment="1">
      <alignment vertical="center" shrinkToFit="1"/>
    </xf>
    <xf numFmtId="0" fontId="10" fillId="2" borderId="7" xfId="1" applyFont="1" applyFill="1" applyBorder="1" applyAlignment="1">
      <alignment vertical="center" shrinkToFit="1"/>
    </xf>
    <xf numFmtId="0" fontId="3" fillId="0" borderId="8" xfId="1" applyFont="1" applyBorder="1" applyAlignment="1">
      <alignment vertical="center" shrinkToFit="1"/>
    </xf>
    <xf numFmtId="0" fontId="8" fillId="2" borderId="0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vertical="center" shrinkToFit="1"/>
    </xf>
    <xf numFmtId="0" fontId="10" fillId="2" borderId="15" xfId="1" applyFont="1" applyFill="1" applyBorder="1" applyAlignment="1">
      <alignment vertical="center" shrinkToFit="1"/>
    </xf>
    <xf numFmtId="0" fontId="16" fillId="0" borderId="4" xfId="1" applyBorder="1" applyAlignment="1">
      <alignment horizontal="center" vertical="justify" shrinkToFit="1"/>
    </xf>
    <xf numFmtId="0" fontId="3" fillId="0" borderId="9" xfId="1" applyFont="1" applyBorder="1" applyAlignment="1">
      <alignment horizontal="center" vertical="center" shrinkToFit="1"/>
    </xf>
    <xf numFmtId="0" fontId="11" fillId="0" borderId="9" xfId="1" applyFont="1" applyBorder="1" applyAlignment="1">
      <alignment horizontal="center" vertical="justify" shrinkToFit="1"/>
    </xf>
    <xf numFmtId="0" fontId="12" fillId="0" borderId="9" xfId="1" applyFont="1" applyBorder="1" applyAlignment="1">
      <alignment horizontal="center" vertical="justify" shrinkToFit="1"/>
    </xf>
    <xf numFmtId="0" fontId="16" fillId="0" borderId="9" xfId="1" applyBorder="1" applyAlignment="1">
      <alignment horizontal="center" vertical="justify" shrinkToFit="1"/>
    </xf>
    <xf numFmtId="0" fontId="16" fillId="2" borderId="9" xfId="1" applyFill="1" applyBorder="1" applyAlignment="1">
      <alignment horizontal="center" vertical="justify" shrinkToFit="1"/>
    </xf>
    <xf numFmtId="0" fontId="12" fillId="2" borderId="9" xfId="1" applyFont="1" applyFill="1" applyBorder="1" applyAlignment="1">
      <alignment horizontal="center" vertical="justify" shrinkToFit="1"/>
    </xf>
    <xf numFmtId="0" fontId="12" fillId="2" borderId="16" xfId="1" applyFont="1" applyFill="1" applyBorder="1" applyAlignment="1">
      <alignment horizontal="center" vertical="justify" shrinkToFit="1"/>
    </xf>
    <xf numFmtId="0" fontId="16" fillId="0" borderId="8" xfId="1" applyBorder="1" applyAlignment="1">
      <alignment horizontal="center" vertical="justify" shrinkToFit="1"/>
    </xf>
    <xf numFmtId="0" fontId="6" fillId="0" borderId="4" xfId="1" applyFont="1" applyBorder="1" applyAlignment="1">
      <alignment horizontal="center" vertical="justify" shrinkToFit="1"/>
    </xf>
    <xf numFmtId="0" fontId="8" fillId="3" borderId="49" xfId="1" applyFont="1" applyFill="1" applyBorder="1" applyAlignment="1">
      <alignment horizontal="center" vertical="center" shrinkToFit="1"/>
    </xf>
    <xf numFmtId="0" fontId="8" fillId="3" borderId="38" xfId="1" applyFont="1" applyFill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justify" shrinkToFit="1"/>
    </xf>
    <xf numFmtId="0" fontId="16" fillId="0" borderId="0" xfId="1" applyBorder="1" applyAlignment="1">
      <alignment shrinkToFit="1"/>
    </xf>
    <xf numFmtId="0" fontId="16" fillId="0" borderId="29" xfId="1" applyBorder="1" applyAlignment="1">
      <alignment horizontal="center" vertical="center" shrinkToFit="1"/>
    </xf>
    <xf numFmtId="2" fontId="16" fillId="0" borderId="30" xfId="1" applyNumberForma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2" fontId="16" fillId="0" borderId="29" xfId="1" applyNumberFormat="1" applyBorder="1" applyAlignment="1">
      <alignment horizontal="center" vertical="center" shrinkToFit="1"/>
    </xf>
    <xf numFmtId="0" fontId="16" fillId="0" borderId="21" xfId="1" applyBorder="1" applyAlignment="1">
      <alignment horizontal="center" vertical="center" shrinkToFit="1"/>
    </xf>
    <xf numFmtId="2" fontId="16" fillId="0" borderId="26" xfId="1" applyNumberFormat="1" applyBorder="1" applyAlignment="1">
      <alignment horizontal="center" vertical="center" shrinkToFit="1"/>
    </xf>
    <xf numFmtId="2" fontId="16" fillId="0" borderId="21" xfId="1" applyNumberFormat="1" applyBorder="1" applyAlignment="1">
      <alignment horizontal="center" vertical="center" shrinkToFit="1"/>
    </xf>
    <xf numFmtId="2" fontId="16" fillId="0" borderId="32" xfId="1" applyNumberForma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justify" shrinkToFit="1"/>
    </xf>
    <xf numFmtId="2" fontId="12" fillId="0" borderId="26" xfId="1" applyNumberFormat="1" applyFont="1" applyBorder="1" applyAlignment="1">
      <alignment horizontal="center" vertical="center" shrinkToFit="1"/>
    </xf>
    <xf numFmtId="0" fontId="16" fillId="0" borderId="55" xfId="1" applyBorder="1" applyAlignment="1">
      <alignment horizontal="center" vertical="center" shrinkToFit="1"/>
    </xf>
    <xf numFmtId="2" fontId="16" fillId="0" borderId="36" xfId="1" applyNumberFormat="1" applyBorder="1" applyAlignment="1">
      <alignment horizontal="center" vertical="center" shrinkToFit="1"/>
    </xf>
    <xf numFmtId="2" fontId="16" fillId="0" borderId="55" xfId="1" applyNumberFormat="1" applyBorder="1" applyAlignment="1">
      <alignment horizontal="center" vertical="center" shrinkToFit="1"/>
    </xf>
    <xf numFmtId="2" fontId="16" fillId="0" borderId="22" xfId="1" applyNumberFormat="1" applyBorder="1" applyAlignment="1">
      <alignment horizontal="center" vertical="center" shrinkToFit="1"/>
    </xf>
    <xf numFmtId="2" fontId="16" fillId="0" borderId="33" xfId="1" applyNumberFormat="1" applyBorder="1" applyAlignment="1">
      <alignment horizontal="center" vertical="center" shrinkToFit="1"/>
    </xf>
    <xf numFmtId="0" fontId="16" fillId="0" borderId="23" xfId="1" applyBorder="1" applyAlignment="1">
      <alignment vertical="center" shrinkToFit="1"/>
    </xf>
    <xf numFmtId="0" fontId="16" fillId="0" borderId="24" xfId="1" applyBorder="1" applyAlignment="1">
      <alignment vertical="center" shrinkToFit="1"/>
    </xf>
    <xf numFmtId="0" fontId="11" fillId="0" borderId="24" xfId="1" applyFont="1" applyBorder="1" applyAlignment="1">
      <alignment vertical="center" shrinkToFit="1"/>
    </xf>
    <xf numFmtId="0" fontId="16" fillId="0" borderId="12" xfId="1" applyBorder="1" applyAlignment="1">
      <alignment vertical="center" shrinkToFit="1"/>
    </xf>
    <xf numFmtId="0" fontId="16" fillId="0" borderId="25" xfId="1" applyBorder="1" applyAlignment="1">
      <alignment vertical="center" shrinkToFit="1"/>
    </xf>
    <xf numFmtId="0" fontId="11" fillId="0" borderId="57" xfId="0" applyFont="1" applyBorder="1" applyAlignment="1">
      <alignment horizontal="center" vertical="center" shrinkToFit="1"/>
    </xf>
    <xf numFmtId="49" fontId="18" fillId="0" borderId="32" xfId="0" applyNumberFormat="1" applyFont="1" applyBorder="1" applyAlignment="1">
      <alignment horizontal="center" vertical="center"/>
    </xf>
    <xf numFmtId="0" fontId="11" fillId="0" borderId="57" xfId="1" applyFont="1" applyBorder="1" applyAlignment="1">
      <alignment horizontal="center" vertical="center" shrinkToFit="1"/>
    </xf>
    <xf numFmtId="49" fontId="15" fillId="0" borderId="57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1" fillId="0" borderId="37" xfId="1" applyFont="1" applyFill="1" applyBorder="1" applyAlignment="1">
      <alignment horizontal="center" vertical="center" wrapText="1" shrinkToFit="1"/>
    </xf>
    <xf numFmtId="2" fontId="16" fillId="0" borderId="33" xfId="1" applyNumberFormat="1" applyFill="1" applyBorder="1" applyAlignment="1">
      <alignment horizontal="center" vertical="center" shrinkToFit="1"/>
    </xf>
    <xf numFmtId="2" fontId="16" fillId="0" borderId="34" xfId="1" applyNumberFormat="1" applyFill="1" applyBorder="1" applyAlignment="1">
      <alignment horizontal="center" vertical="center" shrinkToFit="1"/>
    </xf>
    <xf numFmtId="0" fontId="16" fillId="0" borderId="0" xfId="1" applyAlignment="1"/>
    <xf numFmtId="0" fontId="16" fillId="0" borderId="6" xfId="1" applyBorder="1" applyAlignment="1">
      <alignment vertical="center" shrinkToFit="1"/>
    </xf>
    <xf numFmtId="0" fontId="16" fillId="0" borderId="24" xfId="1" applyBorder="1" applyAlignment="1">
      <alignment horizontal="center" vertical="center" shrinkToFit="1"/>
    </xf>
    <xf numFmtId="0" fontId="12" fillId="0" borderId="12" xfId="1" applyFont="1" applyBorder="1" applyAlignment="1">
      <alignment horizontal="center" vertical="center" shrinkToFit="1"/>
    </xf>
    <xf numFmtId="49" fontId="16" fillId="0" borderId="12" xfId="1" applyNumberFormat="1" applyBorder="1" applyAlignment="1">
      <alignment horizontal="center" vertical="center" shrinkToFit="1"/>
    </xf>
    <xf numFmtId="0" fontId="16" fillId="0" borderId="12" xfId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2" fontId="16" fillId="0" borderId="35" xfId="1" applyNumberFormat="1" applyBorder="1" applyAlignment="1">
      <alignment horizontal="center" vertical="center" shrinkToFit="1"/>
    </xf>
    <xf numFmtId="0" fontId="8" fillId="3" borderId="17" xfId="1" applyFont="1" applyFill="1" applyBorder="1" applyAlignment="1">
      <alignment horizontal="center" vertical="center" shrinkToFit="1"/>
    </xf>
    <xf numFmtId="0" fontId="19" fillId="0" borderId="4" xfId="1" applyFont="1" applyBorder="1" applyAlignment="1">
      <alignment vertical="center" shrinkToFit="1"/>
    </xf>
    <xf numFmtId="0" fontId="21" fillId="2" borderId="5" xfId="1" applyFont="1" applyFill="1" applyBorder="1" applyAlignment="1">
      <alignment horizontal="center" vertical="center" shrinkToFit="1"/>
    </xf>
    <xf numFmtId="0" fontId="21" fillId="2" borderId="6" xfId="1" applyFont="1" applyFill="1" applyBorder="1" applyAlignment="1">
      <alignment vertical="center" shrinkToFit="1"/>
    </xf>
    <xf numFmtId="0" fontId="20" fillId="2" borderId="6" xfId="1" applyFont="1" applyFill="1" applyBorder="1" applyAlignment="1">
      <alignment vertical="center" shrinkToFit="1"/>
    </xf>
    <xf numFmtId="0" fontId="23" fillId="2" borderId="7" xfId="1" applyFont="1" applyFill="1" applyBorder="1" applyAlignment="1">
      <alignment vertical="center" shrinkToFit="1"/>
    </xf>
    <xf numFmtId="0" fontId="19" fillId="0" borderId="8" xfId="1" applyFont="1" applyBorder="1" applyAlignment="1">
      <alignment vertical="center" shrinkToFit="1"/>
    </xf>
    <xf numFmtId="0" fontId="21" fillId="2" borderId="10" xfId="1" applyFont="1" applyFill="1" applyBorder="1" applyAlignment="1">
      <alignment vertical="center" shrinkToFit="1"/>
    </xf>
    <xf numFmtId="0" fontId="21" fillId="2" borderId="0" xfId="1" applyFont="1" applyFill="1" applyBorder="1" applyAlignment="1">
      <alignment vertical="center" shrinkToFit="1"/>
    </xf>
    <xf numFmtId="0" fontId="23" fillId="2" borderId="11" xfId="1" applyFont="1" applyFill="1" applyBorder="1" applyAlignment="1">
      <alignment vertical="center" shrinkToFit="1"/>
    </xf>
    <xf numFmtId="0" fontId="21" fillId="2" borderId="10" xfId="1" applyFont="1" applyFill="1" applyBorder="1" applyAlignment="1">
      <alignment horizontal="center" vertical="center" shrinkToFit="1"/>
    </xf>
    <xf numFmtId="0" fontId="19" fillId="0" borderId="9" xfId="1" applyFont="1" applyBorder="1" applyAlignment="1">
      <alignment horizontal="center" vertical="center" shrinkToFit="1"/>
    </xf>
    <xf numFmtId="0" fontId="24" fillId="0" borderId="9" xfId="1" applyFont="1" applyBorder="1" applyAlignment="1">
      <alignment horizontal="center" vertical="justify" shrinkToFit="1"/>
    </xf>
    <xf numFmtId="0" fontId="25" fillId="0" borderId="9" xfId="1" applyFont="1" applyBorder="1" applyAlignment="1">
      <alignment horizontal="center" vertical="justify" shrinkToFit="1"/>
    </xf>
    <xf numFmtId="0" fontId="25" fillId="2" borderId="9" xfId="1" applyFont="1" applyFill="1" applyBorder="1" applyAlignment="1">
      <alignment horizontal="center" vertical="justify" shrinkToFit="1"/>
    </xf>
    <xf numFmtId="0" fontId="25" fillId="2" borderId="16" xfId="1" applyFont="1" applyFill="1" applyBorder="1" applyAlignment="1">
      <alignment horizontal="center" vertical="justify" shrinkToFit="1"/>
    </xf>
    <xf numFmtId="0" fontId="20" fillId="0" borderId="4" xfId="1" applyFont="1" applyBorder="1" applyAlignment="1">
      <alignment horizontal="center" vertical="justify" shrinkToFit="1"/>
    </xf>
    <xf numFmtId="0" fontId="21" fillId="3" borderId="58" xfId="1" applyFont="1" applyFill="1" applyBorder="1" applyAlignment="1">
      <alignment horizontal="center" vertical="center" shrinkToFit="1"/>
    </xf>
    <xf numFmtId="0" fontId="21" fillId="3" borderId="49" xfId="1" applyFont="1" applyFill="1" applyBorder="1" applyAlignment="1">
      <alignment horizontal="center" vertical="center" shrinkToFit="1"/>
    </xf>
    <xf numFmtId="0" fontId="21" fillId="3" borderId="38" xfId="1" applyFont="1" applyFill="1" applyBorder="1" applyAlignment="1">
      <alignment horizontal="center" vertical="center" shrinkToFit="1"/>
    </xf>
    <xf numFmtId="0" fontId="20" fillId="0" borderId="20" xfId="1" applyFont="1" applyBorder="1" applyAlignment="1">
      <alignment horizontal="center" vertical="justify" shrinkToFit="1"/>
    </xf>
    <xf numFmtId="0" fontId="16" fillId="0" borderId="4" xfId="1" applyFill="1" applyBorder="1" applyAlignment="1">
      <alignment horizontal="center" vertical="justify" shrinkToFit="1"/>
    </xf>
    <xf numFmtId="0" fontId="16" fillId="0" borderId="59" xfId="1" applyFill="1" applyBorder="1" applyAlignment="1">
      <alignment horizontal="center" vertical="center" shrinkToFit="1"/>
    </xf>
    <xf numFmtId="2" fontId="16" fillId="0" borderId="60" xfId="1" applyNumberFormat="1" applyFill="1" applyBorder="1" applyAlignment="1">
      <alignment horizontal="center" vertical="center" shrinkToFit="1"/>
    </xf>
    <xf numFmtId="2" fontId="16" fillId="0" borderId="61" xfId="1" applyNumberFormat="1" applyFill="1" applyBorder="1" applyAlignment="1">
      <alignment horizontal="center" vertical="center" shrinkToFit="1"/>
    </xf>
    <xf numFmtId="0" fontId="16" fillId="0" borderId="8" xfId="1" applyFill="1" applyBorder="1" applyAlignment="1">
      <alignment horizontal="center" vertical="justify" shrinkToFit="1"/>
    </xf>
    <xf numFmtId="2" fontId="12" fillId="0" borderId="60" xfId="1" applyNumberFormat="1" applyFont="1" applyFill="1" applyBorder="1" applyAlignment="1">
      <alignment horizontal="center" vertical="center" shrinkToFit="1"/>
    </xf>
    <xf numFmtId="2" fontId="25" fillId="0" borderId="60" xfId="1" applyNumberFormat="1" applyFont="1" applyFill="1" applyBorder="1" applyAlignment="1">
      <alignment horizontal="center" vertical="center" shrinkToFit="1"/>
    </xf>
    <xf numFmtId="0" fontId="24" fillId="0" borderId="24" xfId="1" applyFont="1" applyBorder="1" applyAlignment="1">
      <alignment vertical="center" shrinkToFit="1"/>
    </xf>
    <xf numFmtId="0" fontId="16" fillId="4" borderId="1" xfId="1" applyFill="1" applyBorder="1" applyAlignment="1">
      <alignment horizontal="center" vertical="justify" shrinkToFit="1"/>
    </xf>
    <xf numFmtId="0" fontId="16" fillId="4" borderId="2" xfId="1" applyFill="1" applyBorder="1" applyAlignment="1">
      <alignment horizontal="center" vertical="top" shrinkToFit="1"/>
    </xf>
    <xf numFmtId="0" fontId="16" fillId="4" borderId="2" xfId="1" applyFill="1" applyBorder="1" applyAlignment="1">
      <alignment horizontal="center" vertical="justify" shrinkToFit="1"/>
    </xf>
    <xf numFmtId="0" fontId="16" fillId="4" borderId="3" xfId="1" applyFill="1" applyBorder="1" applyAlignment="1">
      <alignment horizontal="center" vertical="justify" shrinkToFit="1"/>
    </xf>
    <xf numFmtId="0" fontId="16" fillId="4" borderId="0" xfId="1" applyFill="1" applyAlignment="1">
      <alignment shrinkToFit="1"/>
    </xf>
    <xf numFmtId="0" fontId="19" fillId="4" borderId="4" xfId="1" applyFont="1" applyFill="1" applyBorder="1" applyAlignment="1">
      <alignment vertical="center" shrinkToFit="1"/>
    </xf>
    <xf numFmtId="0" fontId="21" fillId="4" borderId="5" xfId="1" applyFont="1" applyFill="1" applyBorder="1" applyAlignment="1">
      <alignment horizontal="center" vertical="center" shrinkToFit="1"/>
    </xf>
    <xf numFmtId="0" fontId="21" fillId="4" borderId="6" xfId="1" applyFont="1" applyFill="1" applyBorder="1" applyAlignment="1">
      <alignment vertical="center" shrinkToFit="1"/>
    </xf>
    <xf numFmtId="0" fontId="20" fillId="4" borderId="6" xfId="1" applyFont="1" applyFill="1" applyBorder="1" applyAlignment="1">
      <alignment vertical="center" shrinkToFit="1"/>
    </xf>
    <xf numFmtId="0" fontId="23" fillId="4" borderId="7" xfId="1" applyFont="1" applyFill="1" applyBorder="1" applyAlignment="1">
      <alignment vertical="center" shrinkToFit="1"/>
    </xf>
    <xf numFmtId="0" fontId="19" fillId="4" borderId="8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vertical="center" shrinkToFit="1"/>
    </xf>
    <xf numFmtId="0" fontId="21" fillId="4" borderId="0" xfId="1" applyFont="1" applyFill="1" applyBorder="1" applyAlignment="1">
      <alignment vertical="center" shrinkToFit="1"/>
    </xf>
    <xf numFmtId="0" fontId="23" fillId="4" borderId="11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horizontal="center" vertical="center" shrinkToFit="1"/>
    </xf>
    <xf numFmtId="0" fontId="16" fillId="4" borderId="4" xfId="1" applyFill="1" applyBorder="1" applyAlignment="1">
      <alignment horizontal="center" vertical="justify" shrinkToFit="1"/>
    </xf>
    <xf numFmtId="0" fontId="19" fillId="4" borderId="9" xfId="1" applyFont="1" applyFill="1" applyBorder="1" applyAlignment="1">
      <alignment horizontal="center" vertical="center" shrinkToFit="1"/>
    </xf>
    <xf numFmtId="0" fontId="24" fillId="4" borderId="9" xfId="1" applyFont="1" applyFill="1" applyBorder="1" applyAlignment="1">
      <alignment horizontal="center" vertical="justify" shrinkToFit="1"/>
    </xf>
    <xf numFmtId="0" fontId="25" fillId="4" borderId="9" xfId="1" applyFont="1" applyFill="1" applyBorder="1" applyAlignment="1">
      <alignment horizontal="center" vertical="justify" shrinkToFit="1"/>
    </xf>
    <xf numFmtId="0" fontId="16" fillId="4" borderId="9" xfId="1" applyFill="1" applyBorder="1" applyAlignment="1">
      <alignment horizontal="center" vertical="justify" shrinkToFit="1"/>
    </xf>
    <xf numFmtId="0" fontId="25" fillId="4" borderId="16" xfId="1" applyFont="1" applyFill="1" applyBorder="1" applyAlignment="1">
      <alignment horizontal="center" vertical="justify" shrinkToFit="1"/>
    </xf>
    <xf numFmtId="0" fontId="16" fillId="4" borderId="8" xfId="1" applyFill="1" applyBorder="1" applyAlignment="1">
      <alignment horizontal="center" vertical="justify" shrinkToFit="1"/>
    </xf>
    <xf numFmtId="0" fontId="20" fillId="4" borderId="4" xfId="1" applyFont="1" applyFill="1" applyBorder="1" applyAlignment="1">
      <alignment horizontal="center" vertical="justify" shrinkToFit="1"/>
    </xf>
    <xf numFmtId="0" fontId="21" fillId="5" borderId="58" xfId="1" applyFont="1" applyFill="1" applyBorder="1" applyAlignment="1" applyProtection="1">
      <alignment horizontal="center" vertical="center" shrinkToFit="1"/>
      <protection locked="0"/>
    </xf>
    <xf numFmtId="0" fontId="16" fillId="4" borderId="29" xfId="1" applyFill="1" applyBorder="1" applyAlignment="1">
      <alignment horizontal="center" vertical="center" shrinkToFit="1"/>
    </xf>
    <xf numFmtId="2" fontId="16" fillId="4" borderId="30" xfId="1" applyNumberFormat="1" applyFill="1" applyBorder="1" applyAlignment="1" applyProtection="1">
      <alignment horizontal="center" vertical="center" shrinkToFit="1"/>
      <protection locked="0"/>
    </xf>
    <xf numFmtId="0" fontId="16" fillId="4" borderId="21" xfId="1" applyFill="1" applyBorder="1" applyAlignment="1">
      <alignment horizontal="center" vertical="center" shrinkToFit="1"/>
    </xf>
    <xf numFmtId="2" fontId="16" fillId="4" borderId="26" xfId="1" applyNumberFormat="1" applyFill="1" applyBorder="1" applyAlignment="1" applyProtection="1">
      <alignment horizontal="center" vertical="center" shrinkToFit="1"/>
      <protection locked="0"/>
    </xf>
    <xf numFmtId="0" fontId="16" fillId="4" borderId="23" xfId="1" applyFill="1" applyBorder="1" applyAlignment="1">
      <alignment vertical="center" shrinkToFit="1"/>
    </xf>
    <xf numFmtId="0" fontId="16" fillId="4" borderId="24" xfId="1" applyFill="1" applyBorder="1" applyAlignment="1">
      <alignment vertical="center" shrinkToFit="1"/>
    </xf>
    <xf numFmtId="0" fontId="24" fillId="4" borderId="24" xfId="1" applyFont="1" applyFill="1" applyBorder="1" applyAlignment="1">
      <alignment vertical="center" shrinkToFit="1"/>
    </xf>
    <xf numFmtId="0" fontId="16" fillId="4" borderId="25" xfId="1" applyFill="1" applyBorder="1" applyAlignment="1">
      <alignment vertical="center" shrinkToFit="1"/>
    </xf>
    <xf numFmtId="0" fontId="8" fillId="0" borderId="20" xfId="1" applyFont="1" applyBorder="1" applyAlignment="1">
      <alignment horizontal="center" vertical="justify" shrinkToFit="1"/>
    </xf>
    <xf numFmtId="0" fontId="11" fillId="0" borderId="51" xfId="1" applyFont="1" applyBorder="1" applyAlignment="1">
      <alignment horizontal="center" vertical="center" shrinkToFit="1"/>
    </xf>
    <xf numFmtId="0" fontId="8" fillId="3" borderId="58" xfId="1" applyFont="1" applyFill="1" applyBorder="1" applyAlignment="1">
      <alignment horizontal="center" vertical="center" shrinkToFit="1"/>
    </xf>
    <xf numFmtId="0" fontId="16" fillId="0" borderId="59" xfId="1" applyBorder="1" applyAlignment="1">
      <alignment horizontal="center" vertical="center" shrinkToFit="1"/>
    </xf>
    <xf numFmtId="0" fontId="21" fillId="5" borderId="49" xfId="1" applyFont="1" applyFill="1" applyBorder="1" applyAlignment="1" applyProtection="1">
      <alignment horizontal="center" vertical="center" shrinkToFit="1"/>
      <protection locked="0"/>
    </xf>
    <xf numFmtId="0" fontId="20" fillId="4" borderId="8" xfId="1" applyFont="1" applyFill="1" applyBorder="1" applyAlignment="1">
      <alignment horizontal="center" vertical="justify" shrinkToFit="1"/>
    </xf>
    <xf numFmtId="2" fontId="12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6" fillId="4" borderId="1" xfId="1" applyFill="1" applyBorder="1" applyAlignment="1">
      <alignment horizontal="center" vertical="justify"/>
    </xf>
    <xf numFmtId="0" fontId="16" fillId="4" borderId="2" xfId="1" applyFill="1" applyBorder="1" applyAlignment="1">
      <alignment horizontal="center" vertical="top"/>
    </xf>
    <xf numFmtId="0" fontId="16" fillId="4" borderId="2" xfId="1" applyFill="1" applyBorder="1" applyAlignment="1">
      <alignment horizontal="center" vertical="justify"/>
    </xf>
    <xf numFmtId="0" fontId="16" fillId="4" borderId="3" xfId="1" applyFill="1" applyBorder="1" applyAlignment="1">
      <alignment horizontal="center" vertical="justify"/>
    </xf>
    <xf numFmtId="0" fontId="16" fillId="4" borderId="0" xfId="1" applyFill="1"/>
    <xf numFmtId="0" fontId="19" fillId="4" borderId="4" xfId="1" applyFont="1" applyFill="1" applyBorder="1" applyAlignment="1">
      <alignment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vertical="center"/>
    </xf>
    <xf numFmtId="0" fontId="20" fillId="4" borderId="6" xfId="1" applyFont="1" applyFill="1" applyBorder="1" applyAlignment="1">
      <alignment vertical="center"/>
    </xf>
    <xf numFmtId="0" fontId="23" fillId="4" borderId="7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23" fillId="4" borderId="11" xfId="1" applyFont="1" applyFill="1" applyBorder="1" applyAlignment="1">
      <alignment vertical="center"/>
    </xf>
    <xf numFmtId="0" fontId="21" fillId="4" borderId="10" xfId="1" applyFont="1" applyFill="1" applyBorder="1" applyAlignment="1">
      <alignment horizontal="center" vertical="center"/>
    </xf>
    <xf numFmtId="0" fontId="16" fillId="4" borderId="4" xfId="1" applyFill="1" applyBorder="1" applyAlignment="1">
      <alignment horizontal="center" vertical="justify"/>
    </xf>
    <xf numFmtId="0" fontId="19" fillId="4" borderId="9" xfId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justify"/>
    </xf>
    <xf numFmtId="0" fontId="25" fillId="4" borderId="9" xfId="1" applyFont="1" applyFill="1" applyBorder="1" applyAlignment="1">
      <alignment horizontal="center" vertical="justify"/>
    </xf>
    <xf numFmtId="0" fontId="16" fillId="4" borderId="9" xfId="1" applyFill="1" applyBorder="1" applyAlignment="1">
      <alignment horizontal="center" vertical="justify"/>
    </xf>
    <xf numFmtId="0" fontId="25" fillId="4" borderId="16" xfId="1" applyFont="1" applyFill="1" applyBorder="1" applyAlignment="1">
      <alignment horizontal="center" vertical="justify"/>
    </xf>
    <xf numFmtId="0" fontId="16" fillId="4" borderId="8" xfId="1" applyFill="1" applyBorder="1" applyAlignment="1">
      <alignment horizontal="center" vertical="justify"/>
    </xf>
    <xf numFmtId="0" fontId="20" fillId="4" borderId="4" xfId="1" applyFont="1" applyFill="1" applyBorder="1" applyAlignment="1">
      <alignment horizontal="center" vertical="justify"/>
    </xf>
    <xf numFmtId="0" fontId="21" fillId="5" borderId="58" xfId="1" applyFont="1" applyFill="1" applyBorder="1" applyAlignment="1" applyProtection="1">
      <alignment horizontal="center" vertical="center"/>
      <protection locked="0"/>
    </xf>
    <xf numFmtId="0" fontId="21" fillId="5" borderId="38" xfId="1" applyFont="1" applyFill="1" applyBorder="1" applyAlignment="1" applyProtection="1">
      <alignment horizontal="center" vertical="center"/>
      <protection locked="0"/>
    </xf>
    <xf numFmtId="0" fontId="20" fillId="4" borderId="20" xfId="1" applyFont="1" applyFill="1" applyBorder="1" applyAlignment="1">
      <alignment horizontal="center" vertical="justify"/>
    </xf>
    <xf numFmtId="0" fontId="16" fillId="4" borderId="29" xfId="1" applyFill="1" applyBorder="1" applyAlignment="1">
      <alignment horizontal="center" vertical="center"/>
    </xf>
    <xf numFmtId="2" fontId="16" fillId="4" borderId="30" xfId="1" applyNumberFormat="1" applyFill="1" applyBorder="1" applyAlignment="1" applyProtection="1">
      <alignment horizontal="center" vertical="center"/>
      <protection locked="0"/>
    </xf>
    <xf numFmtId="2" fontId="16" fillId="4" borderId="29" xfId="1" applyNumberFormat="1" applyFill="1" applyBorder="1" applyAlignment="1" applyProtection="1">
      <alignment horizontal="center" vertical="center"/>
      <protection locked="0"/>
    </xf>
    <xf numFmtId="2" fontId="16" fillId="4" borderId="63" xfId="1" applyNumberFormat="1" applyFill="1" applyBorder="1" applyAlignment="1" applyProtection="1">
      <alignment horizontal="center" vertical="center"/>
      <protection locked="0"/>
    </xf>
    <xf numFmtId="2" fontId="16" fillId="4" borderId="64" xfId="1" applyNumberFormat="1" applyFill="1" applyBorder="1" applyAlignment="1" applyProtection="1">
      <alignment horizontal="center" vertical="center"/>
      <protection locked="0"/>
    </xf>
    <xf numFmtId="0" fontId="16" fillId="4" borderId="21" xfId="1" applyFill="1" applyBorder="1" applyAlignment="1">
      <alignment horizontal="center" vertical="center"/>
    </xf>
    <xf numFmtId="2" fontId="16" fillId="4" borderId="26" xfId="1" applyNumberFormat="1" applyFill="1" applyBorder="1" applyAlignment="1" applyProtection="1">
      <alignment horizontal="center" vertical="center"/>
      <protection locked="0"/>
    </xf>
    <xf numFmtId="2" fontId="16" fillId="4" borderId="21" xfId="1" applyNumberFormat="1" applyFill="1" applyBorder="1" applyAlignment="1" applyProtection="1">
      <alignment horizontal="center" vertical="center"/>
      <protection locked="0"/>
    </xf>
    <xf numFmtId="2" fontId="16" fillId="4" borderId="54" xfId="1" applyNumberFormat="1" applyFill="1" applyBorder="1" applyAlignment="1" applyProtection="1">
      <alignment horizontal="center" vertical="center"/>
      <protection locked="0"/>
    </xf>
    <xf numFmtId="2" fontId="16" fillId="4" borderId="65" xfId="1" applyNumberFormat="1" applyFill="1" applyBorder="1" applyAlignment="1" applyProtection="1">
      <alignment horizontal="center" vertical="center"/>
      <protection locked="0"/>
    </xf>
    <xf numFmtId="2" fontId="16" fillId="4" borderId="55" xfId="1" applyNumberFormat="1" applyFill="1" applyBorder="1" applyAlignment="1" applyProtection="1">
      <alignment horizontal="center" vertical="center"/>
      <protection locked="0"/>
    </xf>
    <xf numFmtId="2" fontId="16" fillId="4" borderId="22" xfId="1" applyNumberFormat="1" applyFill="1" applyBorder="1" applyAlignment="1">
      <alignment horizontal="center" vertical="center"/>
    </xf>
    <xf numFmtId="2" fontId="16" fillId="4" borderId="66" xfId="1" applyNumberFormat="1" applyFill="1" applyBorder="1" applyAlignment="1">
      <alignment horizontal="center" vertical="center"/>
    </xf>
    <xf numFmtId="2" fontId="16" fillId="4" borderId="67" xfId="1" applyNumberFormat="1" applyFill="1" applyBorder="1" applyAlignment="1">
      <alignment horizontal="center" vertical="center"/>
    </xf>
    <xf numFmtId="0" fontId="16" fillId="4" borderId="23" xfId="1" applyFill="1" applyBorder="1" applyAlignment="1">
      <alignment vertical="center"/>
    </xf>
    <xf numFmtId="0" fontId="16" fillId="4" borderId="24" xfId="1" applyFill="1" applyBorder="1" applyAlignment="1">
      <alignment vertical="center"/>
    </xf>
    <xf numFmtId="0" fontId="24" fillId="4" borderId="24" xfId="1" applyFont="1" applyFill="1" applyBorder="1" applyAlignment="1">
      <alignment vertical="center"/>
    </xf>
    <xf numFmtId="0" fontId="16" fillId="4" borderId="25" xfId="1" applyFill="1" applyBorder="1" applyAlignment="1">
      <alignment vertical="center"/>
    </xf>
    <xf numFmtId="0" fontId="11" fillId="0" borderId="37" xfId="0" applyFont="1" applyBorder="1" applyAlignment="1">
      <alignment horizontal="center" vertical="center" wrapText="1" shrinkToFit="1"/>
    </xf>
    <xf numFmtId="0" fontId="8" fillId="7" borderId="12" xfId="0" applyFont="1" applyFill="1" applyBorder="1" applyAlignment="1">
      <alignment vertical="center" shrinkToFit="1"/>
    </xf>
    <xf numFmtId="0" fontId="26" fillId="0" borderId="12" xfId="0" applyFont="1" applyBorder="1" applyAlignment="1">
      <alignment horizontal="center" vertical="center" shrinkToFit="1"/>
    </xf>
    <xf numFmtId="0" fontId="6" fillId="7" borderId="0" xfId="0" applyFont="1" applyFill="1" applyAlignment="1">
      <alignment vertical="center" shrinkToFit="1"/>
    </xf>
    <xf numFmtId="0" fontId="8" fillId="7" borderId="12" xfId="0" applyFont="1" applyFill="1" applyBorder="1" applyAlignment="1">
      <alignment horizontal="center" vertical="center" shrinkToFit="1"/>
    </xf>
    <xf numFmtId="0" fontId="8" fillId="7" borderId="13" xfId="0" applyFont="1" applyFill="1" applyBorder="1" applyAlignment="1">
      <alignment horizontal="center" vertical="center" shrinkToFit="1"/>
    </xf>
    <xf numFmtId="0" fontId="13" fillId="8" borderId="17" xfId="0" applyFont="1" applyFill="1" applyBorder="1" applyAlignment="1">
      <alignment horizontal="center" vertical="center" shrinkToFit="1"/>
    </xf>
    <xf numFmtId="0" fontId="6" fillId="8" borderId="58" xfId="0" applyFont="1" applyFill="1" applyBorder="1" applyAlignment="1">
      <alignment horizontal="center" vertical="center" shrinkToFit="1"/>
    </xf>
    <xf numFmtId="49" fontId="6" fillId="8" borderId="58" xfId="0" applyNumberFormat="1" applyFont="1" applyFill="1" applyBorder="1" applyAlignment="1">
      <alignment horizontal="center" vertical="center" shrinkToFit="1"/>
    </xf>
    <xf numFmtId="0" fontId="13" fillId="8" borderId="38" xfId="0" applyFont="1" applyFill="1" applyBorder="1" applyAlignment="1">
      <alignment horizontal="center" vertical="center" shrinkToFit="1"/>
    </xf>
    <xf numFmtId="0" fontId="13" fillId="8" borderId="19" xfId="0" applyFont="1" applyFill="1" applyBorder="1" applyAlignment="1">
      <alignment horizontal="center" vertical="center" wrapText="1" shrinkToFit="1"/>
    </xf>
    <xf numFmtId="49" fontId="18" fillId="0" borderId="34" xfId="0" applyNumberFormat="1" applyFont="1" applyBorder="1" applyAlignment="1">
      <alignment horizontal="center" vertical="center"/>
    </xf>
    <xf numFmtId="2" fontId="27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19" fillId="4" borderId="4" xfId="0" applyFont="1" applyFill="1" applyBorder="1" applyAlignment="1">
      <alignment vertical="center" shrinkToFit="1"/>
    </xf>
    <xf numFmtId="0" fontId="21" fillId="4" borderId="5" xfId="0" applyFont="1" applyFill="1" applyBorder="1" applyAlignment="1">
      <alignment horizontal="center" vertical="center" shrinkToFit="1"/>
    </xf>
    <xf numFmtId="0" fontId="21" fillId="4" borderId="6" xfId="0" applyFont="1" applyFill="1" applyBorder="1" applyAlignment="1">
      <alignment vertical="center" shrinkToFit="1"/>
    </xf>
    <xf numFmtId="0" fontId="20" fillId="4" borderId="6" xfId="0" applyFont="1" applyFill="1" applyBorder="1" applyAlignment="1">
      <alignment vertical="center" shrinkToFit="1"/>
    </xf>
    <xf numFmtId="0" fontId="23" fillId="4" borderId="7" xfId="0" applyFont="1" applyFill="1" applyBorder="1" applyAlignment="1">
      <alignment vertical="center" shrinkToFit="1"/>
    </xf>
    <xf numFmtId="0" fontId="19" fillId="4" borderId="8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vertical="center" shrinkToFit="1"/>
    </xf>
    <xf numFmtId="0" fontId="21" fillId="4" borderId="0" xfId="0" applyFont="1" applyFill="1" applyBorder="1" applyAlignment="1">
      <alignment vertical="center" shrinkToFit="1"/>
    </xf>
    <xf numFmtId="0" fontId="23" fillId="4" borderId="11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19" fillId="4" borderId="9" xfId="0" applyFont="1" applyFill="1" applyBorder="1" applyAlignment="1">
      <alignment horizontal="center" vertical="center" shrinkToFit="1"/>
    </xf>
    <xf numFmtId="0" fontId="24" fillId="4" borderId="9" xfId="0" applyFont="1" applyFill="1" applyBorder="1" applyAlignment="1">
      <alignment horizontal="center" vertical="justify" shrinkToFit="1"/>
    </xf>
    <xf numFmtId="0" fontId="25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5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0" fillId="4" borderId="4" xfId="0" applyFont="1" applyFill="1" applyBorder="1" applyAlignment="1">
      <alignment horizontal="center" vertical="justify" shrinkToFit="1"/>
    </xf>
    <xf numFmtId="0" fontId="21" fillId="5" borderId="58" xfId="0" applyFont="1" applyFill="1" applyBorder="1" applyAlignment="1" applyProtection="1">
      <alignment horizontal="center" vertical="center" shrinkToFit="1"/>
      <protection locked="0"/>
    </xf>
    <xf numFmtId="0" fontId="21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5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4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4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1" fillId="0" borderId="53" xfId="0" applyNumberFormat="1" applyFont="1" applyBorder="1" applyAlignment="1">
      <alignment horizontal="center" vertical="center" wrapText="1" shrinkToFit="1"/>
    </xf>
    <xf numFmtId="2" fontId="11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1" fillId="4" borderId="34" xfId="0" applyNumberFormat="1" applyFont="1" applyFill="1" applyBorder="1" applyAlignment="1">
      <alignment horizontal="center" vertical="center" wrapText="1" shrinkToFit="1"/>
    </xf>
    <xf numFmtId="0" fontId="11" fillId="0" borderId="65" xfId="0" applyFont="1" applyBorder="1" applyAlignment="1">
      <alignment horizontal="center" vertical="center" wrapText="1" shrinkToFit="1"/>
    </xf>
    <xf numFmtId="0" fontId="2" fillId="0" borderId="0" xfId="2"/>
    <xf numFmtId="0" fontId="28" fillId="0" borderId="0" xfId="2" applyFont="1"/>
    <xf numFmtId="0" fontId="2" fillId="0" borderId="78" xfId="2" applyBorder="1"/>
    <xf numFmtId="0" fontId="28" fillId="0" borderId="78" xfId="2" applyFont="1" applyBorder="1"/>
    <xf numFmtId="0" fontId="29" fillId="0" borderId="0" xfId="2" applyFont="1"/>
    <xf numFmtId="0" fontId="30" fillId="0" borderId="0" xfId="2" applyFont="1"/>
    <xf numFmtId="14" fontId="29" fillId="0" borderId="0" xfId="2" applyNumberFormat="1" applyFont="1"/>
    <xf numFmtId="0" fontId="29" fillId="0" borderId="0" xfId="2" applyFont="1" applyAlignment="1">
      <alignment horizontal="right"/>
    </xf>
    <xf numFmtId="0" fontId="29" fillId="0" borderId="78" xfId="2" applyFont="1" applyBorder="1"/>
    <xf numFmtId="0" fontId="34" fillId="0" borderId="0" xfId="2" applyFont="1"/>
    <xf numFmtId="0" fontId="35" fillId="0" borderId="0" xfId="2" applyFont="1"/>
    <xf numFmtId="0" fontId="29" fillId="0" borderId="0" xfId="2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/>
    <xf numFmtId="0" fontId="31" fillId="0" borderId="0" xfId="0" applyFont="1"/>
    <xf numFmtId="2" fontId="38" fillId="0" borderId="26" xfId="1" applyNumberFormat="1" applyFont="1" applyBorder="1" applyAlignment="1">
      <alignment horizontal="center" vertical="center" shrinkToFit="1"/>
    </xf>
    <xf numFmtId="2" fontId="38" fillId="0" borderId="36" xfId="1" applyNumberFormat="1" applyFont="1" applyBorder="1" applyAlignment="1">
      <alignment horizontal="center" vertical="center" shrinkToFit="1"/>
    </xf>
    <xf numFmtId="0" fontId="8" fillId="9" borderId="49" xfId="1" applyFont="1" applyFill="1" applyBorder="1" applyAlignment="1">
      <alignment horizontal="center" vertical="center" shrinkToFit="1"/>
    </xf>
    <xf numFmtId="0" fontId="8" fillId="9" borderId="38" xfId="1" applyFont="1" applyFill="1" applyBorder="1" applyAlignment="1">
      <alignment horizontal="center" vertical="center" shrinkToFit="1"/>
    </xf>
    <xf numFmtId="2" fontId="16" fillId="10" borderId="30" xfId="1" applyNumberFormat="1" applyFill="1" applyBorder="1" applyAlignment="1">
      <alignment horizontal="center" vertical="center" shrinkToFit="1"/>
    </xf>
    <xf numFmtId="2" fontId="16" fillId="10" borderId="31" xfId="1" applyNumberFormat="1" applyFill="1" applyBorder="1" applyAlignment="1">
      <alignment horizontal="center" vertical="center" shrinkToFit="1"/>
    </xf>
    <xf numFmtId="2" fontId="16" fillId="10" borderId="26" xfId="1" applyNumberFormat="1" applyFill="1" applyBorder="1" applyAlignment="1">
      <alignment horizontal="center" vertical="center" shrinkToFit="1"/>
    </xf>
    <xf numFmtId="2" fontId="16" fillId="10" borderId="32" xfId="1" applyNumberFormat="1" applyFill="1" applyBorder="1" applyAlignment="1">
      <alignment horizontal="center" vertical="center" shrinkToFit="1"/>
    </xf>
    <xf numFmtId="2" fontId="16" fillId="10" borderId="36" xfId="1" applyNumberFormat="1" applyFill="1" applyBorder="1" applyAlignment="1">
      <alignment horizontal="center" vertical="center" shrinkToFit="1"/>
    </xf>
    <xf numFmtId="2" fontId="16" fillId="10" borderId="56" xfId="1" applyNumberFormat="1" applyFill="1" applyBorder="1" applyAlignment="1">
      <alignment horizontal="center" vertical="center" shrinkToFit="1"/>
    </xf>
    <xf numFmtId="2" fontId="16" fillId="10" borderId="33" xfId="1" applyNumberFormat="1" applyFill="1" applyBorder="1" applyAlignment="1">
      <alignment horizontal="center" vertical="center" shrinkToFit="1"/>
    </xf>
    <xf numFmtId="2" fontId="16" fillId="10" borderId="34" xfId="1" applyNumberFormat="1" applyFill="1" applyBorder="1" applyAlignment="1">
      <alignment horizontal="center" vertical="center" shrinkToFit="1"/>
    </xf>
    <xf numFmtId="0" fontId="8" fillId="9" borderId="28" xfId="0" applyFont="1" applyFill="1" applyBorder="1" applyAlignment="1">
      <alignment horizontal="center" vertical="center" shrinkToFit="1"/>
    </xf>
    <xf numFmtId="0" fontId="8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8" fillId="0" borderId="26" xfId="0" applyNumberFormat="1" applyFont="1" applyBorder="1" applyAlignment="1">
      <alignment horizontal="center" vertical="center" shrinkToFit="1"/>
    </xf>
    <xf numFmtId="2" fontId="38" fillId="0" borderId="33" xfId="0" applyNumberFormat="1" applyFont="1" applyBorder="1" applyAlignment="1">
      <alignment horizontal="center" vertical="center" shrinkToFit="1"/>
    </xf>
    <xf numFmtId="2" fontId="38" fillId="0" borderId="30" xfId="1" applyNumberFormat="1" applyFont="1" applyBorder="1" applyAlignment="1">
      <alignment horizontal="center" vertical="center" shrinkToFit="1"/>
    </xf>
    <xf numFmtId="0" fontId="21" fillId="9" borderId="49" xfId="1" applyFont="1" applyFill="1" applyBorder="1" applyAlignment="1" applyProtection="1">
      <alignment horizontal="center" vertical="center" shrinkToFit="1"/>
      <protection locked="0"/>
    </xf>
    <xf numFmtId="0" fontId="21" fillId="9" borderId="62" xfId="1" applyFont="1" applyFill="1" applyBorder="1" applyAlignment="1" applyProtection="1">
      <alignment horizontal="center" vertical="center" shrinkToFit="1"/>
      <protection locked="0"/>
    </xf>
    <xf numFmtId="0" fontId="21" fillId="9" borderId="38" xfId="1" applyFont="1" applyFill="1" applyBorder="1" applyAlignment="1" applyProtection="1">
      <alignment horizontal="center" vertical="center" shrinkToFit="1"/>
      <protection locked="0"/>
    </xf>
    <xf numFmtId="2" fontId="16" fillId="10" borderId="30" xfId="1" applyNumberFormat="1" applyFill="1" applyBorder="1" applyAlignment="1" applyProtection="1">
      <alignment horizontal="center" vertical="center" shrinkToFit="1"/>
      <protection locked="0"/>
    </xf>
    <xf numFmtId="2" fontId="16" fillId="10" borderId="31" xfId="1" applyNumberFormat="1" applyFill="1" applyBorder="1" applyAlignment="1" applyProtection="1">
      <alignment horizontal="center" vertical="center" shrinkToFit="1"/>
      <protection locked="0"/>
    </xf>
    <xf numFmtId="2" fontId="16" fillId="10" borderId="26" xfId="1" applyNumberFormat="1" applyFill="1" applyBorder="1" applyAlignment="1" applyProtection="1">
      <alignment horizontal="center" vertical="center" shrinkToFit="1"/>
      <protection locked="0"/>
    </xf>
    <xf numFmtId="2" fontId="16" fillId="10" borderId="32" xfId="1" applyNumberFormat="1" applyFill="1" applyBorder="1" applyAlignment="1" applyProtection="1">
      <alignment horizontal="center" vertical="center" shrinkToFit="1"/>
      <protection locked="0"/>
    </xf>
    <xf numFmtId="0" fontId="21" fillId="9" borderId="58" xfId="0" applyFont="1" applyFill="1" applyBorder="1" applyAlignment="1" applyProtection="1">
      <alignment horizontal="center" vertical="center" shrinkToFit="1"/>
      <protection locked="0"/>
    </xf>
    <xf numFmtId="0" fontId="21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8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8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6" fillId="0" borderId="36" xfId="1" applyNumberFormat="1" applyFont="1" applyBorder="1" applyAlignment="1">
      <alignment horizontal="center" vertical="center" shrinkToFit="1"/>
    </xf>
    <xf numFmtId="2" fontId="38" fillId="4" borderId="30" xfId="1" applyNumberFormat="1" applyFont="1" applyFill="1" applyBorder="1" applyAlignment="1" applyProtection="1">
      <alignment horizontal="center" vertical="center"/>
      <protection locked="0"/>
    </xf>
    <xf numFmtId="2" fontId="38" fillId="4" borderId="26" xfId="1" applyNumberFormat="1" applyFont="1" applyFill="1" applyBorder="1" applyAlignment="1" applyProtection="1">
      <alignment horizontal="center" vertical="center"/>
      <protection locked="0"/>
    </xf>
    <xf numFmtId="2" fontId="38" fillId="0" borderId="60" xfId="1" applyNumberFormat="1" applyFont="1" applyFill="1" applyBorder="1" applyAlignment="1">
      <alignment horizontal="center" vertical="center" shrinkToFit="1"/>
    </xf>
    <xf numFmtId="2" fontId="16" fillId="0" borderId="60" xfId="1" applyNumberFormat="1" applyFont="1" applyFill="1" applyBorder="1" applyAlignment="1">
      <alignment horizontal="center" vertical="center" shrinkToFit="1"/>
    </xf>
    <xf numFmtId="2" fontId="1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/>
    <xf numFmtId="0" fontId="16" fillId="0" borderId="0" xfId="0" applyFont="1"/>
    <xf numFmtId="0" fontId="0" fillId="0" borderId="0" xfId="0" applyAlignment="1"/>
    <xf numFmtId="0" fontId="16" fillId="0" borderId="26" xfId="0" applyFont="1" applyBorder="1"/>
    <xf numFmtId="0" fontId="0" fillId="0" borderId="26" xfId="0" applyBorder="1" applyAlignment="1">
      <alignment horizontal="center" vertical="center"/>
    </xf>
    <xf numFmtId="0" fontId="16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2" fontId="16" fillId="0" borderId="26" xfId="1" applyNumberFormat="1" applyFont="1" applyBorder="1" applyAlignment="1">
      <alignment horizontal="center" vertical="center" shrinkToFit="1"/>
    </xf>
    <xf numFmtId="2" fontId="16" fillId="0" borderId="26" xfId="0" applyNumberFormat="1" applyFont="1" applyBorder="1" applyAlignment="1">
      <alignment horizontal="center" vertical="center" shrinkToFit="1"/>
    </xf>
    <xf numFmtId="2" fontId="16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1" fillId="0" borderId="0" xfId="0" applyFont="1" applyBorder="1" applyAlignment="1"/>
    <xf numFmtId="0" fontId="41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0" fillId="0" borderId="0" xfId="0" applyBorder="1"/>
    <xf numFmtId="0" fontId="42" fillId="0" borderId="0" xfId="0" applyFont="1" applyBorder="1"/>
    <xf numFmtId="14" fontId="0" fillId="0" borderId="0" xfId="0" applyNumberFormat="1" applyBorder="1"/>
    <xf numFmtId="0" fontId="44" fillId="0" borderId="0" xfId="0" applyFont="1"/>
    <xf numFmtId="0" fontId="45" fillId="0" borderId="17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7" fillId="0" borderId="26" xfId="0" applyFont="1" applyBorder="1" applyAlignment="1">
      <alignment horizontal="center"/>
    </xf>
    <xf numFmtId="0" fontId="48" fillId="0" borderId="0" xfId="0" applyFont="1"/>
    <xf numFmtId="0" fontId="49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0" fillId="0" borderId="0" xfId="0" applyFont="1" applyBorder="1"/>
    <xf numFmtId="0" fontId="0" fillId="0" borderId="6" xfId="0" applyFill="1" applyBorder="1"/>
    <xf numFmtId="0" fontId="0" fillId="0" borderId="6" xfId="0" applyBorder="1"/>
    <xf numFmtId="0" fontId="51" fillId="0" borderId="0" xfId="0" applyFont="1" applyBorder="1" applyAlignment="1"/>
    <xf numFmtId="0" fontId="52" fillId="0" borderId="0" xfId="0" applyFont="1" applyBorder="1" applyAlignment="1">
      <alignment horizontal="center"/>
    </xf>
    <xf numFmtId="0" fontId="46" fillId="0" borderId="95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46" fillId="0" borderId="17" xfId="0" applyFont="1" applyBorder="1"/>
    <xf numFmtId="0" fontId="46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3" fillId="0" borderId="0" xfId="0" applyNumberFormat="1" applyFont="1" applyFill="1" applyBorder="1"/>
    <xf numFmtId="0" fontId="46" fillId="13" borderId="26" xfId="0" applyFont="1" applyFill="1" applyBorder="1" applyAlignment="1">
      <alignment horizontal="center"/>
    </xf>
    <xf numFmtId="10" fontId="46" fillId="12" borderId="26" xfId="0" applyNumberFormat="1" applyFont="1" applyFill="1" applyBorder="1" applyAlignment="1">
      <alignment horizontal="center" vertical="center" wrapText="1"/>
    </xf>
    <xf numFmtId="1" fontId="46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2" fillId="0" borderId="0" xfId="0" applyFont="1" applyBorder="1"/>
    <xf numFmtId="0" fontId="55" fillId="0" borderId="0" xfId="0" applyFont="1" applyBorder="1"/>
    <xf numFmtId="168" fontId="0" fillId="0" borderId="0" xfId="0" applyNumberFormat="1" applyBorder="1" applyAlignment="1">
      <alignment vertical="center"/>
    </xf>
    <xf numFmtId="0" fontId="56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49" fontId="22" fillId="0" borderId="0" xfId="0" applyNumberFormat="1" applyFont="1" applyBorder="1" applyAlignment="1"/>
    <xf numFmtId="0" fontId="22" fillId="0" borderId="0" xfId="0" applyFont="1" applyBorder="1" applyAlignment="1">
      <alignment horizontal="left"/>
    </xf>
    <xf numFmtId="4" fontId="38" fillId="0" borderId="26" xfId="0" applyNumberFormat="1" applyFont="1" applyBorder="1" applyAlignment="1">
      <alignment horizontal="center" vertical="center" wrapText="1"/>
    </xf>
    <xf numFmtId="0" fontId="16" fillId="0" borderId="78" xfId="0" applyFont="1" applyBorder="1" applyAlignment="1">
      <alignment shrinkToFit="1"/>
    </xf>
    <xf numFmtId="0" fontId="16" fillId="0" borderId="4" xfId="1" applyBorder="1" applyAlignment="1">
      <alignment horizontal="center" vertical="justify" wrapText="1" shrinkToFit="1"/>
    </xf>
    <xf numFmtId="0" fontId="16" fillId="0" borderId="59" xfId="1" applyBorder="1" applyAlignment="1">
      <alignment horizontal="center" vertical="center" wrapText="1" shrinkToFit="1"/>
    </xf>
    <xf numFmtId="2" fontId="38" fillId="0" borderId="35" xfId="1" applyNumberFormat="1" applyFont="1" applyBorder="1" applyAlignment="1">
      <alignment horizontal="center" vertical="center" wrapText="1" shrinkToFit="1"/>
    </xf>
    <xf numFmtId="2" fontId="16" fillId="0" borderId="35" xfId="1" applyNumberFormat="1" applyBorder="1" applyAlignment="1">
      <alignment horizontal="center" vertical="center" wrapText="1" shrinkToFit="1"/>
    </xf>
    <xf numFmtId="49" fontId="18" fillId="0" borderId="32" xfId="0" applyNumberFormat="1" applyFont="1" applyBorder="1" applyAlignment="1">
      <alignment horizontal="center" vertical="center" wrapText="1"/>
    </xf>
    <xf numFmtId="2" fontId="16" fillId="0" borderId="21" xfId="1" applyNumberFormat="1" applyBorder="1" applyAlignment="1">
      <alignment horizontal="center" vertical="center" wrapText="1" shrinkToFit="1"/>
    </xf>
    <xf numFmtId="2" fontId="16" fillId="0" borderId="26" xfId="1" applyNumberFormat="1" applyBorder="1" applyAlignment="1">
      <alignment horizontal="center" vertical="center" wrapText="1" shrinkToFit="1"/>
    </xf>
    <xf numFmtId="2" fontId="16" fillId="10" borderId="26" xfId="1" applyNumberFormat="1" applyFill="1" applyBorder="1" applyAlignment="1">
      <alignment horizontal="center" vertical="center" wrapText="1" shrinkToFit="1"/>
    </xf>
    <xf numFmtId="2" fontId="16" fillId="10" borderId="32" xfId="1" applyNumberFormat="1" applyFill="1" applyBorder="1" applyAlignment="1">
      <alignment horizontal="center" vertical="center" wrapText="1" shrinkToFit="1"/>
    </xf>
    <xf numFmtId="0" fontId="16" fillId="0" borderId="8" xfId="1" applyBorder="1" applyAlignment="1">
      <alignment horizontal="center" vertical="justify" wrapText="1" shrinkToFit="1"/>
    </xf>
    <xf numFmtId="0" fontId="16" fillId="0" borderId="0" xfId="1" applyAlignment="1">
      <alignment wrapText="1" shrinkToFit="1"/>
    </xf>
    <xf numFmtId="0" fontId="6" fillId="0" borderId="21" xfId="1" applyFont="1" applyBorder="1" applyAlignment="1">
      <alignment horizontal="center" vertical="center" wrapText="1" shrinkToFit="1"/>
    </xf>
    <xf numFmtId="2" fontId="38" fillId="0" borderId="26" xfId="1" applyNumberFormat="1" applyFont="1" applyBorder="1" applyAlignment="1">
      <alignment horizontal="center" vertical="center" wrapText="1" shrinkToFit="1"/>
    </xf>
    <xf numFmtId="2" fontId="12" fillId="0" borderId="21" xfId="1" applyNumberFormat="1" applyFont="1" applyBorder="1" applyAlignment="1">
      <alignment horizontal="center" vertical="center" wrapText="1" shrinkToFit="1"/>
    </xf>
    <xf numFmtId="2" fontId="16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1" fillId="0" borderId="0" xfId="2" applyFont="1"/>
    <xf numFmtId="0" fontId="1" fillId="0" borderId="78" xfId="2" applyFont="1" applyBorder="1"/>
    <xf numFmtId="3" fontId="45" fillId="11" borderId="62" xfId="0" applyNumberFormat="1" applyFont="1" applyFill="1" applyBorder="1" applyAlignment="1">
      <alignment horizontal="center"/>
    </xf>
    <xf numFmtId="3" fontId="45" fillId="12" borderId="62" xfId="0" applyNumberFormat="1" applyFont="1" applyFill="1" applyBorder="1" applyAlignment="1">
      <alignment horizontal="center"/>
    </xf>
    <xf numFmtId="14" fontId="16" fillId="0" borderId="35" xfId="0" applyNumberFormat="1" applyFont="1" applyFill="1" applyBorder="1" applyAlignment="1">
      <alignment horizontal="center"/>
    </xf>
    <xf numFmtId="14" fontId="16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14" fontId="8" fillId="0" borderId="42" xfId="0" applyNumberFormat="1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16" fillId="0" borderId="12" xfId="0" applyFont="1" applyBorder="1" applyAlignment="1">
      <alignment horizontal="center"/>
    </xf>
    <xf numFmtId="49" fontId="37" fillId="0" borderId="46" xfId="0" applyNumberFormat="1" applyFont="1" applyBorder="1" applyAlignment="1">
      <alignment horizontal="center" vertical="center" shrinkToFit="1"/>
    </xf>
    <xf numFmtId="0" fontId="38" fillId="0" borderId="47" xfId="0" applyFont="1" applyBorder="1"/>
    <xf numFmtId="0" fontId="38" fillId="0" borderId="48" xfId="0" applyFont="1" applyBorder="1"/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6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49" fontId="8" fillId="0" borderId="41" xfId="0" applyNumberFormat="1" applyFont="1" applyBorder="1" applyAlignment="1">
      <alignment horizontal="center" vertical="center" shrinkToFit="1"/>
    </xf>
    <xf numFmtId="49" fontId="8" fillId="0" borderId="42" xfId="0" applyNumberFormat="1" applyFont="1" applyBorder="1" applyAlignment="1">
      <alignment horizontal="center" vertical="center" shrinkToFit="1"/>
    </xf>
    <xf numFmtId="49" fontId="8" fillId="0" borderId="43" xfId="0" applyNumberFormat="1" applyFont="1" applyBorder="1" applyAlignment="1">
      <alignment horizontal="center" vertical="center" shrinkToFit="1"/>
    </xf>
    <xf numFmtId="0" fontId="55" fillId="0" borderId="0" xfId="0" applyFont="1" applyBorder="1" applyAlignment="1"/>
    <xf numFmtId="0" fontId="0" fillId="0" borderId="0" xfId="0" applyAlignment="1"/>
    <xf numFmtId="0" fontId="56" fillId="0" borderId="0" xfId="0" applyFont="1" applyBorder="1" applyAlignment="1">
      <alignment horizontal="center" vertical="center"/>
    </xf>
    <xf numFmtId="0" fontId="52" fillId="0" borderId="0" xfId="0" applyFont="1" applyBorder="1" applyAlignment="1"/>
    <xf numFmtId="0" fontId="0" fillId="0" borderId="0" xfId="0" applyBorder="1" applyAlignment="1"/>
    <xf numFmtId="0" fontId="42" fillId="0" borderId="0" xfId="0" applyFont="1" applyBorder="1" applyAlignment="1">
      <alignment horizontal="center"/>
    </xf>
    <xf numFmtId="0" fontId="54" fillId="13" borderId="26" xfId="0" applyFont="1" applyFill="1" applyBorder="1" applyAlignment="1">
      <alignment horizontal="center"/>
    </xf>
    <xf numFmtId="0" fontId="46" fillId="13" borderId="26" xfId="0" applyFont="1" applyFill="1" applyBorder="1" applyAlignment="1">
      <alignment horizontal="center"/>
    </xf>
    <xf numFmtId="167" fontId="46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29" fillId="0" borderId="36" xfId="2" applyFont="1" applyBorder="1" applyAlignment="1">
      <alignment horizontal="center" vertical="center"/>
    </xf>
    <xf numFmtId="0" fontId="29" fillId="0" borderId="91" xfId="2" applyFont="1" applyBorder="1" applyAlignment="1">
      <alignment horizontal="center" vertical="center"/>
    </xf>
    <xf numFmtId="49" fontId="33" fillId="0" borderId="89" xfId="2" applyNumberFormat="1" applyFont="1" applyBorder="1" applyAlignment="1">
      <alignment horizontal="left" vertical="center" wrapText="1" shrinkToFit="1"/>
    </xf>
    <xf numFmtId="49" fontId="33" fillId="0" borderId="92" xfId="2" applyNumberFormat="1" applyFont="1" applyBorder="1" applyAlignment="1">
      <alignment horizontal="left" vertical="center" wrapText="1" shrinkToFit="1"/>
    </xf>
    <xf numFmtId="49" fontId="33" fillId="0" borderId="90" xfId="2" applyNumberFormat="1" applyFont="1" applyBorder="1" applyAlignment="1">
      <alignment horizontal="left" vertical="center" wrapText="1" shrinkToFit="1"/>
    </xf>
    <xf numFmtId="0" fontId="33" fillId="0" borderId="89" xfId="2" applyFont="1" applyBorder="1" applyAlignment="1">
      <alignment horizontal="center" vertical="center"/>
    </xf>
    <xf numFmtId="0" fontId="33" fillId="0" borderId="90" xfId="2" applyFont="1" applyBorder="1" applyAlignment="1">
      <alignment horizontal="center" vertical="center"/>
    </xf>
    <xf numFmtId="0" fontId="33" fillId="0" borderId="78" xfId="2" applyFont="1" applyBorder="1" applyAlignment="1">
      <alignment horizontal="center" vertical="center"/>
    </xf>
    <xf numFmtId="0" fontId="33" fillId="0" borderId="60" xfId="2" applyFont="1" applyBorder="1" applyAlignment="1">
      <alignment horizontal="center" vertical="center"/>
    </xf>
    <xf numFmtId="0" fontId="33" fillId="0" borderId="36" xfId="2" applyFont="1" applyBorder="1" applyAlignment="1">
      <alignment horizontal="center" vertical="center"/>
    </xf>
    <xf numFmtId="0" fontId="33" fillId="0" borderId="35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 wrapText="1"/>
    </xf>
    <xf numFmtId="0" fontId="33" fillId="0" borderId="92" xfId="2" applyFont="1" applyBorder="1" applyAlignment="1">
      <alignment horizontal="center" vertical="center" wrapText="1"/>
    </xf>
    <xf numFmtId="0" fontId="33" fillId="0" borderId="90" xfId="2" applyFont="1" applyBorder="1" applyAlignment="1">
      <alignment horizontal="center" vertical="center" wrapText="1"/>
    </xf>
    <xf numFmtId="0" fontId="33" fillId="0" borderId="91" xfId="2" applyFont="1" applyBorder="1" applyAlignment="1">
      <alignment horizontal="center" vertical="center" wrapText="1"/>
    </xf>
    <xf numFmtId="0" fontId="33" fillId="0" borderId="78" xfId="2" applyFont="1" applyBorder="1" applyAlignment="1">
      <alignment horizontal="center" vertical="center" wrapText="1"/>
    </xf>
    <xf numFmtId="0" fontId="33" fillId="0" borderId="60" xfId="2" applyFont="1" applyBorder="1" applyAlignment="1">
      <alignment horizontal="center" vertical="center" wrapText="1"/>
    </xf>
    <xf numFmtId="0" fontId="33" fillId="0" borderId="91" xfId="2" applyNumberFormat="1" applyFont="1" applyBorder="1" applyAlignment="1">
      <alignment horizontal="left" vertical="center" wrapText="1" shrinkToFit="1"/>
    </xf>
    <xf numFmtId="0" fontId="33" fillId="0" borderId="78" xfId="2" applyNumberFormat="1" applyFont="1" applyBorder="1" applyAlignment="1">
      <alignment horizontal="left" vertical="center" wrapText="1" shrinkToFit="1"/>
    </xf>
    <xf numFmtId="0" fontId="33" fillId="0" borderId="60" xfId="2" applyNumberFormat="1" applyFont="1" applyBorder="1" applyAlignment="1">
      <alignment horizontal="left" vertical="center" wrapText="1" shrinkToFit="1"/>
    </xf>
    <xf numFmtId="0" fontId="33" fillId="0" borderId="89" xfId="2" applyNumberFormat="1" applyFont="1" applyBorder="1" applyAlignment="1">
      <alignment horizontal="left" vertical="center" wrapText="1" shrinkToFit="1"/>
    </xf>
    <xf numFmtId="0" fontId="33" fillId="0" borderId="92" xfId="2" applyNumberFormat="1" applyFont="1" applyBorder="1" applyAlignment="1">
      <alignment horizontal="left" vertical="center" wrapText="1" shrinkToFit="1"/>
    </xf>
    <xf numFmtId="0" fontId="33" fillId="0" borderId="90" xfId="2" applyNumberFormat="1" applyFont="1" applyBorder="1" applyAlignment="1">
      <alignment horizontal="left" vertical="center" wrapText="1" shrinkToFit="1"/>
    </xf>
    <xf numFmtId="0" fontId="28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36" fillId="0" borderId="0" xfId="2" applyNumberFormat="1" applyFont="1" applyAlignment="1">
      <alignment horizontal="center" vertical="center"/>
    </xf>
    <xf numFmtId="0" fontId="32" fillId="0" borderId="26" xfId="2" applyFont="1" applyBorder="1" applyAlignment="1">
      <alignment horizontal="center" vertical="center"/>
    </xf>
    <xf numFmtId="0" fontId="32" fillId="0" borderId="26" xfId="2" applyFont="1" applyBorder="1" applyAlignment="1">
      <alignment horizontal="center" vertical="center" wrapText="1"/>
    </xf>
    <xf numFmtId="0" fontId="27" fillId="4" borderId="92" xfId="0" applyFont="1" applyFill="1" applyBorder="1" applyAlignment="1">
      <alignment horizontal="center" shrinkToFit="1"/>
    </xf>
    <xf numFmtId="0" fontId="16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6" fillId="0" borderId="0" xfId="1" applyAlignment="1">
      <alignment horizont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88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17" fillId="2" borderId="6" xfId="1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79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58" xfId="0" applyFont="1" applyFill="1" applyBorder="1" applyAlignment="1">
      <alignment horizontal="center" vertical="center" shrinkToFit="1"/>
    </xf>
    <xf numFmtId="0" fontId="8" fillId="2" borderId="80" xfId="0" applyNumberFormat="1" applyFont="1" applyFill="1" applyBorder="1" applyAlignment="1">
      <alignment horizontal="center" vertical="center" shrinkToFit="1"/>
    </xf>
    <xf numFmtId="0" fontId="8" fillId="2" borderId="7" xfId="0" applyNumberFormat="1" applyFont="1" applyFill="1" applyBorder="1" applyAlignment="1">
      <alignment horizontal="center" vertical="center" shrinkToFit="1"/>
    </xf>
    <xf numFmtId="0" fontId="8" fillId="2" borderId="81" xfId="0" applyNumberFormat="1" applyFont="1" applyFill="1" applyBorder="1" applyAlignment="1">
      <alignment horizontal="center" vertical="center" shrinkToFit="1"/>
    </xf>
    <xf numFmtId="0" fontId="8" fillId="2" borderId="15" xfId="0" applyNumberFormat="1" applyFont="1" applyFill="1" applyBorder="1" applyAlignment="1">
      <alignment horizontal="center" vertical="center" shrinkToFit="1"/>
    </xf>
    <xf numFmtId="0" fontId="16" fillId="0" borderId="27" xfId="1" applyBorder="1" applyAlignment="1">
      <alignment horizontal="center" vertical="center" shrinkToFit="1"/>
    </xf>
    <xf numFmtId="0" fontId="16" fillId="0" borderId="75" xfId="1" applyBorder="1" applyAlignment="1">
      <alignment horizontal="center" vertical="center" shrinkToFit="1"/>
    </xf>
    <xf numFmtId="0" fontId="16" fillId="0" borderId="66" xfId="1" applyBorder="1" applyAlignment="1">
      <alignment horizontal="center" vertical="center" shrinkToFit="1"/>
    </xf>
    <xf numFmtId="0" fontId="8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8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3" fillId="0" borderId="45" xfId="0" applyFont="1" applyBorder="1" applyAlignment="1">
      <alignment vertical="center" shrinkToFit="1"/>
    </xf>
    <xf numFmtId="0" fontId="38" fillId="0" borderId="47" xfId="0" applyNumberFormat="1" applyFont="1" applyBorder="1"/>
    <xf numFmtId="0" fontId="38" fillId="0" borderId="48" xfId="0" applyNumberFormat="1" applyFont="1" applyBorder="1"/>
    <xf numFmtId="0" fontId="16" fillId="0" borderId="76" xfId="1" applyBorder="1" applyAlignment="1">
      <alignment horizontal="center" vertical="center" shrinkToFit="1"/>
    </xf>
    <xf numFmtId="0" fontId="16" fillId="0" borderId="77" xfId="1" applyBorder="1" applyAlignment="1">
      <alignment horizontal="center" vertical="center" shrinkToFit="1"/>
    </xf>
    <xf numFmtId="0" fontId="16" fillId="0" borderId="54" xfId="1" applyBorder="1" applyAlignment="1">
      <alignment horizontal="center" vertical="center" shrinkToFit="1"/>
    </xf>
    <xf numFmtId="0" fontId="8" fillId="0" borderId="39" xfId="0" applyFont="1" applyBorder="1" applyAlignment="1">
      <alignment vertical="center" shrinkToFit="1"/>
    </xf>
    <xf numFmtId="0" fontId="8" fillId="0" borderId="40" xfId="0" applyFont="1" applyBorder="1" applyAlignment="1">
      <alignment vertical="center" shrinkToFit="1"/>
    </xf>
    <xf numFmtId="0" fontId="8" fillId="0" borderId="42" xfId="0" applyNumberFormat="1" applyFont="1" applyBorder="1" applyAlignment="1">
      <alignment horizontal="center" vertical="center" shrinkToFit="1"/>
    </xf>
    <xf numFmtId="0" fontId="8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8" fillId="0" borderId="70" xfId="0" applyFont="1" applyBorder="1" applyAlignment="1">
      <alignment vertical="center" shrinkToFit="1"/>
    </xf>
    <xf numFmtId="0" fontId="8" fillId="0" borderId="73" xfId="0" applyFont="1" applyBorder="1" applyAlignment="1">
      <alignment horizontal="left" vertical="center" shrinkToFit="1"/>
    </xf>
    <xf numFmtId="0" fontId="8" fillId="0" borderId="70" xfId="0" applyFont="1" applyBorder="1" applyAlignment="1">
      <alignment horizontal="left" vertical="center" shrinkToFit="1"/>
    </xf>
    <xf numFmtId="0" fontId="8" fillId="0" borderId="72" xfId="0" applyFont="1" applyBorder="1" applyAlignment="1">
      <alignment horizontal="center" vertical="center" shrinkToFit="1"/>
    </xf>
    <xf numFmtId="0" fontId="8" fillId="0" borderId="71" xfId="0" applyFont="1" applyBorder="1" applyAlignment="1">
      <alignment vertical="center" shrinkToFit="1"/>
    </xf>
    <xf numFmtId="0" fontId="8" fillId="0" borderId="74" xfId="0" applyFont="1" applyBorder="1" applyAlignment="1">
      <alignment vertical="center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7" borderId="6" xfId="0" applyFont="1" applyFill="1" applyBorder="1" applyAlignment="1">
      <alignment horizontal="center" vertical="center" shrinkToFit="1"/>
    </xf>
    <xf numFmtId="0" fontId="4" fillId="7" borderId="7" xfId="0" applyFont="1" applyFill="1" applyBorder="1" applyAlignment="1">
      <alignment horizontal="center"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7" borderId="11" xfId="0" applyFont="1" applyFill="1" applyBorder="1" applyAlignment="1">
      <alignment horizontal="center" vertical="center" shrinkToFit="1"/>
    </xf>
    <xf numFmtId="0" fontId="4" fillId="7" borderId="88" xfId="0" applyFont="1" applyFill="1" applyBorder="1" applyAlignment="1">
      <alignment horizontal="center" vertical="center" shrinkToFit="1"/>
    </xf>
    <xf numFmtId="0" fontId="4" fillId="7" borderId="12" xfId="0" applyFont="1" applyFill="1" applyBorder="1" applyAlignment="1">
      <alignment horizontal="center" vertical="center" shrinkToFit="1"/>
    </xf>
    <xf numFmtId="0" fontId="4" fillId="7" borderId="13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68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9" xfId="0" applyFont="1" applyBorder="1" applyAlignment="1">
      <alignment horizontal="center" vertical="center" shrinkToFit="1"/>
    </xf>
    <xf numFmtId="0" fontId="26" fillId="0" borderId="69" xfId="0" applyFont="1" applyBorder="1" applyAlignment="1">
      <alignment horizontal="center" vertical="center" shrinkToFit="1"/>
    </xf>
    <xf numFmtId="0" fontId="6" fillId="7" borderId="82" xfId="0" applyFont="1" applyFill="1" applyBorder="1" applyAlignment="1">
      <alignment horizontal="center" vertical="center" shrinkToFit="1"/>
    </xf>
    <xf numFmtId="0" fontId="6" fillId="7" borderId="83" xfId="0" applyFont="1" applyFill="1" applyBorder="1" applyAlignment="1">
      <alignment horizontal="center" vertical="center" shrinkToFit="1"/>
    </xf>
    <xf numFmtId="0" fontId="6" fillId="7" borderId="84" xfId="0" applyFont="1" applyFill="1" applyBorder="1" applyAlignment="1">
      <alignment horizontal="center" vertical="center" shrinkToFit="1"/>
    </xf>
    <xf numFmtId="0" fontId="6" fillId="7" borderId="85" xfId="0" applyFont="1" applyFill="1" applyBorder="1" applyAlignment="1">
      <alignment horizontal="center" vertical="center" shrinkToFit="1"/>
    </xf>
    <xf numFmtId="0" fontId="8" fillId="7" borderId="86" xfId="0" applyNumberFormat="1" applyFont="1" applyFill="1" applyBorder="1" applyAlignment="1">
      <alignment horizontal="center" vertical="center" shrinkToFit="1"/>
    </xf>
    <xf numFmtId="0" fontId="8" fillId="7" borderId="7" xfId="0" applyNumberFormat="1" applyFont="1" applyFill="1" applyBorder="1" applyAlignment="1">
      <alignment horizontal="center" vertical="center" shrinkToFit="1"/>
    </xf>
    <xf numFmtId="0" fontId="8" fillId="7" borderId="87" xfId="0" applyNumberFormat="1" applyFont="1" applyFill="1" applyBorder="1" applyAlignment="1">
      <alignment horizontal="center" vertical="center" shrinkToFit="1"/>
    </xf>
    <xf numFmtId="0" fontId="8" fillId="7" borderId="15" xfId="0" applyNumberFormat="1" applyFont="1" applyFill="1" applyBorder="1" applyAlignment="1">
      <alignment horizontal="center" vertical="center" shrinkToFit="1"/>
    </xf>
    <xf numFmtId="0" fontId="16" fillId="0" borderId="65" xfId="1" applyBorder="1" applyAlignment="1">
      <alignment horizontal="center" vertical="center" shrinkToFit="1"/>
    </xf>
    <xf numFmtId="0" fontId="16" fillId="0" borderId="76" xfId="1" applyBorder="1" applyAlignment="1">
      <alignment horizontal="center" vertical="center" wrapText="1" shrinkToFit="1"/>
    </xf>
    <xf numFmtId="0" fontId="16" fillId="0" borderId="77" xfId="1" applyBorder="1" applyAlignment="1">
      <alignment horizontal="center" vertical="center" wrapText="1" shrinkToFit="1"/>
    </xf>
    <xf numFmtId="0" fontId="16" fillId="0" borderId="0" xfId="0" applyFont="1" applyAlignment="1">
      <alignment horizontal="center" shrinkToFit="1"/>
    </xf>
    <xf numFmtId="0" fontId="9" fillId="2" borderId="6" xfId="0" applyFont="1" applyFill="1" applyBorder="1" applyAlignment="1">
      <alignment horizontal="center" vertical="center" shrinkToFit="1"/>
    </xf>
    <xf numFmtId="0" fontId="8" fillId="6" borderId="5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0" xfId="1" applyFont="1" applyFill="1" applyBorder="1" applyAlignment="1">
      <alignment horizontal="center" vertical="center" shrinkToFit="1"/>
    </xf>
    <xf numFmtId="0" fontId="8" fillId="6" borderId="11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horizontal="center" vertical="center"/>
    </xf>
    <xf numFmtId="0" fontId="16" fillId="4" borderId="27" xfId="1" applyFill="1" applyBorder="1" applyAlignment="1">
      <alignment horizontal="center" vertical="center"/>
    </xf>
    <xf numFmtId="0" fontId="16" fillId="4" borderId="75" xfId="1" applyFill="1" applyBorder="1" applyAlignment="1">
      <alignment horizontal="center" vertical="center"/>
    </xf>
    <xf numFmtId="0" fontId="16" fillId="4" borderId="66" xfId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horizontal="center" vertical="center" shrinkToFit="1"/>
    </xf>
    <xf numFmtId="0" fontId="8" fillId="7" borderId="86" xfId="0" applyFont="1" applyFill="1" applyBorder="1" applyAlignment="1">
      <alignment horizontal="center" vertical="center" shrinkToFit="1"/>
    </xf>
    <xf numFmtId="0" fontId="8" fillId="7" borderId="7" xfId="0" applyFont="1" applyFill="1" applyBorder="1" applyAlignment="1">
      <alignment horizontal="center" vertical="center" shrinkToFit="1"/>
    </xf>
    <xf numFmtId="0" fontId="8" fillId="7" borderId="87" xfId="0" applyFont="1" applyFill="1" applyBorder="1" applyAlignment="1">
      <alignment horizontal="center" vertical="center" shrinkToFit="1"/>
    </xf>
    <xf numFmtId="0" fontId="8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1">
          <cell r="F11" t="str">
            <v>начальник производства</v>
          </cell>
          <cell r="J11" t="str">
            <v>Я.В. Карчмит</v>
          </cell>
        </row>
        <row r="12">
          <cell r="F12" t="str">
            <v>начальник производственного участка</v>
          </cell>
          <cell r="J12" t="str">
            <v>Д.Е. Серков</v>
          </cell>
        </row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120" zoomScaleNormal="120" workbookViewId="0">
      <selection activeCell="C21" sqref="C2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1" t="s">
        <v>82</v>
      </c>
      <c r="B1" s="495"/>
      <c r="C1" s="495"/>
      <c r="D1" s="495"/>
      <c r="E1" s="495"/>
      <c r="G1" s="360" t="s">
        <v>81</v>
      </c>
    </row>
    <row r="2" spans="1:11" ht="17.25" thickTop="1" thickBot="1" x14ac:dyDescent="0.25">
      <c r="A2" s="492" t="s">
        <v>144</v>
      </c>
      <c r="B2" s="493"/>
      <c r="C2" s="493"/>
      <c r="D2" s="493"/>
      <c r="E2" s="494"/>
      <c r="G2" s="359" t="s">
        <v>79</v>
      </c>
    </row>
    <row r="3" spans="1:11" ht="15.75" thickTop="1" x14ac:dyDescent="0.2">
      <c r="G3" s="359" t="s">
        <v>80</v>
      </c>
    </row>
    <row r="4" spans="1:11" ht="13.5" thickBot="1" x14ac:dyDescent="0.25">
      <c r="A4" s="496" t="s">
        <v>83</v>
      </c>
      <c r="B4" s="497"/>
      <c r="C4" s="497"/>
      <c r="D4" s="497"/>
      <c r="E4" s="497"/>
    </row>
    <row r="5" spans="1:11" ht="17.25" thickTop="1" thickBot="1" x14ac:dyDescent="0.25">
      <c r="A5" s="498" t="s">
        <v>87</v>
      </c>
      <c r="B5" s="499"/>
      <c r="C5" s="499"/>
      <c r="D5" s="499"/>
      <c r="E5" s="500"/>
    </row>
    <row r="6" spans="1:11" ht="13.5" thickTop="1" x14ac:dyDescent="0.2"/>
    <row r="7" spans="1:11" ht="13.5" thickBot="1" x14ac:dyDescent="0.25">
      <c r="A7" s="491" t="s">
        <v>84</v>
      </c>
      <c r="B7" s="495"/>
      <c r="C7" s="495"/>
      <c r="D7" s="495"/>
      <c r="E7" s="495"/>
    </row>
    <row r="8" spans="1:11" ht="17.25" thickTop="1" thickBot="1" x14ac:dyDescent="0.25">
      <c r="A8" s="501"/>
      <c r="B8" s="502"/>
      <c r="C8" s="502"/>
      <c r="D8" s="502"/>
      <c r="E8" s="503"/>
    </row>
    <row r="10" spans="1:11" ht="13.5" thickBot="1" x14ac:dyDescent="0.25">
      <c r="A10" s="491" t="s">
        <v>85</v>
      </c>
      <c r="B10" s="491"/>
      <c r="C10" s="361"/>
      <c r="D10" s="367" t="s">
        <v>92</v>
      </c>
      <c r="E10" s="361"/>
      <c r="F10" t="s">
        <v>93</v>
      </c>
    </row>
    <row r="11" spans="1:11" ht="17.25" thickTop="1" thickBot="1" x14ac:dyDescent="0.25">
      <c r="A11" s="489"/>
      <c r="B11" s="490"/>
      <c r="D11" s="366">
        <v>43991</v>
      </c>
      <c r="F11" s="486" t="s">
        <v>95</v>
      </c>
      <c r="G11" s="486"/>
      <c r="H11" s="486"/>
      <c r="I11" s="486"/>
      <c r="J11" s="487" t="s">
        <v>97</v>
      </c>
      <c r="K11" s="487"/>
    </row>
    <row r="12" spans="1:11" x14ac:dyDescent="0.2">
      <c r="F12" s="486" t="s">
        <v>86</v>
      </c>
      <c r="G12" s="486"/>
      <c r="H12" s="486"/>
      <c r="I12" s="486"/>
      <c r="J12" s="487" t="s">
        <v>98</v>
      </c>
      <c r="K12" s="487"/>
    </row>
    <row r="13" spans="1:11" ht="38.25" x14ac:dyDescent="0.2">
      <c r="A13" s="371" t="s">
        <v>88</v>
      </c>
      <c r="B13" s="371" t="s">
        <v>89</v>
      </c>
      <c r="C13" s="371" t="s">
        <v>101</v>
      </c>
      <c r="D13" s="371" t="s">
        <v>133</v>
      </c>
      <c r="E13" s="456" t="s">
        <v>134</v>
      </c>
      <c r="F13" s="486" t="s">
        <v>96</v>
      </c>
      <c r="G13" s="486"/>
      <c r="H13" s="486"/>
      <c r="I13" s="486"/>
      <c r="J13" s="487" t="s">
        <v>99</v>
      </c>
      <c r="K13" s="487"/>
    </row>
    <row r="14" spans="1:11" x14ac:dyDescent="0.2">
      <c r="A14" s="362" t="s">
        <v>43</v>
      </c>
      <c r="B14" s="363">
        <v>24</v>
      </c>
      <c r="C14" s="369" t="s">
        <v>145</v>
      </c>
      <c r="D14" s="363">
        <v>32.5</v>
      </c>
      <c r="E14" s="363">
        <f>B14*D14</f>
        <v>780</v>
      </c>
    </row>
    <row r="15" spans="1:11" x14ac:dyDescent="0.2">
      <c r="A15" s="362" t="s">
        <v>44</v>
      </c>
      <c r="B15" s="363">
        <v>24</v>
      </c>
      <c r="C15" s="369" t="s">
        <v>145</v>
      </c>
      <c r="D15" s="363">
        <v>3</v>
      </c>
      <c r="E15" s="363">
        <f t="shared" ref="E15:E25" si="0">B15*D15</f>
        <v>72</v>
      </c>
    </row>
    <row r="16" spans="1:11" x14ac:dyDescent="0.2">
      <c r="A16" s="362" t="s">
        <v>38</v>
      </c>
      <c r="B16" s="363">
        <v>30</v>
      </c>
      <c r="C16" s="369" t="s">
        <v>145</v>
      </c>
      <c r="D16" s="363">
        <v>34.200000000000003</v>
      </c>
      <c r="E16" s="363">
        <f t="shared" si="0"/>
        <v>1026</v>
      </c>
    </row>
    <row r="17" spans="1:7" x14ac:dyDescent="0.2">
      <c r="A17" s="362" t="s">
        <v>23</v>
      </c>
      <c r="B17" s="363">
        <v>30</v>
      </c>
      <c r="C17" s="369" t="s">
        <v>145</v>
      </c>
      <c r="D17" s="363">
        <v>1.3</v>
      </c>
      <c r="E17" s="363">
        <f t="shared" si="0"/>
        <v>39</v>
      </c>
    </row>
    <row r="18" spans="1:7" x14ac:dyDescent="0.2">
      <c r="A18" s="362" t="s">
        <v>47</v>
      </c>
      <c r="B18" s="363">
        <v>60</v>
      </c>
      <c r="C18" s="369" t="s">
        <v>145</v>
      </c>
      <c r="D18" s="363">
        <v>1.29</v>
      </c>
      <c r="E18" s="363">
        <f t="shared" si="0"/>
        <v>77.400000000000006</v>
      </c>
    </row>
    <row r="19" spans="1:7" x14ac:dyDescent="0.2">
      <c r="A19" s="362" t="s">
        <v>90</v>
      </c>
      <c r="B19" s="363">
        <v>80</v>
      </c>
      <c r="C19" s="369" t="s">
        <v>145</v>
      </c>
      <c r="D19" s="363">
        <v>0.3</v>
      </c>
      <c r="E19" s="363">
        <f t="shared" si="0"/>
        <v>24</v>
      </c>
    </row>
    <row r="20" spans="1:7" x14ac:dyDescent="0.2">
      <c r="A20" s="362" t="s">
        <v>51</v>
      </c>
      <c r="B20" s="363">
        <v>40</v>
      </c>
      <c r="C20" s="369" t="s">
        <v>145</v>
      </c>
      <c r="D20" s="363">
        <v>0.5</v>
      </c>
      <c r="E20" s="363">
        <f t="shared" si="0"/>
        <v>20</v>
      </c>
    </row>
    <row r="21" spans="1:7" x14ac:dyDescent="0.2">
      <c r="A21" s="362" t="s">
        <v>53</v>
      </c>
      <c r="B21" s="363">
        <v>20</v>
      </c>
      <c r="C21" s="369" t="s">
        <v>145</v>
      </c>
      <c r="D21" s="363"/>
      <c r="E21" s="363"/>
    </row>
    <row r="22" spans="1:7" x14ac:dyDescent="0.2">
      <c r="A22" s="362" t="s">
        <v>91</v>
      </c>
      <c r="B22" s="369"/>
      <c r="C22" s="369"/>
      <c r="D22" s="363"/>
      <c r="E22" s="363">
        <f t="shared" si="0"/>
        <v>0</v>
      </c>
    </row>
    <row r="23" spans="1:7" x14ac:dyDescent="0.2">
      <c r="A23" s="362" t="s">
        <v>56</v>
      </c>
      <c r="B23" s="363">
        <v>20</v>
      </c>
      <c r="C23" s="369" t="s">
        <v>145</v>
      </c>
      <c r="D23" s="363">
        <v>1.7</v>
      </c>
      <c r="E23" s="363">
        <f t="shared" si="0"/>
        <v>34</v>
      </c>
    </row>
    <row r="24" spans="1:7" x14ac:dyDescent="0.2">
      <c r="A24" s="362" t="s">
        <v>70</v>
      </c>
      <c r="B24" s="363">
        <v>8</v>
      </c>
      <c r="C24" s="369" t="s">
        <v>145</v>
      </c>
      <c r="D24" s="363">
        <v>3</v>
      </c>
      <c r="E24" s="363">
        <f t="shared" si="0"/>
        <v>24</v>
      </c>
    </row>
    <row r="25" spans="1:7" x14ac:dyDescent="0.2">
      <c r="A25" s="364" t="s">
        <v>55</v>
      </c>
      <c r="B25" s="365">
        <v>20</v>
      </c>
      <c r="C25" s="369" t="s">
        <v>145</v>
      </c>
      <c r="D25" s="363">
        <v>1.5</v>
      </c>
      <c r="E25" s="363">
        <f t="shared" si="0"/>
        <v>30</v>
      </c>
    </row>
    <row r="26" spans="1:7" x14ac:dyDescent="0.2">
      <c r="A26" s="364" t="s">
        <v>103</v>
      </c>
      <c r="B26" s="370">
        <v>30</v>
      </c>
      <c r="C26" s="369" t="s">
        <v>145</v>
      </c>
      <c r="D26" s="363"/>
      <c r="E26" s="363"/>
    </row>
    <row r="27" spans="1:7" x14ac:dyDescent="0.2">
      <c r="A27" s="368"/>
      <c r="D27" s="367"/>
      <c r="E27" s="367">
        <f>SUM(E14:E26)</f>
        <v>2126.4</v>
      </c>
      <c r="F27">
        <v>2400</v>
      </c>
      <c r="G27">
        <f>F27-E27</f>
        <v>273.59999999999991</v>
      </c>
    </row>
    <row r="28" spans="1:7" x14ac:dyDescent="0.2">
      <c r="A28" s="488" t="s">
        <v>104</v>
      </c>
      <c r="B28" s="488"/>
      <c r="C28" s="488"/>
    </row>
    <row r="29" spans="1:7" x14ac:dyDescent="0.2">
      <c r="A29" s="360" t="s">
        <v>146</v>
      </c>
    </row>
  </sheetData>
  <mergeCells count="15">
    <mergeCell ref="A28:C28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40</v>
      </c>
      <c r="L2" s="615"/>
      <c r="M2" s="164"/>
      <c r="N2" s="165"/>
      <c r="O2" s="166"/>
      <c r="P2" s="630"/>
      <c r="Q2" s="630"/>
      <c r="R2" s="167"/>
      <c r="S2" s="168"/>
    </row>
    <row r="3" spans="1:19" ht="17.25" customHeight="1" thickBot="1" x14ac:dyDescent="0.25">
      <c r="A3" s="163"/>
      <c r="B3" s="598"/>
      <c r="C3" s="599"/>
      <c r="D3" s="600"/>
      <c r="E3" s="607" t="s">
        <v>51</v>
      </c>
      <c r="F3" s="608"/>
      <c r="G3" s="608"/>
      <c r="H3" s="609"/>
      <c r="I3" s="612"/>
      <c r="J3" s="613"/>
      <c r="K3" s="616"/>
      <c r="L3" s="617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1" t="s">
        <v>136</v>
      </c>
      <c r="M21" s="621"/>
      <c r="N21" s="621"/>
      <c r="O21" s="457"/>
      <c r="P21" s="457"/>
      <c r="Q21" s="473"/>
      <c r="R21" s="473"/>
    </row>
    <row r="22" spans="1:19" x14ac:dyDescent="0.2">
      <c r="O22" s="543" t="s">
        <v>140</v>
      </c>
      <c r="P22" s="543"/>
      <c r="Q22" s="544" t="s">
        <v>141</v>
      </c>
      <c r="R22" s="545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20</v>
      </c>
      <c r="L2" s="615"/>
      <c r="M2" s="203"/>
      <c r="N2" s="204"/>
      <c r="O2" s="205"/>
      <c r="P2" s="631"/>
      <c r="Q2" s="631"/>
      <c r="R2" s="206"/>
      <c r="S2" s="207"/>
    </row>
    <row r="3" spans="1:19" ht="17.25" customHeight="1" thickBot="1" x14ac:dyDescent="0.25">
      <c r="A3" s="202"/>
      <c r="B3" s="598"/>
      <c r="C3" s="599"/>
      <c r="D3" s="600"/>
      <c r="E3" s="607" t="s">
        <v>53</v>
      </c>
      <c r="F3" s="608"/>
      <c r="G3" s="608"/>
      <c r="H3" s="609"/>
      <c r="I3" s="612"/>
      <c r="J3" s="613"/>
      <c r="K3" s="616"/>
      <c r="L3" s="617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2" t="s">
        <v>54</v>
      </c>
      <c r="C18" s="633"/>
      <c r="D18" s="633"/>
      <c r="E18" s="634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1" t="s">
        <v>136</v>
      </c>
      <c r="M21" s="621"/>
      <c r="N21" s="621"/>
      <c r="O21" s="457"/>
      <c r="P21" s="457"/>
      <c r="Q21" s="473"/>
      <c r="R21" s="473"/>
    </row>
    <row r="22" spans="1:19" x14ac:dyDescent="0.2">
      <c r="O22" s="543" t="s">
        <v>140</v>
      </c>
      <c r="P22" s="543"/>
      <c r="Q22" s="544" t="s">
        <v>141</v>
      </c>
      <c r="R22" s="545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Данные!B25</f>
        <v>20</v>
      </c>
      <c r="L2" s="615"/>
      <c r="M2" s="131"/>
      <c r="N2" s="132"/>
      <c r="O2" s="133"/>
      <c r="P2" s="635"/>
      <c r="Q2" s="635"/>
      <c r="R2" s="134"/>
      <c r="S2" s="135"/>
    </row>
    <row r="3" spans="1:19" ht="17.25" customHeight="1" thickBot="1" x14ac:dyDescent="0.25">
      <c r="A3" s="130"/>
      <c r="B3" s="598"/>
      <c r="C3" s="599"/>
      <c r="D3" s="600"/>
      <c r="E3" s="607" t="s">
        <v>55</v>
      </c>
      <c r="F3" s="608"/>
      <c r="G3" s="608"/>
      <c r="H3" s="609"/>
      <c r="I3" s="612"/>
      <c r="J3" s="613"/>
      <c r="K3" s="616"/>
      <c r="L3" s="617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1" t="s">
        <v>136</v>
      </c>
      <c r="M19" s="621"/>
      <c r="N19" s="621"/>
      <c r="O19" s="457"/>
      <c r="P19" s="457"/>
      <c r="Q19" s="473"/>
      <c r="R19" s="473"/>
    </row>
    <row r="20" spans="1:19" x14ac:dyDescent="0.2">
      <c r="O20" s="543" t="s">
        <v>140</v>
      </c>
      <c r="P20" s="543"/>
      <c r="Q20" s="544" t="s">
        <v>141</v>
      </c>
      <c r="R20" s="545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7">
        <f>Данные!B23</f>
        <v>20</v>
      </c>
      <c r="L2" s="638"/>
      <c r="M2" s="260"/>
      <c r="N2" s="261"/>
      <c r="O2" s="262"/>
      <c r="P2" s="636"/>
      <c r="Q2" s="636"/>
      <c r="R2" s="263"/>
      <c r="S2" s="264"/>
    </row>
    <row r="3" spans="1:19" ht="17.25" customHeight="1" thickBot="1" x14ac:dyDescent="0.25">
      <c r="A3" s="259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39"/>
      <c r="L3" s="640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4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1" t="s">
        <v>136</v>
      </c>
      <c r="M18" s="621"/>
      <c r="N18" s="621"/>
      <c r="O18" s="457"/>
      <c r="P18" s="457"/>
      <c r="Q18" s="473"/>
      <c r="R18" s="473"/>
    </row>
    <row r="19" spans="12:18" x14ac:dyDescent="0.2">
      <c r="O19" s="543" t="s">
        <v>140</v>
      </c>
      <c r="P19" s="543"/>
      <c r="Q19" s="544" t="s">
        <v>141</v>
      </c>
      <c r="R19" s="545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abSelected="1" view="pageBreakPreview" topLeftCell="A13" zoomScale="110" zoomScaleNormal="100" zoomScaleSheetLayoutView="110" workbookViewId="0">
      <selection activeCell="J31" sqref="J31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5.285156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55" t="s">
        <v>107</v>
      </c>
      <c r="C1" s="376"/>
      <c r="D1" s="454" t="str">
        <f>Данные!A2</f>
        <v>ХXI-КПМ-26-4-500-10 (Ice Cube)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108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09" t="s">
        <v>109</v>
      </c>
      <c r="B3" s="509"/>
      <c r="C3" s="509"/>
      <c r="D3" s="509"/>
      <c r="E3" s="509"/>
      <c r="F3" s="509"/>
      <c r="G3" s="509"/>
      <c r="H3" s="509"/>
      <c r="I3" s="509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1"/>
    </row>
    <row r="5" spans="1:13" ht="64.5" thickBot="1" x14ac:dyDescent="0.25">
      <c r="A5" s="383" t="s">
        <v>110</v>
      </c>
      <c r="B5" s="384" t="s">
        <v>111</v>
      </c>
      <c r="C5" s="384" t="s">
        <v>67</v>
      </c>
      <c r="D5" s="385" t="s">
        <v>112</v>
      </c>
      <c r="E5" s="384" t="s">
        <v>113</v>
      </c>
      <c r="F5" s="384" t="s">
        <v>114</v>
      </c>
      <c r="G5" s="384" t="s">
        <v>115</v>
      </c>
      <c r="H5" s="386" t="s">
        <v>116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69" t="str">
        <f>Данные!C14</f>
        <v>XXI-КПМ-26-500-10</v>
      </c>
      <c r="D6" s="390">
        <f>Данные!$B14</f>
        <v>24</v>
      </c>
      <c r="E6" s="390">
        <v>20</v>
      </c>
      <c r="F6" s="391"/>
      <c r="G6" s="390">
        <f>E6-F6</f>
        <v>20</v>
      </c>
      <c r="H6" s="392"/>
      <c r="I6" s="393"/>
      <c r="J6" s="379"/>
      <c r="K6" s="379"/>
      <c r="L6" s="393"/>
    </row>
    <row r="7" spans="1:13" x14ac:dyDescent="0.2">
      <c r="A7" s="394">
        <f>A6+1</f>
        <v>2</v>
      </c>
      <c r="B7" s="395" t="str">
        <f>Данные!A15</f>
        <v>Чистовой поддон</v>
      </c>
      <c r="C7" s="369" t="str">
        <f>Данные!C15</f>
        <v>XXI-КПМ-26-500-10</v>
      </c>
      <c r="D7" s="396">
        <f>Данные!$B15</f>
        <v>24</v>
      </c>
      <c r="E7" s="396">
        <v>20</v>
      </c>
      <c r="F7" s="375"/>
      <c r="G7" s="396">
        <f t="shared" ref="G7:G17" si="0">E7-F7</f>
        <v>20</v>
      </c>
      <c r="H7" s="397"/>
      <c r="I7" s="393"/>
      <c r="J7" s="379"/>
      <c r="K7" s="379"/>
      <c r="L7" s="393"/>
    </row>
    <row r="8" spans="1:13" x14ac:dyDescent="0.2">
      <c r="A8" s="394">
        <f t="shared" ref="A8:A17" si="1">A7+1</f>
        <v>3</v>
      </c>
      <c r="B8" s="395" t="str">
        <f>Данные!A16</f>
        <v>Черновая форма</v>
      </c>
      <c r="C8" s="369" t="str">
        <f>Данные!C16</f>
        <v>XXI-КПМ-26-500-10</v>
      </c>
      <c r="D8" s="396">
        <f>Данные!$B16</f>
        <v>30</v>
      </c>
      <c r="E8" s="396">
        <v>30</v>
      </c>
      <c r="F8" s="375"/>
      <c r="G8" s="396">
        <f t="shared" si="0"/>
        <v>30</v>
      </c>
      <c r="H8" s="398"/>
      <c r="I8" s="393"/>
      <c r="J8" s="379"/>
      <c r="K8" s="379"/>
      <c r="L8" s="393"/>
    </row>
    <row r="9" spans="1:13" x14ac:dyDescent="0.2">
      <c r="A9" s="394">
        <f t="shared" si="1"/>
        <v>4</v>
      </c>
      <c r="B9" s="395" t="str">
        <f>Данные!A17</f>
        <v>Черновой поддон</v>
      </c>
      <c r="C9" s="369" t="str">
        <f>Данные!C17</f>
        <v>XXI-КПМ-26-500-10</v>
      </c>
      <c r="D9" s="396">
        <f>Данные!$B17</f>
        <v>30</v>
      </c>
      <c r="E9" s="396">
        <v>30</v>
      </c>
      <c r="F9" s="375"/>
      <c r="G9" s="396">
        <f t="shared" si="0"/>
        <v>30</v>
      </c>
      <c r="H9" s="398"/>
      <c r="I9" s="393"/>
      <c r="J9" s="399"/>
      <c r="K9" s="379"/>
      <c r="L9" s="393"/>
    </row>
    <row r="10" spans="1:13" x14ac:dyDescent="0.2">
      <c r="A10" s="394">
        <f t="shared" si="1"/>
        <v>5</v>
      </c>
      <c r="B10" s="395" t="str">
        <f>Данные!A18</f>
        <v>Горловое кольцо</v>
      </c>
      <c r="C10" s="369" t="str">
        <f>Данные!C18</f>
        <v>XXI-КПМ-26-500-10</v>
      </c>
      <c r="D10" s="396">
        <f>Данные!$B18</f>
        <v>60</v>
      </c>
      <c r="E10" s="396">
        <v>60</v>
      </c>
      <c r="F10" s="375"/>
      <c r="G10" s="396">
        <f t="shared" si="0"/>
        <v>60</v>
      </c>
      <c r="H10" s="398"/>
      <c r="I10" s="399"/>
      <c r="J10" s="399"/>
      <c r="K10" s="399"/>
      <c r="L10" s="393"/>
    </row>
    <row r="11" spans="1:13" x14ac:dyDescent="0.2">
      <c r="A11" s="394">
        <f t="shared" si="1"/>
        <v>6</v>
      </c>
      <c r="B11" s="395" t="str">
        <f>Данные!A19</f>
        <v>Направляющее кольцо</v>
      </c>
      <c r="C11" s="369" t="str">
        <f>Данные!C19</f>
        <v>XXI-КПМ-26-500-10</v>
      </c>
      <c r="D11" s="396">
        <f>Данные!$B19</f>
        <v>80</v>
      </c>
      <c r="E11" s="396">
        <v>80</v>
      </c>
      <c r="F11" s="375"/>
      <c r="G11" s="396">
        <f t="shared" si="0"/>
        <v>80</v>
      </c>
      <c r="H11" s="398"/>
      <c r="I11" s="393"/>
      <c r="J11" s="399"/>
      <c r="K11" s="379"/>
      <c r="L11" s="393"/>
    </row>
    <row r="12" spans="1:13" x14ac:dyDescent="0.2">
      <c r="A12" s="394">
        <f t="shared" si="1"/>
        <v>7</v>
      </c>
      <c r="B12" s="395" t="str">
        <f>Данные!A20</f>
        <v>Плунжер</v>
      </c>
      <c r="C12" s="369" t="str">
        <f>Данные!C20</f>
        <v>XXI-КПМ-26-500-10</v>
      </c>
      <c r="D12" s="396">
        <f>Данные!$B20</f>
        <v>40</v>
      </c>
      <c r="E12" s="396">
        <v>40</v>
      </c>
      <c r="F12" s="400"/>
      <c r="G12" s="396">
        <f t="shared" si="0"/>
        <v>40</v>
      </c>
      <c r="H12" s="398"/>
      <c r="I12" s="399"/>
      <c r="J12" s="399"/>
      <c r="K12" s="399"/>
      <c r="L12" s="393"/>
      <c r="M12" s="401"/>
    </row>
    <row r="13" spans="1:13" ht="14.25" customHeight="1" x14ac:dyDescent="0.2">
      <c r="A13" s="394">
        <f t="shared" si="1"/>
        <v>8</v>
      </c>
      <c r="B13" s="395" t="str">
        <f>Данные!A21</f>
        <v>Втулка плунжера</v>
      </c>
      <c r="C13" s="369" t="str">
        <f>Данные!C21</f>
        <v>XXI-КПМ-26-500-10</v>
      </c>
      <c r="D13" s="396">
        <f>Данные!$B21</f>
        <v>20</v>
      </c>
      <c r="E13" s="396">
        <v>20</v>
      </c>
      <c r="F13" s="402"/>
      <c r="G13" s="396">
        <f t="shared" si="0"/>
        <v>20</v>
      </c>
      <c r="H13" s="398"/>
      <c r="I13" s="399"/>
      <c r="J13" s="399"/>
      <c r="K13" s="399"/>
      <c r="L13" s="393"/>
      <c r="M13" s="401"/>
    </row>
    <row r="14" spans="1:13" ht="14.25" customHeight="1" x14ac:dyDescent="0.2">
      <c r="A14" s="394">
        <f t="shared" si="1"/>
        <v>9</v>
      </c>
      <c r="B14" s="395" t="str">
        <f>Данные!A22</f>
        <v>Хватки</v>
      </c>
      <c r="C14" s="369">
        <f>Данные!C22</f>
        <v>0</v>
      </c>
      <c r="D14" s="396">
        <f>Данные!$B22</f>
        <v>0</v>
      </c>
      <c r="E14" s="453">
        <v>0</v>
      </c>
      <c r="F14" s="375"/>
      <c r="G14" s="396">
        <f t="shared" si="0"/>
        <v>0</v>
      </c>
      <c r="H14" s="398" t="s">
        <v>42</v>
      </c>
      <c r="I14" s="399"/>
      <c r="J14" s="399"/>
      <c r="K14" s="399"/>
      <c r="L14" s="393"/>
    </row>
    <row r="15" spans="1:13" ht="14.25" customHeight="1" x14ac:dyDescent="0.2">
      <c r="A15" s="394">
        <f t="shared" si="1"/>
        <v>10</v>
      </c>
      <c r="B15" s="395" t="str">
        <f>Данные!A23</f>
        <v>Воронка</v>
      </c>
      <c r="C15" s="369" t="str">
        <f>Данные!C23</f>
        <v>XXI-КПМ-26-500-10</v>
      </c>
      <c r="D15" s="396">
        <f>Данные!$B23</f>
        <v>20</v>
      </c>
      <c r="E15" s="396">
        <v>20</v>
      </c>
      <c r="F15" s="400"/>
      <c r="G15" s="396">
        <f t="shared" si="0"/>
        <v>20</v>
      </c>
      <c r="H15" s="398"/>
      <c r="I15" s="399"/>
      <c r="J15" s="399"/>
      <c r="K15" s="399"/>
      <c r="L15" s="393"/>
    </row>
    <row r="16" spans="1:13" ht="14.25" customHeight="1" x14ac:dyDescent="0.2">
      <c r="A16" s="394">
        <f t="shared" si="1"/>
        <v>11</v>
      </c>
      <c r="B16" s="395" t="str">
        <f>Данные!A24</f>
        <v>Плита охлаждения</v>
      </c>
      <c r="C16" s="369" t="str">
        <f>Данные!C24</f>
        <v>XXI-КПМ-26-500-10</v>
      </c>
      <c r="D16" s="396">
        <f>Данные!$B24</f>
        <v>8</v>
      </c>
      <c r="E16" s="396">
        <v>8</v>
      </c>
      <c r="F16" s="375"/>
      <c r="G16" s="396">
        <f t="shared" si="0"/>
        <v>8</v>
      </c>
      <c r="H16" s="398"/>
      <c r="I16" s="399"/>
      <c r="J16" s="399"/>
      <c r="K16" s="399"/>
      <c r="L16" s="393"/>
    </row>
    <row r="17" spans="1:12" ht="14.25" customHeight="1" thickBot="1" x14ac:dyDescent="0.25">
      <c r="A17" s="403">
        <f t="shared" si="1"/>
        <v>12</v>
      </c>
      <c r="B17" s="404" t="str">
        <f>Данные!A25</f>
        <v>Дутьевая головка</v>
      </c>
      <c r="C17" s="405" t="str">
        <f>Данные!C25</f>
        <v>XXI-КПМ-26-500-10</v>
      </c>
      <c r="D17" s="406">
        <f>Данные!$B25</f>
        <v>20</v>
      </c>
      <c r="E17" s="406">
        <v>30</v>
      </c>
      <c r="F17" s="407"/>
      <c r="G17" s="406">
        <f t="shared" si="0"/>
        <v>30</v>
      </c>
      <c r="H17" s="408"/>
      <c r="I17" s="399"/>
      <c r="J17" s="409"/>
      <c r="K17" s="399"/>
      <c r="L17" s="393"/>
    </row>
    <row r="18" spans="1:12" x14ac:dyDescent="0.2">
      <c r="A18" s="410"/>
      <c r="B18" s="411"/>
      <c r="C18" s="379"/>
      <c r="D18" s="412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13" t="s">
        <v>117</v>
      </c>
      <c r="C19" s="361"/>
      <c r="D19" s="361"/>
      <c r="E19" s="361"/>
      <c r="F19" s="361"/>
      <c r="G19" s="379"/>
      <c r="H19" s="379"/>
      <c r="I19" s="379"/>
      <c r="J19" s="414"/>
      <c r="K19" s="414"/>
      <c r="L19" s="414"/>
    </row>
    <row r="20" spans="1:12" ht="64.5" thickBot="1" x14ac:dyDescent="0.25">
      <c r="A20" s="383" t="s">
        <v>118</v>
      </c>
      <c r="B20" s="384" t="s">
        <v>119</v>
      </c>
      <c r="C20" s="384" t="s">
        <v>120</v>
      </c>
      <c r="D20" s="384" t="s">
        <v>121</v>
      </c>
      <c r="E20" s="384" t="s">
        <v>122</v>
      </c>
      <c r="F20" s="384" t="s">
        <v>123</v>
      </c>
      <c r="G20" s="415" t="s">
        <v>124</v>
      </c>
      <c r="H20" s="416" t="s">
        <v>125</v>
      </c>
      <c r="I20" s="417" t="s">
        <v>126</v>
      </c>
      <c r="J20" s="417" t="s">
        <v>150</v>
      </c>
      <c r="K20" s="387"/>
      <c r="L20" s="387"/>
    </row>
    <row r="21" spans="1:12" x14ac:dyDescent="0.2">
      <c r="A21" s="418">
        <f>D6*700000</f>
        <v>16800000</v>
      </c>
      <c r="B21" s="478" t="s">
        <v>148</v>
      </c>
      <c r="C21" s="420">
        <v>44010</v>
      </c>
      <c r="D21" s="419">
        <v>44013</v>
      </c>
      <c r="E21" s="421">
        <v>435936</v>
      </c>
      <c r="F21" s="421">
        <v>461100</v>
      </c>
      <c r="G21" s="422">
        <f t="shared" ref="G21:G30" si="2">F21/A$21</f>
        <v>2.7446428571428573E-2</v>
      </c>
      <c r="H21" s="423">
        <f>A21-F21</f>
        <v>16338900</v>
      </c>
      <c r="I21" s="424">
        <f>1-G21</f>
        <v>0.97255357142857146</v>
      </c>
      <c r="J21" s="480"/>
      <c r="K21" s="399"/>
      <c r="L21" s="399"/>
    </row>
    <row r="22" spans="1:12" ht="12.75" customHeight="1" x14ac:dyDescent="0.2">
      <c r="A22" s="426"/>
      <c r="B22" s="479" t="s">
        <v>149</v>
      </c>
      <c r="C22" s="427">
        <v>44013</v>
      </c>
      <c r="D22" s="427">
        <v>44013</v>
      </c>
      <c r="E22" s="428">
        <v>297312</v>
      </c>
      <c r="F22" s="428">
        <v>312883</v>
      </c>
      <c r="G22" s="422">
        <f t="shared" si="2"/>
        <v>1.8623988095238096E-2</v>
      </c>
      <c r="H22" s="429">
        <f t="shared" ref="H22:I24" si="3">H21-F22</f>
        <v>16026017</v>
      </c>
      <c r="I22" s="430">
        <f t="shared" si="3"/>
        <v>0.95392958333333333</v>
      </c>
      <c r="J22" s="481"/>
      <c r="K22" s="379"/>
      <c r="L22" s="379"/>
    </row>
    <row r="23" spans="1:12" ht="12.75" customHeight="1" x14ac:dyDescent="0.2">
      <c r="A23" s="431"/>
      <c r="B23" s="478" t="s">
        <v>151</v>
      </c>
      <c r="C23" s="432">
        <v>44080</v>
      </c>
      <c r="D23" s="432">
        <v>44105</v>
      </c>
      <c r="E23" s="433">
        <v>590976</v>
      </c>
      <c r="F23" s="433">
        <v>623750</v>
      </c>
      <c r="G23" s="422">
        <f t="shared" si="2"/>
        <v>3.712797619047619E-2</v>
      </c>
      <c r="H23" s="429">
        <f t="shared" si="3"/>
        <v>15402267</v>
      </c>
      <c r="I23" s="430">
        <f t="shared" si="3"/>
        <v>0.91680160714285719</v>
      </c>
      <c r="J23" s="482">
        <v>416</v>
      </c>
      <c r="K23" s="399"/>
      <c r="L23" s="399"/>
    </row>
    <row r="24" spans="1:12" x14ac:dyDescent="0.2">
      <c r="A24" s="431"/>
      <c r="B24" s="479" t="s">
        <v>152</v>
      </c>
      <c r="C24" s="432">
        <v>44081</v>
      </c>
      <c r="D24" s="432">
        <v>44105</v>
      </c>
      <c r="E24" s="433">
        <v>308256</v>
      </c>
      <c r="F24" s="433">
        <v>317157</v>
      </c>
      <c r="G24" s="422">
        <f t="shared" si="2"/>
        <v>1.8878392857142857E-2</v>
      </c>
      <c r="H24" s="429">
        <f t="shared" si="3"/>
        <v>15085110</v>
      </c>
      <c r="I24" s="430">
        <f t="shared" si="3"/>
        <v>0.89792321428571431</v>
      </c>
      <c r="J24" s="483">
        <v>415</v>
      </c>
      <c r="K24" s="425"/>
      <c r="L24" s="379"/>
    </row>
    <row r="25" spans="1:12" x14ac:dyDescent="0.2">
      <c r="A25" s="431"/>
      <c r="B25" s="478" t="s">
        <v>153</v>
      </c>
      <c r="C25" s="432">
        <v>44115</v>
      </c>
      <c r="D25" s="432">
        <v>44137</v>
      </c>
      <c r="E25" s="433">
        <v>589152</v>
      </c>
      <c r="F25" s="433">
        <v>625766</v>
      </c>
      <c r="G25" s="422">
        <f t="shared" si="2"/>
        <v>3.7247976190476192E-2</v>
      </c>
      <c r="H25" s="429">
        <f t="shared" ref="H25" si="4">H24-F25</f>
        <v>14459344</v>
      </c>
      <c r="I25" s="430">
        <f t="shared" ref="I25" si="5">I24-G25</f>
        <v>0.86067523809523816</v>
      </c>
      <c r="J25" s="482">
        <v>415</v>
      </c>
      <c r="K25" s="434"/>
      <c r="L25" s="379"/>
    </row>
    <row r="26" spans="1:12" x14ac:dyDescent="0.2">
      <c r="A26" s="431"/>
      <c r="B26" s="479" t="s">
        <v>154</v>
      </c>
      <c r="C26" s="432">
        <v>44116</v>
      </c>
      <c r="D26" s="432">
        <v>44137</v>
      </c>
      <c r="E26" s="433">
        <v>155040</v>
      </c>
      <c r="F26" s="433">
        <v>159425</v>
      </c>
      <c r="G26" s="422">
        <f t="shared" si="2"/>
        <v>9.4895833333333325E-3</v>
      </c>
      <c r="H26" s="429">
        <f t="shared" ref="H26" si="6">H25-F26</f>
        <v>14299919</v>
      </c>
      <c r="I26" s="430">
        <f t="shared" ref="I26" si="7">I25-G26</f>
        <v>0.85118565476190478</v>
      </c>
      <c r="J26" s="482">
        <v>414</v>
      </c>
      <c r="K26" s="425"/>
      <c r="L26" s="379"/>
    </row>
    <row r="27" spans="1:12" x14ac:dyDescent="0.2">
      <c r="A27" s="431"/>
      <c r="B27" s="478" t="s">
        <v>155</v>
      </c>
      <c r="C27" s="432">
        <v>44158</v>
      </c>
      <c r="D27" s="432">
        <v>44166</v>
      </c>
      <c r="E27" s="433">
        <v>1079808</v>
      </c>
      <c r="F27" s="433">
        <v>1120052</v>
      </c>
      <c r="G27" s="422">
        <f t="shared" si="2"/>
        <v>6.6669761904761898E-2</v>
      </c>
      <c r="H27" s="429">
        <f t="shared" ref="H27" si="8">H26-F27</f>
        <v>13179867</v>
      </c>
      <c r="I27" s="430">
        <f t="shared" ref="I27" si="9">I26-G27</f>
        <v>0.78451589285714285</v>
      </c>
      <c r="J27" s="482">
        <v>415</v>
      </c>
      <c r="K27" s="425"/>
      <c r="L27" s="379"/>
    </row>
    <row r="28" spans="1:12" x14ac:dyDescent="0.2">
      <c r="A28" s="431"/>
      <c r="B28" s="478" t="s">
        <v>156</v>
      </c>
      <c r="C28" s="432">
        <v>44194</v>
      </c>
      <c r="D28" s="432">
        <v>43834</v>
      </c>
      <c r="E28" s="433">
        <v>1101696</v>
      </c>
      <c r="F28" s="433">
        <v>1132447</v>
      </c>
      <c r="G28" s="422">
        <f t="shared" si="2"/>
        <v>6.7407559523809529E-2</v>
      </c>
      <c r="H28" s="429">
        <f t="shared" ref="H28" si="10">H27-F28</f>
        <v>12047420</v>
      </c>
      <c r="I28" s="430">
        <f t="shared" ref="I28" si="11">I27-G28</f>
        <v>0.71710833333333335</v>
      </c>
      <c r="J28" s="482">
        <v>414</v>
      </c>
      <c r="K28" s="425"/>
      <c r="L28" s="379"/>
    </row>
    <row r="29" spans="1:12" x14ac:dyDescent="0.2">
      <c r="A29" s="431"/>
      <c r="B29" s="479" t="s">
        <v>157</v>
      </c>
      <c r="C29" s="432">
        <v>44274</v>
      </c>
      <c r="D29" s="432">
        <v>44287</v>
      </c>
      <c r="E29" s="433">
        <v>300960</v>
      </c>
      <c r="F29" s="433">
        <v>315948</v>
      </c>
      <c r="G29" s="422">
        <f t="shared" si="2"/>
        <v>1.8806428571428571E-2</v>
      </c>
      <c r="H29" s="429">
        <f t="shared" ref="H29" si="12">H28-F29</f>
        <v>11731472</v>
      </c>
      <c r="I29" s="430">
        <f t="shared" ref="I29" si="13">I28-G29</f>
        <v>0.69830190476190479</v>
      </c>
      <c r="J29" s="484">
        <v>412</v>
      </c>
      <c r="K29" s="425"/>
      <c r="L29" s="379"/>
    </row>
    <row r="30" spans="1:12" x14ac:dyDescent="0.2">
      <c r="A30" s="431"/>
      <c r="B30" s="478" t="s">
        <v>156</v>
      </c>
      <c r="C30" s="432">
        <v>44351</v>
      </c>
      <c r="D30" s="432">
        <v>44378</v>
      </c>
      <c r="E30" s="433">
        <v>468768</v>
      </c>
      <c r="F30" s="433">
        <v>488851</v>
      </c>
      <c r="G30" s="422">
        <f t="shared" si="2"/>
        <v>2.909827380952381E-2</v>
      </c>
      <c r="H30" s="429">
        <f t="shared" ref="H30" si="14">H29-F30</f>
        <v>11242621</v>
      </c>
      <c r="I30" s="430">
        <f t="shared" ref="I30" si="15">I29-G30</f>
        <v>0.669203630952381</v>
      </c>
      <c r="J30" s="484">
        <v>414</v>
      </c>
      <c r="K30" s="425"/>
      <c r="L30" s="379"/>
    </row>
    <row r="31" spans="1:12" x14ac:dyDescent="0.2">
      <c r="A31" s="431"/>
      <c r="B31" s="479"/>
      <c r="C31" s="432"/>
      <c r="D31" s="432"/>
      <c r="E31" s="433"/>
      <c r="F31" s="433"/>
      <c r="G31" s="422"/>
      <c r="H31" s="429"/>
      <c r="I31" s="430"/>
      <c r="J31" s="484"/>
      <c r="K31" s="425"/>
      <c r="L31" s="379"/>
    </row>
    <row r="32" spans="1:12" x14ac:dyDescent="0.2">
      <c r="A32" s="431"/>
      <c r="B32" s="479"/>
      <c r="C32" s="432"/>
      <c r="D32" s="432"/>
      <c r="E32" s="433"/>
      <c r="F32" s="433"/>
      <c r="G32" s="422"/>
      <c r="H32" s="429"/>
      <c r="I32" s="430"/>
      <c r="J32" s="484"/>
      <c r="K32" s="425"/>
      <c r="L32" s="379"/>
    </row>
    <row r="33" spans="1:12" x14ac:dyDescent="0.2">
      <c r="A33" s="431"/>
      <c r="B33" s="479"/>
      <c r="C33" s="432"/>
      <c r="D33" s="432"/>
      <c r="E33" s="433"/>
      <c r="F33" s="433"/>
      <c r="G33" s="422"/>
      <c r="H33" s="429"/>
      <c r="I33" s="430"/>
      <c r="J33" s="484"/>
      <c r="K33" s="425"/>
      <c r="L33" s="379"/>
    </row>
    <row r="34" spans="1:12" x14ac:dyDescent="0.2">
      <c r="A34" s="431"/>
      <c r="B34" s="479"/>
      <c r="C34" s="432"/>
      <c r="D34" s="432"/>
      <c r="E34" s="433"/>
      <c r="F34" s="433"/>
      <c r="G34" s="422"/>
      <c r="H34" s="429"/>
      <c r="I34" s="430"/>
      <c r="J34" s="484"/>
      <c r="K34" s="425"/>
      <c r="L34" s="379"/>
    </row>
    <row r="35" spans="1:12" x14ac:dyDescent="0.2">
      <c r="A35" s="431"/>
      <c r="B35" s="432"/>
      <c r="C35" s="432"/>
      <c r="D35" s="432"/>
      <c r="E35" s="433"/>
      <c r="F35" s="433"/>
      <c r="G35" s="422"/>
      <c r="H35" s="429"/>
      <c r="I35" s="430"/>
      <c r="J35" s="484"/>
      <c r="K35" s="425"/>
      <c r="L35" s="379"/>
    </row>
    <row r="36" spans="1:12" ht="13.5" thickBot="1" x14ac:dyDescent="0.25">
      <c r="A36" s="435"/>
      <c r="B36" s="436"/>
      <c r="C36" s="432"/>
      <c r="D36" s="432"/>
      <c r="E36" s="433"/>
      <c r="F36" s="433"/>
      <c r="G36" s="422"/>
      <c r="H36" s="429"/>
      <c r="I36" s="430"/>
      <c r="J36" s="485"/>
      <c r="K36" s="379"/>
      <c r="L36" s="379"/>
    </row>
    <row r="37" spans="1:12" ht="13.5" thickBot="1" x14ac:dyDescent="0.25">
      <c r="A37" s="437" t="s">
        <v>127</v>
      </c>
      <c r="B37" s="438"/>
      <c r="C37" s="438"/>
      <c r="D37" s="439"/>
      <c r="E37" s="476">
        <f>SUM(E21:E36)</f>
        <v>5327904</v>
      </c>
      <c r="F37" s="477">
        <f>SUM(F21:F36)</f>
        <v>5557379</v>
      </c>
      <c r="G37" s="440">
        <f>SUM(G21:G36)</f>
        <v>0.330796369047619</v>
      </c>
      <c r="H37" s="441">
        <f>A21-F37</f>
        <v>11242621</v>
      </c>
      <c r="I37" s="442">
        <f>1-G37</f>
        <v>0.669203630952381</v>
      </c>
      <c r="J37" s="442"/>
      <c r="K37" s="443"/>
      <c r="L37" s="443"/>
    </row>
    <row r="40" spans="1:12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</row>
    <row r="41" spans="1:12" ht="12.75" customHeight="1" x14ac:dyDescent="0.25">
      <c r="A41" s="510" t="s">
        <v>128</v>
      </c>
      <c r="B41" s="510"/>
      <c r="C41" s="510"/>
      <c r="D41" s="510"/>
      <c r="E41" s="379"/>
      <c r="F41" s="379"/>
      <c r="G41" s="379"/>
      <c r="H41" s="379"/>
      <c r="I41" s="379"/>
      <c r="J41" s="379"/>
    </row>
    <row r="42" spans="1:12" x14ac:dyDescent="0.2">
      <c r="A42" s="511" t="s">
        <v>129</v>
      </c>
      <c r="B42" s="511"/>
      <c r="C42" s="444" t="s">
        <v>130</v>
      </c>
      <c r="D42" s="444" t="s">
        <v>131</v>
      </c>
      <c r="E42" s="379"/>
      <c r="F42" s="379"/>
      <c r="G42" s="379"/>
      <c r="H42" s="379"/>
      <c r="I42" s="379"/>
      <c r="J42" s="379"/>
    </row>
    <row r="43" spans="1:12" x14ac:dyDescent="0.2">
      <c r="A43" s="512">
        <f>A21-F37</f>
        <v>11242621</v>
      </c>
      <c r="B43" s="513"/>
      <c r="C43" s="445">
        <f>1-G37</f>
        <v>0.669203630952381</v>
      </c>
      <c r="D43" s="446">
        <f>(C43/0.8)*100</f>
        <v>83.650453869047624</v>
      </c>
      <c r="E43" s="447" t="s">
        <v>132</v>
      </c>
      <c r="F43" s="447"/>
      <c r="G43" s="447"/>
      <c r="H43" s="447"/>
      <c r="I43" s="447"/>
      <c r="J43" s="447"/>
    </row>
    <row r="44" spans="1:12" x14ac:dyDescent="0.2">
      <c r="A44" s="379"/>
      <c r="B44" s="379"/>
      <c r="C44" s="379"/>
      <c r="D44" s="379"/>
      <c r="E44" s="379"/>
      <c r="F44" s="379"/>
    </row>
    <row r="45" spans="1:12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t="s">
        <v>42</v>
      </c>
    </row>
    <row r="46" spans="1:12" ht="15.75" x14ac:dyDescent="0.25">
      <c r="A46" s="379"/>
      <c r="B46" s="448"/>
      <c r="C46" s="448"/>
      <c r="D46" s="379"/>
      <c r="E46" s="379"/>
      <c r="F46" s="379"/>
      <c r="G46" s="379"/>
      <c r="H46" s="379"/>
      <c r="I46" s="379"/>
      <c r="J46" s="379"/>
    </row>
    <row r="47" spans="1:12" x14ac:dyDescent="0.2">
      <c r="A47" s="449"/>
      <c r="B47" s="449"/>
      <c r="C47" s="449"/>
      <c r="D47" s="449"/>
      <c r="E47" s="449"/>
      <c r="F47" s="449"/>
      <c r="G47" s="449"/>
      <c r="H47" s="449"/>
      <c r="I47" s="504"/>
      <c r="J47" s="505"/>
    </row>
    <row r="48" spans="1:12" x14ac:dyDescent="0.2">
      <c r="A48" s="450"/>
      <c r="B48" s="451"/>
      <c r="C48" s="451"/>
      <c r="D48" s="379"/>
      <c r="E48" s="379"/>
      <c r="F48" s="451"/>
      <c r="G48" s="409"/>
      <c r="H48" s="451"/>
    </row>
    <row r="49" spans="1:10" x14ac:dyDescent="0.2">
      <c r="A49" s="450"/>
      <c r="B49" s="451"/>
      <c r="C49" s="451"/>
      <c r="D49" s="451"/>
      <c r="E49" s="451"/>
      <c r="F49" s="451"/>
      <c r="G49" s="409"/>
      <c r="H49" s="451"/>
    </row>
    <row r="50" spans="1:10" x14ac:dyDescent="0.2">
      <c r="A50" s="450"/>
      <c r="B50" s="451"/>
      <c r="C50" s="451"/>
      <c r="D50" s="379"/>
      <c r="E50" s="379"/>
      <c r="F50" s="451"/>
      <c r="G50" s="409"/>
      <c r="H50" s="451"/>
    </row>
    <row r="51" spans="1:10" x14ac:dyDescent="0.2">
      <c r="A51" s="450"/>
      <c r="B51" s="451"/>
      <c r="C51" s="451"/>
      <c r="D51" s="451"/>
      <c r="E51" s="451"/>
      <c r="F51" s="451"/>
      <c r="G51" s="409"/>
      <c r="H51" s="451"/>
    </row>
    <row r="52" spans="1:10" x14ac:dyDescent="0.2">
      <c r="A52" s="450"/>
      <c r="B52" s="451"/>
      <c r="C52" s="451"/>
      <c r="D52" s="379"/>
      <c r="E52" s="379"/>
      <c r="F52" s="451"/>
      <c r="G52" s="409"/>
      <c r="H52" s="451"/>
    </row>
    <row r="53" spans="1:10" x14ac:dyDescent="0.2">
      <c r="A53" s="450"/>
      <c r="B53" s="451"/>
      <c r="C53" s="399"/>
      <c r="D53" s="452"/>
      <c r="E53" s="452"/>
      <c r="F53" s="399"/>
      <c r="G53" s="399"/>
      <c r="H53" s="399"/>
    </row>
    <row r="54" spans="1:10" x14ac:dyDescent="0.2">
      <c r="A54" s="450"/>
      <c r="B54" s="451"/>
      <c r="C54" s="451"/>
      <c r="D54" s="451"/>
      <c r="E54" s="451"/>
      <c r="F54" s="451"/>
      <c r="G54" s="409"/>
      <c r="H54" s="451"/>
    </row>
    <row r="55" spans="1:10" x14ac:dyDescent="0.2">
      <c r="A55" s="450"/>
      <c r="B55" s="451"/>
      <c r="C55" s="451"/>
      <c r="D55" s="451"/>
      <c r="E55" s="451"/>
      <c r="F55" s="451"/>
      <c r="G55" s="409"/>
      <c r="H55" s="451"/>
    </row>
    <row r="56" spans="1:10" x14ac:dyDescent="0.2">
      <c r="A56" s="450"/>
      <c r="B56" s="451"/>
      <c r="C56" s="451"/>
      <c r="D56" s="379"/>
      <c r="E56" s="379"/>
      <c r="F56" s="451"/>
      <c r="G56" s="409"/>
      <c r="H56" s="451"/>
    </row>
    <row r="57" spans="1:10" ht="15.75" x14ac:dyDescent="0.25">
      <c r="A57" s="379"/>
      <c r="B57" s="507"/>
      <c r="C57" s="507"/>
      <c r="D57" s="508"/>
      <c r="E57" s="447"/>
      <c r="F57" s="379"/>
      <c r="G57" s="379"/>
      <c r="H57" s="379"/>
      <c r="I57" s="379"/>
      <c r="J57" s="379"/>
    </row>
    <row r="58" spans="1:10" x14ac:dyDescent="0.2">
      <c r="A58" s="449"/>
      <c r="B58" s="449"/>
      <c r="C58" s="449"/>
      <c r="D58" s="449"/>
      <c r="E58" s="449"/>
      <c r="F58" s="449"/>
      <c r="G58" s="449"/>
      <c r="H58" s="449"/>
      <c r="I58" s="504"/>
      <c r="J58" s="505"/>
    </row>
    <row r="59" spans="1:10" x14ac:dyDescent="0.2">
      <c r="A59" s="450"/>
      <c r="B59" s="379"/>
      <c r="C59" s="379"/>
      <c r="D59" s="379"/>
      <c r="E59" s="379"/>
      <c r="F59" s="409"/>
      <c r="G59" s="409"/>
      <c r="H59" s="451"/>
      <c r="I59" s="506"/>
      <c r="J59" s="506"/>
    </row>
    <row r="60" spans="1:10" x14ac:dyDescent="0.2">
      <c r="A60" s="450"/>
      <c r="B60" s="379"/>
      <c r="C60" s="379"/>
      <c r="D60" s="399"/>
      <c r="E60" s="399"/>
      <c r="F60" s="399"/>
      <c r="G60" s="399"/>
      <c r="H60" s="399"/>
      <c r="I60" s="506"/>
      <c r="J60" s="506"/>
    </row>
    <row r="61" spans="1:10" x14ac:dyDescent="0.2">
      <c r="A61" s="379"/>
      <c r="B61" s="379"/>
      <c r="C61" s="379"/>
      <c r="D61" s="379"/>
      <c r="E61" s="379"/>
      <c r="F61" s="379"/>
      <c r="G61" s="379"/>
      <c r="H61" s="379"/>
    </row>
    <row r="66" spans="2:3" x14ac:dyDescent="0.2">
      <c r="B66" s="504"/>
      <c r="C66" s="505"/>
    </row>
    <row r="73" spans="2:3" x14ac:dyDescent="0.2">
      <c r="B73" s="504"/>
      <c r="C73" s="505"/>
    </row>
  </sheetData>
  <mergeCells count="11">
    <mergeCell ref="B57:D57"/>
    <mergeCell ref="A3:I3"/>
    <mergeCell ref="A41:D41"/>
    <mergeCell ref="A42:B42"/>
    <mergeCell ref="A43:B43"/>
    <mergeCell ref="I47:J47"/>
    <mergeCell ref="I58:J58"/>
    <mergeCell ref="I59:J59"/>
    <mergeCell ref="I60:J60"/>
    <mergeCell ref="B66:C66"/>
    <mergeCell ref="B73:C7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31" zoomScaleSheetLayoutView="100" workbookViewId="0">
      <selection activeCell="A14" sqref="A14"/>
    </sheetView>
  </sheetViews>
  <sheetFormatPr defaultColWidth="9.140625" defaultRowHeight="15" x14ac:dyDescent="0.25"/>
  <cols>
    <col min="1" max="3" width="9.140625" style="300"/>
    <col min="4" max="4" width="42" style="300" bestFit="1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474" customFormat="1" ht="17.25" x14ac:dyDescent="0.3">
      <c r="G2" s="309" t="s">
        <v>58</v>
      </c>
      <c r="H2" s="310"/>
      <c r="I2" s="310"/>
      <c r="J2" s="310"/>
      <c r="K2" s="310"/>
    </row>
    <row r="3" spans="1:11" s="474" customFormat="1" ht="17.25" x14ac:dyDescent="0.3">
      <c r="G3" s="309" t="s">
        <v>147</v>
      </c>
      <c r="H3" s="310"/>
      <c r="I3" s="310"/>
      <c r="J3" s="310"/>
      <c r="K3" s="310"/>
    </row>
    <row r="4" spans="1:11" s="474" customFormat="1" ht="17.25" x14ac:dyDescent="0.3">
      <c r="G4" s="309" t="s">
        <v>102</v>
      </c>
      <c r="H4" s="310"/>
      <c r="I4" s="310"/>
      <c r="J4" s="310"/>
      <c r="K4" s="310"/>
    </row>
    <row r="5" spans="1:11" s="474" customFormat="1" x14ac:dyDescent="0.25"/>
    <row r="6" spans="1:11" s="474" customFormat="1" ht="17.25" x14ac:dyDescent="0.3">
      <c r="G6" s="475"/>
      <c r="H6" s="309" t="s">
        <v>100</v>
      </c>
      <c r="I6" s="310"/>
      <c r="J6" s="310"/>
    </row>
    <row r="7" spans="1:11" s="474" customFormat="1" ht="17.25" x14ac:dyDescent="0.3">
      <c r="H7" s="310"/>
      <c r="I7" s="310"/>
      <c r="J7" s="310"/>
    </row>
    <row r="8" spans="1:11" s="474" customFormat="1" ht="18.75" x14ac:dyDescent="0.3">
      <c r="G8" s="303" t="s">
        <v>59</v>
      </c>
      <c r="H8" s="475"/>
      <c r="I8" s="309" t="s">
        <v>78</v>
      </c>
      <c r="J8" s="310"/>
    </row>
    <row r="11" spans="1:11" ht="15" customHeight="1" x14ac:dyDescent="0.25">
      <c r="A11" s="538" t="s">
        <v>64</v>
      </c>
      <c r="B11" s="538"/>
      <c r="C11" s="538"/>
      <c r="D11" s="538"/>
      <c r="E11" s="538"/>
      <c r="F11" s="538"/>
      <c r="G11" s="538"/>
      <c r="H11" s="538"/>
      <c r="I11" s="538"/>
      <c r="J11" s="538"/>
    </row>
    <row r="12" spans="1:11" ht="15" customHeight="1" x14ac:dyDescent="0.25">
      <c r="A12" s="537" t="s">
        <v>74</v>
      </c>
      <c r="B12" s="537"/>
      <c r="C12" s="537"/>
      <c r="D12" s="537"/>
      <c r="E12" s="537"/>
      <c r="F12" s="537"/>
      <c r="G12" s="537"/>
      <c r="H12" s="537"/>
      <c r="I12" s="537"/>
      <c r="J12" s="537"/>
    </row>
    <row r="13" spans="1:11" ht="18" customHeight="1" x14ac:dyDescent="0.25">
      <c r="A13" s="539" t="str">
        <f>Данные!A2</f>
        <v>ХXI-КПМ-26-4-500-10 (Ice Cube)</v>
      </c>
      <c r="B13" s="540"/>
      <c r="C13" s="540"/>
      <c r="D13" s="540"/>
      <c r="E13" s="540"/>
      <c r="F13" s="540"/>
      <c r="G13" s="540"/>
      <c r="H13" s="540"/>
      <c r="I13" s="540"/>
      <c r="J13" s="540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43991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474" customFormat="1" ht="15.75" x14ac:dyDescent="0.25">
      <c r="A17" s="312" t="s">
        <v>61</v>
      </c>
      <c r="B17" s="313" t="s">
        <v>62</v>
      </c>
      <c r="C17" s="313"/>
      <c r="D17" s="314" t="str">
        <f>[1]Данные!F11</f>
        <v>начальник производства</v>
      </c>
      <c r="E17" s="313"/>
      <c r="F17" s="313"/>
      <c r="H17" s="313"/>
      <c r="I17" s="313" t="str">
        <f>[1]Данные!J11</f>
        <v>Я.В. Карчмит</v>
      </c>
      <c r="J17" s="305"/>
    </row>
    <row r="18" spans="1:10" s="474" customFormat="1" ht="15.75" x14ac:dyDescent="0.25">
      <c r="A18" s="312" t="s">
        <v>61</v>
      </c>
      <c r="B18" s="313" t="s">
        <v>63</v>
      </c>
      <c r="C18" s="313"/>
      <c r="D18" s="314" t="str">
        <f>[1]Данные!F12</f>
        <v>начальник производственного участка</v>
      </c>
      <c r="E18" s="313"/>
      <c r="F18" s="313"/>
      <c r="G18" s="313"/>
      <c r="I18" s="313" t="str">
        <f>[1]Данные!J12</f>
        <v>Д.Е. Серков</v>
      </c>
      <c r="J18" s="305"/>
    </row>
    <row r="19" spans="1:10" s="474" customFormat="1" ht="15.75" x14ac:dyDescent="0.25">
      <c r="A19" s="313"/>
      <c r="B19" s="313"/>
      <c r="C19" s="313"/>
      <c r="D19" s="313" t="str">
        <f>[1]Данные!F13</f>
        <v>начальник участка ремонта форм</v>
      </c>
      <c r="E19" s="313"/>
      <c r="F19" s="313"/>
      <c r="G19" s="313"/>
      <c r="H19" s="313"/>
      <c r="I19" s="313" t="str">
        <f>[1]Данные!J13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43991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2" t="s">
        <v>68</v>
      </c>
      <c r="H22" s="541" t="s">
        <v>69</v>
      </c>
      <c r="I22" s="541"/>
      <c r="J22" s="541"/>
    </row>
    <row r="23" spans="1:10" x14ac:dyDescent="0.25">
      <c r="A23" s="541"/>
      <c r="B23" s="541"/>
      <c r="C23" s="541"/>
      <c r="D23" s="541"/>
      <c r="E23" s="541"/>
      <c r="F23" s="541"/>
      <c r="G23" s="542"/>
      <c r="H23" s="541"/>
      <c r="I23" s="541"/>
      <c r="J23" s="541"/>
    </row>
    <row r="24" spans="1:10" x14ac:dyDescent="0.25">
      <c r="A24" s="514">
        <v>1</v>
      </c>
      <c r="B24" s="534" t="s">
        <v>43</v>
      </c>
      <c r="C24" s="535"/>
      <c r="D24" s="536"/>
      <c r="E24" s="519" t="str">
        <f>Данные!C$14</f>
        <v>XXI-КПМ-26-500-10</v>
      </c>
      <c r="F24" s="520"/>
      <c r="G24" s="523">
        <f>Данные!B14</f>
        <v>24</v>
      </c>
      <c r="H24" s="525"/>
      <c r="I24" s="526"/>
      <c r="J24" s="527"/>
    </row>
    <row r="25" spans="1:10" ht="33.75" customHeight="1" x14ac:dyDescent="0.25">
      <c r="A25" s="515"/>
      <c r="B25" s="531" t="str">
        <f>Данные!A$29</f>
        <v>(к серийному формокомплекту БутылкаXXI-КПМ-26-500-10 (Ice Cube)</v>
      </c>
      <c r="C25" s="532"/>
      <c r="D25" s="533"/>
      <c r="E25" s="521"/>
      <c r="F25" s="522"/>
      <c r="G25" s="524"/>
      <c r="H25" s="528"/>
      <c r="I25" s="529"/>
      <c r="J25" s="530"/>
    </row>
    <row r="26" spans="1:10" x14ac:dyDescent="0.25">
      <c r="A26" s="514">
        <f>A24+1</f>
        <v>2</v>
      </c>
      <c r="B26" s="516" t="s">
        <v>105</v>
      </c>
      <c r="C26" s="517"/>
      <c r="D26" s="518"/>
      <c r="E26" s="519" t="str">
        <f>Данные!C$14</f>
        <v>XXI-КПМ-26-500-10</v>
      </c>
      <c r="F26" s="520"/>
      <c r="G26" s="523">
        <f>Данные!B15</f>
        <v>24</v>
      </c>
      <c r="H26" s="525"/>
      <c r="I26" s="526"/>
      <c r="J26" s="527"/>
    </row>
    <row r="27" spans="1:10" ht="37.5" customHeight="1" x14ac:dyDescent="0.25">
      <c r="A27" s="515"/>
      <c r="B27" s="531" t="str">
        <f>Данные!A$29</f>
        <v>(к серийному формокомплекту БутылкаXXI-КПМ-26-500-10 (Ice Cube)</v>
      </c>
      <c r="C27" s="532"/>
      <c r="D27" s="533"/>
      <c r="E27" s="521"/>
      <c r="F27" s="522"/>
      <c r="G27" s="524"/>
      <c r="H27" s="528"/>
      <c r="I27" s="529"/>
      <c r="J27" s="530"/>
    </row>
    <row r="28" spans="1:10" ht="14.45" customHeight="1" x14ac:dyDescent="0.25">
      <c r="A28" s="514">
        <f t="shared" ref="A28" si="0">A26+1</f>
        <v>3</v>
      </c>
      <c r="B28" s="516" t="s">
        <v>38</v>
      </c>
      <c r="C28" s="517"/>
      <c r="D28" s="518"/>
      <c r="E28" s="519" t="str">
        <f>Данные!C$14</f>
        <v>XXI-КПМ-26-500-10</v>
      </c>
      <c r="F28" s="520"/>
      <c r="G28" s="523">
        <f>Данные!B16</f>
        <v>30</v>
      </c>
      <c r="H28" s="525"/>
      <c r="I28" s="526"/>
      <c r="J28" s="527"/>
    </row>
    <row r="29" spans="1:10" ht="36" customHeight="1" x14ac:dyDescent="0.25">
      <c r="A29" s="515"/>
      <c r="B29" s="531" t="str">
        <f>Данные!A$29</f>
        <v>(к серийному формокомплекту БутылкаXXI-КПМ-26-500-10 (Ice Cube)</v>
      </c>
      <c r="C29" s="532"/>
      <c r="D29" s="533"/>
      <c r="E29" s="521"/>
      <c r="F29" s="522"/>
      <c r="G29" s="524"/>
      <c r="H29" s="528"/>
      <c r="I29" s="529"/>
      <c r="J29" s="530"/>
    </row>
    <row r="30" spans="1:10" ht="14.45" customHeight="1" x14ac:dyDescent="0.25">
      <c r="A30" s="514">
        <f t="shared" ref="A30" si="1">A28+1</f>
        <v>4</v>
      </c>
      <c r="B30" s="516" t="s">
        <v>106</v>
      </c>
      <c r="C30" s="517"/>
      <c r="D30" s="518"/>
      <c r="E30" s="519" t="str">
        <f>Данные!C$14</f>
        <v>XXI-КПМ-26-500-10</v>
      </c>
      <c r="F30" s="520"/>
      <c r="G30" s="523">
        <f>Данные!B17</f>
        <v>30</v>
      </c>
      <c r="H30" s="525"/>
      <c r="I30" s="526"/>
      <c r="J30" s="527"/>
    </row>
    <row r="31" spans="1:10" ht="36" customHeight="1" x14ac:dyDescent="0.25">
      <c r="A31" s="515"/>
      <c r="B31" s="531" t="str">
        <f>Данные!A$29</f>
        <v>(к серийному формокомплекту БутылкаXXI-КПМ-26-500-10 (Ice Cube)</v>
      </c>
      <c r="C31" s="532"/>
      <c r="D31" s="533"/>
      <c r="E31" s="521"/>
      <c r="F31" s="522"/>
      <c r="G31" s="524"/>
      <c r="H31" s="528"/>
      <c r="I31" s="529"/>
      <c r="J31" s="530"/>
    </row>
    <row r="32" spans="1:10" ht="14.45" customHeight="1" x14ac:dyDescent="0.25">
      <c r="A32" s="514">
        <f t="shared" ref="A32" si="2">A30+1</f>
        <v>5</v>
      </c>
      <c r="B32" s="516" t="s">
        <v>47</v>
      </c>
      <c r="C32" s="517"/>
      <c r="D32" s="518"/>
      <c r="E32" s="519" t="str">
        <f>Данные!C$14</f>
        <v>XXI-КПМ-26-500-10</v>
      </c>
      <c r="F32" s="520"/>
      <c r="G32" s="523">
        <f>Данные!B18</f>
        <v>60</v>
      </c>
      <c r="H32" s="525"/>
      <c r="I32" s="526"/>
      <c r="J32" s="527"/>
    </row>
    <row r="33" spans="1:10" ht="40.15" customHeight="1" x14ac:dyDescent="0.25">
      <c r="A33" s="515"/>
      <c r="B33" s="531" t="str">
        <f>Данные!A$29</f>
        <v>(к серийному формокомплекту БутылкаXXI-КПМ-26-500-10 (Ice Cube)</v>
      </c>
      <c r="C33" s="532"/>
      <c r="D33" s="533"/>
      <c r="E33" s="521"/>
      <c r="F33" s="522"/>
      <c r="G33" s="524"/>
      <c r="H33" s="528"/>
      <c r="I33" s="529"/>
      <c r="J33" s="530"/>
    </row>
    <row r="34" spans="1:10" ht="14.45" customHeight="1" x14ac:dyDescent="0.25">
      <c r="A34" s="514">
        <f t="shared" ref="A34" si="3">A32+1</f>
        <v>6</v>
      </c>
      <c r="B34" s="516" t="s">
        <v>90</v>
      </c>
      <c r="C34" s="517"/>
      <c r="D34" s="518"/>
      <c r="E34" s="519" t="str">
        <f>Данные!C$14</f>
        <v>XXI-КПМ-26-500-10</v>
      </c>
      <c r="F34" s="520"/>
      <c r="G34" s="523">
        <f>Данные!B19</f>
        <v>80</v>
      </c>
      <c r="H34" s="525"/>
      <c r="I34" s="526"/>
      <c r="J34" s="527"/>
    </row>
    <row r="35" spans="1:10" ht="40.15" customHeight="1" x14ac:dyDescent="0.25">
      <c r="A35" s="515"/>
      <c r="B35" s="531" t="str">
        <f>Данные!A$29</f>
        <v>(к серийному формокомплекту БутылкаXXI-КПМ-26-500-10 (Ice Cube)</v>
      </c>
      <c r="C35" s="532"/>
      <c r="D35" s="533"/>
      <c r="E35" s="521"/>
      <c r="F35" s="522"/>
      <c r="G35" s="524"/>
      <c r="H35" s="528"/>
      <c r="I35" s="529"/>
      <c r="J35" s="530"/>
    </row>
    <row r="36" spans="1:10" ht="14.45" customHeight="1" x14ac:dyDescent="0.25">
      <c r="A36" s="514">
        <f t="shared" ref="A36" si="4">A34+1</f>
        <v>7</v>
      </c>
      <c r="B36" s="516" t="s">
        <v>51</v>
      </c>
      <c r="C36" s="517"/>
      <c r="D36" s="518"/>
      <c r="E36" s="519" t="str">
        <f>Данные!C$14</f>
        <v>XXI-КПМ-26-500-10</v>
      </c>
      <c r="F36" s="520"/>
      <c r="G36" s="523">
        <f>Данные!B20</f>
        <v>40</v>
      </c>
      <c r="H36" s="525"/>
      <c r="I36" s="526"/>
      <c r="J36" s="527"/>
    </row>
    <row r="37" spans="1:10" ht="40.15" customHeight="1" x14ac:dyDescent="0.25">
      <c r="A37" s="515"/>
      <c r="B37" s="531" t="str">
        <f>Данные!A$29</f>
        <v>(к серийному формокомплекту БутылкаXXI-КПМ-26-500-10 (Ice Cube)</v>
      </c>
      <c r="C37" s="532"/>
      <c r="D37" s="533"/>
      <c r="E37" s="521"/>
      <c r="F37" s="522"/>
      <c r="G37" s="524"/>
      <c r="H37" s="528"/>
      <c r="I37" s="529"/>
      <c r="J37" s="530"/>
    </row>
    <row r="38" spans="1:10" ht="14.45" customHeight="1" x14ac:dyDescent="0.25">
      <c r="A38" s="514">
        <f t="shared" ref="A38" si="5">A36+1</f>
        <v>8</v>
      </c>
      <c r="B38" s="516" t="s">
        <v>53</v>
      </c>
      <c r="C38" s="517"/>
      <c r="D38" s="518"/>
      <c r="E38" s="519" t="str">
        <f>Данные!C$14</f>
        <v>XXI-КПМ-26-500-10</v>
      </c>
      <c r="F38" s="520"/>
      <c r="G38" s="523">
        <f>Данные!B21</f>
        <v>20</v>
      </c>
      <c r="H38" s="525"/>
      <c r="I38" s="526"/>
      <c r="J38" s="527"/>
    </row>
    <row r="39" spans="1:10" ht="40.15" customHeight="1" x14ac:dyDescent="0.25">
      <c r="A39" s="515"/>
      <c r="B39" s="531" t="str">
        <f>Данные!A$29</f>
        <v>(к серийному формокомплекту БутылкаXXI-КПМ-26-500-10 (Ice Cube)</v>
      </c>
      <c r="C39" s="532"/>
      <c r="D39" s="533"/>
      <c r="E39" s="521"/>
      <c r="F39" s="522"/>
      <c r="G39" s="524"/>
      <c r="H39" s="528"/>
      <c r="I39" s="529"/>
      <c r="J39" s="530"/>
    </row>
    <row r="40" spans="1:10" ht="14.45" customHeight="1" x14ac:dyDescent="0.25">
      <c r="A40" s="514">
        <f t="shared" ref="A40" si="6">A38+1</f>
        <v>9</v>
      </c>
      <c r="B40" s="516" t="s">
        <v>56</v>
      </c>
      <c r="C40" s="517"/>
      <c r="D40" s="518"/>
      <c r="E40" s="519" t="str">
        <f>Данные!C$14</f>
        <v>XXI-КПМ-26-500-10</v>
      </c>
      <c r="F40" s="520"/>
      <c r="G40" s="523">
        <f>Данные!B23</f>
        <v>20</v>
      </c>
      <c r="H40" s="525"/>
      <c r="I40" s="526"/>
      <c r="J40" s="527"/>
    </row>
    <row r="41" spans="1:10" ht="40.15" customHeight="1" x14ac:dyDescent="0.25">
      <c r="A41" s="515"/>
      <c r="B41" s="531" t="str">
        <f>Данные!A$29</f>
        <v>(к серийному формокомплекту БутылкаXXI-КПМ-26-500-10 (Ice Cube)</v>
      </c>
      <c r="C41" s="532"/>
      <c r="D41" s="533"/>
      <c r="E41" s="521"/>
      <c r="F41" s="522"/>
      <c r="G41" s="524"/>
      <c r="H41" s="528"/>
      <c r="I41" s="529"/>
      <c r="J41" s="530"/>
    </row>
    <row r="42" spans="1:10" ht="14.45" customHeight="1" x14ac:dyDescent="0.25">
      <c r="A42" s="514">
        <f t="shared" ref="A42" si="7">A40+1</f>
        <v>10</v>
      </c>
      <c r="B42" s="516" t="s">
        <v>55</v>
      </c>
      <c r="C42" s="517"/>
      <c r="D42" s="518"/>
      <c r="E42" s="519" t="str">
        <f>Данные!C$14</f>
        <v>XXI-КПМ-26-500-10</v>
      </c>
      <c r="F42" s="520"/>
      <c r="G42" s="523">
        <f>Данные!B25</f>
        <v>20</v>
      </c>
      <c r="H42" s="525"/>
      <c r="I42" s="526"/>
      <c r="J42" s="527"/>
    </row>
    <row r="43" spans="1:10" ht="40.15" customHeight="1" x14ac:dyDescent="0.25">
      <c r="A43" s="515"/>
      <c r="B43" s="531" t="str">
        <f>Данные!A$29</f>
        <v>(к серийному формокомплекту БутылкаXXI-КПМ-26-500-10 (Ice Cube)</v>
      </c>
      <c r="C43" s="532"/>
      <c r="D43" s="533"/>
      <c r="E43" s="521"/>
      <c r="F43" s="522"/>
      <c r="G43" s="524"/>
      <c r="H43" s="528"/>
      <c r="I43" s="529"/>
      <c r="J43" s="530"/>
    </row>
    <row r="44" spans="1:10" ht="14.45" customHeight="1" x14ac:dyDescent="0.25">
      <c r="A44" s="514">
        <f t="shared" ref="A44" si="8">A42+1</f>
        <v>11</v>
      </c>
      <c r="B44" s="516" t="s">
        <v>103</v>
      </c>
      <c r="C44" s="517"/>
      <c r="D44" s="518"/>
      <c r="E44" s="519" t="str">
        <f>Данные!C$14</f>
        <v>XXI-КПМ-26-500-10</v>
      </c>
      <c r="F44" s="520"/>
      <c r="G44" s="523">
        <f>Данные!B26</f>
        <v>30</v>
      </c>
      <c r="H44" s="525"/>
      <c r="I44" s="526"/>
      <c r="J44" s="527"/>
    </row>
    <row r="45" spans="1:10" ht="40.15" customHeight="1" x14ac:dyDescent="0.25">
      <c r="A45" s="515"/>
      <c r="B45" s="531" t="str">
        <f>Данные!A$29</f>
        <v>(к серийному формокомплекту БутылкаXXI-КПМ-26-500-10 (Ice Cube)</v>
      </c>
      <c r="C45" s="532"/>
      <c r="D45" s="533"/>
      <c r="E45" s="521"/>
      <c r="F45" s="522"/>
      <c r="G45" s="524"/>
      <c r="H45" s="528"/>
      <c r="I45" s="529"/>
      <c r="J45" s="530"/>
    </row>
    <row r="46" spans="1:10" ht="14.45" customHeight="1" x14ac:dyDescent="0.25">
      <c r="A46" s="514">
        <f t="shared" ref="A46" si="9">A44+1</f>
        <v>12</v>
      </c>
      <c r="B46" s="516" t="s">
        <v>70</v>
      </c>
      <c r="C46" s="517"/>
      <c r="D46" s="518"/>
      <c r="E46" s="519" t="str">
        <f>Данные!C$14</f>
        <v>XXI-КПМ-26-500-10</v>
      </c>
      <c r="F46" s="520"/>
      <c r="G46" s="523">
        <f>Данные!B24</f>
        <v>8</v>
      </c>
      <c r="H46" s="525"/>
      <c r="I46" s="526"/>
      <c r="J46" s="527"/>
    </row>
    <row r="47" spans="1:10" ht="40.15" customHeight="1" x14ac:dyDescent="0.25">
      <c r="A47" s="515"/>
      <c r="B47" s="531" t="str">
        <f>Данные!A$29</f>
        <v>(к серийному формокомплекту БутылкаXXI-КПМ-26-500-10 (Ice Cube)</v>
      </c>
      <c r="C47" s="532"/>
      <c r="D47" s="533"/>
      <c r="E47" s="521"/>
      <c r="F47" s="522"/>
      <c r="G47" s="524"/>
      <c r="H47" s="528"/>
      <c r="I47" s="529"/>
      <c r="J47" s="530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" sqref="K2:L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Данные!B14</f>
        <v>24</v>
      </c>
      <c r="L2" s="568"/>
      <c r="M2" s="66"/>
      <c r="N2" s="67"/>
      <c r="O2" s="68"/>
      <c r="P2" s="559"/>
      <c r="Q2" s="559"/>
      <c r="R2" s="69"/>
      <c r="S2" s="70"/>
    </row>
    <row r="3" spans="1:19" ht="24" thickBot="1" x14ac:dyDescent="0.25">
      <c r="A3" s="65"/>
      <c r="B3" s="550"/>
      <c r="C3" s="551"/>
      <c r="D3" s="552"/>
      <c r="E3" s="560" t="s">
        <v>43</v>
      </c>
      <c r="F3" s="561"/>
      <c r="G3" s="561"/>
      <c r="H3" s="562"/>
      <c r="I3" s="565"/>
      <c r="J3" s="566"/>
      <c r="K3" s="569"/>
      <c r="L3" s="57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4" t="s">
        <v>13</v>
      </c>
      <c r="C5" s="575"/>
      <c r="D5" s="498" t="str">
        <f>Данные!$A5</f>
        <v>PCI</v>
      </c>
      <c r="E5" s="499"/>
      <c r="F5" s="499"/>
      <c r="G5" s="499"/>
      <c r="H5" s="500"/>
      <c r="I5" s="576"/>
      <c r="J5" s="577"/>
      <c r="K5" s="499"/>
      <c r="L5" s="500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4" t="s">
        <v>12</v>
      </c>
      <c r="C6" s="578"/>
      <c r="D6" s="492" t="str">
        <f>Данные!$A2</f>
        <v>ХXI-КПМ-26-4-500-10 (Ice Cube)</v>
      </c>
      <c r="E6" s="579"/>
      <c r="F6" s="579"/>
      <c r="G6" s="579"/>
      <c r="H6" s="580"/>
      <c r="I6" s="576"/>
      <c r="J6" s="577"/>
      <c r="K6" s="499"/>
      <c r="L6" s="500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4" t="s">
        <v>14</v>
      </c>
      <c r="C7" s="585"/>
      <c r="D7" s="501">
        <f>Данные!$A8</f>
        <v>0</v>
      </c>
      <c r="E7" s="586"/>
      <c r="F7" s="586"/>
      <c r="G7" s="586"/>
      <c r="H7" s="587"/>
      <c r="I7" s="584" t="s">
        <v>15</v>
      </c>
      <c r="J7" s="588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2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1" t="s">
        <v>57</v>
      </c>
      <c r="C23" s="582"/>
      <c r="D23" s="582"/>
      <c r="E23" s="583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1" t="s">
        <v>45</v>
      </c>
      <c r="C24" s="572"/>
      <c r="D24" s="572"/>
      <c r="E24" s="573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46" t="s">
        <v>136</v>
      </c>
      <c r="L27" s="546"/>
      <c r="M27" s="546"/>
      <c r="N27" s="457"/>
      <c r="O27" s="457"/>
      <c r="P27" s="473"/>
      <c r="Q27" s="473"/>
    </row>
    <row r="28" spans="1:19" x14ac:dyDescent="0.2">
      <c r="N28" s="543" t="s">
        <v>140</v>
      </c>
      <c r="O28" s="543"/>
      <c r="P28" s="544" t="s">
        <v>141</v>
      </c>
      <c r="Q28" s="545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24</v>
      </c>
      <c r="L2" s="615"/>
      <c r="M2" s="66"/>
      <c r="N2" s="67"/>
      <c r="O2" s="68"/>
      <c r="P2" s="559"/>
      <c r="Q2" s="559"/>
      <c r="R2" s="69"/>
      <c r="S2" s="70"/>
    </row>
    <row r="3" spans="1:19" ht="17.25" customHeight="1" thickBot="1" x14ac:dyDescent="0.25">
      <c r="A3" s="65"/>
      <c r="B3" s="598"/>
      <c r="C3" s="599"/>
      <c r="D3" s="600"/>
      <c r="E3" s="607" t="s">
        <v>44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4" t="s">
        <v>12</v>
      </c>
      <c r="C6" s="589"/>
      <c r="D6" s="492" t="s">
        <v>143</v>
      </c>
      <c r="E6" s="579"/>
      <c r="F6" s="579"/>
      <c r="G6" s="579"/>
      <c r="H6" s="580"/>
      <c r="I6" s="590"/>
      <c r="J6" s="591"/>
      <c r="K6" s="592"/>
      <c r="L6" s="500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2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19" t="s">
        <v>135</v>
      </c>
      <c r="C14" s="620"/>
      <c r="D14" s="620"/>
      <c r="E14" s="620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1" t="s">
        <v>142</v>
      </c>
      <c r="C15" s="582"/>
      <c r="D15" s="582"/>
      <c r="E15" s="582"/>
      <c r="F15" s="618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1" t="s">
        <v>45</v>
      </c>
      <c r="C16" s="572"/>
      <c r="D16" s="572"/>
      <c r="E16" s="573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46" t="s">
        <v>136</v>
      </c>
      <c r="M19" s="546"/>
      <c r="N19" s="546"/>
      <c r="O19" s="457"/>
      <c r="P19" s="457"/>
      <c r="Q19" s="473"/>
      <c r="R19" s="473"/>
    </row>
    <row r="20" spans="1:19" x14ac:dyDescent="0.2">
      <c r="O20" s="543" t="s">
        <v>140</v>
      </c>
      <c r="P20" s="543"/>
      <c r="Q20" s="544" t="s">
        <v>141</v>
      </c>
      <c r="R20" s="545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Данные!B16</f>
        <v>30</v>
      </c>
      <c r="L2" s="568"/>
      <c r="M2" s="66"/>
      <c r="N2" s="67"/>
      <c r="O2" s="68"/>
      <c r="P2" s="559"/>
      <c r="Q2" s="559"/>
      <c r="R2" s="69"/>
      <c r="S2" s="70"/>
    </row>
    <row r="3" spans="1:24" ht="17.25" customHeight="1" thickBot="1" x14ac:dyDescent="0.25">
      <c r="A3" s="65"/>
      <c r="B3" s="550"/>
      <c r="C3" s="551"/>
      <c r="D3" s="552"/>
      <c r="E3" s="560" t="s">
        <v>38</v>
      </c>
      <c r="F3" s="561"/>
      <c r="G3" s="561"/>
      <c r="H3" s="562"/>
      <c r="I3" s="565"/>
      <c r="J3" s="566"/>
      <c r="K3" s="569"/>
      <c r="L3" s="57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4" t="s">
        <v>13</v>
      </c>
      <c r="C5" s="575"/>
      <c r="D5" s="498" t="str">
        <f>Данные!$A5</f>
        <v>PCI</v>
      </c>
      <c r="E5" s="499"/>
      <c r="F5" s="499"/>
      <c r="G5" s="499"/>
      <c r="H5" s="500"/>
      <c r="I5" s="576"/>
      <c r="J5" s="577"/>
      <c r="K5" s="499"/>
      <c r="L5" s="500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4" t="s">
        <v>12</v>
      </c>
      <c r="C6" s="578"/>
      <c r="D6" s="492" t="str">
        <f>Данные!$A2</f>
        <v>ХXI-КПМ-26-4-500-10 (Ice Cube)</v>
      </c>
      <c r="E6" s="579"/>
      <c r="F6" s="579"/>
      <c r="G6" s="579"/>
      <c r="H6" s="580"/>
      <c r="I6" s="576"/>
      <c r="J6" s="577"/>
      <c r="K6" s="499"/>
      <c r="L6" s="500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4" t="s">
        <v>14</v>
      </c>
      <c r="C7" s="585"/>
      <c r="D7" s="501">
        <f>Данные!$A8</f>
        <v>0</v>
      </c>
      <c r="E7" s="586"/>
      <c r="F7" s="586"/>
      <c r="G7" s="586"/>
      <c r="H7" s="587"/>
      <c r="I7" s="584" t="s">
        <v>15</v>
      </c>
      <c r="J7" s="588"/>
      <c r="K7" s="489">
        <f>Данные!$A11</f>
        <v>0</v>
      </c>
      <c r="L7" s="490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2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1" t="s">
        <v>136</v>
      </c>
      <c r="M23" s="621"/>
      <c r="N23" s="621"/>
      <c r="O23" s="457"/>
      <c r="P23" s="457"/>
      <c r="Q23" s="473"/>
      <c r="R23" s="473"/>
    </row>
    <row r="24" spans="1:24" x14ac:dyDescent="0.2">
      <c r="O24" s="543" t="s">
        <v>140</v>
      </c>
      <c r="P24" s="543"/>
      <c r="Q24" s="544" t="s">
        <v>141</v>
      </c>
      <c r="R24" s="545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7"/>
      <c r="C2" s="548"/>
      <c r="D2" s="549"/>
      <c r="E2" s="556" t="s">
        <v>10</v>
      </c>
      <c r="F2" s="557"/>
      <c r="G2" s="557"/>
      <c r="H2" s="558"/>
      <c r="I2" s="563" t="s">
        <v>11</v>
      </c>
      <c r="J2" s="564"/>
      <c r="K2" s="567">
        <f>Данные!B17</f>
        <v>30</v>
      </c>
      <c r="L2" s="568"/>
      <c r="M2" s="7"/>
      <c r="N2" s="8"/>
      <c r="O2" s="9"/>
      <c r="P2" s="622"/>
      <c r="Q2" s="622"/>
      <c r="R2" s="10"/>
      <c r="S2" s="11"/>
    </row>
    <row r="3" spans="1:19" ht="17.25" customHeight="1" thickBot="1" x14ac:dyDescent="0.25">
      <c r="A3" s="6"/>
      <c r="B3" s="550"/>
      <c r="C3" s="551"/>
      <c r="D3" s="552"/>
      <c r="E3" s="560" t="s">
        <v>23</v>
      </c>
      <c r="F3" s="561"/>
      <c r="G3" s="561"/>
      <c r="H3" s="562"/>
      <c r="I3" s="565"/>
      <c r="J3" s="566"/>
      <c r="K3" s="569"/>
      <c r="L3" s="57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3"/>
      <c r="C4" s="554"/>
      <c r="D4" s="55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4" t="s">
        <v>13</v>
      </c>
      <c r="C5" s="575"/>
      <c r="D5" s="498" t="str">
        <f>Данные!$A5</f>
        <v>PCI</v>
      </c>
      <c r="E5" s="499"/>
      <c r="F5" s="499"/>
      <c r="G5" s="499"/>
      <c r="H5" s="500"/>
      <c r="I5" s="576"/>
      <c r="J5" s="577"/>
      <c r="K5" s="499"/>
      <c r="L5" s="500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4" t="s">
        <v>12</v>
      </c>
      <c r="C6" s="578"/>
      <c r="D6" s="492" t="str">
        <f>Данные!$A2</f>
        <v>ХXI-КПМ-26-4-500-10 (Ice Cube)</v>
      </c>
      <c r="E6" s="579"/>
      <c r="F6" s="579"/>
      <c r="G6" s="579"/>
      <c r="H6" s="580"/>
      <c r="I6" s="576"/>
      <c r="J6" s="577"/>
      <c r="K6" s="499"/>
      <c r="L6" s="500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4" t="s">
        <v>14</v>
      </c>
      <c r="C7" s="585"/>
      <c r="D7" s="501">
        <f>Данные!$A8</f>
        <v>0</v>
      </c>
      <c r="E7" s="586"/>
      <c r="F7" s="586"/>
      <c r="G7" s="586"/>
      <c r="H7" s="587"/>
      <c r="I7" s="584" t="s">
        <v>15</v>
      </c>
      <c r="J7" s="588"/>
      <c r="K7" s="489">
        <f>Данные!$A11</f>
        <v>0</v>
      </c>
      <c r="L7" s="490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3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1" t="s">
        <v>136</v>
      </c>
      <c r="M18" s="621"/>
      <c r="N18" s="621"/>
      <c r="O18" s="457"/>
      <c r="P18" s="457"/>
      <c r="Q18" s="473"/>
      <c r="R18" s="473"/>
    </row>
    <row r="19" spans="12:18" x14ac:dyDescent="0.2">
      <c r="O19" s="543" t="s">
        <v>140</v>
      </c>
      <c r="P19" s="543"/>
      <c r="Q19" s="544" t="s">
        <v>141</v>
      </c>
      <c r="R19" s="545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4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60</v>
      </c>
      <c r="L2" s="615"/>
      <c r="M2" s="623"/>
      <c r="N2" s="624"/>
      <c r="O2" s="624"/>
      <c r="P2" s="624"/>
      <c r="Q2" s="624"/>
      <c r="R2" s="625"/>
      <c r="S2" s="70"/>
    </row>
    <row r="3" spans="1:19" ht="17.25" customHeight="1" thickBot="1" x14ac:dyDescent="0.25">
      <c r="A3" s="65"/>
      <c r="B3" s="598"/>
      <c r="C3" s="599"/>
      <c r="D3" s="600"/>
      <c r="E3" s="607" t="s">
        <v>47</v>
      </c>
      <c r="F3" s="608"/>
      <c r="G3" s="608"/>
      <c r="H3" s="609"/>
      <c r="I3" s="612"/>
      <c r="J3" s="613"/>
      <c r="K3" s="616"/>
      <c r="L3" s="617"/>
      <c r="M3" s="626"/>
      <c r="N3" s="627"/>
      <c r="O3" s="627"/>
      <c r="P3" s="627"/>
      <c r="Q3" s="627"/>
      <c r="R3" s="628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626"/>
      <c r="N4" s="627"/>
      <c r="O4" s="627"/>
      <c r="P4" s="627"/>
      <c r="Q4" s="627"/>
      <c r="R4" s="628"/>
      <c r="S4" s="70"/>
    </row>
    <row r="5" spans="1:19" ht="24.75" customHeight="1" thickTop="1" thickBot="1" x14ac:dyDescent="0.25">
      <c r="A5" s="65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626"/>
      <c r="N5" s="627"/>
      <c r="O5" s="627"/>
      <c r="P5" s="627"/>
      <c r="Q5" s="627"/>
      <c r="R5" s="628"/>
      <c r="S5" s="70"/>
    </row>
    <row r="6" spans="1:19" ht="17.100000000000001" customHeight="1" thickTop="1" thickBot="1" x14ac:dyDescent="0.25">
      <c r="A6" s="65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626"/>
      <c r="N6" s="627"/>
      <c r="O6" s="627"/>
      <c r="P6" s="627"/>
      <c r="Q6" s="627"/>
      <c r="R6" s="628"/>
      <c r="S6" s="70"/>
    </row>
    <row r="7" spans="1:19" ht="90.75" customHeight="1" thickTop="1" thickBot="1" x14ac:dyDescent="0.25">
      <c r="A7" s="65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626"/>
      <c r="N7" s="627"/>
      <c r="O7" s="627"/>
      <c r="P7" s="627"/>
      <c r="Q7" s="627"/>
      <c r="R7" s="62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8" customFormat="1" ht="31.9" customHeight="1" x14ac:dyDescent="0.2">
      <c r="A13" s="458"/>
      <c r="B13" s="459" t="s">
        <v>3</v>
      </c>
      <c r="C13" s="460"/>
      <c r="D13" s="461">
        <v>0.03</v>
      </c>
      <c r="E13" s="461">
        <v>0</v>
      </c>
      <c r="F13" s="462" t="s">
        <v>16</v>
      </c>
      <c r="G13" s="296" t="s">
        <v>137</v>
      </c>
      <c r="H13" s="463"/>
      <c r="I13" s="464"/>
      <c r="J13" s="464"/>
      <c r="K13" s="464"/>
      <c r="L13" s="464"/>
      <c r="M13" s="465"/>
      <c r="N13" s="465"/>
      <c r="O13" s="465"/>
      <c r="P13" s="465"/>
      <c r="Q13" s="465"/>
      <c r="R13" s="466"/>
      <c r="S13" s="467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71" t="s">
        <v>48</v>
      </c>
      <c r="C20" s="572"/>
      <c r="D20" s="572"/>
      <c r="E20" s="573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1" t="s">
        <v>136</v>
      </c>
      <c r="M23" s="621"/>
      <c r="N23" s="621"/>
      <c r="O23" s="457"/>
      <c r="P23" s="457"/>
      <c r="Q23" s="473"/>
      <c r="R23" s="473"/>
    </row>
    <row r="24" spans="1:19" x14ac:dyDescent="0.2">
      <c r="O24" s="543" t="s">
        <v>140</v>
      </c>
      <c r="P24" s="543"/>
      <c r="Q24" s="544" t="s">
        <v>141</v>
      </c>
      <c r="R24" s="545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80</v>
      </c>
      <c r="L2" s="615"/>
      <c r="M2" s="66"/>
      <c r="N2" s="67"/>
      <c r="O2" s="68"/>
      <c r="P2" s="629"/>
      <c r="Q2" s="629"/>
      <c r="R2" s="69"/>
      <c r="S2" s="70"/>
    </row>
    <row r="3" spans="1:19" ht="17.25" customHeight="1" thickBot="1" x14ac:dyDescent="0.25">
      <c r="A3" s="65"/>
      <c r="B3" s="598"/>
      <c r="C3" s="599"/>
      <c r="D3" s="600"/>
      <c r="E3" s="607" t="s">
        <v>90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1"/>
      <c r="C4" s="602"/>
      <c r="D4" s="60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4" t="s">
        <v>13</v>
      </c>
      <c r="C5" s="589"/>
      <c r="D5" s="498" t="str">
        <f>Данные!$A5</f>
        <v>PCI</v>
      </c>
      <c r="E5" s="499"/>
      <c r="F5" s="499"/>
      <c r="G5" s="499"/>
      <c r="H5" s="500"/>
      <c r="I5" s="590"/>
      <c r="J5" s="591"/>
      <c r="K5" s="592"/>
      <c r="L5" s="50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4" t="s">
        <v>12</v>
      </c>
      <c r="C6" s="589"/>
      <c r="D6" s="492" t="str">
        <f>Данные!$A2</f>
        <v>ХXI-КПМ-26-4-500-10 (Ice Cube)</v>
      </c>
      <c r="E6" s="579"/>
      <c r="F6" s="579"/>
      <c r="G6" s="579"/>
      <c r="H6" s="580"/>
      <c r="I6" s="590"/>
      <c r="J6" s="591"/>
      <c r="K6" s="592"/>
      <c r="L6" s="500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4" t="s">
        <v>14</v>
      </c>
      <c r="C7" s="593"/>
      <c r="D7" s="501">
        <f>Данные!$A8</f>
        <v>0</v>
      </c>
      <c r="E7" s="586"/>
      <c r="F7" s="586"/>
      <c r="G7" s="586"/>
      <c r="H7" s="587"/>
      <c r="I7" s="594" t="s">
        <v>15</v>
      </c>
      <c r="J7" s="593"/>
      <c r="K7" s="489">
        <f>Данные!$A11</f>
        <v>0</v>
      </c>
      <c r="L7" s="490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8" customFormat="1" ht="25.15" customHeight="1" x14ac:dyDescent="0.2">
      <c r="A12" s="458"/>
      <c r="B12" s="469" t="s">
        <v>3</v>
      </c>
      <c r="C12" s="470"/>
      <c r="D12" s="464">
        <v>0</v>
      </c>
      <c r="E12" s="464">
        <v>-0.03</v>
      </c>
      <c r="F12" s="462" t="s">
        <v>16</v>
      </c>
      <c r="G12" s="296" t="s">
        <v>139</v>
      </c>
      <c r="H12" s="471"/>
      <c r="I12" s="464"/>
      <c r="J12" s="464"/>
      <c r="K12" s="464"/>
      <c r="L12" s="464"/>
      <c r="M12" s="464"/>
      <c r="N12" s="464"/>
      <c r="O12" s="464"/>
      <c r="P12" s="464"/>
      <c r="Q12" s="464"/>
      <c r="R12" s="472"/>
      <c r="S12" s="467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1" t="s">
        <v>50</v>
      </c>
      <c r="C16" s="572"/>
      <c r="D16" s="572"/>
      <c r="E16" s="57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1" t="s">
        <v>136</v>
      </c>
      <c r="M19" s="621"/>
      <c r="N19" s="621"/>
      <c r="O19" s="457"/>
      <c r="P19" s="457"/>
      <c r="Q19" s="473"/>
      <c r="R19" s="473"/>
    </row>
    <row r="20" spans="1:19" x14ac:dyDescent="0.2">
      <c r="O20" s="543" t="s">
        <v>140</v>
      </c>
      <c r="P20" s="543"/>
      <c r="Q20" s="544" t="s">
        <v>141</v>
      </c>
      <c r="R20" s="545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2021-06-04T05:40:53Z</cp:lastPrinted>
  <dcterms:created xsi:type="dcterms:W3CDTF">2004-01-21T15:24:02Z</dcterms:created>
  <dcterms:modified xsi:type="dcterms:W3CDTF">2021-07-01T10:37:30Z</dcterms:modified>
</cp:coreProperties>
</file>