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30-4A-500 (Байрон)\"/>
    </mc:Choice>
  </mc:AlternateContent>
  <xr:revisionPtr revIDLastSave="0" documentId="13_ncr:1_{54FC6A88-DEBC-4C38-9CE8-759817D4164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Детали ф-тов" sheetId="17" r:id="rId1"/>
    <sheet name="Паспорт" sheetId="16" r:id="rId2"/>
    <sheet name="Данные" sheetId="15" r:id="rId3"/>
    <sheet name="Акт приемки" sheetId="14" r:id="rId4"/>
    <sheet name="Чист. форма" sheetId="8" r:id="rId5"/>
    <sheet name="Чист.  поддон" sheetId="4" r:id="rId6"/>
    <sheet name="Черн. форма" sheetId="3" r:id="rId7"/>
    <sheet name="Черн. поддон" sheetId="1" r:id="rId8"/>
    <sheet name="Горл. кольцо" sheetId="9" r:id="rId9"/>
    <sheet name="Финиш. кольцо" sheetId="5" r:id="rId10"/>
    <sheet name="Плунжер" sheetId="10" r:id="rId11"/>
    <sheet name="Втулка" sheetId="11" r:id="rId12"/>
    <sheet name="Дут. головка" sheetId="6" r:id="rId13"/>
    <sheet name="Воронка" sheetId="12" r:id="rId14"/>
  </sheets>
  <definedNames>
    <definedName name="_xlnm.Print_Area" localSheetId="3">'Акт приемки'!$A$1:$J$57</definedName>
    <definedName name="_xlnm.Print_Area" localSheetId="8">'Горл. кольцо'!$A$1:$S$22</definedName>
    <definedName name="_xlnm.Print_Area" localSheetId="0">'Детали ф-тов'!$A$1:$J$29</definedName>
    <definedName name="_xlnm.Print_Area" localSheetId="1">Паспорт!$A$1:$I$38</definedName>
    <definedName name="_xlnm.Print_Area" localSheetId="10">Плунжер!$A$1:$S$19</definedName>
    <definedName name="_xlnm.Print_Area" localSheetId="7">'Черн. поддон'!$A$1:$S$16</definedName>
    <definedName name="_xlnm.Print_Area" localSheetId="6">'Черн. форма'!$A$1:$R$21</definedName>
    <definedName name="_xlnm.Print_Area" localSheetId="5">'Чист.  поддон'!$A$1:$S$16</definedName>
    <definedName name="_xlnm.Print_Area" localSheetId="4">'Чист. форма'!$A$1:$S$25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16" l="1"/>
  <c r="I27" i="16"/>
  <c r="G27" i="16"/>
  <c r="H26" i="16" l="1"/>
  <c r="I26" i="16"/>
  <c r="G26" i="16"/>
  <c r="H25" i="16" l="1"/>
  <c r="I25" i="16"/>
  <c r="G25" i="16"/>
  <c r="G24" i="16" l="1"/>
  <c r="I24" i="16" s="1"/>
  <c r="H24" i="16"/>
  <c r="G23" i="16" l="1"/>
  <c r="I23" i="16" s="1"/>
  <c r="H23" i="16"/>
  <c r="A26" i="14" l="1"/>
  <c r="A28" i="14" s="1"/>
  <c r="A30" i="14" s="1"/>
  <c r="A32" i="14" s="1"/>
  <c r="A34" i="14" s="1"/>
  <c r="A36" i="14" s="1"/>
  <c r="A38" i="14" s="1"/>
  <c r="A40" i="14" s="1"/>
  <c r="A42" i="14" s="1"/>
  <c r="A44" i="14" s="1"/>
  <c r="A46" i="14" s="1"/>
  <c r="I39" i="17"/>
  <c r="D8" i="16" l="1"/>
  <c r="D9" i="16"/>
  <c r="D10" i="16"/>
  <c r="D11" i="16"/>
  <c r="D12" i="16"/>
  <c r="D13" i="16"/>
  <c r="D14" i="16"/>
  <c r="D15" i="16"/>
  <c r="D16" i="16"/>
  <c r="D17" i="16"/>
  <c r="D7" i="16"/>
  <c r="D6" i="16"/>
  <c r="A21" i="16" s="1"/>
  <c r="C10" i="16"/>
  <c r="C11" i="16"/>
  <c r="C12" i="16"/>
  <c r="C13" i="16"/>
  <c r="C14" i="16"/>
  <c r="C15" i="16"/>
  <c r="C16" i="16"/>
  <c r="C17" i="16"/>
  <c r="B7" i="16"/>
  <c r="B8" i="16"/>
  <c r="B9" i="16"/>
  <c r="B10" i="16"/>
  <c r="B11" i="16"/>
  <c r="B12" i="16"/>
  <c r="B13" i="16"/>
  <c r="B14" i="16"/>
  <c r="B15" i="16"/>
  <c r="B16" i="16"/>
  <c r="B17" i="16"/>
  <c r="B6" i="16"/>
  <c r="C7" i="16"/>
  <c r="C8" i="16"/>
  <c r="C9" i="16"/>
  <c r="C6" i="16"/>
  <c r="F32" i="16"/>
  <c r="E32" i="16"/>
  <c r="G17" i="16"/>
  <c r="G16" i="16"/>
  <c r="G15" i="16"/>
  <c r="G14" i="16"/>
  <c r="G13" i="16"/>
  <c r="G12" i="16"/>
  <c r="G11" i="16"/>
  <c r="G10" i="16"/>
  <c r="G9" i="16"/>
  <c r="G8" i="16"/>
  <c r="G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G6" i="16"/>
  <c r="H32" i="16" l="1"/>
  <c r="G22" i="16"/>
  <c r="A38" i="16"/>
  <c r="G21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21" i="16"/>
  <c r="I22" i="16" s="1"/>
  <c r="E24" i="14"/>
  <c r="C38" i="16" l="1"/>
  <c r="D38" i="16" s="1"/>
  <c r="I32" i="16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<sst xmlns="http://schemas.openxmlformats.org/spreadsheetml/2006/main" count="533" uniqueCount="147">
  <si>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</si>
  <si>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</si>
  <si>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</si>
  <si>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</si>
  <si>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</si>
  <si>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</si>
  <si>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</si>
  <si>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</si>
  <si>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</si>
  <si>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</si>
  <si>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</si>
  <si>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</si>
  <si>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</si>
  <si>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</si>
  <si>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</si>
  <si>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</si>
  <si>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</si>
  <si>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</si>
  <si>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</si>
  <si>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</si>
  <si>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</si>
  <si>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</si>
  <si>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</si>
  <si>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</si>
  <si>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</si>
  <si>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</si>
  <si>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</si>
  <si>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</si>
  <si>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</si>
  <si>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</si>
  <si>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</si>
  <si>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</si>
  <si>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</si>
  <si>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</si>
  <si>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</si>
  <si>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</si>
  <si>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</si>
  <si>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</si>
  <si>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</si>
  <si>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</si>
  <si>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</si>
  <si>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</si>
  <si>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</si>
  <si>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</si>
  <si>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</si>
  <si>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</si>
  <si>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</si>
  <si>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</si>
  <si>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</si>
  <si>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</si>
  <si>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</si>
  <si>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</si>
  <si>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</si>
  <si>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</si>
  <si>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</si>
  <si>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</si>
  <si>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</si>
  <si>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</si>
  <si>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</si>
  <si>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</si>
  <si>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</si>
  <si>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</si>
  <si>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</si>
  <si>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</si>
  <si>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</si>
  <si>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</si>
  <si>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</si>
  <si>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</si>
  <si>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</si>
  <si>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</si>
  <si>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</si>
  <si>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</si>
  <si>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</si>
  <si>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</si>
  <si>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</si>
  <si>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</si>
  <si>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</si>
  <si>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</si>
  <si>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</si>
  <si>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</si>
  <si>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</si>
  <si>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</si>
  <si>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</si>
  <si>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</si>
  <si>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</si>
  <si>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</si>
  <si>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</si>
  <si>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</si>
  <si>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</si>
  <si>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</si>
  <si>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</si>
  <si>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</si>
  <si>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</si>
  <si>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</si>
  <si>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</si>
  <si>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</si>
  <si>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</si>
  <si>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</si>
  <si>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</si>
  <si>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</si>
  <si>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</si>
  <si>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</si>
  <si>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</si>
  <si>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</si>
  <si>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</si>
  <si>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</si>
  <si>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</si>
  <si>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</si>
  <si>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ХXI-В-30-4А-500 (Байрон 0.5 л.)</t>
  </si>
  <si>
    <t>В-30-4А-500</t>
  </si>
  <si>
    <t>Принадлежность деталей формокомплекта</t>
  </si>
  <si>
    <t>(к серийному формокомплекту Бутылка В-30-4А-500 БАЙРОН)</t>
  </si>
  <si>
    <t>78 / 54</t>
  </si>
  <si>
    <t>77,98 / 53,98</t>
  </si>
  <si>
    <t>Полная высота 52,5 мм</t>
  </si>
  <si>
    <t>58,93 / 35,83</t>
  </si>
  <si>
    <t>48 / 32</t>
  </si>
  <si>
    <t>59 / 36</t>
  </si>
  <si>
    <t>Поддон</t>
  </si>
  <si>
    <t>Пресс головка</t>
  </si>
  <si>
    <t>Формокомплект бутылки  "Байрон 0.5 л." тип ХХI-В-30-4А-500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</si>
  <si>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</si>
  <si>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</si>
  <si>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</si>
  <si>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</si>
  <si>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</si>
  <si>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</si>
  <si>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</si>
  <si>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</si>
  <si>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</si>
  <si>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</si>
  <si>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</si>
  <si>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</si>
  <si>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</si>
  <si>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</si>
  <si>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</si>
  <si>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</si>
  <si>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</si>
  <si>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</si>
  <si>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</si>
  <si>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</si>
  <si>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</si>
  <si>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</si>
  <si>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</si>
  <si>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</si>
  <si>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</si>
  <si>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стоит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</si>
</sst>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₽_-;\-* #,##0.00\ _₽_-;_-* &quot;-&quot;??\ _₽_-;_-@_-"/>
    <numFmt numFmtId="165" formatCode="_-* #,##0_р_._-;\-* #,##0_р_._-;_-* &quot;-&quot;??_р_._-;_-@_-"/>
    <numFmt numFmtId="166" formatCode="0.0%"/>
    <numFmt numFmtId="167" formatCode="#,##0_ ;\-#,##0\ "/>
    <numFmt numFmtId="168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7" fillId="0" borderId="0"/>
    <xf numFmtId="0" fontId="3" fillId="0" borderId="0"/>
    <xf numFmtId="164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9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5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5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3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5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5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5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5" fontId="0" fillId="0" borderId="26" xfId="3" applyNumberFormat="1" applyFont="1" applyFill="1" applyBorder="1"/>
    <xf numFmtId="165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5" fontId="0" fillId="0" borderId="26" xfId="3" applyNumberFormat="1" applyFont="1" applyBorder="1"/>
    <xf numFmtId="10" fontId="0" fillId="0" borderId="65" xfId="4" applyNumberFormat="1" applyFont="1" applyBorder="1" applyAlignment="1">
      <alignment horizontal="center" vertical="center" wrapText="1"/>
    </xf>
    <xf numFmtId="165" fontId="0" fillId="0" borderId="0" xfId="3" applyNumberFormat="1" applyFont="1" applyBorder="1" applyAlignment="1">
      <alignment vertical="center"/>
    </xf>
    <xf numFmtId="1" fontId="0" fillId="0" borderId="55" xfId="3" applyNumberFormat="1" applyFont="1" applyBorder="1" applyAlignment="1">
      <alignment horizontal="center" vertical="center"/>
    </xf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3" xfId="0" applyNumberFormat="1" applyBorder="1" applyAlignment="1">
      <alignment horizontal="center"/>
    </xf>
    <xf numFmtId="165" fontId="0" fillId="0" borderId="96" xfId="3" applyNumberFormat="1" applyFont="1" applyBorder="1" applyAlignment="1">
      <alignment horizontal="center"/>
    </xf>
    <xf numFmtId="166" fontId="0" fillId="0" borderId="96" xfId="4" applyNumberFormat="1" applyFont="1" applyBorder="1" applyAlignment="1">
      <alignment horizontal="center"/>
    </xf>
    <xf numFmtId="165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8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97" xfId="0" applyBorder="1" applyAlignment="1">
      <alignment vertical="center"/>
    </xf>
    <xf numFmtId="0" fontId="0" fillId="0" borderId="98" xfId="0" applyBorder="1" applyAlignment="1">
      <alignment vertical="center"/>
    </xf>
    <xf numFmtId="0" fontId="0" fillId="0" borderId="6" xfId="0" applyFill="1" applyBorder="1"/>
    <xf numFmtId="0" fontId="17" fillId="0" borderId="33" xfId="0" applyFont="1" applyBorder="1" applyAlignment="1">
      <alignment horizontal="center" vertical="center"/>
    </xf>
    <xf numFmtId="0" fontId="30" fillId="0" borderId="0" xfId="2" applyFont="1" applyBorder="1"/>
    <xf numFmtId="0" fontId="31" fillId="0" borderId="0" xfId="2" applyFont="1" applyBorder="1"/>
    <xf numFmtId="0" fontId="3" fillId="0" borderId="0" xfId="2" applyBorder="1"/>
    <xf numFmtId="0" fontId="30" fillId="0" borderId="0" xfId="2" applyFont="1" applyBorder="1" applyAlignment="1"/>
    <xf numFmtId="0" fontId="30" fillId="0" borderId="0" xfId="2" applyFont="1" applyBorder="1" applyAlignment="1">
      <alignment horizontal="right"/>
    </xf>
    <xf numFmtId="0" fontId="29" fillId="0" borderId="0" xfId="2" applyFont="1" applyBorder="1"/>
    <xf numFmtId="165" fontId="0" fillId="0" borderId="26" xfId="3" applyNumberFormat="1" applyFont="1" applyBorder="1" applyAlignment="1">
      <alignment horizontal="center" vertical="center"/>
    </xf>
    <xf numFmtId="10" fontId="0" fillId="0" borderId="94" xfId="0" applyNumberFormat="1" applyBorder="1" applyAlignment="1">
      <alignment horizontal="center" vertical="center"/>
    </xf>
    <xf numFmtId="10" fontId="0" fillId="0" borderId="94" xfId="4" applyNumberFormat="1" applyFont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10" fontId="0" fillId="0" borderId="89" xfId="0" applyNumberFormat="1" applyBorder="1" applyAlignment="1">
      <alignment horizontal="center" vertical="center"/>
    </xf>
    <xf numFmtId="165" fontId="0" fillId="0" borderId="33" xfId="3" applyNumberFormat="1" applyFont="1" applyBorder="1" applyAlignment="1">
      <alignment horizontal="center" vertical="center"/>
    </xf>
    <xf numFmtId="0" fontId="0" fillId="0" borderId="95" xfId="0" applyBorder="1" applyAlignment="1">
      <alignment horizontal="center" vertical="center"/>
    </xf>
    <xf numFmtId="3" fontId="0" fillId="0" borderId="26" xfId="0" applyNumberFormat="1" applyBorder="1" applyAlignment="1">
      <alignment horizontal="center" vertical="center"/>
    </xf>
    <xf numFmtId="3" fontId="0" fillId="0" borderId="26" xfId="3" applyNumberFormat="1" applyFont="1" applyBorder="1" applyAlignment="1">
      <alignment horizontal="center" vertical="center"/>
    </xf>
    <xf numFmtId="3" fontId="0" fillId="0" borderId="36" xfId="0" applyNumberFormat="1" applyBorder="1" applyAlignment="1">
      <alignment horizontal="center" vertical="center"/>
    </xf>
    <xf numFmtId="3" fontId="0" fillId="0" borderId="36" xfId="3" applyNumberFormat="1" applyFont="1" applyBorder="1" applyAlignment="1">
      <alignment horizontal="center" vertical="center"/>
    </xf>
    <xf numFmtId="14" fontId="17" fillId="0" borderId="26" xfId="0" applyNumberFormat="1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35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91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56" fillId="0" borderId="0" xfId="0" applyFont="1" applyBorder="1" applyAlignment="1"/>
    <xf numFmtId="0" fontId="0" fillId="0" borderId="0" xfId="0" applyAlignment="1"/>
    <xf numFmtId="0" fontId="53" fillId="0" borderId="0" xfId="0" applyFont="1" applyBorder="1" applyAlignment="1"/>
    <xf numFmtId="0" fontId="0" fillId="0" borderId="0" xfId="0" applyBorder="1" applyAlignment="1"/>
    <xf numFmtId="0" fontId="57" fillId="0" borderId="0" xfId="0" applyFont="1" applyBorder="1" applyAlignment="1">
      <alignment horizontal="center" vertical="center"/>
    </xf>
    <xf numFmtId="167" fontId="47" fillId="12" borderId="94" xfId="3" applyNumberFormat="1" applyFont="1" applyFill="1" applyBorder="1" applyAlignment="1">
      <alignment horizontal="center" vertical="center"/>
    </xf>
    <xf numFmtId="167" fontId="0" fillId="12" borderId="54" xfId="3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>
          <a:extLst>
            <a:ext uri="{FF2B5EF4-FFF2-40B4-BE49-F238E27FC236}">
              <a16:creationId xmlns:a16="http://schemas.microsoft.com/office/drawing/2014/main" id="{00000000-0008-0000-0700-00003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showZeros="0" view="pageBreakPreview" zoomScaleSheetLayoutView="100" workbookViewId="0">
      <selection activeCell="D1" sqref="D1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1" spans="1:10" s="371" customFormat="1" ht="15.75" x14ac:dyDescent="0.25">
      <c r="A1" s="322"/>
      <c r="B1" s="322"/>
      <c r="C1" s="322"/>
      <c r="D1" s="322"/>
      <c r="E1" s="322"/>
      <c r="F1" s="322"/>
      <c r="G1" s="322"/>
      <c r="H1" s="322"/>
      <c r="I1" s="322"/>
      <c r="J1" s="314"/>
    </row>
    <row r="2" spans="1:10" ht="15.75" x14ac:dyDescent="0.25">
      <c r="A2" s="313"/>
      <c r="B2" s="313"/>
      <c r="C2" s="313"/>
      <c r="D2" s="313"/>
      <c r="E2" s="313"/>
      <c r="F2" s="313"/>
      <c r="G2" s="313"/>
      <c r="H2" s="313"/>
      <c r="I2" s="315"/>
      <c r="J2" s="314"/>
    </row>
    <row r="3" spans="1:10" ht="15.75" x14ac:dyDescent="0.25">
      <c r="A3" s="313"/>
      <c r="B3" s="313"/>
      <c r="C3" s="313"/>
      <c r="D3" s="313"/>
      <c r="E3" s="313"/>
      <c r="F3" s="313"/>
      <c r="G3" s="313"/>
      <c r="H3" s="313"/>
      <c r="I3" s="313"/>
      <c r="J3" s="314"/>
    </row>
    <row r="4" spans="1:10" ht="15.75" customHeight="1" x14ac:dyDescent="0.25">
      <c r="A4" s="514" t="s">
        <v>66</v>
      </c>
      <c r="B4" s="514" t="s">
        <v>67</v>
      </c>
      <c r="C4" s="514"/>
      <c r="D4" s="514"/>
      <c r="E4" s="514" t="s">
        <v>68</v>
      </c>
      <c r="F4" s="514"/>
      <c r="G4" s="515" t="s">
        <v>69</v>
      </c>
      <c r="H4" s="514" t="s">
        <v>70</v>
      </c>
      <c r="I4" s="514"/>
      <c r="J4" s="514"/>
    </row>
    <row r="5" spans="1:10" x14ac:dyDescent="0.25">
      <c r="A5" s="514"/>
      <c r="B5" s="514"/>
      <c r="C5" s="514"/>
      <c r="D5" s="514"/>
      <c r="E5" s="514"/>
      <c r="F5" s="514"/>
      <c r="G5" s="515"/>
      <c r="H5" s="514"/>
      <c r="I5" s="514"/>
      <c r="J5" s="514"/>
    </row>
    <row r="6" spans="1:10" x14ac:dyDescent="0.25">
      <c r="A6" s="489">
        <v>1</v>
      </c>
      <c r="B6" s="511" t="s">
        <v>44</v>
      </c>
      <c r="C6" s="512"/>
      <c r="D6" s="513"/>
      <c r="E6" s="494"/>
      <c r="F6" s="495"/>
      <c r="G6" s="498"/>
      <c r="H6" s="500"/>
      <c r="I6" s="501"/>
      <c r="J6" s="502"/>
    </row>
    <row r="7" spans="1:10" ht="40.15" customHeight="1" x14ac:dyDescent="0.25">
      <c r="A7" s="509"/>
      <c r="B7" s="506"/>
      <c r="C7" s="507"/>
      <c r="D7" s="508"/>
      <c r="E7" s="510"/>
      <c r="F7" s="497"/>
      <c r="G7" s="499"/>
      <c r="H7" s="503"/>
      <c r="I7" s="504"/>
      <c r="J7" s="505"/>
    </row>
    <row r="8" spans="1:10" x14ac:dyDescent="0.25">
      <c r="A8" s="489">
        <v>1</v>
      </c>
      <c r="B8" s="491" t="s">
        <v>118</v>
      </c>
      <c r="C8" s="492"/>
      <c r="D8" s="493"/>
      <c r="E8" s="494"/>
      <c r="F8" s="495"/>
      <c r="G8" s="498"/>
      <c r="H8" s="500"/>
      <c r="I8" s="501"/>
      <c r="J8" s="502"/>
    </row>
    <row r="9" spans="1:10" ht="40.15" customHeight="1" x14ac:dyDescent="0.25">
      <c r="A9" s="509"/>
      <c r="B9" s="506"/>
      <c r="C9" s="507"/>
      <c r="D9" s="508"/>
      <c r="E9" s="510"/>
      <c r="F9" s="497"/>
      <c r="G9" s="499"/>
      <c r="H9" s="503"/>
      <c r="I9" s="504"/>
      <c r="J9" s="505"/>
    </row>
    <row r="10" spans="1:10" x14ac:dyDescent="0.25">
      <c r="A10" s="489">
        <v>1</v>
      </c>
      <c r="B10" s="491" t="s">
        <v>38</v>
      </c>
      <c r="C10" s="492"/>
      <c r="D10" s="493"/>
      <c r="E10" s="494"/>
      <c r="F10" s="495"/>
      <c r="G10" s="498"/>
      <c r="H10" s="500"/>
      <c r="I10" s="501"/>
      <c r="J10" s="502"/>
    </row>
    <row r="11" spans="1:10" ht="40.15" customHeight="1" x14ac:dyDescent="0.25">
      <c r="A11" s="509"/>
      <c r="B11" s="506"/>
      <c r="C11" s="507"/>
      <c r="D11" s="508"/>
      <c r="E11" s="510"/>
      <c r="F11" s="497"/>
      <c r="G11" s="499"/>
      <c r="H11" s="503"/>
      <c r="I11" s="504"/>
      <c r="J11" s="505"/>
    </row>
    <row r="12" spans="1:10" ht="14.45" customHeight="1" x14ac:dyDescent="0.25">
      <c r="A12" s="489">
        <v>1</v>
      </c>
      <c r="B12" s="491" t="s">
        <v>119</v>
      </c>
      <c r="C12" s="492"/>
      <c r="D12" s="493"/>
      <c r="E12" s="494"/>
      <c r="F12" s="495"/>
      <c r="G12" s="498"/>
      <c r="H12" s="500"/>
      <c r="I12" s="501"/>
      <c r="J12" s="502"/>
    </row>
    <row r="13" spans="1:10" ht="40.15" customHeight="1" x14ac:dyDescent="0.25">
      <c r="A13" s="490"/>
      <c r="B13" s="506"/>
      <c r="C13" s="507"/>
      <c r="D13" s="508"/>
      <c r="E13" s="496"/>
      <c r="F13" s="497"/>
      <c r="G13" s="499"/>
      <c r="H13" s="503"/>
      <c r="I13" s="504"/>
      <c r="J13" s="505"/>
    </row>
    <row r="14" spans="1:10" ht="14.45" customHeight="1" x14ac:dyDescent="0.25">
      <c r="A14" s="489">
        <v>1</v>
      </c>
      <c r="B14" s="491" t="s">
        <v>48</v>
      </c>
      <c r="C14" s="492"/>
      <c r="D14" s="493"/>
      <c r="E14" s="494"/>
      <c r="F14" s="495"/>
      <c r="G14" s="498"/>
      <c r="H14" s="500"/>
      <c r="I14" s="501"/>
      <c r="J14" s="502"/>
    </row>
    <row r="15" spans="1:10" ht="40.15" customHeight="1" x14ac:dyDescent="0.25">
      <c r="A15" s="490"/>
      <c r="B15" s="506"/>
      <c r="C15" s="507"/>
      <c r="D15" s="508"/>
      <c r="E15" s="496"/>
      <c r="F15" s="497"/>
      <c r="G15" s="499"/>
      <c r="H15" s="503"/>
      <c r="I15" s="504"/>
      <c r="J15" s="505"/>
    </row>
    <row r="16" spans="1:10" ht="14.45" customHeight="1" x14ac:dyDescent="0.25">
      <c r="A16" s="489">
        <v>1</v>
      </c>
      <c r="B16" s="491" t="s">
        <v>91</v>
      </c>
      <c r="C16" s="492"/>
      <c r="D16" s="493"/>
      <c r="E16" s="494"/>
      <c r="F16" s="495"/>
      <c r="G16" s="498"/>
      <c r="H16" s="500"/>
      <c r="I16" s="501"/>
      <c r="J16" s="502"/>
    </row>
    <row r="17" spans="1:10" ht="40.15" customHeight="1" x14ac:dyDescent="0.25">
      <c r="A17" s="490"/>
      <c r="B17" s="506"/>
      <c r="C17" s="507"/>
      <c r="D17" s="508"/>
      <c r="E17" s="496"/>
      <c r="F17" s="497"/>
      <c r="G17" s="499"/>
      <c r="H17" s="503"/>
      <c r="I17" s="504"/>
      <c r="J17" s="505"/>
    </row>
    <row r="18" spans="1:10" ht="14.45" customHeight="1" x14ac:dyDescent="0.25">
      <c r="A18" s="489">
        <v>1</v>
      </c>
      <c r="B18" s="491" t="s">
        <v>52</v>
      </c>
      <c r="C18" s="492"/>
      <c r="D18" s="493"/>
      <c r="E18" s="494"/>
      <c r="F18" s="495"/>
      <c r="G18" s="498"/>
      <c r="H18" s="500"/>
      <c r="I18" s="501"/>
      <c r="J18" s="502"/>
    </row>
    <row r="19" spans="1:10" ht="40.15" customHeight="1" x14ac:dyDescent="0.25">
      <c r="A19" s="490"/>
      <c r="B19" s="506"/>
      <c r="C19" s="507"/>
      <c r="D19" s="508"/>
      <c r="E19" s="496"/>
      <c r="F19" s="497"/>
      <c r="G19" s="499"/>
      <c r="H19" s="503"/>
      <c r="I19" s="504"/>
      <c r="J19" s="505"/>
    </row>
    <row r="20" spans="1:10" ht="14.45" customHeight="1" x14ac:dyDescent="0.25">
      <c r="A20" s="489">
        <v>1</v>
      </c>
      <c r="B20" s="491" t="s">
        <v>54</v>
      </c>
      <c r="C20" s="492"/>
      <c r="D20" s="493"/>
      <c r="E20" s="494"/>
      <c r="F20" s="495"/>
      <c r="G20" s="498"/>
      <c r="H20" s="500"/>
      <c r="I20" s="501"/>
      <c r="J20" s="502"/>
    </row>
    <row r="21" spans="1:10" ht="40.15" customHeight="1" x14ac:dyDescent="0.25">
      <c r="A21" s="490"/>
      <c r="B21" s="506"/>
      <c r="C21" s="507"/>
      <c r="D21" s="508"/>
      <c r="E21" s="496"/>
      <c r="F21" s="497"/>
      <c r="G21" s="499"/>
      <c r="H21" s="503"/>
      <c r="I21" s="504"/>
      <c r="J21" s="505"/>
    </row>
    <row r="22" spans="1:10" ht="14.45" customHeight="1" x14ac:dyDescent="0.25">
      <c r="A22" s="489">
        <v>1</v>
      </c>
      <c r="B22" s="491" t="s">
        <v>57</v>
      </c>
      <c r="C22" s="492"/>
      <c r="D22" s="493"/>
      <c r="E22" s="494"/>
      <c r="F22" s="495"/>
      <c r="G22" s="498"/>
      <c r="H22" s="500"/>
      <c r="I22" s="501"/>
      <c r="J22" s="502"/>
    </row>
    <row r="23" spans="1:10" ht="40.15" customHeight="1" x14ac:dyDescent="0.25">
      <c r="A23" s="490"/>
      <c r="B23" s="506"/>
      <c r="C23" s="507"/>
      <c r="D23" s="508"/>
      <c r="E23" s="496"/>
      <c r="F23" s="497"/>
      <c r="G23" s="499"/>
      <c r="H23" s="503"/>
      <c r="I23" s="504"/>
      <c r="J23" s="505"/>
    </row>
    <row r="24" spans="1:10" ht="14.45" customHeight="1" x14ac:dyDescent="0.25">
      <c r="A24" s="489">
        <v>1</v>
      </c>
      <c r="B24" s="491" t="s">
        <v>56</v>
      </c>
      <c r="C24" s="492"/>
      <c r="D24" s="493"/>
      <c r="E24" s="494"/>
      <c r="F24" s="495"/>
      <c r="G24" s="498"/>
      <c r="H24" s="500"/>
      <c r="I24" s="501"/>
      <c r="J24" s="502"/>
    </row>
    <row r="25" spans="1:10" ht="40.15" customHeight="1" x14ac:dyDescent="0.25">
      <c r="A25" s="490"/>
      <c r="B25" s="506"/>
      <c r="C25" s="507"/>
      <c r="D25" s="508"/>
      <c r="E25" s="496"/>
      <c r="F25" s="497"/>
      <c r="G25" s="499"/>
      <c r="H25" s="503"/>
      <c r="I25" s="504"/>
      <c r="J25" s="505"/>
    </row>
    <row r="26" spans="1:10" ht="14.45" customHeight="1" x14ac:dyDescent="0.25">
      <c r="A26" s="489">
        <v>1</v>
      </c>
      <c r="B26" s="491" t="s">
        <v>107</v>
      </c>
      <c r="C26" s="492"/>
      <c r="D26" s="493"/>
      <c r="E26" s="494"/>
      <c r="F26" s="495"/>
      <c r="G26" s="498"/>
      <c r="H26" s="500"/>
      <c r="I26" s="501"/>
      <c r="J26" s="502"/>
    </row>
    <row r="27" spans="1:10" ht="40.15" customHeight="1" x14ac:dyDescent="0.25">
      <c r="A27" s="490"/>
      <c r="B27" s="506"/>
      <c r="C27" s="507"/>
      <c r="D27" s="508"/>
      <c r="E27" s="496"/>
      <c r="F27" s="497"/>
      <c r="G27" s="499"/>
      <c r="H27" s="503"/>
      <c r="I27" s="504"/>
      <c r="J27" s="505"/>
    </row>
    <row r="28" spans="1:10" ht="14.45" customHeight="1" x14ac:dyDescent="0.25">
      <c r="A28" s="489">
        <v>1</v>
      </c>
      <c r="B28" s="491" t="s">
        <v>71</v>
      </c>
      <c r="C28" s="492"/>
      <c r="D28" s="493"/>
      <c r="E28" s="494"/>
      <c r="F28" s="495"/>
      <c r="G28" s="498"/>
      <c r="H28" s="500"/>
      <c r="I28" s="501"/>
      <c r="J28" s="502"/>
    </row>
    <row r="29" spans="1:10" ht="40.15" customHeight="1" x14ac:dyDescent="0.25">
      <c r="A29" s="490"/>
      <c r="B29" s="506"/>
      <c r="C29" s="507"/>
      <c r="D29" s="508"/>
      <c r="E29" s="496"/>
      <c r="F29" s="497"/>
      <c r="G29" s="499"/>
      <c r="H29" s="503"/>
      <c r="I29" s="504"/>
      <c r="J29" s="505"/>
    </row>
    <row r="30" spans="1:10" ht="15.75" x14ac:dyDescent="0.25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0" s="471" customFormat="1" ht="15.75" x14ac:dyDescent="0.25">
      <c r="A31" s="469"/>
      <c r="B31" s="469"/>
      <c r="C31" s="469"/>
      <c r="D31" s="469"/>
      <c r="E31" s="469"/>
      <c r="F31" s="469"/>
      <c r="G31" s="469"/>
      <c r="H31" s="469"/>
      <c r="I31" s="469"/>
      <c r="J31" s="470"/>
    </row>
    <row r="32" spans="1:10" s="471" customFormat="1" ht="15.75" x14ac:dyDescent="0.25">
      <c r="A32" s="469"/>
      <c r="B32" s="469"/>
      <c r="C32" s="469"/>
      <c r="D32" s="472"/>
      <c r="E32" s="472"/>
      <c r="F32" s="472"/>
      <c r="G32" s="472"/>
      <c r="H32" s="472"/>
      <c r="I32" s="469"/>
      <c r="J32" s="470"/>
    </row>
    <row r="33" spans="1:10" s="471" customFormat="1" ht="15.75" x14ac:dyDescent="0.25">
      <c r="A33" s="469"/>
      <c r="B33" s="473"/>
      <c r="C33" s="469"/>
      <c r="D33" s="469"/>
      <c r="E33" s="469"/>
      <c r="F33" s="469"/>
      <c r="G33" s="469"/>
      <c r="H33" s="469"/>
      <c r="I33" s="469"/>
      <c r="J33" s="470"/>
    </row>
    <row r="34" spans="1:10" s="471" customFormat="1" ht="15.75" x14ac:dyDescent="0.25">
      <c r="A34" s="469"/>
      <c r="B34" s="469"/>
      <c r="C34" s="469"/>
      <c r="D34" s="469"/>
      <c r="E34" s="469"/>
      <c r="F34" s="469"/>
      <c r="G34" s="469"/>
      <c r="H34" s="469"/>
      <c r="I34" s="469"/>
      <c r="J34" s="470"/>
    </row>
    <row r="35" spans="1:10" s="471" customFormat="1" ht="15.75" x14ac:dyDescent="0.25">
      <c r="A35" s="469"/>
      <c r="B35" s="469"/>
      <c r="C35" s="469"/>
      <c r="D35" s="469"/>
      <c r="E35" s="469"/>
      <c r="G35" s="469"/>
      <c r="H35" s="469"/>
      <c r="I35" s="469"/>
      <c r="J35" s="469"/>
    </row>
    <row r="36" spans="1:10" s="471" customFormat="1" ht="15.75" x14ac:dyDescent="0.25">
      <c r="A36" s="469"/>
      <c r="B36" s="469"/>
      <c r="C36" s="469"/>
      <c r="D36" s="469"/>
      <c r="E36" s="469"/>
      <c r="G36" s="469"/>
      <c r="H36" s="469"/>
      <c r="I36" s="469"/>
      <c r="J36" s="469"/>
    </row>
    <row r="37" spans="1:10" s="471" customFormat="1" ht="15.75" x14ac:dyDescent="0.25">
      <c r="A37" s="469"/>
      <c r="B37" s="469"/>
      <c r="C37" s="469"/>
      <c r="D37" s="469"/>
      <c r="E37" s="469"/>
      <c r="I37" s="469"/>
    </row>
    <row r="38" spans="1:10" s="471" customFormat="1" ht="18" x14ac:dyDescent="0.25">
      <c r="A38" s="474"/>
      <c r="B38" s="474"/>
      <c r="C38" s="474"/>
      <c r="D38" s="474"/>
      <c r="E38" s="474"/>
    </row>
    <row r="39" spans="1:10" ht="18" x14ac:dyDescent="0.25">
      <c r="A39" s="310"/>
      <c r="B39" s="310"/>
      <c r="C39" s="310"/>
      <c r="D39" s="310"/>
      <c r="E39" s="310"/>
      <c r="G39" s="317"/>
      <c r="H39" s="317"/>
      <c r="I39" s="313">
        <f>I1</f>
        <v>0</v>
      </c>
      <c r="J39" s="313"/>
    </row>
  </sheetData>
  <mergeCells count="77">
    <mergeCell ref="A4:A5"/>
    <mergeCell ref="B4:D5"/>
    <mergeCell ref="E4:F5"/>
    <mergeCell ref="G4:G5"/>
    <mergeCell ref="H4:J5"/>
    <mergeCell ref="A6:A7"/>
    <mergeCell ref="B6:D6"/>
    <mergeCell ref="E6:F7"/>
    <mergeCell ref="G6:G7"/>
    <mergeCell ref="H6:J7"/>
    <mergeCell ref="B7:D7"/>
    <mergeCell ref="A8:A9"/>
    <mergeCell ref="B8:D8"/>
    <mergeCell ref="E8:F9"/>
    <mergeCell ref="G8:G9"/>
    <mergeCell ref="H8:J9"/>
    <mergeCell ref="B9:D9"/>
    <mergeCell ref="A10:A11"/>
    <mergeCell ref="B10:D10"/>
    <mergeCell ref="E10:F11"/>
    <mergeCell ref="G10:G11"/>
    <mergeCell ref="H10:J11"/>
    <mergeCell ref="B11:D11"/>
    <mergeCell ref="A12:A13"/>
    <mergeCell ref="B12:D12"/>
    <mergeCell ref="E12:F13"/>
    <mergeCell ref="G12:G13"/>
    <mergeCell ref="H12:J13"/>
    <mergeCell ref="B13:D13"/>
    <mergeCell ref="A14:A15"/>
    <mergeCell ref="B14:D14"/>
    <mergeCell ref="E14:F15"/>
    <mergeCell ref="G14:G15"/>
    <mergeCell ref="H14:J15"/>
    <mergeCell ref="B15:D15"/>
    <mergeCell ref="A16:A17"/>
    <mergeCell ref="B16:D16"/>
    <mergeCell ref="E16:F17"/>
    <mergeCell ref="G16:G17"/>
    <mergeCell ref="H16:J17"/>
    <mergeCell ref="B17:D17"/>
    <mergeCell ref="A18:A19"/>
    <mergeCell ref="B18:D18"/>
    <mergeCell ref="E18:F19"/>
    <mergeCell ref="G18:G19"/>
    <mergeCell ref="H18:J19"/>
    <mergeCell ref="B19:D19"/>
    <mergeCell ref="A20:A21"/>
    <mergeCell ref="B20:D20"/>
    <mergeCell ref="E20:F21"/>
    <mergeCell ref="G20:G21"/>
    <mergeCell ref="H20:J21"/>
    <mergeCell ref="B21:D21"/>
    <mergeCell ref="A22:A23"/>
    <mergeCell ref="B22:D22"/>
    <mergeCell ref="E22:F23"/>
    <mergeCell ref="G22:G23"/>
    <mergeCell ref="H22:J23"/>
    <mergeCell ref="B23:D23"/>
    <mergeCell ref="A24:A25"/>
    <mergeCell ref="B24:D24"/>
    <mergeCell ref="E24:F25"/>
    <mergeCell ref="G24:G25"/>
    <mergeCell ref="H24:J25"/>
    <mergeCell ref="B25:D25"/>
    <mergeCell ref="A26:A27"/>
    <mergeCell ref="B26:D26"/>
    <mergeCell ref="E26:F27"/>
    <mergeCell ref="G26:G27"/>
    <mergeCell ref="H26:J27"/>
    <mergeCell ref="B27:D27"/>
    <mergeCell ref="A28:A29"/>
    <mergeCell ref="B28:D28"/>
    <mergeCell ref="E28:F29"/>
    <mergeCell ref="G28:G29"/>
    <mergeCell ref="H28:J29"/>
    <mergeCell ref="B29:D29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9" sqref="C9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5703125" style="64" customWidth="1"/>
    <col min="4" max="6" width="5.7109375" style="64" customWidth="1"/>
    <col min="7" max="7" width="10.42578125" style="64" customWidth="1"/>
    <col min="8" max="18" width="9" style="64" customWidth="1"/>
    <col min="19" max="19" width="1.1406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Данные!B19</f>
        <v>50</v>
      </c>
      <c r="L2" s="617"/>
      <c r="M2" s="66"/>
      <c r="N2" s="67"/>
      <c r="O2" s="68"/>
      <c r="P2" s="627"/>
      <c r="Q2" s="627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91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25">
      <c r="A7" s="65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5" x14ac:dyDescent="0.2">
      <c r="A10" s="78"/>
      <c r="B10" s="131" t="s">
        <v>26</v>
      </c>
      <c r="C10" s="98">
        <v>26.25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">
      <c r="A11" s="78"/>
      <c r="B11" s="131" t="s">
        <v>2</v>
      </c>
      <c r="C11" s="98">
        <v>21.55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">
      <c r="A12" s="78"/>
      <c r="B12" s="131" t="s">
        <v>3</v>
      </c>
      <c r="C12" s="324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">
      <c r="A13" s="78"/>
      <c r="B13" s="131" t="s">
        <v>27</v>
      </c>
      <c r="C13" s="324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">
      <c r="A14" s="78"/>
      <c r="B14" s="131" t="s">
        <v>9</v>
      </c>
      <c r="C14" s="98">
        <v>15.5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">
      <c r="A15" s="78"/>
      <c r="B15" s="131" t="s">
        <v>5</v>
      </c>
      <c r="C15" s="324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25">
      <c r="A16" s="78"/>
      <c r="B16" s="548" t="s">
        <v>51</v>
      </c>
      <c r="C16" s="549"/>
      <c r="D16" s="549"/>
      <c r="E16" s="550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25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40625" defaultRowHeight="12.75" x14ac:dyDescent="0.2"/>
  <cols>
    <col min="1" max="1" width="1.28515625" style="171" customWidth="1"/>
    <col min="2" max="2" width="5.85546875" style="171" customWidth="1"/>
    <col min="3" max="3" width="11.28515625" style="171" customWidth="1"/>
    <col min="4" max="5" width="6.28515625" style="171" customWidth="1"/>
    <col min="6" max="6" width="6.140625" style="171" customWidth="1"/>
    <col min="7" max="7" width="11.5703125" style="171" customWidth="1"/>
    <col min="8" max="18" width="9" style="171" customWidth="1"/>
    <col min="19" max="19" width="1.42578125" style="171" customWidth="1"/>
    <col min="20" max="16384" width="9.140625" style="171"/>
  </cols>
  <sheetData>
    <row r="1" spans="1:19" ht="8.25" customHeight="1" thickTop="1" thickBot="1" x14ac:dyDescent="0.25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3.25" x14ac:dyDescent="0.2">
      <c r="A2" s="172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Данные!B20</f>
        <v>40</v>
      </c>
      <c r="L2" s="617"/>
      <c r="M2" s="173"/>
      <c r="N2" s="174"/>
      <c r="O2" s="175"/>
      <c r="P2" s="628"/>
      <c r="Q2" s="628"/>
      <c r="R2" s="176"/>
      <c r="S2" s="177"/>
    </row>
    <row r="3" spans="1:19" ht="17.25" customHeight="1" thickBot="1" x14ac:dyDescent="0.25">
      <c r="A3" s="172"/>
      <c r="B3" s="600"/>
      <c r="C3" s="601"/>
      <c r="D3" s="602"/>
      <c r="E3" s="609" t="s">
        <v>52</v>
      </c>
      <c r="F3" s="610"/>
      <c r="G3" s="610"/>
      <c r="H3" s="611"/>
      <c r="I3" s="614"/>
      <c r="J3" s="615"/>
      <c r="K3" s="618"/>
      <c r="L3" s="619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25">
      <c r="A4" s="172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.75" thickTop="1" thickBot="1" x14ac:dyDescent="0.25">
      <c r="A5" s="172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25">
      <c r="A6" s="172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25">
      <c r="A7" s="172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25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4.5" thickBot="1" x14ac:dyDescent="0.25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6"/>
      <c r="O9" s="346"/>
      <c r="P9" s="347"/>
      <c r="Q9" s="346"/>
      <c r="R9" s="348"/>
      <c r="S9" s="204"/>
    </row>
    <row r="10" spans="1:19" ht="24.75" customHeight="1" x14ac:dyDescent="0.2">
      <c r="A10" s="182"/>
      <c r="B10" s="191" t="s">
        <v>25</v>
      </c>
      <c r="C10" s="192">
        <v>76.599999999999994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49" t="s">
        <v>43</v>
      </c>
      <c r="O10" s="349"/>
      <c r="P10" s="349"/>
      <c r="Q10" s="349"/>
      <c r="R10" s="350"/>
      <c r="S10" s="188"/>
    </row>
    <row r="11" spans="1:19" ht="24.75" customHeight="1" x14ac:dyDescent="0.2">
      <c r="A11" s="182"/>
      <c r="B11" s="193" t="s">
        <v>26</v>
      </c>
      <c r="C11" s="194">
        <v>21.5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1"/>
      <c r="O11" s="351"/>
      <c r="P11" s="351"/>
      <c r="Q11" s="351"/>
      <c r="R11" s="352"/>
      <c r="S11" s="188"/>
    </row>
    <row r="12" spans="1:19" ht="24.75" customHeight="1" x14ac:dyDescent="0.2">
      <c r="A12" s="182"/>
      <c r="B12" s="193" t="s">
        <v>2</v>
      </c>
      <c r="C12" s="361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1"/>
      <c r="O12" s="351"/>
      <c r="P12" s="351"/>
      <c r="Q12" s="351"/>
      <c r="R12" s="352"/>
      <c r="S12" s="188"/>
    </row>
    <row r="13" spans="1:19" ht="24.75" customHeight="1" x14ac:dyDescent="0.2">
      <c r="A13" s="182"/>
      <c r="B13" s="193" t="s">
        <v>3</v>
      </c>
      <c r="C13" s="361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1"/>
      <c r="O13" s="351"/>
      <c r="P13" s="351"/>
      <c r="Q13" s="351"/>
      <c r="R13" s="352"/>
      <c r="S13" s="188"/>
    </row>
    <row r="14" spans="1:19" ht="24.75" customHeight="1" x14ac:dyDescent="0.2">
      <c r="A14" s="182"/>
      <c r="B14" s="193" t="s">
        <v>27</v>
      </c>
      <c r="C14" s="361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1"/>
      <c r="O14" s="351"/>
      <c r="P14" s="351"/>
      <c r="Q14" s="351"/>
      <c r="R14" s="352"/>
      <c r="S14" s="188"/>
    </row>
    <row r="15" spans="1:19" ht="24.75" customHeight="1" x14ac:dyDescent="0.2">
      <c r="A15" s="182"/>
      <c r="B15" s="193" t="s">
        <v>28</v>
      </c>
      <c r="C15" s="361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1"/>
      <c r="O15" s="351"/>
      <c r="P15" s="351"/>
      <c r="Q15" s="351"/>
      <c r="R15" s="352"/>
      <c r="S15" s="188"/>
    </row>
    <row r="16" spans="1:19" ht="24.75" customHeight="1" x14ac:dyDescent="0.2">
      <c r="A16" s="182"/>
      <c r="B16" s="193" t="s">
        <v>4</v>
      </c>
      <c r="C16" s="361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1"/>
      <c r="O16" s="351"/>
      <c r="P16" s="351"/>
      <c r="Q16" s="351"/>
      <c r="R16" s="352"/>
      <c r="S16" s="188"/>
    </row>
    <row r="17" spans="1:19" ht="33.75" x14ac:dyDescent="0.2">
      <c r="A17" s="182"/>
      <c r="B17" s="193" t="s">
        <v>9</v>
      </c>
      <c r="C17" s="194">
        <v>32.799999999999997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1"/>
      <c r="O17" s="351"/>
      <c r="P17" s="351"/>
      <c r="Q17" s="351"/>
      <c r="R17" s="352"/>
      <c r="S17" s="188"/>
    </row>
    <row r="18" spans="1:19" ht="24.75" customHeight="1" thickBot="1" x14ac:dyDescent="0.25">
      <c r="A18" s="182"/>
      <c r="B18" s="193" t="s">
        <v>5</v>
      </c>
      <c r="C18" s="361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1"/>
      <c r="O18" s="351"/>
      <c r="P18" s="351"/>
      <c r="Q18" s="351"/>
      <c r="R18" s="352"/>
      <c r="S18" s="188"/>
    </row>
    <row r="19" spans="1:19" ht="6" customHeight="1" thickBot="1" x14ac:dyDescent="0.25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40625" defaultRowHeight="12.75" x14ac:dyDescent="0.2"/>
  <cols>
    <col min="1" max="1" width="1.28515625" style="210" customWidth="1"/>
    <col min="2" max="2" width="5.85546875" style="210" customWidth="1"/>
    <col min="3" max="3" width="10.28515625" style="210" customWidth="1"/>
    <col min="4" max="5" width="6.28515625" style="210" customWidth="1"/>
    <col min="6" max="6" width="5.7109375" style="210" customWidth="1"/>
    <col min="7" max="7" width="10.42578125" style="210" customWidth="1"/>
    <col min="8" max="18" width="9" style="210" customWidth="1"/>
    <col min="19" max="19" width="1.42578125" style="210" customWidth="1"/>
    <col min="20" max="16384" width="9.140625" style="210"/>
  </cols>
  <sheetData>
    <row r="1" spans="1:19" ht="8.25" customHeight="1" thickTop="1" thickBot="1" x14ac:dyDescent="0.25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3.25" x14ac:dyDescent="0.2">
      <c r="A2" s="211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Данные!B21</f>
        <v>20</v>
      </c>
      <c r="L2" s="617"/>
      <c r="M2" s="212"/>
      <c r="N2" s="213"/>
      <c r="O2" s="214"/>
      <c r="P2" s="632"/>
      <c r="Q2" s="632"/>
      <c r="R2" s="215"/>
      <c r="S2" s="216"/>
    </row>
    <row r="3" spans="1:19" ht="17.25" customHeight="1" thickBot="1" x14ac:dyDescent="0.25">
      <c r="A3" s="211"/>
      <c r="B3" s="600"/>
      <c r="C3" s="601"/>
      <c r="D3" s="602"/>
      <c r="E3" s="609" t="s">
        <v>54</v>
      </c>
      <c r="F3" s="610"/>
      <c r="G3" s="610"/>
      <c r="H3" s="611"/>
      <c r="I3" s="614"/>
      <c r="J3" s="615"/>
      <c r="K3" s="618"/>
      <c r="L3" s="619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25">
      <c r="A4" s="211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.75" thickTop="1" thickBot="1" x14ac:dyDescent="0.25">
      <c r="A5" s="211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25">
      <c r="A6" s="211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25">
      <c r="A7" s="211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25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4.5" thickBot="1" x14ac:dyDescent="0.25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">
      <c r="A10" s="221"/>
      <c r="B10" s="232" t="s">
        <v>25</v>
      </c>
      <c r="C10" s="364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">
      <c r="A11" s="221"/>
      <c r="B11" s="237" t="s">
        <v>26</v>
      </c>
      <c r="C11" s="365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">
      <c r="A12" s="221"/>
      <c r="B12" s="237" t="s">
        <v>2</v>
      </c>
      <c r="C12" s="365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">
      <c r="A13" s="221"/>
      <c r="B13" s="237" t="s">
        <v>3</v>
      </c>
      <c r="C13" s="365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">
      <c r="A14" s="221"/>
      <c r="B14" s="237" t="s">
        <v>27</v>
      </c>
      <c r="C14" s="365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">
      <c r="A15" s="221"/>
      <c r="B15" s="237" t="s">
        <v>28</v>
      </c>
      <c r="C15" s="365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">
      <c r="A16" s="221"/>
      <c r="B16" s="237" t="s">
        <v>9</v>
      </c>
      <c r="C16" s="365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">
      <c r="A17" s="221"/>
      <c r="B17" s="237" t="s">
        <v>5</v>
      </c>
      <c r="C17" s="365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25">
      <c r="A18" s="221"/>
      <c r="B18" s="629" t="s">
        <v>55</v>
      </c>
      <c r="C18" s="630"/>
      <c r="D18" s="630"/>
      <c r="E18" s="631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25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5" thickTop="1" x14ac:dyDescent="0.2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3" sqref="C13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28515625" style="64" customWidth="1"/>
    <col min="4" max="5" width="6.28515625" style="64" customWidth="1"/>
    <col min="6" max="6" width="5.7109375" style="64" customWidth="1"/>
    <col min="7" max="7" width="10.71093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13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Данные!B25</f>
        <v>18</v>
      </c>
      <c r="L2" s="617"/>
      <c r="M2" s="136"/>
      <c r="N2" s="137"/>
      <c r="O2" s="138"/>
      <c r="P2" s="633"/>
      <c r="Q2" s="633"/>
      <c r="R2" s="139"/>
      <c r="S2" s="140"/>
    </row>
    <row r="3" spans="1:19" ht="17.25" customHeight="1" thickBot="1" x14ac:dyDescent="0.25">
      <c r="A3" s="135"/>
      <c r="B3" s="600"/>
      <c r="C3" s="601"/>
      <c r="D3" s="602"/>
      <c r="E3" s="609" t="s">
        <v>56</v>
      </c>
      <c r="F3" s="610"/>
      <c r="G3" s="610"/>
      <c r="H3" s="611"/>
      <c r="I3" s="614"/>
      <c r="J3" s="615"/>
      <c r="K3" s="618"/>
      <c r="L3" s="619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25">
      <c r="A4" s="135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.75" thickTop="1" thickBot="1" x14ac:dyDescent="0.25">
      <c r="A5" s="135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25">
      <c r="A6" s="135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25">
      <c r="A7" s="135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25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4.5" thickBot="1" x14ac:dyDescent="0.25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">
      <c r="A10" s="155"/>
      <c r="B10" s="156" t="s">
        <v>25</v>
      </c>
      <c r="C10" s="367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">
      <c r="A11" s="155"/>
      <c r="B11" s="156" t="s">
        <v>26</v>
      </c>
      <c r="C11" s="367">
        <v>27.2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">
      <c r="A12" s="155"/>
      <c r="B12" s="156" t="s">
        <v>2</v>
      </c>
      <c r="C12" s="366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">
      <c r="A13" s="155"/>
      <c r="B13" s="156" t="s">
        <v>3</v>
      </c>
      <c r="C13" s="367">
        <v>70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">
      <c r="A14" s="155"/>
      <c r="B14" s="156" t="s">
        <v>27</v>
      </c>
      <c r="C14" s="366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">
      <c r="A15" s="155"/>
      <c r="B15" s="156" t="s">
        <v>28</v>
      </c>
      <c r="C15" s="366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">
      <c r="A16" s="155"/>
      <c r="B16" s="156" t="s">
        <v>4</v>
      </c>
      <c r="C16" s="366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25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25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5" thickTop="1" x14ac:dyDescent="0.2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2" sqref="C12"/>
    </sheetView>
  </sheetViews>
  <sheetFormatPr defaultColWidth="9.140625" defaultRowHeight="12.75" x14ac:dyDescent="0.2"/>
  <cols>
    <col min="1" max="1" width="1.28515625" style="267" customWidth="1"/>
    <col min="2" max="2" width="5" style="267" customWidth="1"/>
    <col min="3" max="3" width="11" style="267" customWidth="1"/>
    <col min="4" max="5" width="6.28515625" style="267" customWidth="1"/>
    <col min="6" max="6" width="5.7109375" style="267" customWidth="1"/>
    <col min="7" max="7" width="11.140625" style="267" customWidth="1"/>
    <col min="8" max="18" width="9" style="267" customWidth="1"/>
    <col min="19" max="19" width="1.42578125" style="267" customWidth="1"/>
    <col min="20" max="16384" width="9.140625" style="267"/>
  </cols>
  <sheetData>
    <row r="1" spans="1:19" ht="8.25" customHeight="1" thickTop="1" thickBot="1" x14ac:dyDescent="0.25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3.25" x14ac:dyDescent="0.2">
      <c r="A2" s="268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35">
        <f>Данные!B23</f>
        <v>18</v>
      </c>
      <c r="L2" s="636"/>
      <c r="M2" s="269"/>
      <c r="N2" s="270"/>
      <c r="O2" s="271"/>
      <c r="P2" s="634"/>
      <c r="Q2" s="634"/>
      <c r="R2" s="272"/>
      <c r="S2" s="273"/>
    </row>
    <row r="3" spans="1:19" ht="17.25" customHeight="1" thickBot="1" x14ac:dyDescent="0.25">
      <c r="A3" s="268"/>
      <c r="B3" s="600"/>
      <c r="C3" s="601"/>
      <c r="D3" s="602"/>
      <c r="E3" s="609" t="s">
        <v>57</v>
      </c>
      <c r="F3" s="610"/>
      <c r="G3" s="610"/>
      <c r="H3" s="611"/>
      <c r="I3" s="614"/>
      <c r="J3" s="615"/>
      <c r="K3" s="637"/>
      <c r="L3" s="638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25">
      <c r="A4" s="268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.75" thickTop="1" thickBot="1" x14ac:dyDescent="0.25">
      <c r="A5" s="268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25">
      <c r="A6" s="268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25">
      <c r="A7" s="268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25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4.5" thickBot="1" x14ac:dyDescent="0.25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3"/>
      <c r="L9" s="353"/>
      <c r="M9" s="353"/>
      <c r="N9" s="353"/>
      <c r="O9" s="353"/>
      <c r="P9" s="353"/>
      <c r="Q9" s="353"/>
      <c r="R9" s="354"/>
      <c r="S9" s="287"/>
    </row>
    <row r="10" spans="1:19" ht="24.75" customHeight="1" x14ac:dyDescent="0.2">
      <c r="A10" s="278"/>
      <c r="B10" s="288" t="s">
        <v>25</v>
      </c>
      <c r="C10" s="390" t="s">
        <v>116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5"/>
      <c r="L10" s="355"/>
      <c r="M10" s="355"/>
      <c r="N10" s="355"/>
      <c r="O10" s="355"/>
      <c r="P10" s="355"/>
      <c r="Q10" s="355"/>
      <c r="R10" s="356"/>
      <c r="S10" s="284"/>
    </row>
    <row r="11" spans="1:19" ht="33.75" x14ac:dyDescent="0.2">
      <c r="A11" s="278"/>
      <c r="B11" s="292" t="s">
        <v>26</v>
      </c>
      <c r="C11" s="368">
        <v>77.8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5"/>
      <c r="L11" s="355"/>
      <c r="M11" s="355"/>
      <c r="N11" s="355"/>
      <c r="O11" s="355"/>
      <c r="P11" s="355"/>
      <c r="Q11" s="355"/>
      <c r="R11" s="357"/>
      <c r="S11" s="284"/>
    </row>
    <row r="12" spans="1:19" ht="24.75" customHeight="1" x14ac:dyDescent="0.2">
      <c r="A12" s="278"/>
      <c r="B12" s="292" t="s">
        <v>2</v>
      </c>
      <c r="C12" s="362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8"/>
      <c r="L12" s="358"/>
      <c r="M12" s="358"/>
      <c r="N12" s="358"/>
      <c r="O12" s="358"/>
      <c r="P12" s="358"/>
      <c r="Q12" s="358"/>
      <c r="R12" s="359"/>
      <c r="S12" s="284"/>
    </row>
    <row r="13" spans="1:19" ht="24.75" customHeight="1" x14ac:dyDescent="0.2">
      <c r="A13" s="278"/>
      <c r="B13" s="292" t="s">
        <v>28</v>
      </c>
      <c r="C13" s="362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8"/>
      <c r="L13" s="358"/>
      <c r="M13" s="358"/>
      <c r="N13" s="358"/>
      <c r="O13" s="358"/>
      <c r="P13" s="358"/>
      <c r="Q13" s="358"/>
      <c r="R13" s="359"/>
      <c r="S13" s="284"/>
    </row>
    <row r="14" spans="1:19" ht="24.75" customHeight="1" x14ac:dyDescent="0.2">
      <c r="A14" s="278"/>
      <c r="B14" s="292" t="s">
        <v>4</v>
      </c>
      <c r="C14" s="368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8"/>
      <c r="L14" s="358"/>
      <c r="M14" s="358"/>
      <c r="N14" s="358"/>
      <c r="O14" s="358"/>
      <c r="P14" s="358"/>
      <c r="Q14" s="358"/>
      <c r="R14" s="359"/>
      <c r="S14" s="284"/>
    </row>
    <row r="15" spans="1:19" ht="24.75" customHeight="1" thickBot="1" x14ac:dyDescent="0.25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0"/>
      <c r="L15" s="360"/>
      <c r="M15" s="360"/>
      <c r="N15" s="360"/>
      <c r="O15" s="360"/>
      <c r="P15" s="360"/>
      <c r="Q15" s="360"/>
      <c r="R15" s="341"/>
      <c r="S15" s="284"/>
    </row>
    <row r="16" spans="1:19" ht="6" customHeight="1" thickBot="1" x14ac:dyDescent="0.25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5" thickTop="1" x14ac:dyDescent="0.2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tabSelected="1" view="pageBreakPreview" topLeftCell="A10" zoomScale="120" zoomScaleNormal="100" zoomScaleSheetLayoutView="120" workbookViewId="0">
      <selection activeCell="H26" sqref="H26:I27"/>
    </sheetView>
  </sheetViews>
  <sheetFormatPr defaultRowHeight="12.75" x14ac:dyDescent="0.2"/>
  <cols>
    <col min="1" max="1" width="12.140625" customWidth="1"/>
    <col min="2" max="2" width="17.28515625" customWidth="1"/>
    <col min="3" max="3" width="16" customWidth="1"/>
    <col min="4" max="4" width="10.85546875" customWidth="1"/>
    <col min="5" max="5" width="13.7109375" customWidth="1"/>
    <col min="6" max="6" width="14.85546875" customWidth="1"/>
    <col min="7" max="7" width="12.5703125" customWidth="1"/>
    <col min="8" max="8" width="13.42578125" customWidth="1"/>
    <col min="9" max="9" width="12.5703125" customWidth="1"/>
    <col min="10" max="10" width="10.42578125" customWidth="1"/>
    <col min="11" max="11" width="11.7109375" customWidth="1"/>
    <col min="12" max="12" width="9.28515625" customWidth="1"/>
  </cols>
  <sheetData>
    <row r="1" spans="1:13" ht="15.75" x14ac:dyDescent="0.25">
      <c r="A1" s="523" t="s">
        <v>120</v>
      </c>
      <c r="B1" s="523"/>
      <c r="C1" s="523"/>
      <c r="D1" s="523"/>
      <c r="E1" s="523"/>
      <c r="F1" s="523"/>
      <c r="G1" s="523"/>
      <c r="H1" s="523"/>
      <c r="I1" s="523"/>
      <c r="J1" s="392"/>
      <c r="K1" s="392"/>
      <c r="L1" s="392"/>
    </row>
    <row r="2" spans="1:13" ht="15.75" x14ac:dyDescent="0.25">
      <c r="A2" s="523" t="s">
        <v>121</v>
      </c>
      <c r="B2" s="523"/>
      <c r="C2" s="523"/>
      <c r="D2" s="523"/>
      <c r="E2" s="523"/>
      <c r="F2" s="523"/>
      <c r="G2" s="523"/>
      <c r="H2" s="523"/>
      <c r="I2" s="523"/>
      <c r="J2" s="393"/>
      <c r="K2" s="393"/>
      <c r="L2" s="393"/>
    </row>
    <row r="3" spans="1:13" x14ac:dyDescent="0.2">
      <c r="A3" s="524" t="s">
        <v>122</v>
      </c>
      <c r="B3" s="524"/>
      <c r="C3" s="524"/>
      <c r="D3" s="524"/>
      <c r="E3" s="524"/>
      <c r="F3" s="524"/>
      <c r="G3" s="524"/>
      <c r="H3" s="524"/>
      <c r="I3" s="524"/>
      <c r="K3" s="394"/>
      <c r="L3" s="394"/>
      <c r="M3" s="395"/>
    </row>
    <row r="4" spans="1:13" ht="16.5" thickBot="1" x14ac:dyDescent="0.3">
      <c r="A4" s="395"/>
      <c r="B4" s="396"/>
      <c r="C4" s="396"/>
      <c r="F4" s="397"/>
      <c r="G4" s="398"/>
      <c r="H4" s="397"/>
      <c r="I4" s="397"/>
      <c r="J4" s="394"/>
      <c r="K4" s="394"/>
      <c r="M4" s="374"/>
    </row>
    <row r="5" spans="1:13" ht="64.5" thickBot="1" x14ac:dyDescent="0.25">
      <c r="A5" s="399" t="s">
        <v>123</v>
      </c>
      <c r="B5" s="400" t="s">
        <v>124</v>
      </c>
      <c r="C5" s="400" t="s">
        <v>68</v>
      </c>
      <c r="D5" s="400" t="s">
        <v>125</v>
      </c>
      <c r="E5" s="400" t="s">
        <v>126</v>
      </c>
      <c r="F5" s="400" t="s">
        <v>127</v>
      </c>
      <c r="G5" s="400" t="s">
        <v>128</v>
      </c>
      <c r="H5" s="401" t="s">
        <v>129</v>
      </c>
      <c r="I5" s="402"/>
      <c r="J5" s="402"/>
      <c r="K5" s="402"/>
      <c r="L5" s="402"/>
    </row>
    <row r="6" spans="1:13" x14ac:dyDescent="0.2">
      <c r="A6" s="403">
        <v>1</v>
      </c>
      <c r="B6" s="465" t="str">
        <f>Данные!A14</f>
        <v>Чистовая форма</v>
      </c>
      <c r="C6" s="384" t="str">
        <f>Данные!C14</f>
        <v>В-30-4А-500</v>
      </c>
      <c r="D6" s="404">
        <f>Данные!B14</f>
        <v>22</v>
      </c>
      <c r="E6" s="378">
        <v>22</v>
      </c>
      <c r="F6" s="405"/>
      <c r="G6" s="404">
        <f>E6-F6</f>
        <v>22</v>
      </c>
      <c r="H6" s="406"/>
      <c r="I6" s="407"/>
      <c r="J6" s="395"/>
      <c r="K6" s="395"/>
      <c r="L6" s="407"/>
    </row>
    <row r="7" spans="1:13" x14ac:dyDescent="0.2">
      <c r="A7" s="408">
        <f>A6+1</f>
        <v>2</v>
      </c>
      <c r="B7" s="409" t="str">
        <f>Данные!A15</f>
        <v>Чистовой поддон</v>
      </c>
      <c r="C7" s="384" t="str">
        <f>Данные!C15</f>
        <v>В-30-4А-500</v>
      </c>
      <c r="D7" s="410">
        <f>Данные!B15</f>
        <v>22</v>
      </c>
      <c r="E7" s="378">
        <v>22</v>
      </c>
      <c r="F7" s="391"/>
      <c r="G7" s="410">
        <f t="shared" ref="G7:G17" si="0">E7-F7</f>
        <v>22</v>
      </c>
      <c r="H7" s="411"/>
      <c r="I7" s="407"/>
      <c r="J7" s="395"/>
      <c r="K7" s="395"/>
      <c r="L7" s="407"/>
    </row>
    <row r="8" spans="1:13" x14ac:dyDescent="0.2">
      <c r="A8" s="408">
        <f t="shared" ref="A8:A17" si="1">A7+1</f>
        <v>3</v>
      </c>
      <c r="B8" s="409" t="str">
        <f>Данные!A16</f>
        <v>Черновая форма</v>
      </c>
      <c r="C8" s="384" t="str">
        <f>Данные!C16</f>
        <v>В-30-4А-500</v>
      </c>
      <c r="D8" s="410">
        <f>Данные!B16</f>
        <v>26</v>
      </c>
      <c r="E8" s="378">
        <v>26</v>
      </c>
      <c r="F8" s="391"/>
      <c r="G8" s="410">
        <f t="shared" si="0"/>
        <v>26</v>
      </c>
      <c r="H8" s="412"/>
      <c r="I8" s="407"/>
      <c r="J8" s="395"/>
      <c r="K8" s="395"/>
      <c r="L8" s="407"/>
    </row>
    <row r="9" spans="1:13" x14ac:dyDescent="0.2">
      <c r="A9" s="408">
        <f t="shared" si="1"/>
        <v>4</v>
      </c>
      <c r="B9" s="409" t="str">
        <f>Данные!A17</f>
        <v>Черновой поддон</v>
      </c>
      <c r="C9" s="384" t="str">
        <f>Данные!C17</f>
        <v>В-30-4А-500</v>
      </c>
      <c r="D9" s="410">
        <f>Данные!B17</f>
        <v>26</v>
      </c>
      <c r="E9" s="378">
        <v>26</v>
      </c>
      <c r="F9" s="391"/>
      <c r="G9" s="410">
        <f t="shared" si="0"/>
        <v>26</v>
      </c>
      <c r="H9" s="412"/>
      <c r="I9" s="407"/>
      <c r="J9" s="413"/>
      <c r="K9" s="395"/>
      <c r="L9" s="407"/>
    </row>
    <row r="10" spans="1:13" x14ac:dyDescent="0.2">
      <c r="A10" s="408">
        <f t="shared" si="1"/>
        <v>5</v>
      </c>
      <c r="B10" s="409" t="str">
        <f>Данные!A18</f>
        <v>Горловое кольцо</v>
      </c>
      <c r="C10" s="384" t="str">
        <f>Данные!C18</f>
        <v>В-30-4А-500</v>
      </c>
      <c r="D10" s="410">
        <f>Данные!B18</f>
        <v>50</v>
      </c>
      <c r="E10" s="378">
        <v>50</v>
      </c>
      <c r="F10" s="391"/>
      <c r="G10" s="410">
        <f t="shared" si="0"/>
        <v>50</v>
      </c>
      <c r="H10" s="412"/>
      <c r="I10" s="413"/>
      <c r="J10" s="413"/>
      <c r="K10" s="413"/>
      <c r="L10" s="407"/>
    </row>
    <row r="11" spans="1:13" x14ac:dyDescent="0.2">
      <c r="A11" s="408">
        <f t="shared" si="1"/>
        <v>6</v>
      </c>
      <c r="B11" s="409" t="str">
        <f>Данные!A19</f>
        <v>Направляющее кольцо</v>
      </c>
      <c r="C11" s="384" t="str">
        <f>Данные!C19</f>
        <v>В-30-4А-500</v>
      </c>
      <c r="D11" s="410">
        <f>Данные!B19</f>
        <v>50</v>
      </c>
      <c r="E11" s="378">
        <v>50</v>
      </c>
      <c r="F11" s="391"/>
      <c r="G11" s="410">
        <f t="shared" si="0"/>
        <v>50</v>
      </c>
      <c r="H11" s="412"/>
      <c r="I11" s="407"/>
      <c r="J11" s="413"/>
      <c r="K11" s="395"/>
      <c r="L11" s="407"/>
    </row>
    <row r="12" spans="1:13" x14ac:dyDescent="0.2">
      <c r="A12" s="408">
        <f t="shared" si="1"/>
        <v>7</v>
      </c>
      <c r="B12" s="409" t="str">
        <f>Данные!A20</f>
        <v>Плунжер</v>
      </c>
      <c r="C12" s="384" t="str">
        <f>Данные!C20</f>
        <v>В-30-4А-500</v>
      </c>
      <c r="D12" s="410">
        <f>Данные!B20</f>
        <v>40</v>
      </c>
      <c r="E12" s="378">
        <v>40</v>
      </c>
      <c r="F12" s="414"/>
      <c r="G12" s="410">
        <f t="shared" si="0"/>
        <v>40</v>
      </c>
      <c r="H12" s="412"/>
      <c r="I12" s="413"/>
      <c r="J12" s="413"/>
      <c r="K12" s="413"/>
      <c r="L12" s="407"/>
      <c r="M12" s="415"/>
    </row>
    <row r="13" spans="1:13" ht="14.25" customHeight="1" x14ac:dyDescent="0.2">
      <c r="A13" s="408">
        <f t="shared" si="1"/>
        <v>8</v>
      </c>
      <c r="B13" s="409" t="str">
        <f>Данные!A21</f>
        <v>Втулка плунжера</v>
      </c>
      <c r="C13" s="384" t="str">
        <f>Данные!C21</f>
        <v>В-30-4А-500</v>
      </c>
      <c r="D13" s="410">
        <f>Данные!B21</f>
        <v>20</v>
      </c>
      <c r="E13" s="378">
        <v>20</v>
      </c>
      <c r="F13" s="416"/>
      <c r="G13" s="410">
        <f t="shared" si="0"/>
        <v>20</v>
      </c>
      <c r="H13" s="412"/>
      <c r="I13" s="413"/>
      <c r="J13" s="413"/>
      <c r="K13" s="413"/>
      <c r="L13" s="407"/>
      <c r="M13" s="415"/>
    </row>
    <row r="14" spans="1:13" ht="14.25" customHeight="1" x14ac:dyDescent="0.2">
      <c r="A14" s="408">
        <f t="shared" si="1"/>
        <v>9</v>
      </c>
      <c r="B14" s="409" t="str">
        <f>Данные!A22</f>
        <v>Хватки</v>
      </c>
      <c r="C14" s="384">
        <f>Данные!C22</f>
        <v>0</v>
      </c>
      <c r="D14" s="410" t="str">
        <f>Данные!B22</f>
        <v>нет</v>
      </c>
      <c r="E14" s="384" t="s">
        <v>94</v>
      </c>
      <c r="F14" s="391"/>
      <c r="G14" s="410" t="e">
        <f t="shared" si="0"/>
        <v>#VALUE!</v>
      </c>
      <c r="H14" s="412" t="s">
        <v>43</v>
      </c>
      <c r="I14" s="413"/>
      <c r="J14" s="413"/>
      <c r="K14" s="413"/>
      <c r="L14" s="407"/>
    </row>
    <row r="15" spans="1:13" ht="14.25" customHeight="1" x14ac:dyDescent="0.2">
      <c r="A15" s="408">
        <f t="shared" si="1"/>
        <v>10</v>
      </c>
      <c r="B15" s="409" t="str">
        <f>Данные!A23</f>
        <v>Воронка</v>
      </c>
      <c r="C15" s="384" t="str">
        <f>Данные!C23</f>
        <v>В-30-4А-500</v>
      </c>
      <c r="D15" s="410">
        <f>Данные!B23</f>
        <v>18</v>
      </c>
      <c r="E15" s="378">
        <v>18</v>
      </c>
      <c r="F15" s="414"/>
      <c r="G15" s="410">
        <f t="shared" si="0"/>
        <v>18</v>
      </c>
      <c r="H15" s="412"/>
      <c r="I15" s="413"/>
      <c r="J15" s="413"/>
      <c r="K15" s="413"/>
      <c r="L15" s="407"/>
    </row>
    <row r="16" spans="1:13" ht="14.25" customHeight="1" x14ac:dyDescent="0.2">
      <c r="A16" s="408">
        <f t="shared" si="1"/>
        <v>11</v>
      </c>
      <c r="B16" s="409" t="str">
        <f>Данные!A24</f>
        <v>Плита охлаждения</v>
      </c>
      <c r="C16" s="384" t="str">
        <f>Данные!C24</f>
        <v>В-30-4А-500</v>
      </c>
      <c r="D16" s="410">
        <f>Данные!B24</f>
        <v>8</v>
      </c>
      <c r="E16" s="378">
        <v>8</v>
      </c>
      <c r="F16" s="391"/>
      <c r="G16" s="410">
        <f t="shared" si="0"/>
        <v>8</v>
      </c>
      <c r="H16" s="412"/>
      <c r="I16" s="413"/>
      <c r="J16" s="413"/>
      <c r="K16" s="413"/>
      <c r="L16" s="407"/>
    </row>
    <row r="17" spans="1:12" ht="14.25" customHeight="1" thickBot="1" x14ac:dyDescent="0.25">
      <c r="A17" s="417">
        <f t="shared" si="1"/>
        <v>12</v>
      </c>
      <c r="B17" s="466" t="str">
        <f>Данные!A25</f>
        <v>Дутьевая головка</v>
      </c>
      <c r="C17" s="468" t="str">
        <f>Данные!C25</f>
        <v>В-30-4А-500</v>
      </c>
      <c r="D17" s="410">
        <f>Данные!B25</f>
        <v>18</v>
      </c>
      <c r="E17" s="391">
        <v>18</v>
      </c>
      <c r="F17" s="419"/>
      <c r="G17" s="418">
        <f t="shared" si="0"/>
        <v>18</v>
      </c>
      <c r="H17" s="420"/>
      <c r="I17" s="413"/>
      <c r="J17" s="421"/>
      <c r="K17" s="413"/>
      <c r="L17" s="407"/>
    </row>
    <row r="18" spans="1:12" x14ac:dyDescent="0.2">
      <c r="A18" s="422"/>
      <c r="B18" s="467"/>
      <c r="C18" s="395"/>
      <c r="D18" s="395"/>
      <c r="E18" s="395"/>
      <c r="F18" s="395"/>
      <c r="G18" s="395"/>
      <c r="H18" s="395"/>
      <c r="I18" s="395"/>
      <c r="J18" s="395"/>
    </row>
    <row r="19" spans="1:12" ht="16.5" thickBot="1" x14ac:dyDescent="0.3">
      <c r="A19" s="395"/>
      <c r="B19" s="423" t="s">
        <v>130</v>
      </c>
      <c r="C19" s="374"/>
      <c r="D19" s="374"/>
      <c r="E19" s="374"/>
      <c r="F19" s="374"/>
      <c r="G19" s="395"/>
      <c r="H19" s="395"/>
      <c r="I19" s="395"/>
      <c r="J19" s="424"/>
      <c r="K19" s="424"/>
      <c r="L19" s="424"/>
    </row>
    <row r="20" spans="1:12" ht="64.5" thickBot="1" x14ac:dyDescent="0.25">
      <c r="A20" s="399" t="s">
        <v>131</v>
      </c>
      <c r="B20" s="400" t="s">
        <v>132</v>
      </c>
      <c r="C20" s="400" t="s">
        <v>133</v>
      </c>
      <c r="D20" s="400" t="s">
        <v>134</v>
      </c>
      <c r="E20" s="400" t="s">
        <v>135</v>
      </c>
      <c r="F20" s="400" t="s">
        <v>136</v>
      </c>
      <c r="G20" s="425" t="s">
        <v>137</v>
      </c>
      <c r="H20" s="426" t="s">
        <v>138</v>
      </c>
      <c r="I20" s="427" t="s">
        <v>139</v>
      </c>
      <c r="J20" s="402"/>
      <c r="K20" s="402"/>
      <c r="L20" s="402"/>
    </row>
    <row r="21" spans="1:12" x14ac:dyDescent="0.2">
      <c r="A21" s="428">
        <f>D6*700000</f>
        <v>15400000</v>
      </c>
      <c r="B21" s="429">
        <v>43759</v>
      </c>
      <c r="C21" s="430">
        <v>43765</v>
      </c>
      <c r="D21" s="429">
        <v>43769</v>
      </c>
      <c r="E21" s="431">
        <v>948096</v>
      </c>
      <c r="F21" s="431">
        <v>1031915</v>
      </c>
      <c r="G21" s="432">
        <f t="shared" ref="G21:G27" si="2">F21/A$21</f>
        <v>6.700746753246753E-2</v>
      </c>
      <c r="H21" s="433">
        <f>A21-F21</f>
        <v>14368085</v>
      </c>
      <c r="I21" s="434">
        <f>1-G21</f>
        <v>0.93299253246753244</v>
      </c>
      <c r="J21" s="435"/>
      <c r="K21" s="413"/>
      <c r="L21" s="413"/>
    </row>
    <row r="22" spans="1:12" ht="12.75" customHeight="1" x14ac:dyDescent="0.2">
      <c r="A22" s="436"/>
      <c r="B22" s="437">
        <v>43866</v>
      </c>
      <c r="C22" s="437">
        <v>43870</v>
      </c>
      <c r="D22" s="437">
        <v>43872</v>
      </c>
      <c r="E22" s="438">
        <v>624750</v>
      </c>
      <c r="F22" s="438">
        <v>730901</v>
      </c>
      <c r="G22" s="432">
        <f t="shared" si="2"/>
        <v>4.7461103896103897E-2</v>
      </c>
      <c r="H22" s="439">
        <f t="shared" ref="H22:I24" si="3">H21-F22</f>
        <v>13637184</v>
      </c>
      <c r="I22" s="440">
        <f t="shared" si="3"/>
        <v>0.88553142857142852</v>
      </c>
      <c r="J22" s="395"/>
      <c r="K22" s="395"/>
      <c r="L22" s="395"/>
    </row>
    <row r="23" spans="1:12" ht="12.75" customHeight="1" x14ac:dyDescent="0.2">
      <c r="A23" s="441"/>
      <c r="B23" s="442">
        <v>44033</v>
      </c>
      <c r="C23" s="442">
        <v>44035</v>
      </c>
      <c r="D23" s="442">
        <v>44041</v>
      </c>
      <c r="E23" s="443">
        <v>408660</v>
      </c>
      <c r="F23" s="443">
        <v>432734</v>
      </c>
      <c r="G23" s="432">
        <f t="shared" si="2"/>
        <v>2.809961038961039E-2</v>
      </c>
      <c r="H23" s="439">
        <f t="shared" si="3"/>
        <v>13204450</v>
      </c>
      <c r="I23" s="440">
        <f t="shared" si="3"/>
        <v>0.85743181818181813</v>
      </c>
      <c r="J23" s="435"/>
      <c r="K23" s="413"/>
      <c r="L23" s="413"/>
    </row>
    <row r="24" spans="1:12" x14ac:dyDescent="0.2">
      <c r="A24" s="441"/>
      <c r="B24" s="381">
        <v>44133</v>
      </c>
      <c r="C24" s="384" t="s">
        <v>146</v>
      </c>
      <c r="D24" s="381">
        <v>44137</v>
      </c>
      <c r="E24" s="484">
        <v>411600</v>
      </c>
      <c r="F24" s="484">
        <v>439463</v>
      </c>
      <c r="G24" s="432">
        <f t="shared" si="2"/>
        <v>2.8536558441558443E-2</v>
      </c>
      <c r="H24" s="439">
        <f t="shared" si="3"/>
        <v>12764987</v>
      </c>
      <c r="I24" s="440">
        <f t="shared" si="3"/>
        <v>0.82889525974025968</v>
      </c>
      <c r="J24" s="435"/>
      <c r="K24" s="435"/>
      <c r="L24" s="395"/>
    </row>
    <row r="25" spans="1:12" x14ac:dyDescent="0.2">
      <c r="A25" s="441"/>
      <c r="B25" s="488" t="s">
        <v>146</v>
      </c>
      <c r="C25" s="381">
        <v>44136</v>
      </c>
      <c r="D25" s="381">
        <v>44166</v>
      </c>
      <c r="E25" s="485">
        <v>141120</v>
      </c>
      <c r="F25" s="485">
        <v>146210</v>
      </c>
      <c r="G25" s="476">
        <f t="shared" si="2"/>
        <v>9.4941558441558448E-3</v>
      </c>
      <c r="H25" s="439">
        <f t="shared" ref="H25" si="4">H24-F25</f>
        <v>12618777</v>
      </c>
      <c r="I25" s="440">
        <f t="shared" ref="I25" si="5">I24-G25</f>
        <v>0.81940110389610388</v>
      </c>
      <c r="J25" s="435"/>
      <c r="K25" s="445"/>
      <c r="L25" s="395"/>
    </row>
    <row r="26" spans="1:12" x14ac:dyDescent="0.2">
      <c r="A26" s="441"/>
      <c r="B26" s="381">
        <v>44270</v>
      </c>
      <c r="C26" s="381">
        <v>44272</v>
      </c>
      <c r="D26" s="381">
        <v>44287</v>
      </c>
      <c r="E26" s="485">
        <v>405720</v>
      </c>
      <c r="F26" s="485">
        <v>438556</v>
      </c>
      <c r="G26" s="476">
        <f t="shared" si="2"/>
        <v>2.8477662337662336E-2</v>
      </c>
      <c r="H26" s="439">
        <f t="shared" ref="H26" si="6">H25-F26</f>
        <v>12180221</v>
      </c>
      <c r="I26" s="440">
        <f t="shared" ref="I26" si="7">I25-G26</f>
        <v>0.79092344155844152</v>
      </c>
      <c r="J26" s="435"/>
      <c r="K26" s="435"/>
      <c r="L26" s="395"/>
    </row>
    <row r="27" spans="1:12" x14ac:dyDescent="0.2">
      <c r="A27" s="441"/>
      <c r="B27" s="381">
        <v>44358</v>
      </c>
      <c r="C27" s="381">
        <v>44361</v>
      </c>
      <c r="D27" s="381">
        <v>44378</v>
      </c>
      <c r="E27" s="485">
        <v>568890</v>
      </c>
      <c r="F27" s="485">
        <v>595350</v>
      </c>
      <c r="G27" s="476">
        <f t="shared" si="2"/>
        <v>3.8659090909090907E-2</v>
      </c>
      <c r="H27" s="439">
        <f t="shared" ref="H27" si="8">H26-F27</f>
        <v>11584871</v>
      </c>
      <c r="I27" s="440">
        <f t="shared" ref="I27" si="9">I26-G27</f>
        <v>0.7522643506493506</v>
      </c>
      <c r="J27" s="435"/>
      <c r="K27" s="435"/>
      <c r="L27" s="395"/>
    </row>
    <row r="28" spans="1:12" x14ac:dyDescent="0.2">
      <c r="A28" s="441"/>
      <c r="B28" s="381"/>
      <c r="C28" s="381"/>
      <c r="D28" s="381"/>
      <c r="E28" s="485"/>
      <c r="F28" s="485"/>
      <c r="G28" s="476"/>
      <c r="H28" s="475"/>
      <c r="I28" s="444"/>
      <c r="J28" s="435"/>
      <c r="K28" s="435"/>
      <c r="L28" s="395"/>
    </row>
    <row r="29" spans="1:12" x14ac:dyDescent="0.2">
      <c r="A29" s="441"/>
      <c r="B29" s="381"/>
      <c r="C29" s="381"/>
      <c r="D29" s="378"/>
      <c r="E29" s="484"/>
      <c r="F29" s="485"/>
      <c r="G29" s="477"/>
      <c r="H29" s="475"/>
      <c r="I29" s="478"/>
      <c r="J29" s="435"/>
      <c r="K29" s="435"/>
      <c r="L29" s="395"/>
    </row>
    <row r="30" spans="1:12" x14ac:dyDescent="0.2">
      <c r="A30" s="441"/>
      <c r="B30" s="381"/>
      <c r="C30" s="381"/>
      <c r="D30" s="378"/>
      <c r="E30" s="484"/>
      <c r="F30" s="485"/>
      <c r="G30" s="476"/>
      <c r="H30" s="475"/>
      <c r="I30" s="478"/>
      <c r="J30" s="435"/>
      <c r="K30" s="435"/>
      <c r="L30" s="395"/>
    </row>
    <row r="31" spans="1:12" ht="13.5" thickBot="1" x14ac:dyDescent="0.25">
      <c r="A31" s="446"/>
      <c r="B31" s="479"/>
      <c r="C31" s="479"/>
      <c r="D31" s="480"/>
      <c r="E31" s="486"/>
      <c r="F31" s="487"/>
      <c r="G31" s="481"/>
      <c r="H31" s="482"/>
      <c r="I31" s="483"/>
      <c r="J31" s="395"/>
      <c r="K31" s="395"/>
      <c r="L31" s="395"/>
    </row>
    <row r="32" spans="1:12" ht="13.5" thickBot="1" x14ac:dyDescent="0.25">
      <c r="A32" s="447" t="s">
        <v>140</v>
      </c>
      <c r="B32" s="448"/>
      <c r="C32" s="448"/>
      <c r="D32" s="449"/>
      <c r="E32" s="450">
        <f>SUM(E21:E31)</f>
        <v>3508836</v>
      </c>
      <c r="F32" s="451">
        <f>SUM(F21:F31)</f>
        <v>3815129</v>
      </c>
      <c r="G32" s="452">
        <f>SUM(G21:G31)</f>
        <v>0.24773564935064935</v>
      </c>
      <c r="H32" s="453">
        <f>A21-F32</f>
        <v>11584871</v>
      </c>
      <c r="I32" s="454">
        <f>1-G32</f>
        <v>0.75226435064935071</v>
      </c>
      <c r="J32" s="455"/>
      <c r="K32" s="455"/>
      <c r="L32" s="455"/>
    </row>
    <row r="35" spans="1:11" x14ac:dyDescent="0.2">
      <c r="A35" s="395"/>
      <c r="B35" s="395"/>
      <c r="C35" s="395"/>
      <c r="D35" s="395"/>
      <c r="E35" s="395"/>
      <c r="F35" s="395"/>
      <c r="G35" s="395"/>
      <c r="H35" s="395"/>
      <c r="I35" s="395"/>
      <c r="J35" s="395"/>
    </row>
    <row r="36" spans="1:11" ht="12.75" customHeight="1" x14ac:dyDescent="0.25">
      <c r="A36" s="525" t="s">
        <v>141</v>
      </c>
      <c r="B36" s="525"/>
      <c r="C36" s="525"/>
      <c r="D36" s="525"/>
      <c r="E36" s="395"/>
      <c r="F36" s="395"/>
      <c r="G36" s="395"/>
      <c r="H36" s="395"/>
      <c r="I36" s="395"/>
      <c r="J36" s="395"/>
    </row>
    <row r="37" spans="1:11" x14ac:dyDescent="0.2">
      <c r="A37" s="526" t="s">
        <v>142</v>
      </c>
      <c r="B37" s="526"/>
      <c r="C37" s="456" t="s">
        <v>143</v>
      </c>
      <c r="D37" s="456" t="s">
        <v>144</v>
      </c>
      <c r="E37" s="395"/>
      <c r="F37" s="395"/>
      <c r="G37" s="395"/>
      <c r="H37" s="395"/>
      <c r="I37" s="395"/>
      <c r="J37" s="395"/>
    </row>
    <row r="38" spans="1:11" x14ac:dyDescent="0.2">
      <c r="A38" s="521">
        <f>A21-F32</f>
        <v>11584871</v>
      </c>
      <c r="B38" s="522"/>
      <c r="C38" s="457">
        <f>1-G32</f>
        <v>0.75226435064935071</v>
      </c>
      <c r="D38" s="458">
        <f>(C38/0.8)*100</f>
        <v>94.03304383116884</v>
      </c>
      <c r="E38" s="459" t="s">
        <v>145</v>
      </c>
      <c r="F38" s="459"/>
      <c r="G38" s="459"/>
      <c r="H38" s="459"/>
      <c r="I38" s="459"/>
      <c r="J38" s="459"/>
    </row>
    <row r="39" spans="1:11" x14ac:dyDescent="0.2">
      <c r="A39" s="395"/>
      <c r="B39" s="395"/>
      <c r="C39" s="395"/>
      <c r="D39" s="395"/>
      <c r="E39" s="395"/>
      <c r="F39" s="395"/>
    </row>
    <row r="40" spans="1:11" x14ac:dyDescent="0.2">
      <c r="A40" s="395"/>
      <c r="B40" s="395"/>
      <c r="C40" s="395"/>
      <c r="D40" s="395"/>
      <c r="E40" s="395"/>
      <c r="F40" s="395"/>
      <c r="G40" s="395"/>
      <c r="H40" s="395"/>
      <c r="I40" s="395"/>
      <c r="J40" s="395"/>
      <c r="K40" t="s">
        <v>43</v>
      </c>
    </row>
    <row r="41" spans="1:11" ht="15.75" x14ac:dyDescent="0.25">
      <c r="A41" s="395"/>
      <c r="B41" s="460"/>
      <c r="C41" s="460"/>
      <c r="D41" s="395"/>
      <c r="E41" s="395"/>
      <c r="F41" s="395"/>
      <c r="G41" s="395"/>
      <c r="H41" s="395"/>
      <c r="I41" s="395"/>
      <c r="J41" s="395"/>
    </row>
    <row r="42" spans="1:11" x14ac:dyDescent="0.2">
      <c r="A42" s="461"/>
      <c r="B42" s="461"/>
      <c r="C42" s="461"/>
      <c r="D42" s="461"/>
      <c r="E42" s="461"/>
      <c r="F42" s="461"/>
      <c r="G42" s="461"/>
      <c r="H42" s="461"/>
      <c r="I42" s="516"/>
      <c r="J42" s="517"/>
    </row>
    <row r="43" spans="1:11" x14ac:dyDescent="0.2">
      <c r="A43" s="462"/>
      <c r="B43" s="463"/>
      <c r="C43" s="463"/>
      <c r="D43" s="395"/>
      <c r="E43" s="395"/>
      <c r="F43" s="463"/>
      <c r="G43" s="421"/>
      <c r="H43" s="463"/>
    </row>
    <row r="44" spans="1:11" x14ac:dyDescent="0.2">
      <c r="A44" s="462"/>
      <c r="B44" s="463"/>
      <c r="C44" s="463"/>
      <c r="D44" s="463"/>
      <c r="E44" s="463"/>
      <c r="F44" s="463"/>
      <c r="G44" s="421"/>
      <c r="H44" s="463"/>
    </row>
    <row r="45" spans="1:11" x14ac:dyDescent="0.2">
      <c r="A45" s="462"/>
      <c r="B45" s="463"/>
      <c r="C45" s="463"/>
      <c r="D45" s="395"/>
      <c r="E45" s="395"/>
      <c r="F45" s="463"/>
      <c r="G45" s="421"/>
      <c r="H45" s="463"/>
    </row>
    <row r="46" spans="1:11" x14ac:dyDescent="0.2">
      <c r="A46" s="462"/>
      <c r="B46" s="463"/>
      <c r="C46" s="463"/>
      <c r="D46" s="463"/>
      <c r="E46" s="463"/>
      <c r="F46" s="463"/>
      <c r="G46" s="421"/>
      <c r="H46" s="463"/>
    </row>
    <row r="47" spans="1:11" x14ac:dyDescent="0.2">
      <c r="A47" s="462"/>
      <c r="B47" s="463"/>
      <c r="C47" s="463"/>
      <c r="D47" s="395"/>
      <c r="E47" s="395"/>
      <c r="F47" s="463"/>
      <c r="G47" s="421"/>
      <c r="H47" s="463"/>
    </row>
    <row r="48" spans="1:11" x14ac:dyDescent="0.2">
      <c r="A48" s="462"/>
      <c r="B48" s="463"/>
      <c r="C48" s="413"/>
      <c r="D48" s="464"/>
      <c r="E48" s="464"/>
      <c r="F48" s="413"/>
      <c r="G48" s="413"/>
      <c r="H48" s="413"/>
    </row>
    <row r="49" spans="1:10" x14ac:dyDescent="0.2">
      <c r="A49" s="462"/>
      <c r="B49" s="463"/>
      <c r="C49" s="463"/>
      <c r="D49" s="463"/>
      <c r="E49" s="463"/>
      <c r="F49" s="463"/>
      <c r="G49" s="421"/>
      <c r="H49" s="463"/>
    </row>
    <row r="50" spans="1:10" x14ac:dyDescent="0.2">
      <c r="A50" s="462"/>
      <c r="B50" s="463"/>
      <c r="C50" s="463"/>
      <c r="D50" s="463"/>
      <c r="E50" s="463"/>
      <c r="F50" s="463"/>
      <c r="G50" s="421"/>
      <c r="H50" s="463"/>
    </row>
    <row r="51" spans="1:10" x14ac:dyDescent="0.2">
      <c r="A51" s="462"/>
      <c r="B51" s="463"/>
      <c r="C51" s="463"/>
      <c r="D51" s="395"/>
      <c r="E51" s="395"/>
      <c r="F51" s="463"/>
      <c r="G51" s="421"/>
      <c r="H51" s="463"/>
    </row>
    <row r="52" spans="1:10" ht="15.75" x14ac:dyDescent="0.25">
      <c r="A52" s="395"/>
      <c r="B52" s="518"/>
      <c r="C52" s="518"/>
      <c r="D52" s="519"/>
      <c r="E52" s="459"/>
      <c r="F52" s="395"/>
      <c r="G52" s="395"/>
      <c r="H52" s="395"/>
      <c r="I52" s="395"/>
      <c r="J52" s="395"/>
    </row>
    <row r="53" spans="1:10" x14ac:dyDescent="0.2">
      <c r="A53" s="461"/>
      <c r="B53" s="461"/>
      <c r="C53" s="461"/>
      <c r="D53" s="461"/>
      <c r="E53" s="461"/>
      <c r="F53" s="461"/>
      <c r="G53" s="461"/>
      <c r="H53" s="461"/>
      <c r="I53" s="516"/>
      <c r="J53" s="517"/>
    </row>
    <row r="54" spans="1:10" x14ac:dyDescent="0.2">
      <c r="A54" s="462"/>
      <c r="B54" s="395"/>
      <c r="C54" s="395"/>
      <c r="D54" s="395"/>
      <c r="E54" s="395"/>
      <c r="F54" s="421"/>
      <c r="G54" s="421"/>
      <c r="H54" s="463"/>
      <c r="I54" s="520"/>
      <c r="J54" s="520"/>
    </row>
    <row r="55" spans="1:10" x14ac:dyDescent="0.2">
      <c r="A55" s="462"/>
      <c r="B55" s="395"/>
      <c r="C55" s="395"/>
      <c r="D55" s="413"/>
      <c r="E55" s="413"/>
      <c r="F55" s="413"/>
      <c r="G55" s="413"/>
      <c r="H55" s="413"/>
      <c r="I55" s="520"/>
      <c r="J55" s="520"/>
    </row>
    <row r="56" spans="1:10" x14ac:dyDescent="0.2">
      <c r="A56" s="395"/>
      <c r="B56" s="395"/>
      <c r="C56" s="395"/>
      <c r="D56" s="395"/>
      <c r="E56" s="395"/>
      <c r="F56" s="395"/>
      <c r="G56" s="395"/>
      <c r="H56" s="395"/>
    </row>
    <row r="61" spans="1:10" x14ac:dyDescent="0.2">
      <c r="B61" s="516"/>
      <c r="C61" s="517"/>
    </row>
    <row r="68" spans="2:3" x14ac:dyDescent="0.2">
      <c r="B68" s="516"/>
      <c r="C68" s="517"/>
    </row>
  </sheetData>
  <mergeCells count="13">
    <mergeCell ref="A38:B38"/>
    <mergeCell ref="A1:I1"/>
    <mergeCell ref="A2:I2"/>
    <mergeCell ref="A3:I3"/>
    <mergeCell ref="A36:D36"/>
    <mergeCell ref="A37:B37"/>
    <mergeCell ref="B68:C68"/>
    <mergeCell ref="I42:J42"/>
    <mergeCell ref="B52:D52"/>
    <mergeCell ref="I53:J53"/>
    <mergeCell ref="I54:J54"/>
    <mergeCell ref="I55:J55"/>
    <mergeCell ref="B61:C61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6"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0"/>
  <sheetViews>
    <sheetView topLeftCell="A7" workbookViewId="0">
      <selection activeCell="B14" sqref="B14:B25"/>
    </sheetView>
  </sheetViews>
  <sheetFormatPr defaultRowHeight="12.75" x14ac:dyDescent="0.2"/>
  <cols>
    <col min="1" max="1" width="24.7109375" bestFit="1" customWidth="1"/>
    <col min="2" max="2" width="16" bestFit="1" customWidth="1"/>
    <col min="3" max="3" width="20.28515625" bestFit="1" customWidth="1"/>
    <col min="4" max="4" width="15.28515625" bestFit="1" customWidth="1"/>
  </cols>
  <sheetData>
    <row r="1" spans="1:11" ht="13.5" thickBot="1" x14ac:dyDescent="0.25">
      <c r="A1" s="530" t="s">
        <v>83</v>
      </c>
      <c r="B1" s="534"/>
      <c r="C1" s="534"/>
      <c r="D1" s="534"/>
      <c r="E1" s="534"/>
      <c r="G1" s="373" t="s">
        <v>82</v>
      </c>
    </row>
    <row r="2" spans="1:11" ht="17.25" thickTop="1" thickBot="1" x14ac:dyDescent="0.25">
      <c r="A2" s="531" t="s">
        <v>108</v>
      </c>
      <c r="B2" s="532"/>
      <c r="C2" s="532"/>
      <c r="D2" s="532"/>
      <c r="E2" s="533"/>
      <c r="G2" s="372" t="s">
        <v>80</v>
      </c>
    </row>
    <row r="3" spans="1:11" ht="15.75" thickTop="1" x14ac:dyDescent="0.2">
      <c r="G3" s="372" t="s">
        <v>81</v>
      </c>
    </row>
    <row r="4" spans="1:11" ht="13.5" thickBot="1" x14ac:dyDescent="0.25">
      <c r="A4" s="535" t="s">
        <v>84</v>
      </c>
      <c r="B4" s="536"/>
      <c r="C4" s="536"/>
      <c r="D4" s="536"/>
      <c r="E4" s="536"/>
    </row>
    <row r="5" spans="1:11" ht="17.25" thickTop="1" thickBot="1" x14ac:dyDescent="0.25">
      <c r="A5" s="537" t="s">
        <v>88</v>
      </c>
      <c r="B5" s="538"/>
      <c r="C5" s="538"/>
      <c r="D5" s="538"/>
      <c r="E5" s="539"/>
    </row>
    <row r="6" spans="1:11" ht="13.5" thickTop="1" x14ac:dyDescent="0.2"/>
    <row r="7" spans="1:11" ht="13.5" thickBot="1" x14ac:dyDescent="0.25">
      <c r="A7" s="530" t="s">
        <v>85</v>
      </c>
      <c r="B7" s="534"/>
      <c r="C7" s="534"/>
      <c r="D7" s="534"/>
      <c r="E7" s="534"/>
    </row>
    <row r="8" spans="1:11" ht="17.25" thickTop="1" thickBot="1" x14ac:dyDescent="0.25">
      <c r="A8" s="540"/>
      <c r="B8" s="541"/>
      <c r="C8" s="541"/>
      <c r="D8" s="541"/>
      <c r="E8" s="542"/>
    </row>
    <row r="10" spans="1:11" ht="13.5" thickBot="1" x14ac:dyDescent="0.25">
      <c r="A10" s="530" t="s">
        <v>86</v>
      </c>
      <c r="B10" s="530"/>
      <c r="C10" s="374"/>
      <c r="D10" s="382" t="s">
        <v>95</v>
      </c>
      <c r="E10" s="374"/>
      <c r="F10" t="s">
        <v>96</v>
      </c>
    </row>
    <row r="11" spans="1:11" ht="17.25" thickTop="1" thickBot="1" x14ac:dyDescent="0.25">
      <c r="A11" s="528"/>
      <c r="B11" s="529"/>
      <c r="D11" s="381">
        <v>43753</v>
      </c>
      <c r="F11" s="543" t="s">
        <v>98</v>
      </c>
      <c r="G11" s="543"/>
      <c r="H11" s="543"/>
      <c r="I11" s="543"/>
      <c r="J11" s="544" t="s">
        <v>100</v>
      </c>
      <c r="K11" s="544"/>
    </row>
    <row r="12" spans="1:11" x14ac:dyDescent="0.2">
      <c r="F12" s="543" t="s">
        <v>87</v>
      </c>
      <c r="G12" s="543"/>
      <c r="H12" s="543"/>
      <c r="I12" s="543"/>
      <c r="J12" s="544" t="s">
        <v>101</v>
      </c>
      <c r="K12" s="544"/>
    </row>
    <row r="13" spans="1:11" x14ac:dyDescent="0.2">
      <c r="A13" s="375" t="s">
        <v>89</v>
      </c>
      <c r="B13" s="376" t="s">
        <v>90</v>
      </c>
      <c r="C13" s="386" t="s">
        <v>105</v>
      </c>
      <c r="F13" s="543" t="s">
        <v>99</v>
      </c>
      <c r="G13" s="543"/>
      <c r="H13" s="543"/>
      <c r="I13" s="543"/>
      <c r="J13" s="544" t="s">
        <v>102</v>
      </c>
      <c r="K13" s="544"/>
    </row>
    <row r="14" spans="1:11" x14ac:dyDescent="0.2">
      <c r="A14" s="377" t="s">
        <v>44</v>
      </c>
      <c r="B14" s="378">
        <v>22</v>
      </c>
      <c r="C14" s="384" t="s">
        <v>109</v>
      </c>
    </row>
    <row r="15" spans="1:11" x14ac:dyDescent="0.2">
      <c r="A15" s="377" t="s">
        <v>45</v>
      </c>
      <c r="B15" s="378">
        <v>22</v>
      </c>
      <c r="C15" s="384" t="s">
        <v>109</v>
      </c>
    </row>
    <row r="16" spans="1:11" x14ac:dyDescent="0.2">
      <c r="A16" s="377" t="s">
        <v>38</v>
      </c>
      <c r="B16" s="378">
        <v>26</v>
      </c>
      <c r="C16" s="384" t="s">
        <v>109</v>
      </c>
    </row>
    <row r="17" spans="1:3" x14ac:dyDescent="0.2">
      <c r="A17" s="377" t="s">
        <v>23</v>
      </c>
      <c r="B17" s="378">
        <v>26</v>
      </c>
      <c r="C17" s="384" t="s">
        <v>109</v>
      </c>
    </row>
    <row r="18" spans="1:3" x14ac:dyDescent="0.2">
      <c r="A18" s="377" t="s">
        <v>48</v>
      </c>
      <c r="B18" s="378">
        <v>50</v>
      </c>
      <c r="C18" s="384" t="s">
        <v>109</v>
      </c>
    </row>
    <row r="19" spans="1:3" x14ac:dyDescent="0.2">
      <c r="A19" s="377" t="s">
        <v>91</v>
      </c>
      <c r="B19" s="378">
        <v>50</v>
      </c>
      <c r="C19" s="384" t="s">
        <v>109</v>
      </c>
    </row>
    <row r="20" spans="1:3" x14ac:dyDescent="0.2">
      <c r="A20" s="377" t="s">
        <v>52</v>
      </c>
      <c r="B20" s="378">
        <v>40</v>
      </c>
      <c r="C20" s="384" t="s">
        <v>109</v>
      </c>
    </row>
    <row r="21" spans="1:3" x14ac:dyDescent="0.2">
      <c r="A21" s="377" t="s">
        <v>54</v>
      </c>
      <c r="B21" s="378">
        <v>20</v>
      </c>
      <c r="C21" s="384" t="s">
        <v>109</v>
      </c>
    </row>
    <row r="22" spans="1:3" x14ac:dyDescent="0.2">
      <c r="A22" s="377" t="s">
        <v>92</v>
      </c>
      <c r="B22" s="384" t="s">
        <v>94</v>
      </c>
      <c r="C22" s="384"/>
    </row>
    <row r="23" spans="1:3" x14ac:dyDescent="0.2">
      <c r="A23" s="377" t="s">
        <v>57</v>
      </c>
      <c r="B23" s="378">
        <v>18</v>
      </c>
      <c r="C23" s="384" t="s">
        <v>109</v>
      </c>
    </row>
    <row r="24" spans="1:3" x14ac:dyDescent="0.2">
      <c r="A24" s="377" t="s">
        <v>71</v>
      </c>
      <c r="B24" s="378">
        <v>8</v>
      </c>
      <c r="C24" s="384" t="s">
        <v>109</v>
      </c>
    </row>
    <row r="25" spans="1:3" x14ac:dyDescent="0.2">
      <c r="A25" s="379" t="s">
        <v>56</v>
      </c>
      <c r="B25" s="380">
        <v>18</v>
      </c>
      <c r="C25" s="384" t="s">
        <v>109</v>
      </c>
    </row>
    <row r="26" spans="1:3" x14ac:dyDescent="0.2">
      <c r="A26" s="379" t="s">
        <v>107</v>
      </c>
      <c r="B26" s="385">
        <v>18</v>
      </c>
      <c r="C26" s="387"/>
    </row>
    <row r="27" spans="1:3" x14ac:dyDescent="0.2">
      <c r="A27" s="379" t="s">
        <v>93</v>
      </c>
      <c r="B27" s="391"/>
      <c r="C27" s="387"/>
    </row>
    <row r="28" spans="1:3" x14ac:dyDescent="0.2">
      <c r="A28" s="383"/>
    </row>
    <row r="29" spans="1:3" x14ac:dyDescent="0.2">
      <c r="A29" s="527" t="s">
        <v>110</v>
      </c>
      <c r="B29" s="527"/>
      <c r="C29" s="527"/>
    </row>
    <row r="30" spans="1:3" x14ac:dyDescent="0.2">
      <c r="A30" t="s">
        <v>111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7"/>
  <sheetViews>
    <sheetView showZeros="0" view="pageBreakPreview" topLeftCell="A38" zoomScaleSheetLayoutView="100" workbookViewId="0">
      <selection activeCell="A26" sqref="A26:A47"/>
    </sheetView>
  </sheetViews>
  <sheetFormatPr defaultColWidth="9.140625" defaultRowHeight="15" x14ac:dyDescent="0.25"/>
  <cols>
    <col min="1" max="3" width="9.140625" style="309"/>
    <col min="4" max="4" width="8" style="309" customWidth="1"/>
    <col min="5" max="6" width="9.140625" style="309"/>
    <col min="7" max="7" width="9.140625" style="309" customWidth="1"/>
    <col min="8" max="8" width="16.5703125" style="309" bestFit="1" customWidth="1"/>
    <col min="9" max="9" width="12.7109375" style="309" bestFit="1" customWidth="1"/>
    <col min="10" max="16384" width="9.140625" style="309"/>
  </cols>
  <sheetData>
    <row r="2" spans="1:11" s="369" customFormat="1" ht="17.25" x14ac:dyDescent="0.3">
      <c r="G2" s="318" t="s">
        <v>59</v>
      </c>
      <c r="H2" s="319"/>
      <c r="I2" s="319"/>
      <c r="J2" s="319"/>
      <c r="K2" s="319"/>
    </row>
    <row r="3" spans="1:11" s="369" customFormat="1" ht="17.25" x14ac:dyDescent="0.3">
      <c r="G3" s="318" t="s">
        <v>103</v>
      </c>
      <c r="H3" s="319"/>
      <c r="I3" s="319"/>
      <c r="J3" s="319"/>
      <c r="K3" s="319"/>
    </row>
    <row r="4" spans="1:11" s="369" customFormat="1" ht="17.25" x14ac:dyDescent="0.3">
      <c r="G4" s="318" t="s">
        <v>106</v>
      </c>
      <c r="H4" s="319"/>
      <c r="I4" s="319"/>
      <c r="J4" s="319"/>
      <c r="K4" s="319"/>
    </row>
    <row r="5" spans="1:11" s="369" customFormat="1" x14ac:dyDescent="0.25"/>
    <row r="6" spans="1:11" s="369" customFormat="1" ht="17.25" x14ac:dyDescent="0.3">
      <c r="G6" s="370"/>
      <c r="H6" s="318" t="s">
        <v>104</v>
      </c>
      <c r="I6" s="319"/>
      <c r="J6" s="319"/>
    </row>
    <row r="7" spans="1:11" s="369" customFormat="1" ht="17.25" x14ac:dyDescent="0.3">
      <c r="H7" s="319"/>
      <c r="I7" s="319"/>
      <c r="J7" s="319"/>
    </row>
    <row r="8" spans="1:11" s="369" customFormat="1" ht="18.75" x14ac:dyDescent="0.3">
      <c r="G8" s="312" t="s">
        <v>60</v>
      </c>
      <c r="H8" s="370"/>
      <c r="I8" s="318" t="s">
        <v>79</v>
      </c>
      <c r="J8" s="319"/>
    </row>
    <row r="11" spans="1:11" ht="15" customHeight="1" x14ac:dyDescent="0.25">
      <c r="A11" s="546" t="s">
        <v>65</v>
      </c>
      <c r="B11" s="546"/>
      <c r="C11" s="546"/>
      <c r="D11" s="546"/>
      <c r="E11" s="546"/>
      <c r="F11" s="546"/>
      <c r="G11" s="546"/>
      <c r="H11" s="546"/>
      <c r="I11" s="546"/>
      <c r="J11" s="546"/>
    </row>
    <row r="12" spans="1:11" ht="15" customHeight="1" x14ac:dyDescent="0.25">
      <c r="A12" s="545" t="s">
        <v>75</v>
      </c>
      <c r="B12" s="545"/>
      <c r="C12" s="545"/>
      <c r="D12" s="545"/>
      <c r="E12" s="545"/>
      <c r="F12" s="545"/>
      <c r="G12" s="545"/>
      <c r="H12" s="545"/>
      <c r="I12" s="545"/>
      <c r="J12" s="545"/>
    </row>
    <row r="13" spans="1:11" ht="18" customHeight="1" x14ac:dyDescent="0.25">
      <c r="A13" s="547" t="str">
        <f>Данные!A2</f>
        <v>ХXI-В-30-4А-500 (Байрон 0.5 л.)</v>
      </c>
      <c r="B13" s="546"/>
      <c r="C13" s="546"/>
      <c r="D13" s="546"/>
      <c r="E13" s="546"/>
      <c r="F13" s="546"/>
      <c r="G13" s="546"/>
      <c r="H13" s="546"/>
      <c r="I13" s="546"/>
      <c r="J13" s="546"/>
    </row>
    <row r="15" spans="1:11" ht="15.75" x14ac:dyDescent="0.25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43753</v>
      </c>
      <c r="I15" s="313"/>
      <c r="J15" s="314"/>
    </row>
    <row r="16" spans="1:11" ht="15.75" x14ac:dyDescent="0.25">
      <c r="A16" s="313" t="s">
        <v>97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1" customFormat="1" ht="15.75" x14ac:dyDescent="0.25">
      <c r="A17" s="321" t="s">
        <v>62</v>
      </c>
      <c r="B17" s="322" t="s">
        <v>63</v>
      </c>
      <c r="C17" s="322"/>
      <c r="D17" s="323" t="str">
        <f>Данные!F11</f>
        <v>начальник производства</v>
      </c>
      <c r="E17" s="322"/>
      <c r="F17" s="322"/>
      <c r="H17" s="322"/>
      <c r="I17" s="322" t="str">
        <f>Данные!J11</f>
        <v>Я.В. Карчмит</v>
      </c>
      <c r="J17" s="314"/>
    </row>
    <row r="18" spans="1:10" s="371" customFormat="1" ht="15.75" x14ac:dyDescent="0.25">
      <c r="A18" s="321" t="s">
        <v>62</v>
      </c>
      <c r="B18" s="322" t="s">
        <v>64</v>
      </c>
      <c r="C18" s="322"/>
      <c r="D18" s="323" t="str">
        <f>Данные!F12</f>
        <v>начальник производственного участка</v>
      </c>
      <c r="E18" s="322"/>
      <c r="F18" s="322"/>
      <c r="G18" s="322"/>
      <c r="I18" s="322" t="str">
        <f>Данные!J12</f>
        <v>Д.Е. Серков</v>
      </c>
      <c r="J18" s="314"/>
    </row>
    <row r="19" spans="1:10" s="371" customFormat="1" ht="15.75" x14ac:dyDescent="0.25">
      <c r="A19" s="322"/>
      <c r="B19" s="322"/>
      <c r="C19" s="322"/>
      <c r="D19" s="322" t="str">
        <f>Данные!F13</f>
        <v>начальник участка ремонта форм</v>
      </c>
      <c r="E19" s="322"/>
      <c r="F19" s="322"/>
      <c r="G19" s="322"/>
      <c r="H19" s="322"/>
      <c r="I19" s="322" t="str">
        <f>Данные!J13</f>
        <v>А.Д. Гавриленко</v>
      </c>
      <c r="J19" s="314"/>
    </row>
    <row r="20" spans="1:10" ht="15.75" x14ac:dyDescent="0.25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43753</v>
      </c>
      <c r="J20" s="314"/>
    </row>
    <row r="21" spans="1:10" ht="15.75" x14ac:dyDescent="0.25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25">
      <c r="A22" s="514" t="s">
        <v>66</v>
      </c>
      <c r="B22" s="514" t="s">
        <v>67</v>
      </c>
      <c r="C22" s="514"/>
      <c r="D22" s="514"/>
      <c r="E22" s="514" t="s">
        <v>68</v>
      </c>
      <c r="F22" s="514"/>
      <c r="G22" s="515" t="s">
        <v>69</v>
      </c>
      <c r="H22" s="514" t="s">
        <v>70</v>
      </c>
      <c r="I22" s="514"/>
      <c r="J22" s="514"/>
    </row>
    <row r="23" spans="1:10" x14ac:dyDescent="0.25">
      <c r="A23" s="514"/>
      <c r="B23" s="514"/>
      <c r="C23" s="514"/>
      <c r="D23" s="514"/>
      <c r="E23" s="514"/>
      <c r="F23" s="514"/>
      <c r="G23" s="515"/>
      <c r="H23" s="514"/>
      <c r="I23" s="514"/>
      <c r="J23" s="514"/>
    </row>
    <row r="24" spans="1:10" x14ac:dyDescent="0.25">
      <c r="A24" s="489">
        <v>1</v>
      </c>
      <c r="B24" s="511" t="s">
        <v>44</v>
      </c>
      <c r="C24" s="512"/>
      <c r="D24" s="513"/>
      <c r="E24" s="494" t="str">
        <f>Данные!C14</f>
        <v>В-30-4А-500</v>
      </c>
      <c r="F24" s="495"/>
      <c r="G24" s="498">
        <f>Данные!B14</f>
        <v>22</v>
      </c>
      <c r="H24" s="500"/>
      <c r="I24" s="501"/>
      <c r="J24" s="502"/>
    </row>
    <row r="25" spans="1:10" ht="40.15" customHeight="1" x14ac:dyDescent="0.25">
      <c r="A25" s="509"/>
      <c r="B25" s="506" t="str">
        <f>Данные!$A$30</f>
        <v>(к серийному формокомплекту Бутылка В-30-4А-500 БАЙРОН)</v>
      </c>
      <c r="C25" s="507"/>
      <c r="D25" s="508"/>
      <c r="E25" s="510"/>
      <c r="F25" s="497"/>
      <c r="G25" s="499"/>
      <c r="H25" s="503"/>
      <c r="I25" s="504"/>
      <c r="J25" s="505"/>
    </row>
    <row r="26" spans="1:10" x14ac:dyDescent="0.25">
      <c r="A26" s="489">
        <f>A24+1</f>
        <v>2</v>
      </c>
      <c r="B26" s="491" t="s">
        <v>118</v>
      </c>
      <c r="C26" s="492"/>
      <c r="D26" s="493"/>
      <c r="E26" s="494" t="str">
        <f>Данные!C15</f>
        <v>В-30-4А-500</v>
      </c>
      <c r="F26" s="495"/>
      <c r="G26" s="498">
        <f>Данные!B15</f>
        <v>22</v>
      </c>
      <c r="H26" s="500"/>
      <c r="I26" s="501"/>
      <c r="J26" s="502"/>
    </row>
    <row r="27" spans="1:10" ht="40.15" customHeight="1" x14ac:dyDescent="0.25">
      <c r="A27" s="509"/>
      <c r="B27" s="506" t="str">
        <f>Данные!$A$30</f>
        <v>(к серийному формокомплекту Бутылка В-30-4А-500 БАЙРОН)</v>
      </c>
      <c r="C27" s="507"/>
      <c r="D27" s="508"/>
      <c r="E27" s="510"/>
      <c r="F27" s="497"/>
      <c r="G27" s="499"/>
      <c r="H27" s="503"/>
      <c r="I27" s="504"/>
      <c r="J27" s="505"/>
    </row>
    <row r="28" spans="1:10" ht="14.45" customHeight="1" x14ac:dyDescent="0.25">
      <c r="A28" s="489">
        <f t="shared" ref="A28" si="0">A26+1</f>
        <v>3</v>
      </c>
      <c r="B28" s="491" t="s">
        <v>38</v>
      </c>
      <c r="C28" s="492"/>
      <c r="D28" s="493"/>
      <c r="E28" s="494" t="str">
        <f>Данные!C16</f>
        <v>В-30-4А-500</v>
      </c>
      <c r="F28" s="495"/>
      <c r="G28" s="498">
        <f>Данные!B16</f>
        <v>26</v>
      </c>
      <c r="H28" s="500"/>
      <c r="I28" s="501"/>
      <c r="J28" s="502"/>
    </row>
    <row r="29" spans="1:10" ht="40.15" customHeight="1" x14ac:dyDescent="0.25">
      <c r="A29" s="509"/>
      <c r="B29" s="506" t="str">
        <f>Данные!$A$30</f>
        <v>(к серийному формокомплекту Бутылка В-30-4А-500 БАЙРОН)</v>
      </c>
      <c r="C29" s="507"/>
      <c r="D29" s="508"/>
      <c r="E29" s="510"/>
      <c r="F29" s="497"/>
      <c r="G29" s="499"/>
      <c r="H29" s="503"/>
      <c r="I29" s="504"/>
      <c r="J29" s="505"/>
    </row>
    <row r="30" spans="1:10" ht="14.45" customHeight="1" x14ac:dyDescent="0.25">
      <c r="A30" s="489">
        <f t="shared" ref="A30" si="1">A28+1</f>
        <v>4</v>
      </c>
      <c r="B30" s="491" t="s">
        <v>119</v>
      </c>
      <c r="C30" s="492"/>
      <c r="D30" s="493"/>
      <c r="E30" s="494" t="str">
        <f>Данные!C17</f>
        <v>В-30-4А-500</v>
      </c>
      <c r="F30" s="495"/>
      <c r="G30" s="498">
        <f>Данные!B17</f>
        <v>26</v>
      </c>
      <c r="H30" s="500"/>
      <c r="I30" s="501"/>
      <c r="J30" s="502"/>
    </row>
    <row r="31" spans="1:10" ht="40.15" customHeight="1" x14ac:dyDescent="0.25">
      <c r="A31" s="509"/>
      <c r="B31" s="506" t="str">
        <f>Данные!$A$30</f>
        <v>(к серийному формокомплекту Бутылка В-30-4А-500 БАЙРОН)</v>
      </c>
      <c r="C31" s="507"/>
      <c r="D31" s="508"/>
      <c r="E31" s="496"/>
      <c r="F31" s="497"/>
      <c r="G31" s="499"/>
      <c r="H31" s="503"/>
      <c r="I31" s="504"/>
      <c r="J31" s="505"/>
    </row>
    <row r="32" spans="1:10" ht="14.45" customHeight="1" x14ac:dyDescent="0.25">
      <c r="A32" s="489">
        <f t="shared" ref="A32" si="2">A30+1</f>
        <v>5</v>
      </c>
      <c r="B32" s="491" t="s">
        <v>48</v>
      </c>
      <c r="C32" s="492"/>
      <c r="D32" s="493"/>
      <c r="E32" s="494" t="str">
        <f>Данные!C18</f>
        <v>В-30-4А-500</v>
      </c>
      <c r="F32" s="495"/>
      <c r="G32" s="498">
        <f>Данные!B18</f>
        <v>50</v>
      </c>
      <c r="H32" s="500"/>
      <c r="I32" s="501"/>
      <c r="J32" s="502"/>
    </row>
    <row r="33" spans="1:10" ht="40.15" customHeight="1" x14ac:dyDescent="0.25">
      <c r="A33" s="509"/>
      <c r="B33" s="506" t="str">
        <f>Данные!$A$30</f>
        <v>(к серийному формокомплекту Бутылка В-30-4А-500 БАЙРОН)</v>
      </c>
      <c r="C33" s="507"/>
      <c r="D33" s="508"/>
      <c r="E33" s="496"/>
      <c r="F33" s="497"/>
      <c r="G33" s="499"/>
      <c r="H33" s="503"/>
      <c r="I33" s="504"/>
      <c r="J33" s="505"/>
    </row>
    <row r="34" spans="1:10" ht="14.45" customHeight="1" x14ac:dyDescent="0.25">
      <c r="A34" s="489">
        <f t="shared" ref="A34" si="3">A32+1</f>
        <v>6</v>
      </c>
      <c r="B34" s="491" t="s">
        <v>91</v>
      </c>
      <c r="C34" s="492"/>
      <c r="D34" s="493"/>
      <c r="E34" s="494" t="str">
        <f>Данные!C19</f>
        <v>В-30-4А-500</v>
      </c>
      <c r="F34" s="495"/>
      <c r="G34" s="498">
        <f>Данные!B19</f>
        <v>50</v>
      </c>
      <c r="H34" s="500"/>
      <c r="I34" s="501"/>
      <c r="J34" s="502"/>
    </row>
    <row r="35" spans="1:10" ht="40.15" customHeight="1" x14ac:dyDescent="0.25">
      <c r="A35" s="509"/>
      <c r="B35" s="506" t="str">
        <f>Данные!$A$30</f>
        <v>(к серийному формокомплекту Бутылка В-30-4А-500 БАЙРОН)</v>
      </c>
      <c r="C35" s="507"/>
      <c r="D35" s="508"/>
      <c r="E35" s="496"/>
      <c r="F35" s="497"/>
      <c r="G35" s="499"/>
      <c r="H35" s="503"/>
      <c r="I35" s="504"/>
      <c r="J35" s="505"/>
    </row>
    <row r="36" spans="1:10" ht="14.45" customHeight="1" x14ac:dyDescent="0.25">
      <c r="A36" s="489">
        <f t="shared" ref="A36" si="4">A34+1</f>
        <v>7</v>
      </c>
      <c r="B36" s="491" t="s">
        <v>52</v>
      </c>
      <c r="C36" s="492"/>
      <c r="D36" s="493"/>
      <c r="E36" s="494" t="str">
        <f>Данные!C20</f>
        <v>В-30-4А-500</v>
      </c>
      <c r="F36" s="495"/>
      <c r="G36" s="498">
        <f>Данные!B20</f>
        <v>40</v>
      </c>
      <c r="H36" s="500"/>
      <c r="I36" s="501"/>
      <c r="J36" s="502"/>
    </row>
    <row r="37" spans="1:10" ht="40.15" customHeight="1" x14ac:dyDescent="0.25">
      <c r="A37" s="509"/>
      <c r="B37" s="506" t="str">
        <f>Данные!$A$30</f>
        <v>(к серийному формокомплекту Бутылка В-30-4А-500 БАЙРОН)</v>
      </c>
      <c r="C37" s="507"/>
      <c r="D37" s="508"/>
      <c r="E37" s="496"/>
      <c r="F37" s="497"/>
      <c r="G37" s="499"/>
      <c r="H37" s="503"/>
      <c r="I37" s="504"/>
      <c r="J37" s="505"/>
    </row>
    <row r="38" spans="1:10" ht="14.45" customHeight="1" x14ac:dyDescent="0.25">
      <c r="A38" s="489">
        <f t="shared" ref="A38" si="5">A36+1</f>
        <v>8</v>
      </c>
      <c r="B38" s="491" t="s">
        <v>54</v>
      </c>
      <c r="C38" s="492"/>
      <c r="D38" s="493"/>
      <c r="E38" s="494" t="str">
        <f>Данные!C21</f>
        <v>В-30-4А-500</v>
      </c>
      <c r="F38" s="495"/>
      <c r="G38" s="498">
        <f>Данные!B21</f>
        <v>20</v>
      </c>
      <c r="H38" s="500"/>
      <c r="I38" s="501"/>
      <c r="J38" s="502"/>
    </row>
    <row r="39" spans="1:10" ht="40.15" customHeight="1" x14ac:dyDescent="0.25">
      <c r="A39" s="509"/>
      <c r="B39" s="506" t="str">
        <f>Данные!$A$30</f>
        <v>(к серийному формокомплекту Бутылка В-30-4А-500 БАЙРОН)</v>
      </c>
      <c r="C39" s="507"/>
      <c r="D39" s="508"/>
      <c r="E39" s="496"/>
      <c r="F39" s="497"/>
      <c r="G39" s="499"/>
      <c r="H39" s="503"/>
      <c r="I39" s="504"/>
      <c r="J39" s="505"/>
    </row>
    <row r="40" spans="1:10" ht="14.45" customHeight="1" x14ac:dyDescent="0.25">
      <c r="A40" s="489">
        <f t="shared" ref="A40" si="6">A38+1</f>
        <v>9</v>
      </c>
      <c r="B40" s="491" t="s">
        <v>57</v>
      </c>
      <c r="C40" s="492"/>
      <c r="D40" s="493"/>
      <c r="E40" s="494" t="str">
        <f>Данные!C23</f>
        <v>В-30-4А-500</v>
      </c>
      <c r="F40" s="495"/>
      <c r="G40" s="498">
        <f>Данные!B23</f>
        <v>18</v>
      </c>
      <c r="H40" s="500"/>
      <c r="I40" s="501"/>
      <c r="J40" s="502"/>
    </row>
    <row r="41" spans="1:10" ht="40.15" customHeight="1" x14ac:dyDescent="0.25">
      <c r="A41" s="509"/>
      <c r="B41" s="506" t="str">
        <f>Данные!$A$30</f>
        <v>(к серийному формокомплекту Бутылка В-30-4А-500 БАЙРОН)</v>
      </c>
      <c r="C41" s="507"/>
      <c r="D41" s="508"/>
      <c r="E41" s="496"/>
      <c r="F41" s="497"/>
      <c r="G41" s="499"/>
      <c r="H41" s="503"/>
      <c r="I41" s="504"/>
      <c r="J41" s="505"/>
    </row>
    <row r="42" spans="1:10" ht="14.45" customHeight="1" x14ac:dyDescent="0.25">
      <c r="A42" s="489">
        <f t="shared" ref="A42" si="7">A40+1</f>
        <v>10</v>
      </c>
      <c r="B42" s="491" t="s">
        <v>56</v>
      </c>
      <c r="C42" s="492"/>
      <c r="D42" s="493"/>
      <c r="E42" s="494" t="str">
        <f>Данные!C25</f>
        <v>В-30-4А-500</v>
      </c>
      <c r="F42" s="495"/>
      <c r="G42" s="498">
        <f>Данные!B25</f>
        <v>18</v>
      </c>
      <c r="H42" s="500"/>
      <c r="I42" s="501"/>
      <c r="J42" s="502"/>
    </row>
    <row r="43" spans="1:10" ht="40.15" customHeight="1" x14ac:dyDescent="0.25">
      <c r="A43" s="509"/>
      <c r="B43" s="506" t="str">
        <f>Данные!$A$30</f>
        <v>(к серийному формокомплекту Бутылка В-30-4А-500 БАЙРОН)</v>
      </c>
      <c r="C43" s="507"/>
      <c r="D43" s="508"/>
      <c r="E43" s="496"/>
      <c r="F43" s="497"/>
      <c r="G43" s="499"/>
      <c r="H43" s="503"/>
      <c r="I43" s="504"/>
      <c r="J43" s="505"/>
    </row>
    <row r="44" spans="1:10" ht="14.45" customHeight="1" x14ac:dyDescent="0.25">
      <c r="A44" s="489">
        <f t="shared" ref="A44" si="8">A42+1</f>
        <v>11</v>
      </c>
      <c r="B44" s="491" t="s">
        <v>107</v>
      </c>
      <c r="C44" s="492"/>
      <c r="D44" s="493"/>
      <c r="E44" s="494">
        <f>Данные!C26</f>
        <v>0</v>
      </c>
      <c r="F44" s="495"/>
      <c r="G44" s="498">
        <f>Данные!B26</f>
        <v>18</v>
      </c>
      <c r="H44" s="500"/>
      <c r="I44" s="501"/>
      <c r="J44" s="502"/>
    </row>
    <row r="45" spans="1:10" ht="40.15" customHeight="1" x14ac:dyDescent="0.25">
      <c r="A45" s="509"/>
      <c r="B45" s="506" t="str">
        <f>Данные!$A$30</f>
        <v>(к серийному формокомплекту Бутылка В-30-4А-500 БАЙРОН)</v>
      </c>
      <c r="C45" s="507"/>
      <c r="D45" s="508"/>
      <c r="E45" s="496"/>
      <c r="F45" s="497"/>
      <c r="G45" s="499"/>
      <c r="H45" s="503"/>
      <c r="I45" s="504"/>
      <c r="J45" s="505"/>
    </row>
    <row r="46" spans="1:10" ht="14.45" customHeight="1" x14ac:dyDescent="0.25">
      <c r="A46" s="489">
        <f t="shared" ref="A46" si="9">A44+1</f>
        <v>12</v>
      </c>
      <c r="B46" s="491" t="s">
        <v>71</v>
      </c>
      <c r="C46" s="492"/>
      <c r="D46" s="493"/>
      <c r="E46" s="494" t="str">
        <f>Данные!C24</f>
        <v>В-30-4А-500</v>
      </c>
      <c r="F46" s="495"/>
      <c r="G46" s="498">
        <f>Данные!B24</f>
        <v>8</v>
      </c>
      <c r="H46" s="500"/>
      <c r="I46" s="501"/>
      <c r="J46" s="502"/>
    </row>
    <row r="47" spans="1:10" ht="40.15" customHeight="1" x14ac:dyDescent="0.25">
      <c r="A47" s="509"/>
      <c r="B47" s="506" t="str">
        <f>Данные!$A$30</f>
        <v>(к серийному формокомплекту Бутылка В-30-4А-500 БАЙРОН)</v>
      </c>
      <c r="C47" s="507"/>
      <c r="D47" s="508"/>
      <c r="E47" s="496"/>
      <c r="F47" s="497"/>
      <c r="G47" s="499"/>
      <c r="H47" s="503"/>
      <c r="I47" s="504"/>
      <c r="J47" s="505"/>
    </row>
    <row r="48" spans="1:10" ht="15.75" x14ac:dyDescent="0.25">
      <c r="A48" s="313"/>
      <c r="B48" s="313"/>
      <c r="C48" s="313"/>
      <c r="D48" s="313"/>
      <c r="E48" s="313"/>
      <c r="F48" s="313"/>
      <c r="G48" s="313"/>
      <c r="H48" s="313"/>
      <c r="I48" s="313"/>
      <c r="J48" s="314"/>
    </row>
    <row r="49" spans="1:10" ht="15.75" x14ac:dyDescent="0.25">
      <c r="A49" s="313" t="s">
        <v>72</v>
      </c>
      <c r="B49" s="313"/>
      <c r="C49" s="313"/>
      <c r="D49" s="313"/>
      <c r="E49" s="313"/>
      <c r="F49" s="313"/>
      <c r="G49" s="313"/>
      <c r="H49" s="313"/>
      <c r="I49" s="313"/>
      <c r="J49" s="314"/>
    </row>
    <row r="50" spans="1:10" ht="15.75" x14ac:dyDescent="0.25">
      <c r="A50" s="313"/>
      <c r="B50" s="313"/>
      <c r="C50" s="313"/>
      <c r="D50" s="320"/>
      <c r="E50" s="320"/>
      <c r="F50" s="320"/>
      <c r="G50" s="320"/>
      <c r="H50" s="320"/>
      <c r="I50" s="313"/>
      <c r="J50" s="314"/>
    </row>
    <row r="51" spans="1:10" ht="15.75" x14ac:dyDescent="0.25">
      <c r="A51" s="313"/>
      <c r="B51" s="316" t="s">
        <v>73</v>
      </c>
      <c r="C51" s="313" t="s">
        <v>74</v>
      </c>
      <c r="D51" s="313"/>
      <c r="E51" s="313"/>
      <c r="F51" s="313"/>
      <c r="G51" s="313"/>
      <c r="H51" s="313"/>
      <c r="I51" s="313"/>
      <c r="J51" s="314"/>
    </row>
    <row r="52" spans="1:10" ht="15.75" x14ac:dyDescent="0.25">
      <c r="A52" s="313"/>
      <c r="B52" s="313"/>
      <c r="C52" s="313"/>
      <c r="D52" s="313"/>
      <c r="E52" s="313"/>
      <c r="F52" s="313"/>
      <c r="G52" s="313"/>
      <c r="H52" s="313"/>
      <c r="I52" s="313"/>
      <c r="J52" s="314"/>
    </row>
    <row r="53" spans="1:10" ht="15.75" x14ac:dyDescent="0.25">
      <c r="A53" s="313"/>
      <c r="B53" s="313"/>
      <c r="C53" s="313"/>
      <c r="D53" s="313"/>
      <c r="E53" s="313"/>
      <c r="G53" s="317"/>
      <c r="H53" s="317"/>
      <c r="I53" s="313" t="str">
        <f>I17</f>
        <v>Я.В. Карчмит</v>
      </c>
      <c r="J53" s="313"/>
    </row>
    <row r="54" spans="1:10" ht="15.75" x14ac:dyDescent="0.25">
      <c r="A54" s="313"/>
      <c r="B54" s="313"/>
      <c r="C54" s="313"/>
      <c r="D54" s="313"/>
      <c r="E54" s="313"/>
      <c r="G54" s="313"/>
      <c r="H54" s="313"/>
      <c r="I54" s="313"/>
      <c r="J54" s="313"/>
    </row>
    <row r="55" spans="1:10" ht="15.75" x14ac:dyDescent="0.25">
      <c r="A55" s="313"/>
      <c r="B55" s="313"/>
      <c r="C55" s="313"/>
      <c r="D55" s="313"/>
      <c r="E55" s="313"/>
      <c r="G55" s="311"/>
      <c r="H55" s="311"/>
      <c r="I55" s="313" t="str">
        <f>I18</f>
        <v>Д.Е. Серков</v>
      </c>
    </row>
    <row r="56" spans="1:10" ht="18" x14ac:dyDescent="0.25">
      <c r="A56" s="310"/>
      <c r="B56" s="310"/>
      <c r="C56" s="310"/>
      <c r="D56" s="310"/>
      <c r="E56" s="310"/>
    </row>
    <row r="57" spans="1:10" ht="18" x14ac:dyDescent="0.25">
      <c r="A57" s="310"/>
      <c r="B57" s="310"/>
      <c r="C57" s="310"/>
      <c r="D57" s="310"/>
      <c r="E57" s="310"/>
      <c r="G57" s="317"/>
      <c r="H57" s="317"/>
      <c r="I57" s="313" t="str">
        <f>I19</f>
        <v>А.Д. Гавриленко</v>
      </c>
      <c r="J57" s="313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40625" defaultRowHeight="12.75" x14ac:dyDescent="0.2"/>
  <cols>
    <col min="1" max="1" width="1.28515625" style="64" customWidth="1"/>
    <col min="2" max="2" width="5" style="64" customWidth="1"/>
    <col min="3" max="3" width="10.5703125" style="64" customWidth="1"/>
    <col min="4" max="5" width="6.28515625" style="64" customWidth="1"/>
    <col min="6" max="6" width="6.7109375" style="64" customWidth="1"/>
    <col min="7" max="7" width="11.42578125" style="64" customWidth="1"/>
    <col min="8" max="18" width="9" style="64" customWidth="1"/>
    <col min="19" max="19" width="0.85546875" style="64" customWidth="1"/>
    <col min="20" max="16384" width="9.140625" style="64"/>
  </cols>
  <sheetData>
    <row r="1" spans="1:19" ht="3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3.25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Данные!B14</f>
        <v>22</v>
      </c>
      <c r="L2" s="587"/>
      <c r="M2" s="66"/>
      <c r="N2" s="67"/>
      <c r="O2" s="68"/>
      <c r="P2" s="578"/>
      <c r="Q2" s="578"/>
      <c r="R2" s="69"/>
      <c r="S2" s="70"/>
    </row>
    <row r="3" spans="1:19" ht="24" thickBot="1" x14ac:dyDescent="0.25">
      <c r="A3" s="65"/>
      <c r="B3" s="569"/>
      <c r="C3" s="570"/>
      <c r="D3" s="571"/>
      <c r="E3" s="579" t="s">
        <v>44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19" ht="24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.75" thickTop="1" thickBot="1" x14ac:dyDescent="0.25">
      <c r="A5" s="65"/>
      <c r="B5" s="551" t="s">
        <v>13</v>
      </c>
      <c r="C5" s="552"/>
      <c r="D5" s="537" t="str">
        <f>Данные!$A5</f>
        <v>PCI</v>
      </c>
      <c r="E5" s="538"/>
      <c r="F5" s="538"/>
      <c r="G5" s="538"/>
      <c r="H5" s="539"/>
      <c r="I5" s="553"/>
      <c r="J5" s="554"/>
      <c r="K5" s="538"/>
      <c r="L5" s="539"/>
      <c r="M5" s="74"/>
      <c r="N5" s="71"/>
      <c r="O5" s="71"/>
      <c r="P5" s="71"/>
      <c r="Q5" s="71"/>
      <c r="R5" s="73"/>
      <c r="S5" s="70"/>
    </row>
    <row r="6" spans="1:19" ht="24.75" thickTop="1" thickBot="1" x14ac:dyDescent="0.25">
      <c r="A6" s="65"/>
      <c r="B6" s="551" t="s">
        <v>12</v>
      </c>
      <c r="C6" s="555"/>
      <c r="D6" s="531" t="str">
        <f>Данные!$A2</f>
        <v>ХXI-В-30-4А-500 (Байрон 0.5 л.)</v>
      </c>
      <c r="E6" s="556"/>
      <c r="F6" s="556"/>
      <c r="G6" s="556"/>
      <c r="H6" s="557"/>
      <c r="I6" s="553"/>
      <c r="J6" s="554"/>
      <c r="K6" s="538"/>
      <c r="L6" s="539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25">
      <c r="A7" s="65"/>
      <c r="B7" s="558" t="s">
        <v>14</v>
      </c>
      <c r="C7" s="559"/>
      <c r="D7" s="540">
        <f>Данные!$A8</f>
        <v>0</v>
      </c>
      <c r="E7" s="560"/>
      <c r="F7" s="560"/>
      <c r="G7" s="560"/>
      <c r="H7" s="561"/>
      <c r="I7" s="558" t="s">
        <v>15</v>
      </c>
      <c r="J7" s="562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19" ht="2.2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199"/>
    </row>
    <row r="10" spans="1:19" ht="23.25" customHeight="1" x14ac:dyDescent="0.2">
      <c r="A10" s="78"/>
      <c r="B10" s="92" t="s">
        <v>25</v>
      </c>
      <c r="C10" s="93">
        <v>293.7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3.25" customHeight="1" x14ac:dyDescent="0.2">
      <c r="A11" s="78"/>
      <c r="B11" s="97" t="s">
        <v>26</v>
      </c>
      <c r="C11" s="324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3.25" customHeight="1" x14ac:dyDescent="0.2">
      <c r="A12" s="78"/>
      <c r="B12" s="97" t="s">
        <v>2</v>
      </c>
      <c r="C12" s="98">
        <v>42.8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3.25" customHeight="1" x14ac:dyDescent="0.2">
      <c r="A13" s="78"/>
      <c r="B13" s="97" t="s">
        <v>3</v>
      </c>
      <c r="C13" s="324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3.25" customHeight="1" x14ac:dyDescent="0.2">
      <c r="A14" s="78"/>
      <c r="B14" s="97" t="s">
        <v>27</v>
      </c>
      <c r="C14" s="324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</row>
    <row r="15" spans="1:19" ht="23.25" customHeight="1" x14ac:dyDescent="0.2">
      <c r="A15" s="78"/>
      <c r="B15" s="97" t="s">
        <v>9</v>
      </c>
      <c r="C15" s="388">
        <v>245.9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</row>
    <row r="16" spans="1:19" ht="23.25" customHeight="1" x14ac:dyDescent="0.2">
      <c r="A16" s="78"/>
      <c r="B16" s="97" t="s">
        <v>5</v>
      </c>
      <c r="C16" s="98">
        <v>263.2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</row>
    <row r="17" spans="1:19" ht="23.25" customHeight="1" x14ac:dyDescent="0.2">
      <c r="A17" s="78"/>
      <c r="B17" s="97" t="s">
        <v>30</v>
      </c>
      <c r="C17" s="324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</row>
    <row r="18" spans="1:19" ht="33.75" x14ac:dyDescent="0.2">
      <c r="A18" s="78"/>
      <c r="B18" s="105" t="s">
        <v>32</v>
      </c>
      <c r="C18" s="106" t="s">
        <v>112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2"/>
      <c r="M18" s="332"/>
      <c r="N18" s="332"/>
      <c r="O18" s="332"/>
      <c r="P18" s="332"/>
      <c r="Q18" s="332"/>
      <c r="R18" s="333"/>
      <c r="S18" s="86"/>
    </row>
    <row r="19" spans="1:19" ht="23.25" customHeight="1" x14ac:dyDescent="0.2">
      <c r="A19" s="78"/>
      <c r="B19" s="105" t="s">
        <v>33</v>
      </c>
      <c r="C19" s="106">
        <v>26.2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</row>
    <row r="20" spans="1:19" ht="23.25" customHeight="1" x14ac:dyDescent="0.2">
      <c r="A20" s="78"/>
      <c r="B20" s="105" t="s">
        <v>35</v>
      </c>
      <c r="C20" s="106" t="s">
        <v>112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2"/>
      <c r="M20" s="332"/>
      <c r="N20" s="332"/>
      <c r="O20" s="332"/>
      <c r="P20" s="332"/>
      <c r="Q20" s="332"/>
      <c r="R20" s="333"/>
      <c r="S20" s="86"/>
    </row>
    <row r="21" spans="1:19" ht="32.450000000000003" customHeight="1" x14ac:dyDescent="0.2">
      <c r="A21" s="78"/>
      <c r="B21" s="105" t="s">
        <v>41</v>
      </c>
      <c r="C21" s="325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2"/>
      <c r="M21" s="332"/>
      <c r="N21" s="332"/>
      <c r="O21" s="332"/>
      <c r="P21" s="332"/>
      <c r="Q21" s="332"/>
      <c r="R21" s="333"/>
      <c r="S21" s="86"/>
    </row>
    <row r="22" spans="1:19" ht="28.15" customHeight="1" x14ac:dyDescent="0.2">
      <c r="A22" s="78"/>
      <c r="B22" s="105" t="s">
        <v>42</v>
      </c>
      <c r="C22" s="325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2"/>
      <c r="M22" s="332"/>
      <c r="N22" s="332"/>
      <c r="O22" s="332"/>
      <c r="P22" s="332"/>
      <c r="Q22" s="332"/>
      <c r="R22" s="333"/>
      <c r="S22" s="86"/>
    </row>
    <row r="23" spans="1:19" ht="15" x14ac:dyDescent="0.2">
      <c r="A23" s="78"/>
      <c r="B23" s="563" t="s">
        <v>58</v>
      </c>
      <c r="C23" s="564"/>
      <c r="D23" s="564"/>
      <c r="E23" s="565"/>
      <c r="F23" s="118" t="s">
        <v>16</v>
      </c>
      <c r="G23" s="308" t="s">
        <v>47</v>
      </c>
      <c r="H23" s="107"/>
      <c r="I23" s="106"/>
      <c r="J23" s="106"/>
      <c r="K23" s="106"/>
      <c r="L23" s="332"/>
      <c r="M23" s="332"/>
      <c r="N23" s="332"/>
      <c r="O23" s="332"/>
      <c r="P23" s="332"/>
      <c r="Q23" s="332"/>
      <c r="R23" s="333"/>
      <c r="S23" s="86"/>
    </row>
    <row r="24" spans="1:19" ht="15.75" thickBot="1" x14ac:dyDescent="0.25">
      <c r="A24" s="78"/>
      <c r="B24" s="548" t="s">
        <v>46</v>
      </c>
      <c r="C24" s="549"/>
      <c r="D24" s="549"/>
      <c r="E24" s="550"/>
      <c r="F24" s="118" t="s">
        <v>16</v>
      </c>
      <c r="G24" s="51" t="s">
        <v>47</v>
      </c>
      <c r="H24" s="109"/>
      <c r="I24" s="110"/>
      <c r="J24" s="110"/>
      <c r="K24" s="110"/>
      <c r="L24" s="334"/>
      <c r="M24" s="334"/>
      <c r="N24" s="334"/>
      <c r="O24" s="334"/>
      <c r="P24" s="334"/>
      <c r="Q24" s="334"/>
      <c r="R24" s="335"/>
      <c r="S24" s="86"/>
    </row>
    <row r="25" spans="1:19" ht="3.75" customHeight="1" thickBot="1" x14ac:dyDescent="0.25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5" sqref="B15:E15"/>
    </sheetView>
  </sheetViews>
  <sheetFormatPr defaultColWidth="9.140625" defaultRowHeight="12.75" x14ac:dyDescent="0.2"/>
  <cols>
    <col min="1" max="1" width="1.28515625" style="64" customWidth="1"/>
    <col min="2" max="2" width="5.140625" style="64" customWidth="1"/>
    <col min="3" max="3" width="10.7109375" style="64" customWidth="1"/>
    <col min="4" max="5" width="6" style="64" customWidth="1"/>
    <col min="6" max="6" width="7" style="64" customWidth="1"/>
    <col min="7" max="7" width="10.85546875" style="64" customWidth="1"/>
    <col min="8" max="18" width="9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>
        <f>'Чист. форма'!B2:D4</f>
        <v>0</v>
      </c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Данные!B15</f>
        <v>22</v>
      </c>
      <c r="L2" s="617"/>
      <c r="M2" s="66"/>
      <c r="N2" s="67"/>
      <c r="O2" s="68"/>
      <c r="P2" s="578"/>
      <c r="Q2" s="578"/>
      <c r="R2" s="69"/>
      <c r="S2" s="70"/>
    </row>
    <row r="3" spans="1:19" ht="17.25" customHeight="1" thickBot="1" x14ac:dyDescent="0.25">
      <c r="A3" s="65"/>
      <c r="B3" s="600"/>
      <c r="C3" s="601"/>
      <c r="D3" s="602"/>
      <c r="E3" s="609" t="s">
        <v>45</v>
      </c>
      <c r="F3" s="610"/>
      <c r="G3" s="610"/>
      <c r="H3" s="611"/>
      <c r="I3" s="614"/>
      <c r="J3" s="615"/>
      <c r="K3" s="618"/>
      <c r="L3" s="61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25">
      <c r="A4" s="65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25">
      <c r="A5" s="65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25">
      <c r="A7" s="65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74"/>
      <c r="N7" s="71"/>
      <c r="O7" s="71"/>
      <c r="P7" s="71"/>
      <c r="Q7" s="71"/>
      <c r="R7" s="73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</row>
    <row r="10" spans="1:19" ht="33.75" x14ac:dyDescent="0.2">
      <c r="A10" s="78"/>
      <c r="B10" s="92" t="s">
        <v>25</v>
      </c>
      <c r="C10" s="93" t="s">
        <v>113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</row>
    <row r="11" spans="1:19" ht="24.75" customHeight="1" x14ac:dyDescent="0.2">
      <c r="A11" s="78"/>
      <c r="B11" s="97" t="s">
        <v>28</v>
      </c>
      <c r="C11" s="324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</row>
    <row r="12" spans="1:19" ht="24.75" customHeight="1" x14ac:dyDescent="0.2">
      <c r="A12" s="78"/>
      <c r="B12" s="97" t="s">
        <v>4</v>
      </c>
      <c r="C12" s="324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</row>
    <row r="13" spans="1:19" ht="24.75" customHeight="1" x14ac:dyDescent="0.2">
      <c r="A13" s="78"/>
      <c r="B13" s="97" t="s">
        <v>5</v>
      </c>
      <c r="C13" s="388">
        <v>50.5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</row>
    <row r="14" spans="1:19" ht="24.75" customHeight="1" x14ac:dyDescent="0.2">
      <c r="A14" s="78"/>
      <c r="B14" s="563" t="s">
        <v>114</v>
      </c>
      <c r="C14" s="564"/>
      <c r="D14" s="564"/>
      <c r="E14" s="564"/>
      <c r="F14" s="596"/>
      <c r="G14" s="56" t="s">
        <v>78</v>
      </c>
      <c r="H14" s="107"/>
      <c r="I14" s="106"/>
      <c r="J14" s="106"/>
      <c r="K14" s="106"/>
      <c r="L14" s="332"/>
      <c r="M14" s="332"/>
      <c r="N14" s="332"/>
      <c r="O14" s="332"/>
      <c r="P14" s="332"/>
      <c r="Q14" s="332"/>
      <c r="R14" s="333"/>
      <c r="S14" s="86"/>
    </row>
    <row r="15" spans="1:19" ht="24.75" customHeight="1" thickBot="1" x14ac:dyDescent="0.25">
      <c r="A15" s="78"/>
      <c r="B15" s="548" t="s">
        <v>46</v>
      </c>
      <c r="C15" s="549"/>
      <c r="D15" s="549"/>
      <c r="E15" s="550"/>
      <c r="F15" s="118" t="s">
        <v>16</v>
      </c>
      <c r="G15" s="117" t="s">
        <v>47</v>
      </c>
      <c r="H15" s="109"/>
      <c r="I15" s="110"/>
      <c r="J15" s="110"/>
      <c r="K15" s="110"/>
      <c r="L15" s="334"/>
      <c r="M15" s="334"/>
      <c r="N15" s="334"/>
      <c r="O15" s="334"/>
      <c r="P15" s="334"/>
      <c r="Q15" s="334"/>
      <c r="R15" s="335"/>
      <c r="S15" s="86"/>
    </row>
    <row r="16" spans="1:19" ht="6" customHeight="1" thickBot="1" x14ac:dyDescent="0.25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">
      <c r="B17" s="125"/>
      <c r="P17" s="126"/>
    </row>
    <row r="18" spans="2:16" ht="12.75" customHeight="1" x14ac:dyDescent="0.2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2"/>
  <sheetViews>
    <sheetView showZeros="0" view="pageBreakPreview" zoomScale="90" zoomScaleSheetLayoutView="90" workbookViewId="0">
      <pane xSplit="7" ySplit="8" topLeftCell="H12" activePane="bottomRight" state="frozen"/>
      <selection pane="topRight" activeCell="H1" sqref="H1"/>
      <selection pane="bottomLeft" activeCell="A9" sqref="A9"/>
      <selection pane="bottomRight" activeCell="G19" sqref="G19"/>
    </sheetView>
  </sheetViews>
  <sheetFormatPr defaultColWidth="9.140625" defaultRowHeight="12.75" x14ac:dyDescent="0.2"/>
  <cols>
    <col min="1" max="1" width="0.85546875" style="64" customWidth="1"/>
    <col min="2" max="2" width="5.85546875" style="64" customWidth="1"/>
    <col min="3" max="3" width="10.28515625" style="64" customWidth="1"/>
    <col min="4" max="5" width="5.7109375" style="64" customWidth="1"/>
    <col min="6" max="6" width="6.42578125" style="64" customWidth="1"/>
    <col min="7" max="7" width="10.85546875" style="64" customWidth="1"/>
    <col min="8" max="18" width="9" style="64" customWidth="1"/>
    <col min="19" max="19" width="0.5703125" style="64" customWidth="1"/>
    <col min="20" max="16384" width="9.140625" style="64"/>
  </cols>
  <sheetData>
    <row r="1" spans="1:24" ht="6.7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">
      <c r="A2" s="65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Данные!B16</f>
        <v>26</v>
      </c>
      <c r="L2" s="587"/>
      <c r="M2" s="66"/>
      <c r="N2" s="67"/>
      <c r="O2" s="68"/>
      <c r="P2" s="578"/>
      <c r="Q2" s="578"/>
      <c r="R2" s="69"/>
      <c r="S2" s="70"/>
    </row>
    <row r="3" spans="1:24" ht="17.25" customHeight="1" thickBot="1" x14ac:dyDescent="0.25">
      <c r="A3" s="65"/>
      <c r="B3" s="569"/>
      <c r="C3" s="570"/>
      <c r="D3" s="571"/>
      <c r="E3" s="579" t="s">
        <v>38</v>
      </c>
      <c r="F3" s="580"/>
      <c r="G3" s="580"/>
      <c r="H3" s="581"/>
      <c r="I3" s="584"/>
      <c r="J3" s="585"/>
      <c r="K3" s="588"/>
      <c r="L3" s="589"/>
      <c r="M3" s="72"/>
      <c r="N3" s="71"/>
      <c r="O3" s="71"/>
      <c r="P3" s="71"/>
      <c r="Q3" s="71"/>
      <c r="R3" s="73"/>
      <c r="S3" s="70"/>
    </row>
    <row r="4" spans="1:24" ht="18.75" customHeight="1" thickBot="1" x14ac:dyDescent="0.25">
      <c r="A4" s="65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25">
      <c r="A5" s="65"/>
      <c r="B5" s="551" t="s">
        <v>13</v>
      </c>
      <c r="C5" s="552"/>
      <c r="D5" s="537" t="str">
        <f>Данные!$A5</f>
        <v>PCI</v>
      </c>
      <c r="E5" s="538"/>
      <c r="F5" s="538"/>
      <c r="G5" s="538"/>
      <c r="H5" s="539"/>
      <c r="I5" s="553"/>
      <c r="J5" s="554"/>
      <c r="K5" s="538"/>
      <c r="L5" s="539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25">
      <c r="A6" s="65"/>
      <c r="B6" s="551" t="s">
        <v>12</v>
      </c>
      <c r="C6" s="555"/>
      <c r="D6" s="531" t="str">
        <f>Данные!$A2</f>
        <v>ХXI-В-30-4А-500 (Байрон 0.5 л.)</v>
      </c>
      <c r="E6" s="556"/>
      <c r="F6" s="556"/>
      <c r="G6" s="556"/>
      <c r="H6" s="557"/>
      <c r="I6" s="553"/>
      <c r="J6" s="554"/>
      <c r="K6" s="538"/>
      <c r="L6" s="539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25">
      <c r="A7" s="65"/>
      <c r="B7" s="558" t="s">
        <v>14</v>
      </c>
      <c r="C7" s="559"/>
      <c r="D7" s="540">
        <f>Данные!$A8</f>
        <v>0</v>
      </c>
      <c r="E7" s="560"/>
      <c r="F7" s="560"/>
      <c r="G7" s="560"/>
      <c r="H7" s="561"/>
      <c r="I7" s="558" t="s">
        <v>15</v>
      </c>
      <c r="J7" s="562"/>
      <c r="K7" s="528">
        <f>Данные!$A11</f>
        <v>0</v>
      </c>
      <c r="L7" s="529"/>
      <c r="M7" s="75"/>
      <c r="N7" s="76"/>
      <c r="O7" s="76"/>
      <c r="P7" s="76"/>
      <c r="Q7" s="76"/>
      <c r="R7" s="77"/>
      <c r="S7" s="70"/>
    </row>
    <row r="8" spans="1:24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4.5" thickBot="1" x14ac:dyDescent="0.25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6"/>
      <c r="M9" s="326"/>
      <c r="N9" s="326"/>
      <c r="O9" s="326"/>
      <c r="P9" s="326"/>
      <c r="Q9" s="326"/>
      <c r="R9" s="327"/>
      <c r="S9" s="90"/>
      <c r="V9" s="91"/>
      <c r="W9" s="91"/>
      <c r="X9" s="91"/>
    </row>
    <row r="10" spans="1:24" ht="24.75" customHeight="1" x14ac:dyDescent="0.2">
      <c r="A10" s="78"/>
      <c r="B10" s="92" t="s">
        <v>25</v>
      </c>
      <c r="C10" s="93">
        <v>272.95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8"/>
      <c r="M10" s="328"/>
      <c r="N10" s="328"/>
      <c r="O10" s="328"/>
      <c r="P10" s="328"/>
      <c r="Q10" s="328"/>
      <c r="R10" s="329"/>
      <c r="S10" s="86"/>
      <c r="V10" s="91"/>
      <c r="W10" s="91"/>
      <c r="X10" s="91"/>
    </row>
    <row r="11" spans="1:24" ht="24.75" customHeight="1" x14ac:dyDescent="0.2">
      <c r="A11" s="78"/>
      <c r="B11" s="97" t="s">
        <v>3</v>
      </c>
      <c r="C11" s="324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0"/>
      <c r="M11" s="330"/>
      <c r="N11" s="330"/>
      <c r="O11" s="330"/>
      <c r="P11" s="330"/>
      <c r="Q11" s="330"/>
      <c r="R11" s="331"/>
      <c r="S11" s="86"/>
      <c r="V11" s="91"/>
      <c r="W11" s="101"/>
      <c r="X11" s="91"/>
    </row>
    <row r="12" spans="1:24" ht="24.75" customHeight="1" x14ac:dyDescent="0.2">
      <c r="A12" s="78"/>
      <c r="B12" s="97" t="s">
        <v>27</v>
      </c>
      <c r="C12" s="324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0"/>
      <c r="M12" s="330"/>
      <c r="N12" s="330"/>
      <c r="O12" s="330"/>
      <c r="P12" s="330"/>
      <c r="Q12" s="330"/>
      <c r="R12" s="331"/>
      <c r="S12" s="86"/>
      <c r="V12" s="91"/>
      <c r="W12" s="102"/>
      <c r="X12" s="91"/>
    </row>
    <row r="13" spans="1:24" ht="24.75" customHeight="1" x14ac:dyDescent="0.2">
      <c r="A13" s="78"/>
      <c r="B13" s="97" t="s">
        <v>4</v>
      </c>
      <c r="C13" s="388">
        <v>157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0"/>
      <c r="M13" s="330"/>
      <c r="N13" s="330"/>
      <c r="O13" s="330"/>
      <c r="P13" s="330"/>
      <c r="Q13" s="330"/>
      <c r="R13" s="331"/>
      <c r="S13" s="86"/>
      <c r="V13" s="91"/>
      <c r="W13" s="102"/>
      <c r="X13" s="91"/>
    </row>
    <row r="14" spans="1:24" ht="24.75" customHeight="1" x14ac:dyDescent="0.2">
      <c r="A14" s="78"/>
      <c r="B14" s="97" t="s">
        <v>5</v>
      </c>
      <c r="C14" s="98">
        <v>246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0"/>
      <c r="M14" s="330"/>
      <c r="N14" s="330"/>
      <c r="O14" s="330"/>
      <c r="P14" s="330"/>
      <c r="Q14" s="330"/>
      <c r="R14" s="331"/>
      <c r="S14" s="86"/>
      <c r="V14" s="91"/>
      <c r="W14" s="102"/>
      <c r="X14" s="91"/>
    </row>
    <row r="15" spans="1:24" ht="24.75" customHeight="1" x14ac:dyDescent="0.2">
      <c r="A15" s="78"/>
      <c r="B15" s="97" t="s">
        <v>30</v>
      </c>
      <c r="C15" s="324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0"/>
      <c r="M15" s="330"/>
      <c r="N15" s="330"/>
      <c r="O15" s="330"/>
      <c r="P15" s="330"/>
      <c r="Q15" s="330"/>
      <c r="R15" s="331"/>
      <c r="S15" s="86"/>
      <c r="V15" s="91"/>
      <c r="W15" s="101"/>
      <c r="X15" s="91"/>
    </row>
    <row r="16" spans="1:24" ht="24.75" customHeight="1" x14ac:dyDescent="0.2">
      <c r="A16" s="78"/>
      <c r="B16" s="97" t="s">
        <v>31</v>
      </c>
      <c r="C16" s="324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0"/>
      <c r="M16" s="330"/>
      <c r="N16" s="330"/>
      <c r="O16" s="330"/>
      <c r="P16" s="330"/>
      <c r="Q16" s="330"/>
      <c r="R16" s="331"/>
      <c r="S16" s="86"/>
      <c r="V16" s="91"/>
      <c r="W16" s="102"/>
      <c r="X16" s="91"/>
    </row>
    <row r="17" spans="1:24" ht="24.75" customHeight="1" x14ac:dyDescent="0.2">
      <c r="A17" s="78"/>
      <c r="B17" s="105" t="s">
        <v>32</v>
      </c>
      <c r="C17" s="106">
        <v>25.7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0"/>
      <c r="M17" s="330"/>
      <c r="N17" s="330"/>
      <c r="O17" s="330"/>
      <c r="P17" s="330"/>
      <c r="Q17" s="330"/>
      <c r="R17" s="331"/>
      <c r="S17" s="86"/>
      <c r="V17" s="91"/>
      <c r="W17" s="101"/>
      <c r="X17" s="91"/>
    </row>
    <row r="18" spans="1:24" ht="24.75" customHeight="1" x14ac:dyDescent="0.2">
      <c r="A18" s="78"/>
      <c r="B18" s="105" t="s">
        <v>33</v>
      </c>
      <c r="C18" s="106" t="s">
        <v>117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0"/>
      <c r="M18" s="330"/>
      <c r="N18" s="330"/>
      <c r="O18" s="330"/>
      <c r="P18" s="330"/>
      <c r="Q18" s="330"/>
      <c r="R18" s="331"/>
      <c r="S18" s="86"/>
      <c r="V18" s="91"/>
      <c r="W18" s="101"/>
      <c r="X18" s="91"/>
    </row>
    <row r="19" spans="1:24" ht="33.75" x14ac:dyDescent="0.2">
      <c r="A19" s="78"/>
      <c r="B19" s="105" t="s">
        <v>34</v>
      </c>
      <c r="C19" s="363">
        <v>77.8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2"/>
      <c r="M19" s="332"/>
      <c r="N19" s="332"/>
      <c r="O19" s="332"/>
      <c r="P19" s="332"/>
      <c r="Q19" s="332"/>
      <c r="R19" s="333"/>
      <c r="S19" s="86"/>
      <c r="V19" s="91"/>
      <c r="W19" s="101"/>
      <c r="X19" s="91"/>
    </row>
    <row r="20" spans="1:24" ht="34.5" thickBot="1" x14ac:dyDescent="0.25">
      <c r="A20" s="78"/>
      <c r="B20" s="105" t="s">
        <v>35</v>
      </c>
      <c r="C20" s="325">
        <v>0.25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4"/>
      <c r="M20" s="334"/>
      <c r="N20" s="334"/>
      <c r="O20" s="334"/>
      <c r="P20" s="334"/>
      <c r="Q20" s="334"/>
      <c r="R20" s="335"/>
      <c r="S20" s="86"/>
    </row>
    <row r="21" spans="1:24" ht="13.5" thickBot="1" x14ac:dyDescent="0.25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40625" defaultRowHeight="12.75" x14ac:dyDescent="0.2"/>
  <cols>
    <col min="1" max="1" width="1.28515625" style="5" customWidth="1"/>
    <col min="2" max="2" width="5.85546875" style="5" customWidth="1"/>
    <col min="3" max="3" width="10.140625" style="5" customWidth="1"/>
    <col min="4" max="5" width="6.28515625" style="5" customWidth="1"/>
    <col min="6" max="6" width="5.7109375" style="5" customWidth="1"/>
    <col min="7" max="7" width="10.85546875" style="5" customWidth="1"/>
    <col min="8" max="18" width="9" style="5" customWidth="1"/>
    <col min="19" max="19" width="0.85546875" style="5" customWidth="1"/>
    <col min="20" max="16384" width="9.140625" style="5"/>
  </cols>
  <sheetData>
    <row r="1" spans="1:19" ht="8.25" customHeight="1" thickTop="1" thickBot="1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">
      <c r="A2" s="6"/>
      <c r="B2" s="566"/>
      <c r="C2" s="567"/>
      <c r="D2" s="568"/>
      <c r="E2" s="575" t="s">
        <v>10</v>
      </c>
      <c r="F2" s="576"/>
      <c r="G2" s="576"/>
      <c r="H2" s="577"/>
      <c r="I2" s="582" t="s">
        <v>11</v>
      </c>
      <c r="J2" s="583"/>
      <c r="K2" s="586">
        <f>Данные!B17</f>
        <v>26</v>
      </c>
      <c r="L2" s="587"/>
      <c r="M2" s="7"/>
      <c r="N2" s="8"/>
      <c r="O2" s="9"/>
      <c r="P2" s="620"/>
      <c r="Q2" s="620"/>
      <c r="R2" s="10"/>
      <c r="S2" s="11"/>
    </row>
    <row r="3" spans="1:19" ht="17.25" customHeight="1" thickBot="1" x14ac:dyDescent="0.25">
      <c r="A3" s="6"/>
      <c r="B3" s="569"/>
      <c r="C3" s="570"/>
      <c r="D3" s="571"/>
      <c r="E3" s="579" t="s">
        <v>23</v>
      </c>
      <c r="F3" s="580"/>
      <c r="G3" s="580"/>
      <c r="H3" s="581"/>
      <c r="I3" s="584"/>
      <c r="J3" s="585"/>
      <c r="K3" s="588"/>
      <c r="L3" s="589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25">
      <c r="A4" s="6"/>
      <c r="B4" s="572"/>
      <c r="C4" s="573"/>
      <c r="D4" s="574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25">
      <c r="A5" s="6"/>
      <c r="B5" s="551" t="s">
        <v>13</v>
      </c>
      <c r="C5" s="552"/>
      <c r="D5" s="537" t="str">
        <f>Данные!$A5</f>
        <v>PCI</v>
      </c>
      <c r="E5" s="538"/>
      <c r="F5" s="538"/>
      <c r="G5" s="538"/>
      <c r="H5" s="539"/>
      <c r="I5" s="553"/>
      <c r="J5" s="554"/>
      <c r="K5" s="538"/>
      <c r="L5" s="539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25">
      <c r="A6" s="6"/>
      <c r="B6" s="551" t="s">
        <v>12</v>
      </c>
      <c r="C6" s="555"/>
      <c r="D6" s="531" t="str">
        <f>Данные!$A2</f>
        <v>ХXI-В-30-4А-500 (Байрон 0.5 л.)</v>
      </c>
      <c r="E6" s="556"/>
      <c r="F6" s="556"/>
      <c r="G6" s="556"/>
      <c r="H6" s="557"/>
      <c r="I6" s="553"/>
      <c r="J6" s="554"/>
      <c r="K6" s="538"/>
      <c r="L6" s="539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25">
      <c r="A7" s="6"/>
      <c r="B7" s="558" t="s">
        <v>14</v>
      </c>
      <c r="C7" s="559"/>
      <c r="D7" s="540">
        <f>Данные!$A8</f>
        <v>0</v>
      </c>
      <c r="E7" s="560"/>
      <c r="F7" s="560"/>
      <c r="G7" s="560"/>
      <c r="H7" s="561"/>
      <c r="I7" s="558" t="s">
        <v>15</v>
      </c>
      <c r="J7" s="562"/>
      <c r="K7" s="528">
        <f>Данные!$A11</f>
        <v>0</v>
      </c>
      <c r="L7" s="529"/>
      <c r="M7" s="22"/>
      <c r="N7" s="12"/>
      <c r="O7" s="12"/>
      <c r="P7" s="12"/>
      <c r="Q7" s="12"/>
      <c r="R7" s="23"/>
      <c r="S7" s="11"/>
    </row>
    <row r="8" spans="1:19" ht="3.75" customHeight="1" thickBot="1" x14ac:dyDescent="0.25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4.5" thickBot="1" x14ac:dyDescent="0.25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6"/>
      <c r="M9" s="336"/>
      <c r="N9" s="336"/>
      <c r="O9" s="336"/>
      <c r="P9" s="336"/>
      <c r="Q9" s="336"/>
      <c r="R9" s="337"/>
      <c r="S9" s="38"/>
    </row>
    <row r="10" spans="1:19" ht="34.5" thickBot="1" x14ac:dyDescent="0.25">
      <c r="A10" s="24"/>
      <c r="B10" s="50" t="s">
        <v>6</v>
      </c>
      <c r="C10" s="389" t="s">
        <v>115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8"/>
      <c r="M10" s="338"/>
      <c r="N10" s="338"/>
      <c r="O10" s="338"/>
      <c r="P10" s="338"/>
      <c r="Q10" s="338"/>
      <c r="R10" s="339"/>
      <c r="S10" s="32"/>
    </row>
    <row r="11" spans="1:19" ht="23.1" customHeight="1" x14ac:dyDescent="0.2">
      <c r="A11" s="24"/>
      <c r="B11" s="50" t="s">
        <v>2</v>
      </c>
      <c r="C11" s="44">
        <v>2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8"/>
      <c r="M11" s="338"/>
      <c r="N11" s="338"/>
      <c r="O11" s="338"/>
      <c r="P11" s="338"/>
      <c r="Q11" s="338"/>
      <c r="R11" s="339"/>
      <c r="S11" s="32"/>
    </row>
    <row r="12" spans="1:19" ht="23.1" customHeight="1" x14ac:dyDescent="0.2">
      <c r="A12" s="24"/>
      <c r="B12" s="50" t="s">
        <v>3</v>
      </c>
      <c r="C12" s="342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8"/>
      <c r="M12" s="338"/>
      <c r="N12" s="338"/>
      <c r="O12" s="338"/>
      <c r="P12" s="338"/>
      <c r="Q12" s="338"/>
      <c r="R12" s="339"/>
      <c r="S12" s="32"/>
    </row>
    <row r="13" spans="1:19" ht="23.1" customHeight="1" x14ac:dyDescent="0.2">
      <c r="A13" s="24"/>
      <c r="B13" s="50" t="s">
        <v>7</v>
      </c>
      <c r="C13" s="342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8"/>
      <c r="M13" s="338"/>
      <c r="N13" s="338"/>
      <c r="O13" s="338"/>
      <c r="P13" s="338"/>
      <c r="Q13" s="338"/>
      <c r="R13" s="339"/>
      <c r="S13" s="32"/>
    </row>
    <row r="14" spans="1:19" ht="23.1" customHeight="1" x14ac:dyDescent="0.2">
      <c r="A14" s="24"/>
      <c r="B14" s="50" t="s">
        <v>8</v>
      </c>
      <c r="C14" s="342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8"/>
      <c r="M14" s="338"/>
      <c r="N14" s="338"/>
      <c r="O14" s="338"/>
      <c r="P14" s="338"/>
      <c r="Q14" s="338"/>
      <c r="R14" s="339"/>
      <c r="S14" s="32"/>
    </row>
    <row r="15" spans="1:19" ht="23.1" customHeight="1" thickBot="1" x14ac:dyDescent="0.25">
      <c r="A15" s="24"/>
      <c r="B15" s="57" t="s">
        <v>4</v>
      </c>
      <c r="C15" s="343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0"/>
      <c r="M15" s="340"/>
      <c r="N15" s="340"/>
      <c r="O15" s="340"/>
      <c r="P15" s="340"/>
      <c r="Q15" s="340"/>
      <c r="R15" s="341"/>
      <c r="S15" s="32"/>
    </row>
    <row r="16" spans="1:19" ht="3.75" customHeight="1" thickBot="1" x14ac:dyDescent="0.25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23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D20" sqref="D20"/>
    </sheetView>
  </sheetViews>
  <sheetFormatPr defaultColWidth="9.140625" defaultRowHeight="12.75" x14ac:dyDescent="0.2"/>
  <cols>
    <col min="1" max="1" width="1.28515625" style="64" customWidth="1"/>
    <col min="2" max="2" width="5.85546875" style="64" customWidth="1"/>
    <col min="3" max="3" width="10.7109375" style="64" customWidth="1"/>
    <col min="4" max="5" width="6.28515625" style="64" customWidth="1"/>
    <col min="6" max="6" width="6.140625" style="64" customWidth="1"/>
    <col min="7" max="7" width="10.7109375" style="64" customWidth="1"/>
    <col min="8" max="18" width="8.85546875" style="64" customWidth="1"/>
    <col min="19" max="19" width="1.42578125" style="64" customWidth="1"/>
    <col min="20" max="16384" width="9.140625" style="64"/>
  </cols>
  <sheetData>
    <row r="1" spans="1:19" ht="8.25" customHeight="1" thickTop="1" thickBot="1" x14ac:dyDescent="0.25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">
      <c r="A2" s="65"/>
      <c r="B2" s="597"/>
      <c r="C2" s="598"/>
      <c r="D2" s="599"/>
      <c r="E2" s="606" t="s">
        <v>10</v>
      </c>
      <c r="F2" s="607"/>
      <c r="G2" s="607"/>
      <c r="H2" s="608"/>
      <c r="I2" s="612" t="s">
        <v>11</v>
      </c>
      <c r="J2" s="613"/>
      <c r="K2" s="616">
        <f>Данные!B18</f>
        <v>50</v>
      </c>
      <c r="L2" s="617"/>
      <c r="M2" s="621"/>
      <c r="N2" s="622"/>
      <c r="O2" s="622"/>
      <c r="P2" s="622"/>
      <c r="Q2" s="622"/>
      <c r="R2" s="623"/>
      <c r="S2" s="70"/>
    </row>
    <row r="3" spans="1:19" ht="17.25" customHeight="1" thickBot="1" x14ac:dyDescent="0.25">
      <c r="A3" s="65"/>
      <c r="B3" s="600"/>
      <c r="C3" s="601"/>
      <c r="D3" s="602"/>
      <c r="E3" s="609" t="s">
        <v>48</v>
      </c>
      <c r="F3" s="610"/>
      <c r="G3" s="610"/>
      <c r="H3" s="611"/>
      <c r="I3" s="614"/>
      <c r="J3" s="615"/>
      <c r="K3" s="618"/>
      <c r="L3" s="619"/>
      <c r="M3" s="624"/>
      <c r="N3" s="625"/>
      <c r="O3" s="625"/>
      <c r="P3" s="625"/>
      <c r="Q3" s="625"/>
      <c r="R3" s="626"/>
      <c r="S3" s="70"/>
    </row>
    <row r="4" spans="1:19" ht="17.100000000000001" customHeight="1" thickBot="1" x14ac:dyDescent="0.25">
      <c r="A4" s="65"/>
      <c r="B4" s="603"/>
      <c r="C4" s="604"/>
      <c r="D4" s="605"/>
      <c r="E4" s="252"/>
      <c r="F4" s="252"/>
      <c r="G4" s="252"/>
      <c r="H4" s="252"/>
      <c r="I4" s="253"/>
      <c r="J4" s="251"/>
      <c r="K4" s="254"/>
      <c r="L4" s="255"/>
      <c r="M4" s="624"/>
      <c r="N4" s="625"/>
      <c r="O4" s="625"/>
      <c r="P4" s="625"/>
      <c r="Q4" s="625"/>
      <c r="R4" s="626"/>
      <c r="S4" s="70"/>
    </row>
    <row r="5" spans="1:19" ht="24.75" customHeight="1" thickTop="1" thickBot="1" x14ac:dyDescent="0.25">
      <c r="A5" s="65"/>
      <c r="B5" s="551" t="s">
        <v>13</v>
      </c>
      <c r="C5" s="590"/>
      <c r="D5" s="537" t="str">
        <f>Данные!$A5</f>
        <v>PCI</v>
      </c>
      <c r="E5" s="538"/>
      <c r="F5" s="538"/>
      <c r="G5" s="538"/>
      <c r="H5" s="539"/>
      <c r="I5" s="591"/>
      <c r="J5" s="592"/>
      <c r="K5" s="593"/>
      <c r="L5" s="539"/>
      <c r="M5" s="624"/>
      <c r="N5" s="625"/>
      <c r="O5" s="625"/>
      <c r="P5" s="625"/>
      <c r="Q5" s="625"/>
      <c r="R5" s="626"/>
      <c r="S5" s="70"/>
    </row>
    <row r="6" spans="1:19" ht="17.100000000000001" customHeight="1" thickTop="1" thickBot="1" x14ac:dyDescent="0.25">
      <c r="A6" s="65"/>
      <c r="B6" s="551" t="s">
        <v>12</v>
      </c>
      <c r="C6" s="590"/>
      <c r="D6" s="531" t="str">
        <f>Данные!$A2</f>
        <v>ХXI-В-30-4А-500 (Байрон 0.5 л.)</v>
      </c>
      <c r="E6" s="556"/>
      <c r="F6" s="556"/>
      <c r="G6" s="556"/>
      <c r="H6" s="557"/>
      <c r="I6" s="591"/>
      <c r="J6" s="592"/>
      <c r="K6" s="593"/>
      <c r="L6" s="539"/>
      <c r="M6" s="624"/>
      <c r="N6" s="625"/>
      <c r="O6" s="625"/>
      <c r="P6" s="625"/>
      <c r="Q6" s="625"/>
      <c r="R6" s="626"/>
      <c r="S6" s="70"/>
    </row>
    <row r="7" spans="1:19" ht="90.75" customHeight="1" thickTop="1" thickBot="1" x14ac:dyDescent="0.25">
      <c r="A7" s="65"/>
      <c r="B7" s="558" t="s">
        <v>14</v>
      </c>
      <c r="C7" s="594"/>
      <c r="D7" s="540">
        <f>Данные!$A8</f>
        <v>0</v>
      </c>
      <c r="E7" s="560"/>
      <c r="F7" s="560"/>
      <c r="G7" s="560"/>
      <c r="H7" s="561"/>
      <c r="I7" s="595" t="s">
        <v>15</v>
      </c>
      <c r="J7" s="594"/>
      <c r="K7" s="528">
        <f>Данные!$A11</f>
        <v>0</v>
      </c>
      <c r="L7" s="529"/>
      <c r="M7" s="624"/>
      <c r="N7" s="625"/>
      <c r="O7" s="625"/>
      <c r="P7" s="625"/>
      <c r="Q7" s="625"/>
      <c r="R7" s="626"/>
      <c r="S7" s="70"/>
    </row>
    <row r="8" spans="1:19" ht="3.75" customHeight="1" thickBot="1" x14ac:dyDescent="0.25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4.5" thickBot="1" x14ac:dyDescent="0.25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2" customHeight="1" x14ac:dyDescent="0.2">
      <c r="A10" s="78"/>
      <c r="B10" s="92" t="s">
        <v>25</v>
      </c>
      <c r="C10" s="344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2" customHeight="1" x14ac:dyDescent="0.2">
      <c r="A11" s="78"/>
      <c r="B11" s="202" t="s">
        <v>26</v>
      </c>
      <c r="C11" s="133">
        <v>26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2" customHeight="1" x14ac:dyDescent="0.2">
      <c r="A12" s="78"/>
      <c r="B12" s="202" t="s">
        <v>2</v>
      </c>
      <c r="C12" s="133">
        <v>26.3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2" customHeight="1" x14ac:dyDescent="0.2">
      <c r="A13" s="78"/>
      <c r="B13" s="202" t="s">
        <v>3</v>
      </c>
      <c r="C13" s="345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2" customHeight="1" x14ac:dyDescent="0.2">
      <c r="A14" s="78"/>
      <c r="B14" s="97" t="s">
        <v>27</v>
      </c>
      <c r="C14" s="324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2" customHeight="1" x14ac:dyDescent="0.2">
      <c r="A15" s="78"/>
      <c r="B15" s="97" t="s">
        <v>28</v>
      </c>
      <c r="C15" s="98">
        <v>3.12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2" customHeight="1" x14ac:dyDescent="0.2">
      <c r="A16" s="78"/>
      <c r="B16" s="97" t="s">
        <v>9</v>
      </c>
      <c r="C16" s="98">
        <v>57.8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2" customHeight="1" x14ac:dyDescent="0.2">
      <c r="A17" s="78"/>
      <c r="B17" s="97" t="s">
        <v>29</v>
      </c>
      <c r="C17" s="98">
        <v>28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2" customHeight="1" x14ac:dyDescent="0.2">
      <c r="A18" s="78"/>
      <c r="B18" s="97" t="s">
        <v>30</v>
      </c>
      <c r="C18" s="324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2" customHeight="1" x14ac:dyDescent="0.2">
      <c r="A19" s="78"/>
      <c r="B19" s="97" t="s">
        <v>35</v>
      </c>
      <c r="C19" s="98">
        <v>28.4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2" customHeight="1" x14ac:dyDescent="0.2">
      <c r="A20" s="78"/>
      <c r="B20" s="97" t="s">
        <v>39</v>
      </c>
      <c r="C20" s="98">
        <v>26.45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4.5" thickBot="1" x14ac:dyDescent="0.25">
      <c r="A21" s="78"/>
      <c r="B21" s="548" t="s">
        <v>49</v>
      </c>
      <c r="C21" s="549"/>
      <c r="D21" s="549"/>
      <c r="E21" s="550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25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14</vt:i4>
      </vt:variant>
      <vt:variant>
        <vt:lpstr>Именованные диапазоны</vt:lpstr>
      </vt:variant>
      <vt:variant>
        <vt:i4>9</vt:i4>
      </vt:variant>
    </vt:vector>
  </HeadingPairs>
  <TitlesOfParts>
    <vt:vector size="23" baseType="lpstr">
      <vt:lpstr>Детали ф-тов</vt:lpstr>
      <vt:lpstr>Паспорт</vt:lpstr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'Детали ф-тов'!Область_печати</vt:lpstr>
      <vt:lpstr>Паспорт!Область_печати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i.yanuchkovskaya</cp:lastModifiedBy>
  <cp:lastPrinted>2020-07-29T08:12:36Z</cp:lastPrinted>
  <dcterms:created xsi:type="dcterms:W3CDTF">2004-01-21T15:24:02Z</dcterms:created>
  <dcterms:modified xsi:type="dcterms:W3CDTF">2021-07-01T10:09:01Z</dcterms:modified>
</cp:coreProperties>
</file>