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Документация\"/>
    </mc:Choice>
  </mc:AlternateContent>
  <bookViews>
    <workbookView xWindow="10308" yWindow="-12" windowWidth="10236" windowHeight="8052"/>
  </bookViews>
  <sheets>
    <sheet name="Шлифинструмент" sheetId="1" r:id="rId1"/>
    <sheet name="Наплавочный порошок" sheetId="2" r:id="rId2"/>
    <sheet name="Лак" sheetId="3" r:id="rId3"/>
    <sheet name="Металл" sheetId="5" r:id="rId4"/>
    <sheet name="Разное" sheetId="4" r:id="rId5"/>
  </sheets>
  <definedNames>
    <definedName name="_xlnm._FilterDatabase" localSheetId="0" hidden="1">Шлифинструмент!$V$1:$V$60</definedName>
  </definedNames>
  <calcPr calcId="152511"/>
</workbook>
</file>

<file path=xl/calcChain.xml><?xml version="1.0" encoding="utf-8"?>
<calcChain xmlns="http://schemas.openxmlformats.org/spreadsheetml/2006/main">
  <c r="E50" i="1" l="1"/>
  <c r="E48" i="1"/>
  <c r="E46" i="1"/>
  <c r="E45" i="1"/>
  <c r="E39" i="1"/>
  <c r="E38" i="1"/>
  <c r="E37" i="1"/>
  <c r="E36" i="1"/>
  <c r="E33" i="1"/>
  <c r="E31" i="1"/>
  <c r="E27" i="1"/>
  <c r="E25" i="1"/>
  <c r="E24" i="1"/>
  <c r="E23" i="1"/>
  <c r="E22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3" i="1"/>
  <c r="E2" i="1"/>
  <c r="AF48" i="1"/>
  <c r="AF46" i="1"/>
  <c r="AF33" i="1"/>
  <c r="AF25" i="1"/>
  <c r="AF24" i="1"/>
  <c r="AF22" i="1"/>
  <c r="AF18" i="1"/>
  <c r="AF13" i="1"/>
  <c r="AF12" i="1"/>
  <c r="AF11" i="1"/>
  <c r="AF10" i="1"/>
  <c r="AF9" i="1"/>
  <c r="AF8" i="1"/>
  <c r="AH57" i="1"/>
  <c r="AH56" i="1"/>
  <c r="AH55" i="1"/>
  <c r="AH54" i="1"/>
  <c r="AH52" i="1"/>
  <c r="AH51" i="1"/>
  <c r="AG49" i="1"/>
  <c r="AH49" i="1" s="1"/>
  <c r="AH48" i="1"/>
  <c r="AG47" i="1"/>
  <c r="AH47" i="1" s="1"/>
  <c r="AH46" i="1"/>
  <c r="AH44" i="1"/>
  <c r="AH43" i="1"/>
  <c r="AH42" i="1"/>
  <c r="AH41" i="1"/>
  <c r="AH40" i="1"/>
  <c r="AG35" i="1"/>
  <c r="AH35" i="1" s="1"/>
  <c r="AG34" i="1"/>
  <c r="AH34" i="1" s="1"/>
  <c r="AH33" i="1"/>
  <c r="AG32" i="1"/>
  <c r="AH32" i="1" s="1"/>
  <c r="AG30" i="1"/>
  <c r="AH30" i="1" s="1"/>
  <c r="AG29" i="1"/>
  <c r="AH29" i="1" s="1"/>
  <c r="AG28" i="1"/>
  <c r="AH28" i="1" s="1"/>
  <c r="AG26" i="1"/>
  <c r="AH26" i="1" s="1"/>
  <c r="AH25" i="1"/>
  <c r="AH24" i="1"/>
  <c r="AH22" i="1"/>
  <c r="AG21" i="1"/>
  <c r="AH21" i="1" s="1"/>
  <c r="AG20" i="1"/>
  <c r="AH20" i="1" s="1"/>
  <c r="AG19" i="1"/>
  <c r="AH19" i="1" s="1"/>
  <c r="AH18" i="1"/>
  <c r="AH13" i="1"/>
  <c r="AH12" i="1"/>
  <c r="AH11" i="1"/>
  <c r="AH10" i="1"/>
  <c r="AH9" i="1"/>
  <c r="AG5" i="1"/>
  <c r="AH5" i="1" s="1"/>
  <c r="AG4" i="1"/>
  <c r="AH4" i="1" s="1"/>
  <c r="Y55" i="1"/>
  <c r="Y56" i="1"/>
  <c r="Y57" i="1"/>
  <c r="Y52" i="1"/>
  <c r="Y41" i="1"/>
  <c r="Y42" i="1"/>
  <c r="Y43" i="1"/>
  <c r="Y44" i="1"/>
  <c r="Y54" i="1"/>
  <c r="Y51" i="1"/>
  <c r="Y40" i="1"/>
  <c r="X47" i="1"/>
  <c r="Y47" i="1" s="1"/>
  <c r="X48" i="1"/>
  <c r="Y48" i="1" s="1"/>
  <c r="X49" i="1"/>
  <c r="Y49" i="1" s="1"/>
  <c r="X33" i="1"/>
  <c r="Y33" i="1" s="1"/>
  <c r="X34" i="1"/>
  <c r="Y34" i="1" s="1"/>
  <c r="X35" i="1"/>
  <c r="Y35" i="1" s="1"/>
  <c r="X29" i="1"/>
  <c r="Y29" i="1" s="1"/>
  <c r="X30" i="1"/>
  <c r="Y30" i="1" s="1"/>
  <c r="X25" i="1"/>
  <c r="Y25" i="1" s="1"/>
  <c r="X26" i="1"/>
  <c r="Y26" i="1" s="1"/>
  <c r="X46" i="1"/>
  <c r="Y46" i="1" s="1"/>
  <c r="X32" i="1"/>
  <c r="Y32" i="1" s="1"/>
  <c r="X28" i="1"/>
  <c r="Y28" i="1" s="1"/>
  <c r="X24" i="1"/>
  <c r="Y24" i="1" s="1"/>
  <c r="X9" i="1"/>
  <c r="Y9" i="1" s="1"/>
  <c r="X10" i="1"/>
  <c r="X11" i="1"/>
  <c r="Y11" i="1" s="1"/>
  <c r="X12" i="1"/>
  <c r="X13" i="1"/>
  <c r="Y13" i="1" s="1"/>
  <c r="X18" i="1"/>
  <c r="X19" i="1"/>
  <c r="Y19" i="1" s="1"/>
  <c r="X20" i="1"/>
  <c r="Y20" i="1" s="1"/>
  <c r="X21" i="1"/>
  <c r="Y21" i="1" s="1"/>
  <c r="X22" i="1"/>
  <c r="X4" i="1"/>
  <c r="Y4" i="1" s="1"/>
  <c r="X5" i="1"/>
  <c r="Y5" i="1" s="1"/>
  <c r="X8" i="1"/>
  <c r="Y8" i="1" s="1"/>
  <c r="Y10" i="1"/>
  <c r="Y12" i="1"/>
  <c r="Y18" i="1"/>
  <c r="Y22" i="1"/>
  <c r="O52" i="1"/>
  <c r="O45" i="1"/>
  <c r="O20" i="1"/>
  <c r="M55" i="1"/>
  <c r="M56" i="1"/>
  <c r="M57" i="1"/>
  <c r="M54" i="1"/>
  <c r="M44" i="1"/>
  <c r="M52" i="1"/>
  <c r="M51" i="1"/>
  <c r="M49" i="1"/>
  <c r="M48" i="1"/>
  <c r="M47" i="1"/>
  <c r="M46" i="1"/>
  <c r="M41" i="1"/>
  <c r="M42" i="1"/>
  <c r="M43" i="1"/>
  <c r="M40" i="1"/>
  <c r="M33" i="1"/>
  <c r="M34" i="1"/>
  <c r="M35" i="1"/>
  <c r="M32" i="1"/>
  <c r="M29" i="1"/>
  <c r="M30" i="1"/>
  <c r="M28" i="1"/>
  <c r="M25" i="1"/>
  <c r="M26" i="1"/>
  <c r="M24" i="1"/>
  <c r="M5" i="1"/>
  <c r="M8" i="1"/>
  <c r="M9" i="1"/>
  <c r="M10" i="1"/>
  <c r="M11" i="1"/>
  <c r="M12" i="1"/>
  <c r="M13" i="1"/>
  <c r="M18" i="1"/>
  <c r="M19" i="1"/>
  <c r="M20" i="1"/>
  <c r="M21" i="1"/>
  <c r="M22" i="1"/>
  <c r="M4" i="1"/>
  <c r="G11" i="5"/>
  <c r="H11" i="5"/>
  <c r="I11" i="5"/>
  <c r="G12" i="5"/>
  <c r="H12" i="5"/>
  <c r="G13" i="5"/>
  <c r="H13" i="5"/>
  <c r="I13" i="5" s="1"/>
  <c r="G14" i="5"/>
  <c r="I14" i="5" s="1"/>
  <c r="H14" i="5"/>
  <c r="G15" i="5"/>
  <c r="H15" i="5"/>
  <c r="I15" i="5" s="1"/>
  <c r="G16" i="5"/>
  <c r="H16" i="5"/>
  <c r="I16" i="5"/>
  <c r="H18" i="5"/>
  <c r="H19" i="5"/>
  <c r="H20" i="5"/>
  <c r="H21" i="5"/>
  <c r="I21" i="5" s="1"/>
  <c r="H22" i="5"/>
  <c r="H23" i="5"/>
  <c r="H17" i="5"/>
  <c r="G18" i="5"/>
  <c r="G19" i="5"/>
  <c r="G20" i="5"/>
  <c r="G21" i="5"/>
  <c r="G22" i="5"/>
  <c r="G23" i="5"/>
  <c r="G17" i="5"/>
  <c r="I17" i="5" s="1"/>
  <c r="I18" i="5"/>
  <c r="I19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I20" i="5" l="1"/>
  <c r="I12" i="5"/>
  <c r="N44" i="1"/>
  <c r="N52" i="1"/>
  <c r="Y59" i="1"/>
  <c r="N22" i="1"/>
  <c r="M59" i="1"/>
  <c r="I23" i="5"/>
  <c r="I22" i="5"/>
  <c r="AH8" i="1"/>
  <c r="AH59" i="1" s="1"/>
  <c r="AG59" i="1" s="1"/>
  <c r="X59" i="1" l="1"/>
  <c r="Y60" i="1"/>
  <c r="X60" i="1" s="1"/>
  <c r="AH60" i="1"/>
  <c r="AH61" i="1" l="1"/>
  <c r="AG61" i="1" s="1"/>
  <c r="AG60" i="1"/>
</calcChain>
</file>

<file path=xl/sharedStrings.xml><?xml version="1.0" encoding="utf-8"?>
<sst xmlns="http://schemas.openxmlformats.org/spreadsheetml/2006/main" count="382" uniqueCount="192">
  <si>
    <t>Наименование расходного материала</t>
  </si>
  <si>
    <t>Количество, шт.</t>
  </si>
  <si>
    <t>Маркировка</t>
  </si>
  <si>
    <t>Головка шлифовальная лепестковая</t>
  </si>
  <si>
    <t>F 3010/6 A 150</t>
  </si>
  <si>
    <t>F 3010/6 A 120</t>
  </si>
  <si>
    <t>Головка шлифовальная</t>
  </si>
  <si>
    <t>PNL 5030 6 C 180</t>
  </si>
  <si>
    <t>PNL 4020 6 A 180</t>
  </si>
  <si>
    <t>F 4010/6 A 120</t>
  </si>
  <si>
    <t>F 4010/6 A 150</t>
  </si>
  <si>
    <t>Камни</t>
  </si>
  <si>
    <t>В70 3 AR 100 O 5 V</t>
  </si>
  <si>
    <t>В81 3 AR 60 O 5 V</t>
  </si>
  <si>
    <t>Минилинзы</t>
  </si>
  <si>
    <t>POLIFLEX PF LI 2403/2 CU 220 GHR PFERD</t>
  </si>
  <si>
    <t>Минидиски</t>
  </si>
  <si>
    <t>POLIFLEX PF SC 2503/2 AR 120 GR PFERD</t>
  </si>
  <si>
    <t>Количество, кг.</t>
  </si>
  <si>
    <t>Наименование расходного материала, твердость HRC</t>
  </si>
  <si>
    <t>Порошок наплавочный 35 HRC</t>
  </si>
  <si>
    <t>Порошок наплавочный 24 HRC</t>
  </si>
  <si>
    <t>Порошок наплавочный 20 HRC</t>
  </si>
  <si>
    <t>Порошок наплавочный</t>
  </si>
  <si>
    <t>Применение</t>
  </si>
  <si>
    <t>плунжера, прессовые кольца</t>
  </si>
  <si>
    <t>формы, поддоны форм, горловые кольца</t>
  </si>
  <si>
    <t>гравировка на поддонах и формах</t>
  </si>
  <si>
    <t>горловые кольца</t>
  </si>
  <si>
    <t>ACMOS 43-24-14</t>
  </si>
  <si>
    <t>Лак</t>
  </si>
  <si>
    <t>ACMOS 43-47</t>
  </si>
  <si>
    <t>черновые формы</t>
  </si>
  <si>
    <t>Радиусомеры</t>
  </si>
  <si>
    <t>№3</t>
  </si>
  <si>
    <t>№1</t>
  </si>
  <si>
    <t>Щупы</t>
  </si>
  <si>
    <t>№2</t>
  </si>
  <si>
    <t>Сопло для пескоструйки</t>
  </si>
  <si>
    <r>
      <rPr>
        <sz val="11"/>
        <color theme="1"/>
        <rFont val="Times New Roman"/>
        <family val="1"/>
        <charset val="204"/>
      </rPr>
      <t>Ø</t>
    </r>
    <r>
      <rPr>
        <sz val="11"/>
        <color theme="1"/>
        <rFont val="Arial"/>
        <family val="2"/>
        <charset val="204"/>
      </rPr>
      <t>8</t>
    </r>
  </si>
  <si>
    <t>Ø10</t>
  </si>
  <si>
    <t>Редуктор кислородный</t>
  </si>
  <si>
    <t>Редуктор ацителеновый</t>
  </si>
  <si>
    <t>М6х20</t>
  </si>
  <si>
    <t>Болт под шестигранник</t>
  </si>
  <si>
    <t>Манометр кислородный</t>
  </si>
  <si>
    <t>Манометр ацителеновый</t>
  </si>
  <si>
    <t>Подшипник</t>
  </si>
  <si>
    <t>Полировальный станок</t>
  </si>
  <si>
    <t>Роликовая лента</t>
  </si>
  <si>
    <t>Шлифовальный станок</t>
  </si>
  <si>
    <t>Гайка</t>
  </si>
  <si>
    <t>М8</t>
  </si>
  <si>
    <t>Ремень клиновый</t>
  </si>
  <si>
    <t>Сопло для горелки</t>
  </si>
  <si>
    <t>Гребенки для нарезания резьбы</t>
  </si>
  <si>
    <t>Буровое сверло</t>
  </si>
  <si>
    <t>Ø30</t>
  </si>
  <si>
    <t>Ø32</t>
  </si>
  <si>
    <t>Ø40</t>
  </si>
  <si>
    <t>Эталлоны шероховатости</t>
  </si>
  <si>
    <t>Тросик для шлифмашинки</t>
  </si>
  <si>
    <t>Ø7</t>
  </si>
  <si>
    <t>Ø4</t>
  </si>
  <si>
    <t>Струбцина</t>
  </si>
  <si>
    <t>Прокат круглый</t>
  </si>
  <si>
    <t>Длина, м</t>
  </si>
  <si>
    <t>Ø50 мм Сталь 45</t>
  </si>
  <si>
    <t>Ø56 мм Сталь 45</t>
  </si>
  <si>
    <t>Ø100 мм Сталь 45</t>
  </si>
  <si>
    <t>Ø20 мм Сталь 3</t>
  </si>
  <si>
    <t>Ø30 мм Сталь 45</t>
  </si>
  <si>
    <t>Остаток, шт.</t>
  </si>
  <si>
    <t>Ø40 мм Сталь 45</t>
  </si>
  <si>
    <t>Количество поступило, шт.</t>
  </si>
  <si>
    <t>Ø60 мм Сталь 45</t>
  </si>
  <si>
    <t>Ø80 мм Сталь 45</t>
  </si>
  <si>
    <t>Ø70 мм Сталь 45</t>
  </si>
  <si>
    <t>Ø90 мм Сталь 45</t>
  </si>
  <si>
    <t>Шестигранник</t>
  </si>
  <si>
    <t>10 мм Сталь 45</t>
  </si>
  <si>
    <t>Остаток, м</t>
  </si>
  <si>
    <t>Израсходовано, м</t>
  </si>
  <si>
    <t>12 мм Сталь 45</t>
  </si>
  <si>
    <t>14 мм Сталь 45</t>
  </si>
  <si>
    <t>17 мм Сталь 45</t>
  </si>
  <si>
    <t>19 мм Сталь 45</t>
  </si>
  <si>
    <t>22 мм Сталь 45</t>
  </si>
  <si>
    <t>24 мм Сталь 45</t>
  </si>
  <si>
    <t>Вес 1 м, т.</t>
  </si>
  <si>
    <t>Масса, т.</t>
  </si>
  <si>
    <t>Израсходовано, т.</t>
  </si>
  <si>
    <t>Остаток, т.</t>
  </si>
  <si>
    <t>F 4020/6 A 150</t>
  </si>
  <si>
    <t>F 2510/6 A 120</t>
  </si>
  <si>
    <t>F 2510/6 A 180</t>
  </si>
  <si>
    <t>F 3010/6 A 180</t>
  </si>
  <si>
    <t>F 3010/6 A 80</t>
  </si>
  <si>
    <t>F 4010/6 A 80</t>
  </si>
  <si>
    <t>F 4010/6 A 180</t>
  </si>
  <si>
    <t>F 5010/6 A 150</t>
  </si>
  <si>
    <t>F 5010/6 A 180</t>
  </si>
  <si>
    <t>PNL 6050 6 А 180</t>
  </si>
  <si>
    <t>Бор для гравировки</t>
  </si>
  <si>
    <t>RBF 0307/3 GL 75</t>
  </si>
  <si>
    <t>В71 3 AR 100 O 5 V</t>
  </si>
  <si>
    <t>WR 1320 6 AR 80 05V</t>
  </si>
  <si>
    <t>ZY 2010 6 AR 60 05V</t>
  </si>
  <si>
    <t>Шлифовальная подушка</t>
  </si>
  <si>
    <t>DiA 126</t>
  </si>
  <si>
    <t>DiA 76</t>
  </si>
  <si>
    <t>DiA 251</t>
  </si>
  <si>
    <t>PNL 4020 6 Sic 180</t>
  </si>
  <si>
    <t>Name/Наименование</t>
  </si>
  <si>
    <t>ГОЛОВКА ШЛИФОВАЛЬНАЯ ЛЕПЕСТКОВАЯ</t>
  </si>
  <si>
    <t>FAN GRINDER F 2510/6 A180</t>
  </si>
  <si>
    <t>FAN GRINDER F 2510/6 A120</t>
  </si>
  <si>
    <t>FAN GRINDER F 3010/6 A 80</t>
  </si>
  <si>
    <t>FAN GRINDER F 3010/6 A120</t>
  </si>
  <si>
    <t>FAN GRINDER F 3010/6 A150</t>
  </si>
  <si>
    <t>FAN GRINDER F 3010/6 A180</t>
  </si>
  <si>
    <t>FAN GRINDER F 4010/6 A 80</t>
  </si>
  <si>
    <t>FAN GRINDER F 4010/6 A120</t>
  </si>
  <si>
    <t>FAN GRINDER F 4010/6 A150</t>
  </si>
  <si>
    <t>FAN GRINDER F 4010/6 A180</t>
  </si>
  <si>
    <t>FAN GRINDER F 4020/6 A150</t>
  </si>
  <si>
    <t>FAN GRINDER F 5010/6 A180</t>
  </si>
  <si>
    <t>FAN GRINDER F 5010/6 A150</t>
  </si>
  <si>
    <t>ГОЛОВКА ЛЕПЕСТКОВАЯ ВОЛОКНИСТАЯ</t>
  </si>
  <si>
    <t>POLINOX PNL 4020/6 A 180</t>
  </si>
  <si>
    <t>POLINOX PNL 6050/6 A 180</t>
  </si>
  <si>
    <t>POLINOX PNL 4020/6 SIC 180</t>
  </si>
  <si>
    <t>ДИСК ШЛИФОВАЛЬНЫЙ</t>
  </si>
  <si>
    <t>POLINOX PNER-H 5003-6 A F</t>
  </si>
  <si>
    <t>PF SC 2503/2 CU 220 GHR DISC 22 2503 2</t>
  </si>
  <si>
    <t>PF LI 2403/2 CU 220 GHR DISC LI 2403 2</t>
  </si>
  <si>
    <t>КАМЕНЬ ШЛИФОВАЛЬНЫЙ</t>
  </si>
  <si>
    <t>POINT WR1320 6AR 80 O 5V</t>
  </si>
  <si>
    <t>POINT ZY2010 6AR 60 O 5V</t>
  </si>
  <si>
    <t>POINT B71 3 AR 100 O5V</t>
  </si>
  <si>
    <t>POINT B70 3 AR 100 O5V</t>
  </si>
  <si>
    <t>БОР ДЛЯ ГРАВИРОВКИ</t>
  </si>
  <si>
    <t>ИТОГО:</t>
  </si>
  <si>
    <t>EAN-code/Артикул</t>
  </si>
  <si>
    <t>Quantity (pc)/Количество (шт)</t>
  </si>
  <si>
    <t>Price (EUR/рс)/Цена (EUR/шт)</t>
  </si>
  <si>
    <t>Total (EUR)/Всего (EUR)</t>
  </si>
  <si>
    <t>Количество на складе, шт.</t>
  </si>
  <si>
    <t>НАПИЛЬНИК СЛЕСАРНЫЙ</t>
  </si>
  <si>
    <t>1122 250 mm H2</t>
  </si>
  <si>
    <t>1122 150 mm H2</t>
  </si>
  <si>
    <t>1132 250 mm H2</t>
  </si>
  <si>
    <t>РУКОЯТКИ ДЛЯ НАПИЛЬНИКОВ</t>
  </si>
  <si>
    <t>FH 3-10</t>
  </si>
  <si>
    <t>FH 5-10</t>
  </si>
  <si>
    <t>1500 HM</t>
  </si>
  <si>
    <t>DKU-A 1,0/3 D 91</t>
  </si>
  <si>
    <t>BKU-A 1,0/3 B 126</t>
  </si>
  <si>
    <t>DZY-N 14,0-0,5/3</t>
  </si>
  <si>
    <t>DZY-N 25,0-10/12</t>
  </si>
  <si>
    <t>ШЛИФМАШИНКА</t>
  </si>
  <si>
    <t>RUER 5/250 SI</t>
  </si>
  <si>
    <t>BW 4ZG DIN 10</t>
  </si>
  <si>
    <t>SPZ 91490011</t>
  </si>
  <si>
    <t>SPZ 91490018</t>
  </si>
  <si>
    <t>SKM 0307/3 Z3 Plus</t>
  </si>
  <si>
    <t>ZYAS 0210/3 Z5</t>
  </si>
  <si>
    <t>DZY-A 0,8-2/3 D64</t>
  </si>
  <si>
    <t>A 36 AR 600 5V</t>
  </si>
  <si>
    <t>Диск</t>
  </si>
  <si>
    <t>DZY-N 14,0-0,5/3-35</t>
  </si>
  <si>
    <t>Алмазный круг (резка стекла)</t>
  </si>
  <si>
    <t>DUK-A 1,0/3 D91</t>
  </si>
  <si>
    <t>BKU-A 1,0/3 B126</t>
  </si>
  <si>
    <t>1112 250 mm H2</t>
  </si>
  <si>
    <t>1112 150 mm H2</t>
  </si>
  <si>
    <t>Name/Наименование, Предложение от Гусиной фермы</t>
  </si>
  <si>
    <t>Price Руб.</t>
  </si>
  <si>
    <t>Курс Евро</t>
  </si>
  <si>
    <t>ИТОГО с учетом растаможки</t>
  </si>
  <si>
    <t>Name/Наименование,             Если бы покупали у PHERDO</t>
  </si>
  <si>
    <t>ИТОГО с НДС</t>
  </si>
  <si>
    <t>ИТОГО с учетом растаможки и с доставкой</t>
  </si>
  <si>
    <t>PNL 4020 6 А 180</t>
  </si>
  <si>
    <t>F 5015/6 A 150</t>
  </si>
  <si>
    <t>F 5015/6 A 180</t>
  </si>
  <si>
    <t>Норма в месяц, шт.</t>
  </si>
  <si>
    <t>Кол-во на год, шт.</t>
  </si>
  <si>
    <t>Полировка</t>
  </si>
  <si>
    <t>Стоимость единицы, EUR</t>
  </si>
  <si>
    <t>Сумма, EUR</t>
  </si>
  <si>
    <t>Напильник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</si>
</sst>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charset val="204"/>
      <scheme val="minor"/>
    </font>
    <font>
      <sz val="11"/>
      <color theme="1"/>
      <name val="Arial"/>
      <family val="2"/>
      <charset val="204"/>
    </font>
    <font>
      <sz val="14"/>
      <color theme="1"/>
      <name val="Arial"/>
      <family val="2"/>
      <charset val="204"/>
    </font>
    <font>
      <sz val="11"/>
      <color theme="1"/>
      <name val="Times New Roman"/>
      <family val="1"/>
      <charset val="204"/>
    </font>
    <font>
      <sz val="11"/>
      <name val="Arial"/>
      <family val="2"/>
      <charset val="204"/>
    </font>
    <font>
      <sz val="11"/>
      <color rgb="FF000000"/>
      <name val="Arial"/>
      <family val="2"/>
      <charset val="204"/>
    </font>
    <font>
      <sz val="11"/>
      <color rgb="FFFF0000"/>
      <name val="Arial"/>
      <family val="2"/>
      <charset val="204"/>
    </font>
    <font>
      <sz val="11"/>
      <color theme="1"/>
      <name val="Calibri"/>
      <family val="2"/>
      <charset val="204"/>
    </font>
    <font>
      <sz val="11"/>
      <color rgb="FF000000"/>
      <name val="Calibri"/>
      <family val="2"/>
      <charset val="204"/>
    </font>
    <font>
      <b/>
      <sz val="11"/>
      <color theme="1"/>
      <name val="Calibri"/>
      <family val="2"/>
      <charset val="204"/>
    </font>
    <font>
      <sz val="11"/>
      <color rgb="FF000000"/>
      <name val="Calibri"/>
      <family val="2"/>
      <charset val="204"/>
      <scheme val="minor"/>
    </font>
    <font>
      <sz val="10"/>
      <color rgb="FF000000"/>
      <name val="Calibri"/>
      <family val="2"/>
      <charset val="204"/>
    </font>
    <font>
      <sz val="10"/>
      <color theme="1"/>
      <name val="Calibri"/>
      <family val="2"/>
      <charset val="204"/>
    </font>
    <font>
      <sz val="10"/>
      <color rgb="FF000000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indexed="64"/>
      </right>
      <top/>
      <bottom style="medium">
        <color rgb="FF000000"/>
      </bottom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11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wrapText="1"/>
    </xf>
    <xf numFmtId="0" fontId="2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left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wrapText="1"/>
    </xf>
    <xf numFmtId="0" fontId="1" fillId="0" borderId="4" xfId="0" applyFont="1" applyBorder="1"/>
    <xf numFmtId="0" fontId="1" fillId="0" borderId="5" xfId="0" applyFont="1" applyBorder="1"/>
    <xf numFmtId="0" fontId="3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vertical="center" wrapText="1"/>
    </xf>
    <xf numFmtId="0" fontId="2" fillId="0" borderId="0" xfId="0" applyFont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left" vertical="center" wrapText="1"/>
    </xf>
    <xf numFmtId="0" fontId="1" fillId="2" borderId="16" xfId="0" applyFont="1" applyFill="1" applyBorder="1" applyAlignment="1">
      <alignment horizontal="center" vertical="center" wrapText="1"/>
    </xf>
    <xf numFmtId="0" fontId="1" fillId="2" borderId="17" xfId="0" applyFont="1" applyFill="1" applyBorder="1" applyAlignment="1">
      <alignment horizontal="left" vertical="center" wrapText="1"/>
    </xf>
    <xf numFmtId="0" fontId="3" fillId="2" borderId="18" xfId="0" applyFont="1" applyFill="1" applyBorder="1" applyAlignment="1">
      <alignment horizontal="center" vertical="center" wrapText="1"/>
    </xf>
    <xf numFmtId="0" fontId="1" fillId="2" borderId="18" xfId="0" applyFont="1" applyFill="1" applyBorder="1" applyAlignment="1">
      <alignment horizontal="center" vertical="center" wrapText="1"/>
    </xf>
    <xf numFmtId="0" fontId="1" fillId="2" borderId="18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 wrapText="1"/>
    </xf>
    <xf numFmtId="0" fontId="1" fillId="3" borderId="15" xfId="0" applyFont="1" applyFill="1" applyBorder="1" applyAlignment="1">
      <alignment horizontal="left"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/>
    </xf>
    <xf numFmtId="0" fontId="1" fillId="3" borderId="16" xfId="0" applyFont="1" applyFill="1" applyBorder="1" applyAlignment="1">
      <alignment horizontal="center" vertical="center" wrapText="1"/>
    </xf>
    <xf numFmtId="0" fontId="5" fillId="0" borderId="6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wrapText="1"/>
    </xf>
    <xf numFmtId="0" fontId="4" fillId="0" borderId="8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8" fillId="0" borderId="26" xfId="0" applyFont="1" applyBorder="1" applyAlignment="1">
      <alignment wrapText="1"/>
    </xf>
    <xf numFmtId="0" fontId="8" fillId="0" borderId="26" xfId="0" applyFont="1" applyBorder="1" applyAlignment="1">
      <alignment horizontal="right" wrapText="1"/>
    </xf>
    <xf numFmtId="0" fontId="8" fillId="0" borderId="23" xfId="0" applyFont="1" applyBorder="1" applyAlignment="1">
      <alignment horizontal="right" wrapText="1"/>
    </xf>
    <xf numFmtId="0" fontId="7" fillId="0" borderId="26" xfId="0" applyFont="1" applyBorder="1" applyAlignment="1">
      <alignment horizontal="right" wrapText="1"/>
    </xf>
    <xf numFmtId="0" fontId="7" fillId="0" borderId="29" xfId="0" applyFont="1" applyBorder="1" applyAlignment="1">
      <alignment horizontal="right" vertical="top" wrapText="1"/>
    </xf>
    <xf numFmtId="0" fontId="7" fillId="0" borderId="30" xfId="0" applyFont="1" applyBorder="1" applyAlignment="1">
      <alignment horizontal="right" vertical="top" wrapText="1"/>
    </xf>
    <xf numFmtId="0" fontId="7" fillId="0" borderId="22" xfId="0" applyFont="1" applyBorder="1" applyAlignment="1">
      <alignment horizontal="right" vertical="top" wrapText="1"/>
    </xf>
    <xf numFmtId="0" fontId="8" fillId="0" borderId="26" xfId="0" applyFont="1" applyBorder="1" applyAlignment="1">
      <alignment vertical="center" wrapText="1"/>
    </xf>
    <xf numFmtId="0" fontId="8" fillId="0" borderId="26" xfId="0" applyFont="1" applyBorder="1" applyAlignment="1">
      <alignment horizontal="right" vertical="center" wrapText="1"/>
    </xf>
    <xf numFmtId="0" fontId="8" fillId="0" borderId="23" xfId="0" applyFont="1" applyBorder="1" applyAlignment="1">
      <alignment horizontal="right" vertical="center" wrapText="1"/>
    </xf>
    <xf numFmtId="1" fontId="8" fillId="0" borderId="25" xfId="0" applyNumberFormat="1" applyFont="1" applyBorder="1" applyAlignment="1">
      <alignment wrapText="1"/>
    </xf>
    <xf numFmtId="1" fontId="8" fillId="0" borderId="25" xfId="0" applyNumberFormat="1" applyFont="1" applyBorder="1" applyAlignment="1">
      <alignment horizontal="right" wrapText="1"/>
    </xf>
    <xf numFmtId="1" fontId="8" fillId="0" borderId="25" xfId="0" applyNumberFormat="1" applyFont="1" applyBorder="1" applyAlignment="1">
      <alignment vertical="center" wrapText="1"/>
    </xf>
    <xf numFmtId="1" fontId="8" fillId="4" borderId="25" xfId="0" applyNumberFormat="1" applyFont="1" applyFill="1" applyBorder="1" applyAlignment="1">
      <alignment vertical="top" wrapText="1"/>
    </xf>
    <xf numFmtId="1" fontId="8" fillId="0" borderId="25" xfId="0" applyNumberFormat="1" applyFont="1" applyFill="1" applyBorder="1" applyAlignment="1">
      <alignment vertical="top" wrapText="1"/>
    </xf>
    <xf numFmtId="0" fontId="8" fillId="4" borderId="23" xfId="0" applyFont="1" applyFill="1" applyBorder="1" applyAlignment="1">
      <alignment horizontal="right" wrapText="1"/>
    </xf>
    <xf numFmtId="0" fontId="10" fillId="0" borderId="26" xfId="0" applyFont="1" applyBorder="1" applyAlignment="1">
      <alignment wrapText="1"/>
    </xf>
    <xf numFmtId="0" fontId="8" fillId="4" borderId="23" xfId="0" applyFont="1" applyFill="1" applyBorder="1" applyAlignment="1">
      <alignment horizontal="right" vertical="center" wrapText="1"/>
    </xf>
    <xf numFmtId="2" fontId="8" fillId="0" borderId="23" xfId="0" applyNumberFormat="1" applyFont="1" applyBorder="1" applyAlignment="1">
      <alignment horizontal="right" vertical="center" wrapText="1"/>
    </xf>
    <xf numFmtId="2" fontId="8" fillId="0" borderId="23" xfId="0" applyNumberFormat="1" applyFont="1" applyBorder="1" applyAlignment="1">
      <alignment horizontal="right" wrapText="1"/>
    </xf>
    <xf numFmtId="2" fontId="9" fillId="0" borderId="23" xfId="0" applyNumberFormat="1" applyFont="1" applyBorder="1" applyAlignment="1">
      <alignment horizontal="right" wrapText="1"/>
    </xf>
    <xf numFmtId="2" fontId="1" fillId="0" borderId="0" xfId="0" applyNumberFormat="1" applyFont="1"/>
    <xf numFmtId="0" fontId="8" fillId="0" borderId="23" xfId="0" applyFont="1" applyFill="1" applyBorder="1" applyAlignment="1">
      <alignment horizontal="right" wrapText="1"/>
    </xf>
    <xf numFmtId="0" fontId="7" fillId="0" borderId="23" xfId="0" applyFont="1" applyFill="1" applyBorder="1" applyAlignment="1">
      <alignment horizontal="right" wrapText="1"/>
    </xf>
    <xf numFmtId="0" fontId="11" fillId="0" borderId="32" xfId="0" applyFont="1" applyBorder="1" applyAlignment="1">
      <alignment horizontal="right" wrapText="1"/>
    </xf>
    <xf numFmtId="0" fontId="11" fillId="0" borderId="24" xfId="0" applyFont="1" applyBorder="1" applyAlignment="1">
      <alignment horizontal="right" wrapText="1"/>
    </xf>
    <xf numFmtId="0" fontId="12" fillId="0" borderId="24" xfId="0" applyFont="1" applyBorder="1" applyAlignment="1">
      <alignment horizontal="right" vertical="top" wrapText="1"/>
    </xf>
    <xf numFmtId="0" fontId="12" fillId="0" borderId="24" xfId="0" applyFont="1" applyBorder="1" applyAlignment="1">
      <alignment horizontal="right" wrapText="1"/>
    </xf>
    <xf numFmtId="0" fontId="13" fillId="0" borderId="0" xfId="0" applyFont="1"/>
    <xf numFmtId="0" fontId="14" fillId="0" borderId="0" xfId="0" applyFont="1"/>
    <xf numFmtId="0" fontId="12" fillId="0" borderId="32" xfId="0" applyFont="1" applyBorder="1" applyAlignment="1">
      <alignment horizontal="right" wrapText="1"/>
    </xf>
    <xf numFmtId="0" fontId="8" fillId="0" borderId="33" xfId="0" applyFont="1" applyBorder="1" applyAlignment="1">
      <alignment horizontal="center" vertical="top" wrapText="1"/>
    </xf>
    <xf numFmtId="0" fontId="8" fillId="0" borderId="34" xfId="0" applyFont="1" applyBorder="1" applyAlignment="1">
      <alignment horizontal="center" vertical="top" wrapText="1"/>
    </xf>
    <xf numFmtId="0" fontId="8" fillId="0" borderId="23" xfId="0" applyFont="1" applyBorder="1" applyAlignment="1">
      <alignment horizontal="center" vertical="top" wrapText="1"/>
    </xf>
    <xf numFmtId="0" fontId="8" fillId="0" borderId="23" xfId="0" applyFont="1" applyFill="1" applyBorder="1" applyAlignment="1">
      <alignment horizontal="right" vertical="center" wrapText="1"/>
    </xf>
    <xf numFmtId="2" fontId="8" fillId="0" borderId="23" xfId="0" applyNumberFormat="1" applyFont="1" applyFill="1" applyBorder="1" applyAlignment="1">
      <alignment horizontal="right" vertical="center" wrapText="1"/>
    </xf>
    <xf numFmtId="2" fontId="8" fillId="0" borderId="23" xfId="0" applyNumberFormat="1" applyFont="1" applyFill="1" applyBorder="1" applyAlignment="1">
      <alignment horizontal="right" wrapText="1"/>
    </xf>
    <xf numFmtId="2" fontId="8" fillId="0" borderId="34" xfId="0" applyNumberFormat="1" applyFont="1" applyBorder="1" applyAlignment="1">
      <alignment horizontal="center" vertical="top" wrapText="1"/>
    </xf>
    <xf numFmtId="2" fontId="7" fillId="0" borderId="23" xfId="0" applyNumberFormat="1" applyFont="1" applyFill="1" applyBorder="1" applyAlignment="1">
      <alignment horizontal="right" wrapText="1"/>
    </xf>
    <xf numFmtId="2" fontId="7" fillId="0" borderId="23" xfId="0" applyNumberFormat="1" applyFont="1" applyBorder="1" applyAlignment="1">
      <alignment horizontal="right" vertical="top" wrapText="1"/>
    </xf>
    <xf numFmtId="0" fontId="1" fillId="0" borderId="0" xfId="0" applyFont="1" applyAlignment="1">
      <alignment horizontal="center"/>
    </xf>
    <xf numFmtId="0" fontId="4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wrapText="1"/>
    </xf>
    <xf numFmtId="0" fontId="7" fillId="0" borderId="29" xfId="0" applyFont="1" applyBorder="1" applyAlignment="1">
      <alignment horizontal="center" vertical="top" wrapText="1"/>
    </xf>
    <xf numFmtId="0" fontId="7" fillId="0" borderId="30" xfId="0" applyFont="1" applyBorder="1" applyAlignment="1">
      <alignment horizontal="center" vertical="top" wrapText="1"/>
    </xf>
    <xf numFmtId="0" fontId="7" fillId="0" borderId="22" xfId="0" applyFont="1" applyBorder="1" applyAlignment="1">
      <alignment horizontal="center" vertical="top" wrapText="1"/>
    </xf>
    <xf numFmtId="0" fontId="9" fillId="0" borderId="31" xfId="0" applyFont="1" applyBorder="1" applyAlignment="1">
      <alignment horizontal="center" vertical="center" wrapText="1"/>
    </xf>
    <xf numFmtId="0" fontId="9" fillId="0" borderId="24" xfId="0" applyFont="1" applyBorder="1" applyAlignment="1">
      <alignment horizontal="center" vertical="center" wrapText="1"/>
    </xf>
    <xf numFmtId="2" fontId="9" fillId="0" borderId="31" xfId="0" applyNumberFormat="1" applyFont="1" applyBorder="1" applyAlignment="1">
      <alignment horizontal="center" vertical="center" wrapText="1"/>
    </xf>
    <xf numFmtId="2" fontId="9" fillId="0" borderId="24" xfId="0" applyNumberFormat="1" applyFont="1" applyBorder="1" applyAlignment="1">
      <alignment horizontal="center" vertical="center" wrapText="1"/>
    </xf>
    <xf numFmtId="0" fontId="8" fillId="0" borderId="29" xfId="0" applyFont="1" applyBorder="1" applyAlignment="1">
      <alignment horizontal="center" wrapText="1"/>
    </xf>
    <xf numFmtId="0" fontId="8" fillId="0" borderId="30" xfId="0" applyFont="1" applyBorder="1" applyAlignment="1">
      <alignment horizontal="center" wrapText="1"/>
    </xf>
    <xf numFmtId="0" fontId="8" fillId="0" borderId="22" xfId="0" applyFont="1" applyBorder="1" applyAlignment="1">
      <alignment horizontal="center" wrapText="1"/>
    </xf>
    <xf numFmtId="0" fontId="9" fillId="0" borderId="20" xfId="0" applyFont="1" applyBorder="1" applyAlignment="1">
      <alignment horizontal="center" vertical="center" wrapText="1"/>
    </xf>
    <xf numFmtId="0" fontId="9" fillId="0" borderId="21" xfId="0" applyFont="1" applyBorder="1" applyAlignment="1">
      <alignment horizontal="center" vertical="center" wrapText="1"/>
    </xf>
    <xf numFmtId="0" fontId="9" fillId="0" borderId="27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0" fontId="8" fillId="0" borderId="29" xfId="0" applyFont="1" applyBorder="1" applyAlignment="1">
      <alignment horizontal="center" vertical="top" wrapText="1"/>
    </xf>
    <xf numFmtId="0" fontId="8" fillId="0" borderId="30" xfId="0" applyFont="1" applyBorder="1" applyAlignment="1">
      <alignment horizontal="center" vertical="top" wrapText="1"/>
    </xf>
    <xf numFmtId="0" fontId="8" fillId="0" borderId="22" xfId="0" applyFont="1" applyBorder="1" applyAlignment="1">
      <alignment horizontal="center" vertical="top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H61"/>
  <sheetViews>
    <sheetView tabSelected="1" view="pageBreakPreview" zoomScaleSheetLayoutView="100" workbookViewId="0">
      <selection activeCell="B50" sqref="B50"/>
    </sheetView>
  </sheetViews>
  <sheetFormatPr defaultColWidth="9.109375" defaultRowHeight="13.8" x14ac:dyDescent="0.25"/>
  <cols>
    <col min="1" max="1" width="24" style="2" customWidth="1"/>
    <col min="2" max="2" width="46" style="2" customWidth="1"/>
    <col min="3" max="7" width="16.44140625" style="2" customWidth="1"/>
    <col min="8" max="8" width="9.109375" style="1"/>
    <col min="9" max="9" width="15" style="1" customWidth="1"/>
    <col min="10" max="10" width="38.33203125" style="1" customWidth="1"/>
    <col min="11" max="11" width="8.6640625" style="1" bestFit="1" customWidth="1"/>
    <col min="12" max="12" width="9.33203125" style="1" bestFit="1" customWidth="1"/>
    <col min="13" max="13" width="9.109375" style="75" bestFit="1" customWidth="1"/>
    <col min="14" max="14" width="9.44140625" style="1" bestFit="1" customWidth="1"/>
    <col min="15" max="15" width="9.33203125" style="1" bestFit="1" customWidth="1"/>
    <col min="16" max="16" width="9.109375" style="1"/>
    <col min="17" max="17" width="9.33203125" style="1" bestFit="1" customWidth="1"/>
    <col min="18" max="19" width="9.109375" style="1"/>
    <col min="20" max="20" width="17.33203125" style="1" bestFit="1" customWidth="1"/>
    <col min="21" max="21" width="28.33203125" style="1" customWidth="1"/>
    <col min="22" max="22" width="8.88671875" style="1" bestFit="1" customWidth="1"/>
    <col min="23" max="23" width="9" style="1" bestFit="1" customWidth="1"/>
    <col min="24" max="24" width="8.88671875" style="75" customWidth="1"/>
    <col min="25" max="25" width="9.109375" style="1" bestFit="1" customWidth="1"/>
    <col min="26" max="26" width="9.109375" style="1"/>
    <col min="27" max="27" width="11.88671875" style="1" customWidth="1"/>
    <col min="28" max="28" width="9.109375" style="1"/>
    <col min="29" max="29" width="17.33203125" style="1" bestFit="1" customWidth="1"/>
    <col min="30" max="30" width="28.33203125" style="1" customWidth="1"/>
    <col min="31" max="31" width="8.88671875" style="1" bestFit="1" customWidth="1"/>
    <col min="32" max="32" width="9" style="1" bestFit="1" customWidth="1"/>
    <col min="33" max="33" width="8.88671875" style="75" customWidth="1"/>
    <col min="34" max="34" width="9.109375" style="1" bestFit="1" customWidth="1"/>
    <col min="35" max="16384" width="9.109375" style="1"/>
  </cols>
  <sheetData>
    <row r="1" spans="1:34" ht="52.8" thickBot="1" x14ac:dyDescent="0.3">
      <c r="A1" s="11" t="s">
        <v>0</v>
      </c>
      <c r="B1" s="6" t="s">
        <v>2</v>
      </c>
      <c r="C1" s="6" t="s">
        <v>147</v>
      </c>
      <c r="D1" s="6" t="s">
        <v>186</v>
      </c>
      <c r="E1" s="6" t="s">
        <v>187</v>
      </c>
      <c r="F1" s="6" t="s">
        <v>189</v>
      </c>
      <c r="G1" s="6" t="s">
        <v>190</v>
      </c>
      <c r="I1" s="108" t="s">
        <v>143</v>
      </c>
      <c r="J1" s="110" t="s">
        <v>113</v>
      </c>
      <c r="K1" s="101" t="s">
        <v>144</v>
      </c>
      <c r="L1" s="101" t="s">
        <v>145</v>
      </c>
      <c r="M1" s="103" t="s">
        <v>146</v>
      </c>
      <c r="T1" s="108" t="s">
        <v>143</v>
      </c>
      <c r="U1" s="110" t="s">
        <v>176</v>
      </c>
      <c r="V1" s="101" t="s">
        <v>144</v>
      </c>
      <c r="W1" s="101" t="s">
        <v>177</v>
      </c>
      <c r="X1" s="103" t="s">
        <v>145</v>
      </c>
      <c r="Y1" s="103" t="s">
        <v>146</v>
      </c>
      <c r="AC1" s="108" t="s">
        <v>143</v>
      </c>
      <c r="AD1" s="110" t="s">
        <v>180</v>
      </c>
      <c r="AE1" s="101" t="s">
        <v>144</v>
      </c>
      <c r="AF1" s="101" t="s">
        <v>177</v>
      </c>
      <c r="AG1" s="103" t="s">
        <v>145</v>
      </c>
      <c r="AH1" s="103" t="s">
        <v>146</v>
      </c>
    </row>
    <row r="2" spans="1:34" ht="42" thickBot="1" x14ac:dyDescent="0.3">
      <c r="A2" s="12" t="s">
        <v>3</v>
      </c>
      <c r="B2" s="7" t="s">
        <v>94</v>
      </c>
      <c r="C2" s="7"/>
      <c r="D2" s="7">
        <v>10</v>
      </c>
      <c r="E2" s="7">
        <f>12*D2</f>
        <v>120</v>
      </c>
      <c r="F2" s="7"/>
      <c r="G2" s="7"/>
      <c r="I2" s="109"/>
      <c r="J2" s="111"/>
      <c r="K2" s="102"/>
      <c r="L2" s="102"/>
      <c r="M2" s="104"/>
      <c r="T2" s="109"/>
      <c r="U2" s="111"/>
      <c r="V2" s="102"/>
      <c r="W2" s="102"/>
      <c r="X2" s="104"/>
      <c r="Y2" s="104"/>
      <c r="AA2" s="1" t="s">
        <v>178</v>
      </c>
      <c r="AC2" s="109"/>
      <c r="AD2" s="111"/>
      <c r="AE2" s="102"/>
      <c r="AF2" s="102"/>
      <c r="AG2" s="104"/>
      <c r="AH2" s="104"/>
    </row>
    <row r="3" spans="1:34" ht="42" thickBot="1" x14ac:dyDescent="0.35">
      <c r="A3" s="12" t="s">
        <v>3</v>
      </c>
      <c r="B3" s="7" t="s">
        <v>95</v>
      </c>
      <c r="C3" s="7"/>
      <c r="D3" s="7">
        <v>10</v>
      </c>
      <c r="E3" s="7">
        <f>12*D3</f>
        <v>120</v>
      </c>
      <c r="F3" s="7"/>
      <c r="G3" s="7"/>
      <c r="I3" s="105" t="s">
        <v>114</v>
      </c>
      <c r="J3" s="106"/>
      <c r="K3" s="106"/>
      <c r="L3" s="106"/>
      <c r="M3" s="107"/>
      <c r="T3" s="105" t="s">
        <v>114</v>
      </c>
      <c r="U3" s="106"/>
      <c r="V3" s="106"/>
      <c r="W3" s="106"/>
      <c r="X3" s="106"/>
      <c r="Y3" s="107"/>
      <c r="AA3" s="94">
        <v>2.17</v>
      </c>
      <c r="AC3" s="105" t="s">
        <v>114</v>
      </c>
      <c r="AD3" s="106"/>
      <c r="AE3" s="106"/>
      <c r="AF3" s="106"/>
      <c r="AG3" s="106"/>
      <c r="AH3" s="107"/>
    </row>
    <row r="4" spans="1:34" ht="42" hidden="1" thickBot="1" x14ac:dyDescent="0.35">
      <c r="A4" s="44" t="s">
        <v>3</v>
      </c>
      <c r="B4" s="45" t="s">
        <v>97</v>
      </c>
      <c r="C4" s="7">
        <v>3</v>
      </c>
      <c r="D4" s="4"/>
      <c r="E4" s="4"/>
      <c r="F4" s="4"/>
      <c r="G4" s="4"/>
      <c r="I4" s="66">
        <v>4007220536919</v>
      </c>
      <c r="J4" s="61" t="s">
        <v>115</v>
      </c>
      <c r="K4" s="62">
        <v>0</v>
      </c>
      <c r="L4" s="63">
        <v>1.53</v>
      </c>
      <c r="M4" s="72">
        <f>K4*L4</f>
        <v>0</v>
      </c>
      <c r="O4" s="78">
        <v>137.69999999999999</v>
      </c>
      <c r="T4" s="66">
        <v>4007220536919</v>
      </c>
      <c r="U4" s="61" t="s">
        <v>115</v>
      </c>
      <c r="V4" s="62">
        <v>0</v>
      </c>
      <c r="W4" s="88"/>
      <c r="X4" s="89">
        <f t="shared" ref="X4:X5" si="0">W4/$AA$3</f>
        <v>0</v>
      </c>
      <c r="Y4" s="72">
        <f t="shared" ref="Y4:Y5" si="1">V4*X4</f>
        <v>0</v>
      </c>
      <c r="AC4" s="66">
        <v>4007220536919</v>
      </c>
      <c r="AD4" s="61" t="s">
        <v>115</v>
      </c>
      <c r="AE4" s="62">
        <v>0</v>
      </c>
      <c r="AF4" s="88"/>
      <c r="AG4" s="89">
        <f t="shared" ref="AG4:AG5" si="2">AF4/$AA$3</f>
        <v>0</v>
      </c>
      <c r="AH4" s="72">
        <f t="shared" ref="AH4:AH5" si="3">AE4*AG4</f>
        <v>0</v>
      </c>
    </row>
    <row r="5" spans="1:34" ht="42" hidden="1" thickBot="1" x14ac:dyDescent="0.35">
      <c r="A5" s="12" t="s">
        <v>3</v>
      </c>
      <c r="B5" s="7" t="s">
        <v>5</v>
      </c>
      <c r="C5" s="7">
        <v>10</v>
      </c>
      <c r="D5" s="4"/>
      <c r="E5" s="4"/>
      <c r="F5" s="4"/>
      <c r="G5" s="4"/>
      <c r="I5" s="66">
        <v>4007220536902</v>
      </c>
      <c r="J5" s="61" t="s">
        <v>116</v>
      </c>
      <c r="K5" s="62">
        <v>0</v>
      </c>
      <c r="L5" s="63">
        <v>1.53</v>
      </c>
      <c r="M5" s="72">
        <f t="shared" ref="M5:M22" si="4">K5*L5</f>
        <v>0</v>
      </c>
      <c r="O5" s="79">
        <v>137.69999999999999</v>
      </c>
      <c r="T5" s="66">
        <v>4007220536902</v>
      </c>
      <c r="U5" s="61" t="s">
        <v>116</v>
      </c>
      <c r="V5" s="62">
        <v>0</v>
      </c>
      <c r="W5" s="88"/>
      <c r="X5" s="89">
        <f t="shared" si="0"/>
        <v>0</v>
      </c>
      <c r="Y5" s="72">
        <f t="shared" si="1"/>
        <v>0</v>
      </c>
      <c r="AC5" s="66">
        <v>4007220536902</v>
      </c>
      <c r="AD5" s="61" t="s">
        <v>116</v>
      </c>
      <c r="AE5" s="62">
        <v>0</v>
      </c>
      <c r="AF5" s="88"/>
      <c r="AG5" s="89">
        <f t="shared" si="2"/>
        <v>0</v>
      </c>
      <c r="AH5" s="72">
        <f t="shared" si="3"/>
        <v>0</v>
      </c>
    </row>
    <row r="6" spans="1:34" ht="42" thickBot="1" x14ac:dyDescent="0.35">
      <c r="A6" s="13" t="s">
        <v>3</v>
      </c>
      <c r="B6" s="8" t="s">
        <v>97</v>
      </c>
      <c r="C6" s="7"/>
      <c r="D6" s="7">
        <v>10</v>
      </c>
      <c r="E6" s="7">
        <f t="shared" ref="E6:E18" si="5">12*D6</f>
        <v>120</v>
      </c>
      <c r="F6" s="7">
        <v>1.46</v>
      </c>
      <c r="G6" s="7"/>
      <c r="I6" s="66"/>
      <c r="J6" s="61"/>
      <c r="K6" s="62"/>
      <c r="L6" s="63"/>
      <c r="M6" s="72"/>
      <c r="O6" s="79"/>
      <c r="T6" s="66"/>
      <c r="U6" s="61"/>
      <c r="V6" s="62"/>
      <c r="W6" s="88"/>
      <c r="X6" s="89"/>
      <c r="Y6" s="72"/>
      <c r="AC6" s="66"/>
      <c r="AD6" s="61"/>
      <c r="AE6" s="62"/>
      <c r="AF6" s="88"/>
      <c r="AG6" s="89"/>
      <c r="AH6" s="72"/>
    </row>
    <row r="7" spans="1:34" ht="42" thickBot="1" x14ac:dyDescent="0.35">
      <c r="A7" s="13" t="s">
        <v>3</v>
      </c>
      <c r="B7" s="8" t="s">
        <v>5</v>
      </c>
      <c r="C7" s="7"/>
      <c r="D7" s="7">
        <v>10</v>
      </c>
      <c r="E7" s="7">
        <f t="shared" si="5"/>
        <v>120</v>
      </c>
      <c r="F7" s="7">
        <v>1.46</v>
      </c>
      <c r="G7" s="7"/>
      <c r="I7" s="66"/>
      <c r="J7" s="61"/>
      <c r="K7" s="62"/>
      <c r="L7" s="63"/>
      <c r="M7" s="72"/>
      <c r="O7" s="79"/>
      <c r="T7" s="66"/>
      <c r="U7" s="61"/>
      <c r="V7" s="62"/>
      <c r="W7" s="88"/>
      <c r="X7" s="89"/>
      <c r="Y7" s="72"/>
      <c r="AC7" s="66"/>
      <c r="AD7" s="61"/>
      <c r="AE7" s="62"/>
      <c r="AF7" s="88"/>
      <c r="AG7" s="89"/>
      <c r="AH7" s="72"/>
    </row>
    <row r="8" spans="1:34" ht="42" thickBot="1" x14ac:dyDescent="0.35">
      <c r="A8" s="13" t="s">
        <v>3</v>
      </c>
      <c r="B8" s="8" t="s">
        <v>4</v>
      </c>
      <c r="C8" s="8"/>
      <c r="D8" s="7">
        <v>10</v>
      </c>
      <c r="E8" s="7">
        <f t="shared" si="5"/>
        <v>120</v>
      </c>
      <c r="F8" s="7">
        <v>1.46</v>
      </c>
      <c r="G8" s="7"/>
      <c r="I8" s="66">
        <v>4007220154281</v>
      </c>
      <c r="J8" s="61" t="s">
        <v>117</v>
      </c>
      <c r="K8" s="62">
        <v>90</v>
      </c>
      <c r="L8" s="71">
        <v>1.46</v>
      </c>
      <c r="M8" s="72">
        <f t="shared" si="4"/>
        <v>131.4</v>
      </c>
      <c r="O8" s="79">
        <v>107.8</v>
      </c>
      <c r="T8" s="66">
        <v>4007220154281</v>
      </c>
      <c r="U8" s="61" t="s">
        <v>117</v>
      </c>
      <c r="V8" s="62">
        <v>90</v>
      </c>
      <c r="W8" s="88">
        <v>3.14</v>
      </c>
      <c r="X8" s="89">
        <f>W8/$AA$3</f>
        <v>1.447004608294931</v>
      </c>
      <c r="Y8" s="72">
        <f>V8*X8</f>
        <v>130.2304147465438</v>
      </c>
      <c r="AC8" s="66">
        <v>4007220154281</v>
      </c>
      <c r="AD8" s="61" t="s">
        <v>117</v>
      </c>
      <c r="AE8" s="62">
        <v>90</v>
      </c>
      <c r="AF8" s="89">
        <f>AG8*AA$3</f>
        <v>3.1681999999999997</v>
      </c>
      <c r="AG8" s="89">
        <v>1.46</v>
      </c>
      <c r="AH8" s="72">
        <f>AE8*AG8</f>
        <v>131.4</v>
      </c>
    </row>
    <row r="9" spans="1:34" ht="42" thickBot="1" x14ac:dyDescent="0.3">
      <c r="A9" s="44" t="s">
        <v>3</v>
      </c>
      <c r="B9" s="45" t="s">
        <v>96</v>
      </c>
      <c r="C9" s="8"/>
      <c r="D9" s="7">
        <v>10</v>
      </c>
      <c r="E9" s="7">
        <f t="shared" si="5"/>
        <v>120</v>
      </c>
      <c r="F9" s="7">
        <v>1.54</v>
      </c>
      <c r="G9" s="7"/>
      <c r="I9" s="66">
        <v>4007220154304</v>
      </c>
      <c r="J9" s="61" t="s">
        <v>118</v>
      </c>
      <c r="K9" s="62">
        <v>90</v>
      </c>
      <c r="L9" s="71">
        <v>1.46</v>
      </c>
      <c r="M9" s="72">
        <f t="shared" si="4"/>
        <v>131.4</v>
      </c>
      <c r="O9" s="80">
        <v>127.8</v>
      </c>
      <c r="T9" s="66">
        <v>4007220154304</v>
      </c>
      <c r="U9" s="61" t="s">
        <v>118</v>
      </c>
      <c r="V9" s="62">
        <v>90</v>
      </c>
      <c r="W9" s="88">
        <v>3.14</v>
      </c>
      <c r="X9" s="89">
        <f t="shared" ref="X9:X22" si="6">W9/$AA$3</f>
        <v>1.447004608294931</v>
      </c>
      <c r="Y9" s="72">
        <f t="shared" ref="Y9:Y30" si="7">V9*X9</f>
        <v>130.2304147465438</v>
      </c>
      <c r="AC9" s="66">
        <v>4007220154304</v>
      </c>
      <c r="AD9" s="61" t="s">
        <v>118</v>
      </c>
      <c r="AE9" s="62">
        <v>90</v>
      </c>
      <c r="AF9" s="89">
        <f t="shared" ref="AF9:AF18" si="8">AG9*AA$3</f>
        <v>3.1681999999999997</v>
      </c>
      <c r="AG9" s="89">
        <v>1.46</v>
      </c>
      <c r="AH9" s="72">
        <f t="shared" ref="AH9:AH22" si="9">AE9*AG9</f>
        <v>131.4</v>
      </c>
    </row>
    <row r="10" spans="1:34" ht="42" thickBot="1" x14ac:dyDescent="0.35">
      <c r="A10" s="44" t="s">
        <v>3</v>
      </c>
      <c r="B10" s="8" t="s">
        <v>98</v>
      </c>
      <c r="C10" s="8"/>
      <c r="D10" s="7">
        <v>10</v>
      </c>
      <c r="E10" s="7">
        <f t="shared" si="5"/>
        <v>120</v>
      </c>
      <c r="F10" s="7">
        <v>1.76</v>
      </c>
      <c r="G10" s="7"/>
      <c r="I10" s="66">
        <v>4007220154328</v>
      </c>
      <c r="J10" s="61" t="s">
        <v>119</v>
      </c>
      <c r="K10" s="62">
        <v>90</v>
      </c>
      <c r="L10" s="71">
        <v>1.46</v>
      </c>
      <c r="M10" s="72">
        <f t="shared" si="4"/>
        <v>131.4</v>
      </c>
      <c r="O10" s="79">
        <v>123.2</v>
      </c>
      <c r="T10" s="66">
        <v>4007220154328</v>
      </c>
      <c r="U10" s="61" t="s">
        <v>119</v>
      </c>
      <c r="V10" s="62">
        <v>90</v>
      </c>
      <c r="W10" s="88">
        <v>3.14</v>
      </c>
      <c r="X10" s="89">
        <f t="shared" si="6"/>
        <v>1.447004608294931</v>
      </c>
      <c r="Y10" s="72">
        <f t="shared" si="7"/>
        <v>130.2304147465438</v>
      </c>
      <c r="AC10" s="66">
        <v>4007220154328</v>
      </c>
      <c r="AD10" s="61" t="s">
        <v>119</v>
      </c>
      <c r="AE10" s="62">
        <v>90</v>
      </c>
      <c r="AF10" s="89">
        <f t="shared" si="8"/>
        <v>3.1681999999999997</v>
      </c>
      <c r="AG10" s="89">
        <v>1.46</v>
      </c>
      <c r="AH10" s="72">
        <f t="shared" si="9"/>
        <v>131.4</v>
      </c>
    </row>
    <row r="11" spans="1:34" ht="42" thickBot="1" x14ac:dyDescent="0.35">
      <c r="A11" s="13" t="s">
        <v>3</v>
      </c>
      <c r="B11" s="8" t="s">
        <v>9</v>
      </c>
      <c r="C11" s="8"/>
      <c r="D11" s="7">
        <v>10</v>
      </c>
      <c r="E11" s="7">
        <f t="shared" si="5"/>
        <v>120</v>
      </c>
      <c r="F11" s="7">
        <v>1.76</v>
      </c>
      <c r="G11" s="7"/>
      <c r="I11" s="66">
        <v>4007220292723</v>
      </c>
      <c r="J11" s="61" t="s">
        <v>120</v>
      </c>
      <c r="K11" s="62">
        <v>60</v>
      </c>
      <c r="L11" s="63">
        <v>1.54</v>
      </c>
      <c r="M11" s="72">
        <f t="shared" si="4"/>
        <v>92.4</v>
      </c>
      <c r="O11" s="79">
        <v>123.2</v>
      </c>
      <c r="T11" s="66">
        <v>4007220292723</v>
      </c>
      <c r="U11" s="61" t="s">
        <v>120</v>
      </c>
      <c r="V11" s="62">
        <v>60</v>
      </c>
      <c r="W11" s="88">
        <v>3.14</v>
      </c>
      <c r="X11" s="89">
        <f t="shared" si="6"/>
        <v>1.447004608294931</v>
      </c>
      <c r="Y11" s="72">
        <f t="shared" si="7"/>
        <v>86.820276497695858</v>
      </c>
      <c r="AC11" s="66">
        <v>4007220292723</v>
      </c>
      <c r="AD11" s="61" t="s">
        <v>120</v>
      </c>
      <c r="AE11" s="62">
        <v>60</v>
      </c>
      <c r="AF11" s="89">
        <f t="shared" si="8"/>
        <v>3.3418000000000001</v>
      </c>
      <c r="AG11" s="89">
        <v>1.54</v>
      </c>
      <c r="AH11" s="72">
        <f t="shared" si="9"/>
        <v>92.4</v>
      </c>
    </row>
    <row r="12" spans="1:34" ht="42" thickBot="1" x14ac:dyDescent="0.35">
      <c r="A12" s="13" t="s">
        <v>3</v>
      </c>
      <c r="B12" s="8" t="s">
        <v>10</v>
      </c>
      <c r="C12" s="8"/>
      <c r="D12" s="7">
        <v>10</v>
      </c>
      <c r="E12" s="7">
        <f t="shared" si="5"/>
        <v>120</v>
      </c>
      <c r="F12" s="7">
        <v>1.76</v>
      </c>
      <c r="G12" s="7"/>
      <c r="I12" s="66">
        <v>4007220154380</v>
      </c>
      <c r="J12" s="61" t="s">
        <v>121</v>
      </c>
      <c r="K12" s="62">
        <v>50</v>
      </c>
      <c r="L12" s="63">
        <v>1.76</v>
      </c>
      <c r="M12" s="72">
        <f t="shared" si="4"/>
        <v>88</v>
      </c>
      <c r="O12" s="79">
        <v>123.2</v>
      </c>
      <c r="T12" s="66">
        <v>4007220154380</v>
      </c>
      <c r="U12" s="61" t="s">
        <v>121</v>
      </c>
      <c r="V12" s="62">
        <v>50</v>
      </c>
      <c r="W12" s="88">
        <v>3.6</v>
      </c>
      <c r="X12" s="89">
        <f t="shared" si="6"/>
        <v>1.6589861751152075</v>
      </c>
      <c r="Y12" s="72">
        <f t="shared" si="7"/>
        <v>82.94930875576037</v>
      </c>
      <c r="AC12" s="66">
        <v>4007220154380</v>
      </c>
      <c r="AD12" s="61" t="s">
        <v>121</v>
      </c>
      <c r="AE12" s="62">
        <v>50</v>
      </c>
      <c r="AF12" s="89">
        <f t="shared" si="8"/>
        <v>3.8191999999999999</v>
      </c>
      <c r="AG12" s="89">
        <v>1.76</v>
      </c>
      <c r="AH12" s="72">
        <f t="shared" si="9"/>
        <v>88</v>
      </c>
    </row>
    <row r="13" spans="1:34" ht="42" thickBot="1" x14ac:dyDescent="0.35">
      <c r="A13" s="44" t="s">
        <v>3</v>
      </c>
      <c r="B13" s="8" t="s">
        <v>99</v>
      </c>
      <c r="C13" s="8"/>
      <c r="D13" s="7">
        <v>10</v>
      </c>
      <c r="E13" s="7">
        <f t="shared" si="5"/>
        <v>120</v>
      </c>
      <c r="F13" s="7"/>
      <c r="G13" s="7"/>
      <c r="I13" s="66">
        <v>4007220154403</v>
      </c>
      <c r="J13" s="61" t="s">
        <v>122</v>
      </c>
      <c r="K13" s="62">
        <v>40</v>
      </c>
      <c r="L13" s="63">
        <v>1.76</v>
      </c>
      <c r="M13" s="72">
        <f t="shared" si="4"/>
        <v>70.400000000000006</v>
      </c>
      <c r="O13" s="79">
        <v>123.2</v>
      </c>
      <c r="T13" s="66">
        <v>4007220154403</v>
      </c>
      <c r="U13" s="61" t="s">
        <v>122</v>
      </c>
      <c r="V13" s="62">
        <v>40</v>
      </c>
      <c r="W13" s="88">
        <v>3.6</v>
      </c>
      <c r="X13" s="89">
        <f t="shared" si="6"/>
        <v>1.6589861751152075</v>
      </c>
      <c r="Y13" s="72">
        <f t="shared" si="7"/>
        <v>66.359447004608299</v>
      </c>
      <c r="AC13" s="66">
        <v>4007220154403</v>
      </c>
      <c r="AD13" s="61" t="s">
        <v>122</v>
      </c>
      <c r="AE13" s="62">
        <v>40</v>
      </c>
      <c r="AF13" s="89">
        <f t="shared" si="8"/>
        <v>3.8191999999999999</v>
      </c>
      <c r="AG13" s="89">
        <v>1.76</v>
      </c>
      <c r="AH13" s="72">
        <f t="shared" si="9"/>
        <v>70.400000000000006</v>
      </c>
    </row>
    <row r="14" spans="1:34" ht="42" thickBot="1" x14ac:dyDescent="0.35">
      <c r="A14" s="44" t="s">
        <v>3</v>
      </c>
      <c r="B14" s="8" t="s">
        <v>100</v>
      </c>
      <c r="C14" s="8"/>
      <c r="D14" s="7">
        <v>10</v>
      </c>
      <c r="E14" s="7">
        <f t="shared" si="5"/>
        <v>120</v>
      </c>
      <c r="F14" s="7">
        <v>1.84</v>
      </c>
      <c r="G14" s="7"/>
      <c r="I14" s="66"/>
      <c r="J14" s="61"/>
      <c r="K14" s="62"/>
      <c r="L14" s="63"/>
      <c r="M14" s="72"/>
      <c r="O14" s="79"/>
      <c r="T14" s="66"/>
      <c r="U14" s="61"/>
      <c r="V14" s="62"/>
      <c r="W14" s="88"/>
      <c r="X14" s="89"/>
      <c r="Y14" s="72"/>
      <c r="AC14" s="66"/>
      <c r="AD14" s="61"/>
      <c r="AE14" s="62"/>
      <c r="AF14" s="89"/>
      <c r="AG14" s="89"/>
      <c r="AH14" s="72"/>
    </row>
    <row r="15" spans="1:34" ht="42" thickBot="1" x14ac:dyDescent="0.35">
      <c r="A15" s="44" t="s">
        <v>3</v>
      </c>
      <c r="B15" s="8" t="s">
        <v>101</v>
      </c>
      <c r="C15" s="8"/>
      <c r="D15" s="7">
        <v>10</v>
      </c>
      <c r="E15" s="7">
        <f t="shared" si="5"/>
        <v>120</v>
      </c>
      <c r="F15" s="7"/>
      <c r="G15" s="7"/>
      <c r="I15" s="66"/>
      <c r="J15" s="61"/>
      <c r="K15" s="62"/>
      <c r="L15" s="63"/>
      <c r="M15" s="72"/>
      <c r="O15" s="79"/>
      <c r="T15" s="66"/>
      <c r="U15" s="61"/>
      <c r="V15" s="62"/>
      <c r="W15" s="88"/>
      <c r="X15" s="89"/>
      <c r="Y15" s="72"/>
      <c r="AC15" s="66"/>
      <c r="AD15" s="61"/>
      <c r="AE15" s="62"/>
      <c r="AF15" s="89"/>
      <c r="AG15" s="89"/>
      <c r="AH15" s="72"/>
    </row>
    <row r="16" spans="1:34" ht="42" thickBot="1" x14ac:dyDescent="0.35">
      <c r="A16" s="44" t="s">
        <v>3</v>
      </c>
      <c r="B16" s="8" t="s">
        <v>184</v>
      </c>
      <c r="C16" s="8"/>
      <c r="D16" s="7">
        <v>10</v>
      </c>
      <c r="E16" s="7">
        <f t="shared" si="5"/>
        <v>120</v>
      </c>
      <c r="F16" s="7"/>
      <c r="G16" s="7"/>
      <c r="I16" s="66"/>
      <c r="J16" s="61"/>
      <c r="K16" s="62"/>
      <c r="L16" s="63"/>
      <c r="M16" s="72"/>
      <c r="O16" s="79"/>
      <c r="T16" s="66"/>
      <c r="U16" s="61"/>
      <c r="V16" s="62"/>
      <c r="W16" s="88"/>
      <c r="X16" s="89"/>
      <c r="Y16" s="72"/>
      <c r="AC16" s="66"/>
      <c r="AD16" s="61"/>
      <c r="AE16" s="62"/>
      <c r="AF16" s="89"/>
      <c r="AG16" s="89"/>
      <c r="AH16" s="72"/>
    </row>
    <row r="17" spans="1:34" ht="42" thickBot="1" x14ac:dyDescent="0.35">
      <c r="A17" s="44" t="s">
        <v>3</v>
      </c>
      <c r="B17" s="8" t="s">
        <v>185</v>
      </c>
      <c r="C17" s="8"/>
      <c r="D17" s="7">
        <v>10</v>
      </c>
      <c r="E17" s="7">
        <f t="shared" si="5"/>
        <v>120</v>
      </c>
      <c r="F17" s="7"/>
      <c r="G17" s="7"/>
      <c r="I17" s="66"/>
      <c r="J17" s="61"/>
      <c r="K17" s="62"/>
      <c r="L17" s="63"/>
      <c r="M17" s="72"/>
      <c r="O17" s="79"/>
      <c r="T17" s="66"/>
      <c r="U17" s="61"/>
      <c r="V17" s="62"/>
      <c r="W17" s="88"/>
      <c r="X17" s="89"/>
      <c r="Y17" s="72"/>
      <c r="AC17" s="66"/>
      <c r="AD17" s="61"/>
      <c r="AE17" s="62"/>
      <c r="AF17" s="89"/>
      <c r="AG17" s="89"/>
      <c r="AH17" s="72"/>
    </row>
    <row r="18" spans="1:34" ht="42" thickBot="1" x14ac:dyDescent="0.35">
      <c r="A18" s="13" t="s">
        <v>3</v>
      </c>
      <c r="B18" s="8" t="s">
        <v>93</v>
      </c>
      <c r="C18" s="8"/>
      <c r="D18" s="7">
        <v>10</v>
      </c>
      <c r="E18" s="7">
        <f t="shared" si="5"/>
        <v>120</v>
      </c>
      <c r="F18" s="7"/>
      <c r="G18" s="7"/>
      <c r="I18" s="66">
        <v>4007220154410</v>
      </c>
      <c r="J18" s="61" t="s">
        <v>123</v>
      </c>
      <c r="K18" s="62">
        <v>50</v>
      </c>
      <c r="L18" s="63">
        <v>1.76</v>
      </c>
      <c r="M18" s="72">
        <f t="shared" si="4"/>
        <v>88</v>
      </c>
      <c r="O18" s="79">
        <v>110.4</v>
      </c>
      <c r="T18" s="66">
        <v>4007220154410</v>
      </c>
      <c r="U18" s="61" t="s">
        <v>123</v>
      </c>
      <c r="V18" s="62">
        <v>50</v>
      </c>
      <c r="W18" s="88">
        <v>3.6</v>
      </c>
      <c r="X18" s="89">
        <f t="shared" si="6"/>
        <v>1.6589861751152075</v>
      </c>
      <c r="Y18" s="72">
        <f t="shared" si="7"/>
        <v>82.94930875576037</v>
      </c>
      <c r="AC18" s="66">
        <v>4007220154410</v>
      </c>
      <c r="AD18" s="61" t="s">
        <v>123</v>
      </c>
      <c r="AE18" s="62">
        <v>50</v>
      </c>
      <c r="AF18" s="89">
        <f t="shared" si="8"/>
        <v>3.8191999999999999</v>
      </c>
      <c r="AG18" s="89">
        <v>1.76</v>
      </c>
      <c r="AH18" s="72">
        <f t="shared" si="9"/>
        <v>88</v>
      </c>
    </row>
    <row r="19" spans="1:34" ht="42" hidden="1" thickBot="1" x14ac:dyDescent="0.35">
      <c r="A19" s="13" t="s">
        <v>3</v>
      </c>
      <c r="B19" s="8" t="s">
        <v>100</v>
      </c>
      <c r="C19" s="8">
        <v>17</v>
      </c>
      <c r="D19" s="4"/>
      <c r="E19" s="4"/>
      <c r="F19" s="4"/>
      <c r="G19" s="4"/>
      <c r="I19" s="66">
        <v>4007220292815</v>
      </c>
      <c r="J19" s="61" t="s">
        <v>124</v>
      </c>
      <c r="K19" s="62">
        <v>60</v>
      </c>
      <c r="L19" s="63">
        <v>1.76</v>
      </c>
      <c r="M19" s="72">
        <f t="shared" si="4"/>
        <v>105.6</v>
      </c>
      <c r="O19" s="79">
        <v>110.4</v>
      </c>
      <c r="T19" s="66">
        <v>4007220292815</v>
      </c>
      <c r="U19" s="61" t="s">
        <v>124</v>
      </c>
      <c r="V19" s="62">
        <v>0</v>
      </c>
      <c r="W19" s="88"/>
      <c r="X19" s="89">
        <f t="shared" si="6"/>
        <v>0</v>
      </c>
      <c r="Y19" s="72">
        <f t="shared" si="7"/>
        <v>0</v>
      </c>
      <c r="AC19" s="66">
        <v>4007220292815</v>
      </c>
      <c r="AD19" s="61" t="s">
        <v>124</v>
      </c>
      <c r="AE19" s="62">
        <v>0</v>
      </c>
      <c r="AF19" s="88"/>
      <c r="AG19" s="89">
        <f t="shared" ref="AG19:AG21" si="10">AF19/$AA$3</f>
        <v>0</v>
      </c>
      <c r="AH19" s="72">
        <f t="shared" si="9"/>
        <v>0</v>
      </c>
    </row>
    <row r="20" spans="1:34" ht="42" hidden="1" thickBot="1" x14ac:dyDescent="0.3">
      <c r="A20" s="13" t="s">
        <v>3</v>
      </c>
      <c r="B20" s="8" t="s">
        <v>101</v>
      </c>
      <c r="C20" s="8">
        <v>24</v>
      </c>
      <c r="D20" s="4"/>
      <c r="E20" s="4"/>
      <c r="F20" s="4"/>
      <c r="G20" s="4"/>
      <c r="I20" s="66">
        <v>4007220154656</v>
      </c>
      <c r="J20" s="61" t="s">
        <v>125</v>
      </c>
      <c r="K20" s="62">
        <v>50</v>
      </c>
      <c r="L20" s="63">
        <v>2.13</v>
      </c>
      <c r="M20" s="72">
        <f t="shared" si="4"/>
        <v>106.5</v>
      </c>
      <c r="O20" s="1">
        <f>SUM(O4:O19)</f>
        <v>1224.6000000000004</v>
      </c>
      <c r="T20" s="66">
        <v>4007220154656</v>
      </c>
      <c r="U20" s="61" t="s">
        <v>125</v>
      </c>
      <c r="V20" s="62">
        <v>0</v>
      </c>
      <c r="W20" s="88"/>
      <c r="X20" s="89">
        <f t="shared" si="6"/>
        <v>0</v>
      </c>
      <c r="Y20" s="72">
        <f t="shared" si="7"/>
        <v>0</v>
      </c>
      <c r="AC20" s="66">
        <v>4007220154656</v>
      </c>
      <c r="AD20" s="61" t="s">
        <v>125</v>
      </c>
      <c r="AE20" s="62">
        <v>0</v>
      </c>
      <c r="AF20" s="88"/>
      <c r="AG20" s="89">
        <f t="shared" si="10"/>
        <v>0</v>
      </c>
      <c r="AH20" s="72">
        <f t="shared" si="9"/>
        <v>0</v>
      </c>
    </row>
    <row r="21" spans="1:34" ht="15" hidden="1" thickBot="1" x14ac:dyDescent="0.3">
      <c r="A21" s="13"/>
      <c r="B21" s="8"/>
      <c r="C21" s="8"/>
      <c r="D21" s="4"/>
      <c r="E21" s="4"/>
      <c r="F21" s="4"/>
      <c r="G21" s="4"/>
      <c r="I21" s="66">
        <v>4007220292846</v>
      </c>
      <c r="J21" s="61" t="s">
        <v>126</v>
      </c>
      <c r="K21" s="62">
        <v>80</v>
      </c>
      <c r="L21" s="63">
        <v>1.84</v>
      </c>
      <c r="M21" s="72">
        <f t="shared" si="4"/>
        <v>147.20000000000002</v>
      </c>
      <c r="T21" s="66">
        <v>4007220292846</v>
      </c>
      <c r="U21" s="61" t="s">
        <v>126</v>
      </c>
      <c r="V21" s="62">
        <v>0</v>
      </c>
      <c r="W21" s="88"/>
      <c r="X21" s="89">
        <f t="shared" si="6"/>
        <v>0</v>
      </c>
      <c r="Y21" s="72">
        <f t="shared" si="7"/>
        <v>0</v>
      </c>
      <c r="AC21" s="66">
        <v>4007220292846</v>
      </c>
      <c r="AD21" s="61" t="s">
        <v>126</v>
      </c>
      <c r="AE21" s="62">
        <v>0</v>
      </c>
      <c r="AF21" s="88"/>
      <c r="AG21" s="89">
        <f t="shared" si="10"/>
        <v>0</v>
      </c>
      <c r="AH21" s="72">
        <f t="shared" si="9"/>
        <v>0</v>
      </c>
    </row>
    <row r="22" spans="1:34" ht="15" thickBot="1" x14ac:dyDescent="0.3">
      <c r="A22" s="47" t="s">
        <v>169</v>
      </c>
      <c r="B22" s="48" t="s">
        <v>133</v>
      </c>
      <c r="C22" s="48"/>
      <c r="D22" s="48"/>
      <c r="E22" s="7">
        <f t="shared" ref="E22:E25" si="11">12*D22</f>
        <v>0</v>
      </c>
      <c r="F22" s="7"/>
      <c r="G22" s="7"/>
      <c r="I22" s="66">
        <v>4007220155219</v>
      </c>
      <c r="J22" s="61" t="s">
        <v>127</v>
      </c>
      <c r="K22" s="62">
        <v>80</v>
      </c>
      <c r="L22" s="63">
        <v>1.84</v>
      </c>
      <c r="M22" s="72">
        <f t="shared" si="4"/>
        <v>147.20000000000002</v>
      </c>
      <c r="N22" s="75">
        <f>SUM(M4:M22)</f>
        <v>1239.5</v>
      </c>
      <c r="T22" s="66">
        <v>4007220155219</v>
      </c>
      <c r="U22" s="61" t="s">
        <v>127</v>
      </c>
      <c r="V22" s="62">
        <v>80</v>
      </c>
      <c r="W22" s="88">
        <v>4.3600000000000003</v>
      </c>
      <c r="X22" s="89">
        <f t="shared" si="6"/>
        <v>2.0092165898617513</v>
      </c>
      <c r="Y22" s="72">
        <f t="shared" si="7"/>
        <v>160.7373271889401</v>
      </c>
      <c r="AC22" s="66">
        <v>4007220155219</v>
      </c>
      <c r="AD22" s="61" t="s">
        <v>127</v>
      </c>
      <c r="AE22" s="62">
        <v>80</v>
      </c>
      <c r="AF22" s="89">
        <f>AG22*AA$3</f>
        <v>3.9927999999999999</v>
      </c>
      <c r="AG22" s="89">
        <v>1.84</v>
      </c>
      <c r="AH22" s="72">
        <f t="shared" si="9"/>
        <v>147.20000000000002</v>
      </c>
    </row>
    <row r="23" spans="1:34" ht="15" thickBot="1" x14ac:dyDescent="0.35">
      <c r="A23" s="47" t="s">
        <v>188</v>
      </c>
      <c r="B23" s="48" t="s">
        <v>102</v>
      </c>
      <c r="C23" s="48"/>
      <c r="D23" s="48">
        <v>10</v>
      </c>
      <c r="E23" s="7">
        <f t="shared" si="11"/>
        <v>120</v>
      </c>
      <c r="F23" s="7">
        <v>4.3499999999999996</v>
      </c>
      <c r="G23" s="7"/>
      <c r="I23" s="105" t="s">
        <v>128</v>
      </c>
      <c r="J23" s="106"/>
      <c r="K23" s="106"/>
      <c r="L23" s="106"/>
      <c r="M23" s="107"/>
      <c r="T23" s="105" t="s">
        <v>128</v>
      </c>
      <c r="U23" s="106"/>
      <c r="V23" s="106"/>
      <c r="W23" s="106"/>
      <c r="X23" s="106"/>
      <c r="Y23" s="107"/>
      <c r="AC23" s="105" t="s">
        <v>128</v>
      </c>
      <c r="AD23" s="106"/>
      <c r="AE23" s="106"/>
      <c r="AF23" s="106"/>
      <c r="AG23" s="106"/>
      <c r="AH23" s="107"/>
    </row>
    <row r="24" spans="1:34" ht="15" thickBot="1" x14ac:dyDescent="0.35">
      <c r="A24" s="47" t="s">
        <v>188</v>
      </c>
      <c r="B24" s="48" t="s">
        <v>7</v>
      </c>
      <c r="C24" s="48"/>
      <c r="D24" s="48">
        <v>12</v>
      </c>
      <c r="E24" s="7">
        <f t="shared" si="11"/>
        <v>144</v>
      </c>
      <c r="F24" s="7"/>
      <c r="G24" s="7"/>
      <c r="I24" s="64">
        <v>4007220157077</v>
      </c>
      <c r="J24" s="54" t="s">
        <v>129</v>
      </c>
      <c r="K24" s="55">
        <v>60</v>
      </c>
      <c r="L24" s="69">
        <v>3.19</v>
      </c>
      <c r="M24" s="73">
        <f>K24*L24</f>
        <v>191.4</v>
      </c>
      <c r="T24" s="64">
        <v>4007220157077</v>
      </c>
      <c r="U24" s="54" t="s">
        <v>129</v>
      </c>
      <c r="V24" s="55">
        <v>92</v>
      </c>
      <c r="W24" s="76">
        <v>5.4</v>
      </c>
      <c r="X24" s="89">
        <f>W24/$AA$3</f>
        <v>2.4884792626728114</v>
      </c>
      <c r="Y24" s="72">
        <f t="shared" si="7"/>
        <v>228.94009216589865</v>
      </c>
      <c r="AC24" s="64">
        <v>4007220157077</v>
      </c>
      <c r="AD24" s="54" t="s">
        <v>129</v>
      </c>
      <c r="AE24" s="55">
        <v>92</v>
      </c>
      <c r="AF24" s="89">
        <f>AG24*AA$3</f>
        <v>6.9222999999999999</v>
      </c>
      <c r="AG24" s="89">
        <v>3.19</v>
      </c>
      <c r="AH24" s="72">
        <f t="shared" ref="AH24:AH26" si="12">AE24*AG24</f>
        <v>293.48</v>
      </c>
    </row>
    <row r="25" spans="1:34" ht="15" thickBot="1" x14ac:dyDescent="0.35">
      <c r="A25" s="47" t="s">
        <v>188</v>
      </c>
      <c r="B25" s="53" t="s">
        <v>112</v>
      </c>
      <c r="C25" s="53"/>
      <c r="D25" s="53">
        <v>12</v>
      </c>
      <c r="E25" s="7">
        <f t="shared" si="11"/>
        <v>144</v>
      </c>
      <c r="F25" s="7"/>
      <c r="G25" s="7"/>
      <c r="I25" s="65">
        <v>4007220157220</v>
      </c>
      <c r="J25" s="54" t="s">
        <v>130</v>
      </c>
      <c r="K25" s="55">
        <v>40</v>
      </c>
      <c r="L25" s="69">
        <v>4.3499999999999996</v>
      </c>
      <c r="M25" s="73">
        <f t="shared" ref="M25:M26" si="13">K25*L25</f>
        <v>174</v>
      </c>
      <c r="T25" s="65">
        <v>4007220157220</v>
      </c>
      <c r="U25" s="54" t="s">
        <v>130</v>
      </c>
      <c r="V25" s="55">
        <v>40</v>
      </c>
      <c r="W25" s="76">
        <v>8.35</v>
      </c>
      <c r="X25" s="89">
        <f t="shared" ref="X25:X26" si="14">W25/$AA$3</f>
        <v>3.8479262672811059</v>
      </c>
      <c r="Y25" s="72">
        <f t="shared" si="7"/>
        <v>153.91705069124424</v>
      </c>
      <c r="AC25" s="65">
        <v>4007220157220</v>
      </c>
      <c r="AD25" s="54" t="s">
        <v>130</v>
      </c>
      <c r="AE25" s="55">
        <v>40</v>
      </c>
      <c r="AF25" s="89">
        <f>AG25*AA$3</f>
        <v>9.4394999999999989</v>
      </c>
      <c r="AG25" s="89">
        <v>4.3499999999999996</v>
      </c>
      <c r="AH25" s="72">
        <f t="shared" si="12"/>
        <v>174</v>
      </c>
    </row>
    <row r="26" spans="1:34" ht="15" hidden="1" thickBot="1" x14ac:dyDescent="0.35">
      <c r="A26" s="47" t="s">
        <v>6</v>
      </c>
      <c r="B26" s="48" t="s">
        <v>8</v>
      </c>
      <c r="C26" s="48">
        <v>54</v>
      </c>
      <c r="D26" s="95"/>
      <c r="E26" s="95"/>
      <c r="F26" s="95"/>
      <c r="G26" s="95"/>
      <c r="I26" s="65">
        <v>4007220293669</v>
      </c>
      <c r="J26" s="54" t="s">
        <v>131</v>
      </c>
      <c r="K26" s="55">
        <v>60</v>
      </c>
      <c r="L26" s="69">
        <v>3.35</v>
      </c>
      <c r="M26" s="73">
        <f t="shared" si="13"/>
        <v>201</v>
      </c>
      <c r="T26" s="65">
        <v>4007220293669</v>
      </c>
      <c r="U26" s="54" t="s">
        <v>131</v>
      </c>
      <c r="V26" s="55">
        <v>0</v>
      </c>
      <c r="W26" s="76"/>
      <c r="X26" s="89">
        <f t="shared" si="14"/>
        <v>0</v>
      </c>
      <c r="Y26" s="72">
        <f t="shared" si="7"/>
        <v>0</v>
      </c>
      <c r="AC26" s="65">
        <v>4007220293669</v>
      </c>
      <c r="AD26" s="54" t="s">
        <v>131</v>
      </c>
      <c r="AE26" s="55">
        <v>0</v>
      </c>
      <c r="AF26" s="76"/>
      <c r="AG26" s="89">
        <f t="shared" ref="AG26" si="15">AF26/$AA$3</f>
        <v>0</v>
      </c>
      <c r="AH26" s="72">
        <f t="shared" si="12"/>
        <v>0</v>
      </c>
    </row>
    <row r="27" spans="1:34" ht="15" thickBot="1" x14ac:dyDescent="0.35">
      <c r="A27" s="47" t="s">
        <v>188</v>
      </c>
      <c r="B27" s="53" t="s">
        <v>183</v>
      </c>
      <c r="C27" s="53"/>
      <c r="D27" s="53">
        <v>12</v>
      </c>
      <c r="E27" s="7">
        <f>12*D27</f>
        <v>144</v>
      </c>
      <c r="F27" s="7">
        <v>3.19</v>
      </c>
      <c r="G27" s="7"/>
      <c r="I27" s="105" t="s">
        <v>132</v>
      </c>
      <c r="J27" s="106"/>
      <c r="K27" s="106"/>
      <c r="L27" s="106"/>
      <c r="M27" s="107"/>
      <c r="T27" s="105" t="s">
        <v>132</v>
      </c>
      <c r="U27" s="106"/>
      <c r="V27" s="106"/>
      <c r="W27" s="106"/>
      <c r="X27" s="106"/>
      <c r="Y27" s="107"/>
      <c r="AC27" s="105" t="s">
        <v>132</v>
      </c>
      <c r="AD27" s="106"/>
      <c r="AE27" s="106"/>
      <c r="AF27" s="106"/>
      <c r="AG27" s="106"/>
      <c r="AH27" s="107"/>
    </row>
    <row r="28" spans="1:34" ht="28.2" hidden="1" thickBot="1" x14ac:dyDescent="0.35">
      <c r="A28" s="47" t="s">
        <v>108</v>
      </c>
      <c r="B28" s="48" t="s">
        <v>109</v>
      </c>
      <c r="C28" s="48">
        <v>0</v>
      </c>
      <c r="D28" s="95"/>
      <c r="E28" s="95"/>
      <c r="F28" s="95"/>
      <c r="G28" s="95"/>
      <c r="I28" s="65">
        <v>4007220505700</v>
      </c>
      <c r="J28" s="54" t="s">
        <v>133</v>
      </c>
      <c r="K28" s="55">
        <v>0</v>
      </c>
      <c r="L28" s="56">
        <v>2.52</v>
      </c>
      <c r="M28" s="73">
        <f>K28*L28</f>
        <v>0</v>
      </c>
      <c r="O28" s="82">
        <v>50.4</v>
      </c>
      <c r="T28" s="65">
        <v>4007220505700</v>
      </c>
      <c r="U28" s="54" t="s">
        <v>133</v>
      </c>
      <c r="V28" s="55">
        <v>0</v>
      </c>
      <c r="W28" s="56"/>
      <c r="X28" s="89">
        <f>W28/$AA$3</f>
        <v>0</v>
      </c>
      <c r="Y28" s="72">
        <f t="shared" si="7"/>
        <v>0</v>
      </c>
      <c r="AC28" s="65">
        <v>4007220505700</v>
      </c>
      <c r="AD28" s="54" t="s">
        <v>133</v>
      </c>
      <c r="AE28" s="55">
        <v>0</v>
      </c>
      <c r="AF28" s="56"/>
      <c r="AG28" s="89">
        <f>AF28/$AA$3</f>
        <v>0</v>
      </c>
      <c r="AH28" s="72">
        <f t="shared" ref="AH28:AH30" si="16">AE28*AG28</f>
        <v>0</v>
      </c>
    </row>
    <row r="29" spans="1:34" ht="29.4" hidden="1" thickBot="1" x14ac:dyDescent="0.35">
      <c r="A29" s="47" t="s">
        <v>108</v>
      </c>
      <c r="B29" s="48" t="s">
        <v>111</v>
      </c>
      <c r="C29" s="48">
        <v>0</v>
      </c>
      <c r="D29" s="95"/>
      <c r="E29" s="95"/>
      <c r="F29" s="95"/>
      <c r="G29" s="95"/>
      <c r="I29" s="67">
        <v>4007220146705</v>
      </c>
      <c r="J29" s="54" t="s">
        <v>134</v>
      </c>
      <c r="K29" s="55">
        <v>100</v>
      </c>
      <c r="L29" s="69">
        <v>0.98</v>
      </c>
      <c r="M29" s="73">
        <f t="shared" ref="M29:M30" si="17">K29*L29</f>
        <v>98</v>
      </c>
      <c r="T29" s="68">
        <v>4007220146705</v>
      </c>
      <c r="U29" s="54" t="s">
        <v>134</v>
      </c>
      <c r="V29" s="55">
        <v>0</v>
      </c>
      <c r="W29" s="76"/>
      <c r="X29" s="89">
        <f t="shared" ref="X29:X30" si="18">W29/$AA$3</f>
        <v>0</v>
      </c>
      <c r="Y29" s="72">
        <f t="shared" si="7"/>
        <v>0</v>
      </c>
      <c r="AC29" s="68">
        <v>4007220146705</v>
      </c>
      <c r="AD29" s="54" t="s">
        <v>134</v>
      </c>
      <c r="AE29" s="55">
        <v>100</v>
      </c>
      <c r="AF29" s="76"/>
      <c r="AG29" s="89">
        <f t="shared" ref="AG29:AG30" si="19">AF29/$AA$3</f>
        <v>0</v>
      </c>
      <c r="AH29" s="72">
        <f t="shared" si="16"/>
        <v>0</v>
      </c>
    </row>
    <row r="30" spans="1:34" ht="29.4" hidden="1" thickBot="1" x14ac:dyDescent="0.35">
      <c r="A30" s="47" t="s">
        <v>108</v>
      </c>
      <c r="B30" s="48" t="s">
        <v>110</v>
      </c>
      <c r="C30" s="48">
        <v>0</v>
      </c>
      <c r="D30" s="95"/>
      <c r="E30" s="95"/>
      <c r="F30" s="95"/>
      <c r="G30" s="95"/>
      <c r="I30" s="67">
        <v>4007220146682</v>
      </c>
      <c r="J30" s="54" t="s">
        <v>135</v>
      </c>
      <c r="K30" s="55">
        <v>100</v>
      </c>
      <c r="L30" s="69">
        <v>1.1000000000000001</v>
      </c>
      <c r="M30" s="73">
        <f t="shared" si="17"/>
        <v>110.00000000000001</v>
      </c>
      <c r="T30" s="68">
        <v>4007220146682</v>
      </c>
      <c r="U30" s="54" t="s">
        <v>135</v>
      </c>
      <c r="V30" s="55">
        <v>0</v>
      </c>
      <c r="W30" s="76"/>
      <c r="X30" s="89">
        <f t="shared" si="18"/>
        <v>0</v>
      </c>
      <c r="Y30" s="72">
        <f t="shared" si="7"/>
        <v>0</v>
      </c>
      <c r="AC30" s="68">
        <v>4007220146682</v>
      </c>
      <c r="AD30" s="54" t="s">
        <v>135</v>
      </c>
      <c r="AE30" s="55">
        <v>100</v>
      </c>
      <c r="AF30" s="76"/>
      <c r="AG30" s="89">
        <f t="shared" si="19"/>
        <v>0</v>
      </c>
      <c r="AH30" s="72">
        <f t="shared" si="16"/>
        <v>0</v>
      </c>
    </row>
    <row r="31" spans="1:34" ht="15" thickBot="1" x14ac:dyDescent="0.35">
      <c r="A31" s="47" t="s">
        <v>11</v>
      </c>
      <c r="B31" s="49" t="s">
        <v>168</v>
      </c>
      <c r="C31" s="48"/>
      <c r="D31" s="48">
        <v>4</v>
      </c>
      <c r="E31" s="7">
        <f>12*D31</f>
        <v>48</v>
      </c>
      <c r="F31" s="7"/>
      <c r="G31" s="7"/>
      <c r="I31" s="105" t="s">
        <v>136</v>
      </c>
      <c r="J31" s="106"/>
      <c r="K31" s="106"/>
      <c r="L31" s="106"/>
      <c r="M31" s="107"/>
      <c r="T31" s="105" t="s">
        <v>136</v>
      </c>
      <c r="U31" s="106"/>
      <c r="V31" s="106"/>
      <c r="W31" s="106"/>
      <c r="X31" s="106"/>
      <c r="Y31" s="107"/>
      <c r="AC31" s="105" t="s">
        <v>136</v>
      </c>
      <c r="AD31" s="106"/>
      <c r="AE31" s="106"/>
      <c r="AF31" s="106"/>
      <c r="AG31" s="106"/>
      <c r="AH31" s="107"/>
    </row>
    <row r="32" spans="1:34" ht="15" hidden="1" thickBot="1" x14ac:dyDescent="0.35">
      <c r="A32" s="47" t="s">
        <v>11</v>
      </c>
      <c r="B32" s="49" t="s">
        <v>106</v>
      </c>
      <c r="C32" s="48">
        <v>20</v>
      </c>
      <c r="D32" s="95"/>
      <c r="E32" s="95"/>
      <c r="F32" s="95"/>
      <c r="G32" s="95"/>
      <c r="I32" s="65">
        <v>4007220100912</v>
      </c>
      <c r="J32" s="54" t="s">
        <v>137</v>
      </c>
      <c r="K32" s="55">
        <v>0</v>
      </c>
      <c r="L32" s="56">
        <v>1.05</v>
      </c>
      <c r="M32" s="73">
        <f>K32*L32</f>
        <v>0</v>
      </c>
      <c r="Q32" s="83">
        <v>404</v>
      </c>
      <c r="T32" s="65">
        <v>4007220100912</v>
      </c>
      <c r="U32" s="54" t="s">
        <v>137</v>
      </c>
      <c r="V32" s="55">
        <v>0</v>
      </c>
      <c r="W32" s="56"/>
      <c r="X32" s="89">
        <f>W32/$AA$3</f>
        <v>0</v>
      </c>
      <c r="Y32" s="72">
        <f t="shared" ref="Y32:Y35" si="20">V32*X32</f>
        <v>0</v>
      </c>
      <c r="AC32" s="65">
        <v>4007220100912</v>
      </c>
      <c r="AD32" s="54" t="s">
        <v>137</v>
      </c>
      <c r="AE32" s="55">
        <v>0</v>
      </c>
      <c r="AF32" s="56"/>
      <c r="AG32" s="89">
        <f>AF32/$AA$3</f>
        <v>0</v>
      </c>
      <c r="AH32" s="72">
        <f t="shared" ref="AH32:AH35" si="21">AE32*AG32</f>
        <v>0</v>
      </c>
    </row>
    <row r="33" spans="1:34" ht="15" thickBot="1" x14ac:dyDescent="0.35">
      <c r="A33" s="47" t="s">
        <v>11</v>
      </c>
      <c r="B33" s="49" t="s">
        <v>107</v>
      </c>
      <c r="C33" s="48"/>
      <c r="D33" s="48">
        <v>4</v>
      </c>
      <c r="E33" s="7">
        <f>12*D33</f>
        <v>48</v>
      </c>
      <c r="F33" s="7"/>
      <c r="G33" s="7"/>
      <c r="I33" s="65">
        <v>4007220099223</v>
      </c>
      <c r="J33" s="54" t="s">
        <v>138</v>
      </c>
      <c r="K33" s="55">
        <v>30</v>
      </c>
      <c r="L33" s="56">
        <v>0.98</v>
      </c>
      <c r="M33" s="73">
        <f t="shared" ref="M33:M35" si="22">K33*L33</f>
        <v>29.4</v>
      </c>
      <c r="Q33" s="83">
        <v>312</v>
      </c>
      <c r="T33" s="65">
        <v>4007220099223</v>
      </c>
      <c r="U33" s="54" t="s">
        <v>138</v>
      </c>
      <c r="V33" s="55">
        <v>10</v>
      </c>
      <c r="W33" s="56">
        <v>2.14</v>
      </c>
      <c r="X33" s="89">
        <f t="shared" ref="X33:X35" si="23">W33/$AA$3</f>
        <v>0.98617511520737333</v>
      </c>
      <c r="Y33" s="72">
        <f t="shared" si="20"/>
        <v>9.8617511520737331</v>
      </c>
      <c r="AC33" s="65">
        <v>4007220099223</v>
      </c>
      <c r="AD33" s="54" t="s">
        <v>138</v>
      </c>
      <c r="AE33" s="55">
        <v>10</v>
      </c>
      <c r="AF33" s="89">
        <f>AG33*AA$3</f>
        <v>2.1265999999999998</v>
      </c>
      <c r="AG33" s="89">
        <v>0.98</v>
      </c>
      <c r="AH33" s="72">
        <f t="shared" si="21"/>
        <v>9.8000000000000007</v>
      </c>
    </row>
    <row r="34" spans="1:34" ht="15" hidden="1" thickBot="1" x14ac:dyDescent="0.35">
      <c r="A34" s="47" t="s">
        <v>11</v>
      </c>
      <c r="B34" s="49" t="s">
        <v>105</v>
      </c>
      <c r="C34" s="48">
        <v>50</v>
      </c>
      <c r="D34" s="95"/>
      <c r="E34" s="95"/>
      <c r="F34" s="95"/>
      <c r="G34" s="95"/>
      <c r="I34" s="65">
        <v>4007220117682</v>
      </c>
      <c r="J34" s="54" t="s">
        <v>139</v>
      </c>
      <c r="K34" s="55">
        <v>0</v>
      </c>
      <c r="L34" s="56">
        <v>1.1599999999999999</v>
      </c>
      <c r="M34" s="73">
        <f t="shared" si="22"/>
        <v>0</v>
      </c>
      <c r="Q34" s="84">
        <v>52.56</v>
      </c>
      <c r="T34" s="65">
        <v>4007220117682</v>
      </c>
      <c r="U34" s="54" t="s">
        <v>139</v>
      </c>
      <c r="V34" s="55">
        <v>0</v>
      </c>
      <c r="W34" s="56"/>
      <c r="X34" s="89">
        <f t="shared" si="23"/>
        <v>0</v>
      </c>
      <c r="Y34" s="72">
        <f t="shared" si="20"/>
        <v>0</v>
      </c>
      <c r="AC34" s="65">
        <v>4007220117682</v>
      </c>
      <c r="AD34" s="54" t="s">
        <v>139</v>
      </c>
      <c r="AE34" s="55">
        <v>0</v>
      </c>
      <c r="AF34" s="56"/>
      <c r="AG34" s="89">
        <f t="shared" ref="AG34:AG35" si="24">AF34/$AA$3</f>
        <v>0</v>
      </c>
      <c r="AH34" s="72">
        <f t="shared" si="21"/>
        <v>0</v>
      </c>
    </row>
    <row r="35" spans="1:34" ht="15" hidden="1" thickBot="1" x14ac:dyDescent="0.35">
      <c r="A35" s="47" t="s">
        <v>11</v>
      </c>
      <c r="B35" s="49" t="s">
        <v>12</v>
      </c>
      <c r="C35" s="48">
        <v>90</v>
      </c>
      <c r="D35" s="95"/>
      <c r="E35" s="95"/>
      <c r="F35" s="95"/>
      <c r="G35" s="95"/>
      <c r="I35" s="65">
        <v>4007220117675</v>
      </c>
      <c r="J35" s="54" t="s">
        <v>140</v>
      </c>
      <c r="K35" s="55">
        <v>0</v>
      </c>
      <c r="L35" s="56">
        <v>1.1599999999999999</v>
      </c>
      <c r="M35" s="73">
        <f t="shared" si="22"/>
        <v>0</v>
      </c>
      <c r="Q35" s="81">
        <v>52.56</v>
      </c>
      <c r="T35" s="65">
        <v>4007220117675</v>
      </c>
      <c r="U35" s="54" t="s">
        <v>140</v>
      </c>
      <c r="V35" s="55">
        <v>0</v>
      </c>
      <c r="W35" s="56"/>
      <c r="X35" s="89">
        <f t="shared" si="23"/>
        <v>0</v>
      </c>
      <c r="Y35" s="72">
        <f t="shared" si="20"/>
        <v>0</v>
      </c>
      <c r="AC35" s="65">
        <v>4007220117675</v>
      </c>
      <c r="AD35" s="54" t="s">
        <v>140</v>
      </c>
      <c r="AE35" s="55">
        <v>0</v>
      </c>
      <c r="AF35" s="56"/>
      <c r="AG35" s="89">
        <f t="shared" si="24"/>
        <v>0</v>
      </c>
      <c r="AH35" s="72">
        <f t="shared" si="21"/>
        <v>0</v>
      </c>
    </row>
    <row r="36" spans="1:34" ht="15" thickBot="1" x14ac:dyDescent="0.3">
      <c r="A36" s="47" t="s">
        <v>11</v>
      </c>
      <c r="B36" s="49" t="s">
        <v>13</v>
      </c>
      <c r="C36" s="48"/>
      <c r="D36" s="48">
        <v>4</v>
      </c>
      <c r="E36" s="7">
        <f t="shared" ref="E36:E39" si="25">12*D36</f>
        <v>48</v>
      </c>
      <c r="F36" s="7"/>
      <c r="G36" s="7"/>
      <c r="I36" s="112" t="s">
        <v>141</v>
      </c>
      <c r="J36" s="113"/>
      <c r="K36" s="113"/>
      <c r="L36" s="113"/>
      <c r="M36" s="114"/>
      <c r="T36" s="112" t="s">
        <v>141</v>
      </c>
      <c r="U36" s="113"/>
      <c r="V36" s="113"/>
      <c r="W36" s="113"/>
      <c r="X36" s="113"/>
      <c r="Y36" s="114"/>
      <c r="AC36" s="112" t="s">
        <v>141</v>
      </c>
      <c r="AD36" s="113"/>
      <c r="AE36" s="113"/>
      <c r="AF36" s="113"/>
      <c r="AG36" s="113"/>
      <c r="AH36" s="114"/>
    </row>
    <row r="37" spans="1:34" ht="28.2" thickBot="1" x14ac:dyDescent="0.3">
      <c r="A37" s="47" t="s">
        <v>171</v>
      </c>
      <c r="B37" s="49" t="s">
        <v>170</v>
      </c>
      <c r="C37" s="48"/>
      <c r="D37" s="48"/>
      <c r="E37" s="7">
        <f t="shared" si="25"/>
        <v>0</v>
      </c>
      <c r="F37" s="7"/>
      <c r="G37" s="7"/>
      <c r="I37" s="85"/>
      <c r="J37" s="86"/>
      <c r="K37" s="86"/>
      <c r="L37" s="86"/>
      <c r="M37" s="87"/>
      <c r="T37" s="85"/>
      <c r="U37" s="86"/>
      <c r="V37" s="86"/>
      <c r="W37" s="86"/>
      <c r="X37" s="91"/>
      <c r="Y37" s="87"/>
      <c r="AC37" s="85"/>
      <c r="AD37" s="86"/>
      <c r="AE37" s="86"/>
      <c r="AF37" s="86"/>
      <c r="AG37" s="91"/>
      <c r="AH37" s="87"/>
    </row>
    <row r="38" spans="1:34" ht="15" thickBot="1" x14ac:dyDescent="0.3">
      <c r="A38" s="47" t="s">
        <v>103</v>
      </c>
      <c r="B38" s="49" t="s">
        <v>172</v>
      </c>
      <c r="C38" s="48"/>
      <c r="D38" s="48"/>
      <c r="E38" s="7">
        <f t="shared" si="25"/>
        <v>0</v>
      </c>
      <c r="F38" s="7"/>
      <c r="G38" s="7"/>
      <c r="I38" s="85"/>
      <c r="J38" s="86"/>
      <c r="K38" s="86"/>
      <c r="L38" s="86"/>
      <c r="M38" s="87"/>
      <c r="T38" s="85"/>
      <c r="U38" s="86"/>
      <c r="V38" s="86"/>
      <c r="W38" s="86"/>
      <c r="X38" s="91"/>
      <c r="Y38" s="87"/>
      <c r="AC38" s="85"/>
      <c r="AD38" s="86"/>
      <c r="AE38" s="86"/>
      <c r="AF38" s="86"/>
      <c r="AG38" s="91"/>
      <c r="AH38" s="87"/>
    </row>
    <row r="39" spans="1:34" ht="15" thickBot="1" x14ac:dyDescent="0.3">
      <c r="A39" s="47" t="s">
        <v>103</v>
      </c>
      <c r="B39" s="49" t="s">
        <v>173</v>
      </c>
      <c r="C39" s="46"/>
      <c r="D39" s="46"/>
      <c r="E39" s="7">
        <f t="shared" si="25"/>
        <v>0</v>
      </c>
      <c r="F39" s="7"/>
      <c r="G39" s="7"/>
      <c r="I39" s="85"/>
      <c r="J39" s="86"/>
      <c r="K39" s="86"/>
      <c r="L39" s="86"/>
      <c r="M39" s="87"/>
      <c r="T39" s="85"/>
      <c r="U39" s="86"/>
      <c r="V39" s="86"/>
      <c r="W39" s="86"/>
      <c r="X39" s="91"/>
      <c r="Y39" s="87"/>
      <c r="AC39" s="85"/>
      <c r="AD39" s="86"/>
      <c r="AE39" s="86"/>
      <c r="AF39" s="86"/>
      <c r="AG39" s="91"/>
      <c r="AH39" s="87"/>
    </row>
    <row r="40" spans="1:34" ht="15" hidden="1" thickBot="1" x14ac:dyDescent="0.35">
      <c r="A40" s="24" t="s">
        <v>103</v>
      </c>
      <c r="B40" s="49" t="s">
        <v>167</v>
      </c>
      <c r="C40" s="46">
        <v>5</v>
      </c>
      <c r="D40" s="96"/>
      <c r="E40" s="96"/>
      <c r="F40" s="96"/>
      <c r="G40" s="96"/>
      <c r="I40" s="68">
        <v>4007220055885</v>
      </c>
      <c r="J40" s="54" t="s">
        <v>155</v>
      </c>
      <c r="K40" s="55"/>
      <c r="L40" s="76">
        <v>255.87</v>
      </c>
      <c r="M40" s="73">
        <f>K40*L40</f>
        <v>0</v>
      </c>
      <c r="O40" s="78">
        <v>255.87</v>
      </c>
      <c r="T40" s="68">
        <v>4007220055885</v>
      </c>
      <c r="U40" s="54" t="s">
        <v>155</v>
      </c>
      <c r="V40" s="55">
        <v>0</v>
      </c>
      <c r="W40" s="76"/>
      <c r="X40" s="90"/>
      <c r="Y40" s="72">
        <f t="shared" ref="Y40:Y44" si="26">V40*X40</f>
        <v>0</v>
      </c>
      <c r="AC40" s="68">
        <v>4007220055885</v>
      </c>
      <c r="AD40" s="54" t="s">
        <v>155</v>
      </c>
      <c r="AE40" s="55"/>
      <c r="AF40" s="76"/>
      <c r="AG40" s="90"/>
      <c r="AH40" s="72">
        <f t="shared" ref="AH40:AH44" si="27">AE40*AG40</f>
        <v>0</v>
      </c>
    </row>
    <row r="41" spans="1:34" ht="15" hidden="1" thickBot="1" x14ac:dyDescent="0.35">
      <c r="A41" s="24" t="s">
        <v>103</v>
      </c>
      <c r="B41" s="49" t="s">
        <v>165</v>
      </c>
      <c r="C41" s="46">
        <v>15</v>
      </c>
      <c r="D41" s="96"/>
      <c r="E41" s="96"/>
      <c r="F41" s="96"/>
      <c r="G41" s="96"/>
      <c r="I41" s="68">
        <v>4007220258620</v>
      </c>
      <c r="J41" s="54" t="s">
        <v>156</v>
      </c>
      <c r="K41" s="57"/>
      <c r="L41" s="77">
        <v>5.95</v>
      </c>
      <c r="M41" s="73">
        <f t="shared" ref="M41:M43" si="28">K41*L41</f>
        <v>0</v>
      </c>
      <c r="O41" s="79">
        <v>29.75</v>
      </c>
      <c r="T41" s="68">
        <v>4007220258620</v>
      </c>
      <c r="U41" s="54" t="s">
        <v>156</v>
      </c>
      <c r="V41" s="57">
        <v>0</v>
      </c>
      <c r="W41" s="77"/>
      <c r="X41" s="92"/>
      <c r="Y41" s="72">
        <f t="shared" si="26"/>
        <v>0</v>
      </c>
      <c r="AC41" s="68">
        <v>4007220258620</v>
      </c>
      <c r="AD41" s="54" t="s">
        <v>156</v>
      </c>
      <c r="AE41" s="57"/>
      <c r="AF41" s="77"/>
      <c r="AG41" s="92"/>
      <c r="AH41" s="72">
        <f t="shared" si="27"/>
        <v>0</v>
      </c>
    </row>
    <row r="42" spans="1:34" ht="15" hidden="1" thickBot="1" x14ac:dyDescent="0.35">
      <c r="A42" s="24" t="s">
        <v>103</v>
      </c>
      <c r="B42" s="49" t="s">
        <v>166</v>
      </c>
      <c r="C42" s="46">
        <v>15</v>
      </c>
      <c r="D42" s="96"/>
      <c r="E42" s="96"/>
      <c r="F42" s="96"/>
      <c r="G42" s="96"/>
      <c r="I42" s="68">
        <v>4007220258996</v>
      </c>
      <c r="J42" s="54" t="s">
        <v>157</v>
      </c>
      <c r="K42" s="57"/>
      <c r="L42" s="77">
        <v>6.55</v>
      </c>
      <c r="M42" s="73">
        <f t="shared" si="28"/>
        <v>0</v>
      </c>
      <c r="O42" s="79">
        <v>32.75</v>
      </c>
      <c r="T42" s="68">
        <v>4007220258996</v>
      </c>
      <c r="U42" s="54" t="s">
        <v>157</v>
      </c>
      <c r="V42" s="57">
        <v>0</v>
      </c>
      <c r="W42" s="77"/>
      <c r="X42" s="92"/>
      <c r="Y42" s="72">
        <f t="shared" si="26"/>
        <v>0</v>
      </c>
      <c r="AC42" s="68">
        <v>4007220258996</v>
      </c>
      <c r="AD42" s="54" t="s">
        <v>157</v>
      </c>
      <c r="AE42" s="57"/>
      <c r="AF42" s="77"/>
      <c r="AG42" s="92"/>
      <c r="AH42" s="72">
        <f t="shared" si="27"/>
        <v>0</v>
      </c>
    </row>
    <row r="43" spans="1:34" ht="15" hidden="1" thickBot="1" x14ac:dyDescent="0.35">
      <c r="A43" s="24" t="s">
        <v>103</v>
      </c>
      <c r="B43" s="49" t="s">
        <v>104</v>
      </c>
      <c r="C43" s="46">
        <v>5</v>
      </c>
      <c r="D43" s="96"/>
      <c r="E43" s="96"/>
      <c r="F43" s="96"/>
      <c r="G43" s="96"/>
      <c r="I43" s="68">
        <v>4007220353257</v>
      </c>
      <c r="J43" s="68" t="s">
        <v>158</v>
      </c>
      <c r="K43" s="57"/>
      <c r="L43" s="77">
        <v>12.61</v>
      </c>
      <c r="M43" s="73">
        <f t="shared" si="28"/>
        <v>0</v>
      </c>
      <c r="O43" s="79">
        <v>50.44</v>
      </c>
      <c r="T43" s="68">
        <v>4007220353257</v>
      </c>
      <c r="U43" s="68" t="s">
        <v>158</v>
      </c>
      <c r="V43" s="57">
        <v>0</v>
      </c>
      <c r="W43" s="77"/>
      <c r="X43" s="92"/>
      <c r="Y43" s="72">
        <f t="shared" si="26"/>
        <v>0</v>
      </c>
      <c r="AC43" s="68">
        <v>4007220353257</v>
      </c>
      <c r="AD43" s="68" t="s">
        <v>158</v>
      </c>
      <c r="AE43" s="57"/>
      <c r="AF43" s="77"/>
      <c r="AG43" s="92"/>
      <c r="AH43" s="72">
        <f t="shared" si="27"/>
        <v>0</v>
      </c>
    </row>
    <row r="44" spans="1:34" ht="15" hidden="1" thickBot="1" x14ac:dyDescent="0.35">
      <c r="A44" s="24"/>
      <c r="B44" s="49"/>
      <c r="C44" s="48"/>
      <c r="D44" s="95"/>
      <c r="E44" s="95"/>
      <c r="F44" s="95"/>
      <c r="G44" s="95"/>
      <c r="I44" s="68">
        <v>4007220355138</v>
      </c>
      <c r="J44" s="68" t="s">
        <v>159</v>
      </c>
      <c r="K44" s="57"/>
      <c r="L44" s="77">
        <v>37.58</v>
      </c>
      <c r="M44" s="73">
        <f t="shared" ref="M44" si="29">K44*L44</f>
        <v>0</v>
      </c>
      <c r="N44" s="75">
        <f>SUM(M40:M44)</f>
        <v>0</v>
      </c>
      <c r="O44" s="79">
        <v>37.58</v>
      </c>
      <c r="T44" s="68">
        <v>4007220355138</v>
      </c>
      <c r="U44" s="68" t="s">
        <v>159</v>
      </c>
      <c r="V44" s="57">
        <v>0</v>
      </c>
      <c r="W44" s="77"/>
      <c r="X44" s="92"/>
      <c r="Y44" s="72">
        <f t="shared" si="26"/>
        <v>0</v>
      </c>
      <c r="AC44" s="68">
        <v>4007220355138</v>
      </c>
      <c r="AD44" s="68" t="s">
        <v>159</v>
      </c>
      <c r="AE44" s="57"/>
      <c r="AF44" s="77"/>
      <c r="AG44" s="92"/>
      <c r="AH44" s="72">
        <f t="shared" si="27"/>
        <v>0</v>
      </c>
    </row>
    <row r="45" spans="1:34" ht="15" thickBot="1" x14ac:dyDescent="0.3">
      <c r="A45" s="47" t="s">
        <v>14</v>
      </c>
      <c r="B45" s="49" t="s">
        <v>15</v>
      </c>
      <c r="C45" s="48"/>
      <c r="D45" s="48">
        <v>15</v>
      </c>
      <c r="E45" s="7">
        <f t="shared" ref="E45:E46" si="30">12*D45</f>
        <v>180</v>
      </c>
      <c r="F45" s="7"/>
      <c r="G45" s="7"/>
      <c r="I45" s="112" t="s">
        <v>148</v>
      </c>
      <c r="J45" s="113"/>
      <c r="K45" s="113"/>
      <c r="L45" s="113"/>
      <c r="M45" s="114"/>
      <c r="O45" s="1">
        <f>SUM(O40:O44)</f>
        <v>406.39</v>
      </c>
      <c r="T45" s="112" t="s">
        <v>148</v>
      </c>
      <c r="U45" s="113"/>
      <c r="V45" s="113"/>
      <c r="W45" s="113"/>
      <c r="X45" s="113"/>
      <c r="Y45" s="114"/>
      <c r="AC45" s="112" t="s">
        <v>148</v>
      </c>
      <c r="AD45" s="113"/>
      <c r="AE45" s="113"/>
      <c r="AF45" s="113"/>
      <c r="AG45" s="113"/>
      <c r="AH45" s="114"/>
    </row>
    <row r="46" spans="1:34" ht="15.75" customHeight="1" thickBot="1" x14ac:dyDescent="0.35">
      <c r="A46" s="50" t="s">
        <v>16</v>
      </c>
      <c r="B46" s="51" t="s">
        <v>17</v>
      </c>
      <c r="C46" s="52"/>
      <c r="D46" s="52">
        <v>15</v>
      </c>
      <c r="E46" s="7">
        <f t="shared" si="30"/>
        <v>180</v>
      </c>
      <c r="F46" s="7"/>
      <c r="G46" s="7"/>
      <c r="I46" s="68">
        <v>4007220669419</v>
      </c>
      <c r="J46" s="54" t="s">
        <v>149</v>
      </c>
      <c r="K46" s="55">
        <v>0</v>
      </c>
      <c r="L46" s="76">
        <v>10.76</v>
      </c>
      <c r="M46" s="73">
        <f>K46*L46</f>
        <v>0</v>
      </c>
      <c r="O46" s="78">
        <v>107.6</v>
      </c>
      <c r="T46" s="68">
        <v>4007220669419</v>
      </c>
      <c r="U46" s="54" t="s">
        <v>174</v>
      </c>
      <c r="V46" s="55">
        <v>5</v>
      </c>
      <c r="W46" s="76">
        <v>23.45</v>
      </c>
      <c r="X46" s="89">
        <f>W46/$AA$3</f>
        <v>10.806451612903226</v>
      </c>
      <c r="Y46" s="72">
        <f t="shared" ref="Y46:Y49" si="31">V46*X46</f>
        <v>54.032258064516128</v>
      </c>
      <c r="AC46" s="68">
        <v>4007220669419</v>
      </c>
      <c r="AD46" s="54" t="s">
        <v>174</v>
      </c>
      <c r="AE46" s="55">
        <v>5</v>
      </c>
      <c r="AF46" s="89">
        <f>AG46*AA$3</f>
        <v>23.3492</v>
      </c>
      <c r="AG46" s="89">
        <v>10.76</v>
      </c>
      <c r="AH46" s="72">
        <f t="shared" ref="AH46:AH49" si="32">AE46*AG46</f>
        <v>53.8</v>
      </c>
    </row>
    <row r="47" spans="1:34" ht="15" hidden="1" thickBot="1" x14ac:dyDescent="0.35">
      <c r="I47" s="68">
        <v>4007220005910</v>
      </c>
      <c r="J47" s="54" t="s">
        <v>149</v>
      </c>
      <c r="K47" s="57">
        <v>0</v>
      </c>
      <c r="L47" s="77">
        <v>7.06</v>
      </c>
      <c r="M47" s="73">
        <f t="shared" ref="M47:M49" si="33">K47*L47</f>
        <v>0</v>
      </c>
      <c r="O47" s="79">
        <v>211.8</v>
      </c>
      <c r="T47" s="68">
        <v>4007220005910</v>
      </c>
      <c r="U47" s="54" t="s">
        <v>149</v>
      </c>
      <c r="V47" s="57">
        <v>0</v>
      </c>
      <c r="W47" s="77"/>
      <c r="X47" s="89">
        <f t="shared" ref="X47:X49" si="34">W47/$AA$3</f>
        <v>0</v>
      </c>
      <c r="Y47" s="72">
        <f t="shared" si="31"/>
        <v>0</v>
      </c>
      <c r="AC47" s="68">
        <v>4007220005910</v>
      </c>
      <c r="AD47" s="54" t="s">
        <v>149</v>
      </c>
      <c r="AE47" s="57">
        <v>0</v>
      </c>
      <c r="AF47" s="77"/>
      <c r="AG47" s="89">
        <f t="shared" ref="AG47:AG49" si="35">AF47/$AA$3</f>
        <v>0</v>
      </c>
      <c r="AH47" s="72">
        <f t="shared" si="32"/>
        <v>0</v>
      </c>
    </row>
    <row r="48" spans="1:34" ht="15" thickBot="1" x14ac:dyDescent="0.35">
      <c r="A48" s="50" t="s">
        <v>191</v>
      </c>
      <c r="B48" s="97" t="s">
        <v>149</v>
      </c>
      <c r="C48" s="52"/>
      <c r="D48" s="52">
        <v>15</v>
      </c>
      <c r="E48" s="7">
        <f t="shared" ref="E48" si="36">12*D48</f>
        <v>180</v>
      </c>
      <c r="F48" s="7">
        <v>10.76</v>
      </c>
      <c r="G48" s="7"/>
      <c r="I48" s="68">
        <v>4007220005859</v>
      </c>
      <c r="J48" s="54" t="s">
        <v>150</v>
      </c>
      <c r="K48" s="57">
        <v>30</v>
      </c>
      <c r="L48" s="77">
        <v>4.18</v>
      </c>
      <c r="M48" s="73">
        <f t="shared" si="33"/>
        <v>125.39999999999999</v>
      </c>
      <c r="O48" s="79">
        <v>83.6</v>
      </c>
      <c r="T48" s="68">
        <v>4007220005859</v>
      </c>
      <c r="U48" s="54" t="s">
        <v>175</v>
      </c>
      <c r="V48" s="57">
        <v>30</v>
      </c>
      <c r="W48" s="77">
        <v>18.96</v>
      </c>
      <c r="X48" s="89">
        <f t="shared" si="34"/>
        <v>8.7373271889400925</v>
      </c>
      <c r="Y48" s="72">
        <f t="shared" si="31"/>
        <v>262.11981566820276</v>
      </c>
      <c r="AC48" s="68">
        <v>4007220005859</v>
      </c>
      <c r="AD48" s="54" t="s">
        <v>175</v>
      </c>
      <c r="AE48" s="57">
        <v>30</v>
      </c>
      <c r="AF48" s="89">
        <f>AG48*AA$3</f>
        <v>9.0705999999999989</v>
      </c>
      <c r="AG48" s="89">
        <v>4.18</v>
      </c>
      <c r="AH48" s="72">
        <f t="shared" si="32"/>
        <v>125.39999999999999</v>
      </c>
    </row>
    <row r="49" spans="1:34" ht="15.75" hidden="1" customHeight="1" thickBot="1" x14ac:dyDescent="0.35">
      <c r="I49" s="68">
        <v>4007220006719</v>
      </c>
      <c r="J49" s="70" t="s">
        <v>151</v>
      </c>
      <c r="K49" s="57">
        <v>0</v>
      </c>
      <c r="L49" s="77">
        <v>9.1999999999999993</v>
      </c>
      <c r="M49" s="73">
        <f t="shared" si="33"/>
        <v>0</v>
      </c>
      <c r="O49" s="79">
        <v>46</v>
      </c>
      <c r="T49" s="68">
        <v>4007220006719</v>
      </c>
      <c r="U49" s="70" t="s">
        <v>151</v>
      </c>
      <c r="V49" s="57">
        <v>0</v>
      </c>
      <c r="W49" s="77"/>
      <c r="X49" s="89">
        <f t="shared" si="34"/>
        <v>0</v>
      </c>
      <c r="Y49" s="72">
        <f t="shared" si="31"/>
        <v>0</v>
      </c>
      <c r="AC49" s="68">
        <v>4007220006719</v>
      </c>
      <c r="AD49" s="70" t="s">
        <v>151</v>
      </c>
      <c r="AE49" s="57">
        <v>0</v>
      </c>
      <c r="AF49" s="77"/>
      <c r="AG49" s="89">
        <f t="shared" si="35"/>
        <v>0</v>
      </c>
      <c r="AH49" s="72">
        <f t="shared" si="32"/>
        <v>0</v>
      </c>
    </row>
    <row r="50" spans="1:34" ht="15.75" customHeight="1" thickBot="1" x14ac:dyDescent="0.35">
      <c r="A50" s="50" t="s">
        <v>191</v>
      </c>
      <c r="B50" s="97" t="s">
        <v>150</v>
      </c>
      <c r="C50" s="52"/>
      <c r="D50" s="52">
        <v>15</v>
      </c>
      <c r="E50" s="7">
        <f t="shared" ref="E50" si="37">12*D50</f>
        <v>180</v>
      </c>
      <c r="F50" s="7">
        <v>8.74</v>
      </c>
      <c r="G50" s="7"/>
      <c r="I50" s="112" t="s">
        <v>152</v>
      </c>
      <c r="J50" s="113"/>
      <c r="K50" s="113"/>
      <c r="L50" s="113"/>
      <c r="M50" s="114"/>
      <c r="O50" s="78">
        <v>21</v>
      </c>
      <c r="T50" s="112" t="s">
        <v>152</v>
      </c>
      <c r="U50" s="113"/>
      <c r="V50" s="113"/>
      <c r="W50" s="113"/>
      <c r="X50" s="113"/>
      <c r="Y50" s="114"/>
      <c r="AC50" s="112" t="s">
        <v>152</v>
      </c>
      <c r="AD50" s="113"/>
      <c r="AE50" s="113"/>
      <c r="AF50" s="113"/>
      <c r="AG50" s="113"/>
      <c r="AH50" s="114"/>
    </row>
    <row r="51" spans="1:34" ht="15.75" hidden="1" customHeight="1" thickBot="1" x14ac:dyDescent="0.35">
      <c r="I51" s="68">
        <v>4007220535738</v>
      </c>
      <c r="J51" s="54" t="s">
        <v>153</v>
      </c>
      <c r="K51" s="55">
        <v>0</v>
      </c>
      <c r="L51" s="76">
        <v>2.1</v>
      </c>
      <c r="M51" s="73">
        <f>K51*L51</f>
        <v>0</v>
      </c>
      <c r="O51" s="81">
        <v>31.3</v>
      </c>
      <c r="T51" s="68">
        <v>4007220535738</v>
      </c>
      <c r="U51" s="54" t="s">
        <v>153</v>
      </c>
      <c r="V51" s="55">
        <v>0</v>
      </c>
      <c r="W51" s="76"/>
      <c r="X51" s="90"/>
      <c r="Y51" s="72">
        <f t="shared" ref="Y51:Y52" si="38">V51*X51</f>
        <v>0</v>
      </c>
      <c r="AC51" s="68">
        <v>4007220535738</v>
      </c>
      <c r="AD51" s="54" t="s">
        <v>153</v>
      </c>
      <c r="AE51" s="55">
        <v>0</v>
      </c>
      <c r="AF51" s="76"/>
      <c r="AG51" s="90"/>
      <c r="AH51" s="72">
        <f t="shared" ref="AH51:AH52" si="39">AE51*AG51</f>
        <v>0</v>
      </c>
    </row>
    <row r="52" spans="1:34" ht="15" hidden="1" thickBot="1" x14ac:dyDescent="0.35">
      <c r="I52" s="68">
        <v>4007220535790</v>
      </c>
      <c r="J52" s="54" t="s">
        <v>154</v>
      </c>
      <c r="K52" s="57">
        <v>0</v>
      </c>
      <c r="L52" s="77">
        <v>3.13</v>
      </c>
      <c r="M52" s="73">
        <f t="shared" ref="M52" si="40">K52*L52</f>
        <v>0</v>
      </c>
      <c r="N52" s="75">
        <f>SUM(M46:M52)</f>
        <v>125.39999999999999</v>
      </c>
      <c r="O52" s="1">
        <f>SUM(O46:O51)</f>
        <v>501.3</v>
      </c>
      <c r="T52" s="68">
        <v>4007220535790</v>
      </c>
      <c r="U52" s="54" t="s">
        <v>154</v>
      </c>
      <c r="V52" s="57">
        <v>0</v>
      </c>
      <c r="W52" s="77"/>
      <c r="X52" s="92"/>
      <c r="Y52" s="72">
        <f t="shared" si="38"/>
        <v>0</v>
      </c>
      <c r="AC52" s="68">
        <v>4007220535790</v>
      </c>
      <c r="AD52" s="54" t="s">
        <v>154</v>
      </c>
      <c r="AE52" s="57">
        <v>0</v>
      </c>
      <c r="AF52" s="77"/>
      <c r="AG52" s="92"/>
      <c r="AH52" s="72">
        <f t="shared" si="39"/>
        <v>0</v>
      </c>
    </row>
    <row r="53" spans="1:34" ht="15" thickBot="1" x14ac:dyDescent="0.3">
      <c r="I53" s="112" t="s">
        <v>160</v>
      </c>
      <c r="J53" s="113"/>
      <c r="K53" s="113"/>
      <c r="L53" s="113"/>
      <c r="M53" s="114"/>
      <c r="T53" s="112" t="s">
        <v>160</v>
      </c>
      <c r="U53" s="113"/>
      <c r="V53" s="113"/>
      <c r="W53" s="113"/>
      <c r="X53" s="113"/>
      <c r="Y53" s="114"/>
      <c r="AC53" s="112" t="s">
        <v>160</v>
      </c>
      <c r="AD53" s="113"/>
      <c r="AE53" s="113"/>
      <c r="AF53" s="113"/>
      <c r="AG53" s="113"/>
      <c r="AH53" s="114"/>
    </row>
    <row r="54" spans="1:34" ht="15" hidden="1" thickBot="1" x14ac:dyDescent="0.35">
      <c r="I54" s="68">
        <v>4007220267325</v>
      </c>
      <c r="J54" s="54" t="s">
        <v>161</v>
      </c>
      <c r="K54" s="55">
        <v>1</v>
      </c>
      <c r="L54" s="76">
        <v>404</v>
      </c>
      <c r="M54" s="73">
        <f>K54*L54</f>
        <v>404</v>
      </c>
      <c r="T54" s="68">
        <v>4007220267325</v>
      </c>
      <c r="U54" s="54" t="s">
        <v>161</v>
      </c>
      <c r="V54" s="55">
        <v>0</v>
      </c>
      <c r="W54" s="76"/>
      <c r="X54" s="90"/>
      <c r="Y54" s="72">
        <f t="shared" ref="Y54:Y57" si="41">V54*X54</f>
        <v>0</v>
      </c>
      <c r="AC54" s="68">
        <v>4007220267325</v>
      </c>
      <c r="AD54" s="54" t="s">
        <v>161</v>
      </c>
      <c r="AE54" s="55">
        <v>1</v>
      </c>
      <c r="AF54" s="76"/>
      <c r="AG54" s="90"/>
      <c r="AH54" s="72">
        <f t="shared" ref="AH54:AH57" si="42">AE54*AG54</f>
        <v>0</v>
      </c>
    </row>
    <row r="55" spans="1:34" ht="15" hidden="1" thickBot="1" x14ac:dyDescent="0.35">
      <c r="I55" s="68">
        <v>4007220181751</v>
      </c>
      <c r="J55" s="54" t="s">
        <v>162</v>
      </c>
      <c r="K55" s="55">
        <v>1</v>
      </c>
      <c r="L55" s="76">
        <v>312</v>
      </c>
      <c r="M55" s="73">
        <f t="shared" ref="M55:M57" si="43">K55*L55</f>
        <v>312</v>
      </c>
      <c r="T55" s="68">
        <v>4007220181751</v>
      </c>
      <c r="U55" s="54" t="s">
        <v>162</v>
      </c>
      <c r="V55" s="55">
        <v>0</v>
      </c>
      <c r="W55" s="76"/>
      <c r="X55" s="90"/>
      <c r="Y55" s="72">
        <f t="shared" si="41"/>
        <v>0</v>
      </c>
      <c r="AC55" s="68">
        <v>4007220181751</v>
      </c>
      <c r="AD55" s="54" t="s">
        <v>162</v>
      </c>
      <c r="AE55" s="55">
        <v>1</v>
      </c>
      <c r="AF55" s="76"/>
      <c r="AG55" s="90"/>
      <c r="AH55" s="72">
        <f t="shared" si="42"/>
        <v>0</v>
      </c>
    </row>
    <row r="56" spans="1:34" ht="15" hidden="1" thickBot="1" x14ac:dyDescent="0.35">
      <c r="I56" s="68">
        <v>4007220195888</v>
      </c>
      <c r="J56" s="54" t="s">
        <v>163</v>
      </c>
      <c r="K56" s="55">
        <v>3</v>
      </c>
      <c r="L56" s="76">
        <v>17.52</v>
      </c>
      <c r="M56" s="73">
        <f t="shared" si="43"/>
        <v>52.56</v>
      </c>
      <c r="T56" s="68">
        <v>4007220195888</v>
      </c>
      <c r="U56" s="54" t="s">
        <v>163</v>
      </c>
      <c r="V56" s="55">
        <v>0</v>
      </c>
      <c r="W56" s="76"/>
      <c r="X56" s="90"/>
      <c r="Y56" s="72">
        <f t="shared" si="41"/>
        <v>0</v>
      </c>
      <c r="AC56" s="68">
        <v>4007220195888</v>
      </c>
      <c r="AD56" s="54" t="s">
        <v>163</v>
      </c>
      <c r="AE56" s="55">
        <v>3</v>
      </c>
      <c r="AF56" s="76"/>
      <c r="AG56" s="90"/>
      <c r="AH56" s="72">
        <f t="shared" si="42"/>
        <v>0</v>
      </c>
    </row>
    <row r="57" spans="1:34" ht="15" hidden="1" thickBot="1" x14ac:dyDescent="0.35">
      <c r="I57" s="68">
        <v>4007220195932</v>
      </c>
      <c r="J57" s="54" t="s">
        <v>164</v>
      </c>
      <c r="K57" s="55">
        <v>3</v>
      </c>
      <c r="L57" s="76">
        <v>17.52</v>
      </c>
      <c r="M57" s="73">
        <f t="shared" si="43"/>
        <v>52.56</v>
      </c>
      <c r="T57" s="68">
        <v>4007220195932</v>
      </c>
      <c r="U57" s="54" t="s">
        <v>164</v>
      </c>
      <c r="V57" s="55">
        <v>0</v>
      </c>
      <c r="W57" s="76"/>
      <c r="X57" s="90"/>
      <c r="Y57" s="72">
        <f t="shared" si="41"/>
        <v>0</v>
      </c>
      <c r="AC57" s="68">
        <v>4007220195932</v>
      </c>
      <c r="AD57" s="54" t="s">
        <v>164</v>
      </c>
      <c r="AE57" s="55">
        <v>3</v>
      </c>
      <c r="AF57" s="76"/>
      <c r="AG57" s="90"/>
      <c r="AH57" s="72">
        <f t="shared" si="42"/>
        <v>0</v>
      </c>
    </row>
    <row r="58" spans="1:34" ht="14.4" thickBot="1" x14ac:dyDescent="0.3">
      <c r="Y58" s="75"/>
      <c r="AH58" s="75"/>
    </row>
    <row r="59" spans="1:34" ht="15" thickBot="1" x14ac:dyDescent="0.35">
      <c r="I59" s="58" t="s">
        <v>142</v>
      </c>
      <c r="J59" s="59"/>
      <c r="K59" s="59"/>
      <c r="L59" s="60"/>
      <c r="M59" s="74">
        <f>SUM(M4:M58)</f>
        <v>2989.82</v>
      </c>
      <c r="T59" s="98" t="s">
        <v>142</v>
      </c>
      <c r="U59" s="99"/>
      <c r="V59" s="99"/>
      <c r="W59" s="100"/>
      <c r="X59" s="93">
        <f>Y59*AA$3</f>
        <v>3427.2500000000005</v>
      </c>
      <c r="Y59" s="74">
        <f>SUM(Y4:Y58)</f>
        <v>1579.3778801843321</v>
      </c>
      <c r="AC59" s="98" t="s">
        <v>142</v>
      </c>
      <c r="AD59" s="99"/>
      <c r="AE59" s="99"/>
      <c r="AF59" s="100"/>
      <c r="AG59" s="93">
        <f>AH59*AA$3</f>
        <v>3334.5956000000001</v>
      </c>
      <c r="AH59" s="74">
        <f>SUM(AH4:AH58)</f>
        <v>1536.68</v>
      </c>
    </row>
    <row r="60" spans="1:34" ht="15" thickBot="1" x14ac:dyDescent="0.35">
      <c r="T60" s="98" t="s">
        <v>181</v>
      </c>
      <c r="U60" s="99"/>
      <c r="V60" s="99"/>
      <c r="W60" s="100"/>
      <c r="X60" s="93">
        <f>Y60*AA$3</f>
        <v>4112.7000000000007</v>
      </c>
      <c r="Y60" s="74">
        <f>Y59*1.2</f>
        <v>1895.2534562211983</v>
      </c>
      <c r="AC60" s="98" t="s">
        <v>179</v>
      </c>
      <c r="AD60" s="99"/>
      <c r="AE60" s="99"/>
      <c r="AF60" s="100"/>
      <c r="AG60" s="93">
        <f>AH60*AA$3</f>
        <v>3668.0551600000003</v>
      </c>
      <c r="AH60" s="74">
        <f>AH59*1.1</f>
        <v>1690.3480000000002</v>
      </c>
    </row>
    <row r="61" spans="1:34" ht="15" thickBot="1" x14ac:dyDescent="0.35">
      <c r="AC61" s="98" t="s">
        <v>182</v>
      </c>
      <c r="AD61" s="99"/>
      <c r="AE61" s="99"/>
      <c r="AF61" s="100"/>
      <c r="AG61" s="93">
        <f>AH61*AA$3</f>
        <v>4753.0551599999999</v>
      </c>
      <c r="AH61" s="74">
        <f>AH60+500</f>
        <v>2190.348</v>
      </c>
    </row>
  </sheetData>
  <autoFilter ref="V1:V60">
    <filterColumn colId="0">
      <filters blank="1">
        <filter val="10"/>
        <filter val="30"/>
        <filter val="40"/>
        <filter val="5"/>
        <filter val="50"/>
        <filter val="60"/>
        <filter val="80"/>
        <filter val="90"/>
        <filter val="92"/>
      </filters>
    </filterColumn>
  </autoFilter>
  <mergeCells count="46">
    <mergeCell ref="T53:Y53"/>
    <mergeCell ref="T3:Y3"/>
    <mergeCell ref="T23:Y23"/>
    <mergeCell ref="T27:Y27"/>
    <mergeCell ref="T31:Y31"/>
    <mergeCell ref="T36:Y36"/>
    <mergeCell ref="W1:W2"/>
    <mergeCell ref="Y1:Y2"/>
    <mergeCell ref="X1:X2"/>
    <mergeCell ref="T45:Y45"/>
    <mergeCell ref="T50:Y50"/>
    <mergeCell ref="I45:M45"/>
    <mergeCell ref="I50:M50"/>
    <mergeCell ref="I53:M53"/>
    <mergeCell ref="I3:M3"/>
    <mergeCell ref="I23:M23"/>
    <mergeCell ref="I27:M27"/>
    <mergeCell ref="I31:M31"/>
    <mergeCell ref="I36:M36"/>
    <mergeCell ref="I1:I2"/>
    <mergeCell ref="K1:K2"/>
    <mergeCell ref="L1:L2"/>
    <mergeCell ref="M1:M2"/>
    <mergeCell ref="J1:J2"/>
    <mergeCell ref="T60:W60"/>
    <mergeCell ref="T59:W59"/>
    <mergeCell ref="AC1:AC2"/>
    <mergeCell ref="AD1:AD2"/>
    <mergeCell ref="AE1:AE2"/>
    <mergeCell ref="AC27:AH27"/>
    <mergeCell ref="AC31:AH31"/>
    <mergeCell ref="AC36:AH36"/>
    <mergeCell ref="AC45:AH45"/>
    <mergeCell ref="AC50:AH50"/>
    <mergeCell ref="AC53:AH53"/>
    <mergeCell ref="AC59:AF59"/>
    <mergeCell ref="AC60:AF60"/>
    <mergeCell ref="T1:T2"/>
    <mergeCell ref="U1:U2"/>
    <mergeCell ref="V1:V2"/>
    <mergeCell ref="AC61:AF61"/>
    <mergeCell ref="AF1:AF2"/>
    <mergeCell ref="AG1:AG2"/>
    <mergeCell ref="AH1:AH2"/>
    <mergeCell ref="AC3:AH3"/>
    <mergeCell ref="AC23:AH23"/>
  </mergeCells>
  <printOptions horizontalCentered="1"/>
  <pageMargins left="0.11811023622047245" right="0.11811023622047245" top="0.15748031496062992" bottom="0.15748031496062992" header="0.31496062992125984" footer="0.31496062992125984"/>
  <pageSetup paperSize="9" scale="86" orientation="portrait" r:id="rId1"/>
  <rowBreaks count="1" manualBreakCount="1">
    <brk id="52" max="16383" man="1"/>
  </rowBreaks>
  <colBreaks count="2" manualBreakCount="2">
    <brk id="7" max="1048575" man="1"/>
    <brk id="19" max="54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A13" sqref="A13"/>
    </sheetView>
  </sheetViews>
  <sheetFormatPr defaultColWidth="9.109375" defaultRowHeight="13.8" x14ac:dyDescent="0.25"/>
  <cols>
    <col min="1" max="1" width="37.6640625" style="2" customWidth="1"/>
    <col min="2" max="2" width="22.44140625" style="2" customWidth="1"/>
    <col min="3" max="3" width="16.44140625" style="2" customWidth="1"/>
    <col min="4" max="4" width="17.5546875" style="1" customWidth="1"/>
    <col min="5" max="16384" width="9.109375" style="1"/>
  </cols>
  <sheetData>
    <row r="1" spans="1:4" ht="35.4" thickBot="1" x14ac:dyDescent="0.3">
      <c r="A1" s="11" t="s">
        <v>19</v>
      </c>
      <c r="B1" s="6" t="s">
        <v>2</v>
      </c>
      <c r="C1" s="6" t="s">
        <v>18</v>
      </c>
      <c r="D1" s="6" t="s">
        <v>24</v>
      </c>
    </row>
    <row r="2" spans="1:4" ht="41.4" x14ac:dyDescent="0.25">
      <c r="A2" s="12" t="s">
        <v>20</v>
      </c>
      <c r="B2" s="7">
        <v>8426</v>
      </c>
      <c r="C2" s="7">
        <v>4.5</v>
      </c>
      <c r="D2" s="7" t="s">
        <v>25</v>
      </c>
    </row>
    <row r="3" spans="1:4" ht="41.4" x14ac:dyDescent="0.25">
      <c r="A3" s="13" t="s">
        <v>21</v>
      </c>
      <c r="B3" s="8">
        <v>8422</v>
      </c>
      <c r="C3" s="8">
        <v>4.5</v>
      </c>
      <c r="D3" s="8" t="s">
        <v>26</v>
      </c>
    </row>
    <row r="4" spans="1:4" ht="41.4" x14ac:dyDescent="0.25">
      <c r="A4" s="13" t="s">
        <v>22</v>
      </c>
      <c r="B4" s="8">
        <v>8418</v>
      </c>
      <c r="C4" s="8">
        <v>4.5</v>
      </c>
      <c r="D4" s="8" t="s">
        <v>27</v>
      </c>
    </row>
    <row r="5" spans="1:4" ht="14.4" thickBot="1" x14ac:dyDescent="0.3">
      <c r="A5" s="14" t="s">
        <v>23</v>
      </c>
      <c r="B5" s="9">
        <v>8986</v>
      </c>
      <c r="C5" s="9">
        <v>4</v>
      </c>
      <c r="D5" s="9" t="s">
        <v>28</v>
      </c>
    </row>
    <row r="6" spans="1:4" x14ac:dyDescent="0.25">
      <c r="A6" s="18"/>
      <c r="B6" s="4"/>
      <c r="C6" s="4"/>
      <c r="D6" s="4"/>
    </row>
    <row r="7" spans="1:4" x14ac:dyDescent="0.25">
      <c r="A7" s="18"/>
      <c r="B7" s="4"/>
      <c r="C7" s="4"/>
      <c r="D7" s="4"/>
    </row>
    <row r="8" spans="1:4" x14ac:dyDescent="0.25">
      <c r="A8" s="18"/>
      <c r="B8" s="4"/>
      <c r="C8" s="4"/>
      <c r="D8" s="4"/>
    </row>
    <row r="9" spans="1:4" x14ac:dyDescent="0.25">
      <c r="A9" s="18"/>
      <c r="B9" s="4"/>
      <c r="C9" s="4"/>
      <c r="D9" s="4"/>
    </row>
    <row r="10" spans="1:4" x14ac:dyDescent="0.25">
      <c r="A10" s="18"/>
      <c r="B10" s="4"/>
      <c r="C10" s="4"/>
      <c r="D10" s="4"/>
    </row>
    <row r="11" spans="1:4" x14ac:dyDescent="0.25">
      <c r="A11" s="18"/>
      <c r="B11" s="4"/>
      <c r="C11" s="4"/>
      <c r="D11" s="4"/>
    </row>
    <row r="12" spans="1:4" x14ac:dyDescent="0.25">
      <c r="A12" s="18"/>
      <c r="B12" s="4"/>
      <c r="C12" s="4"/>
      <c r="D12" s="4"/>
    </row>
    <row r="13" spans="1:4" x14ac:dyDescent="0.25">
      <c r="A13" s="18"/>
      <c r="B13" s="4"/>
      <c r="C13" s="4"/>
      <c r="D13" s="4"/>
    </row>
    <row r="14" spans="1:4" x14ac:dyDescent="0.25">
      <c r="A14" s="18"/>
      <c r="B14" s="4"/>
      <c r="C14" s="4"/>
      <c r="D14" s="4"/>
    </row>
    <row r="15" spans="1:4" x14ac:dyDescent="0.25">
      <c r="A15" s="18"/>
      <c r="B15" s="4"/>
      <c r="C15" s="4"/>
      <c r="D15" s="4"/>
    </row>
    <row r="16" spans="1:4" x14ac:dyDescent="0.25">
      <c r="A16" s="18"/>
      <c r="B16" s="4"/>
      <c r="C16" s="4"/>
      <c r="D16" s="4"/>
    </row>
    <row r="17" spans="1:4" x14ac:dyDescent="0.25">
      <c r="A17" s="18"/>
      <c r="B17" s="5"/>
      <c r="C17" s="4"/>
      <c r="D17" s="4"/>
    </row>
    <row r="18" spans="1:4" x14ac:dyDescent="0.25">
      <c r="A18" s="18"/>
      <c r="B18" s="5"/>
      <c r="C18" s="4"/>
      <c r="D18" s="4"/>
    </row>
    <row r="19" spans="1:4" x14ac:dyDescent="0.25">
      <c r="A19" s="18"/>
      <c r="B19" s="5"/>
      <c r="C19" s="4"/>
      <c r="D19" s="4"/>
    </row>
    <row r="20" spans="1:4" x14ac:dyDescent="0.25">
      <c r="A20" s="18"/>
      <c r="B20" s="5"/>
      <c r="C20" s="4"/>
      <c r="D20" s="4"/>
    </row>
    <row r="21" spans="1:4" x14ac:dyDescent="0.25">
      <c r="A21" s="18"/>
      <c r="B21" s="5"/>
      <c r="C21" s="4"/>
      <c r="D21" s="4"/>
    </row>
    <row r="22" spans="1:4" x14ac:dyDescent="0.25">
      <c r="A22" s="18"/>
      <c r="B22" s="5"/>
      <c r="C22" s="4"/>
      <c r="D22" s="4"/>
    </row>
  </sheetData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C3" sqref="C3"/>
    </sheetView>
  </sheetViews>
  <sheetFormatPr defaultColWidth="9.109375" defaultRowHeight="13.8" x14ac:dyDescent="0.25"/>
  <cols>
    <col min="1" max="1" width="37.6640625" style="2" customWidth="1"/>
    <col min="2" max="2" width="22.44140625" style="2" customWidth="1"/>
    <col min="3" max="3" width="16.44140625" style="2" customWidth="1"/>
    <col min="4" max="4" width="17.109375" style="1" customWidth="1"/>
    <col min="5" max="16384" width="9.109375" style="1"/>
  </cols>
  <sheetData>
    <row r="1" spans="1:4" ht="35.4" thickBot="1" x14ac:dyDescent="0.3">
      <c r="A1" s="11" t="s">
        <v>0</v>
      </c>
      <c r="B1" s="6" t="s">
        <v>2</v>
      </c>
      <c r="C1" s="6" t="s">
        <v>1</v>
      </c>
      <c r="D1" s="6" t="s">
        <v>24</v>
      </c>
    </row>
    <row r="2" spans="1:4" ht="27.6" x14ac:dyDescent="0.25">
      <c r="A2" s="12" t="s">
        <v>30</v>
      </c>
      <c r="B2" s="15" t="s">
        <v>29</v>
      </c>
      <c r="C2" s="7">
        <v>0</v>
      </c>
      <c r="D2" s="7" t="s">
        <v>28</v>
      </c>
    </row>
    <row r="3" spans="1:4" ht="28.2" thickBot="1" x14ac:dyDescent="0.3">
      <c r="A3" s="14" t="s">
        <v>30</v>
      </c>
      <c r="B3" s="9" t="s">
        <v>31</v>
      </c>
      <c r="C3" s="9">
        <v>3</v>
      </c>
      <c r="D3" s="9" t="s">
        <v>32</v>
      </c>
    </row>
    <row r="4" spans="1:4" x14ac:dyDescent="0.25">
      <c r="A4" s="18"/>
      <c r="B4" s="4"/>
      <c r="C4" s="4"/>
      <c r="D4" s="4"/>
    </row>
    <row r="5" spans="1:4" x14ac:dyDescent="0.25">
      <c r="A5" s="18"/>
      <c r="B5" s="4"/>
      <c r="C5" s="4"/>
      <c r="D5" s="4"/>
    </row>
    <row r="6" spans="1:4" x14ac:dyDescent="0.25">
      <c r="A6" s="18"/>
      <c r="B6" s="4"/>
      <c r="C6" s="4"/>
      <c r="D6" s="4"/>
    </row>
    <row r="7" spans="1:4" x14ac:dyDescent="0.25">
      <c r="A7" s="18"/>
      <c r="B7" s="4"/>
      <c r="C7" s="4"/>
      <c r="D7" s="4"/>
    </row>
    <row r="8" spans="1:4" x14ac:dyDescent="0.25">
      <c r="A8" s="18"/>
      <c r="B8" s="4"/>
      <c r="C8" s="4"/>
      <c r="D8" s="4"/>
    </row>
    <row r="9" spans="1:4" x14ac:dyDescent="0.25">
      <c r="A9" s="18"/>
      <c r="B9" s="4"/>
      <c r="C9" s="4"/>
      <c r="D9" s="4"/>
    </row>
    <row r="10" spans="1:4" x14ac:dyDescent="0.25">
      <c r="A10" s="18"/>
      <c r="B10" s="4"/>
      <c r="C10" s="4"/>
      <c r="D10" s="4"/>
    </row>
    <row r="11" spans="1:4" x14ac:dyDescent="0.25">
      <c r="A11" s="18"/>
      <c r="B11" s="4"/>
      <c r="C11" s="4"/>
      <c r="D11" s="4"/>
    </row>
    <row r="12" spans="1:4" x14ac:dyDescent="0.25">
      <c r="A12" s="18"/>
      <c r="B12" s="4"/>
      <c r="C12" s="4"/>
      <c r="D12" s="4"/>
    </row>
    <row r="13" spans="1:4" x14ac:dyDescent="0.25">
      <c r="A13" s="18"/>
      <c r="B13" s="4"/>
      <c r="C13" s="4"/>
      <c r="D13" s="4"/>
    </row>
    <row r="14" spans="1:4" x14ac:dyDescent="0.25">
      <c r="A14" s="18"/>
      <c r="B14" s="4"/>
      <c r="C14" s="4"/>
      <c r="D14" s="4"/>
    </row>
    <row r="15" spans="1:4" x14ac:dyDescent="0.25">
      <c r="A15" s="18"/>
      <c r="B15" s="4"/>
      <c r="C15" s="4"/>
      <c r="D15" s="4"/>
    </row>
    <row r="16" spans="1:4" x14ac:dyDescent="0.25">
      <c r="A16" s="18"/>
      <c r="B16" s="4"/>
      <c r="C16" s="4"/>
      <c r="D16" s="4"/>
    </row>
    <row r="17" spans="1:4" x14ac:dyDescent="0.25">
      <c r="A17" s="18"/>
      <c r="B17" s="5"/>
      <c r="C17" s="4"/>
      <c r="D17" s="4"/>
    </row>
    <row r="18" spans="1:4" x14ac:dyDescent="0.25">
      <c r="A18" s="18"/>
      <c r="B18" s="5"/>
      <c r="C18" s="4"/>
      <c r="D18" s="4"/>
    </row>
    <row r="19" spans="1:4" x14ac:dyDescent="0.25">
      <c r="A19" s="18"/>
      <c r="B19" s="5"/>
      <c r="C19" s="4"/>
      <c r="D19" s="4"/>
    </row>
    <row r="20" spans="1:4" x14ac:dyDescent="0.25">
      <c r="A20" s="18"/>
      <c r="B20" s="5"/>
      <c r="C20" s="4"/>
      <c r="D20" s="4"/>
    </row>
    <row r="21" spans="1:4" x14ac:dyDescent="0.25">
      <c r="A21" s="18"/>
      <c r="B21" s="5"/>
      <c r="C21" s="4"/>
      <c r="D21" s="4"/>
    </row>
    <row r="22" spans="1:4" x14ac:dyDescent="0.25">
      <c r="A22" s="18"/>
      <c r="B22" s="5"/>
      <c r="C22" s="4"/>
      <c r="D22" s="4"/>
    </row>
  </sheetData>
  <printOptions horizontalCentered="1"/>
  <pageMargins left="0.11811023622047245" right="0.11811023622047245" top="0.15748031496062992" bottom="0.15748031496062992" header="0.31496062992125984" footer="0.31496062992125984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view="pageBreakPreview" zoomScaleSheetLayoutView="100" workbookViewId="0">
      <selection activeCell="E20" sqref="E20"/>
    </sheetView>
  </sheetViews>
  <sheetFormatPr defaultColWidth="9.109375" defaultRowHeight="13.8" x14ac:dyDescent="0.25"/>
  <cols>
    <col min="1" max="1" width="23.5546875" style="2" customWidth="1"/>
    <col min="2" max="2" width="22.44140625" style="2" customWidth="1"/>
    <col min="3" max="3" width="16.44140625" style="2" customWidth="1"/>
    <col min="4" max="4" width="21.33203125" style="1" customWidth="1"/>
    <col min="5" max="6" width="11.6640625" style="1" customWidth="1"/>
    <col min="7" max="7" width="16.6640625" style="1" customWidth="1"/>
    <col min="8" max="8" width="12" style="1" customWidth="1"/>
    <col min="9" max="9" width="11.6640625" style="1" customWidth="1"/>
    <col min="10" max="16384" width="9.109375" style="1"/>
  </cols>
  <sheetData>
    <row r="1" spans="1:9" ht="58.5" customHeight="1" thickBot="1" x14ac:dyDescent="0.3">
      <c r="A1" s="11" t="s">
        <v>0</v>
      </c>
      <c r="B1" s="6" t="s">
        <v>2</v>
      </c>
      <c r="C1" s="11" t="s">
        <v>66</v>
      </c>
      <c r="D1" s="11" t="s">
        <v>74</v>
      </c>
      <c r="E1" s="11" t="s">
        <v>72</v>
      </c>
      <c r="F1" s="25"/>
    </row>
    <row r="2" spans="1:9" x14ac:dyDescent="0.25">
      <c r="A2" s="12" t="s">
        <v>65</v>
      </c>
      <c r="B2" s="23" t="s">
        <v>70</v>
      </c>
      <c r="C2" s="15">
        <v>0</v>
      </c>
      <c r="D2" s="15">
        <v>0</v>
      </c>
    </row>
    <row r="3" spans="1:9" x14ac:dyDescent="0.25">
      <c r="A3" s="12" t="s">
        <v>65</v>
      </c>
      <c r="B3" s="23" t="s">
        <v>67</v>
      </c>
      <c r="C3" s="15">
        <v>6</v>
      </c>
      <c r="D3" s="15">
        <v>1</v>
      </c>
    </row>
    <row r="4" spans="1:9" x14ac:dyDescent="0.25">
      <c r="A4" s="12" t="s">
        <v>65</v>
      </c>
      <c r="B4" s="23" t="s">
        <v>67</v>
      </c>
      <c r="C4" s="15">
        <v>1.5</v>
      </c>
      <c r="D4" s="15">
        <v>1</v>
      </c>
    </row>
    <row r="5" spans="1:9" x14ac:dyDescent="0.25">
      <c r="A5" s="12" t="s">
        <v>65</v>
      </c>
      <c r="B5" s="23" t="s">
        <v>67</v>
      </c>
      <c r="C5" s="15">
        <v>0.4</v>
      </c>
      <c r="D5" s="15">
        <v>1</v>
      </c>
    </row>
    <row r="6" spans="1:9" x14ac:dyDescent="0.25">
      <c r="A6" s="12" t="s">
        <v>65</v>
      </c>
      <c r="B6" s="23" t="s">
        <v>68</v>
      </c>
      <c r="C6" s="15">
        <v>0.3</v>
      </c>
      <c r="D6" s="15">
        <v>1</v>
      </c>
    </row>
    <row r="7" spans="1:9" x14ac:dyDescent="0.25">
      <c r="A7" s="12" t="s">
        <v>65</v>
      </c>
      <c r="B7" s="23" t="s">
        <v>69</v>
      </c>
      <c r="C7" s="15">
        <v>1.5</v>
      </c>
      <c r="D7" s="15">
        <v>1</v>
      </c>
    </row>
    <row r="9" spans="1:9" ht="14.4" thickBot="1" x14ac:dyDescent="0.3"/>
    <row r="10" spans="1:9" ht="52.2" x14ac:dyDescent="0.25">
      <c r="A10" s="29" t="s">
        <v>0</v>
      </c>
      <c r="B10" s="30" t="s">
        <v>2</v>
      </c>
      <c r="C10" s="30" t="s">
        <v>66</v>
      </c>
      <c r="D10" s="30" t="s">
        <v>82</v>
      </c>
      <c r="E10" s="30" t="s">
        <v>81</v>
      </c>
      <c r="F10" s="30" t="s">
        <v>89</v>
      </c>
      <c r="G10" s="30" t="s">
        <v>90</v>
      </c>
      <c r="H10" s="30" t="s">
        <v>91</v>
      </c>
      <c r="I10" s="31" t="s">
        <v>92</v>
      </c>
    </row>
    <row r="11" spans="1:9" x14ac:dyDescent="0.25">
      <c r="A11" s="39" t="s">
        <v>65</v>
      </c>
      <c r="B11" s="40" t="s">
        <v>71</v>
      </c>
      <c r="C11" s="41">
        <v>6</v>
      </c>
      <c r="D11" s="42">
        <v>1</v>
      </c>
      <c r="E11" s="41">
        <f t="shared" ref="E11:E23" si="0">C11-D11</f>
        <v>5</v>
      </c>
      <c r="F11" s="41">
        <v>5.5500000000000002E-3</v>
      </c>
      <c r="G11" s="41">
        <f t="shared" ref="G11:G16" si="1">C11*F11</f>
        <v>3.3300000000000003E-2</v>
      </c>
      <c r="H11" s="42">
        <f t="shared" ref="H11:H16" si="2">D11*F11</f>
        <v>5.5500000000000002E-3</v>
      </c>
      <c r="I11" s="43">
        <f t="shared" ref="I11:I16" si="3">G11-H11</f>
        <v>2.7750000000000004E-2</v>
      </c>
    </row>
    <row r="12" spans="1:9" x14ac:dyDescent="0.25">
      <c r="A12" s="39" t="s">
        <v>65</v>
      </c>
      <c r="B12" s="40" t="s">
        <v>73</v>
      </c>
      <c r="C12" s="41">
        <v>6</v>
      </c>
      <c r="D12" s="42">
        <v>0</v>
      </c>
      <c r="E12" s="41">
        <f t="shared" si="0"/>
        <v>6</v>
      </c>
      <c r="F12" s="41">
        <v>9.8600000000000007E-3</v>
      </c>
      <c r="G12" s="41">
        <f t="shared" si="1"/>
        <v>5.9160000000000004E-2</v>
      </c>
      <c r="H12" s="42">
        <f t="shared" si="2"/>
        <v>0</v>
      </c>
      <c r="I12" s="43">
        <f t="shared" si="3"/>
        <v>5.9160000000000004E-2</v>
      </c>
    </row>
    <row r="13" spans="1:9" x14ac:dyDescent="0.25">
      <c r="A13" s="39" t="s">
        <v>65</v>
      </c>
      <c r="B13" s="40" t="s">
        <v>75</v>
      </c>
      <c r="C13" s="41">
        <v>6</v>
      </c>
      <c r="D13" s="42">
        <v>0</v>
      </c>
      <c r="E13" s="41">
        <f t="shared" si="0"/>
        <v>6</v>
      </c>
      <c r="F13" s="41">
        <v>2.2190000000000001E-2</v>
      </c>
      <c r="G13" s="41">
        <f t="shared" si="1"/>
        <v>0.13314000000000001</v>
      </c>
      <c r="H13" s="42">
        <f t="shared" si="2"/>
        <v>0</v>
      </c>
      <c r="I13" s="43">
        <f t="shared" si="3"/>
        <v>0.13314000000000001</v>
      </c>
    </row>
    <row r="14" spans="1:9" x14ac:dyDescent="0.25">
      <c r="A14" s="39" t="s">
        <v>65</v>
      </c>
      <c r="B14" s="40" t="s">
        <v>77</v>
      </c>
      <c r="C14" s="41">
        <v>6</v>
      </c>
      <c r="D14" s="42">
        <v>0.5</v>
      </c>
      <c r="E14" s="41">
        <f t="shared" si="0"/>
        <v>5.5</v>
      </c>
      <c r="F14" s="41">
        <v>3.0210000000000001E-2</v>
      </c>
      <c r="G14" s="41">
        <f t="shared" si="1"/>
        <v>0.18126</v>
      </c>
      <c r="H14" s="42">
        <f t="shared" si="2"/>
        <v>1.5105E-2</v>
      </c>
      <c r="I14" s="43">
        <f t="shared" si="3"/>
        <v>0.166155</v>
      </c>
    </row>
    <row r="15" spans="1:9" x14ac:dyDescent="0.25">
      <c r="A15" s="39" t="s">
        <v>65</v>
      </c>
      <c r="B15" s="40" t="s">
        <v>76</v>
      </c>
      <c r="C15" s="41">
        <v>6</v>
      </c>
      <c r="D15" s="42">
        <v>0.3</v>
      </c>
      <c r="E15" s="41">
        <f t="shared" si="0"/>
        <v>5.7</v>
      </c>
      <c r="F15" s="41">
        <v>3.9460000000000002E-2</v>
      </c>
      <c r="G15" s="41">
        <f t="shared" si="1"/>
        <v>0.23676000000000003</v>
      </c>
      <c r="H15" s="42">
        <f t="shared" si="2"/>
        <v>1.1838E-2</v>
      </c>
      <c r="I15" s="43">
        <f t="shared" si="3"/>
        <v>0.22492200000000004</v>
      </c>
    </row>
    <row r="16" spans="1:9" x14ac:dyDescent="0.25">
      <c r="A16" s="39" t="s">
        <v>65</v>
      </c>
      <c r="B16" s="40" t="s">
        <v>78</v>
      </c>
      <c r="C16" s="41">
        <v>6</v>
      </c>
      <c r="D16" s="42">
        <v>0.5</v>
      </c>
      <c r="E16" s="41">
        <f t="shared" si="0"/>
        <v>5.5</v>
      </c>
      <c r="F16" s="41">
        <v>4.9939999999999998E-2</v>
      </c>
      <c r="G16" s="41">
        <f t="shared" si="1"/>
        <v>0.29964000000000002</v>
      </c>
      <c r="H16" s="42">
        <f t="shared" si="2"/>
        <v>2.4969999999999999E-2</v>
      </c>
      <c r="I16" s="43">
        <f t="shared" si="3"/>
        <v>0.27467000000000003</v>
      </c>
    </row>
    <row r="17" spans="1:9" x14ac:dyDescent="0.25">
      <c r="A17" s="32" t="s">
        <v>79</v>
      </c>
      <c r="B17" s="27" t="s">
        <v>80</v>
      </c>
      <c r="C17" s="28">
        <v>12</v>
      </c>
      <c r="D17" s="26">
        <v>3</v>
      </c>
      <c r="E17" s="28">
        <f t="shared" si="0"/>
        <v>9</v>
      </c>
      <c r="F17" s="28">
        <v>6.8000000000000005E-4</v>
      </c>
      <c r="G17" s="28">
        <f>C17*F17</f>
        <v>8.1600000000000006E-3</v>
      </c>
      <c r="H17" s="26">
        <f>D17*F17</f>
        <v>2.0400000000000001E-3</v>
      </c>
      <c r="I17" s="33">
        <f t="shared" ref="I17:I19" si="4">G17-H17</f>
        <v>6.1200000000000004E-3</v>
      </c>
    </row>
    <row r="18" spans="1:9" x14ac:dyDescent="0.25">
      <c r="A18" s="32" t="s">
        <v>79</v>
      </c>
      <c r="B18" s="27" t="s">
        <v>83</v>
      </c>
      <c r="C18" s="28">
        <v>12</v>
      </c>
      <c r="D18" s="26">
        <v>0</v>
      </c>
      <c r="E18" s="28">
        <f t="shared" si="0"/>
        <v>12</v>
      </c>
      <c r="F18" s="28">
        <v>9.7900000000000005E-4</v>
      </c>
      <c r="G18" s="28">
        <f t="shared" ref="G18:G23" si="5">C18*F18</f>
        <v>1.1748000000000001E-2</v>
      </c>
      <c r="H18" s="26">
        <f t="shared" ref="H18:H23" si="6">D18*F18</f>
        <v>0</v>
      </c>
      <c r="I18" s="33">
        <f t="shared" si="4"/>
        <v>1.1748000000000001E-2</v>
      </c>
    </row>
    <row r="19" spans="1:9" x14ac:dyDescent="0.25">
      <c r="A19" s="32" t="s">
        <v>79</v>
      </c>
      <c r="B19" s="27" t="s">
        <v>84</v>
      </c>
      <c r="C19" s="28">
        <v>12</v>
      </c>
      <c r="D19" s="26">
        <v>0</v>
      </c>
      <c r="E19" s="28">
        <f t="shared" si="0"/>
        <v>12</v>
      </c>
      <c r="F19" s="28">
        <v>1.33E-3</v>
      </c>
      <c r="G19" s="28">
        <f t="shared" si="5"/>
        <v>1.5960000000000002E-2</v>
      </c>
      <c r="H19" s="26">
        <f t="shared" si="6"/>
        <v>0</v>
      </c>
      <c r="I19" s="33">
        <f t="shared" si="4"/>
        <v>1.5960000000000002E-2</v>
      </c>
    </row>
    <row r="20" spans="1:9" x14ac:dyDescent="0.25">
      <c r="A20" s="32" t="s">
        <v>79</v>
      </c>
      <c r="B20" s="27" t="s">
        <v>85</v>
      </c>
      <c r="C20" s="28">
        <v>12</v>
      </c>
      <c r="D20" s="26">
        <v>4</v>
      </c>
      <c r="E20" s="28">
        <f t="shared" si="0"/>
        <v>8</v>
      </c>
      <c r="F20" s="28">
        <v>1.9599999999999999E-3</v>
      </c>
      <c r="G20" s="28">
        <f t="shared" si="5"/>
        <v>2.3519999999999999E-2</v>
      </c>
      <c r="H20" s="26">
        <f t="shared" si="6"/>
        <v>7.8399999999999997E-3</v>
      </c>
      <c r="I20" s="33">
        <f t="shared" ref="I20" si="7">G20-H20</f>
        <v>1.5679999999999999E-2</v>
      </c>
    </row>
    <row r="21" spans="1:9" x14ac:dyDescent="0.25">
      <c r="A21" s="32" t="s">
        <v>79</v>
      </c>
      <c r="B21" s="27" t="s">
        <v>86</v>
      </c>
      <c r="C21" s="28">
        <v>12</v>
      </c>
      <c r="D21" s="26">
        <v>0</v>
      </c>
      <c r="E21" s="28">
        <f t="shared" si="0"/>
        <v>12</v>
      </c>
      <c r="F21" s="28">
        <v>2.4499999999999999E-3</v>
      </c>
      <c r="G21" s="28">
        <f t="shared" si="5"/>
        <v>2.9399999999999999E-2</v>
      </c>
      <c r="H21" s="26">
        <f t="shared" si="6"/>
        <v>0</v>
      </c>
      <c r="I21" s="33">
        <f t="shared" ref="I21:I23" si="8">G21-H21</f>
        <v>2.9399999999999999E-2</v>
      </c>
    </row>
    <row r="22" spans="1:9" x14ac:dyDescent="0.25">
      <c r="A22" s="32" t="s">
        <v>79</v>
      </c>
      <c r="B22" s="27" t="s">
        <v>87</v>
      </c>
      <c r="C22" s="28">
        <v>6</v>
      </c>
      <c r="D22" s="26">
        <v>1</v>
      </c>
      <c r="E22" s="28">
        <f t="shared" si="0"/>
        <v>5</v>
      </c>
      <c r="F22" s="28">
        <v>3.29E-3</v>
      </c>
      <c r="G22" s="28">
        <f t="shared" si="5"/>
        <v>1.9740000000000001E-2</v>
      </c>
      <c r="H22" s="26">
        <f t="shared" si="6"/>
        <v>3.29E-3</v>
      </c>
      <c r="I22" s="33">
        <f t="shared" si="8"/>
        <v>1.6449999999999999E-2</v>
      </c>
    </row>
    <row r="23" spans="1:9" ht="14.4" thickBot="1" x14ac:dyDescent="0.3">
      <c r="A23" s="34" t="s">
        <v>79</v>
      </c>
      <c r="B23" s="35" t="s">
        <v>88</v>
      </c>
      <c r="C23" s="36">
        <v>6</v>
      </c>
      <c r="D23" s="37">
        <v>0</v>
      </c>
      <c r="E23" s="36">
        <f t="shared" si="0"/>
        <v>6</v>
      </c>
      <c r="F23" s="36">
        <v>3.9199999999999999E-3</v>
      </c>
      <c r="G23" s="36">
        <f t="shared" si="5"/>
        <v>2.3519999999999999E-2</v>
      </c>
      <c r="H23" s="37">
        <f t="shared" si="6"/>
        <v>0</v>
      </c>
      <c r="I23" s="38">
        <f t="shared" si="8"/>
        <v>2.3519999999999999E-2</v>
      </c>
    </row>
  </sheetData>
  <pageMargins left="0.70866141732283472" right="0.70866141732283472" top="0.74803149606299213" bottom="0.74803149606299213" header="0.31496062992125984" footer="0.31496062992125984"/>
  <pageSetup paperSize="9" scale="88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topLeftCell="A16" workbookViewId="0">
      <selection activeCell="A25" sqref="A25"/>
    </sheetView>
  </sheetViews>
  <sheetFormatPr defaultColWidth="9.109375" defaultRowHeight="13.8" x14ac:dyDescent="0.25"/>
  <cols>
    <col min="1" max="1" width="37.6640625" style="2" customWidth="1"/>
    <col min="2" max="2" width="22.44140625" style="2" customWidth="1"/>
    <col min="3" max="3" width="16.44140625" style="2" customWidth="1"/>
    <col min="4" max="4" width="17" style="1" customWidth="1"/>
    <col min="5" max="16384" width="9.109375" style="1"/>
  </cols>
  <sheetData>
    <row r="1" spans="1:4" ht="35.4" thickBot="1" x14ac:dyDescent="0.3">
      <c r="A1" s="11" t="s">
        <v>0</v>
      </c>
      <c r="B1" s="6" t="s">
        <v>2</v>
      </c>
      <c r="C1" s="6" t="s">
        <v>1</v>
      </c>
      <c r="D1" s="6" t="s">
        <v>24</v>
      </c>
    </row>
    <row r="2" spans="1:4" x14ac:dyDescent="0.25">
      <c r="A2" s="12" t="s">
        <v>33</v>
      </c>
      <c r="B2" s="7" t="s">
        <v>34</v>
      </c>
      <c r="C2" s="7">
        <v>4</v>
      </c>
      <c r="D2" s="7"/>
    </row>
    <row r="3" spans="1:4" x14ac:dyDescent="0.25">
      <c r="A3" s="13" t="s">
        <v>33</v>
      </c>
      <c r="B3" s="8" t="s">
        <v>35</v>
      </c>
      <c r="C3" s="8">
        <v>2</v>
      </c>
      <c r="D3" s="8"/>
    </row>
    <row r="4" spans="1:4" x14ac:dyDescent="0.25">
      <c r="A4" s="13" t="s">
        <v>36</v>
      </c>
      <c r="B4" s="8" t="s">
        <v>34</v>
      </c>
      <c r="C4" s="8">
        <v>3</v>
      </c>
      <c r="D4" s="8"/>
    </row>
    <row r="5" spans="1:4" x14ac:dyDescent="0.25">
      <c r="A5" s="13" t="s">
        <v>36</v>
      </c>
      <c r="B5" s="8" t="s">
        <v>37</v>
      </c>
      <c r="C5" s="8">
        <v>1</v>
      </c>
      <c r="D5" s="8"/>
    </row>
    <row r="6" spans="1:4" x14ac:dyDescent="0.25">
      <c r="A6" s="13" t="s">
        <v>38</v>
      </c>
      <c r="B6" s="8" t="s">
        <v>39</v>
      </c>
      <c r="C6" s="8">
        <v>2</v>
      </c>
      <c r="D6" s="8"/>
    </row>
    <row r="7" spans="1:4" x14ac:dyDescent="0.25">
      <c r="A7" s="13" t="s">
        <v>38</v>
      </c>
      <c r="B7" s="19" t="s">
        <v>40</v>
      </c>
      <c r="C7" s="8">
        <v>3</v>
      </c>
      <c r="D7" s="8"/>
    </row>
    <row r="8" spans="1:4" x14ac:dyDescent="0.25">
      <c r="A8" s="13" t="s">
        <v>41</v>
      </c>
      <c r="B8" s="8"/>
      <c r="C8" s="8">
        <v>1</v>
      </c>
      <c r="D8" s="8"/>
    </row>
    <row r="9" spans="1:4" x14ac:dyDescent="0.25">
      <c r="A9" s="13" t="s">
        <v>42</v>
      </c>
      <c r="B9" s="8"/>
      <c r="C9" s="8">
        <v>1</v>
      </c>
      <c r="D9" s="8"/>
    </row>
    <row r="10" spans="1:4" x14ac:dyDescent="0.25">
      <c r="A10" s="13" t="s">
        <v>44</v>
      </c>
      <c r="B10" s="8" t="s">
        <v>43</v>
      </c>
      <c r="C10" s="8">
        <v>50</v>
      </c>
      <c r="D10" s="8"/>
    </row>
    <row r="11" spans="1:4" x14ac:dyDescent="0.25">
      <c r="A11" s="13" t="s">
        <v>45</v>
      </c>
      <c r="B11" s="8"/>
      <c r="C11" s="8">
        <v>2</v>
      </c>
      <c r="D11" s="8"/>
    </row>
    <row r="12" spans="1:4" x14ac:dyDescent="0.25">
      <c r="A12" s="13" t="s">
        <v>46</v>
      </c>
      <c r="B12" s="8"/>
      <c r="C12" s="8">
        <v>2</v>
      </c>
      <c r="D12" s="8"/>
    </row>
    <row r="13" spans="1:4" ht="27.6" x14ac:dyDescent="0.25">
      <c r="A13" s="13" t="s">
        <v>47</v>
      </c>
      <c r="B13" s="8">
        <v>6007</v>
      </c>
      <c r="C13" s="8">
        <v>2</v>
      </c>
      <c r="D13" s="8" t="s">
        <v>48</v>
      </c>
    </row>
    <row r="14" spans="1:4" ht="27.6" x14ac:dyDescent="0.25">
      <c r="A14" s="13" t="s">
        <v>47</v>
      </c>
      <c r="B14" s="8">
        <v>6206</v>
      </c>
      <c r="C14" s="8">
        <v>2</v>
      </c>
      <c r="D14" s="8" t="s">
        <v>48</v>
      </c>
    </row>
    <row r="15" spans="1:4" ht="27.6" x14ac:dyDescent="0.25">
      <c r="A15" s="13" t="s">
        <v>49</v>
      </c>
      <c r="B15" s="8"/>
      <c r="C15" s="8">
        <v>2</v>
      </c>
      <c r="D15" s="8" t="s">
        <v>50</v>
      </c>
    </row>
    <row r="16" spans="1:4" x14ac:dyDescent="0.25">
      <c r="A16" s="13" t="s">
        <v>51</v>
      </c>
      <c r="B16" s="8" t="s">
        <v>52</v>
      </c>
      <c r="C16" s="8">
        <v>50</v>
      </c>
      <c r="D16" s="8"/>
    </row>
    <row r="17" spans="1:4" x14ac:dyDescent="0.25">
      <c r="A17" s="13" t="s">
        <v>53</v>
      </c>
      <c r="B17" s="10"/>
      <c r="C17" s="8">
        <v>3</v>
      </c>
      <c r="D17" s="8"/>
    </row>
    <row r="18" spans="1:4" x14ac:dyDescent="0.25">
      <c r="A18" s="13" t="s">
        <v>53</v>
      </c>
      <c r="B18" s="10"/>
      <c r="C18" s="8">
        <v>4</v>
      </c>
      <c r="D18" s="8"/>
    </row>
    <row r="19" spans="1:4" x14ac:dyDescent="0.25">
      <c r="A19" s="13" t="s">
        <v>54</v>
      </c>
      <c r="B19" s="10"/>
      <c r="C19" s="8">
        <v>1</v>
      </c>
      <c r="D19" s="8"/>
    </row>
    <row r="20" spans="1:4" x14ac:dyDescent="0.25">
      <c r="A20" s="16" t="s">
        <v>54</v>
      </c>
      <c r="B20" s="20"/>
      <c r="C20" s="17">
        <v>1</v>
      </c>
      <c r="D20" s="17"/>
    </row>
    <row r="21" spans="1:4" x14ac:dyDescent="0.25">
      <c r="A21" s="13" t="s">
        <v>54</v>
      </c>
      <c r="B21" s="10"/>
      <c r="C21" s="8">
        <v>1</v>
      </c>
      <c r="D21" s="8"/>
    </row>
    <row r="22" spans="1:4" x14ac:dyDescent="0.25">
      <c r="A22" s="13" t="s">
        <v>55</v>
      </c>
      <c r="B22" s="10"/>
      <c r="C22" s="8"/>
      <c r="D22" s="8"/>
    </row>
    <row r="23" spans="1:4" x14ac:dyDescent="0.25">
      <c r="A23" s="13" t="s">
        <v>56</v>
      </c>
      <c r="B23" s="19" t="s">
        <v>57</v>
      </c>
      <c r="C23" s="8">
        <v>1</v>
      </c>
      <c r="D23" s="21"/>
    </row>
    <row r="24" spans="1:4" x14ac:dyDescent="0.25">
      <c r="A24" s="13" t="s">
        <v>56</v>
      </c>
      <c r="B24" s="19" t="s">
        <v>58</v>
      </c>
      <c r="C24" s="8">
        <v>1</v>
      </c>
      <c r="D24" s="21"/>
    </row>
    <row r="25" spans="1:4" x14ac:dyDescent="0.25">
      <c r="A25" s="13" t="s">
        <v>56</v>
      </c>
      <c r="B25" s="19" t="s">
        <v>59</v>
      </c>
      <c r="C25" s="8">
        <v>1</v>
      </c>
      <c r="D25" s="21"/>
    </row>
    <row r="26" spans="1:4" x14ac:dyDescent="0.25">
      <c r="A26" s="13" t="s">
        <v>60</v>
      </c>
      <c r="B26" s="8"/>
      <c r="C26" s="8"/>
      <c r="D26" s="21"/>
    </row>
    <row r="27" spans="1:4" x14ac:dyDescent="0.25">
      <c r="A27" s="13" t="s">
        <v>61</v>
      </c>
      <c r="B27" s="19" t="s">
        <v>62</v>
      </c>
      <c r="C27" s="8">
        <v>1</v>
      </c>
      <c r="D27" s="21"/>
    </row>
    <row r="28" spans="1:4" x14ac:dyDescent="0.25">
      <c r="A28" s="13" t="s">
        <v>61</v>
      </c>
      <c r="B28" s="19" t="s">
        <v>63</v>
      </c>
      <c r="C28" s="8">
        <v>1</v>
      </c>
      <c r="D28" s="21"/>
    </row>
    <row r="29" spans="1:4" x14ac:dyDescent="0.25">
      <c r="A29" s="13" t="s">
        <v>64</v>
      </c>
      <c r="B29" s="8"/>
      <c r="C29" s="8">
        <v>4</v>
      </c>
      <c r="D29" s="21"/>
    </row>
    <row r="30" spans="1:4" ht="14.4" thickBot="1" x14ac:dyDescent="0.3">
      <c r="A30" s="14" t="s">
        <v>64</v>
      </c>
      <c r="B30" s="9"/>
      <c r="C30" s="9">
        <v>1</v>
      </c>
      <c r="D30" s="22"/>
    </row>
    <row r="31" spans="1:4" x14ac:dyDescent="0.25">
      <c r="A31" s="3"/>
    </row>
    <row r="32" spans="1:4" x14ac:dyDescent="0.25">
      <c r="A32" s="3"/>
    </row>
  </sheetData>
  <printOptions horizontalCentered="1"/>
  <pageMargins left="0.11811023622047245" right="0.11811023622047245" top="0.15748031496062992" bottom="0.15748031496062992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Шлифинструмент</vt:lpstr>
      <vt:lpstr>Наплавочный порошок</vt:lpstr>
      <vt:lpstr>Лак</vt:lpstr>
      <vt:lpstr>Металл</vt:lpstr>
      <vt:lpstr>Разное</vt:lpstr>
    </vt:vector>
  </TitlesOfParts>
  <Company>WareZ Provider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Gavrilenko D. Aleksandr</dc:creator>
  <cp:lastModifiedBy>Base</cp:lastModifiedBy>
  <cp:lastPrinted>2018-11-15T08:05:05Z</cp:lastPrinted>
  <dcterms:created xsi:type="dcterms:W3CDTF">2012-06-19T10:36:22Z</dcterms:created>
  <dcterms:modified xsi:type="dcterms:W3CDTF">2019-11-20T11:41:46Z</dcterms:modified>
</cp:coreProperties>
</file>