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6-2-700-17 (Экстра New)\"/>
    </mc:Choice>
  </mc:AlternateContent>
  <bookViews>
    <workbookView xWindow="14400" yWindow="-12" windowWidth="14448" windowHeight="12432" firstSheet="2" activeTab="5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 s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1" i="16" l="1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<sst xmlns="http://schemas.openxmlformats.org/spreadsheetml/2006/main" count="539" uniqueCount="149">
  <si>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</si>
  <si>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</si>
  <si>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</si>
  <si>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</si>
  <si>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</si>
  <si>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</si>
  <si>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</si>
  <si>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</si>
  <si>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</si>
  <si>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</si>
  <si>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</si>
  <si>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</si>
  <si>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</si>
  <si>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</si>
  <si>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</si>
  <si>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</si>
  <si>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</si>
  <si>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</si>
  <si>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</si>
  <si>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</si>
  <si>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</si>
  <si>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</si>
  <si>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</si>
  <si>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</si>
  <si>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</si>
  <si>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</si>
  <si>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</si>
  <si>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</si>
  <si>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</si>
  <si>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</si>
  <si>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</si>
  <si>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</si>
  <si>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</si>
  <si>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</si>
  <si>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</si>
  <si>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</si>
  <si>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</si>
  <si>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</si>
  <si>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</si>
  <si>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</si>
  <si>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</si>
  <si>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</si>
  <si>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</si>
  <si>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</si>
  <si>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</si>
  <si>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</si>
  <si>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</si>
  <si>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</si>
  <si>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</si>
  <si>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</si>
  <si>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</si>
  <si>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</si>
  <si>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</si>
  <si>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</si>
  <si>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</si>
  <si>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</si>
  <si>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</si>
  <si>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</si>
  <si>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</si>
  <si>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</si>
  <si>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</si>
  <si>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</si>
  <si>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</si>
  <si>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</si>
  <si>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</si>
  <si>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</si>
  <si>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</si>
  <si>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</si>
  <si>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</si>
  <si>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</si>
  <si>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</si>
  <si>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</si>
  <si>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</si>
  <si>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</si>
  <si>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</si>
  <si>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</si>
  <si>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</si>
  <si>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</si>
  <si>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</si>
  <si>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</si>
  <si>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</si>
  <si>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</si>
  <si>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</si>
  <si>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</si>
  <si>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</si>
  <si>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</si>
  <si>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</si>
  <si>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</si>
  <si>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</si>
  <si>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</si>
  <si>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</si>
  <si>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</si>
  <si>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</si>
  <si>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</si>
  <si>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</si>
  <si>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</si>
  <si>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</si>
  <si>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</si>
  <si>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</si>
  <si>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</si>
  <si>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</si>
  <si>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</si>
  <si>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</si>
  <si>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</si>
  <si>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</si>
  <si>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</si>
  <si>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</si>
  <si>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</si>
  <si>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</si>
  <si>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</si>
  <si>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</si>
  <si>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</si>
  <si>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</si>
  <si>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</si>
  <si>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</si>
  <si>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</si>
  <si>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</si>
  <si>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</si>
  <si>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</si>
  <si>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</si>
  <si>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</si>
  <si>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</si>
  <si>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</si>
  <si>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</si>
  <si>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</si>
  <si>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</si>
  <si>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</si>
  <si>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</si>
  <si>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</si>
  <si>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</si>
  <si>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</si>
  <si>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</si>
  <si>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</si>
  <si>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</si>
  <si>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</si>
  <si>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</si>
  <si>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</si>
  <si>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</si>
  <si>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</si>
  <si>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</si>
  <si>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</si>
  <si>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</si>
  <si>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</si>
  <si>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</si>
  <si>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</si>
  <si>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</si>
  <si>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</si>
  <si>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</si>
  <si>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ХXI-КПМ-26-2-700-17 (Экстра 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</si>
</sst>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workbookViewId="0">
      <selection activeCell="D11" sqref="D11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>
      <c r="A1" s="497" t="s">
        <v>82</v>
      </c>
      <c r="B1" s="501"/>
      <c r="C1" s="501"/>
      <c r="D1" s="501"/>
      <c r="E1" s="501"/>
      <c r="G1" s="363" t="s">
        <v>81</v>
      </c>
    </row>
    <row r="2" spans="1:11" ht="17.399999999999999" thickTop="1" thickBot="1">
      <c r="A2" s="498" t="s">
        <v>148</v>
      </c>
      <c r="B2" s="499"/>
      <c r="C2" s="499"/>
      <c r="D2" s="499"/>
      <c r="E2" s="500"/>
      <c r="G2" s="362" t="s">
        <v>79</v>
      </c>
    </row>
    <row r="3" spans="1:11" ht="16.8" thickTop="1">
      <c r="G3" s="362" t="s">
        <v>80</v>
      </c>
    </row>
    <row r="4" spans="1:11" ht="13.8" thickBot="1">
      <c r="A4" s="502" t="s">
        <v>83</v>
      </c>
      <c r="B4" s="503"/>
      <c r="C4" s="503"/>
      <c r="D4" s="503"/>
      <c r="E4" s="503"/>
    </row>
    <row r="5" spans="1:11" ht="16.8" thickTop="1" thickBot="1">
      <c r="A5" s="504" t="s">
        <v>87</v>
      </c>
      <c r="B5" s="505"/>
      <c r="C5" s="505"/>
      <c r="D5" s="505"/>
      <c r="E5" s="506"/>
    </row>
    <row r="6" spans="1:11" ht="13.8" thickTop="1"/>
    <row r="7" spans="1:11" ht="13.8" thickBot="1">
      <c r="A7" s="497" t="s">
        <v>84</v>
      </c>
      <c r="B7" s="501"/>
      <c r="C7" s="501"/>
      <c r="D7" s="501"/>
      <c r="E7" s="501"/>
    </row>
    <row r="8" spans="1:11" ht="16.8" thickTop="1" thickBot="1">
      <c r="A8" s="507"/>
      <c r="B8" s="508"/>
      <c r="C8" s="508"/>
      <c r="D8" s="508"/>
      <c r="E8" s="509"/>
    </row>
    <row r="10" spans="1:11" ht="13.8" thickBot="1">
      <c r="A10" s="497" t="s">
        <v>85</v>
      </c>
      <c r="B10" s="497"/>
      <c r="C10" s="364"/>
      <c r="D10" s="370" t="s">
        <v>94</v>
      </c>
      <c r="E10" s="364"/>
      <c r="F10" t="s">
        <v>95</v>
      </c>
    </row>
    <row r="11" spans="1:11" ht="16.8" thickTop="1" thickBot="1">
      <c r="A11" s="495"/>
      <c r="B11" s="496"/>
      <c r="D11" s="369">
        <v>43761</v>
      </c>
      <c r="F11" s="492" t="s">
        <v>97</v>
      </c>
      <c r="G11" s="492"/>
      <c r="H11" s="492"/>
      <c r="I11" s="492"/>
      <c r="J11" s="493" t="s">
        <v>99</v>
      </c>
      <c r="K11" s="493"/>
    </row>
    <row r="12" spans="1:11">
      <c r="F12" s="492" t="s">
        <v>86</v>
      </c>
      <c r="G12" s="492"/>
      <c r="H12" s="492"/>
      <c r="I12" s="492"/>
      <c r="J12" s="493" t="s">
        <v>100</v>
      </c>
      <c r="K12" s="493"/>
    </row>
    <row r="13" spans="1:11" ht="39.6">
      <c r="A13" s="374" t="s">
        <v>88</v>
      </c>
      <c r="B13" s="374" t="s">
        <v>89</v>
      </c>
      <c r="C13" s="374" t="s">
        <v>104</v>
      </c>
      <c r="D13" s="374" t="s">
        <v>139</v>
      </c>
      <c r="E13" s="474" t="s">
        <v>140</v>
      </c>
      <c r="F13" s="492" t="s">
        <v>98</v>
      </c>
      <c r="G13" s="492"/>
      <c r="H13" s="492"/>
      <c r="I13" s="492"/>
      <c r="J13" s="493" t="s">
        <v>101</v>
      </c>
      <c r="K13" s="493"/>
    </row>
    <row r="14" spans="1:11">
      <c r="A14" s="365" t="s">
        <v>43</v>
      </c>
      <c r="B14" s="366">
        <v>26</v>
      </c>
      <c r="C14" s="372" t="s">
        <v>110</v>
      </c>
      <c r="D14" s="366">
        <v>32.5</v>
      </c>
      <c r="E14" s="366">
        <f>B14*D14</f>
        <v>845</v>
      </c>
    </row>
    <row r="15" spans="1:11">
      <c r="A15" s="365" t="s">
        <v>44</v>
      </c>
      <c r="B15" s="366">
        <v>26</v>
      </c>
      <c r="C15" s="372" t="s">
        <v>110</v>
      </c>
      <c r="D15" s="366">
        <v>3</v>
      </c>
      <c r="E15" s="366">
        <f t="shared" ref="E15:E26" si="0">B15*D15</f>
        <v>78</v>
      </c>
    </row>
    <row r="16" spans="1:11">
      <c r="A16" s="365" t="s">
        <v>38</v>
      </c>
      <c r="B16" s="366">
        <v>34</v>
      </c>
      <c r="C16" s="372" t="s">
        <v>110</v>
      </c>
      <c r="D16" s="366">
        <v>34.200000000000003</v>
      </c>
      <c r="E16" s="366">
        <f t="shared" si="0"/>
        <v>1162.8000000000002</v>
      </c>
    </row>
    <row r="17" spans="1:7">
      <c r="A17" s="365" t="s">
        <v>23</v>
      </c>
      <c r="B17" s="366">
        <v>34</v>
      </c>
      <c r="C17" s="372" t="s">
        <v>110</v>
      </c>
      <c r="D17" s="366">
        <v>1.3</v>
      </c>
      <c r="E17" s="366">
        <f t="shared" si="0"/>
        <v>44.2</v>
      </c>
    </row>
    <row r="18" spans="1:7">
      <c r="A18" s="365" t="s">
        <v>47</v>
      </c>
      <c r="B18" s="366">
        <v>80</v>
      </c>
      <c r="C18" s="372" t="s">
        <v>110</v>
      </c>
      <c r="D18" s="366">
        <v>1.29</v>
      </c>
      <c r="E18" s="366">
        <f t="shared" si="0"/>
        <v>103.2</v>
      </c>
    </row>
    <row r="19" spans="1:7">
      <c r="A19" s="365" t="s">
        <v>90</v>
      </c>
      <c r="B19" s="366">
        <v>80</v>
      </c>
      <c r="C19" s="372" t="s">
        <v>110</v>
      </c>
      <c r="D19" s="366">
        <v>0.3</v>
      </c>
      <c r="E19" s="366">
        <f t="shared" si="0"/>
        <v>24</v>
      </c>
    </row>
    <row r="20" spans="1:7">
      <c r="A20" s="365" t="s">
        <v>51</v>
      </c>
      <c r="B20" s="366">
        <v>80</v>
      </c>
      <c r="C20" s="372" t="s">
        <v>110</v>
      </c>
      <c r="D20" s="366">
        <v>0.5</v>
      </c>
      <c r="E20" s="366">
        <f t="shared" si="0"/>
        <v>40</v>
      </c>
    </row>
    <row r="21" spans="1:7">
      <c r="A21" s="365" t="s">
        <v>53</v>
      </c>
      <c r="B21" s="366">
        <v>20</v>
      </c>
      <c r="C21" s="372" t="s">
        <v>110</v>
      </c>
      <c r="D21" s="366">
        <v>0.4</v>
      </c>
      <c r="E21" s="366">
        <f t="shared" si="0"/>
        <v>8</v>
      </c>
    </row>
    <row r="22" spans="1:7">
      <c r="A22" s="365" t="s">
        <v>91</v>
      </c>
      <c r="B22" s="372"/>
      <c r="C22" s="372"/>
      <c r="D22" s="366"/>
      <c r="E22" s="366">
        <f t="shared" si="0"/>
        <v>0</v>
      </c>
    </row>
    <row r="23" spans="1:7">
      <c r="A23" s="365" t="s">
        <v>56</v>
      </c>
      <c r="B23" s="366">
        <v>24</v>
      </c>
      <c r="C23" s="372" t="s">
        <v>110</v>
      </c>
      <c r="D23" s="366">
        <v>1.7</v>
      </c>
      <c r="E23" s="366">
        <f t="shared" si="0"/>
        <v>40.799999999999997</v>
      </c>
    </row>
    <row r="24" spans="1:7">
      <c r="A24" s="365" t="s">
        <v>70</v>
      </c>
      <c r="B24" s="366">
        <v>9</v>
      </c>
      <c r="C24" s="372" t="s">
        <v>110</v>
      </c>
      <c r="D24" s="366">
        <v>3</v>
      </c>
      <c r="E24" s="366">
        <f t="shared" si="0"/>
        <v>27</v>
      </c>
    </row>
    <row r="25" spans="1:7">
      <c r="A25" s="365" t="s">
        <v>92</v>
      </c>
      <c r="B25" s="372"/>
      <c r="C25" s="372"/>
      <c r="D25" s="366"/>
      <c r="E25" s="366">
        <f t="shared" si="0"/>
        <v>0</v>
      </c>
    </row>
    <row r="26" spans="1:7">
      <c r="A26" s="367" t="s">
        <v>55</v>
      </c>
      <c r="B26" s="368">
        <v>18</v>
      </c>
      <c r="C26" s="372" t="s">
        <v>110</v>
      </c>
      <c r="D26" s="366">
        <v>1.5</v>
      </c>
      <c r="E26" s="366">
        <f t="shared" si="0"/>
        <v>27</v>
      </c>
    </row>
    <row r="27" spans="1:7">
      <c r="A27" s="367" t="s">
        <v>106</v>
      </c>
      <c r="B27" s="373">
        <v>24</v>
      </c>
      <c r="C27" s="375"/>
      <c r="D27" s="366"/>
      <c r="E27" s="366"/>
    </row>
    <row r="28" spans="1:7">
      <c r="A28" s="371"/>
      <c r="D28" s="370"/>
      <c r="E28" s="370">
        <f>SUM(E14:E27)</f>
        <v>2400</v>
      </c>
      <c r="F28">
        <v>2400</v>
      </c>
      <c r="G28">
        <f>F28-E28</f>
        <v>0</v>
      </c>
    </row>
    <row r="29" spans="1:7">
      <c r="A29" s="494" t="s">
        <v>107</v>
      </c>
      <c r="B29" s="494"/>
      <c r="C29" s="494"/>
    </row>
    <row r="30" spans="1:7">
      <c r="A30" t="s">
        <v>112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>
      <c r="A2" s="163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Данные!B20</f>
        <v>80</v>
      </c>
      <c r="L2" s="619"/>
      <c r="M2" s="164"/>
      <c r="N2" s="165"/>
      <c r="O2" s="166"/>
      <c r="P2" s="636"/>
      <c r="Q2" s="636"/>
      <c r="R2" s="167"/>
      <c r="S2" s="168"/>
    </row>
    <row r="3" spans="1:19" ht="17.25" customHeight="1" thickBot="1">
      <c r="A3" s="163"/>
      <c r="B3" s="602"/>
      <c r="C3" s="603"/>
      <c r="D3" s="604"/>
      <c r="E3" s="611" t="s">
        <v>51</v>
      </c>
      <c r="F3" s="612"/>
      <c r="G3" s="612"/>
      <c r="H3" s="613"/>
      <c r="I3" s="616"/>
      <c r="J3" s="617"/>
      <c r="K3" s="620"/>
      <c r="L3" s="621"/>
      <c r="M3" s="169"/>
      <c r="N3" s="170"/>
      <c r="O3" s="170"/>
      <c r="P3" s="170"/>
      <c r="Q3" s="170"/>
      <c r="R3" s="171"/>
      <c r="S3" s="168"/>
    </row>
    <row r="4" spans="1:19" ht="17.100000000000001" customHeight="1" thickBot="1">
      <c r="A4" s="163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>
      <c r="A5" s="163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>
      <c r="A6" s="163"/>
      <c r="B6" s="580" t="s">
        <v>12</v>
      </c>
      <c r="C6" s="595"/>
      <c r="D6" s="498" t="str">
        <f>Данные!$A2</f>
        <v>ХXI-КПМ-26-2-700-17 (Экстра New)</v>
      </c>
      <c r="E6" s="585"/>
      <c r="F6" s="585"/>
      <c r="G6" s="585"/>
      <c r="H6" s="586"/>
      <c r="I6" s="596"/>
      <c r="J6" s="597"/>
      <c r="K6" s="598"/>
      <c r="L6" s="506"/>
      <c r="M6" s="169"/>
      <c r="N6" s="170"/>
      <c r="O6" s="170"/>
      <c r="P6" s="170"/>
      <c r="Q6" s="170"/>
      <c r="R6" s="171"/>
      <c r="S6" s="168"/>
    </row>
    <row r="7" spans="1:19" ht="66" customHeight="1" thickTop="1" thickBot="1">
      <c r="A7" s="163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172"/>
      <c r="N7" s="170"/>
      <c r="O7" s="170"/>
      <c r="P7" s="170"/>
      <c r="Q7" s="170"/>
      <c r="R7" s="171"/>
      <c r="S7" s="168"/>
    </row>
    <row r="8" spans="1:19" ht="4.5" customHeight="1" thickBot="1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/>
    <row r="21" spans="1:19">
      <c r="L21" s="627" t="s">
        <v>142</v>
      </c>
      <c r="M21" s="627"/>
      <c r="N21" s="627"/>
      <c r="O21" s="475"/>
      <c r="P21" s="475"/>
      <c r="Q21" s="491"/>
      <c r="R21" s="491"/>
    </row>
    <row r="22" spans="1:19">
      <c r="O22" s="549" t="s">
        <v>146</v>
      </c>
      <c r="P22" s="549"/>
      <c r="Q22" s="550" t="s">
        <v>147</v>
      </c>
      <c r="R22" s="55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>
      <c r="A2" s="202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Данные!B21</f>
        <v>20</v>
      </c>
      <c r="L2" s="619"/>
      <c r="M2" s="203"/>
      <c r="N2" s="204"/>
      <c r="O2" s="205"/>
      <c r="P2" s="637"/>
      <c r="Q2" s="637"/>
      <c r="R2" s="206"/>
      <c r="S2" s="207"/>
    </row>
    <row r="3" spans="1:19" ht="17.25" customHeight="1" thickBot="1">
      <c r="A3" s="202"/>
      <c r="B3" s="602"/>
      <c r="C3" s="603"/>
      <c r="D3" s="604"/>
      <c r="E3" s="611" t="s">
        <v>53</v>
      </c>
      <c r="F3" s="612"/>
      <c r="G3" s="612"/>
      <c r="H3" s="613"/>
      <c r="I3" s="616"/>
      <c r="J3" s="617"/>
      <c r="K3" s="620"/>
      <c r="L3" s="621"/>
      <c r="M3" s="208"/>
      <c r="N3" s="209"/>
      <c r="O3" s="209"/>
      <c r="P3" s="209"/>
      <c r="Q3" s="209"/>
      <c r="R3" s="210"/>
      <c r="S3" s="207"/>
    </row>
    <row r="4" spans="1:19" ht="17.100000000000001" customHeight="1" thickBot="1">
      <c r="A4" s="202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>
      <c r="A5" s="202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>
      <c r="A6" s="202"/>
      <c r="B6" s="580" t="s">
        <v>12</v>
      </c>
      <c r="C6" s="595"/>
      <c r="D6" s="498" t="str">
        <f>Данные!$A2</f>
        <v>ХXI-КПМ-26-2-700-17 (Экстра New)</v>
      </c>
      <c r="E6" s="585"/>
      <c r="F6" s="585"/>
      <c r="G6" s="585"/>
      <c r="H6" s="586"/>
      <c r="I6" s="596"/>
      <c r="J6" s="597"/>
      <c r="K6" s="598"/>
      <c r="L6" s="506"/>
      <c r="M6" s="208"/>
      <c r="N6" s="209"/>
      <c r="O6" s="209"/>
      <c r="P6" s="209"/>
      <c r="Q6" s="209"/>
      <c r="R6" s="210"/>
      <c r="S6" s="207"/>
    </row>
    <row r="7" spans="1:19" ht="69.75" customHeight="1" thickTop="1" thickBot="1">
      <c r="A7" s="202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211"/>
      <c r="N7" s="209"/>
      <c r="O7" s="209"/>
      <c r="P7" s="209"/>
      <c r="Q7" s="209"/>
      <c r="R7" s="210"/>
      <c r="S7" s="207"/>
    </row>
    <row r="8" spans="1:19" ht="5.25" customHeight="1" thickBot="1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>
      <c r="A18" s="212"/>
      <c r="B18" s="638" t="s">
        <v>54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/>
    <row r="21" spans="1:19">
      <c r="L21" s="627" t="s">
        <v>142</v>
      </c>
      <c r="M21" s="627"/>
      <c r="N21" s="627"/>
      <c r="O21" s="475"/>
      <c r="P21" s="475"/>
      <c r="Q21" s="491"/>
      <c r="R21" s="491"/>
    </row>
    <row r="22" spans="1:19">
      <c r="O22" s="549" t="s">
        <v>146</v>
      </c>
      <c r="P22" s="549"/>
      <c r="Q22" s="550" t="s">
        <v>147</v>
      </c>
      <c r="R22" s="55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0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Данные!B26</f>
        <v>18</v>
      </c>
      <c r="L2" s="619"/>
      <c r="M2" s="131"/>
      <c r="N2" s="132"/>
      <c r="O2" s="133"/>
      <c r="P2" s="641"/>
      <c r="Q2" s="641"/>
      <c r="R2" s="134"/>
      <c r="S2" s="135"/>
    </row>
    <row r="3" spans="1:19" ht="17.25" customHeight="1" thickBot="1">
      <c r="A3" s="130"/>
      <c r="B3" s="602"/>
      <c r="C3" s="603"/>
      <c r="D3" s="604"/>
      <c r="E3" s="611" t="s">
        <v>55</v>
      </c>
      <c r="F3" s="612"/>
      <c r="G3" s="612"/>
      <c r="H3" s="613"/>
      <c r="I3" s="616"/>
      <c r="J3" s="617"/>
      <c r="K3" s="620"/>
      <c r="L3" s="621"/>
      <c r="M3" s="136"/>
      <c r="N3" s="137"/>
      <c r="O3" s="137"/>
      <c r="P3" s="137"/>
      <c r="Q3" s="137"/>
      <c r="R3" s="138"/>
      <c r="S3" s="135"/>
    </row>
    <row r="4" spans="1:19" ht="17.100000000000001" customHeight="1" thickBot="1">
      <c r="A4" s="130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>
      <c r="A5" s="130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>
      <c r="A6" s="130"/>
      <c r="B6" s="580" t="s">
        <v>12</v>
      </c>
      <c r="C6" s="595"/>
      <c r="D6" s="498" t="str">
        <f>Данные!$A2</f>
        <v>ХXI-КПМ-26-2-700-17 (Экстра New)</v>
      </c>
      <c r="E6" s="585"/>
      <c r="F6" s="585"/>
      <c r="G6" s="585"/>
      <c r="H6" s="586"/>
      <c r="I6" s="596"/>
      <c r="J6" s="597"/>
      <c r="K6" s="598"/>
      <c r="L6" s="506"/>
      <c r="M6" s="136"/>
      <c r="N6" s="137"/>
      <c r="O6" s="137"/>
      <c r="P6" s="137"/>
      <c r="Q6" s="137"/>
      <c r="R6" s="138"/>
      <c r="S6" s="135"/>
    </row>
    <row r="7" spans="1:19" ht="65.25" customHeight="1" thickTop="1" thickBot="1">
      <c r="A7" s="130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139"/>
      <c r="N7" s="137"/>
      <c r="O7" s="137"/>
      <c r="P7" s="137"/>
      <c r="Q7" s="137"/>
      <c r="R7" s="138"/>
      <c r="S7" s="135"/>
    </row>
    <row r="8" spans="1:19" ht="3.75" customHeight="1" thickBot="1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/>
    <row r="19" spans="1:19">
      <c r="L19" s="627" t="s">
        <v>142</v>
      </c>
      <c r="M19" s="627"/>
      <c r="N19" s="627"/>
      <c r="O19" s="475"/>
      <c r="P19" s="475"/>
      <c r="Q19" s="491"/>
      <c r="R19" s="491"/>
    </row>
    <row r="20" spans="1:19">
      <c r="O20" s="549" t="s">
        <v>146</v>
      </c>
      <c r="P20" s="549"/>
      <c r="Q20" s="550" t="s">
        <v>147</v>
      </c>
      <c r="R20" s="55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>
      <c r="A2" s="259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43">
        <f>Данные!B23</f>
        <v>24</v>
      </c>
      <c r="L2" s="644"/>
      <c r="M2" s="260"/>
      <c r="N2" s="261"/>
      <c r="O2" s="262"/>
      <c r="P2" s="642"/>
      <c r="Q2" s="642"/>
      <c r="R2" s="263"/>
      <c r="S2" s="264"/>
    </row>
    <row r="3" spans="1:19" ht="17.25" customHeight="1" thickBot="1">
      <c r="A3" s="259"/>
      <c r="B3" s="602"/>
      <c r="C3" s="603"/>
      <c r="D3" s="604"/>
      <c r="E3" s="611" t="s">
        <v>56</v>
      </c>
      <c r="F3" s="612"/>
      <c r="G3" s="612"/>
      <c r="H3" s="613"/>
      <c r="I3" s="616"/>
      <c r="J3" s="617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>
      <c r="A4" s="259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>
      <c r="A5" s="259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>
      <c r="A6" s="259"/>
      <c r="B6" s="580" t="s">
        <v>12</v>
      </c>
      <c r="C6" s="595"/>
      <c r="D6" s="498" t="str">
        <f>Данные!$A2</f>
        <v>ХXI-КПМ-26-2-700-17 (Экстра New)</v>
      </c>
      <c r="E6" s="585"/>
      <c r="F6" s="585"/>
      <c r="G6" s="585"/>
      <c r="H6" s="586"/>
      <c r="I6" s="596"/>
      <c r="J6" s="597"/>
      <c r="K6" s="598"/>
      <c r="L6" s="506"/>
      <c r="M6" s="265"/>
      <c r="N6" s="266"/>
      <c r="O6" s="266"/>
      <c r="P6" s="266"/>
      <c r="Q6" s="266"/>
      <c r="R6" s="267"/>
      <c r="S6" s="264"/>
    </row>
    <row r="7" spans="1:19" ht="78.75" customHeight="1" thickTop="1" thickBot="1">
      <c r="A7" s="259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268"/>
      <c r="N7" s="266"/>
      <c r="O7" s="266"/>
      <c r="P7" s="266"/>
      <c r="Q7" s="266"/>
      <c r="R7" s="267"/>
      <c r="S7" s="264"/>
    </row>
    <row r="8" spans="1:19" ht="3.75" customHeight="1" thickBot="1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/>
    <row r="18" spans="12:18">
      <c r="L18" s="627" t="s">
        <v>142</v>
      </c>
      <c r="M18" s="627"/>
      <c r="N18" s="627"/>
      <c r="O18" s="475"/>
      <c r="P18" s="475"/>
      <c r="Q18" s="491"/>
      <c r="R18" s="491"/>
    </row>
    <row r="19" spans="12:18">
      <c r="O19" s="549" t="s">
        <v>146</v>
      </c>
      <c r="P19" s="549"/>
      <c r="Q19" s="550" t="s">
        <v>147</v>
      </c>
      <c r="R19" s="55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80"/>
      <c r="B1" s="473" t="s">
        <v>113</v>
      </c>
      <c r="C1" s="380"/>
      <c r="D1" s="472" t="str">
        <f>Данные!A2</f>
        <v>ХXI-КПМ-26-2-700-17 (Экстра New)</v>
      </c>
      <c r="E1" s="380"/>
      <c r="F1" s="380"/>
      <c r="G1" s="380"/>
      <c r="H1" s="380"/>
      <c r="I1" s="380"/>
      <c r="J1" s="380"/>
      <c r="K1" s="380"/>
      <c r="L1" s="380"/>
    </row>
    <row r="2" spans="1:13" ht="15.6">
      <c r="A2" s="380"/>
      <c r="B2" s="380" t="s">
        <v>114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>
      <c r="A3" s="515" t="s">
        <v>115</v>
      </c>
      <c r="B3" s="515"/>
      <c r="C3" s="515"/>
      <c r="D3" s="515"/>
      <c r="E3" s="515"/>
      <c r="F3" s="515"/>
      <c r="G3" s="515"/>
      <c r="H3" s="515"/>
      <c r="I3" s="515"/>
      <c r="K3" s="382"/>
      <c r="L3" s="382"/>
      <c r="M3" s="383"/>
    </row>
    <row r="4" spans="1:13" ht="16.2" thickBot="1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>
      <c r="A5" s="387" t="s">
        <v>116</v>
      </c>
      <c r="B5" s="388" t="s">
        <v>117</v>
      </c>
      <c r="C5" s="388" t="s">
        <v>67</v>
      </c>
      <c r="D5" s="389" t="s">
        <v>118</v>
      </c>
      <c r="E5" s="388" t="s">
        <v>119</v>
      </c>
      <c r="F5" s="388" t="s">
        <v>120</v>
      </c>
      <c r="G5" s="388" t="s">
        <v>121</v>
      </c>
      <c r="H5" s="390" t="s">
        <v>122</v>
      </c>
      <c r="I5" s="391"/>
      <c r="J5" s="391"/>
      <c r="K5" s="391"/>
      <c r="L5" s="391"/>
    </row>
    <row r="6" spans="1:13">
      <c r="A6" s="392">
        <v>1</v>
      </c>
      <c r="B6" s="393" t="str">
        <f>Данные!A14</f>
        <v>Чистовая форма</v>
      </c>
      <c r="C6" s="372" t="str">
        <f>Данные!C14</f>
        <v>ХXI-КПМ-30-1-500-7</v>
      </c>
      <c r="D6" s="394">
        <f>Данные!$B14</f>
        <v>26</v>
      </c>
      <c r="E6" s="394">
        <v>26</v>
      </c>
      <c r="F6" s="395"/>
      <c r="G6" s="394">
        <f>E6-F6</f>
        <v>26</v>
      </c>
      <c r="H6" s="396"/>
      <c r="I6" s="397"/>
      <c r="J6" s="383"/>
      <c r="K6" s="383"/>
      <c r="L6" s="397"/>
    </row>
    <row r="7" spans="1:13">
      <c r="A7" s="398">
        <f>A6+1</f>
        <v>2</v>
      </c>
      <c r="B7" s="399" t="str">
        <f>Данные!A15</f>
        <v>Чистовой поддон</v>
      </c>
      <c r="C7" s="372" t="str">
        <f>Данные!C15</f>
        <v>ХXI-КПМ-30-1-500-7</v>
      </c>
      <c r="D7" s="400">
        <f>Данные!$B15</f>
        <v>26</v>
      </c>
      <c r="E7" s="400">
        <v>26</v>
      </c>
      <c r="F7" s="379"/>
      <c r="G7" s="400">
        <f t="shared" ref="G7:G17" si="0">E7-F7</f>
        <v>26</v>
      </c>
      <c r="H7" s="401"/>
      <c r="I7" s="397"/>
      <c r="J7" s="383"/>
      <c r="K7" s="383"/>
      <c r="L7" s="397"/>
    </row>
    <row r="8" spans="1:13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ХXI-КПМ-30-1-500-7</v>
      </c>
      <c r="D8" s="400">
        <f>Данные!$B16</f>
        <v>34</v>
      </c>
      <c r="E8" s="400">
        <v>30</v>
      </c>
      <c r="F8" s="379"/>
      <c r="G8" s="400">
        <f t="shared" si="0"/>
        <v>30</v>
      </c>
      <c r="H8" s="402"/>
      <c r="I8" s="397"/>
      <c r="J8" s="383"/>
      <c r="K8" s="383"/>
      <c r="L8" s="397"/>
    </row>
    <row r="9" spans="1:13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ХXI-КПМ-30-1-500-7</v>
      </c>
      <c r="D9" s="400">
        <f>Данные!$B17</f>
        <v>34</v>
      </c>
      <c r="E9" s="400">
        <v>30</v>
      </c>
      <c r="F9" s="379"/>
      <c r="G9" s="400">
        <f t="shared" si="0"/>
        <v>30</v>
      </c>
      <c r="H9" s="402"/>
      <c r="I9" s="397"/>
      <c r="J9" s="403"/>
      <c r="K9" s="383"/>
      <c r="L9" s="397"/>
    </row>
    <row r="10" spans="1:13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ХXI-КПМ-30-1-500-7</v>
      </c>
      <c r="D10" s="400">
        <f>Данные!$B18</f>
        <v>80</v>
      </c>
      <c r="E10" s="400">
        <v>70</v>
      </c>
      <c r="F10" s="379"/>
      <c r="G10" s="400">
        <f t="shared" si="0"/>
        <v>70</v>
      </c>
      <c r="H10" s="402"/>
      <c r="I10" s="403"/>
      <c r="J10" s="403"/>
      <c r="K10" s="403"/>
      <c r="L10" s="397"/>
    </row>
    <row r="11" spans="1:13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ХXI-КПМ-30-1-500-7</v>
      </c>
      <c r="D11" s="400">
        <f>Данные!$B19</f>
        <v>80</v>
      </c>
      <c r="E11" s="400">
        <v>70</v>
      </c>
      <c r="F11" s="379"/>
      <c r="G11" s="400">
        <f t="shared" si="0"/>
        <v>70</v>
      </c>
      <c r="H11" s="402"/>
      <c r="I11" s="397"/>
      <c r="J11" s="403"/>
      <c r="K11" s="383"/>
      <c r="L11" s="397"/>
    </row>
    <row r="12" spans="1:13">
      <c r="A12" s="398">
        <f t="shared" si="1"/>
        <v>7</v>
      </c>
      <c r="B12" s="399" t="str">
        <f>Данные!A20</f>
        <v>Плунжер</v>
      </c>
      <c r="C12" s="372" t="str">
        <f>Данные!C20</f>
        <v>ХXI-КПМ-30-1-500-7</v>
      </c>
      <c r="D12" s="400">
        <f>Данные!$B20</f>
        <v>80</v>
      </c>
      <c r="E12" s="400">
        <v>50</v>
      </c>
      <c r="F12" s="404"/>
      <c r="G12" s="400">
        <f t="shared" si="0"/>
        <v>50</v>
      </c>
      <c r="H12" s="402"/>
      <c r="I12" s="403"/>
      <c r="J12" s="403"/>
      <c r="K12" s="403"/>
      <c r="L12" s="397"/>
      <c r="M12" s="405"/>
    </row>
    <row r="13" spans="1:13" ht="14.25" customHeight="1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ХXI-КПМ-30-1-500-7</v>
      </c>
      <c r="D13" s="400">
        <f>Данные!$B21</f>
        <v>20</v>
      </c>
      <c r="E13" s="400">
        <v>24</v>
      </c>
      <c r="F13" s="406"/>
      <c r="G13" s="400">
        <f t="shared" si="0"/>
        <v>24</v>
      </c>
      <c r="H13" s="402"/>
      <c r="I13" s="403"/>
      <c r="J13" s="403"/>
      <c r="K13" s="403"/>
      <c r="L13" s="397"/>
      <c r="M13" s="405"/>
    </row>
    <row r="14" spans="1:13" ht="14.25" customHeight="1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>
      <c r="A15" s="398">
        <f t="shared" si="1"/>
        <v>10</v>
      </c>
      <c r="B15" s="399" t="str">
        <f>Данные!A23</f>
        <v>Воронка</v>
      </c>
      <c r="C15" s="372" t="str">
        <f>Данные!C23</f>
        <v>ХXI-КПМ-30-1-500-7</v>
      </c>
      <c r="D15" s="400">
        <f>Данные!$B23</f>
        <v>24</v>
      </c>
      <c r="E15" s="400">
        <v>24</v>
      </c>
      <c r="F15" s="404"/>
      <c r="G15" s="400">
        <f t="shared" si="0"/>
        <v>24</v>
      </c>
      <c r="H15" s="402"/>
      <c r="I15" s="403"/>
      <c r="J15" s="403"/>
      <c r="K15" s="403"/>
      <c r="L15" s="397"/>
    </row>
    <row r="16" spans="1:13" ht="14.25" customHeight="1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ХXI-КПМ-30-1-500-7</v>
      </c>
      <c r="D16" s="400">
        <f>Данные!$B24</f>
        <v>9</v>
      </c>
      <c r="E16" s="400">
        <v>9</v>
      </c>
      <c r="F16" s="379"/>
      <c r="G16" s="400">
        <f t="shared" si="0"/>
        <v>9</v>
      </c>
      <c r="H16" s="402"/>
      <c r="I16" s="403"/>
      <c r="J16" s="403"/>
      <c r="K16" s="403"/>
      <c r="L16" s="397"/>
    </row>
    <row r="17" spans="1:12" ht="14.25" customHeight="1" thickBot="1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ХXI-КПМ-30-1-500-7</v>
      </c>
      <c r="D17" s="410">
        <f>Данные!$B26</f>
        <v>18</v>
      </c>
      <c r="E17" s="410">
        <v>24</v>
      </c>
      <c r="F17" s="411"/>
      <c r="G17" s="410">
        <f t="shared" si="0"/>
        <v>24</v>
      </c>
      <c r="H17" s="412"/>
      <c r="I17" s="403"/>
      <c r="J17" s="413"/>
      <c r="K17" s="403"/>
      <c r="L17" s="397"/>
    </row>
    <row r="18" spans="1:1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>
      <c r="A19" s="383"/>
      <c r="B19" s="417" t="s">
        <v>123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>
      <c r="A20" s="387" t="s">
        <v>124</v>
      </c>
      <c r="B20" s="388" t="s">
        <v>125</v>
      </c>
      <c r="C20" s="388" t="s">
        <v>126</v>
      </c>
      <c r="D20" s="388" t="s">
        <v>127</v>
      </c>
      <c r="E20" s="388" t="s">
        <v>128</v>
      </c>
      <c r="F20" s="388" t="s">
        <v>129</v>
      </c>
      <c r="G20" s="419" t="s">
        <v>130</v>
      </c>
      <c r="H20" s="420" t="s">
        <v>131</v>
      </c>
      <c r="I20" s="421" t="s">
        <v>132</v>
      </c>
      <c r="J20" s="391"/>
      <c r="K20" s="391"/>
      <c r="L20" s="391"/>
    </row>
    <row r="21" spans="1:12">
      <c r="A21" s="422">
        <f>D6*700000</f>
        <v>18200000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5.6698626373626375E-2</v>
      </c>
      <c r="H21" s="427">
        <f>A21-F21</f>
        <v>17168085</v>
      </c>
      <c r="I21" s="428">
        <f>1-G21</f>
        <v>0.94330137362637367</v>
      </c>
      <c r="J21" s="429"/>
      <c r="K21" s="403"/>
      <c r="L21" s="403"/>
    </row>
    <row r="22" spans="1:12" ht="12.75" customHeight="1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17168085</v>
      </c>
      <c r="I22" s="434">
        <f>I21-G22</f>
        <v>0.94330137362637367</v>
      </c>
      <c r="J22" s="383"/>
      <c r="K22" s="383"/>
      <c r="L22" s="383"/>
    </row>
    <row r="23" spans="1:12" ht="12.75" customHeight="1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8" thickBot="1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8" thickBot="1">
      <c r="A32" s="453" t="s">
        <v>133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5.6698626373626375E-2</v>
      </c>
      <c r="H32" s="459">
        <f>A21-F32</f>
        <v>17168085</v>
      </c>
      <c r="I32" s="460">
        <f>1-G32</f>
        <v>0.94330137362637367</v>
      </c>
      <c r="J32" s="461"/>
      <c r="K32" s="461"/>
      <c r="L32" s="461"/>
    </row>
    <row r="35" spans="1:11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>
      <c r="A36" s="516" t="s">
        <v>134</v>
      </c>
      <c r="B36" s="516"/>
      <c r="C36" s="516"/>
      <c r="D36" s="516"/>
      <c r="E36" s="383"/>
      <c r="F36" s="383"/>
      <c r="G36" s="383"/>
      <c r="H36" s="383"/>
      <c r="I36" s="383"/>
      <c r="J36" s="383"/>
    </row>
    <row r="37" spans="1:11">
      <c r="A37" s="517" t="s">
        <v>135</v>
      </c>
      <c r="B37" s="517"/>
      <c r="C37" s="462" t="s">
        <v>136</v>
      </c>
      <c r="D37" s="462" t="s">
        <v>137</v>
      </c>
      <c r="E37" s="383"/>
      <c r="F37" s="383"/>
      <c r="G37" s="383"/>
      <c r="H37" s="383"/>
      <c r="I37" s="383"/>
      <c r="J37" s="383"/>
    </row>
    <row r="38" spans="1:11">
      <c r="A38" s="518">
        <f>A21-F32</f>
        <v>17168085</v>
      </c>
      <c r="B38" s="519"/>
      <c r="C38" s="463">
        <f>1-G32</f>
        <v>0.94330137362637367</v>
      </c>
      <c r="D38" s="464">
        <f>(C38/0.8)*100</f>
        <v>117.91267170329671</v>
      </c>
      <c r="E38" s="465" t="s">
        <v>138</v>
      </c>
      <c r="F38" s="465"/>
      <c r="G38" s="465"/>
      <c r="H38" s="465"/>
      <c r="I38" s="465"/>
      <c r="J38" s="465"/>
    </row>
    <row r="39" spans="1:11">
      <c r="A39" s="383"/>
      <c r="B39" s="383"/>
      <c r="C39" s="383"/>
      <c r="D39" s="383"/>
      <c r="E39" s="383"/>
      <c r="F39" s="383"/>
    </row>
    <row r="40" spans="1:11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>
      <c r="A42" s="467"/>
      <c r="B42" s="467"/>
      <c r="C42" s="467"/>
      <c r="D42" s="467"/>
      <c r="E42" s="467"/>
      <c r="F42" s="467"/>
      <c r="G42" s="467"/>
      <c r="H42" s="467"/>
      <c r="I42" s="510"/>
      <c r="J42" s="511"/>
    </row>
    <row r="43" spans="1:11">
      <c r="A43" s="468"/>
      <c r="B43" s="469"/>
      <c r="C43" s="469"/>
      <c r="D43" s="383"/>
      <c r="E43" s="383"/>
      <c r="F43" s="469"/>
      <c r="G43" s="413"/>
      <c r="H43" s="469"/>
    </row>
    <row r="44" spans="1:11">
      <c r="A44" s="468"/>
      <c r="B44" s="469"/>
      <c r="C44" s="469"/>
      <c r="D44" s="469"/>
      <c r="E44" s="469"/>
      <c r="F44" s="469"/>
      <c r="G44" s="413"/>
      <c r="H44" s="469"/>
    </row>
    <row r="45" spans="1:11">
      <c r="A45" s="468"/>
      <c r="B45" s="469"/>
      <c r="C45" s="469"/>
      <c r="D45" s="383"/>
      <c r="E45" s="383"/>
      <c r="F45" s="469"/>
      <c r="G45" s="413"/>
      <c r="H45" s="469"/>
    </row>
    <row r="46" spans="1:11">
      <c r="A46" s="468"/>
      <c r="B46" s="469"/>
      <c r="C46" s="469"/>
      <c r="D46" s="469"/>
      <c r="E46" s="469"/>
      <c r="F46" s="469"/>
      <c r="G46" s="413"/>
      <c r="H46" s="469"/>
    </row>
    <row r="47" spans="1:11">
      <c r="A47" s="468"/>
      <c r="B47" s="469"/>
      <c r="C47" s="469"/>
      <c r="D47" s="383"/>
      <c r="E47" s="383"/>
      <c r="F47" s="469"/>
      <c r="G47" s="413"/>
      <c r="H47" s="469"/>
    </row>
    <row r="48" spans="1:11">
      <c r="A48" s="468"/>
      <c r="B48" s="469"/>
      <c r="C48" s="403"/>
      <c r="D48" s="470"/>
      <c r="E48" s="470"/>
      <c r="F48" s="403"/>
      <c r="G48" s="403"/>
      <c r="H48" s="403"/>
    </row>
    <row r="49" spans="1:10">
      <c r="A49" s="468"/>
      <c r="B49" s="469"/>
      <c r="C49" s="469"/>
      <c r="D49" s="469"/>
      <c r="E49" s="469"/>
      <c r="F49" s="469"/>
      <c r="G49" s="413"/>
      <c r="H49" s="469"/>
    </row>
    <row r="50" spans="1:10">
      <c r="A50" s="468"/>
      <c r="B50" s="469"/>
      <c r="C50" s="469"/>
      <c r="D50" s="469"/>
      <c r="E50" s="469"/>
      <c r="F50" s="469"/>
      <c r="G50" s="413"/>
      <c r="H50" s="469"/>
    </row>
    <row r="51" spans="1:10">
      <c r="A51" s="468"/>
      <c r="B51" s="469"/>
      <c r="C51" s="469"/>
      <c r="D51" s="383"/>
      <c r="E51" s="383"/>
      <c r="F51" s="469"/>
      <c r="G51" s="413"/>
      <c r="H51" s="469"/>
    </row>
    <row r="52" spans="1:10" ht="15.6">
      <c r="A52" s="383"/>
      <c r="B52" s="513"/>
      <c r="C52" s="513"/>
      <c r="D52" s="514"/>
      <c r="E52" s="465"/>
      <c r="F52" s="383"/>
      <c r="G52" s="383"/>
      <c r="H52" s="383"/>
      <c r="I52" s="383"/>
      <c r="J52" s="383"/>
    </row>
    <row r="53" spans="1:10">
      <c r="A53" s="467"/>
      <c r="B53" s="467"/>
      <c r="C53" s="467"/>
      <c r="D53" s="467"/>
      <c r="E53" s="467"/>
      <c r="F53" s="467"/>
      <c r="G53" s="467"/>
      <c r="H53" s="467"/>
      <c r="I53" s="510"/>
      <c r="J53" s="511"/>
    </row>
    <row r="54" spans="1:10">
      <c r="A54" s="468"/>
      <c r="B54" s="383"/>
      <c r="C54" s="383"/>
      <c r="D54" s="383"/>
      <c r="E54" s="383"/>
      <c r="F54" s="413"/>
      <c r="G54" s="413"/>
      <c r="H54" s="469"/>
      <c r="I54" s="512"/>
      <c r="J54" s="512"/>
    </row>
    <row r="55" spans="1:10">
      <c r="A55" s="468"/>
      <c r="B55" s="383"/>
      <c r="C55" s="383"/>
      <c r="D55" s="403"/>
      <c r="E55" s="403"/>
      <c r="F55" s="403"/>
      <c r="G55" s="403"/>
      <c r="H55" s="403"/>
      <c r="I55" s="512"/>
      <c r="J55" s="512"/>
    </row>
    <row r="56" spans="1:10">
      <c r="A56" s="383"/>
      <c r="B56" s="383"/>
      <c r="C56" s="383"/>
      <c r="D56" s="383"/>
      <c r="E56" s="383"/>
      <c r="F56" s="383"/>
      <c r="G56" s="383"/>
      <c r="H56" s="383"/>
    </row>
    <row r="61" spans="1:10">
      <c r="B61" s="510"/>
      <c r="C61" s="511"/>
    </row>
    <row r="68" spans="2:3">
      <c r="B68" s="510"/>
      <c r="C68" s="51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zoomScaleSheetLayoutView="100" workbookViewId="0">
      <selection activeCell="A26" sqref="A26:A47"/>
    </sheetView>
  </sheetViews>
  <sheetFormatPr defaultColWidth="9.109375" defaultRowHeight="14.4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>
      <c r="G2" s="309" t="s">
        <v>58</v>
      </c>
      <c r="H2" s="310"/>
      <c r="I2" s="310"/>
      <c r="J2" s="310"/>
      <c r="K2" s="310"/>
    </row>
    <row r="3" spans="1:11" s="359" customFormat="1" ht="17.399999999999999">
      <c r="G3" s="309" t="s">
        <v>102</v>
      </c>
      <c r="H3" s="310"/>
      <c r="I3" s="310"/>
      <c r="J3" s="310"/>
      <c r="K3" s="310"/>
    </row>
    <row r="4" spans="1:11" s="359" customFormat="1" ht="17.399999999999999">
      <c r="G4" s="309" t="s">
        <v>105</v>
      </c>
      <c r="H4" s="310"/>
      <c r="I4" s="310"/>
      <c r="J4" s="310"/>
      <c r="K4" s="310"/>
    </row>
    <row r="5" spans="1:11" s="359" customFormat="1"/>
    <row r="6" spans="1:11" s="359" customFormat="1" ht="17.399999999999999">
      <c r="G6" s="360"/>
      <c r="H6" s="309" t="s">
        <v>103</v>
      </c>
      <c r="I6" s="310"/>
      <c r="J6" s="310"/>
    </row>
    <row r="7" spans="1:11" s="359" customFormat="1" ht="17.399999999999999">
      <c r="H7" s="310"/>
      <c r="I7" s="310"/>
      <c r="J7" s="310"/>
    </row>
    <row r="8" spans="1:11" s="359" customFormat="1" ht="18">
      <c r="G8" s="303" t="s">
        <v>59</v>
      </c>
      <c r="H8" s="360"/>
      <c r="I8" s="309" t="s">
        <v>78</v>
      </c>
      <c r="J8" s="310"/>
    </row>
    <row r="11" spans="1:11" ht="15" customHeight="1">
      <c r="A11" s="544" t="s">
        <v>64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>
      <c r="A12" s="543" t="s">
        <v>74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>
      <c r="A13" s="545" t="str">
        <f>Данные!A2</f>
        <v>ХXI-КПМ-26-2-700-17 (Экстра New)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6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43761</v>
      </c>
      <c r="I15" s="304"/>
      <c r="J15" s="305"/>
    </row>
    <row r="16" spans="1:11" ht="15.6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43761</v>
      </c>
      <c r="J20" s="305"/>
    </row>
    <row r="21" spans="1:10" ht="15.6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>
      <c r="A22" s="541" t="s">
        <v>65</v>
      </c>
      <c r="B22" s="541" t="s">
        <v>66</v>
      </c>
      <c r="C22" s="541"/>
      <c r="D22" s="541"/>
      <c r="E22" s="541" t="s">
        <v>67</v>
      </c>
      <c r="F22" s="541"/>
      <c r="G22" s="542" t="s">
        <v>68</v>
      </c>
      <c r="H22" s="541" t="s">
        <v>69</v>
      </c>
      <c r="I22" s="541"/>
      <c r="J22" s="541"/>
    </row>
    <row r="23" spans="1:10">
      <c r="A23" s="541"/>
      <c r="B23" s="541"/>
      <c r="C23" s="541"/>
      <c r="D23" s="541"/>
      <c r="E23" s="541"/>
      <c r="F23" s="541"/>
      <c r="G23" s="542"/>
      <c r="H23" s="541"/>
      <c r="I23" s="541"/>
      <c r="J23" s="541"/>
    </row>
    <row r="24" spans="1:10">
      <c r="A24" s="520">
        <v>1</v>
      </c>
      <c r="B24" s="546" t="s">
        <v>43</v>
      </c>
      <c r="C24" s="547"/>
      <c r="D24" s="548"/>
      <c r="E24" s="525" t="str">
        <f>Данные!C14</f>
        <v>ХXI-КПМ-30-1-500-7</v>
      </c>
      <c r="F24" s="526"/>
      <c r="G24" s="529">
        <f>Данные!B14</f>
        <v>26</v>
      </c>
      <c r="H24" s="531"/>
      <c r="I24" s="532"/>
      <c r="J24" s="533"/>
    </row>
    <row r="25" spans="1:10" ht="40.049999999999997" customHeight="1">
      <c r="A25" s="521"/>
      <c r="B25" s="537" t="str">
        <f>Данные!$A$30</f>
        <v>(к серийному формокомплекту ХXI-КПМ-30-1-500-7)</v>
      </c>
      <c r="C25" s="538"/>
      <c r="D25" s="539"/>
      <c r="E25" s="540"/>
      <c r="F25" s="528"/>
      <c r="G25" s="530"/>
      <c r="H25" s="534"/>
      <c r="I25" s="535"/>
      <c r="J25" s="536"/>
    </row>
    <row r="26" spans="1:10">
      <c r="A26" s="520">
        <f>A24+1</f>
        <v>2</v>
      </c>
      <c r="B26" s="522" t="s">
        <v>108</v>
      </c>
      <c r="C26" s="523"/>
      <c r="D26" s="524"/>
      <c r="E26" s="525" t="str">
        <f>Данные!C15</f>
        <v>ХXI-КПМ-30-1-500-7</v>
      </c>
      <c r="F26" s="526"/>
      <c r="G26" s="529">
        <f>Данные!B15</f>
        <v>26</v>
      </c>
      <c r="H26" s="531"/>
      <c r="I26" s="532"/>
      <c r="J26" s="533"/>
    </row>
    <row r="27" spans="1:10" ht="40.049999999999997" customHeight="1">
      <c r="A27" s="521"/>
      <c r="B27" s="537" t="str">
        <f>Данные!$A$30</f>
        <v>(к серийному формокомплекту ХXI-КПМ-30-1-500-7)</v>
      </c>
      <c r="C27" s="538"/>
      <c r="D27" s="539"/>
      <c r="E27" s="540"/>
      <c r="F27" s="528"/>
      <c r="G27" s="530"/>
      <c r="H27" s="534"/>
      <c r="I27" s="535"/>
      <c r="J27" s="536"/>
    </row>
    <row r="28" spans="1:10" ht="14.4" customHeight="1">
      <c r="A28" s="520">
        <f t="shared" ref="A28" si="0">A26+1</f>
        <v>3</v>
      </c>
      <c r="B28" s="522" t="s">
        <v>38</v>
      </c>
      <c r="C28" s="523"/>
      <c r="D28" s="524"/>
      <c r="E28" s="525" t="str">
        <f>Данные!C16</f>
        <v>ХXI-КПМ-30-1-500-7</v>
      </c>
      <c r="F28" s="526"/>
      <c r="G28" s="529">
        <f>Данные!B16</f>
        <v>34</v>
      </c>
      <c r="H28" s="531"/>
      <c r="I28" s="532"/>
      <c r="J28" s="533"/>
    </row>
    <row r="29" spans="1:10" ht="40.049999999999997" customHeight="1">
      <c r="A29" s="521"/>
      <c r="B29" s="537" t="str">
        <f>Данные!$A$30</f>
        <v>(к серийному формокомплекту ХXI-КПМ-30-1-500-7)</v>
      </c>
      <c r="C29" s="538"/>
      <c r="D29" s="539"/>
      <c r="E29" s="540"/>
      <c r="F29" s="528"/>
      <c r="G29" s="530"/>
      <c r="H29" s="534"/>
      <c r="I29" s="535"/>
      <c r="J29" s="536"/>
    </row>
    <row r="30" spans="1:10" ht="14.4" customHeight="1">
      <c r="A30" s="520">
        <f t="shared" ref="A30" si="1">A28+1</f>
        <v>4</v>
      </c>
      <c r="B30" s="522" t="s">
        <v>109</v>
      </c>
      <c r="C30" s="523"/>
      <c r="D30" s="524"/>
      <c r="E30" s="525" t="str">
        <f>Данные!C17</f>
        <v>ХXI-КПМ-30-1-500-7</v>
      </c>
      <c r="F30" s="526"/>
      <c r="G30" s="529">
        <f>Данные!B17</f>
        <v>34</v>
      </c>
      <c r="H30" s="531"/>
      <c r="I30" s="532"/>
      <c r="J30" s="533"/>
    </row>
    <row r="31" spans="1:10" ht="40.049999999999997" customHeight="1">
      <c r="A31" s="521"/>
      <c r="B31" s="537" t="str">
        <f>Данные!$A$30</f>
        <v>(к серийному формокомплекту ХXI-КПМ-30-1-500-7)</v>
      </c>
      <c r="C31" s="538"/>
      <c r="D31" s="539"/>
      <c r="E31" s="527"/>
      <c r="F31" s="528"/>
      <c r="G31" s="530"/>
      <c r="H31" s="534"/>
      <c r="I31" s="535"/>
      <c r="J31" s="536"/>
    </row>
    <row r="32" spans="1:10" ht="14.4" customHeight="1">
      <c r="A32" s="520">
        <f t="shared" ref="A32" si="2">A30+1</f>
        <v>5</v>
      </c>
      <c r="B32" s="522" t="s">
        <v>47</v>
      </c>
      <c r="C32" s="523"/>
      <c r="D32" s="524"/>
      <c r="E32" s="525" t="str">
        <f>Данные!C18</f>
        <v>ХXI-КПМ-30-1-500-7</v>
      </c>
      <c r="F32" s="526"/>
      <c r="G32" s="529">
        <f>Данные!B18</f>
        <v>80</v>
      </c>
      <c r="H32" s="531"/>
      <c r="I32" s="532"/>
      <c r="J32" s="533"/>
    </row>
    <row r="33" spans="1:10" ht="40.049999999999997" customHeight="1">
      <c r="A33" s="521"/>
      <c r="B33" s="537" t="str">
        <f>Данные!$A$30</f>
        <v>(к серийному формокомплекту ХXI-КПМ-30-1-500-7)</v>
      </c>
      <c r="C33" s="538"/>
      <c r="D33" s="539"/>
      <c r="E33" s="527"/>
      <c r="F33" s="528"/>
      <c r="G33" s="530"/>
      <c r="H33" s="534"/>
      <c r="I33" s="535"/>
      <c r="J33" s="536"/>
    </row>
    <row r="34" spans="1:10" ht="14.4" customHeight="1">
      <c r="A34" s="520">
        <f t="shared" ref="A34" si="3">A32+1</f>
        <v>6</v>
      </c>
      <c r="B34" s="522" t="s">
        <v>90</v>
      </c>
      <c r="C34" s="523"/>
      <c r="D34" s="524"/>
      <c r="E34" s="525" t="str">
        <f>Данные!C19</f>
        <v>ХXI-КПМ-30-1-500-7</v>
      </c>
      <c r="F34" s="526"/>
      <c r="G34" s="529">
        <f>Данные!B19</f>
        <v>80</v>
      </c>
      <c r="H34" s="531"/>
      <c r="I34" s="532"/>
      <c r="J34" s="533"/>
    </row>
    <row r="35" spans="1:10" ht="40.049999999999997" customHeight="1">
      <c r="A35" s="521"/>
      <c r="B35" s="537" t="str">
        <f>Данные!$A$30</f>
        <v>(к серийному формокомплекту ХXI-КПМ-30-1-500-7)</v>
      </c>
      <c r="C35" s="538"/>
      <c r="D35" s="539"/>
      <c r="E35" s="527"/>
      <c r="F35" s="528"/>
      <c r="G35" s="530"/>
      <c r="H35" s="534"/>
      <c r="I35" s="535"/>
      <c r="J35" s="536"/>
    </row>
    <row r="36" spans="1:10" ht="14.4" customHeight="1">
      <c r="A36" s="520">
        <f t="shared" ref="A36" si="4">A34+1</f>
        <v>7</v>
      </c>
      <c r="B36" s="522" t="s">
        <v>51</v>
      </c>
      <c r="C36" s="523"/>
      <c r="D36" s="524"/>
      <c r="E36" s="525" t="str">
        <f>Данные!C20</f>
        <v>ХXI-КПМ-30-1-500-7</v>
      </c>
      <c r="F36" s="526"/>
      <c r="G36" s="529">
        <f>Данные!B20</f>
        <v>80</v>
      </c>
      <c r="H36" s="531"/>
      <c r="I36" s="532"/>
      <c r="J36" s="533"/>
    </row>
    <row r="37" spans="1:10" ht="40.049999999999997" customHeight="1">
      <c r="A37" s="521"/>
      <c r="B37" s="537" t="str">
        <f>Данные!$A$30</f>
        <v>(к серийному формокомплекту ХXI-КПМ-30-1-500-7)</v>
      </c>
      <c r="C37" s="538"/>
      <c r="D37" s="539"/>
      <c r="E37" s="527"/>
      <c r="F37" s="528"/>
      <c r="G37" s="530"/>
      <c r="H37" s="534"/>
      <c r="I37" s="535"/>
      <c r="J37" s="536"/>
    </row>
    <row r="38" spans="1:10" ht="14.4" customHeight="1">
      <c r="A38" s="520">
        <f t="shared" ref="A38" si="5">A36+1</f>
        <v>8</v>
      </c>
      <c r="B38" s="522" t="s">
        <v>53</v>
      </c>
      <c r="C38" s="523"/>
      <c r="D38" s="524"/>
      <c r="E38" s="525" t="str">
        <f>Данные!C21</f>
        <v>ХXI-КПМ-30-1-500-7</v>
      </c>
      <c r="F38" s="526"/>
      <c r="G38" s="529">
        <f>Данные!B21</f>
        <v>20</v>
      </c>
      <c r="H38" s="531"/>
      <c r="I38" s="532"/>
      <c r="J38" s="533"/>
    </row>
    <row r="39" spans="1:10" ht="40.049999999999997" customHeight="1">
      <c r="A39" s="521"/>
      <c r="B39" s="537" t="str">
        <f>Данные!$A$30</f>
        <v>(к серийному формокомплекту ХXI-КПМ-30-1-500-7)</v>
      </c>
      <c r="C39" s="538"/>
      <c r="D39" s="539"/>
      <c r="E39" s="527"/>
      <c r="F39" s="528"/>
      <c r="G39" s="530"/>
      <c r="H39" s="534"/>
      <c r="I39" s="535"/>
      <c r="J39" s="536"/>
    </row>
    <row r="40" spans="1:10" ht="14.4" customHeight="1">
      <c r="A40" s="520">
        <f t="shared" ref="A40" si="6">A38+1</f>
        <v>9</v>
      </c>
      <c r="B40" s="522" t="s">
        <v>56</v>
      </c>
      <c r="C40" s="523"/>
      <c r="D40" s="524"/>
      <c r="E40" s="525" t="str">
        <f>Данные!C23</f>
        <v>ХXI-КПМ-30-1-500-7</v>
      </c>
      <c r="F40" s="526"/>
      <c r="G40" s="529">
        <f>Данные!B23</f>
        <v>24</v>
      </c>
      <c r="H40" s="531"/>
      <c r="I40" s="532"/>
      <c r="J40" s="533"/>
    </row>
    <row r="41" spans="1:10" ht="40.049999999999997" customHeight="1">
      <c r="A41" s="521"/>
      <c r="B41" s="537" t="str">
        <f>Данные!$A$30</f>
        <v>(к серийному формокомплекту ХXI-КПМ-30-1-500-7)</v>
      </c>
      <c r="C41" s="538"/>
      <c r="D41" s="539"/>
      <c r="E41" s="527"/>
      <c r="F41" s="528"/>
      <c r="G41" s="530"/>
      <c r="H41" s="534"/>
      <c r="I41" s="535"/>
      <c r="J41" s="536"/>
    </row>
    <row r="42" spans="1:10" ht="14.4" customHeight="1">
      <c r="A42" s="520">
        <f t="shared" ref="A42" si="7">A40+1</f>
        <v>10</v>
      </c>
      <c r="B42" s="522" t="s">
        <v>55</v>
      </c>
      <c r="C42" s="523"/>
      <c r="D42" s="524"/>
      <c r="E42" s="525" t="str">
        <f>Данные!C26</f>
        <v>ХXI-КПМ-30-1-500-7</v>
      </c>
      <c r="F42" s="526"/>
      <c r="G42" s="529">
        <f>Данные!B26</f>
        <v>18</v>
      </c>
      <c r="H42" s="531"/>
      <c r="I42" s="532"/>
      <c r="J42" s="533"/>
    </row>
    <row r="43" spans="1:10" ht="40.049999999999997" customHeight="1">
      <c r="A43" s="521"/>
      <c r="B43" s="537" t="str">
        <f>Данные!$A$30</f>
        <v>(к серийному формокомплекту ХXI-КПМ-30-1-500-7)</v>
      </c>
      <c r="C43" s="538"/>
      <c r="D43" s="539"/>
      <c r="E43" s="527"/>
      <c r="F43" s="528"/>
      <c r="G43" s="530"/>
      <c r="H43" s="534"/>
      <c r="I43" s="535"/>
      <c r="J43" s="536"/>
    </row>
    <row r="44" spans="1:10" ht="14.4" customHeight="1">
      <c r="A44" s="520">
        <f t="shared" ref="A44" si="8">A42+1</f>
        <v>11</v>
      </c>
      <c r="B44" s="522" t="s">
        <v>106</v>
      </c>
      <c r="C44" s="523"/>
      <c r="D44" s="524"/>
      <c r="E44" s="525">
        <f>Данные!C27</f>
        <v>0</v>
      </c>
      <c r="F44" s="526"/>
      <c r="G44" s="529">
        <f>Данные!B27</f>
        <v>24</v>
      </c>
      <c r="H44" s="531"/>
      <c r="I44" s="532"/>
      <c r="J44" s="533"/>
    </row>
    <row r="45" spans="1:10" ht="40.049999999999997" customHeight="1">
      <c r="A45" s="521"/>
      <c r="B45" s="537" t="str">
        <f>Данные!$A$30</f>
        <v>(к серийному формокомплекту ХXI-КПМ-30-1-500-7)</v>
      </c>
      <c r="C45" s="538"/>
      <c r="D45" s="539"/>
      <c r="E45" s="527"/>
      <c r="F45" s="528"/>
      <c r="G45" s="530"/>
      <c r="H45" s="534"/>
      <c r="I45" s="535"/>
      <c r="J45" s="536"/>
    </row>
    <row r="46" spans="1:10" ht="14.4" customHeight="1">
      <c r="A46" s="520">
        <f t="shared" ref="A46" si="9">A44+1</f>
        <v>12</v>
      </c>
      <c r="B46" s="522" t="s">
        <v>70</v>
      </c>
      <c r="C46" s="523"/>
      <c r="D46" s="524"/>
      <c r="E46" s="525" t="str">
        <f>Данные!C24</f>
        <v>ХXI-КПМ-30-1-500-7</v>
      </c>
      <c r="F46" s="526"/>
      <c r="G46" s="529">
        <f>Данные!B24</f>
        <v>9</v>
      </c>
      <c r="H46" s="531"/>
      <c r="I46" s="532"/>
      <c r="J46" s="533"/>
    </row>
    <row r="47" spans="1:10" ht="40.049999999999997" customHeight="1">
      <c r="A47" s="521"/>
      <c r="B47" s="537" t="str">
        <f>Данные!$A$30</f>
        <v>(к серийному формокомплекту ХXI-КПМ-30-1-500-7)</v>
      </c>
      <c r="C47" s="538"/>
      <c r="D47" s="539"/>
      <c r="E47" s="527"/>
      <c r="F47" s="528"/>
      <c r="G47" s="530"/>
      <c r="H47" s="534"/>
      <c r="I47" s="535"/>
      <c r="J47" s="536"/>
    </row>
    <row r="48" spans="1:10" ht="15.6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>
      <c r="A56" s="301"/>
      <c r="B56" s="301"/>
      <c r="C56" s="301"/>
      <c r="D56" s="301"/>
      <c r="E56" s="301"/>
    </row>
    <row r="57" spans="1:10" ht="17.399999999999999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Данные!B14</f>
        <v>26</v>
      </c>
      <c r="L2" s="574"/>
      <c r="M2" s="66"/>
      <c r="N2" s="67"/>
      <c r="O2" s="68"/>
      <c r="P2" s="565"/>
      <c r="Q2" s="565"/>
      <c r="R2" s="69"/>
      <c r="S2" s="70"/>
    </row>
    <row r="3" spans="1:19" ht="23.4" thickBot="1">
      <c r="A3" s="65"/>
      <c r="B3" s="556"/>
      <c r="C3" s="557"/>
      <c r="D3" s="558"/>
      <c r="E3" s="566" t="s">
        <v>43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80" t="s">
        <v>13</v>
      </c>
      <c r="C5" s="581"/>
      <c r="D5" s="504" t="str">
        <f>Данные!$A5</f>
        <v>PCI</v>
      </c>
      <c r="E5" s="505"/>
      <c r="F5" s="505"/>
      <c r="G5" s="505"/>
      <c r="H5" s="506"/>
      <c r="I5" s="582"/>
      <c r="J5" s="583"/>
      <c r="K5" s="505"/>
      <c r="L5" s="506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80" t="s">
        <v>12</v>
      </c>
      <c r="C6" s="584"/>
      <c r="D6" s="498" t="str">
        <f>Данные!$A2</f>
        <v>ХXI-КПМ-26-2-700-17 (Экстра New)</v>
      </c>
      <c r="E6" s="585"/>
      <c r="F6" s="585"/>
      <c r="G6" s="585"/>
      <c r="H6" s="586"/>
      <c r="I6" s="582"/>
      <c r="J6" s="583"/>
      <c r="K6" s="505"/>
      <c r="L6" s="506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90" t="s">
        <v>14</v>
      </c>
      <c r="C7" s="591"/>
      <c r="D7" s="507">
        <f>Данные!$A8</f>
        <v>0</v>
      </c>
      <c r="E7" s="592"/>
      <c r="F7" s="592"/>
      <c r="G7" s="592"/>
      <c r="H7" s="593"/>
      <c r="I7" s="590" t="s">
        <v>15</v>
      </c>
      <c r="J7" s="594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>
      <c r="A23" s="78"/>
      <c r="B23" s="587" t="s">
        <v>57</v>
      </c>
      <c r="C23" s="588"/>
      <c r="D23" s="588"/>
      <c r="E23" s="58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>
      <c r="A24" s="78"/>
      <c r="B24" s="577" t="s">
        <v>45</v>
      </c>
      <c r="C24" s="578"/>
      <c r="D24" s="578"/>
      <c r="E24" s="57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/>
    <row r="27" spans="1:19">
      <c r="K27" s="552" t="s">
        <v>142</v>
      </c>
      <c r="L27" s="552"/>
      <c r="M27" s="552"/>
      <c r="N27" s="475"/>
      <c r="O27" s="475"/>
      <c r="P27" s="491"/>
      <c r="Q27" s="491"/>
    </row>
    <row r="28" spans="1:19">
      <c r="N28" s="549" t="s">
        <v>146</v>
      </c>
      <c r="O28" s="549"/>
      <c r="P28" s="550" t="s">
        <v>147</v>
      </c>
      <c r="Q28" s="55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9">
        <f>'Чист. форма'!B2:D4</f>
        <v>0</v>
      </c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Данные!B15</f>
        <v>26</v>
      </c>
      <c r="L2" s="619"/>
      <c r="M2" s="66"/>
      <c r="N2" s="67"/>
      <c r="O2" s="68"/>
      <c r="P2" s="565"/>
      <c r="Q2" s="565"/>
      <c r="R2" s="69"/>
      <c r="S2" s="70"/>
    </row>
    <row r="3" spans="1:19" ht="17.25" customHeight="1" thickBot="1">
      <c r="A3" s="65"/>
      <c r="B3" s="602"/>
      <c r="C3" s="603"/>
      <c r="D3" s="604"/>
      <c r="E3" s="611" t="s">
        <v>44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0" t="s">
        <v>12</v>
      </c>
      <c r="C6" s="595"/>
      <c r="D6" s="498" t="str">
        <f>Данные!$A2</f>
        <v>ХXI-КПМ-26-2-700-17 (Экстра New)</v>
      </c>
      <c r="E6" s="585"/>
      <c r="F6" s="585"/>
      <c r="G6" s="585"/>
      <c r="H6" s="586"/>
      <c r="I6" s="596"/>
      <c r="J6" s="597"/>
      <c r="K6" s="598"/>
      <c r="L6" s="506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>
      <c r="A14" s="78"/>
      <c r="B14" s="623" t="s">
        <v>141</v>
      </c>
      <c r="C14" s="624"/>
      <c r="D14" s="624"/>
      <c r="E14" s="62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>
      <c r="A15" s="78"/>
      <c r="B15" s="587" t="s">
        <v>111</v>
      </c>
      <c r="C15" s="588"/>
      <c r="D15" s="588"/>
      <c r="E15" s="588"/>
      <c r="F15" s="622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>
      <c r="A16" s="78"/>
      <c r="B16" s="577" t="s">
        <v>45</v>
      </c>
      <c r="C16" s="578"/>
      <c r="D16" s="578"/>
      <c r="E16" s="57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  <c r="P18" s="122"/>
    </row>
    <row r="19" spans="1:19" ht="12.75" customHeight="1">
      <c r="B19" s="121"/>
      <c r="L19" s="552" t="s">
        <v>142</v>
      </c>
      <c r="M19" s="552"/>
      <c r="N19" s="552"/>
      <c r="O19" s="475"/>
      <c r="P19" s="475"/>
      <c r="Q19" s="491"/>
      <c r="R19" s="491"/>
    </row>
    <row r="20" spans="1:19">
      <c r="O20" s="549" t="s">
        <v>146</v>
      </c>
      <c r="P20" s="549"/>
      <c r="Q20" s="550" t="s">
        <v>147</v>
      </c>
      <c r="R20" s="55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tabSelected="1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Данные!B16</f>
        <v>34</v>
      </c>
      <c r="L2" s="574"/>
      <c r="M2" s="66"/>
      <c r="N2" s="67"/>
      <c r="O2" s="68"/>
      <c r="P2" s="565"/>
      <c r="Q2" s="565"/>
      <c r="R2" s="69"/>
      <c r="S2" s="70"/>
    </row>
    <row r="3" spans="1:24" ht="17.25" customHeight="1" thickBot="1">
      <c r="A3" s="65"/>
      <c r="B3" s="556"/>
      <c r="C3" s="557"/>
      <c r="D3" s="558"/>
      <c r="E3" s="566" t="s">
        <v>38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80" t="s">
        <v>13</v>
      </c>
      <c r="C5" s="581"/>
      <c r="D5" s="504" t="str">
        <f>Данные!$A5</f>
        <v>PCI</v>
      </c>
      <c r="E5" s="505"/>
      <c r="F5" s="505"/>
      <c r="G5" s="505"/>
      <c r="H5" s="506"/>
      <c r="I5" s="582"/>
      <c r="J5" s="583"/>
      <c r="K5" s="505"/>
      <c r="L5" s="506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80" t="s">
        <v>12</v>
      </c>
      <c r="C6" s="584"/>
      <c r="D6" s="498" t="str">
        <f>Данные!$A2</f>
        <v>ХXI-КПМ-26-2-700-17 (Экстра New)</v>
      </c>
      <c r="E6" s="585"/>
      <c r="F6" s="585"/>
      <c r="G6" s="585"/>
      <c r="H6" s="586"/>
      <c r="I6" s="582"/>
      <c r="J6" s="583"/>
      <c r="K6" s="505"/>
      <c r="L6" s="506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90" t="s">
        <v>14</v>
      </c>
      <c r="C7" s="591"/>
      <c r="D7" s="507">
        <f>Данные!$A8</f>
        <v>0</v>
      </c>
      <c r="E7" s="592"/>
      <c r="F7" s="592"/>
      <c r="G7" s="592"/>
      <c r="H7" s="593"/>
      <c r="I7" s="590" t="s">
        <v>15</v>
      </c>
      <c r="J7" s="594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/>
    <row r="23" spans="1:24">
      <c r="L23" s="627" t="s">
        <v>142</v>
      </c>
      <c r="M23" s="627"/>
      <c r="N23" s="627"/>
      <c r="O23" s="475"/>
      <c r="P23" s="475"/>
      <c r="Q23" s="491"/>
      <c r="R23" s="491"/>
    </row>
    <row r="24" spans="1:24">
      <c r="O24" s="549" t="s">
        <v>146</v>
      </c>
      <c r="P24" s="549"/>
      <c r="Q24" s="550" t="s">
        <v>147</v>
      </c>
      <c r="R24" s="55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Данные!B17</f>
        <v>34</v>
      </c>
      <c r="L2" s="574"/>
      <c r="M2" s="7"/>
      <c r="N2" s="8"/>
      <c r="O2" s="9"/>
      <c r="P2" s="628"/>
      <c r="Q2" s="628"/>
      <c r="R2" s="10"/>
      <c r="S2" s="11"/>
    </row>
    <row r="3" spans="1:19" ht="17.25" customHeight="1" thickBot="1">
      <c r="A3" s="6"/>
      <c r="B3" s="556"/>
      <c r="C3" s="557"/>
      <c r="D3" s="558"/>
      <c r="E3" s="566" t="s">
        <v>23</v>
      </c>
      <c r="F3" s="567"/>
      <c r="G3" s="567"/>
      <c r="H3" s="568"/>
      <c r="I3" s="571"/>
      <c r="J3" s="572"/>
      <c r="K3" s="575"/>
      <c r="L3" s="576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80" t="s">
        <v>13</v>
      </c>
      <c r="C5" s="581"/>
      <c r="D5" s="504" t="str">
        <f>Данные!$A5</f>
        <v>PCI</v>
      </c>
      <c r="E5" s="505"/>
      <c r="F5" s="505"/>
      <c r="G5" s="505"/>
      <c r="H5" s="506"/>
      <c r="I5" s="582"/>
      <c r="J5" s="583"/>
      <c r="K5" s="505"/>
      <c r="L5" s="506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80" t="s">
        <v>12</v>
      </c>
      <c r="C6" s="584"/>
      <c r="D6" s="498" t="str">
        <f>Данные!$A2</f>
        <v>ХXI-КПМ-26-2-700-17 (Экстра New)</v>
      </c>
      <c r="E6" s="585"/>
      <c r="F6" s="585"/>
      <c r="G6" s="585"/>
      <c r="H6" s="586"/>
      <c r="I6" s="582"/>
      <c r="J6" s="583"/>
      <c r="K6" s="505"/>
      <c r="L6" s="506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90" t="s">
        <v>14</v>
      </c>
      <c r="C7" s="591"/>
      <c r="D7" s="507">
        <f>Данные!$A8</f>
        <v>0</v>
      </c>
      <c r="E7" s="592"/>
      <c r="F7" s="592"/>
      <c r="G7" s="592"/>
      <c r="H7" s="593"/>
      <c r="I7" s="590" t="s">
        <v>15</v>
      </c>
      <c r="J7" s="594"/>
      <c r="K7" s="495">
        <f>Данные!$A11</f>
        <v>0</v>
      </c>
      <c r="L7" s="496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/>
    <row r="18" spans="12:18">
      <c r="L18" s="627" t="s">
        <v>142</v>
      </c>
      <c r="M18" s="627"/>
      <c r="N18" s="627"/>
      <c r="O18" s="475"/>
      <c r="P18" s="475"/>
      <c r="Q18" s="491"/>
      <c r="R18" s="491"/>
    </row>
    <row r="19" spans="12:18">
      <c r="O19" s="549" t="s">
        <v>146</v>
      </c>
      <c r="P19" s="549"/>
      <c r="Q19" s="550" t="s">
        <v>147</v>
      </c>
      <c r="R19" s="55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Данные!B18</f>
        <v>80</v>
      </c>
      <c r="L2" s="619"/>
      <c r="M2" s="629"/>
      <c r="N2" s="630"/>
      <c r="O2" s="630"/>
      <c r="P2" s="630"/>
      <c r="Q2" s="630"/>
      <c r="R2" s="631"/>
      <c r="S2" s="70"/>
    </row>
    <row r="3" spans="1:19" ht="17.25" customHeight="1" thickBot="1">
      <c r="A3" s="65"/>
      <c r="B3" s="602"/>
      <c r="C3" s="603"/>
      <c r="D3" s="604"/>
      <c r="E3" s="611" t="s">
        <v>47</v>
      </c>
      <c r="F3" s="612"/>
      <c r="G3" s="612"/>
      <c r="H3" s="613"/>
      <c r="I3" s="616"/>
      <c r="J3" s="617"/>
      <c r="K3" s="620"/>
      <c r="L3" s="621"/>
      <c r="M3" s="632"/>
      <c r="N3" s="633"/>
      <c r="O3" s="633"/>
      <c r="P3" s="633"/>
      <c r="Q3" s="633"/>
      <c r="R3" s="634"/>
      <c r="S3" s="70"/>
    </row>
    <row r="4" spans="1:19" ht="17.100000000000001" customHeight="1" thickBot="1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>
      <c r="A5" s="65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>
      <c r="A6" s="65"/>
      <c r="B6" s="580" t="s">
        <v>12</v>
      </c>
      <c r="C6" s="595"/>
      <c r="D6" s="498" t="str">
        <f>Данные!$A2</f>
        <v>ХXI-КПМ-26-2-700-17 (Экстра New)</v>
      </c>
      <c r="E6" s="585"/>
      <c r="F6" s="585"/>
      <c r="G6" s="585"/>
      <c r="H6" s="586"/>
      <c r="I6" s="596"/>
      <c r="J6" s="597"/>
      <c r="K6" s="598"/>
      <c r="L6" s="506"/>
      <c r="M6" s="632"/>
      <c r="N6" s="633"/>
      <c r="O6" s="633"/>
      <c r="P6" s="633"/>
      <c r="Q6" s="633"/>
      <c r="R6" s="634"/>
      <c r="S6" s="70"/>
    </row>
    <row r="7" spans="1:19" ht="90.75" customHeight="1" thickTop="1" thickBot="1">
      <c r="A7" s="65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632"/>
      <c r="N7" s="633"/>
      <c r="O7" s="633"/>
      <c r="P7" s="633"/>
      <c r="Q7" s="633"/>
      <c r="R7" s="634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143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144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143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>
      <c r="A20" s="78"/>
      <c r="B20" s="577" t="s">
        <v>48</v>
      </c>
      <c r="C20" s="578"/>
      <c r="D20" s="578"/>
      <c r="E20" s="57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>
      <c r="B22" s="121"/>
    </row>
    <row r="23" spans="1:19">
      <c r="L23" s="627" t="s">
        <v>142</v>
      </c>
      <c r="M23" s="627"/>
      <c r="N23" s="627"/>
      <c r="O23" s="475"/>
      <c r="P23" s="475"/>
      <c r="Q23" s="491"/>
      <c r="R23" s="491"/>
    </row>
    <row r="24" spans="1:19">
      <c r="O24" s="549" t="s">
        <v>146</v>
      </c>
      <c r="P24" s="549"/>
      <c r="Q24" s="550" t="s">
        <v>147</v>
      </c>
      <c r="R24" s="551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Данные!B19</f>
        <v>80</v>
      </c>
      <c r="L2" s="619"/>
      <c r="M2" s="66"/>
      <c r="N2" s="67"/>
      <c r="O2" s="68"/>
      <c r="P2" s="635"/>
      <c r="Q2" s="635"/>
      <c r="R2" s="69"/>
      <c r="S2" s="70"/>
    </row>
    <row r="3" spans="1:19" ht="17.25" customHeight="1" thickBot="1">
      <c r="A3" s="65"/>
      <c r="B3" s="602"/>
      <c r="C3" s="603"/>
      <c r="D3" s="604"/>
      <c r="E3" s="611" t="s">
        <v>90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0" t="s">
        <v>12</v>
      </c>
      <c r="C6" s="595"/>
      <c r="D6" s="498" t="str">
        <f>Данные!$A2</f>
        <v>ХXI-КПМ-26-2-700-17 (Экстра New)</v>
      </c>
      <c r="E6" s="585"/>
      <c r="F6" s="585"/>
      <c r="G6" s="585"/>
      <c r="H6" s="586"/>
      <c r="I6" s="596"/>
      <c r="J6" s="597"/>
      <c r="K6" s="598"/>
      <c r="L6" s="506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145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77" t="s">
        <v>50</v>
      </c>
      <c r="C16" s="578"/>
      <c r="D16" s="578"/>
      <c r="E16" s="57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</row>
    <row r="19" spans="1:19">
      <c r="L19" s="627" t="s">
        <v>142</v>
      </c>
      <c r="M19" s="627"/>
      <c r="N19" s="627"/>
      <c r="O19" s="475"/>
      <c r="P19" s="475"/>
      <c r="Q19" s="491"/>
      <c r="R19" s="491"/>
    </row>
    <row r="20" spans="1:19">
      <c r="O20" s="549" t="s">
        <v>146</v>
      </c>
      <c r="P20" s="549"/>
      <c r="Q20" s="550" t="s">
        <v>147</v>
      </c>
      <c r="R20" s="55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2020-01-17T07:02:52Z</cp:lastPrinted>
  <dcterms:created xsi:type="dcterms:W3CDTF">2004-01-21T15:24:02Z</dcterms:created>
  <dcterms:modified xsi:type="dcterms:W3CDTF">2020-01-17T07:03:03Z</dcterms:modified>
</cp:coreProperties>
</file>