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G21" i="1" s="1"/>
  <c r="E31" i="1"/>
  <c r="F31" i="1"/>
  <c r="A37" i="1" s="1"/>
  <c r="H31" i="1" l="1"/>
  <c r="G20" i="1"/>
  <c r="I20" i="1" s="1"/>
  <c r="I21" i="1" s="1"/>
  <c r="H20" i="1"/>
  <c r="H21" i="1" s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<sst xmlns="http://schemas.openxmlformats.org/spreadsheetml/2006/main" count="55" uniqueCount="45">
  <si>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</si>
  <si>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</si>
  <si>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</si>
  <si>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</si>
  <si>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</si>
  <si>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</si>
  <si>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</si>
  <si>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</si>
  <si>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</si>
  <si>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</si>
  <si>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</si>
  <si>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</si>
  <si>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</si>
  <si>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</si>
  <si>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</si>
  <si>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</si>
  <si>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</si>
  <si>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</si>
  <si>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</si>
  <si>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</si>
  <si>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</si>
  <si>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</si>
  <si>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</si>
  <si>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</si>
  <si>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</si>
  <si>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</si>
  <si>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</si>
  <si>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</si>
  <si>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</si>
  <si>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</si>
  <si>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</si>
  <si>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</si>
  <si>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Начальник СПО                                             А.Д. Гавриленко</t>
  </si>
  <si>
    <t>Втулка плунжера</t>
  </si>
  <si>
    <t>Фактическое количество деталей по акту приемки, шт.</t>
  </si>
  <si>
    <t>В дополнительных поставках детали оставшиеся со старого формокомплекта!!!</t>
  </si>
  <si>
    <t>Кол-во брака, шт</t>
  </si>
  <si>
    <r>
      <t xml:space="preserve">Формокомплект бутылки  "Аквадив 0.35 л." тип ХХI-В-28-2-350 (владелец ООО "Ведатранзит"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</si>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</sst>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K5" sqref="K5:L1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37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38</v>
      </c>
      <c r="B2" s="105"/>
      <c r="C2" s="105"/>
      <c r="D2" s="105"/>
      <c r="E2" s="105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44</v>
      </c>
      <c r="B4" s="43" t="s">
        <v>0</v>
      </c>
      <c r="C4" s="43" t="s">
        <v>1</v>
      </c>
      <c r="D4" s="43" t="s">
        <v>43</v>
      </c>
      <c r="E4" s="43" t="s">
        <v>34</v>
      </c>
      <c r="F4" s="43" t="s">
        <v>42</v>
      </c>
      <c r="G4" s="43" t="s">
        <v>41</v>
      </c>
      <c r="H4" s="112" t="s">
        <v>40</v>
      </c>
      <c r="I4" s="113" t="s">
        <v>2</v>
      </c>
      <c r="J4" s="43" t="s">
        <v>25</v>
      </c>
      <c r="K4" s="43" t="s">
        <v>36</v>
      </c>
      <c r="L4" s="112" t="s">
        <v>3</v>
      </c>
    </row>
    <row r="5" spans="1:13">
      <c r="A5" s="48">
        <v>1</v>
      </c>
      <c r="B5" s="66" t="s">
        <v>14</v>
      </c>
      <c r="C5" s="9" t="s">
        <v>39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39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39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39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39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33</v>
      </c>
      <c r="C10" s="9" t="s">
        <v>39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39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39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39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39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 t="s">
        <v>35</v>
      </c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41822</v>
      </c>
      <c r="C20" s="99">
        <v>41832</v>
      </c>
      <c r="D20" s="90">
        <v>41834</v>
      </c>
      <c r="E20" s="91"/>
      <c r="F20" s="91">
        <v>1620706</v>
      </c>
      <c r="G20" s="92">
        <f>F20/A$20</f>
        <v>9.6470595238095244E-2</v>
      </c>
      <c r="H20" s="93">
        <f>A20-F20</f>
        <v>15179294</v>
      </c>
      <c r="I20" s="94">
        <f>1-G20</f>
        <v>0.9035294047619048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15179294</v>
      </c>
      <c r="I21" s="98">
        <f>I20-G21</f>
        <v>0.9035294047619048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0</v>
      </c>
      <c r="F31" s="64">
        <f>SUM(F20:F30)</f>
        <v>1620706</v>
      </c>
      <c r="G31" s="27">
        <f>SUM(G20:G30)</f>
        <v>9.6470595238095244E-2</v>
      </c>
      <c r="H31" s="23">
        <f>A20-F31</f>
        <v>15179294</v>
      </c>
      <c r="I31" s="36">
        <f>1-G31</f>
        <v>0.9035294047619048</v>
      </c>
      <c r="J31" s="85"/>
      <c r="K31" s="85"/>
      <c r="L31" s="85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01" t="s">
        <v>15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2">
      <c r="A36" s="111" t="s">
        <v>16</v>
      </c>
      <c r="B36" s="111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9">
        <f>A20-F31</f>
        <v>15179294</v>
      </c>
      <c r="B37" s="110"/>
      <c r="C37" s="89">
        <f>1-G31</f>
        <v>0.9035294047619048</v>
      </c>
      <c r="D37" s="24">
        <f>(C37/0.8)*100</f>
        <v>112.94117559523809</v>
      </c>
      <c r="E37" s="1"/>
      <c r="F37" s="1"/>
      <c r="G37" s="106" t="s">
        <v>32</v>
      </c>
      <c r="H37" s="106"/>
      <c r="I37" s="106"/>
      <c r="J37" s="106"/>
      <c r="K37" s="106"/>
      <c r="L37" s="106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70"/>
      <c r="B41" s="70"/>
      <c r="C41" s="70"/>
      <c r="D41" s="70"/>
      <c r="E41" s="70"/>
      <c r="F41" s="70"/>
      <c r="G41" s="70"/>
      <c r="H41" s="70"/>
      <c r="I41" s="107"/>
      <c r="J41" s="108"/>
    </row>
    <row r="42" spans="1:12">
      <c r="A42" s="71"/>
      <c r="B42" s="72"/>
      <c r="C42" s="72"/>
      <c r="D42" s="1"/>
      <c r="E42" s="1"/>
      <c r="F42" s="72"/>
      <c r="G42" s="73"/>
      <c r="H42" s="72"/>
    </row>
    <row r="43" spans="1:12">
      <c r="A43" s="71"/>
      <c r="B43" s="72"/>
      <c r="C43" s="72"/>
      <c r="D43" s="72"/>
      <c r="E43" s="72"/>
      <c r="F43" s="72"/>
      <c r="G43" s="73"/>
      <c r="H43" s="72"/>
    </row>
    <row r="44" spans="1:12">
      <c r="A44" s="71"/>
      <c r="B44" s="72"/>
      <c r="C44" s="72"/>
      <c r="D44" s="1"/>
      <c r="E44" s="1"/>
      <c r="F44" s="72"/>
      <c r="G44" s="73"/>
      <c r="H44" s="72"/>
    </row>
    <row r="45" spans="1:12">
      <c r="A45" s="71"/>
      <c r="B45" s="72"/>
      <c r="C45" s="72"/>
      <c r="D45" s="72"/>
      <c r="E45" s="72"/>
      <c r="F45" s="72"/>
      <c r="G45" s="73"/>
      <c r="H45" s="72"/>
    </row>
    <row r="46" spans="1:12">
      <c r="A46" s="71"/>
      <c r="B46" s="72"/>
      <c r="C46" s="72"/>
      <c r="D46" s="1"/>
      <c r="E46" s="1"/>
      <c r="F46" s="72"/>
      <c r="G46" s="73"/>
      <c r="H46" s="72"/>
    </row>
    <row r="47" spans="1:12">
      <c r="A47" s="71"/>
      <c r="B47" s="72"/>
      <c r="C47" s="74"/>
      <c r="D47" s="75"/>
      <c r="E47" s="75"/>
      <c r="F47" s="74"/>
      <c r="G47" s="74"/>
      <c r="H47" s="74"/>
    </row>
    <row r="48" spans="1:12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03"/>
      <c r="C51" s="103"/>
      <c r="D51" s="104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7"/>
      <c r="J52" s="108"/>
    </row>
    <row r="53" spans="1:10">
      <c r="A53" s="71"/>
      <c r="B53" s="1"/>
      <c r="C53" s="1"/>
      <c r="D53" s="1"/>
      <c r="E53" s="1"/>
      <c r="F53" s="73"/>
      <c r="G53" s="73"/>
      <c r="H53" s="72"/>
      <c r="I53" s="102"/>
      <c r="J53" s="102"/>
    </row>
    <row r="54" spans="1:10">
      <c r="A54" s="71"/>
      <c r="B54" s="1"/>
      <c r="C54" s="1"/>
      <c r="D54" s="74"/>
      <c r="E54" s="74"/>
      <c r="F54" s="74"/>
      <c r="G54" s="74"/>
      <c r="H54" s="74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2019-09-27T13:26:21Z</dcterms:modified>
</cp:coreProperties>
</file>