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6-2-1000-18 (Экстра New)\"/>
    </mc:Choice>
  </mc:AlternateContent>
  <xr:revisionPtr revIDLastSave="0" documentId="13_ncr:1_{BF6E84E9-998B-4334-875A-B9AF22338221}" xr6:coauthVersionLast="43" xr6:coauthVersionMax="43" xr10:uidLastSave="{00000000-0000-0000-0000-000000000000}"/>
  <bookViews>
    <workbookView xWindow="-120" yWindow="-120" windowWidth="29040" windowHeight="15840" activeTab="7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Паспорт!$A$1:$I$38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<sst xmlns="http://schemas.openxmlformats.org/spreadsheetml/2006/main" count="539" uniqueCount="150">
  <si>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</si>
  <si>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</si>
  <si>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</si>
  <si>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</si>
  <si>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</si>
  <si>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</si>
  <si>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</si>
  <si>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</si>
  <si>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</si>
  <si>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</si>
  <si>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</si>
  <si>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</si>
  <si>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</si>
  <si>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</si>
  <si>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</si>
  <si>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</si>
  <si>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</si>
  <si>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</si>
  <si>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</si>
  <si>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</si>
  <si>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</si>
  <si>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</si>
  <si>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</si>
  <si>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</si>
  <si>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</si>
  <si>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</si>
  <si>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</si>
  <si>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</si>
  <si>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</si>
  <si>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</si>
  <si>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</si>
  <si>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</si>
  <si>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</si>
  <si>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</si>
  <si>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</si>
  <si>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</si>
  <si>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</si>
  <si>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</si>
  <si>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</si>
  <si>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</si>
  <si>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</si>
  <si>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</si>
  <si>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</si>
  <si>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</si>
  <si>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</si>
  <si>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</si>
  <si>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</si>
  <si>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</si>
  <si>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</si>
  <si>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</si>
  <si>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</si>
  <si>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</si>
  <si>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</si>
  <si>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</si>
  <si>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</si>
  <si>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</si>
  <si>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</si>
  <si>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</si>
  <si>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</si>
  <si>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</si>
  <si>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</si>
  <si>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</si>
  <si>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</si>
  <si>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</si>
  <si>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</si>
  <si>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</si>
  <si>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</si>
  <si>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</si>
  <si>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</si>
  <si>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</si>
  <si>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</si>
  <si>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</si>
  <si>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</si>
  <si>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</si>
  <si>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</si>
  <si>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</si>
  <si>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</si>
  <si>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</si>
  <si>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</si>
  <si>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</si>
  <si>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</si>
  <si>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</si>
  <si>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</si>
  <si>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</si>
  <si>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</si>
  <si>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</si>
  <si>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</si>
  <si>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</si>
  <si>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</si>
  <si>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</si>
  <si>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</si>
  <si>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</si>
  <si>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</si>
  <si>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</si>
  <si>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</si>
  <si>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</si>
  <si>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</si>
  <si>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</si>
  <si>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</si>
  <si>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</si>
  <si>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</si>
  <si>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</si>
  <si>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</si>
  <si>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</si>
  <si>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</si>
  <si>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</si>
  <si>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</si>
  <si>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</si>
  <si>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</si>
  <si>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</si>
  <si>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</t>
  </si>
  <si>
    <t>(к серийному формокомплекту ХXI-КПМ-30-1-500-7)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</si>
  <si>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</si>
  <si>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</si>
  <si>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</si>
  <si>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</si>
  <si>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</si>
  <si>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</si>
  <si>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</si>
  <si>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</si>
  <si>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</si>
  <si>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</si>
  <si>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</si>
  <si>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</si>
  <si>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</si>
  <si>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</si>
  <si>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</si>
  <si>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</si>
  <si>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</si>
  <si>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</si>
  <si>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</si>
  <si>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</si>
  <si>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</si>
  <si>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</si>
  <si>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</si>
  <si>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</si>
  <si>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</si>
  <si>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</si>
  <si>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</si>
  <si>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</si>
  <si>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</si>
  <si>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</si>
  <si>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</si>
  <si>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</si>
  <si>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</si>
  <si>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</si>
  <si>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ХXI-КПМ-26-2-1000-18 (Экстра New)</t>
  </si>
  <si>
    <t>Полная высота  мм</t>
  </si>
  <si>
    <t xml:space="preserve"> (владелец ООО "Булбаш" дог. безв. польз. №0910 от 09.10.2019)</t>
  </si>
  <si>
    <t>ХXI-КПМ-26-2-1000-18 ExtraNew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</si>
</sst>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B15" sqref="B1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31.7109375" bestFit="1" customWidth="1"/>
    <col min="4" max="4" width="12.7109375" bestFit="1" customWidth="1"/>
  </cols>
  <sheetData>
    <row r="1" spans="1:11" ht="13.5" thickBot="1" x14ac:dyDescent="0.25">
      <c r="A1" s="495" t="s">
        <v>82</v>
      </c>
      <c r="B1" s="499"/>
      <c r="C1" s="499"/>
      <c r="D1" s="499"/>
      <c r="E1" s="499"/>
      <c r="G1" s="363" t="s">
        <v>81</v>
      </c>
    </row>
    <row r="2" spans="1:11" ht="17.25" thickTop="1" thickBot="1" x14ac:dyDescent="0.25">
      <c r="A2" s="496" t="s">
        <v>146</v>
      </c>
      <c r="B2" s="497"/>
      <c r="C2" s="497"/>
      <c r="D2" s="497"/>
      <c r="E2" s="498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0" t="s">
        <v>83</v>
      </c>
      <c r="B4" s="501"/>
      <c r="C4" s="501"/>
      <c r="D4" s="501"/>
      <c r="E4" s="501"/>
    </row>
    <row r="5" spans="1:11" ht="17.25" thickTop="1" thickBot="1" x14ac:dyDescent="0.25">
      <c r="A5" s="502" t="s">
        <v>87</v>
      </c>
      <c r="B5" s="503"/>
      <c r="C5" s="503"/>
      <c r="D5" s="503"/>
      <c r="E5" s="504"/>
    </row>
    <row r="6" spans="1:11" ht="13.5" thickTop="1" x14ac:dyDescent="0.2"/>
    <row r="7" spans="1:11" ht="13.5" thickBot="1" x14ac:dyDescent="0.25">
      <c r="A7" s="495" t="s">
        <v>84</v>
      </c>
      <c r="B7" s="499"/>
      <c r="C7" s="499"/>
      <c r="D7" s="499"/>
      <c r="E7" s="499"/>
    </row>
    <row r="8" spans="1:11" ht="17.25" thickTop="1" thickBot="1" x14ac:dyDescent="0.25">
      <c r="A8" s="505"/>
      <c r="B8" s="506"/>
      <c r="C8" s="506"/>
      <c r="D8" s="506"/>
      <c r="E8" s="507"/>
    </row>
    <row r="10" spans="1:11" ht="13.5" thickBot="1" x14ac:dyDescent="0.25">
      <c r="A10" s="495" t="s">
        <v>85</v>
      </c>
      <c r="B10" s="495"/>
      <c r="C10" s="364"/>
      <c r="D10" s="370" t="s">
        <v>94</v>
      </c>
      <c r="E10" s="364"/>
      <c r="F10" t="s">
        <v>95</v>
      </c>
    </row>
    <row r="11" spans="1:11" ht="17.25" thickTop="1" thickBot="1" x14ac:dyDescent="0.25">
      <c r="A11" s="493"/>
      <c r="B11" s="494"/>
      <c r="D11" s="369">
        <v>44014</v>
      </c>
      <c r="F11" s="508" t="s">
        <v>97</v>
      </c>
      <c r="G11" s="508"/>
      <c r="H11" s="508"/>
      <c r="I11" s="508"/>
      <c r="J11" s="509" t="s">
        <v>99</v>
      </c>
      <c r="K11" s="509"/>
    </row>
    <row r="12" spans="1:11" x14ac:dyDescent="0.2">
      <c r="F12" s="508" t="s">
        <v>86</v>
      </c>
      <c r="G12" s="508"/>
      <c r="H12" s="508"/>
      <c r="I12" s="508"/>
      <c r="J12" s="509" t="s">
        <v>100</v>
      </c>
      <c r="K12" s="509"/>
    </row>
    <row r="13" spans="1:11" ht="38.25" x14ac:dyDescent="0.2">
      <c r="A13" s="374" t="s">
        <v>88</v>
      </c>
      <c r="B13" s="374" t="s">
        <v>89</v>
      </c>
      <c r="C13" s="374" t="s">
        <v>104</v>
      </c>
      <c r="D13" s="374" t="s">
        <v>137</v>
      </c>
      <c r="E13" s="474" t="s">
        <v>138</v>
      </c>
      <c r="F13" s="508" t="s">
        <v>98</v>
      </c>
      <c r="G13" s="508"/>
      <c r="H13" s="508"/>
      <c r="I13" s="508"/>
      <c r="J13" s="509" t="s">
        <v>101</v>
      </c>
      <c r="K13" s="509"/>
    </row>
    <row r="14" spans="1:11" x14ac:dyDescent="0.2">
      <c r="A14" s="365" t="s">
        <v>43</v>
      </c>
      <c r="B14" s="366">
        <v>24</v>
      </c>
      <c r="C14" s="372" t="s">
        <v>149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149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149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149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/>
      <c r="C18" s="372" t="s">
        <v>110</v>
      </c>
      <c r="D18" s="366">
        <v>1.29</v>
      </c>
      <c r="E18" s="366">
        <f t="shared" si="0"/>
        <v>0</v>
      </c>
    </row>
    <row r="19" spans="1:7" x14ac:dyDescent="0.2">
      <c r="A19" s="365" t="s">
        <v>90</v>
      </c>
      <c r="B19" s="366"/>
      <c r="C19" s="372" t="s">
        <v>110</v>
      </c>
      <c r="D19" s="366">
        <v>0.3</v>
      </c>
      <c r="E19" s="366">
        <f t="shared" si="0"/>
        <v>0</v>
      </c>
    </row>
    <row r="20" spans="1:7" x14ac:dyDescent="0.2">
      <c r="A20" s="365" t="s">
        <v>51</v>
      </c>
      <c r="B20" s="366"/>
      <c r="C20" s="372" t="s">
        <v>110</v>
      </c>
      <c r="D20" s="366">
        <v>0.5</v>
      </c>
      <c r="E20" s="366">
        <f t="shared" si="0"/>
        <v>0</v>
      </c>
    </row>
    <row r="21" spans="1:7" x14ac:dyDescent="0.2">
      <c r="A21" s="365" t="s">
        <v>53</v>
      </c>
      <c r="B21" s="366"/>
      <c r="C21" s="372" t="s">
        <v>110</v>
      </c>
      <c r="D21" s="366">
        <v>0.4</v>
      </c>
      <c r="E21" s="366">
        <f t="shared" si="0"/>
        <v>0</v>
      </c>
    </row>
    <row r="22" spans="1:7" x14ac:dyDescent="0.2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149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149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/>
      <c r="C26" s="372" t="s">
        <v>110</v>
      </c>
      <c r="D26" s="366">
        <v>1.5</v>
      </c>
      <c r="E26" s="366">
        <f t="shared" si="0"/>
        <v>0</v>
      </c>
    </row>
    <row r="27" spans="1:7" x14ac:dyDescent="0.2">
      <c r="A27" s="367" t="s">
        <v>106</v>
      </c>
      <c r="B27" s="373"/>
      <c r="C27" s="375"/>
      <c r="D27" s="366"/>
      <c r="E27" s="366"/>
    </row>
    <row r="28" spans="1:7" x14ac:dyDescent="0.2">
      <c r="A28" s="371"/>
      <c r="D28" s="370"/>
      <c r="E28" s="370">
        <f>SUM(E14:E27)</f>
        <v>2046</v>
      </c>
      <c r="F28">
        <v>2400</v>
      </c>
      <c r="G28">
        <f>F28-E28</f>
        <v>354</v>
      </c>
    </row>
    <row r="29" spans="1:7" x14ac:dyDescent="0.2">
      <c r="A29" s="492" t="s">
        <v>107</v>
      </c>
      <c r="B29" s="492"/>
      <c r="C29" s="492"/>
    </row>
    <row r="30" spans="1:7" x14ac:dyDescent="0.2">
      <c r="A30" t="s">
        <v>111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Данные!B20</f>
        <v>0</v>
      </c>
      <c r="L2" s="618"/>
      <c r="M2" s="164"/>
      <c r="N2" s="165"/>
      <c r="O2" s="166"/>
      <c r="P2" s="636"/>
      <c r="Q2" s="636"/>
      <c r="R2" s="167"/>
      <c r="S2" s="168"/>
    </row>
    <row r="3" spans="1:19" ht="17.25" customHeight="1" thickBot="1" x14ac:dyDescent="0.25">
      <c r="A3" s="163"/>
      <c r="B3" s="601"/>
      <c r="C3" s="602"/>
      <c r="D3" s="603"/>
      <c r="E3" s="610" t="s">
        <v>51</v>
      </c>
      <c r="F3" s="611"/>
      <c r="G3" s="611"/>
      <c r="H3" s="612"/>
      <c r="I3" s="615"/>
      <c r="J3" s="616"/>
      <c r="K3" s="619"/>
      <c r="L3" s="62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0" t="s">
        <v>12</v>
      </c>
      <c r="C6" s="621"/>
      <c r="D6" s="496" t="str">
        <f>Данные!$A2</f>
        <v>ХXI-КПМ-26-2-1000-18 (Экстра New)</v>
      </c>
      <c r="E6" s="593"/>
      <c r="F6" s="593"/>
      <c r="G6" s="593"/>
      <c r="H6" s="594"/>
      <c r="I6" s="622"/>
      <c r="J6" s="623"/>
      <c r="K6" s="624"/>
      <c r="L6" s="50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7" t="s">
        <v>140</v>
      </c>
      <c r="M21" s="627"/>
      <c r="N21" s="627"/>
      <c r="O21" s="475"/>
      <c r="P21" s="475"/>
      <c r="Q21" s="491"/>
      <c r="R21" s="491"/>
    </row>
    <row r="22" spans="1:19" x14ac:dyDescent="0.2">
      <c r="O22" s="559" t="s">
        <v>144</v>
      </c>
      <c r="P22" s="559"/>
      <c r="Q22" s="560" t="s">
        <v>145</v>
      </c>
      <c r="R22" s="56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Данные!B21</f>
        <v>0</v>
      </c>
      <c r="L2" s="618"/>
      <c r="M2" s="203"/>
      <c r="N2" s="204"/>
      <c r="O2" s="205"/>
      <c r="P2" s="640"/>
      <c r="Q2" s="640"/>
      <c r="R2" s="206"/>
      <c r="S2" s="207"/>
    </row>
    <row r="3" spans="1:19" ht="17.25" customHeight="1" thickBot="1" x14ac:dyDescent="0.25">
      <c r="A3" s="202"/>
      <c r="B3" s="601"/>
      <c r="C3" s="602"/>
      <c r="D3" s="603"/>
      <c r="E3" s="610" t="s">
        <v>53</v>
      </c>
      <c r="F3" s="611"/>
      <c r="G3" s="611"/>
      <c r="H3" s="612"/>
      <c r="I3" s="615"/>
      <c r="J3" s="616"/>
      <c r="K3" s="619"/>
      <c r="L3" s="62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0" t="s">
        <v>12</v>
      </c>
      <c r="C6" s="621"/>
      <c r="D6" s="496" t="str">
        <f>Данные!$A2</f>
        <v>ХXI-КПМ-26-2-1000-18 (Экстра New)</v>
      </c>
      <c r="E6" s="593"/>
      <c r="F6" s="593"/>
      <c r="G6" s="593"/>
      <c r="H6" s="594"/>
      <c r="I6" s="622"/>
      <c r="J6" s="623"/>
      <c r="K6" s="624"/>
      <c r="L6" s="50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7" t="s">
        <v>54</v>
      </c>
      <c r="C18" s="638"/>
      <c r="D18" s="638"/>
      <c r="E18" s="63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7" t="s">
        <v>140</v>
      </c>
      <c r="M21" s="627"/>
      <c r="N21" s="627"/>
      <c r="O21" s="475"/>
      <c r="P21" s="475"/>
      <c r="Q21" s="491"/>
      <c r="R21" s="491"/>
    </row>
    <row r="22" spans="1:19" x14ac:dyDescent="0.2">
      <c r="O22" s="559" t="s">
        <v>144</v>
      </c>
      <c r="P22" s="559"/>
      <c r="Q22" s="560" t="s">
        <v>145</v>
      </c>
      <c r="R22" s="56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Данные!B26</f>
        <v>0</v>
      </c>
      <c r="L2" s="618"/>
      <c r="M2" s="131"/>
      <c r="N2" s="132"/>
      <c r="O2" s="133"/>
      <c r="P2" s="641"/>
      <c r="Q2" s="641"/>
      <c r="R2" s="134"/>
      <c r="S2" s="135"/>
    </row>
    <row r="3" spans="1:19" ht="17.25" customHeight="1" thickBot="1" x14ac:dyDescent="0.25">
      <c r="A3" s="130"/>
      <c r="B3" s="601"/>
      <c r="C3" s="602"/>
      <c r="D3" s="603"/>
      <c r="E3" s="610" t="s">
        <v>55</v>
      </c>
      <c r="F3" s="611"/>
      <c r="G3" s="611"/>
      <c r="H3" s="612"/>
      <c r="I3" s="615"/>
      <c r="J3" s="616"/>
      <c r="K3" s="619"/>
      <c r="L3" s="62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0" t="s">
        <v>12</v>
      </c>
      <c r="C6" s="621"/>
      <c r="D6" s="496" t="str">
        <f>Данные!$A2</f>
        <v>ХXI-КПМ-26-2-1000-18 (Экстра New)</v>
      </c>
      <c r="E6" s="593"/>
      <c r="F6" s="593"/>
      <c r="G6" s="593"/>
      <c r="H6" s="594"/>
      <c r="I6" s="622"/>
      <c r="J6" s="623"/>
      <c r="K6" s="624"/>
      <c r="L6" s="50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7" t="s">
        <v>140</v>
      </c>
      <c r="M19" s="627"/>
      <c r="N19" s="627"/>
      <c r="O19" s="475"/>
      <c r="P19" s="475"/>
      <c r="Q19" s="491"/>
      <c r="R19" s="491"/>
    </row>
    <row r="20" spans="1:19" x14ac:dyDescent="0.2">
      <c r="O20" s="559" t="s">
        <v>144</v>
      </c>
      <c r="P20" s="559"/>
      <c r="Q20" s="560" t="s">
        <v>145</v>
      </c>
      <c r="R20" s="56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42">
        <f>Данные!B23</f>
        <v>20</v>
      </c>
      <c r="L2" s="643"/>
      <c r="M2" s="260"/>
      <c r="N2" s="261"/>
      <c r="O2" s="262"/>
      <c r="P2" s="646"/>
      <c r="Q2" s="646"/>
      <c r="R2" s="263"/>
      <c r="S2" s="264"/>
    </row>
    <row r="3" spans="1:19" ht="17.25" customHeight="1" thickBot="1" x14ac:dyDescent="0.25">
      <c r="A3" s="259"/>
      <c r="B3" s="601"/>
      <c r="C3" s="602"/>
      <c r="D3" s="603"/>
      <c r="E3" s="610" t="s">
        <v>56</v>
      </c>
      <c r="F3" s="611"/>
      <c r="G3" s="611"/>
      <c r="H3" s="612"/>
      <c r="I3" s="615"/>
      <c r="J3" s="616"/>
      <c r="K3" s="644"/>
      <c r="L3" s="64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0" t="s">
        <v>12</v>
      </c>
      <c r="C6" s="621"/>
      <c r="D6" s="496" t="str">
        <f>Данные!$A2</f>
        <v>ХXI-КПМ-26-2-1000-18 (Экстра New)</v>
      </c>
      <c r="E6" s="593"/>
      <c r="F6" s="593"/>
      <c r="G6" s="593"/>
      <c r="H6" s="594"/>
      <c r="I6" s="622"/>
      <c r="J6" s="623"/>
      <c r="K6" s="624"/>
      <c r="L6" s="50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7" t="s">
        <v>140</v>
      </c>
      <c r="M18" s="627"/>
      <c r="N18" s="627"/>
      <c r="O18" s="475"/>
      <c r="P18" s="475"/>
      <c r="Q18" s="491"/>
      <c r="R18" s="491"/>
    </row>
    <row r="19" spans="12:18" x14ac:dyDescent="0.2">
      <c r="O19" s="559" t="s">
        <v>144</v>
      </c>
      <c r="P19" s="559"/>
      <c r="Q19" s="560" t="s">
        <v>145</v>
      </c>
      <c r="R19" s="56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20" zoomScaleNormal="100" zoomScaleSheetLayoutView="120" workbookViewId="0">
      <selection activeCell="A3" sqref="A3:I3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3" t="s">
        <v>112</v>
      </c>
      <c r="C1" s="380"/>
      <c r="D1" s="472" t="str">
        <f>Данные!A2</f>
        <v>ХXI-КПМ-26-2-1000-18 (Экстра New)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148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2" t="s">
        <v>113</v>
      </c>
      <c r="B3" s="512"/>
      <c r="C3" s="512"/>
      <c r="D3" s="512"/>
      <c r="E3" s="512"/>
      <c r="F3" s="512"/>
      <c r="G3" s="512"/>
      <c r="H3" s="512"/>
      <c r="I3" s="51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114</v>
      </c>
      <c r="B5" s="388" t="s">
        <v>115</v>
      </c>
      <c r="C5" s="388" t="s">
        <v>67</v>
      </c>
      <c r="D5" s="389" t="s">
        <v>116</v>
      </c>
      <c r="E5" s="388" t="s">
        <v>117</v>
      </c>
      <c r="F5" s="388" t="s">
        <v>118</v>
      </c>
      <c r="G5" s="388" t="s">
        <v>119</v>
      </c>
      <c r="H5" s="390" t="s">
        <v>120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ХXI-КПМ-26-2-1000-18 ExtraNew</v>
      </c>
      <c r="D6" s="394">
        <f>Данные!$B14</f>
        <v>24</v>
      </c>
      <c r="E6" s="394">
        <v>26</v>
      </c>
      <c r="F6" s="395"/>
      <c r="G6" s="394">
        <f>E6-F6</f>
        <v>26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ХXI-КПМ-26-2-1000-18 ExtraNew</v>
      </c>
      <c r="D7" s="400">
        <f>Данные!$B15</f>
        <v>24</v>
      </c>
      <c r="E7" s="400">
        <v>26</v>
      </c>
      <c r="F7" s="379"/>
      <c r="G7" s="400">
        <f t="shared" ref="G7:G17" si="0">E7-F7</f>
        <v>26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ХXI-КПМ-26-2-1000-18 ExtraNew</v>
      </c>
      <c r="D8" s="400">
        <f>Данные!$B16</f>
        <v>32</v>
      </c>
      <c r="E8" s="400">
        <v>30</v>
      </c>
      <c r="F8" s="379"/>
      <c r="G8" s="400">
        <f t="shared" si="0"/>
        <v>30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ХXI-КПМ-26-2-1000-18 ExtraNew</v>
      </c>
      <c r="D9" s="400">
        <f>Данные!$B17</f>
        <v>32</v>
      </c>
      <c r="E9" s="400">
        <v>30</v>
      </c>
      <c r="F9" s="379"/>
      <c r="G9" s="400">
        <f t="shared" si="0"/>
        <v>30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ХXI-КПМ-30-1-500-7</v>
      </c>
      <c r="D10" s="400">
        <f>Данные!$B18</f>
        <v>0</v>
      </c>
      <c r="E10" s="400">
        <v>70</v>
      </c>
      <c r="F10" s="379"/>
      <c r="G10" s="400">
        <f t="shared" si="0"/>
        <v>70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ХXI-КПМ-30-1-500-7</v>
      </c>
      <c r="D11" s="400">
        <f>Данные!$B19</f>
        <v>0</v>
      </c>
      <c r="E11" s="400">
        <v>70</v>
      </c>
      <c r="F11" s="379"/>
      <c r="G11" s="400">
        <f t="shared" si="0"/>
        <v>70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ХXI-КПМ-30-1-500-7</v>
      </c>
      <c r="D12" s="400">
        <f>Данные!$B20</f>
        <v>0</v>
      </c>
      <c r="E12" s="400">
        <v>50</v>
      </c>
      <c r="F12" s="404"/>
      <c r="G12" s="400">
        <f t="shared" si="0"/>
        <v>50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ХXI-КПМ-30-1-500-7</v>
      </c>
      <c r="D13" s="400">
        <f>Данные!$B21</f>
        <v>0</v>
      </c>
      <c r="E13" s="400">
        <v>24</v>
      </c>
      <c r="F13" s="406"/>
      <c r="G13" s="400">
        <f t="shared" si="0"/>
        <v>24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ХXI-КПМ-26-2-1000-18 ExtraNew</v>
      </c>
      <c r="D15" s="400">
        <f>Данные!$B23</f>
        <v>20</v>
      </c>
      <c r="E15" s="400">
        <v>24</v>
      </c>
      <c r="F15" s="404"/>
      <c r="G15" s="400">
        <f t="shared" si="0"/>
        <v>24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ХXI-КПМ-26-2-1000-18 ExtraNew</v>
      </c>
      <c r="D16" s="400">
        <f>Данные!$B24</f>
        <v>8</v>
      </c>
      <c r="E16" s="400">
        <v>9</v>
      </c>
      <c r="F16" s="379"/>
      <c r="G16" s="400">
        <f t="shared" si="0"/>
        <v>9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ХXI-КПМ-30-1-500-7</v>
      </c>
      <c r="D17" s="410">
        <f>Данные!$B26</f>
        <v>0</v>
      </c>
      <c r="E17" s="410">
        <v>24</v>
      </c>
      <c r="F17" s="411"/>
      <c r="G17" s="410">
        <f t="shared" si="0"/>
        <v>24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121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122</v>
      </c>
      <c r="B20" s="388" t="s">
        <v>123</v>
      </c>
      <c r="C20" s="388" t="s">
        <v>124</v>
      </c>
      <c r="D20" s="388" t="s">
        <v>125</v>
      </c>
      <c r="E20" s="388" t="s">
        <v>126</v>
      </c>
      <c r="F20" s="388" t="s">
        <v>127</v>
      </c>
      <c r="G20" s="419" t="s">
        <v>128</v>
      </c>
      <c r="H20" s="420" t="s">
        <v>129</v>
      </c>
      <c r="I20" s="421" t="s">
        <v>130</v>
      </c>
      <c r="J20" s="391"/>
      <c r="K20" s="391"/>
      <c r="L20" s="391"/>
    </row>
    <row r="21" spans="1:12" x14ac:dyDescent="0.2">
      <c r="A21" s="422">
        <f>D6*700000</f>
        <v>16800000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6.1423511904761904E-2</v>
      </c>
      <c r="H21" s="427">
        <f>A21-F21</f>
        <v>15768085</v>
      </c>
      <c r="I21" s="428">
        <f>1-G21</f>
        <v>0.93857648809523808</v>
      </c>
      <c r="J21" s="429"/>
      <c r="K21" s="403"/>
      <c r="L21" s="403"/>
    </row>
    <row r="22" spans="1:12" ht="12.75" customHeight="1" x14ac:dyDescent="0.2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15768085</v>
      </c>
      <c r="I22" s="434">
        <f>I21-G22</f>
        <v>0.93857648809523808</v>
      </c>
      <c r="J22" s="383"/>
      <c r="K22" s="383"/>
      <c r="L22" s="383"/>
    </row>
    <row r="23" spans="1:12" ht="12.75" customHeight="1" x14ac:dyDescent="0.2">
      <c r="A23" s="435"/>
      <c r="B23" s="436"/>
      <c r="C23" s="436"/>
      <c r="D23" s="436"/>
      <c r="E23" s="437"/>
      <c r="F23" s="437"/>
      <c r="G23" s="438"/>
      <c r="H23" s="439"/>
      <c r="I23" s="440"/>
      <c r="J23" s="429"/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1"/>
      <c r="J24" s="429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43"/>
      <c r="L25" s="383"/>
    </row>
    <row r="26" spans="1:12" x14ac:dyDescent="0.2">
      <c r="A26" s="435"/>
      <c r="B26" s="436"/>
      <c r="C26" s="436"/>
      <c r="D26" s="436"/>
      <c r="E26" s="437"/>
      <c r="F26" s="437"/>
      <c r="G26" s="442"/>
      <c r="H26" s="439"/>
      <c r="I26" s="440"/>
      <c r="J26" s="429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 x14ac:dyDescent="0.2">
      <c r="A28" s="435"/>
      <c r="B28" s="436"/>
      <c r="C28" s="436"/>
      <c r="D28" s="436"/>
      <c r="E28" s="439"/>
      <c r="F28" s="437"/>
      <c r="G28" s="442"/>
      <c r="H28" s="439"/>
      <c r="I28" s="440"/>
      <c r="J28" s="429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4"/>
      <c r="H29" s="439"/>
      <c r="I29" s="445"/>
      <c r="J29" s="429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2"/>
      <c r="H30" s="439"/>
      <c r="I30" s="445"/>
      <c r="J30" s="429"/>
      <c r="K30" s="429"/>
      <c r="L30" s="383"/>
    </row>
    <row r="31" spans="1:12" ht="13.5" thickBot="1" x14ac:dyDescent="0.25">
      <c r="A31" s="446"/>
      <c r="B31" s="447"/>
      <c r="C31" s="447"/>
      <c r="D31" s="448"/>
      <c r="E31" s="448"/>
      <c r="F31" s="449"/>
      <c r="G31" s="450"/>
      <c r="H31" s="451"/>
      <c r="I31" s="452"/>
      <c r="J31" s="383"/>
      <c r="K31" s="383"/>
      <c r="L31" s="383"/>
    </row>
    <row r="32" spans="1:12" ht="13.5" thickBot="1" x14ac:dyDescent="0.25">
      <c r="A32" s="453" t="s">
        <v>131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6.1423511904761904E-2</v>
      </c>
      <c r="H32" s="459">
        <f>A21-F32</f>
        <v>15768085</v>
      </c>
      <c r="I32" s="460">
        <f>1-G32</f>
        <v>0.93857648809523808</v>
      </c>
      <c r="J32" s="461"/>
      <c r="K32" s="461"/>
      <c r="L32" s="461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13" t="s">
        <v>132</v>
      </c>
      <c r="B36" s="513"/>
      <c r="C36" s="513"/>
      <c r="D36" s="513"/>
      <c r="E36" s="383"/>
      <c r="F36" s="383"/>
      <c r="G36" s="383"/>
      <c r="H36" s="383"/>
      <c r="I36" s="383"/>
      <c r="J36" s="383"/>
    </row>
    <row r="37" spans="1:11" x14ac:dyDescent="0.2">
      <c r="A37" s="514" t="s">
        <v>133</v>
      </c>
      <c r="B37" s="514"/>
      <c r="C37" s="462" t="s">
        <v>134</v>
      </c>
      <c r="D37" s="462" t="s">
        <v>135</v>
      </c>
      <c r="E37" s="383"/>
      <c r="F37" s="383"/>
      <c r="G37" s="383"/>
      <c r="H37" s="383"/>
      <c r="I37" s="383"/>
      <c r="J37" s="383"/>
    </row>
    <row r="38" spans="1:11" x14ac:dyDescent="0.2">
      <c r="A38" s="515">
        <f>A21-F32</f>
        <v>15768085</v>
      </c>
      <c r="B38" s="516"/>
      <c r="C38" s="463">
        <f>1-G32</f>
        <v>0.93857648809523808</v>
      </c>
      <c r="D38" s="464">
        <f>(C38/0.8)*100</f>
        <v>117.32206101190474</v>
      </c>
      <c r="E38" s="465" t="s">
        <v>136</v>
      </c>
      <c r="F38" s="465"/>
      <c r="G38" s="465"/>
      <c r="H38" s="465"/>
      <c r="I38" s="465"/>
      <c r="J38" s="465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">
      <c r="A43" s="468"/>
      <c r="B43" s="469"/>
      <c r="C43" s="469"/>
      <c r="D43" s="383"/>
      <c r="E43" s="383"/>
      <c r="F43" s="469"/>
      <c r="G43" s="413"/>
      <c r="H43" s="469"/>
    </row>
    <row r="44" spans="1:11" x14ac:dyDescent="0.2">
      <c r="A44" s="468"/>
      <c r="B44" s="469"/>
      <c r="C44" s="469"/>
      <c r="D44" s="469"/>
      <c r="E44" s="469"/>
      <c r="F44" s="469"/>
      <c r="G44" s="413"/>
      <c r="H44" s="469"/>
    </row>
    <row r="45" spans="1:11" x14ac:dyDescent="0.2">
      <c r="A45" s="468"/>
      <c r="B45" s="469"/>
      <c r="C45" s="469"/>
      <c r="D45" s="383"/>
      <c r="E45" s="383"/>
      <c r="F45" s="469"/>
      <c r="G45" s="413"/>
      <c r="H45" s="469"/>
    </row>
    <row r="46" spans="1:11" x14ac:dyDescent="0.2">
      <c r="A46" s="468"/>
      <c r="B46" s="469"/>
      <c r="C46" s="469"/>
      <c r="D46" s="469"/>
      <c r="E46" s="469"/>
      <c r="F46" s="469"/>
      <c r="G46" s="413"/>
      <c r="H46" s="469"/>
    </row>
    <row r="47" spans="1:11" x14ac:dyDescent="0.2">
      <c r="A47" s="468"/>
      <c r="B47" s="469"/>
      <c r="C47" s="469"/>
      <c r="D47" s="383"/>
      <c r="E47" s="383"/>
      <c r="F47" s="469"/>
      <c r="G47" s="413"/>
      <c r="H47" s="469"/>
    </row>
    <row r="48" spans="1:11" x14ac:dyDescent="0.2">
      <c r="A48" s="468"/>
      <c r="B48" s="469"/>
      <c r="C48" s="403"/>
      <c r="D48" s="470"/>
      <c r="E48" s="470"/>
      <c r="F48" s="403"/>
      <c r="G48" s="403"/>
      <c r="H48" s="403"/>
    </row>
    <row r="49" spans="1:10" x14ac:dyDescent="0.2">
      <c r="A49" s="468"/>
      <c r="B49" s="469"/>
      <c r="C49" s="469"/>
      <c r="D49" s="469"/>
      <c r="E49" s="469"/>
      <c r="F49" s="469"/>
      <c r="G49" s="413"/>
      <c r="H49" s="469"/>
    </row>
    <row r="50" spans="1:10" x14ac:dyDescent="0.2">
      <c r="A50" s="468"/>
      <c r="B50" s="469"/>
      <c r="C50" s="469"/>
      <c r="D50" s="469"/>
      <c r="E50" s="469"/>
      <c r="F50" s="469"/>
      <c r="G50" s="413"/>
      <c r="H50" s="469"/>
    </row>
    <row r="51" spans="1:10" x14ac:dyDescent="0.2">
      <c r="A51" s="468"/>
      <c r="B51" s="469"/>
      <c r="C51" s="469"/>
      <c r="D51" s="383"/>
      <c r="E51" s="383"/>
      <c r="F51" s="469"/>
      <c r="G51" s="413"/>
      <c r="H51" s="469"/>
    </row>
    <row r="52" spans="1:10" ht="15.75" x14ac:dyDescent="0.25">
      <c r="A52" s="383"/>
      <c r="B52" s="510"/>
      <c r="C52" s="510"/>
      <c r="D52" s="511"/>
      <c r="E52" s="465"/>
      <c r="F52" s="383"/>
      <c r="G52" s="383"/>
      <c r="H52" s="383"/>
      <c r="I52" s="383"/>
      <c r="J52" s="383"/>
    </row>
    <row r="53" spans="1:10" x14ac:dyDescent="0.2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7"/>
      <c r="C61" s="518"/>
    </row>
    <row r="68" spans="2:3" x14ac:dyDescent="0.2">
      <c r="B68" s="517"/>
      <c r="C68" s="51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37" zoomScaleSheetLayoutView="100" workbookViewId="0">
      <selection activeCell="E40" sqref="E40:F41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23.140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102</v>
      </c>
      <c r="H3" s="310"/>
      <c r="I3" s="310"/>
      <c r="J3" s="310"/>
      <c r="K3" s="310"/>
    </row>
    <row r="4" spans="1:11" s="359" customFormat="1" ht="17.25" x14ac:dyDescent="0.3">
      <c r="G4" s="309" t="s">
        <v>105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103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21" t="s">
        <v>64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 x14ac:dyDescent="0.25">
      <c r="A12" s="520" t="s">
        <v>74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 x14ac:dyDescent="0.25">
      <c r="A13" s="522" t="str">
        <f>Данные!A2</f>
        <v>ХXI-КПМ-26-2-1000-18 (Экстра New)</v>
      </c>
      <c r="B13" s="521"/>
      <c r="C13" s="521"/>
      <c r="D13" s="521"/>
      <c r="E13" s="521"/>
      <c r="F13" s="521"/>
      <c r="G13" s="521"/>
      <c r="H13" s="521"/>
      <c r="I13" s="521"/>
      <c r="J13" s="52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44014</v>
      </c>
      <c r="I15" s="304"/>
      <c r="J15" s="305"/>
    </row>
    <row r="16" spans="1:11" ht="15.75" x14ac:dyDescent="0.25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44014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6" t="s">
        <v>65</v>
      </c>
      <c r="B22" s="526" t="s">
        <v>66</v>
      </c>
      <c r="C22" s="526"/>
      <c r="D22" s="526"/>
      <c r="E22" s="526" t="s">
        <v>67</v>
      </c>
      <c r="F22" s="526"/>
      <c r="G22" s="544" t="s">
        <v>68</v>
      </c>
      <c r="H22" s="526" t="s">
        <v>69</v>
      </c>
      <c r="I22" s="526"/>
      <c r="J22" s="526"/>
    </row>
    <row r="23" spans="1:10" x14ac:dyDescent="0.25">
      <c r="A23" s="526"/>
      <c r="B23" s="526"/>
      <c r="C23" s="526"/>
      <c r="D23" s="526"/>
      <c r="E23" s="526"/>
      <c r="F23" s="526"/>
      <c r="G23" s="544"/>
      <c r="H23" s="526"/>
      <c r="I23" s="526"/>
      <c r="J23" s="526"/>
    </row>
    <row r="24" spans="1:10" x14ac:dyDescent="0.25">
      <c r="A24" s="527">
        <v>1</v>
      </c>
      <c r="B24" s="541" t="s">
        <v>43</v>
      </c>
      <c r="C24" s="542"/>
      <c r="D24" s="543"/>
      <c r="E24" s="529" t="str">
        <f>Данные!C14</f>
        <v>ХXI-КПМ-26-2-1000-18 ExtraNew</v>
      </c>
      <c r="F24" s="530"/>
      <c r="G24" s="533">
        <f>Данные!B14</f>
        <v>24</v>
      </c>
      <c r="H24" s="535"/>
      <c r="I24" s="536"/>
      <c r="J24" s="537"/>
    </row>
    <row r="25" spans="1:10" ht="40.15" customHeight="1" x14ac:dyDescent="0.25">
      <c r="A25" s="528"/>
      <c r="B25" s="523" t="str">
        <f>Данные!$A$30</f>
        <v>(к серийному формокомплекту ХXI-КПМ-30-1-500-7)</v>
      </c>
      <c r="C25" s="524"/>
      <c r="D25" s="525"/>
      <c r="E25" s="531"/>
      <c r="F25" s="532"/>
      <c r="G25" s="534"/>
      <c r="H25" s="538"/>
      <c r="I25" s="539"/>
      <c r="J25" s="540"/>
    </row>
    <row r="26" spans="1:10" x14ac:dyDescent="0.25">
      <c r="A26" s="527">
        <f>A24+1</f>
        <v>2</v>
      </c>
      <c r="B26" s="545" t="s">
        <v>108</v>
      </c>
      <c r="C26" s="546"/>
      <c r="D26" s="547"/>
      <c r="E26" s="529" t="str">
        <f>Данные!C15</f>
        <v>ХXI-КПМ-26-2-1000-18 ExtraNew</v>
      </c>
      <c r="F26" s="530"/>
      <c r="G26" s="533">
        <f>Данные!B15</f>
        <v>24</v>
      </c>
      <c r="H26" s="535"/>
      <c r="I26" s="536"/>
      <c r="J26" s="537"/>
    </row>
    <row r="27" spans="1:10" ht="40.15" customHeight="1" x14ac:dyDescent="0.25">
      <c r="A27" s="528"/>
      <c r="B27" s="523" t="str">
        <f>Данные!$A$30</f>
        <v>(к серийному формокомплекту ХXI-КПМ-30-1-500-7)</v>
      </c>
      <c r="C27" s="524"/>
      <c r="D27" s="525"/>
      <c r="E27" s="531"/>
      <c r="F27" s="532"/>
      <c r="G27" s="534"/>
      <c r="H27" s="538"/>
      <c r="I27" s="539"/>
      <c r="J27" s="540"/>
    </row>
    <row r="28" spans="1:10" ht="14.45" customHeight="1" x14ac:dyDescent="0.25">
      <c r="A28" s="527">
        <f t="shared" ref="A28" si="0">A26+1</f>
        <v>3</v>
      </c>
      <c r="B28" s="545" t="s">
        <v>38</v>
      </c>
      <c r="C28" s="546"/>
      <c r="D28" s="547"/>
      <c r="E28" s="529" t="str">
        <f>Данные!C16</f>
        <v>ХXI-КПМ-26-2-1000-18 ExtraNew</v>
      </c>
      <c r="F28" s="530"/>
      <c r="G28" s="533">
        <f>Данные!B16</f>
        <v>32</v>
      </c>
      <c r="H28" s="535"/>
      <c r="I28" s="536"/>
      <c r="J28" s="537"/>
    </row>
    <row r="29" spans="1:10" ht="40.15" customHeight="1" x14ac:dyDescent="0.25">
      <c r="A29" s="528"/>
      <c r="B29" s="523" t="str">
        <f>Данные!$A$30</f>
        <v>(к серийному формокомплекту ХXI-КПМ-30-1-500-7)</v>
      </c>
      <c r="C29" s="524"/>
      <c r="D29" s="525"/>
      <c r="E29" s="531"/>
      <c r="F29" s="532"/>
      <c r="G29" s="534"/>
      <c r="H29" s="538"/>
      <c r="I29" s="539"/>
      <c r="J29" s="540"/>
    </row>
    <row r="30" spans="1:10" ht="14.45" customHeight="1" x14ac:dyDescent="0.25">
      <c r="A30" s="527">
        <f t="shared" ref="A30" si="1">A28+1</f>
        <v>4</v>
      </c>
      <c r="B30" s="545" t="s">
        <v>109</v>
      </c>
      <c r="C30" s="546"/>
      <c r="D30" s="547"/>
      <c r="E30" s="529" t="str">
        <f>Данные!C17</f>
        <v>ХXI-КПМ-26-2-1000-18 ExtraNew</v>
      </c>
      <c r="F30" s="530"/>
      <c r="G30" s="533">
        <f>Данные!B17</f>
        <v>32</v>
      </c>
      <c r="H30" s="535"/>
      <c r="I30" s="536"/>
      <c r="J30" s="537"/>
    </row>
    <row r="31" spans="1:10" ht="40.15" customHeight="1" x14ac:dyDescent="0.25">
      <c r="A31" s="528"/>
      <c r="B31" s="523" t="str">
        <f>Данные!$A$30</f>
        <v>(к серийному формокомплекту ХXI-КПМ-30-1-500-7)</v>
      </c>
      <c r="C31" s="524"/>
      <c r="D31" s="525"/>
      <c r="E31" s="548"/>
      <c r="F31" s="532"/>
      <c r="G31" s="534"/>
      <c r="H31" s="538"/>
      <c r="I31" s="539"/>
      <c r="J31" s="540"/>
    </row>
    <row r="32" spans="1:10" ht="14.45" customHeight="1" x14ac:dyDescent="0.25">
      <c r="A32" s="527">
        <f t="shared" ref="A32" si="2">A30+1</f>
        <v>5</v>
      </c>
      <c r="B32" s="545" t="s">
        <v>47</v>
      </c>
      <c r="C32" s="546"/>
      <c r="D32" s="547"/>
      <c r="E32" s="529" t="str">
        <f>Данные!C18</f>
        <v>ХXI-КПМ-30-1-500-7</v>
      </c>
      <c r="F32" s="530"/>
      <c r="G32" s="533">
        <f>Данные!B18</f>
        <v>0</v>
      </c>
      <c r="H32" s="535"/>
      <c r="I32" s="536"/>
      <c r="J32" s="537"/>
    </row>
    <row r="33" spans="1:10" ht="40.15" customHeight="1" x14ac:dyDescent="0.25">
      <c r="A33" s="528"/>
      <c r="B33" s="523" t="str">
        <f>Данные!$A$30</f>
        <v>(к серийному формокомплекту ХXI-КПМ-30-1-500-7)</v>
      </c>
      <c r="C33" s="524"/>
      <c r="D33" s="525"/>
      <c r="E33" s="548"/>
      <c r="F33" s="532"/>
      <c r="G33" s="534"/>
      <c r="H33" s="538"/>
      <c r="I33" s="539"/>
      <c r="J33" s="540"/>
    </row>
    <row r="34" spans="1:10" ht="14.45" customHeight="1" x14ac:dyDescent="0.25">
      <c r="A34" s="527">
        <f t="shared" ref="A34" si="3">A32+1</f>
        <v>6</v>
      </c>
      <c r="B34" s="545" t="s">
        <v>90</v>
      </c>
      <c r="C34" s="546"/>
      <c r="D34" s="547"/>
      <c r="E34" s="529" t="str">
        <f>Данные!C19</f>
        <v>ХXI-КПМ-30-1-500-7</v>
      </c>
      <c r="F34" s="530"/>
      <c r="G34" s="533">
        <f>Данные!B19</f>
        <v>0</v>
      </c>
      <c r="H34" s="535"/>
      <c r="I34" s="536"/>
      <c r="J34" s="537"/>
    </row>
    <row r="35" spans="1:10" ht="40.15" customHeight="1" x14ac:dyDescent="0.25">
      <c r="A35" s="528"/>
      <c r="B35" s="523" t="str">
        <f>Данные!$A$30</f>
        <v>(к серийному формокомплекту ХXI-КПМ-30-1-500-7)</v>
      </c>
      <c r="C35" s="524"/>
      <c r="D35" s="525"/>
      <c r="E35" s="548"/>
      <c r="F35" s="532"/>
      <c r="G35" s="534"/>
      <c r="H35" s="538"/>
      <c r="I35" s="539"/>
      <c r="J35" s="540"/>
    </row>
    <row r="36" spans="1:10" ht="14.45" customHeight="1" x14ac:dyDescent="0.25">
      <c r="A36" s="527">
        <f t="shared" ref="A36" si="4">A34+1</f>
        <v>7</v>
      </c>
      <c r="B36" s="545" t="s">
        <v>51</v>
      </c>
      <c r="C36" s="546"/>
      <c r="D36" s="547"/>
      <c r="E36" s="529" t="str">
        <f>Данные!C20</f>
        <v>ХXI-КПМ-30-1-500-7</v>
      </c>
      <c r="F36" s="530"/>
      <c r="G36" s="533">
        <f>Данные!B20</f>
        <v>0</v>
      </c>
      <c r="H36" s="535"/>
      <c r="I36" s="536"/>
      <c r="J36" s="537"/>
    </row>
    <row r="37" spans="1:10" ht="40.15" customHeight="1" x14ac:dyDescent="0.25">
      <c r="A37" s="528"/>
      <c r="B37" s="523" t="str">
        <f>Данные!$A$30</f>
        <v>(к серийному формокомплекту ХXI-КПМ-30-1-500-7)</v>
      </c>
      <c r="C37" s="524"/>
      <c r="D37" s="525"/>
      <c r="E37" s="548"/>
      <c r="F37" s="532"/>
      <c r="G37" s="534"/>
      <c r="H37" s="538"/>
      <c r="I37" s="539"/>
      <c r="J37" s="540"/>
    </row>
    <row r="38" spans="1:10" ht="14.45" customHeight="1" x14ac:dyDescent="0.25">
      <c r="A38" s="527">
        <f t="shared" ref="A38" si="5">A36+1</f>
        <v>8</v>
      </c>
      <c r="B38" s="545" t="s">
        <v>53</v>
      </c>
      <c r="C38" s="546"/>
      <c r="D38" s="547"/>
      <c r="E38" s="529" t="str">
        <f>Данные!C21</f>
        <v>ХXI-КПМ-30-1-500-7</v>
      </c>
      <c r="F38" s="530"/>
      <c r="G38" s="533">
        <f>Данные!B21</f>
        <v>0</v>
      </c>
      <c r="H38" s="535"/>
      <c r="I38" s="536"/>
      <c r="J38" s="537"/>
    </row>
    <row r="39" spans="1:10" ht="40.15" customHeight="1" x14ac:dyDescent="0.25">
      <c r="A39" s="528"/>
      <c r="B39" s="523" t="str">
        <f>Данные!$A$30</f>
        <v>(к серийному формокомплекту ХXI-КПМ-30-1-500-7)</v>
      </c>
      <c r="C39" s="524"/>
      <c r="D39" s="525"/>
      <c r="E39" s="548"/>
      <c r="F39" s="532"/>
      <c r="G39" s="534"/>
      <c r="H39" s="538"/>
      <c r="I39" s="539"/>
      <c r="J39" s="540"/>
    </row>
    <row r="40" spans="1:10" ht="14.45" customHeight="1" x14ac:dyDescent="0.25">
      <c r="A40" s="527">
        <f t="shared" ref="A40" si="6">A38+1</f>
        <v>9</v>
      </c>
      <c r="B40" s="545" t="s">
        <v>56</v>
      </c>
      <c r="C40" s="546"/>
      <c r="D40" s="547"/>
      <c r="E40" s="529" t="str">
        <f>Данные!C23</f>
        <v>ХXI-КПМ-26-2-1000-18 ExtraNew</v>
      </c>
      <c r="F40" s="530"/>
      <c r="G40" s="533">
        <f>Данные!B23</f>
        <v>20</v>
      </c>
      <c r="H40" s="535"/>
      <c r="I40" s="536"/>
      <c r="J40" s="537"/>
    </row>
    <row r="41" spans="1:10" ht="40.15" customHeight="1" x14ac:dyDescent="0.25">
      <c r="A41" s="528"/>
      <c r="B41" s="523" t="str">
        <f>Данные!$A$30</f>
        <v>(к серийному формокомплекту ХXI-КПМ-30-1-500-7)</v>
      </c>
      <c r="C41" s="524"/>
      <c r="D41" s="525"/>
      <c r="E41" s="548"/>
      <c r="F41" s="532"/>
      <c r="G41" s="534"/>
      <c r="H41" s="538"/>
      <c r="I41" s="539"/>
      <c r="J41" s="540"/>
    </row>
    <row r="42" spans="1:10" ht="14.45" customHeight="1" x14ac:dyDescent="0.25">
      <c r="A42" s="527">
        <f t="shared" ref="A42" si="7">A40+1</f>
        <v>10</v>
      </c>
      <c r="B42" s="545" t="s">
        <v>55</v>
      </c>
      <c r="C42" s="546"/>
      <c r="D42" s="547"/>
      <c r="E42" s="529" t="str">
        <f>Данные!C26</f>
        <v>ХXI-КПМ-30-1-500-7</v>
      </c>
      <c r="F42" s="530"/>
      <c r="G42" s="533">
        <f>Данные!B26</f>
        <v>0</v>
      </c>
      <c r="H42" s="535"/>
      <c r="I42" s="536"/>
      <c r="J42" s="537"/>
    </row>
    <row r="43" spans="1:10" ht="40.15" customHeight="1" x14ac:dyDescent="0.25">
      <c r="A43" s="528"/>
      <c r="B43" s="523" t="str">
        <f>Данные!$A$30</f>
        <v>(к серийному формокомплекту ХXI-КПМ-30-1-500-7)</v>
      </c>
      <c r="C43" s="524"/>
      <c r="D43" s="525"/>
      <c r="E43" s="548"/>
      <c r="F43" s="532"/>
      <c r="G43" s="534"/>
      <c r="H43" s="538"/>
      <c r="I43" s="539"/>
      <c r="J43" s="540"/>
    </row>
    <row r="44" spans="1:10" ht="14.45" customHeight="1" x14ac:dyDescent="0.25">
      <c r="A44" s="527">
        <f t="shared" ref="A44" si="8">A42+1</f>
        <v>11</v>
      </c>
      <c r="B44" s="545" t="s">
        <v>106</v>
      </c>
      <c r="C44" s="546"/>
      <c r="D44" s="547"/>
      <c r="E44" s="529">
        <f>Данные!C27</f>
        <v>0</v>
      </c>
      <c r="F44" s="530"/>
      <c r="G44" s="533">
        <f>Данные!B27</f>
        <v>0</v>
      </c>
      <c r="H44" s="535"/>
      <c r="I44" s="536"/>
      <c r="J44" s="537"/>
    </row>
    <row r="45" spans="1:10" ht="40.15" customHeight="1" x14ac:dyDescent="0.25">
      <c r="A45" s="528"/>
      <c r="B45" s="523" t="str">
        <f>Данные!$A$30</f>
        <v>(к серийному формокомплекту ХXI-КПМ-30-1-500-7)</v>
      </c>
      <c r="C45" s="524"/>
      <c r="D45" s="525"/>
      <c r="E45" s="548"/>
      <c r="F45" s="532"/>
      <c r="G45" s="534"/>
      <c r="H45" s="538"/>
      <c r="I45" s="539"/>
      <c r="J45" s="540"/>
    </row>
    <row r="46" spans="1:10" ht="14.45" customHeight="1" x14ac:dyDescent="0.25">
      <c r="A46" s="527">
        <f t="shared" ref="A46" si="9">A44+1</f>
        <v>12</v>
      </c>
      <c r="B46" s="545" t="s">
        <v>70</v>
      </c>
      <c r="C46" s="546"/>
      <c r="D46" s="547"/>
      <c r="E46" s="529" t="str">
        <f>Данные!C24</f>
        <v>ХXI-КПМ-26-2-1000-18 ExtraNew</v>
      </c>
      <c r="F46" s="530"/>
      <c r="G46" s="533">
        <f>Данные!B24</f>
        <v>8</v>
      </c>
      <c r="H46" s="535"/>
      <c r="I46" s="536"/>
      <c r="J46" s="537"/>
    </row>
    <row r="47" spans="1:10" ht="40.15" customHeight="1" x14ac:dyDescent="0.25">
      <c r="A47" s="528"/>
      <c r="B47" s="523" t="str">
        <f>Данные!$A$30</f>
        <v>(к серийному формокомплекту ХXI-КПМ-30-1-500-7)</v>
      </c>
      <c r="C47" s="524"/>
      <c r="D47" s="525"/>
      <c r="E47" s="548"/>
      <c r="F47" s="532"/>
      <c r="G47" s="534"/>
      <c r="H47" s="538"/>
      <c r="I47" s="539"/>
      <c r="J47" s="540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3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24</v>
      </c>
      <c r="L2" s="584"/>
      <c r="M2" s="66"/>
      <c r="N2" s="67"/>
      <c r="O2" s="68"/>
      <c r="P2" s="575"/>
      <c r="Q2" s="575"/>
      <c r="R2" s="69"/>
      <c r="S2" s="70"/>
    </row>
    <row r="3" spans="1:19" ht="24" thickBot="1" x14ac:dyDescent="0.25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0" t="s">
        <v>12</v>
      </c>
      <c r="C6" s="592"/>
      <c r="D6" s="496" t="str">
        <f>Данные!$A2</f>
        <v>ХXI-КПМ-26-2-1000-18 (Экстра New)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49" t="s">
        <v>57</v>
      </c>
      <c r="C23" s="550"/>
      <c r="D23" s="550"/>
      <c r="E23" s="55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2" t="s">
        <v>140</v>
      </c>
      <c r="L27" s="562"/>
      <c r="M27" s="562"/>
      <c r="N27" s="475"/>
      <c r="O27" s="475"/>
      <c r="P27" s="491"/>
      <c r="Q27" s="491"/>
    </row>
    <row r="28" spans="1:19" x14ac:dyDescent="0.2">
      <c r="N28" s="559" t="s">
        <v>144</v>
      </c>
      <c r="O28" s="559"/>
      <c r="P28" s="560" t="s">
        <v>145</v>
      </c>
      <c r="Q28" s="56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8">
        <f>'Чист. форма'!B2:D4</f>
        <v>0</v>
      </c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Данные!B15</f>
        <v>24</v>
      </c>
      <c r="L2" s="618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25">
      <c r="A3" s="65"/>
      <c r="B3" s="601"/>
      <c r="C3" s="602"/>
      <c r="D3" s="603"/>
      <c r="E3" s="610" t="s">
        <v>44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21"/>
      <c r="D6" s="496" t="str">
        <f>Данные!$A2</f>
        <v>ХXI-КПМ-26-2-1000-18 (Экстра New)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6" t="s">
        <v>139</v>
      </c>
      <c r="C14" s="597"/>
      <c r="D14" s="597"/>
      <c r="E14" s="59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49" t="s">
        <v>147</v>
      </c>
      <c r="C15" s="550"/>
      <c r="D15" s="550"/>
      <c r="E15" s="550"/>
      <c r="F15" s="59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2" t="s">
        <v>140</v>
      </c>
      <c r="M19" s="562"/>
      <c r="N19" s="562"/>
      <c r="O19" s="475"/>
      <c r="P19" s="475"/>
      <c r="Q19" s="491"/>
      <c r="R19" s="491"/>
    </row>
    <row r="20" spans="1:19" x14ac:dyDescent="0.2">
      <c r="O20" s="559" t="s">
        <v>144</v>
      </c>
      <c r="P20" s="559"/>
      <c r="Q20" s="560" t="s">
        <v>145</v>
      </c>
      <c r="R20" s="56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32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25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0" t="s">
        <v>12</v>
      </c>
      <c r="C6" s="592"/>
      <c r="D6" s="496" t="str">
        <f>Данные!$A2</f>
        <v>ХXI-КПМ-26-2-1000-18 (Экстра New)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7" t="s">
        <v>140</v>
      </c>
      <c r="M23" s="627"/>
      <c r="N23" s="627"/>
      <c r="O23" s="475"/>
      <c r="P23" s="475"/>
      <c r="Q23" s="491"/>
      <c r="R23" s="491"/>
    </row>
    <row r="24" spans="1:24" x14ac:dyDescent="0.2">
      <c r="O24" s="559" t="s">
        <v>144</v>
      </c>
      <c r="P24" s="559"/>
      <c r="Q24" s="560" t="s">
        <v>145</v>
      </c>
      <c r="R24" s="56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22" sqref="K22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32</v>
      </c>
      <c r="L2" s="584"/>
      <c r="M2" s="7"/>
      <c r="N2" s="8"/>
      <c r="O2" s="9"/>
      <c r="P2" s="628"/>
      <c r="Q2" s="628"/>
      <c r="R2" s="10"/>
      <c r="S2" s="11"/>
    </row>
    <row r="3" spans="1:19" ht="17.25" customHeight="1" thickBot="1" x14ac:dyDescent="0.25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0" t="s">
        <v>12</v>
      </c>
      <c r="C6" s="592"/>
      <c r="D6" s="496" t="str">
        <f>Данные!$A2</f>
        <v>ХXI-КПМ-26-2-1000-18 (Экстра New)</v>
      </c>
      <c r="E6" s="593"/>
      <c r="F6" s="593"/>
      <c r="G6" s="593"/>
      <c r="H6" s="594"/>
      <c r="I6" s="552"/>
      <c r="J6" s="553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7" t="s">
        <v>140</v>
      </c>
      <c r="M18" s="627"/>
      <c r="N18" s="627"/>
      <c r="O18" s="475"/>
      <c r="P18" s="475"/>
      <c r="Q18" s="491"/>
      <c r="R18" s="491"/>
    </row>
    <row r="19" spans="12:18" x14ac:dyDescent="0.2">
      <c r="O19" s="559" t="s">
        <v>144</v>
      </c>
      <c r="P19" s="559"/>
      <c r="Q19" s="560" t="s">
        <v>145</v>
      </c>
      <c r="R19" s="56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L19" sqref="L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Данные!B18</f>
        <v>0</v>
      </c>
      <c r="L2" s="618"/>
      <c r="M2" s="629"/>
      <c r="N2" s="630"/>
      <c r="O2" s="630"/>
      <c r="P2" s="630"/>
      <c r="Q2" s="630"/>
      <c r="R2" s="631"/>
      <c r="S2" s="70"/>
    </row>
    <row r="3" spans="1:19" ht="17.25" customHeight="1" thickBot="1" x14ac:dyDescent="0.25">
      <c r="A3" s="65"/>
      <c r="B3" s="601"/>
      <c r="C3" s="602"/>
      <c r="D3" s="603"/>
      <c r="E3" s="610" t="s">
        <v>47</v>
      </c>
      <c r="F3" s="611"/>
      <c r="G3" s="611"/>
      <c r="H3" s="612"/>
      <c r="I3" s="615"/>
      <c r="J3" s="616"/>
      <c r="K3" s="619"/>
      <c r="L3" s="620"/>
      <c r="M3" s="632"/>
      <c r="N3" s="633"/>
      <c r="O3" s="633"/>
      <c r="P3" s="633"/>
      <c r="Q3" s="633"/>
      <c r="R3" s="634"/>
      <c r="S3" s="70"/>
    </row>
    <row r="4" spans="1:19" ht="17.100000000000001" customHeight="1" thickBot="1" x14ac:dyDescent="0.25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632"/>
      <c r="N4" s="633"/>
      <c r="O4" s="633"/>
      <c r="P4" s="633"/>
      <c r="Q4" s="633"/>
      <c r="R4" s="634"/>
      <c r="S4" s="70"/>
    </row>
    <row r="5" spans="1:19" ht="24.75" customHeight="1" thickTop="1" thickBot="1" x14ac:dyDescent="0.25">
      <c r="A5" s="65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632"/>
      <c r="N5" s="633"/>
      <c r="O5" s="633"/>
      <c r="P5" s="633"/>
      <c r="Q5" s="633"/>
      <c r="R5" s="634"/>
      <c r="S5" s="70"/>
    </row>
    <row r="6" spans="1:19" ht="17.100000000000001" customHeight="1" thickTop="1" thickBot="1" x14ac:dyDescent="0.25">
      <c r="A6" s="65"/>
      <c r="B6" s="590" t="s">
        <v>12</v>
      </c>
      <c r="C6" s="621"/>
      <c r="D6" s="496" t="str">
        <f>Данные!$A2</f>
        <v>ХXI-КПМ-26-2-1000-18 (Экстра New)</v>
      </c>
      <c r="E6" s="593"/>
      <c r="F6" s="593"/>
      <c r="G6" s="593"/>
      <c r="H6" s="594"/>
      <c r="I6" s="622"/>
      <c r="J6" s="623"/>
      <c r="K6" s="624"/>
      <c r="L6" s="504"/>
      <c r="M6" s="632"/>
      <c r="N6" s="633"/>
      <c r="O6" s="633"/>
      <c r="P6" s="633"/>
      <c r="Q6" s="633"/>
      <c r="R6" s="634"/>
      <c r="S6" s="70"/>
    </row>
    <row r="7" spans="1:19" ht="90.75" customHeight="1" thickTop="1" thickBot="1" x14ac:dyDescent="0.25">
      <c r="A7" s="65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632"/>
      <c r="N7" s="633"/>
      <c r="O7" s="633"/>
      <c r="P7" s="633"/>
      <c r="Q7" s="633"/>
      <c r="R7" s="63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9" customHeight="1" x14ac:dyDescent="0.2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141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5" customHeight="1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142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141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7" t="s">
        <v>48</v>
      </c>
      <c r="C20" s="588"/>
      <c r="D20" s="588"/>
      <c r="E20" s="58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7" t="s">
        <v>140</v>
      </c>
      <c r="M23" s="627"/>
      <c r="N23" s="627"/>
      <c r="O23" s="475"/>
      <c r="P23" s="475"/>
      <c r="Q23" s="491"/>
      <c r="R23" s="491"/>
    </row>
    <row r="24" spans="1:19" x14ac:dyDescent="0.2">
      <c r="O24" s="559" t="s">
        <v>144</v>
      </c>
      <c r="P24" s="559"/>
      <c r="Q24" s="560" t="s">
        <v>145</v>
      </c>
      <c r="R24" s="561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Данные!B19</f>
        <v>0</v>
      </c>
      <c r="L2" s="618"/>
      <c r="M2" s="66"/>
      <c r="N2" s="67"/>
      <c r="O2" s="68"/>
      <c r="P2" s="635"/>
      <c r="Q2" s="635"/>
      <c r="R2" s="69"/>
      <c r="S2" s="70"/>
    </row>
    <row r="3" spans="1:19" ht="17.25" customHeight="1" thickBot="1" x14ac:dyDescent="0.25">
      <c r="A3" s="65"/>
      <c r="B3" s="601"/>
      <c r="C3" s="602"/>
      <c r="D3" s="603"/>
      <c r="E3" s="610" t="s">
        <v>90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21"/>
      <c r="D6" s="496" t="str">
        <f>Данные!$A2</f>
        <v>ХXI-КПМ-26-2-1000-18 (Экстра New)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15" customHeight="1" x14ac:dyDescent="0.2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143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7" t="s">
        <v>50</v>
      </c>
      <c r="C16" s="588"/>
      <c r="D16" s="588"/>
      <c r="E16" s="58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7" t="s">
        <v>140</v>
      </c>
      <c r="M19" s="627"/>
      <c r="N19" s="627"/>
      <c r="O19" s="475"/>
      <c r="P19" s="475"/>
      <c r="Q19" s="491"/>
      <c r="R19" s="491"/>
    </row>
    <row r="20" spans="1:19" x14ac:dyDescent="0.2">
      <c r="O20" s="559" t="s">
        <v>144</v>
      </c>
      <c r="P20" s="559"/>
      <c r="Q20" s="560" t="s">
        <v>145</v>
      </c>
      <c r="R20" s="56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2020-07-02T10:55:25Z</cp:lastPrinted>
  <dcterms:created xsi:type="dcterms:W3CDTF">2004-01-21T15:24:02Z</dcterms:created>
  <dcterms:modified xsi:type="dcterms:W3CDTF">2020-07-02T10:55:54Z</dcterms:modified>
</cp:coreProperties>
</file>