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472908DC-ECB6-495B-B37D-1FE05B18F4D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6" l="1"/>
  <c r="A13" i="14" l="1"/>
  <c r="G46" i="14" l="1"/>
  <c r="G44" i="14"/>
  <c r="G42" i="14"/>
  <c r="G40" i="14"/>
  <c r="G38" i="14"/>
  <c r="G36" i="14"/>
  <c r="G34" i="14"/>
  <c r="G32" i="14"/>
  <c r="G30" i="14"/>
  <c r="G28" i="14"/>
  <c r="G26" i="14"/>
  <c r="G24" i="14"/>
  <c r="E46" i="14"/>
  <c r="E44" i="14"/>
  <c r="E42" i="14"/>
  <c r="E40" i="14"/>
  <c r="E38" i="14"/>
  <c r="E36" i="14"/>
  <c r="E34" i="14"/>
  <c r="E32" i="14"/>
  <c r="E30" i="14"/>
  <c r="E28" i="14"/>
  <c r="E26" i="14"/>
  <c r="E24" i="14"/>
  <c r="B47" i="14"/>
  <c r="B45" i="14"/>
  <c r="B43" i="14"/>
  <c r="B41" i="14"/>
  <c r="B39" i="14"/>
  <c r="B37" i="14"/>
  <c r="B35" i="14"/>
  <c r="B33" i="14"/>
  <c r="B31" i="14"/>
  <c r="B29" i="14"/>
  <c r="B27" i="14"/>
  <c r="B25" i="14"/>
  <c r="H15" i="14"/>
  <c r="I20" i="14" s="1"/>
  <c r="A26" i="14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19" i="14"/>
  <c r="I57" i="14" s="1"/>
  <c r="D19" i="14"/>
  <c r="I18" i="14"/>
  <c r="I55" i="14" s="1"/>
  <c r="D18" i="14"/>
  <c r="I17" i="14"/>
  <c r="I53" i="14" s="1"/>
  <c r="D17" i="14"/>
  <c r="B17" i="16" l="1"/>
  <c r="E15" i="15" l="1"/>
  <c r="E16" i="15"/>
  <c r="E17" i="15"/>
  <c r="E18" i="15"/>
  <c r="E19" i="15"/>
  <c r="E20" i="15"/>
  <c r="E22" i="15"/>
  <c r="E23" i="15"/>
  <c r="E24" i="15"/>
  <c r="E25" i="15"/>
  <c r="E14" i="15"/>
  <c r="E27" i="15" l="1"/>
  <c r="G27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32" i="16" l="1"/>
  <c r="C38" i="16" s="1"/>
  <c r="D38" i="16" s="1"/>
  <c r="I21" i="16"/>
  <c r="I22" i="16" s="1"/>
  <c r="I32" i="16" l="1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</calcChain>
</file>

<file path=xl/sharedStrings.xml><?xml version="1.0" encoding="utf-8"?>
<sst xmlns="http://schemas.openxmlformats.org/spreadsheetml/2006/main" count="541" uniqueCount="150">
  <si>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</si>
  <si>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</si>
  <si>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</si>
  <si>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</si>
  <si>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</si>
  <si>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</si>
  <si>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</si>
  <si>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</si>
  <si>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</si>
  <si>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</si>
  <si>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</si>
  <si>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</si>
  <si>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</si>
  <si>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</si>
  <si>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</si>
  <si>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</si>
  <si>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</si>
  <si>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</si>
  <si>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</si>
  <si>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</si>
  <si>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</si>
  <si>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</si>
  <si>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</si>
  <si>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</si>
  <si>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</si>
  <si>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</si>
  <si>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</si>
  <si>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</si>
  <si>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</si>
  <si>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</si>
  <si>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</si>
  <si>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</si>
  <si>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</si>
  <si>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</si>
  <si>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</si>
  <si>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</si>
  <si>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</si>
  <si>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</si>
  <si>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</si>
  <si>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</si>
  <si>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</si>
  <si>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</si>
  <si>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</si>
  <si>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</si>
  <si>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</si>
  <si>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</si>
  <si>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</si>
  <si>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</si>
  <si>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</si>
  <si>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</si>
  <si>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</si>
  <si>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</si>
  <si>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</si>
  <si>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</si>
  <si>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</si>
  <si>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</si>
  <si>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</si>
  <si>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</si>
  <si>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</si>
  <si>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</si>
  <si>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</si>
  <si>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</si>
  <si>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</si>
  <si>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</si>
  <si>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</si>
  <si>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</si>
  <si>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</si>
  <si>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</si>
  <si>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</si>
  <si>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</si>
  <si>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</si>
  <si>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</si>
  <si>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</si>
  <si>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</si>
  <si>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</si>
  <si>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</si>
  <si>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</si>
  <si>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</si>
  <si>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</si>
  <si>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</si>
  <si>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</si>
  <si>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</si>
  <si>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</si>
  <si>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</si>
  <si>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</si>
  <si>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</si>
  <si>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</si>
  <si>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</si>
  <si>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</si>
  <si>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</si>
  <si>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</si>
  <si>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</si>
  <si>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</si>
  <si>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</si>
  <si>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</si>
  <si>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</si>
  <si>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</si>
  <si>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</si>
  <si>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</si>
  <si>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</si>
  <si>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</si>
  <si>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</si>
  <si>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</si>
  <si>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</si>
  <si>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</si>
  <si>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</si>
  <si>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</si>
  <si>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</si>
  <si>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</si>
  <si>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</si>
  <si>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</si>
  <si>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</si>
  <si>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</si>
  <si>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</si>
  <si>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</si>
  <si>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</si>
  <si>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</si>
  <si>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</si>
  <si>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</si>
  <si>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</si>
  <si>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</si>
  <si>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</si>
  <si>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</si>
  <si>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</si>
  <si>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</si>
  <si>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</si>
  <si>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</si>
  <si>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</si>
  <si>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</si>
  <si>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</si>
  <si>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</si>
  <si>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</si>
  <si>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</si>
  <si>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</si>
  <si>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</si>
  <si>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</si>
  <si>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</si>
  <si>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</si>
  <si>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</si>
  <si>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</si>
  <si>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</si>
  <si>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</si>
  <si>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</si>
  <si>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</si>
  <si>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ХXI-КПМ-26-4-500-10 (Ice Cube)</t>
  </si>
  <si>
    <t>XXI-КПМ-26-500-10</t>
  </si>
  <si>
    <t>(к серийному формокомплекту БутылкаXXI-КПМ-26-500-10 (Ice Cube)</t>
  </si>
  <si>
    <t>Зам. дирекотора</t>
  </si>
  <si>
    <t>26.06.2020 КПМ</t>
  </si>
  <si>
    <t>29/06/2020 В-28-1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</si>
</sst>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0" borderId="0"/>
    <xf numFmtId="0" fontId="2" fillId="0" borderId="0"/>
    <xf numFmtId="164" fontId="40" fillId="0" borderId="0" applyFont="0" applyFill="0" applyBorder="0" applyAlignment="0" applyProtection="0"/>
    <xf numFmtId="9" fontId="40" fillId="0" borderId="0" applyFont="0" applyFill="0" applyBorder="0" applyAlignment="0" applyProtection="0"/>
  </cellStyleXfs>
  <cellXfs count="64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3" fillId="0" borderId="4" xfId="0" applyFont="1" applyBorder="1" applyAlignment="1">
      <alignment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vertical="center" shrinkToFit="1"/>
    </xf>
    <xf numFmtId="0" fontId="6" fillId="2" borderId="6" xfId="0" applyFont="1" applyFill="1" applyBorder="1" applyAlignment="1">
      <alignment vertical="center" shrinkToFit="1"/>
    </xf>
    <xf numFmtId="0" fontId="10" fillId="2" borderId="7" xfId="0" applyFont="1" applyFill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8" fillId="2" borderId="9" xfId="0" applyFont="1" applyFill="1" applyBorder="1" applyAlignment="1">
      <alignment vertical="center" shrinkToFit="1"/>
    </xf>
    <xf numFmtId="0" fontId="8" fillId="2" borderId="10" xfId="0" applyFont="1" applyFill="1" applyBorder="1" applyAlignment="1">
      <alignment vertical="center" shrinkToFit="1"/>
    </xf>
    <xf numFmtId="0" fontId="8" fillId="2" borderId="0" xfId="0" applyFont="1" applyFill="1" applyBorder="1" applyAlignment="1">
      <alignment vertical="center" shrinkToFit="1"/>
    </xf>
    <xf numFmtId="0" fontId="10" fillId="2" borderId="11" xfId="0" applyFont="1" applyFill="1" applyBorder="1" applyAlignment="1">
      <alignment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3" fillId="0" borderId="9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justify" shrinkToFit="1"/>
    </xf>
    <xf numFmtId="0" fontId="12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2" fillId="2" borderId="9" xfId="0" applyFont="1" applyFill="1" applyBorder="1" applyAlignment="1">
      <alignment horizontal="center" vertical="justify" shrinkToFit="1"/>
    </xf>
    <xf numFmtId="0" fontId="12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6" fillId="0" borderId="4" xfId="0" applyFont="1" applyBorder="1" applyAlignment="1">
      <alignment horizontal="center" vertical="justify" shrinkToFit="1"/>
    </xf>
    <xf numFmtId="0" fontId="13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49" fontId="6" fillId="3" borderId="18" xfId="0" applyNumberFormat="1" applyFont="1" applyFill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8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1" fillId="0" borderId="32" xfId="0" applyFont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wrapText="1" shrinkToFit="1"/>
    </xf>
    <xf numFmtId="2" fontId="11" fillId="0" borderId="50" xfId="0" applyNumberFormat="1" applyFont="1" applyBorder="1" applyAlignment="1">
      <alignment horizontal="center" vertical="center" shrinkToFit="1"/>
    </xf>
    <xf numFmtId="2" fontId="11" fillId="0" borderId="51" xfId="0" applyNumberFormat="1" applyFont="1" applyBorder="1" applyAlignment="1">
      <alignment horizontal="center" vertical="center" shrinkToFit="1"/>
    </xf>
    <xf numFmtId="2" fontId="11" fillId="0" borderId="53" xfId="0" applyNumberFormat="1" applyFont="1" applyBorder="1" applyAlignment="1">
      <alignment horizontal="center" vertical="center" shrinkToFit="1"/>
    </xf>
    <xf numFmtId="2" fontId="11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2" fontId="11" fillId="0" borderId="52" xfId="0" applyNumberFormat="1" applyFont="1" applyBorder="1" applyAlignment="1">
      <alignment horizontal="center" vertical="center" wrapText="1" shrinkToFit="1"/>
    </xf>
    <xf numFmtId="0" fontId="16" fillId="0" borderId="1" xfId="1" applyBorder="1" applyAlignment="1">
      <alignment horizontal="center" vertical="justify" shrinkToFit="1"/>
    </xf>
    <xf numFmtId="0" fontId="16" fillId="0" borderId="2" xfId="1" applyBorder="1" applyAlignment="1">
      <alignment horizontal="center" vertical="top" shrinkToFit="1"/>
    </xf>
    <xf numFmtId="0" fontId="16" fillId="0" borderId="2" xfId="1" applyBorder="1" applyAlignment="1">
      <alignment horizontal="center" vertical="justify" shrinkToFit="1"/>
    </xf>
    <xf numFmtId="0" fontId="16" fillId="0" borderId="3" xfId="1" applyBorder="1" applyAlignment="1">
      <alignment horizontal="center" vertical="justify" shrinkToFit="1"/>
    </xf>
    <xf numFmtId="0" fontId="16" fillId="0" borderId="0" xfId="1" applyAlignment="1">
      <alignment shrinkToFit="1"/>
    </xf>
    <xf numFmtId="0" fontId="3" fillId="0" borderId="4" xfId="1" applyFont="1" applyBorder="1" applyAlignment="1">
      <alignment vertical="center" shrinkToFit="1"/>
    </xf>
    <xf numFmtId="0" fontId="8" fillId="2" borderId="5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vertical="center" shrinkToFit="1"/>
    </xf>
    <xf numFmtId="0" fontId="6" fillId="2" borderId="6" xfId="1" applyFont="1" applyFill="1" applyBorder="1" applyAlignment="1">
      <alignment vertical="center" shrinkToFit="1"/>
    </xf>
    <xf numFmtId="0" fontId="10" fillId="2" borderId="7" xfId="1" applyFont="1" applyFill="1" applyBorder="1" applyAlignment="1">
      <alignment vertical="center" shrinkToFit="1"/>
    </xf>
    <xf numFmtId="0" fontId="3" fillId="0" borderId="8" xfId="1" applyFont="1" applyBorder="1" applyAlignment="1">
      <alignment vertical="center" shrinkToFit="1"/>
    </xf>
    <xf numFmtId="0" fontId="8" fillId="2" borderId="0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vertical="center" shrinkToFit="1"/>
    </xf>
    <xf numFmtId="0" fontId="10" fillId="2" borderId="11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vertical="center" shrinkToFit="1"/>
    </xf>
    <xf numFmtId="0" fontId="10" fillId="2" borderId="15" xfId="1" applyFont="1" applyFill="1" applyBorder="1" applyAlignment="1">
      <alignment vertical="center" shrinkToFit="1"/>
    </xf>
    <xf numFmtId="0" fontId="16" fillId="0" borderId="4" xfId="1" applyBorder="1" applyAlignment="1">
      <alignment horizontal="center" vertical="justify" shrinkToFit="1"/>
    </xf>
    <xf numFmtId="0" fontId="3" fillId="0" borderId="9" xfId="1" applyFont="1" applyBorder="1" applyAlignment="1">
      <alignment horizontal="center" vertical="center" shrinkToFit="1"/>
    </xf>
    <xf numFmtId="0" fontId="11" fillId="0" borderId="9" xfId="1" applyFont="1" applyBorder="1" applyAlignment="1">
      <alignment horizontal="center" vertical="justify" shrinkToFit="1"/>
    </xf>
    <xf numFmtId="0" fontId="12" fillId="0" borderId="9" xfId="1" applyFont="1" applyBorder="1" applyAlignment="1">
      <alignment horizontal="center" vertical="justify" shrinkToFit="1"/>
    </xf>
    <xf numFmtId="0" fontId="16" fillId="0" borderId="9" xfId="1" applyBorder="1" applyAlignment="1">
      <alignment horizontal="center" vertical="justify" shrinkToFit="1"/>
    </xf>
    <xf numFmtId="0" fontId="16" fillId="2" borderId="9" xfId="1" applyFill="1" applyBorder="1" applyAlignment="1">
      <alignment horizontal="center" vertical="justify" shrinkToFit="1"/>
    </xf>
    <xf numFmtId="0" fontId="12" fillId="2" borderId="9" xfId="1" applyFont="1" applyFill="1" applyBorder="1" applyAlignment="1">
      <alignment horizontal="center" vertical="justify" shrinkToFit="1"/>
    </xf>
    <xf numFmtId="0" fontId="12" fillId="2" borderId="16" xfId="1" applyFont="1" applyFill="1" applyBorder="1" applyAlignment="1">
      <alignment horizontal="center" vertical="justify" shrinkToFit="1"/>
    </xf>
    <xf numFmtId="0" fontId="16" fillId="0" borderId="8" xfId="1" applyBorder="1" applyAlignment="1">
      <alignment horizontal="center" vertical="justify" shrinkToFit="1"/>
    </xf>
    <xf numFmtId="0" fontId="6" fillId="0" borderId="4" xfId="1" applyFont="1" applyBorder="1" applyAlignment="1">
      <alignment horizontal="center" vertical="justify" shrinkToFit="1"/>
    </xf>
    <xf numFmtId="0" fontId="8" fillId="3" borderId="49" xfId="1" applyFont="1" applyFill="1" applyBorder="1" applyAlignment="1">
      <alignment horizontal="center" vertical="center" shrinkToFit="1"/>
    </xf>
    <xf numFmtId="0" fontId="8" fillId="3" borderId="38" xfId="1" applyFont="1" applyFill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justify" shrinkToFit="1"/>
    </xf>
    <xf numFmtId="0" fontId="16" fillId="0" borderId="0" xfId="1" applyBorder="1" applyAlignment="1">
      <alignment shrinkToFit="1"/>
    </xf>
    <xf numFmtId="0" fontId="16" fillId="0" borderId="29" xfId="1" applyBorder="1" applyAlignment="1">
      <alignment horizontal="center" vertical="center" shrinkToFit="1"/>
    </xf>
    <xf numFmtId="2" fontId="16" fillId="0" borderId="30" xfId="1" applyNumberForma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shrinkToFit="1"/>
    </xf>
    <xf numFmtId="2" fontId="16" fillId="0" borderId="29" xfId="1" applyNumberFormat="1" applyBorder="1" applyAlignment="1">
      <alignment horizontal="center" vertical="center" shrinkToFit="1"/>
    </xf>
    <xf numFmtId="0" fontId="16" fillId="0" borderId="21" xfId="1" applyBorder="1" applyAlignment="1">
      <alignment horizontal="center" vertical="center" shrinkToFit="1"/>
    </xf>
    <xf numFmtId="2" fontId="16" fillId="0" borderId="26" xfId="1" applyNumberFormat="1" applyBorder="1" applyAlignment="1">
      <alignment horizontal="center" vertical="center" shrinkToFit="1"/>
    </xf>
    <xf numFmtId="2" fontId="16" fillId="0" borderId="21" xfId="1" applyNumberFormat="1" applyBorder="1" applyAlignment="1">
      <alignment horizontal="center" vertical="center" shrinkToFit="1"/>
    </xf>
    <xf numFmtId="2" fontId="16" fillId="0" borderId="32" xfId="1" applyNumberForma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justify" shrinkToFit="1"/>
    </xf>
    <xf numFmtId="2" fontId="12" fillId="0" borderId="26" xfId="1" applyNumberFormat="1" applyFont="1" applyBorder="1" applyAlignment="1">
      <alignment horizontal="center" vertical="center" shrinkToFit="1"/>
    </xf>
    <xf numFmtId="0" fontId="16" fillId="0" borderId="55" xfId="1" applyBorder="1" applyAlignment="1">
      <alignment horizontal="center" vertical="center" shrinkToFit="1"/>
    </xf>
    <xf numFmtId="2" fontId="16" fillId="0" borderId="36" xfId="1" applyNumberFormat="1" applyBorder="1" applyAlignment="1">
      <alignment horizontal="center" vertical="center" shrinkToFit="1"/>
    </xf>
    <xf numFmtId="2" fontId="16" fillId="0" borderId="55" xfId="1" applyNumberFormat="1" applyBorder="1" applyAlignment="1">
      <alignment horizontal="center" vertical="center" shrinkToFit="1"/>
    </xf>
    <xf numFmtId="2" fontId="16" fillId="0" borderId="22" xfId="1" applyNumberFormat="1" applyBorder="1" applyAlignment="1">
      <alignment horizontal="center" vertical="center" shrinkToFit="1"/>
    </xf>
    <xf numFmtId="2" fontId="16" fillId="0" borderId="33" xfId="1" applyNumberFormat="1" applyBorder="1" applyAlignment="1">
      <alignment horizontal="center" vertical="center" shrinkToFit="1"/>
    </xf>
    <xf numFmtId="0" fontId="16" fillId="0" borderId="23" xfId="1" applyBorder="1" applyAlignment="1">
      <alignment vertical="center" shrinkToFit="1"/>
    </xf>
    <xf numFmtId="0" fontId="16" fillId="0" borderId="24" xfId="1" applyBorder="1" applyAlignment="1">
      <alignment vertical="center" shrinkToFit="1"/>
    </xf>
    <xf numFmtId="0" fontId="11" fillId="0" borderId="24" xfId="1" applyFont="1" applyBorder="1" applyAlignment="1">
      <alignment vertical="center" shrinkToFit="1"/>
    </xf>
    <xf numFmtId="0" fontId="16" fillId="0" borderId="12" xfId="1" applyBorder="1" applyAlignment="1">
      <alignment vertical="center" shrinkToFit="1"/>
    </xf>
    <xf numFmtId="0" fontId="16" fillId="0" borderId="25" xfId="1" applyBorder="1" applyAlignment="1">
      <alignment vertical="center" shrinkToFit="1"/>
    </xf>
    <xf numFmtId="0" fontId="11" fillId="0" borderId="57" xfId="0" applyFont="1" applyBorder="1" applyAlignment="1">
      <alignment horizontal="center" vertical="center" shrinkToFit="1"/>
    </xf>
    <xf numFmtId="49" fontId="18" fillId="0" borderId="32" xfId="0" applyNumberFormat="1" applyFont="1" applyBorder="1" applyAlignment="1">
      <alignment horizontal="center" vertical="center"/>
    </xf>
    <xf numFmtId="0" fontId="11" fillId="0" borderId="57" xfId="1" applyFont="1" applyBorder="1" applyAlignment="1">
      <alignment horizontal="center" vertical="center" shrinkToFit="1"/>
    </xf>
    <xf numFmtId="49" fontId="15" fillId="0" borderId="57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11" fillId="0" borderId="37" xfId="1" applyFont="1" applyFill="1" applyBorder="1" applyAlignment="1">
      <alignment horizontal="center" vertical="center" wrapText="1" shrinkToFit="1"/>
    </xf>
    <xf numFmtId="2" fontId="16" fillId="0" borderId="33" xfId="1" applyNumberFormat="1" applyFill="1" applyBorder="1" applyAlignment="1">
      <alignment horizontal="center" vertical="center" shrinkToFit="1"/>
    </xf>
    <xf numFmtId="2" fontId="16" fillId="0" borderId="34" xfId="1" applyNumberFormat="1" applyFill="1" applyBorder="1" applyAlignment="1">
      <alignment horizontal="center" vertical="center" shrinkToFit="1"/>
    </xf>
    <xf numFmtId="0" fontId="16" fillId="0" borderId="0" xfId="1" applyAlignment="1"/>
    <xf numFmtId="0" fontId="16" fillId="0" borderId="6" xfId="1" applyBorder="1" applyAlignment="1">
      <alignment vertical="center" shrinkToFit="1"/>
    </xf>
    <xf numFmtId="0" fontId="16" fillId="0" borderId="24" xfId="1" applyBorder="1" applyAlignment="1">
      <alignment horizontal="center" vertical="center" shrinkToFit="1"/>
    </xf>
    <xf numFmtId="0" fontId="12" fillId="0" borderId="12" xfId="1" applyFont="1" applyBorder="1" applyAlignment="1">
      <alignment horizontal="center" vertical="center" shrinkToFit="1"/>
    </xf>
    <xf numFmtId="49" fontId="16" fillId="0" borderId="12" xfId="1" applyNumberFormat="1" applyBorder="1" applyAlignment="1">
      <alignment horizontal="center" vertical="center" shrinkToFit="1"/>
    </xf>
    <xf numFmtId="0" fontId="16" fillId="0" borderId="12" xfId="1" applyBorder="1" applyAlignment="1">
      <alignment horizontal="center" vertical="center" shrinkToFit="1"/>
    </xf>
    <xf numFmtId="0" fontId="6" fillId="0" borderId="21" xfId="1" applyFont="1" applyBorder="1" applyAlignment="1">
      <alignment horizontal="center" vertical="center" shrinkToFit="1"/>
    </xf>
    <xf numFmtId="2" fontId="16" fillId="0" borderId="35" xfId="1" applyNumberFormat="1" applyBorder="1" applyAlignment="1">
      <alignment horizontal="center" vertical="center" shrinkToFit="1"/>
    </xf>
    <xf numFmtId="0" fontId="8" fillId="3" borderId="17" xfId="1" applyFont="1" applyFill="1" applyBorder="1" applyAlignment="1">
      <alignment horizontal="center" vertical="center" shrinkToFit="1"/>
    </xf>
    <xf numFmtId="0" fontId="19" fillId="0" borderId="4" xfId="1" applyFont="1" applyBorder="1" applyAlignment="1">
      <alignment vertical="center" shrinkToFit="1"/>
    </xf>
    <xf numFmtId="0" fontId="21" fillId="2" borderId="5" xfId="1" applyFont="1" applyFill="1" applyBorder="1" applyAlignment="1">
      <alignment horizontal="center" vertical="center" shrinkToFit="1"/>
    </xf>
    <xf numFmtId="0" fontId="21" fillId="2" borderId="6" xfId="1" applyFont="1" applyFill="1" applyBorder="1" applyAlignment="1">
      <alignment vertical="center" shrinkToFit="1"/>
    </xf>
    <xf numFmtId="0" fontId="20" fillId="2" borderId="6" xfId="1" applyFont="1" applyFill="1" applyBorder="1" applyAlignment="1">
      <alignment vertical="center" shrinkToFit="1"/>
    </xf>
    <xf numFmtId="0" fontId="23" fillId="2" borderId="7" xfId="1" applyFont="1" applyFill="1" applyBorder="1" applyAlignment="1">
      <alignment vertical="center" shrinkToFit="1"/>
    </xf>
    <xf numFmtId="0" fontId="19" fillId="0" borderId="8" xfId="1" applyFont="1" applyBorder="1" applyAlignment="1">
      <alignment vertical="center" shrinkToFit="1"/>
    </xf>
    <xf numFmtId="0" fontId="21" fillId="2" borderId="10" xfId="1" applyFont="1" applyFill="1" applyBorder="1" applyAlignment="1">
      <alignment vertical="center" shrinkToFit="1"/>
    </xf>
    <xf numFmtId="0" fontId="21" fillId="2" borderId="0" xfId="1" applyFont="1" applyFill="1" applyBorder="1" applyAlignment="1">
      <alignment vertical="center" shrinkToFit="1"/>
    </xf>
    <xf numFmtId="0" fontId="23" fillId="2" borderId="11" xfId="1" applyFont="1" applyFill="1" applyBorder="1" applyAlignment="1">
      <alignment vertical="center" shrinkToFit="1"/>
    </xf>
    <xf numFmtId="0" fontId="21" fillId="2" borderId="10" xfId="1" applyFont="1" applyFill="1" applyBorder="1" applyAlignment="1">
      <alignment horizontal="center" vertical="center" shrinkToFit="1"/>
    </xf>
    <xf numFmtId="0" fontId="19" fillId="0" borderId="9" xfId="1" applyFont="1" applyBorder="1" applyAlignment="1">
      <alignment horizontal="center" vertical="center" shrinkToFit="1"/>
    </xf>
    <xf numFmtId="0" fontId="24" fillId="0" borderId="9" xfId="1" applyFont="1" applyBorder="1" applyAlignment="1">
      <alignment horizontal="center" vertical="justify" shrinkToFit="1"/>
    </xf>
    <xf numFmtId="0" fontId="25" fillId="0" borderId="9" xfId="1" applyFont="1" applyBorder="1" applyAlignment="1">
      <alignment horizontal="center" vertical="justify" shrinkToFit="1"/>
    </xf>
    <xf numFmtId="0" fontId="25" fillId="2" borderId="9" xfId="1" applyFont="1" applyFill="1" applyBorder="1" applyAlignment="1">
      <alignment horizontal="center" vertical="justify" shrinkToFit="1"/>
    </xf>
    <xf numFmtId="0" fontId="25" fillId="2" borderId="16" xfId="1" applyFont="1" applyFill="1" applyBorder="1" applyAlignment="1">
      <alignment horizontal="center" vertical="justify" shrinkToFit="1"/>
    </xf>
    <xf numFmtId="0" fontId="20" fillId="0" borderId="4" xfId="1" applyFont="1" applyBorder="1" applyAlignment="1">
      <alignment horizontal="center" vertical="justify" shrinkToFit="1"/>
    </xf>
    <xf numFmtId="0" fontId="21" fillId="3" borderId="58" xfId="1" applyFont="1" applyFill="1" applyBorder="1" applyAlignment="1">
      <alignment horizontal="center" vertical="center" shrinkToFit="1"/>
    </xf>
    <xf numFmtId="0" fontId="21" fillId="3" borderId="49" xfId="1" applyFont="1" applyFill="1" applyBorder="1" applyAlignment="1">
      <alignment horizontal="center" vertical="center" shrinkToFit="1"/>
    </xf>
    <xf numFmtId="0" fontId="21" fillId="3" borderId="38" xfId="1" applyFont="1" applyFill="1" applyBorder="1" applyAlignment="1">
      <alignment horizontal="center" vertical="center" shrinkToFit="1"/>
    </xf>
    <xf numFmtId="0" fontId="20" fillId="0" borderId="20" xfId="1" applyFont="1" applyBorder="1" applyAlignment="1">
      <alignment horizontal="center" vertical="justify" shrinkToFit="1"/>
    </xf>
    <xf numFmtId="0" fontId="16" fillId="0" borderId="4" xfId="1" applyFill="1" applyBorder="1" applyAlignment="1">
      <alignment horizontal="center" vertical="justify" shrinkToFit="1"/>
    </xf>
    <xf numFmtId="0" fontId="16" fillId="0" borderId="59" xfId="1" applyFill="1" applyBorder="1" applyAlignment="1">
      <alignment horizontal="center" vertical="center" shrinkToFit="1"/>
    </xf>
    <xf numFmtId="2" fontId="16" fillId="0" borderId="60" xfId="1" applyNumberFormat="1" applyFill="1" applyBorder="1" applyAlignment="1">
      <alignment horizontal="center" vertical="center" shrinkToFit="1"/>
    </xf>
    <xf numFmtId="2" fontId="16" fillId="0" borderId="61" xfId="1" applyNumberFormat="1" applyFill="1" applyBorder="1" applyAlignment="1">
      <alignment horizontal="center" vertical="center" shrinkToFit="1"/>
    </xf>
    <xf numFmtId="0" fontId="16" fillId="0" borderId="8" xfId="1" applyFill="1" applyBorder="1" applyAlignment="1">
      <alignment horizontal="center" vertical="justify" shrinkToFit="1"/>
    </xf>
    <xf numFmtId="2" fontId="12" fillId="0" borderId="60" xfId="1" applyNumberFormat="1" applyFont="1" applyFill="1" applyBorder="1" applyAlignment="1">
      <alignment horizontal="center" vertical="center" shrinkToFit="1"/>
    </xf>
    <xf numFmtId="2" fontId="25" fillId="0" borderId="60" xfId="1" applyNumberFormat="1" applyFont="1" applyFill="1" applyBorder="1" applyAlignment="1">
      <alignment horizontal="center" vertical="center" shrinkToFit="1"/>
    </xf>
    <xf numFmtId="0" fontId="24" fillId="0" borderId="24" xfId="1" applyFont="1" applyBorder="1" applyAlignment="1">
      <alignment vertical="center" shrinkToFit="1"/>
    </xf>
    <xf numFmtId="0" fontId="16" fillId="4" borderId="1" xfId="1" applyFill="1" applyBorder="1" applyAlignment="1">
      <alignment horizontal="center" vertical="justify" shrinkToFit="1"/>
    </xf>
    <xf numFmtId="0" fontId="16" fillId="4" borderId="2" xfId="1" applyFill="1" applyBorder="1" applyAlignment="1">
      <alignment horizontal="center" vertical="top" shrinkToFit="1"/>
    </xf>
    <xf numFmtId="0" fontId="16" fillId="4" borderId="2" xfId="1" applyFill="1" applyBorder="1" applyAlignment="1">
      <alignment horizontal="center" vertical="justify" shrinkToFit="1"/>
    </xf>
    <xf numFmtId="0" fontId="16" fillId="4" borderId="3" xfId="1" applyFill="1" applyBorder="1" applyAlignment="1">
      <alignment horizontal="center" vertical="justify" shrinkToFit="1"/>
    </xf>
    <xf numFmtId="0" fontId="16" fillId="4" borderId="0" xfId="1" applyFill="1" applyAlignment="1">
      <alignment shrinkToFit="1"/>
    </xf>
    <xf numFmtId="0" fontId="19" fillId="4" borderId="4" xfId="1" applyFont="1" applyFill="1" applyBorder="1" applyAlignment="1">
      <alignment vertical="center" shrinkToFit="1"/>
    </xf>
    <xf numFmtId="0" fontId="21" fillId="4" borderId="5" xfId="1" applyFont="1" applyFill="1" applyBorder="1" applyAlignment="1">
      <alignment horizontal="center" vertical="center" shrinkToFit="1"/>
    </xf>
    <xf numFmtId="0" fontId="21" fillId="4" borderId="6" xfId="1" applyFont="1" applyFill="1" applyBorder="1" applyAlignment="1">
      <alignment vertical="center" shrinkToFit="1"/>
    </xf>
    <xf numFmtId="0" fontId="20" fillId="4" borderId="6" xfId="1" applyFont="1" applyFill="1" applyBorder="1" applyAlignment="1">
      <alignment vertical="center" shrinkToFit="1"/>
    </xf>
    <xf numFmtId="0" fontId="23" fillId="4" borderId="7" xfId="1" applyFont="1" applyFill="1" applyBorder="1" applyAlignment="1">
      <alignment vertical="center" shrinkToFit="1"/>
    </xf>
    <xf numFmtId="0" fontId="19" fillId="4" borderId="8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vertical="center" shrinkToFit="1"/>
    </xf>
    <xf numFmtId="0" fontId="21" fillId="4" borderId="0" xfId="1" applyFont="1" applyFill="1" applyBorder="1" applyAlignment="1">
      <alignment vertical="center" shrinkToFit="1"/>
    </xf>
    <xf numFmtId="0" fontId="23" fillId="4" borderId="11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horizontal="center" vertical="center" shrinkToFit="1"/>
    </xf>
    <xf numFmtId="0" fontId="16" fillId="4" borderId="4" xfId="1" applyFill="1" applyBorder="1" applyAlignment="1">
      <alignment horizontal="center" vertical="justify" shrinkToFit="1"/>
    </xf>
    <xf numFmtId="0" fontId="19" fillId="4" borderId="9" xfId="1" applyFont="1" applyFill="1" applyBorder="1" applyAlignment="1">
      <alignment horizontal="center" vertical="center" shrinkToFit="1"/>
    </xf>
    <xf numFmtId="0" fontId="24" fillId="4" borderId="9" xfId="1" applyFont="1" applyFill="1" applyBorder="1" applyAlignment="1">
      <alignment horizontal="center" vertical="justify" shrinkToFit="1"/>
    </xf>
    <xf numFmtId="0" fontId="25" fillId="4" borderId="9" xfId="1" applyFont="1" applyFill="1" applyBorder="1" applyAlignment="1">
      <alignment horizontal="center" vertical="justify" shrinkToFit="1"/>
    </xf>
    <xf numFmtId="0" fontId="16" fillId="4" borderId="9" xfId="1" applyFill="1" applyBorder="1" applyAlignment="1">
      <alignment horizontal="center" vertical="justify" shrinkToFit="1"/>
    </xf>
    <xf numFmtId="0" fontId="25" fillId="4" borderId="16" xfId="1" applyFont="1" applyFill="1" applyBorder="1" applyAlignment="1">
      <alignment horizontal="center" vertical="justify" shrinkToFit="1"/>
    </xf>
    <xf numFmtId="0" fontId="16" fillId="4" borderId="8" xfId="1" applyFill="1" applyBorder="1" applyAlignment="1">
      <alignment horizontal="center" vertical="justify" shrinkToFit="1"/>
    </xf>
    <xf numFmtId="0" fontId="20" fillId="4" borderId="4" xfId="1" applyFont="1" applyFill="1" applyBorder="1" applyAlignment="1">
      <alignment horizontal="center" vertical="justify" shrinkToFit="1"/>
    </xf>
    <xf numFmtId="0" fontId="21" fillId="5" borderId="58" xfId="1" applyFont="1" applyFill="1" applyBorder="1" applyAlignment="1" applyProtection="1">
      <alignment horizontal="center" vertical="center" shrinkToFit="1"/>
      <protection locked="0"/>
    </xf>
    <xf numFmtId="0" fontId="16" fillId="4" borderId="29" xfId="1" applyFill="1" applyBorder="1" applyAlignment="1">
      <alignment horizontal="center" vertical="center" shrinkToFit="1"/>
    </xf>
    <xf numFmtId="2" fontId="16" fillId="4" borderId="30" xfId="1" applyNumberFormat="1" applyFill="1" applyBorder="1" applyAlignment="1" applyProtection="1">
      <alignment horizontal="center" vertical="center" shrinkToFit="1"/>
      <protection locked="0"/>
    </xf>
    <xf numFmtId="0" fontId="16" fillId="4" borderId="21" xfId="1" applyFill="1" applyBorder="1" applyAlignment="1">
      <alignment horizontal="center" vertical="center" shrinkToFit="1"/>
    </xf>
    <xf numFmtId="2" fontId="16" fillId="4" borderId="26" xfId="1" applyNumberFormat="1" applyFill="1" applyBorder="1" applyAlignment="1" applyProtection="1">
      <alignment horizontal="center" vertical="center" shrinkToFit="1"/>
      <protection locked="0"/>
    </xf>
    <xf numFmtId="0" fontId="16" fillId="4" borderId="23" xfId="1" applyFill="1" applyBorder="1" applyAlignment="1">
      <alignment vertical="center" shrinkToFit="1"/>
    </xf>
    <xf numFmtId="0" fontId="16" fillId="4" borderId="24" xfId="1" applyFill="1" applyBorder="1" applyAlignment="1">
      <alignment vertical="center" shrinkToFit="1"/>
    </xf>
    <xf numFmtId="0" fontId="24" fillId="4" borderId="24" xfId="1" applyFont="1" applyFill="1" applyBorder="1" applyAlignment="1">
      <alignment vertical="center" shrinkToFit="1"/>
    </xf>
    <xf numFmtId="0" fontId="16" fillId="4" borderId="25" xfId="1" applyFill="1" applyBorder="1" applyAlignment="1">
      <alignment vertical="center" shrinkToFit="1"/>
    </xf>
    <xf numFmtId="0" fontId="8" fillId="0" borderId="20" xfId="1" applyFont="1" applyBorder="1" applyAlignment="1">
      <alignment horizontal="center" vertical="justify" shrinkToFit="1"/>
    </xf>
    <xf numFmtId="0" fontId="11" fillId="0" borderId="51" xfId="1" applyFont="1" applyBorder="1" applyAlignment="1">
      <alignment horizontal="center" vertical="center" shrinkToFit="1"/>
    </xf>
    <xf numFmtId="0" fontId="8" fillId="3" borderId="58" xfId="1" applyFont="1" applyFill="1" applyBorder="1" applyAlignment="1">
      <alignment horizontal="center" vertical="center" shrinkToFit="1"/>
    </xf>
    <xf numFmtId="0" fontId="16" fillId="0" borderId="59" xfId="1" applyBorder="1" applyAlignment="1">
      <alignment horizontal="center" vertical="center" shrinkToFit="1"/>
    </xf>
    <xf numFmtId="0" fontId="21" fillId="5" borderId="49" xfId="1" applyFont="1" applyFill="1" applyBorder="1" applyAlignment="1" applyProtection="1">
      <alignment horizontal="center" vertical="center" shrinkToFit="1"/>
      <protection locked="0"/>
    </xf>
    <xf numFmtId="0" fontId="20" fillId="4" borderId="8" xfId="1" applyFont="1" applyFill="1" applyBorder="1" applyAlignment="1">
      <alignment horizontal="center" vertical="justify" shrinkToFit="1"/>
    </xf>
    <xf numFmtId="2" fontId="12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6" fillId="4" borderId="1" xfId="1" applyFill="1" applyBorder="1" applyAlignment="1">
      <alignment horizontal="center" vertical="justify"/>
    </xf>
    <xf numFmtId="0" fontId="16" fillId="4" borderId="2" xfId="1" applyFill="1" applyBorder="1" applyAlignment="1">
      <alignment horizontal="center" vertical="top"/>
    </xf>
    <xf numFmtId="0" fontId="16" fillId="4" borderId="2" xfId="1" applyFill="1" applyBorder="1" applyAlignment="1">
      <alignment horizontal="center" vertical="justify"/>
    </xf>
    <xf numFmtId="0" fontId="16" fillId="4" borderId="3" xfId="1" applyFill="1" applyBorder="1" applyAlignment="1">
      <alignment horizontal="center" vertical="justify"/>
    </xf>
    <xf numFmtId="0" fontId="16" fillId="4" borderId="0" xfId="1" applyFill="1"/>
    <xf numFmtId="0" fontId="19" fillId="4" borderId="4" xfId="1" applyFont="1" applyFill="1" applyBorder="1" applyAlignment="1">
      <alignment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vertical="center"/>
    </xf>
    <xf numFmtId="0" fontId="20" fillId="4" borderId="6" xfId="1" applyFont="1" applyFill="1" applyBorder="1" applyAlignment="1">
      <alignment vertical="center"/>
    </xf>
    <xf numFmtId="0" fontId="23" fillId="4" borderId="7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0" xfId="1" applyFont="1" applyFill="1" applyBorder="1" applyAlignment="1">
      <alignment vertical="center"/>
    </xf>
    <xf numFmtId="0" fontId="23" fillId="4" borderId="11" xfId="1" applyFont="1" applyFill="1" applyBorder="1" applyAlignment="1">
      <alignment vertical="center"/>
    </xf>
    <xf numFmtId="0" fontId="21" fillId="4" borderId="10" xfId="1" applyFont="1" applyFill="1" applyBorder="1" applyAlignment="1">
      <alignment horizontal="center" vertical="center"/>
    </xf>
    <xf numFmtId="0" fontId="16" fillId="4" borderId="4" xfId="1" applyFill="1" applyBorder="1" applyAlignment="1">
      <alignment horizontal="center" vertical="justify"/>
    </xf>
    <xf numFmtId="0" fontId="19" fillId="4" borderId="9" xfId="1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justify"/>
    </xf>
    <xf numFmtId="0" fontId="25" fillId="4" borderId="9" xfId="1" applyFont="1" applyFill="1" applyBorder="1" applyAlignment="1">
      <alignment horizontal="center" vertical="justify"/>
    </xf>
    <xf numFmtId="0" fontId="16" fillId="4" borderId="9" xfId="1" applyFill="1" applyBorder="1" applyAlignment="1">
      <alignment horizontal="center" vertical="justify"/>
    </xf>
    <xf numFmtId="0" fontId="25" fillId="4" borderId="16" xfId="1" applyFont="1" applyFill="1" applyBorder="1" applyAlignment="1">
      <alignment horizontal="center" vertical="justify"/>
    </xf>
    <xf numFmtId="0" fontId="16" fillId="4" borderId="8" xfId="1" applyFill="1" applyBorder="1" applyAlignment="1">
      <alignment horizontal="center" vertical="justify"/>
    </xf>
    <xf numFmtId="0" fontId="20" fillId="4" borderId="4" xfId="1" applyFont="1" applyFill="1" applyBorder="1" applyAlignment="1">
      <alignment horizontal="center" vertical="justify"/>
    </xf>
    <xf numFmtId="0" fontId="21" fillId="5" borderId="58" xfId="1" applyFont="1" applyFill="1" applyBorder="1" applyAlignment="1" applyProtection="1">
      <alignment horizontal="center" vertical="center"/>
      <protection locked="0"/>
    </xf>
    <xf numFmtId="0" fontId="21" fillId="5" borderId="38" xfId="1" applyFont="1" applyFill="1" applyBorder="1" applyAlignment="1" applyProtection="1">
      <alignment horizontal="center" vertical="center"/>
      <protection locked="0"/>
    </xf>
    <xf numFmtId="0" fontId="20" fillId="4" borderId="20" xfId="1" applyFont="1" applyFill="1" applyBorder="1" applyAlignment="1">
      <alignment horizontal="center" vertical="justify"/>
    </xf>
    <xf numFmtId="0" fontId="16" fillId="4" borderId="29" xfId="1" applyFill="1" applyBorder="1" applyAlignment="1">
      <alignment horizontal="center" vertical="center"/>
    </xf>
    <xf numFmtId="2" fontId="16" fillId="4" borderId="30" xfId="1" applyNumberFormat="1" applyFill="1" applyBorder="1" applyAlignment="1" applyProtection="1">
      <alignment horizontal="center" vertical="center"/>
      <protection locked="0"/>
    </xf>
    <xf numFmtId="2" fontId="16" fillId="4" borderId="29" xfId="1" applyNumberFormat="1" applyFill="1" applyBorder="1" applyAlignment="1" applyProtection="1">
      <alignment horizontal="center" vertical="center"/>
      <protection locked="0"/>
    </xf>
    <xf numFmtId="2" fontId="16" fillId="4" borderId="63" xfId="1" applyNumberFormat="1" applyFill="1" applyBorder="1" applyAlignment="1" applyProtection="1">
      <alignment horizontal="center" vertical="center"/>
      <protection locked="0"/>
    </xf>
    <xf numFmtId="2" fontId="16" fillId="4" borderId="64" xfId="1" applyNumberFormat="1" applyFill="1" applyBorder="1" applyAlignment="1" applyProtection="1">
      <alignment horizontal="center" vertical="center"/>
      <protection locked="0"/>
    </xf>
    <xf numFmtId="0" fontId="16" fillId="4" borderId="21" xfId="1" applyFill="1" applyBorder="1" applyAlignment="1">
      <alignment horizontal="center" vertical="center"/>
    </xf>
    <xf numFmtId="2" fontId="16" fillId="4" borderId="26" xfId="1" applyNumberFormat="1" applyFill="1" applyBorder="1" applyAlignment="1" applyProtection="1">
      <alignment horizontal="center" vertical="center"/>
      <protection locked="0"/>
    </xf>
    <xf numFmtId="2" fontId="16" fillId="4" borderId="21" xfId="1" applyNumberFormat="1" applyFill="1" applyBorder="1" applyAlignment="1" applyProtection="1">
      <alignment horizontal="center" vertical="center"/>
      <protection locked="0"/>
    </xf>
    <xf numFmtId="2" fontId="16" fillId="4" borderId="54" xfId="1" applyNumberFormat="1" applyFill="1" applyBorder="1" applyAlignment="1" applyProtection="1">
      <alignment horizontal="center" vertical="center"/>
      <protection locked="0"/>
    </xf>
    <xf numFmtId="2" fontId="16" fillId="4" borderId="65" xfId="1" applyNumberFormat="1" applyFill="1" applyBorder="1" applyAlignment="1" applyProtection="1">
      <alignment horizontal="center" vertical="center"/>
      <protection locked="0"/>
    </xf>
    <xf numFmtId="2" fontId="16" fillId="4" borderId="55" xfId="1" applyNumberFormat="1" applyFill="1" applyBorder="1" applyAlignment="1" applyProtection="1">
      <alignment horizontal="center" vertical="center"/>
      <protection locked="0"/>
    </xf>
    <xf numFmtId="2" fontId="16" fillId="4" borderId="22" xfId="1" applyNumberFormat="1" applyFill="1" applyBorder="1" applyAlignment="1">
      <alignment horizontal="center" vertical="center"/>
    </xf>
    <xf numFmtId="2" fontId="16" fillId="4" borderId="66" xfId="1" applyNumberFormat="1" applyFill="1" applyBorder="1" applyAlignment="1">
      <alignment horizontal="center" vertical="center"/>
    </xf>
    <xf numFmtId="2" fontId="16" fillId="4" borderId="67" xfId="1" applyNumberFormat="1" applyFill="1" applyBorder="1" applyAlignment="1">
      <alignment horizontal="center" vertical="center"/>
    </xf>
    <xf numFmtId="0" fontId="16" fillId="4" borderId="23" xfId="1" applyFill="1" applyBorder="1" applyAlignment="1">
      <alignment vertical="center"/>
    </xf>
    <xf numFmtId="0" fontId="16" fillId="4" borderId="24" xfId="1" applyFill="1" applyBorder="1" applyAlignment="1">
      <alignment vertical="center"/>
    </xf>
    <xf numFmtId="0" fontId="24" fillId="4" borderId="24" xfId="1" applyFont="1" applyFill="1" applyBorder="1" applyAlignment="1">
      <alignment vertical="center"/>
    </xf>
    <xf numFmtId="0" fontId="16" fillId="4" borderId="25" xfId="1" applyFill="1" applyBorder="1" applyAlignment="1">
      <alignment vertical="center"/>
    </xf>
    <xf numFmtId="0" fontId="11" fillId="0" borderId="37" xfId="0" applyFont="1" applyBorder="1" applyAlignment="1">
      <alignment horizontal="center" vertical="center" wrapText="1" shrinkToFit="1"/>
    </xf>
    <xf numFmtId="0" fontId="8" fillId="7" borderId="12" xfId="0" applyFont="1" applyFill="1" applyBorder="1" applyAlignment="1">
      <alignment vertical="center" shrinkToFit="1"/>
    </xf>
    <xf numFmtId="0" fontId="26" fillId="0" borderId="12" xfId="0" applyFont="1" applyBorder="1" applyAlignment="1">
      <alignment horizontal="center" vertical="center" shrinkToFit="1"/>
    </xf>
    <xf numFmtId="0" fontId="6" fillId="7" borderId="0" xfId="0" applyFont="1" applyFill="1" applyAlignment="1">
      <alignment vertical="center" shrinkToFit="1"/>
    </xf>
    <xf numFmtId="0" fontId="8" fillId="7" borderId="12" xfId="0" applyFont="1" applyFill="1" applyBorder="1" applyAlignment="1">
      <alignment horizontal="center" vertical="center" shrinkToFit="1"/>
    </xf>
    <xf numFmtId="0" fontId="8" fillId="7" borderId="13" xfId="0" applyFont="1" applyFill="1" applyBorder="1" applyAlignment="1">
      <alignment horizontal="center" vertical="center" shrinkToFit="1"/>
    </xf>
    <xf numFmtId="0" fontId="13" fillId="8" borderId="17" xfId="0" applyFont="1" applyFill="1" applyBorder="1" applyAlignment="1">
      <alignment horizontal="center" vertical="center" shrinkToFit="1"/>
    </xf>
    <xf numFmtId="0" fontId="6" fillId="8" borderId="58" xfId="0" applyFont="1" applyFill="1" applyBorder="1" applyAlignment="1">
      <alignment horizontal="center" vertical="center" shrinkToFit="1"/>
    </xf>
    <xf numFmtId="49" fontId="6" fillId="8" borderId="58" xfId="0" applyNumberFormat="1" applyFont="1" applyFill="1" applyBorder="1" applyAlignment="1">
      <alignment horizontal="center" vertical="center" shrinkToFit="1"/>
    </xf>
    <xf numFmtId="0" fontId="13" fillId="8" borderId="38" xfId="0" applyFont="1" applyFill="1" applyBorder="1" applyAlignment="1">
      <alignment horizontal="center" vertical="center" shrinkToFit="1"/>
    </xf>
    <xf numFmtId="0" fontId="13" fillId="8" borderId="19" xfId="0" applyFont="1" applyFill="1" applyBorder="1" applyAlignment="1">
      <alignment horizontal="center" vertical="center" wrapText="1" shrinkToFit="1"/>
    </xf>
    <xf numFmtId="49" fontId="18" fillId="0" borderId="34" xfId="0" applyNumberFormat="1" applyFont="1" applyBorder="1" applyAlignment="1">
      <alignment horizontal="center" vertical="center"/>
    </xf>
    <xf numFmtId="2" fontId="27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19" fillId="4" borderId="4" xfId="0" applyFont="1" applyFill="1" applyBorder="1" applyAlignment="1">
      <alignment vertical="center" shrinkToFit="1"/>
    </xf>
    <xf numFmtId="0" fontId="21" fillId="4" borderId="5" xfId="0" applyFont="1" applyFill="1" applyBorder="1" applyAlignment="1">
      <alignment horizontal="center" vertical="center" shrinkToFit="1"/>
    </xf>
    <xf numFmtId="0" fontId="21" fillId="4" borderId="6" xfId="0" applyFont="1" applyFill="1" applyBorder="1" applyAlignment="1">
      <alignment vertical="center" shrinkToFit="1"/>
    </xf>
    <xf numFmtId="0" fontId="20" fillId="4" borderId="6" xfId="0" applyFont="1" applyFill="1" applyBorder="1" applyAlignment="1">
      <alignment vertical="center" shrinkToFit="1"/>
    </xf>
    <xf numFmtId="0" fontId="23" fillId="4" borderId="7" xfId="0" applyFont="1" applyFill="1" applyBorder="1" applyAlignment="1">
      <alignment vertical="center" shrinkToFit="1"/>
    </xf>
    <xf numFmtId="0" fontId="19" fillId="4" borderId="8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vertical="center" shrinkToFit="1"/>
    </xf>
    <xf numFmtId="0" fontId="21" fillId="4" borderId="0" xfId="0" applyFont="1" applyFill="1" applyBorder="1" applyAlignment="1">
      <alignment vertical="center" shrinkToFit="1"/>
    </xf>
    <xf numFmtId="0" fontId="23" fillId="4" borderId="11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19" fillId="4" borderId="9" xfId="0" applyFont="1" applyFill="1" applyBorder="1" applyAlignment="1">
      <alignment horizontal="center" vertical="center" shrinkToFit="1"/>
    </xf>
    <xf numFmtId="0" fontId="24" fillId="4" borderId="9" xfId="0" applyFont="1" applyFill="1" applyBorder="1" applyAlignment="1">
      <alignment horizontal="center" vertical="justify" shrinkToFit="1"/>
    </xf>
    <xf numFmtId="0" fontId="25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5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0" fillId="4" borderId="4" xfId="0" applyFont="1" applyFill="1" applyBorder="1" applyAlignment="1">
      <alignment horizontal="center" vertical="justify" shrinkToFit="1"/>
    </xf>
    <xf numFmtId="0" fontId="21" fillId="5" borderId="58" xfId="0" applyFont="1" applyFill="1" applyBorder="1" applyAlignment="1" applyProtection="1">
      <alignment horizontal="center" vertical="center" shrinkToFit="1"/>
      <protection locked="0"/>
    </xf>
    <xf numFmtId="0" fontId="21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5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4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4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1" fillId="0" borderId="53" xfId="0" applyNumberFormat="1" applyFont="1" applyBorder="1" applyAlignment="1">
      <alignment horizontal="center" vertical="center" wrapText="1" shrinkToFit="1"/>
    </xf>
    <xf numFmtId="2" fontId="11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1" fillId="4" borderId="34" xfId="0" applyNumberFormat="1" applyFont="1" applyFill="1" applyBorder="1" applyAlignment="1">
      <alignment horizontal="center" vertical="center" wrapText="1" shrinkToFit="1"/>
    </xf>
    <xf numFmtId="0" fontId="11" fillId="0" borderId="65" xfId="0" applyFont="1" applyBorder="1" applyAlignment="1">
      <alignment horizontal="center" vertical="center" wrapText="1" shrinkToFit="1"/>
    </xf>
    <xf numFmtId="0" fontId="2" fillId="0" borderId="0" xfId="2"/>
    <xf numFmtId="0" fontId="28" fillId="0" borderId="0" xfId="2" applyFont="1"/>
    <xf numFmtId="0" fontId="2" fillId="0" borderId="78" xfId="2" applyBorder="1"/>
    <xf numFmtId="0" fontId="28" fillId="0" borderId="78" xfId="2" applyFont="1" applyBorder="1"/>
    <xf numFmtId="0" fontId="29" fillId="0" borderId="0" xfId="2" applyFont="1"/>
    <xf numFmtId="0" fontId="30" fillId="0" borderId="0" xfId="2" applyFont="1"/>
    <xf numFmtId="14" fontId="29" fillId="0" borderId="0" xfId="2" applyNumberFormat="1" applyFont="1"/>
    <xf numFmtId="0" fontId="29" fillId="0" borderId="0" xfId="2" applyFont="1" applyAlignment="1">
      <alignment horizontal="right"/>
    </xf>
    <xf numFmtId="0" fontId="29" fillId="0" borderId="78" xfId="2" applyFont="1" applyBorder="1"/>
    <xf numFmtId="0" fontId="34" fillId="0" borderId="0" xfId="2" applyFont="1"/>
    <xf numFmtId="0" fontId="35" fillId="0" borderId="0" xfId="2" applyFont="1"/>
    <xf numFmtId="0" fontId="29" fillId="0" borderId="0" xfId="2" applyFont="1" applyAlignment="1"/>
    <xf numFmtId="0" fontId="29" fillId="0" borderId="0" xfId="0" applyFont="1" applyAlignment="1">
      <alignment horizontal="right" vertical="center"/>
    </xf>
    <xf numFmtId="0" fontId="29" fillId="0" borderId="0" xfId="0" applyFont="1"/>
    <xf numFmtId="0" fontId="31" fillId="0" borderId="0" xfId="0" applyFont="1"/>
    <xf numFmtId="2" fontId="38" fillId="0" borderId="26" xfId="1" applyNumberFormat="1" applyFont="1" applyBorder="1" applyAlignment="1">
      <alignment horizontal="center" vertical="center" shrinkToFit="1"/>
    </xf>
    <xf numFmtId="2" fontId="38" fillId="0" borderId="36" xfId="1" applyNumberFormat="1" applyFont="1" applyBorder="1" applyAlignment="1">
      <alignment horizontal="center" vertical="center" shrinkToFit="1"/>
    </xf>
    <xf numFmtId="0" fontId="8" fillId="9" borderId="49" xfId="1" applyFont="1" applyFill="1" applyBorder="1" applyAlignment="1">
      <alignment horizontal="center" vertical="center" shrinkToFit="1"/>
    </xf>
    <xf numFmtId="0" fontId="8" fillId="9" borderId="38" xfId="1" applyFont="1" applyFill="1" applyBorder="1" applyAlignment="1">
      <alignment horizontal="center" vertical="center" shrinkToFit="1"/>
    </xf>
    <xf numFmtId="2" fontId="16" fillId="10" borderId="30" xfId="1" applyNumberFormat="1" applyFill="1" applyBorder="1" applyAlignment="1">
      <alignment horizontal="center" vertical="center" shrinkToFit="1"/>
    </xf>
    <xf numFmtId="2" fontId="16" fillId="10" borderId="31" xfId="1" applyNumberFormat="1" applyFill="1" applyBorder="1" applyAlignment="1">
      <alignment horizontal="center" vertical="center" shrinkToFit="1"/>
    </xf>
    <xf numFmtId="2" fontId="16" fillId="10" borderId="26" xfId="1" applyNumberFormat="1" applyFill="1" applyBorder="1" applyAlignment="1">
      <alignment horizontal="center" vertical="center" shrinkToFit="1"/>
    </xf>
    <xf numFmtId="2" fontId="16" fillId="10" borderId="32" xfId="1" applyNumberFormat="1" applyFill="1" applyBorder="1" applyAlignment="1">
      <alignment horizontal="center" vertical="center" shrinkToFit="1"/>
    </xf>
    <xf numFmtId="2" fontId="16" fillId="10" borderId="36" xfId="1" applyNumberFormat="1" applyFill="1" applyBorder="1" applyAlignment="1">
      <alignment horizontal="center" vertical="center" shrinkToFit="1"/>
    </xf>
    <xf numFmtId="2" fontId="16" fillId="10" borderId="56" xfId="1" applyNumberFormat="1" applyFill="1" applyBorder="1" applyAlignment="1">
      <alignment horizontal="center" vertical="center" shrinkToFit="1"/>
    </xf>
    <xf numFmtId="2" fontId="16" fillId="10" borderId="33" xfId="1" applyNumberFormat="1" applyFill="1" applyBorder="1" applyAlignment="1">
      <alignment horizontal="center" vertical="center" shrinkToFit="1"/>
    </xf>
    <xf numFmtId="2" fontId="16" fillId="10" borderId="34" xfId="1" applyNumberFormat="1" applyFill="1" applyBorder="1" applyAlignment="1">
      <alignment horizontal="center" vertical="center" shrinkToFit="1"/>
    </xf>
    <xf numFmtId="0" fontId="8" fillId="9" borderId="28" xfId="0" applyFont="1" applyFill="1" applyBorder="1" applyAlignment="1">
      <alignment horizontal="center" vertical="center" shrinkToFit="1"/>
    </xf>
    <xf numFmtId="0" fontId="8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8" fillId="0" borderId="26" xfId="0" applyNumberFormat="1" applyFont="1" applyBorder="1" applyAlignment="1">
      <alignment horizontal="center" vertical="center" shrinkToFit="1"/>
    </xf>
    <xf numFmtId="2" fontId="38" fillId="0" borderId="33" xfId="0" applyNumberFormat="1" applyFont="1" applyBorder="1" applyAlignment="1">
      <alignment horizontal="center" vertical="center" shrinkToFit="1"/>
    </xf>
    <xf numFmtId="2" fontId="38" fillId="0" borderId="30" xfId="1" applyNumberFormat="1" applyFont="1" applyBorder="1" applyAlignment="1">
      <alignment horizontal="center" vertical="center" shrinkToFit="1"/>
    </xf>
    <xf numFmtId="0" fontId="21" fillId="9" borderId="49" xfId="1" applyFont="1" applyFill="1" applyBorder="1" applyAlignment="1" applyProtection="1">
      <alignment horizontal="center" vertical="center" shrinkToFit="1"/>
      <protection locked="0"/>
    </xf>
    <xf numFmtId="0" fontId="21" fillId="9" borderId="62" xfId="1" applyFont="1" applyFill="1" applyBorder="1" applyAlignment="1" applyProtection="1">
      <alignment horizontal="center" vertical="center" shrinkToFit="1"/>
      <protection locked="0"/>
    </xf>
    <xf numFmtId="0" fontId="21" fillId="9" borderId="38" xfId="1" applyFont="1" applyFill="1" applyBorder="1" applyAlignment="1" applyProtection="1">
      <alignment horizontal="center" vertical="center" shrinkToFit="1"/>
      <protection locked="0"/>
    </xf>
    <xf numFmtId="2" fontId="16" fillId="10" borderId="30" xfId="1" applyNumberFormat="1" applyFill="1" applyBorder="1" applyAlignment="1" applyProtection="1">
      <alignment horizontal="center" vertical="center" shrinkToFit="1"/>
      <protection locked="0"/>
    </xf>
    <xf numFmtId="2" fontId="16" fillId="10" borderId="31" xfId="1" applyNumberFormat="1" applyFill="1" applyBorder="1" applyAlignment="1" applyProtection="1">
      <alignment horizontal="center" vertical="center" shrinkToFit="1"/>
      <protection locked="0"/>
    </xf>
    <xf numFmtId="2" fontId="16" fillId="10" borderId="26" xfId="1" applyNumberFormat="1" applyFill="1" applyBorder="1" applyAlignment="1" applyProtection="1">
      <alignment horizontal="center" vertical="center" shrinkToFit="1"/>
      <protection locked="0"/>
    </xf>
    <xf numFmtId="2" fontId="16" fillId="10" borderId="32" xfId="1" applyNumberFormat="1" applyFill="1" applyBorder="1" applyAlignment="1" applyProtection="1">
      <alignment horizontal="center" vertical="center" shrinkToFit="1"/>
      <protection locked="0"/>
    </xf>
    <xf numFmtId="0" fontId="21" fillId="9" borderId="58" xfId="0" applyFont="1" applyFill="1" applyBorder="1" applyAlignment="1" applyProtection="1">
      <alignment horizontal="center" vertical="center" shrinkToFit="1"/>
      <protection locked="0"/>
    </xf>
    <xf numFmtId="0" fontId="21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8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8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6" fillId="0" borderId="36" xfId="1" applyNumberFormat="1" applyFont="1" applyBorder="1" applyAlignment="1">
      <alignment horizontal="center" vertical="center" shrinkToFit="1"/>
    </xf>
    <xf numFmtId="2" fontId="38" fillId="4" borderId="30" xfId="1" applyNumberFormat="1" applyFont="1" applyFill="1" applyBorder="1" applyAlignment="1" applyProtection="1">
      <alignment horizontal="center" vertical="center"/>
      <protection locked="0"/>
    </xf>
    <xf numFmtId="2" fontId="38" fillId="4" borderId="26" xfId="1" applyNumberFormat="1" applyFont="1" applyFill="1" applyBorder="1" applyAlignment="1" applyProtection="1">
      <alignment horizontal="center" vertical="center"/>
      <protection locked="0"/>
    </xf>
    <xf numFmtId="2" fontId="38" fillId="0" borderId="60" xfId="1" applyNumberFormat="1" applyFont="1" applyFill="1" applyBorder="1" applyAlignment="1">
      <alignment horizontal="center" vertical="center" shrinkToFit="1"/>
    </xf>
    <xf numFmtId="2" fontId="16" fillId="0" borderId="60" xfId="1" applyNumberFormat="1" applyFont="1" applyFill="1" applyBorder="1" applyAlignment="1">
      <alignment horizontal="center" vertical="center" shrinkToFit="1"/>
    </xf>
    <xf numFmtId="2" fontId="1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/>
    <xf numFmtId="0" fontId="16" fillId="0" borderId="0" xfId="0" applyFont="1"/>
    <xf numFmtId="0" fontId="0" fillId="0" borderId="0" xfId="0" applyAlignment="1"/>
    <xf numFmtId="0" fontId="16" fillId="0" borderId="26" xfId="0" applyFont="1" applyBorder="1"/>
    <xf numFmtId="0" fontId="0" fillId="0" borderId="26" xfId="0" applyBorder="1" applyAlignment="1">
      <alignment horizontal="center" vertical="center"/>
    </xf>
    <xf numFmtId="0" fontId="16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8" fillId="0" borderId="26" xfId="0" applyFont="1" applyBorder="1" applyAlignment="1">
      <alignment horizontal="center" vertical="center"/>
    </xf>
    <xf numFmtId="0" fontId="0" fillId="0" borderId="26" xfId="0" applyBorder="1"/>
    <xf numFmtId="2" fontId="16" fillId="0" borderId="26" xfId="1" applyNumberFormat="1" applyFont="1" applyBorder="1" applyAlignment="1">
      <alignment horizontal="center" vertical="center" shrinkToFit="1"/>
    </xf>
    <xf numFmtId="2" fontId="16" fillId="0" borderId="26" xfId="0" applyNumberFormat="1" applyFont="1" applyBorder="1" applyAlignment="1">
      <alignment horizontal="center" vertical="center" shrinkToFit="1"/>
    </xf>
    <xf numFmtId="2" fontId="16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1" fillId="0" borderId="0" xfId="0" applyFont="1" applyBorder="1" applyAlignment="1"/>
    <xf numFmtId="0" fontId="41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0" fillId="0" borderId="0" xfId="0" applyBorder="1"/>
    <xf numFmtId="0" fontId="42" fillId="0" borderId="0" xfId="0" applyFont="1" applyBorder="1"/>
    <xf numFmtId="14" fontId="0" fillId="0" borderId="0" xfId="0" applyNumberFormat="1" applyBorder="1"/>
    <xf numFmtId="0" fontId="44" fillId="0" borderId="0" xfId="0" applyFont="1"/>
    <xf numFmtId="0" fontId="45" fillId="0" borderId="17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9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7" fillId="0" borderId="26" xfId="0" applyFont="1" applyBorder="1" applyAlignment="1">
      <alignment horizontal="center"/>
    </xf>
    <xf numFmtId="0" fontId="48" fillId="0" borderId="0" xfId="0" applyFont="1"/>
    <xf numFmtId="0" fontId="49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6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0" fillId="0" borderId="0" xfId="0" applyFont="1" applyBorder="1"/>
    <xf numFmtId="0" fontId="0" fillId="0" borderId="6" xfId="0" applyFill="1" applyBorder="1"/>
    <xf numFmtId="0" fontId="0" fillId="0" borderId="6" xfId="0" applyBorder="1"/>
    <xf numFmtId="0" fontId="51" fillId="0" borderId="0" xfId="0" applyFont="1" applyBorder="1" applyAlignment="1"/>
    <xf numFmtId="0" fontId="52" fillId="0" borderId="0" xfId="0" applyFont="1" applyBorder="1" applyAlignment="1">
      <alignment horizontal="center"/>
    </xf>
    <xf numFmtId="0" fontId="46" fillId="0" borderId="95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6" fillId="0" borderId="17" xfId="0" applyFont="1" applyBorder="1"/>
    <xf numFmtId="0" fontId="46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3" fillId="0" borderId="0" xfId="0" applyNumberFormat="1" applyFont="1" applyFill="1" applyBorder="1"/>
    <xf numFmtId="0" fontId="46" fillId="13" borderId="26" xfId="0" applyFont="1" applyFill="1" applyBorder="1" applyAlignment="1">
      <alignment horizontal="center"/>
    </xf>
    <xf numFmtId="10" fontId="46" fillId="12" borderId="26" xfId="0" applyNumberFormat="1" applyFont="1" applyFill="1" applyBorder="1" applyAlignment="1">
      <alignment horizontal="center" vertical="center" wrapText="1"/>
    </xf>
    <xf numFmtId="1" fontId="46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2" fillId="0" borderId="0" xfId="0" applyFont="1" applyBorder="1"/>
    <xf numFmtId="0" fontId="55" fillId="0" borderId="0" xfId="0" applyFont="1" applyBorder="1"/>
    <xf numFmtId="168" fontId="0" fillId="0" borderId="0" xfId="0" applyNumberFormat="1" applyBorder="1" applyAlignment="1">
      <alignment vertical="center"/>
    </xf>
    <xf numFmtId="0" fontId="56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49" fontId="22" fillId="0" borderId="0" xfId="0" applyNumberFormat="1" applyFont="1" applyBorder="1" applyAlignment="1"/>
    <xf numFmtId="0" fontId="22" fillId="0" borderId="0" xfId="0" applyFont="1" applyBorder="1" applyAlignment="1">
      <alignment horizontal="left"/>
    </xf>
    <xf numFmtId="4" fontId="38" fillId="0" borderId="26" xfId="0" applyNumberFormat="1" applyFont="1" applyBorder="1" applyAlignment="1">
      <alignment horizontal="center" vertical="center" wrapText="1"/>
    </xf>
    <xf numFmtId="0" fontId="16" fillId="0" borderId="78" xfId="0" applyFont="1" applyBorder="1" applyAlignment="1">
      <alignment shrinkToFit="1"/>
    </xf>
    <xf numFmtId="0" fontId="16" fillId="0" borderId="4" xfId="1" applyBorder="1" applyAlignment="1">
      <alignment horizontal="center" vertical="justify" wrapText="1" shrinkToFit="1"/>
    </xf>
    <xf numFmtId="0" fontId="16" fillId="0" borderId="59" xfId="1" applyBorder="1" applyAlignment="1">
      <alignment horizontal="center" vertical="center" wrapText="1" shrinkToFit="1"/>
    </xf>
    <xf numFmtId="2" fontId="38" fillId="0" borderId="35" xfId="1" applyNumberFormat="1" applyFont="1" applyBorder="1" applyAlignment="1">
      <alignment horizontal="center" vertical="center" wrapText="1" shrinkToFit="1"/>
    </xf>
    <xf numFmtId="2" fontId="16" fillId="0" borderId="35" xfId="1" applyNumberFormat="1" applyBorder="1" applyAlignment="1">
      <alignment horizontal="center" vertical="center" wrapText="1" shrinkToFit="1"/>
    </xf>
    <xf numFmtId="49" fontId="18" fillId="0" borderId="32" xfId="0" applyNumberFormat="1" applyFont="1" applyBorder="1" applyAlignment="1">
      <alignment horizontal="center" vertical="center" wrapText="1"/>
    </xf>
    <xf numFmtId="2" fontId="16" fillId="0" borderId="21" xfId="1" applyNumberFormat="1" applyBorder="1" applyAlignment="1">
      <alignment horizontal="center" vertical="center" wrapText="1" shrinkToFit="1"/>
    </xf>
    <xf numFmtId="2" fontId="16" fillId="0" borderId="26" xfId="1" applyNumberFormat="1" applyBorder="1" applyAlignment="1">
      <alignment horizontal="center" vertical="center" wrapText="1" shrinkToFit="1"/>
    </xf>
    <xf numFmtId="2" fontId="16" fillId="10" borderId="26" xfId="1" applyNumberFormat="1" applyFill="1" applyBorder="1" applyAlignment="1">
      <alignment horizontal="center" vertical="center" wrapText="1" shrinkToFit="1"/>
    </xf>
    <xf numFmtId="2" fontId="16" fillId="10" borderId="32" xfId="1" applyNumberFormat="1" applyFill="1" applyBorder="1" applyAlignment="1">
      <alignment horizontal="center" vertical="center" wrapText="1" shrinkToFit="1"/>
    </xf>
    <xf numFmtId="0" fontId="16" fillId="0" borderId="8" xfId="1" applyBorder="1" applyAlignment="1">
      <alignment horizontal="center" vertical="justify" wrapText="1" shrinkToFit="1"/>
    </xf>
    <xf numFmtId="0" fontId="16" fillId="0" borderId="0" xfId="1" applyAlignment="1">
      <alignment wrapText="1" shrinkToFit="1"/>
    </xf>
    <xf numFmtId="0" fontId="6" fillId="0" borderId="21" xfId="1" applyFont="1" applyBorder="1" applyAlignment="1">
      <alignment horizontal="center" vertical="center" wrapText="1" shrinkToFit="1"/>
    </xf>
    <xf numFmtId="2" fontId="38" fillId="0" borderId="26" xfId="1" applyNumberFormat="1" applyFont="1" applyBorder="1" applyAlignment="1">
      <alignment horizontal="center" vertical="center" wrapText="1" shrinkToFit="1"/>
    </xf>
    <xf numFmtId="2" fontId="12" fillId="0" borderId="21" xfId="1" applyNumberFormat="1" applyFont="1" applyBorder="1" applyAlignment="1">
      <alignment horizontal="center" vertical="center" wrapText="1" shrinkToFit="1"/>
    </xf>
    <xf numFmtId="2" fontId="16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1" fillId="0" borderId="0" xfId="2" applyFont="1"/>
    <xf numFmtId="0" fontId="1" fillId="0" borderId="78" xfId="2" applyFont="1" applyBorder="1"/>
    <xf numFmtId="3" fontId="45" fillId="11" borderId="62" xfId="0" applyNumberFormat="1" applyFont="1" applyFill="1" applyBorder="1" applyAlignment="1">
      <alignment horizontal="center"/>
    </xf>
    <xf numFmtId="3" fontId="45" fillId="12" borderId="62" xfId="0" applyNumberFormat="1" applyFont="1" applyFill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14" fontId="8" fillId="0" borderId="42" xfId="0" applyNumberFormat="1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shrinkToFit="1"/>
    </xf>
    <xf numFmtId="0" fontId="16" fillId="0" borderId="12" xfId="0" applyFont="1" applyBorder="1" applyAlignment="1">
      <alignment horizontal="center"/>
    </xf>
    <xf numFmtId="49" fontId="37" fillId="0" borderId="46" xfId="0" applyNumberFormat="1" applyFont="1" applyBorder="1" applyAlignment="1">
      <alignment horizontal="center" vertical="center" shrinkToFit="1"/>
    </xf>
    <xf numFmtId="0" fontId="38" fillId="0" borderId="47" xfId="0" applyFont="1" applyBorder="1"/>
    <xf numFmtId="0" fontId="38" fillId="0" borderId="48" xfId="0" applyFont="1" applyBorder="1"/>
    <xf numFmtId="0" fontId="0" fillId="0" borderId="12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6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0" fontId="8" fillId="0" borderId="48" xfId="0" applyFont="1" applyBorder="1" applyAlignment="1">
      <alignment horizontal="center" vertical="center" shrinkToFit="1"/>
    </xf>
    <xf numFmtId="49" fontId="8" fillId="0" borderId="41" xfId="0" applyNumberFormat="1" applyFont="1" applyBorder="1" applyAlignment="1">
      <alignment horizontal="center" vertical="center" shrinkToFit="1"/>
    </xf>
    <xf numFmtId="49" fontId="8" fillId="0" borderId="42" xfId="0" applyNumberFormat="1" applyFont="1" applyBorder="1" applyAlignment="1">
      <alignment horizontal="center" vertical="center" shrinkToFit="1"/>
    </xf>
    <xf numFmtId="49" fontId="8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2" fillId="0" borderId="0" xfId="0" applyFont="1" applyBorder="1" applyAlignment="1"/>
    <xf numFmtId="0" fontId="0" fillId="0" borderId="0" xfId="0" applyBorder="1" applyAlignment="1"/>
    <xf numFmtId="0" fontId="42" fillId="0" borderId="0" xfId="0" applyFont="1" applyBorder="1" applyAlignment="1">
      <alignment horizontal="center"/>
    </xf>
    <xf numFmtId="0" fontId="54" fillId="13" borderId="26" xfId="0" applyFont="1" applyFill="1" applyBorder="1" applyAlignment="1">
      <alignment horizontal="center"/>
    </xf>
    <xf numFmtId="0" fontId="46" fillId="13" borderId="26" xfId="0" applyFont="1" applyFill="1" applyBorder="1" applyAlignment="1">
      <alignment horizontal="center"/>
    </xf>
    <xf numFmtId="167" fontId="46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5" fillId="0" borderId="0" xfId="0" applyFont="1" applyBorder="1" applyAlignment="1"/>
    <xf numFmtId="0" fontId="0" fillId="0" borderId="0" xfId="0" applyAlignment="1"/>
    <xf numFmtId="0" fontId="56" fillId="0" borderId="0" xfId="0" applyFont="1" applyBorder="1" applyAlignment="1">
      <alignment horizontal="center" vertical="center"/>
    </xf>
    <xf numFmtId="0" fontId="33" fillId="0" borderId="89" xfId="2" applyNumberFormat="1" applyFont="1" applyBorder="1" applyAlignment="1">
      <alignment horizontal="left" vertical="center" wrapText="1" shrinkToFit="1"/>
    </xf>
    <xf numFmtId="0" fontId="33" fillId="0" borderId="92" xfId="2" applyNumberFormat="1" applyFont="1" applyBorder="1" applyAlignment="1">
      <alignment horizontal="left" vertical="center" wrapText="1" shrinkToFit="1"/>
    </xf>
    <xf numFmtId="0" fontId="33" fillId="0" borderId="90" xfId="2" applyNumberFormat="1" applyFont="1" applyBorder="1" applyAlignment="1">
      <alignment horizontal="left" vertical="center" wrapText="1" shrinkToFit="1"/>
    </xf>
    <xf numFmtId="0" fontId="33" fillId="0" borderId="91" xfId="2" applyNumberFormat="1" applyFont="1" applyBorder="1" applyAlignment="1">
      <alignment horizontal="left" vertical="center" wrapText="1" shrinkToFit="1"/>
    </xf>
    <xf numFmtId="0" fontId="33" fillId="0" borderId="78" xfId="2" applyNumberFormat="1" applyFont="1" applyBorder="1" applyAlignment="1">
      <alignment horizontal="left" vertical="center" wrapText="1" shrinkToFit="1"/>
    </xf>
    <xf numFmtId="0" fontId="33" fillId="0" borderId="60" xfId="2" applyNumberFormat="1" applyFont="1" applyBorder="1" applyAlignment="1">
      <alignment horizontal="left" vertical="center" wrapText="1" shrinkToFit="1"/>
    </xf>
    <xf numFmtId="0" fontId="28" fillId="0" borderId="0" xfId="2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36" fillId="0" borderId="0" xfId="2" applyNumberFormat="1" applyFont="1" applyAlignment="1">
      <alignment horizontal="center" vertical="center"/>
    </xf>
    <xf numFmtId="0" fontId="32" fillId="0" borderId="26" xfId="2" applyFont="1" applyBorder="1" applyAlignment="1">
      <alignment horizontal="center" vertical="center"/>
    </xf>
    <xf numFmtId="0" fontId="29" fillId="0" borderId="36" xfId="2" applyFont="1" applyBorder="1" applyAlignment="1">
      <alignment horizontal="center" vertical="center"/>
    </xf>
    <xf numFmtId="0" fontId="29" fillId="0" borderId="91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/>
    </xf>
    <xf numFmtId="0" fontId="33" fillId="0" borderId="90" xfId="2" applyFont="1" applyBorder="1" applyAlignment="1">
      <alignment horizontal="center" vertical="center"/>
    </xf>
    <xf numFmtId="0" fontId="33" fillId="0" borderId="78" xfId="2" applyFont="1" applyBorder="1" applyAlignment="1">
      <alignment horizontal="center" vertical="center"/>
    </xf>
    <xf numFmtId="0" fontId="33" fillId="0" borderId="60" xfId="2" applyFont="1" applyBorder="1" applyAlignment="1">
      <alignment horizontal="center" vertical="center"/>
    </xf>
    <xf numFmtId="0" fontId="33" fillId="0" borderId="36" xfId="2" applyFont="1" applyBorder="1" applyAlignment="1">
      <alignment horizontal="center" vertical="center"/>
    </xf>
    <xf numFmtId="0" fontId="33" fillId="0" borderId="35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 wrapText="1"/>
    </xf>
    <xf numFmtId="0" fontId="33" fillId="0" borderId="92" xfId="2" applyFont="1" applyBorder="1" applyAlignment="1">
      <alignment horizontal="center" vertical="center" wrapText="1"/>
    </xf>
    <xf numFmtId="0" fontId="33" fillId="0" borderId="90" xfId="2" applyFont="1" applyBorder="1" applyAlignment="1">
      <alignment horizontal="center" vertical="center" wrapText="1"/>
    </xf>
    <xf numFmtId="0" fontId="33" fillId="0" borderId="91" xfId="2" applyFont="1" applyBorder="1" applyAlignment="1">
      <alignment horizontal="center" vertical="center" wrapText="1"/>
    </xf>
    <xf numFmtId="0" fontId="33" fillId="0" borderId="78" xfId="2" applyFont="1" applyBorder="1" applyAlignment="1">
      <alignment horizontal="center" vertical="center" wrapText="1"/>
    </xf>
    <xf numFmtId="0" fontId="33" fillId="0" borderId="60" xfId="2" applyFont="1" applyBorder="1" applyAlignment="1">
      <alignment horizontal="center" vertical="center" wrapText="1"/>
    </xf>
    <xf numFmtId="0" fontId="32" fillId="0" borderId="26" xfId="2" applyFont="1" applyBorder="1" applyAlignment="1">
      <alignment horizontal="center" vertical="center" wrapText="1"/>
    </xf>
    <xf numFmtId="49" fontId="33" fillId="0" borderId="89" xfId="2" applyNumberFormat="1" applyFont="1" applyBorder="1" applyAlignment="1">
      <alignment horizontal="left" vertical="center" wrapText="1" shrinkToFit="1"/>
    </xf>
    <xf numFmtId="49" fontId="33" fillId="0" borderId="92" xfId="2" applyNumberFormat="1" applyFont="1" applyBorder="1" applyAlignment="1">
      <alignment horizontal="left" vertical="center" wrapText="1" shrinkToFit="1"/>
    </xf>
    <xf numFmtId="49" fontId="33" fillId="0" borderId="90" xfId="2" applyNumberFormat="1" applyFont="1" applyBorder="1" applyAlignment="1">
      <alignment horizontal="left" vertical="center" wrapText="1" shrinkToFit="1"/>
    </xf>
    <xf numFmtId="0" fontId="16" fillId="0" borderId="76" xfId="1" applyBorder="1" applyAlignment="1">
      <alignment horizontal="center" vertical="center" shrinkToFit="1"/>
    </xf>
    <xf numFmtId="0" fontId="16" fillId="0" borderId="77" xfId="1" applyBorder="1" applyAlignment="1">
      <alignment horizontal="center" vertical="center" shrinkToFit="1"/>
    </xf>
    <xf numFmtId="0" fontId="16" fillId="0" borderId="54" xfId="1" applyBorder="1" applyAlignment="1">
      <alignment horizontal="center" vertical="center" shrinkToFit="1"/>
    </xf>
    <xf numFmtId="0" fontId="8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8" fillId="0" borderId="39" xfId="0" applyFont="1" applyBorder="1" applyAlignment="1">
      <alignment vertical="center" shrinkToFit="1"/>
    </xf>
    <xf numFmtId="0" fontId="8" fillId="0" borderId="40" xfId="0" applyFont="1" applyBorder="1" applyAlignment="1">
      <alignment vertical="center" shrinkToFit="1"/>
    </xf>
    <xf numFmtId="0" fontId="8" fillId="0" borderId="42" xfId="0" applyNumberFormat="1" applyFont="1" applyBorder="1" applyAlignment="1">
      <alignment horizontal="center" vertical="center" shrinkToFit="1"/>
    </xf>
    <xf numFmtId="0" fontId="8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7" fillId="4" borderId="92" xfId="0" applyFont="1" applyFill="1" applyBorder="1" applyAlignment="1">
      <alignment horizontal="center" shrinkToFit="1"/>
    </xf>
    <xf numFmtId="0" fontId="16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6" fillId="0" borderId="0" xfId="1" applyAlignment="1">
      <alignment horizont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88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17" fillId="2" borderId="6" xfId="1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79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2" borderId="58" xfId="0" applyFont="1" applyFill="1" applyBorder="1" applyAlignment="1">
      <alignment horizontal="center" vertical="center" shrinkToFit="1"/>
    </xf>
    <xf numFmtId="0" fontId="8" fillId="2" borderId="80" xfId="0" applyNumberFormat="1" applyFont="1" applyFill="1" applyBorder="1" applyAlignment="1">
      <alignment horizontal="center" vertical="center" shrinkToFit="1"/>
    </xf>
    <xf numFmtId="0" fontId="8" fillId="2" borderId="7" xfId="0" applyNumberFormat="1" applyFont="1" applyFill="1" applyBorder="1" applyAlignment="1">
      <alignment horizontal="center" vertical="center" shrinkToFit="1"/>
    </xf>
    <xf numFmtId="0" fontId="8" fillId="2" borderId="81" xfId="0" applyNumberFormat="1" applyFont="1" applyFill="1" applyBorder="1" applyAlignment="1">
      <alignment horizontal="center" vertical="center" shrinkToFit="1"/>
    </xf>
    <xf numFmtId="0" fontId="8" fillId="2" borderId="15" xfId="0" applyNumberFormat="1" applyFont="1" applyFill="1" applyBorder="1" applyAlignment="1">
      <alignment horizontal="center" vertical="center" shrinkToFit="1"/>
    </xf>
    <xf numFmtId="0" fontId="16" fillId="0" borderId="27" xfId="1" applyBorder="1" applyAlignment="1">
      <alignment horizontal="center" vertical="center" shrinkToFit="1"/>
    </xf>
    <xf numFmtId="0" fontId="16" fillId="0" borderId="75" xfId="1" applyBorder="1" applyAlignment="1">
      <alignment horizontal="center" vertical="center" shrinkToFit="1"/>
    </xf>
    <xf numFmtId="0" fontId="16" fillId="0" borderId="66" xfId="1" applyBorder="1" applyAlignment="1">
      <alignment horizontal="center" vertical="center" shrinkToFit="1"/>
    </xf>
    <xf numFmtId="0" fontId="8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3" fillId="0" borderId="45" xfId="0" applyFont="1" applyBorder="1" applyAlignment="1">
      <alignment vertical="center" shrinkToFit="1"/>
    </xf>
    <xf numFmtId="0" fontId="38" fillId="0" borderId="47" xfId="0" applyNumberFormat="1" applyFont="1" applyBorder="1"/>
    <xf numFmtId="0" fontId="38" fillId="0" borderId="48" xfId="0" applyNumberFormat="1" applyFont="1" applyBorder="1"/>
    <xf numFmtId="0" fontId="16" fillId="0" borderId="65" xfId="1" applyBorder="1" applyAlignment="1">
      <alignment horizontal="center" vertical="center" shrinkToFit="1"/>
    </xf>
    <xf numFmtId="0" fontId="16" fillId="0" borderId="76" xfId="1" applyBorder="1" applyAlignment="1">
      <alignment horizontal="center" vertical="center" wrapText="1" shrinkToFit="1"/>
    </xf>
    <xf numFmtId="0" fontId="16" fillId="0" borderId="77" xfId="1" applyBorder="1" applyAlignment="1">
      <alignment horizontal="center" vertical="center" wrapText="1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7" borderId="6" xfId="0" applyFont="1" applyFill="1" applyBorder="1" applyAlignment="1">
      <alignment horizontal="center" vertical="center" shrinkToFit="1"/>
    </xf>
    <xf numFmtId="0" fontId="4" fillId="7" borderId="7" xfId="0" applyFont="1" applyFill="1" applyBorder="1" applyAlignment="1">
      <alignment horizontal="center" vertical="center" shrinkToFit="1"/>
    </xf>
    <xf numFmtId="0" fontId="4" fillId="7" borderId="10" xfId="0" applyFont="1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4" fillId="7" borderId="11" xfId="0" applyFont="1" applyFill="1" applyBorder="1" applyAlignment="1">
      <alignment horizontal="center" vertical="center" shrinkToFit="1"/>
    </xf>
    <xf numFmtId="0" fontId="4" fillId="7" borderId="88" xfId="0" applyFont="1" applyFill="1" applyBorder="1" applyAlignment="1">
      <alignment horizontal="center" vertical="center" shrinkToFit="1"/>
    </xf>
    <xf numFmtId="0" fontId="4" fillId="7" borderId="12" xfId="0" applyFont="1" applyFill="1" applyBorder="1" applyAlignment="1">
      <alignment horizontal="center" vertical="center" shrinkToFit="1"/>
    </xf>
    <xf numFmtId="0" fontId="4" fillId="7" borderId="13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68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0" fontId="26" fillId="0" borderId="9" xfId="0" applyFont="1" applyBorder="1" applyAlignment="1">
      <alignment horizontal="center" vertical="center" shrinkToFit="1"/>
    </xf>
    <xf numFmtId="0" fontId="26" fillId="0" borderId="69" xfId="0" applyFont="1" applyBorder="1" applyAlignment="1">
      <alignment horizontal="center" vertical="center" shrinkToFit="1"/>
    </xf>
    <xf numFmtId="0" fontId="6" fillId="7" borderId="82" xfId="0" applyFont="1" applyFill="1" applyBorder="1" applyAlignment="1">
      <alignment horizontal="center" vertical="center" shrinkToFit="1"/>
    </xf>
    <xf numFmtId="0" fontId="6" fillId="7" borderId="83" xfId="0" applyFont="1" applyFill="1" applyBorder="1" applyAlignment="1">
      <alignment horizontal="center" vertical="center" shrinkToFit="1"/>
    </xf>
    <xf numFmtId="0" fontId="6" fillId="7" borderId="84" xfId="0" applyFont="1" applyFill="1" applyBorder="1" applyAlignment="1">
      <alignment horizontal="center" vertical="center" shrinkToFit="1"/>
    </xf>
    <xf numFmtId="0" fontId="6" fillId="7" borderId="85" xfId="0" applyFont="1" applyFill="1" applyBorder="1" applyAlignment="1">
      <alignment horizontal="center" vertical="center" shrinkToFit="1"/>
    </xf>
    <xf numFmtId="0" fontId="8" fillId="7" borderId="86" xfId="0" applyNumberFormat="1" applyFont="1" applyFill="1" applyBorder="1" applyAlignment="1">
      <alignment horizontal="center" vertical="center" shrinkToFit="1"/>
    </xf>
    <xf numFmtId="0" fontId="8" fillId="7" borderId="7" xfId="0" applyNumberFormat="1" applyFont="1" applyFill="1" applyBorder="1" applyAlignment="1">
      <alignment horizontal="center" vertical="center" shrinkToFit="1"/>
    </xf>
    <xf numFmtId="0" fontId="8" fillId="7" borderId="87" xfId="0" applyNumberFormat="1" applyFont="1" applyFill="1" applyBorder="1" applyAlignment="1">
      <alignment horizontal="center" vertical="center" shrinkToFit="1"/>
    </xf>
    <xf numFmtId="0" fontId="8" fillId="7" borderId="15" xfId="0" applyNumberFormat="1" applyFont="1" applyFill="1" applyBorder="1" applyAlignment="1">
      <alignment horizontal="center" vertical="center" shrinkToFit="1"/>
    </xf>
    <xf numFmtId="0" fontId="8" fillId="0" borderId="70" xfId="0" applyFont="1" applyBorder="1" applyAlignment="1">
      <alignment vertical="center" shrinkToFit="1"/>
    </xf>
    <xf numFmtId="0" fontId="8" fillId="0" borderId="73" xfId="0" applyFont="1" applyBorder="1" applyAlignment="1">
      <alignment horizontal="left" vertical="center" shrinkToFit="1"/>
    </xf>
    <xf numFmtId="0" fontId="8" fillId="0" borderId="70" xfId="0" applyFont="1" applyBorder="1" applyAlignment="1">
      <alignment horizontal="left" vertical="center" shrinkToFit="1"/>
    </xf>
    <xf numFmtId="0" fontId="8" fillId="0" borderId="72" xfId="0" applyFont="1" applyBorder="1" applyAlignment="1">
      <alignment horizontal="center" vertical="center" shrinkToFit="1"/>
    </xf>
    <xf numFmtId="0" fontId="8" fillId="0" borderId="71" xfId="0" applyFont="1" applyBorder="1" applyAlignment="1">
      <alignment vertical="center" shrinkToFit="1"/>
    </xf>
    <xf numFmtId="0" fontId="8" fillId="0" borderId="74" xfId="0" applyFont="1" applyBorder="1" applyAlignment="1">
      <alignment vertical="center" shrinkToFit="1"/>
    </xf>
    <xf numFmtId="0" fontId="16" fillId="0" borderId="0" xfId="0" applyFont="1" applyAlignment="1">
      <alignment horizontal="center" shrinkToFit="1"/>
    </xf>
    <xf numFmtId="0" fontId="9" fillId="2" borderId="6" xfId="0" applyFont="1" applyFill="1" applyBorder="1" applyAlignment="1">
      <alignment horizontal="center" vertical="center" shrinkToFit="1"/>
    </xf>
    <xf numFmtId="0" fontId="8" fillId="6" borderId="5" xfId="1" applyFont="1" applyFill="1" applyBorder="1" applyAlignment="1">
      <alignment horizontal="center" vertical="center" shrinkToFit="1"/>
    </xf>
    <xf numFmtId="0" fontId="8" fillId="6" borderId="6" xfId="1" applyFont="1" applyFill="1" applyBorder="1" applyAlignment="1">
      <alignment horizontal="center" vertical="center" shrinkToFit="1"/>
    </xf>
    <xf numFmtId="0" fontId="8" fillId="6" borderId="7" xfId="1" applyFont="1" applyFill="1" applyBorder="1" applyAlignment="1">
      <alignment horizontal="center" vertical="center" shrinkToFit="1"/>
    </xf>
    <xf numFmtId="0" fontId="8" fillId="6" borderId="10" xfId="1" applyFont="1" applyFill="1" applyBorder="1" applyAlignment="1">
      <alignment horizontal="center" vertical="center" shrinkToFit="1"/>
    </xf>
    <xf numFmtId="0" fontId="8" fillId="6" borderId="0" xfId="1" applyFont="1" applyFill="1" applyBorder="1" applyAlignment="1">
      <alignment horizontal="center" vertical="center" shrinkToFit="1"/>
    </xf>
    <xf numFmtId="0" fontId="8" fillId="6" borderId="11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horizontal="center" vertical="center" shrinkToFit="1"/>
    </xf>
    <xf numFmtId="0" fontId="16" fillId="4" borderId="27" xfId="1" applyFill="1" applyBorder="1" applyAlignment="1">
      <alignment horizontal="center" vertical="center"/>
    </xf>
    <xf numFmtId="0" fontId="16" fillId="4" borderId="75" xfId="1" applyFill="1" applyBorder="1" applyAlignment="1">
      <alignment horizontal="center" vertical="center"/>
    </xf>
    <xf numFmtId="0" fontId="16" fillId="4" borderId="66" xfId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 shrinkToFit="1"/>
    </xf>
    <xf numFmtId="0" fontId="8" fillId="7" borderId="86" xfId="0" applyFont="1" applyFill="1" applyBorder="1" applyAlignment="1">
      <alignment horizontal="center" vertical="center" shrinkToFit="1"/>
    </xf>
    <xf numFmtId="0" fontId="8" fillId="7" borderId="7" xfId="0" applyFont="1" applyFill="1" applyBorder="1" applyAlignment="1">
      <alignment horizontal="center" vertical="center" shrinkToFit="1"/>
    </xf>
    <xf numFmtId="0" fontId="8" fillId="7" borderId="87" xfId="0" applyFont="1" applyFill="1" applyBorder="1" applyAlignment="1">
      <alignment horizontal="center" vertical="center" shrinkToFit="1"/>
    </xf>
    <xf numFmtId="0" fontId="8" fillId="7" borderId="1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horizontal="center" vertical="center" shrinkToFit="1"/>
    </xf>
    <xf numFmtId="14" fontId="16" fillId="0" borderId="35" xfId="0" applyNumberFormat="1" applyFont="1" applyFill="1" applyBorder="1" applyAlignment="1">
      <alignment horizontal="center"/>
    </xf>
    <xf numFmtId="14" fontId="16" fillId="0" borderId="26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">
          <cell r="A2" t="str">
            <v>XXI-КПМ-30-1-500-4 АКВА МЯТАЯ</v>
          </cell>
        </row>
        <row r="11">
          <cell r="F11" t="str">
            <v>начальник производства</v>
          </cell>
          <cell r="J11" t="str">
            <v>Я.В. Карчмит</v>
          </cell>
        </row>
        <row r="12">
          <cell r="F12" t="str">
            <v>начальник производственного участка</v>
          </cell>
          <cell r="J12" t="str">
            <v>Д.Е. Серков</v>
          </cell>
        </row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4" t="s">
        <v>82</v>
      </c>
      <c r="B1" s="498"/>
      <c r="C1" s="498"/>
      <c r="D1" s="498"/>
      <c r="E1" s="498"/>
      <c r="G1" s="360" t="s">
        <v>81</v>
      </c>
    </row>
    <row r="2" spans="1:11" ht="17.25" thickTop="1" thickBot="1" x14ac:dyDescent="0.25">
      <c r="A2" s="495" t="s">
        <v>144</v>
      </c>
      <c r="B2" s="496"/>
      <c r="C2" s="496"/>
      <c r="D2" s="496"/>
      <c r="E2" s="497"/>
      <c r="G2" s="359" t="s">
        <v>79</v>
      </c>
    </row>
    <row r="3" spans="1:11" ht="15.75" thickTop="1" x14ac:dyDescent="0.2">
      <c r="G3" s="359" t="s">
        <v>80</v>
      </c>
    </row>
    <row r="4" spans="1:11" ht="13.5" thickBot="1" x14ac:dyDescent="0.25">
      <c r="A4" s="499" t="s">
        <v>83</v>
      </c>
      <c r="B4" s="500"/>
      <c r="C4" s="500"/>
      <c r="D4" s="500"/>
      <c r="E4" s="500"/>
    </row>
    <row r="5" spans="1:11" ht="17.25" thickTop="1" thickBot="1" x14ac:dyDescent="0.25">
      <c r="A5" s="501" t="s">
        <v>87</v>
      </c>
      <c r="B5" s="502"/>
      <c r="C5" s="502"/>
      <c r="D5" s="502"/>
      <c r="E5" s="503"/>
    </row>
    <row r="6" spans="1:11" ht="13.5" thickTop="1" x14ac:dyDescent="0.2"/>
    <row r="7" spans="1:11" ht="13.5" thickBot="1" x14ac:dyDescent="0.25">
      <c r="A7" s="494" t="s">
        <v>84</v>
      </c>
      <c r="B7" s="498"/>
      <c r="C7" s="498"/>
      <c r="D7" s="498"/>
      <c r="E7" s="498"/>
    </row>
    <row r="8" spans="1:11" ht="17.25" thickTop="1" thickBot="1" x14ac:dyDescent="0.25">
      <c r="A8" s="504"/>
      <c r="B8" s="505"/>
      <c r="C8" s="505"/>
      <c r="D8" s="505"/>
      <c r="E8" s="506"/>
    </row>
    <row r="10" spans="1:11" ht="13.5" thickBot="1" x14ac:dyDescent="0.25">
      <c r="A10" s="494" t="s">
        <v>85</v>
      </c>
      <c r="B10" s="494"/>
      <c r="C10" s="361"/>
      <c r="D10" s="367" t="s">
        <v>92</v>
      </c>
      <c r="E10" s="361"/>
      <c r="F10" t="s">
        <v>93</v>
      </c>
    </row>
    <row r="11" spans="1:11" ht="17.25" thickTop="1" thickBot="1" x14ac:dyDescent="0.25">
      <c r="A11" s="492"/>
      <c r="B11" s="493"/>
      <c r="D11" s="366">
        <v>43991</v>
      </c>
      <c r="F11" s="507" t="s">
        <v>95</v>
      </c>
      <c r="G11" s="507"/>
      <c r="H11" s="507"/>
      <c r="I11" s="507"/>
      <c r="J11" s="508" t="s">
        <v>97</v>
      </c>
      <c r="K11" s="508"/>
    </row>
    <row r="12" spans="1:11" x14ac:dyDescent="0.2">
      <c r="F12" s="507" t="s">
        <v>86</v>
      </c>
      <c r="G12" s="507"/>
      <c r="H12" s="507"/>
      <c r="I12" s="507"/>
      <c r="J12" s="508" t="s">
        <v>98</v>
      </c>
      <c r="K12" s="508"/>
    </row>
    <row r="13" spans="1:11" ht="38.25" x14ac:dyDescent="0.2">
      <c r="A13" s="371" t="s">
        <v>88</v>
      </c>
      <c r="B13" s="371" t="s">
        <v>89</v>
      </c>
      <c r="C13" s="371" t="s">
        <v>101</v>
      </c>
      <c r="D13" s="371" t="s">
        <v>133</v>
      </c>
      <c r="E13" s="469" t="s">
        <v>134</v>
      </c>
      <c r="F13" s="507" t="s">
        <v>96</v>
      </c>
      <c r="G13" s="507"/>
      <c r="H13" s="507"/>
      <c r="I13" s="507"/>
      <c r="J13" s="508" t="s">
        <v>99</v>
      </c>
      <c r="K13" s="508"/>
    </row>
    <row r="14" spans="1:11" x14ac:dyDescent="0.2">
      <c r="A14" s="362" t="s">
        <v>43</v>
      </c>
      <c r="B14" s="363">
        <v>24</v>
      </c>
      <c r="C14" s="369" t="s">
        <v>145</v>
      </c>
      <c r="D14" s="363">
        <v>32.5</v>
      </c>
      <c r="E14" s="363">
        <f>B14*D14</f>
        <v>780</v>
      </c>
    </row>
    <row r="15" spans="1:11" x14ac:dyDescent="0.2">
      <c r="A15" s="362" t="s">
        <v>44</v>
      </c>
      <c r="B15" s="363">
        <v>24</v>
      </c>
      <c r="C15" s="369" t="s">
        <v>145</v>
      </c>
      <c r="D15" s="363">
        <v>3</v>
      </c>
      <c r="E15" s="363">
        <f t="shared" ref="E15:E25" si="0">B15*D15</f>
        <v>72</v>
      </c>
    </row>
    <row r="16" spans="1:11" x14ac:dyDescent="0.2">
      <c r="A16" s="362" t="s">
        <v>38</v>
      </c>
      <c r="B16" s="363">
        <v>30</v>
      </c>
      <c r="C16" s="369" t="s">
        <v>145</v>
      </c>
      <c r="D16" s="363">
        <v>34.200000000000003</v>
      </c>
      <c r="E16" s="363">
        <f t="shared" si="0"/>
        <v>1026</v>
      </c>
    </row>
    <row r="17" spans="1:7" x14ac:dyDescent="0.2">
      <c r="A17" s="362" t="s">
        <v>23</v>
      </c>
      <c r="B17" s="363">
        <v>30</v>
      </c>
      <c r="C17" s="369" t="s">
        <v>145</v>
      </c>
      <c r="D17" s="363">
        <v>1.3</v>
      </c>
      <c r="E17" s="363">
        <f t="shared" si="0"/>
        <v>39</v>
      </c>
    </row>
    <row r="18" spans="1:7" x14ac:dyDescent="0.2">
      <c r="A18" s="362" t="s">
        <v>47</v>
      </c>
      <c r="B18" s="363">
        <v>60</v>
      </c>
      <c r="C18" s="369" t="s">
        <v>145</v>
      </c>
      <c r="D18" s="363">
        <v>1.29</v>
      </c>
      <c r="E18" s="363">
        <f t="shared" si="0"/>
        <v>77.400000000000006</v>
      </c>
    </row>
    <row r="19" spans="1:7" x14ac:dyDescent="0.2">
      <c r="A19" s="362" t="s">
        <v>90</v>
      </c>
      <c r="B19" s="363">
        <v>80</v>
      </c>
      <c r="C19" s="369" t="s">
        <v>145</v>
      </c>
      <c r="D19" s="363">
        <v>0.3</v>
      </c>
      <c r="E19" s="363">
        <f t="shared" si="0"/>
        <v>24</v>
      </c>
    </row>
    <row r="20" spans="1:7" x14ac:dyDescent="0.2">
      <c r="A20" s="362" t="s">
        <v>51</v>
      </c>
      <c r="B20" s="363">
        <v>40</v>
      </c>
      <c r="C20" s="369" t="s">
        <v>145</v>
      </c>
      <c r="D20" s="363">
        <v>0.5</v>
      </c>
      <c r="E20" s="363">
        <f t="shared" si="0"/>
        <v>20</v>
      </c>
    </row>
    <row r="21" spans="1:7" x14ac:dyDescent="0.2">
      <c r="A21" s="362" t="s">
        <v>53</v>
      </c>
      <c r="B21" s="363">
        <v>20</v>
      </c>
      <c r="C21" s="369" t="s">
        <v>145</v>
      </c>
      <c r="D21" s="363"/>
      <c r="E21" s="363"/>
    </row>
    <row r="22" spans="1:7" x14ac:dyDescent="0.2">
      <c r="A22" s="362" t="s">
        <v>91</v>
      </c>
      <c r="B22" s="369"/>
      <c r="C22" s="369"/>
      <c r="D22" s="363"/>
      <c r="E22" s="363">
        <f t="shared" si="0"/>
        <v>0</v>
      </c>
    </row>
    <row r="23" spans="1:7" x14ac:dyDescent="0.2">
      <c r="A23" s="362" t="s">
        <v>56</v>
      </c>
      <c r="B23" s="363">
        <v>20</v>
      </c>
      <c r="C23" s="369" t="s">
        <v>145</v>
      </c>
      <c r="D23" s="363">
        <v>1.7</v>
      </c>
      <c r="E23" s="363">
        <f t="shared" si="0"/>
        <v>34</v>
      </c>
    </row>
    <row r="24" spans="1:7" x14ac:dyDescent="0.2">
      <c r="A24" s="362" t="s">
        <v>70</v>
      </c>
      <c r="B24" s="363">
        <v>8</v>
      </c>
      <c r="C24" s="369" t="s">
        <v>145</v>
      </c>
      <c r="D24" s="363">
        <v>3</v>
      </c>
      <c r="E24" s="363">
        <f t="shared" si="0"/>
        <v>24</v>
      </c>
    </row>
    <row r="25" spans="1:7" x14ac:dyDescent="0.2">
      <c r="A25" s="364" t="s">
        <v>55</v>
      </c>
      <c r="B25" s="365">
        <v>20</v>
      </c>
      <c r="C25" s="369" t="s">
        <v>145</v>
      </c>
      <c r="D25" s="363">
        <v>1.5</v>
      </c>
      <c r="E25" s="363">
        <f t="shared" si="0"/>
        <v>30</v>
      </c>
    </row>
    <row r="26" spans="1:7" x14ac:dyDescent="0.2">
      <c r="A26" s="364" t="s">
        <v>103</v>
      </c>
      <c r="B26" s="370">
        <v>30</v>
      </c>
      <c r="C26" s="369" t="s">
        <v>145</v>
      </c>
      <c r="D26" s="363"/>
      <c r="E26" s="363"/>
    </row>
    <row r="27" spans="1:7" x14ac:dyDescent="0.2">
      <c r="A27" s="368"/>
      <c r="D27" s="367"/>
      <c r="E27" s="367">
        <f>SUM(E14:E26)</f>
        <v>2126.4</v>
      </c>
      <c r="F27">
        <v>2400</v>
      </c>
      <c r="G27">
        <f>F27-E27</f>
        <v>273.59999999999991</v>
      </c>
    </row>
    <row r="28" spans="1:7" x14ac:dyDescent="0.2">
      <c r="A28" s="491" t="s">
        <v>104</v>
      </c>
      <c r="B28" s="491"/>
      <c r="C28" s="491"/>
    </row>
    <row r="29" spans="1:7" x14ac:dyDescent="0.2">
      <c r="A29" s="360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8:C28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Данные!B20</f>
        <v>40</v>
      </c>
      <c r="L2" s="617"/>
      <c r="M2" s="164"/>
      <c r="N2" s="165"/>
      <c r="O2" s="166"/>
      <c r="P2" s="635"/>
      <c r="Q2" s="635"/>
      <c r="R2" s="167"/>
      <c r="S2" s="168"/>
    </row>
    <row r="3" spans="1:19" ht="17.25" customHeight="1" thickBot="1" x14ac:dyDescent="0.25">
      <c r="A3" s="163"/>
      <c r="B3" s="600"/>
      <c r="C3" s="601"/>
      <c r="D3" s="602"/>
      <c r="E3" s="609" t="s">
        <v>51</v>
      </c>
      <c r="F3" s="610"/>
      <c r="G3" s="610"/>
      <c r="H3" s="611"/>
      <c r="I3" s="614"/>
      <c r="J3" s="615"/>
      <c r="K3" s="618"/>
      <c r="L3" s="619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9" t="s">
        <v>12</v>
      </c>
      <c r="C6" s="620"/>
      <c r="D6" s="495" t="str">
        <f>Данные!$A2</f>
        <v>ХXI-КПМ-26-4-500-10 (Ice Cube)</v>
      </c>
      <c r="E6" s="592"/>
      <c r="F6" s="592"/>
      <c r="G6" s="592"/>
      <c r="H6" s="593"/>
      <c r="I6" s="621"/>
      <c r="J6" s="622"/>
      <c r="K6" s="623"/>
      <c r="L6" s="50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6" t="s">
        <v>136</v>
      </c>
      <c r="M21" s="626"/>
      <c r="N21" s="626"/>
      <c r="O21" s="470"/>
      <c r="P21" s="470"/>
      <c r="Q21" s="486"/>
      <c r="R21" s="486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Данные!B21</f>
        <v>20</v>
      </c>
      <c r="L2" s="617"/>
      <c r="M2" s="203"/>
      <c r="N2" s="204"/>
      <c r="O2" s="205"/>
      <c r="P2" s="639"/>
      <c r="Q2" s="639"/>
      <c r="R2" s="206"/>
      <c r="S2" s="207"/>
    </row>
    <row r="3" spans="1:19" ht="17.25" customHeight="1" thickBot="1" x14ac:dyDescent="0.25">
      <c r="A3" s="202"/>
      <c r="B3" s="600"/>
      <c r="C3" s="601"/>
      <c r="D3" s="602"/>
      <c r="E3" s="609" t="s">
        <v>53</v>
      </c>
      <c r="F3" s="610"/>
      <c r="G3" s="610"/>
      <c r="H3" s="611"/>
      <c r="I3" s="614"/>
      <c r="J3" s="615"/>
      <c r="K3" s="618"/>
      <c r="L3" s="619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9" t="s">
        <v>12</v>
      </c>
      <c r="C6" s="620"/>
      <c r="D6" s="495" t="str">
        <f>Данные!$A2</f>
        <v>ХXI-КПМ-26-4-500-10 (Ice Cube)</v>
      </c>
      <c r="E6" s="592"/>
      <c r="F6" s="592"/>
      <c r="G6" s="592"/>
      <c r="H6" s="593"/>
      <c r="I6" s="621"/>
      <c r="J6" s="622"/>
      <c r="K6" s="623"/>
      <c r="L6" s="50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6" t="s">
        <v>54</v>
      </c>
      <c r="C18" s="637"/>
      <c r="D18" s="637"/>
      <c r="E18" s="638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6" t="s">
        <v>136</v>
      </c>
      <c r="M21" s="626"/>
      <c r="N21" s="626"/>
      <c r="O21" s="470"/>
      <c r="P21" s="470"/>
      <c r="Q21" s="486"/>
      <c r="R21" s="486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Данные!B25</f>
        <v>20</v>
      </c>
      <c r="L2" s="617"/>
      <c r="M2" s="131"/>
      <c r="N2" s="132"/>
      <c r="O2" s="133"/>
      <c r="P2" s="640"/>
      <c r="Q2" s="640"/>
      <c r="R2" s="134"/>
      <c r="S2" s="135"/>
    </row>
    <row r="3" spans="1:19" ht="17.25" customHeight="1" thickBot="1" x14ac:dyDescent="0.25">
      <c r="A3" s="130"/>
      <c r="B3" s="600"/>
      <c r="C3" s="601"/>
      <c r="D3" s="602"/>
      <c r="E3" s="609" t="s">
        <v>55</v>
      </c>
      <c r="F3" s="610"/>
      <c r="G3" s="610"/>
      <c r="H3" s="611"/>
      <c r="I3" s="614"/>
      <c r="J3" s="615"/>
      <c r="K3" s="618"/>
      <c r="L3" s="619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9" t="s">
        <v>12</v>
      </c>
      <c r="C6" s="620"/>
      <c r="D6" s="495" t="str">
        <f>Данные!$A2</f>
        <v>ХXI-КПМ-26-4-500-10 (Ice Cube)</v>
      </c>
      <c r="E6" s="592"/>
      <c r="F6" s="592"/>
      <c r="G6" s="592"/>
      <c r="H6" s="593"/>
      <c r="I6" s="621"/>
      <c r="J6" s="622"/>
      <c r="K6" s="623"/>
      <c r="L6" s="50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6" t="s">
        <v>136</v>
      </c>
      <c r="M19" s="626"/>
      <c r="N19" s="626"/>
      <c r="O19" s="470"/>
      <c r="P19" s="470"/>
      <c r="Q19" s="486"/>
      <c r="R19" s="486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41">
        <f>Данные!B23</f>
        <v>20</v>
      </c>
      <c r="L2" s="642"/>
      <c r="M2" s="260"/>
      <c r="N2" s="261"/>
      <c r="O2" s="262"/>
      <c r="P2" s="645"/>
      <c r="Q2" s="645"/>
      <c r="R2" s="263"/>
      <c r="S2" s="264"/>
    </row>
    <row r="3" spans="1:19" ht="17.25" customHeight="1" thickBot="1" x14ac:dyDescent="0.25">
      <c r="A3" s="259"/>
      <c r="B3" s="600"/>
      <c r="C3" s="601"/>
      <c r="D3" s="602"/>
      <c r="E3" s="609" t="s">
        <v>56</v>
      </c>
      <c r="F3" s="610"/>
      <c r="G3" s="610"/>
      <c r="H3" s="611"/>
      <c r="I3" s="614"/>
      <c r="J3" s="615"/>
      <c r="K3" s="643"/>
      <c r="L3" s="644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9" t="s">
        <v>12</v>
      </c>
      <c r="C6" s="620"/>
      <c r="D6" s="495" t="str">
        <f>Данные!$A2</f>
        <v>ХXI-КПМ-26-4-500-10 (Ice Cube)</v>
      </c>
      <c r="E6" s="592"/>
      <c r="F6" s="592"/>
      <c r="G6" s="592"/>
      <c r="H6" s="593"/>
      <c r="I6" s="621"/>
      <c r="J6" s="622"/>
      <c r="K6" s="623"/>
      <c r="L6" s="50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5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6" t="s">
        <v>136</v>
      </c>
      <c r="M18" s="626"/>
      <c r="N18" s="626"/>
      <c r="O18" s="470"/>
      <c r="P18" s="470"/>
      <c r="Q18" s="486"/>
      <c r="R18" s="486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10" zoomScaleNormal="100" zoomScaleSheetLayoutView="110" workbookViewId="0">
      <selection activeCell="G22" sqref="G22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7"/>
      <c r="B1" s="468" t="s">
        <v>107</v>
      </c>
      <c r="C1" s="377"/>
      <c r="D1" s="467" t="str">
        <f>Данные!A2</f>
        <v>ХXI-КПМ-26-4-500-10 (Ice Cube)</v>
      </c>
      <c r="E1" s="377"/>
      <c r="F1" s="377"/>
      <c r="G1" s="377"/>
      <c r="H1" s="377"/>
      <c r="I1" s="377"/>
      <c r="J1" s="377"/>
      <c r="K1" s="377"/>
      <c r="L1" s="377"/>
    </row>
    <row r="2" spans="1:13" ht="15.75" x14ac:dyDescent="0.25">
      <c r="A2" s="377"/>
      <c r="B2" s="377" t="s">
        <v>108</v>
      </c>
      <c r="C2" s="377"/>
      <c r="D2" s="377"/>
      <c r="E2" s="377"/>
      <c r="F2" s="377"/>
      <c r="G2" s="377"/>
      <c r="H2" s="377"/>
      <c r="I2" s="377"/>
      <c r="J2" s="378"/>
      <c r="K2" s="378"/>
      <c r="L2" s="378"/>
    </row>
    <row r="3" spans="1:13" x14ac:dyDescent="0.2">
      <c r="A3" s="511" t="s">
        <v>109</v>
      </c>
      <c r="B3" s="511"/>
      <c r="C3" s="511"/>
      <c r="D3" s="511"/>
      <c r="E3" s="511"/>
      <c r="F3" s="511"/>
      <c r="G3" s="511"/>
      <c r="H3" s="511"/>
      <c r="I3" s="511"/>
      <c r="K3" s="379"/>
      <c r="L3" s="379"/>
      <c r="M3" s="380"/>
    </row>
    <row r="4" spans="1:13" ht="16.5" thickBot="1" x14ac:dyDescent="0.3">
      <c r="A4" s="380"/>
      <c r="B4" s="381"/>
      <c r="C4" s="381"/>
      <c r="F4" s="382"/>
      <c r="G4" s="383"/>
      <c r="H4" s="382"/>
      <c r="I4" s="382"/>
      <c r="J4" s="379"/>
      <c r="K4" s="379"/>
      <c r="M4" s="361"/>
    </row>
    <row r="5" spans="1:13" ht="64.5" thickBot="1" x14ac:dyDescent="0.25">
      <c r="A5" s="384" t="s">
        <v>110</v>
      </c>
      <c r="B5" s="385" t="s">
        <v>111</v>
      </c>
      <c r="C5" s="385" t="s">
        <v>67</v>
      </c>
      <c r="D5" s="386" t="s">
        <v>112</v>
      </c>
      <c r="E5" s="385" t="s">
        <v>113</v>
      </c>
      <c r="F5" s="385" t="s">
        <v>114</v>
      </c>
      <c r="G5" s="385" t="s">
        <v>115</v>
      </c>
      <c r="H5" s="387" t="s">
        <v>116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69" t="str">
        <f>Данные!C14</f>
        <v>XXI-КПМ-26-500-10</v>
      </c>
      <c r="D6" s="391">
        <f>Данные!$B14</f>
        <v>24</v>
      </c>
      <c r="E6" s="391">
        <v>20</v>
      </c>
      <c r="F6" s="392"/>
      <c r="G6" s="391">
        <f>E6-F6</f>
        <v>20</v>
      </c>
      <c r="H6" s="393"/>
      <c r="I6" s="394"/>
      <c r="J6" s="380"/>
      <c r="K6" s="380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69" t="str">
        <f>Данные!C15</f>
        <v>XXI-КПМ-26-500-10</v>
      </c>
      <c r="D7" s="397">
        <f>Данные!$B15</f>
        <v>24</v>
      </c>
      <c r="E7" s="397">
        <v>20</v>
      </c>
      <c r="F7" s="376"/>
      <c r="G7" s="397">
        <f t="shared" ref="G7:G17" si="0">E7-F7</f>
        <v>20</v>
      </c>
      <c r="H7" s="398"/>
      <c r="I7" s="394"/>
      <c r="J7" s="380"/>
      <c r="K7" s="380"/>
      <c r="L7" s="394"/>
    </row>
    <row r="8" spans="1:13" x14ac:dyDescent="0.2">
      <c r="A8" s="395">
        <f t="shared" ref="A8:A17" si="1">A7+1</f>
        <v>3</v>
      </c>
      <c r="B8" s="396" t="str">
        <f>Данные!A16</f>
        <v>Черновая форма</v>
      </c>
      <c r="C8" s="369" t="str">
        <f>Данные!C16</f>
        <v>XXI-КПМ-26-500-10</v>
      </c>
      <c r="D8" s="397">
        <f>Данные!$B16</f>
        <v>30</v>
      </c>
      <c r="E8" s="397">
        <v>30</v>
      </c>
      <c r="F8" s="376"/>
      <c r="G8" s="397">
        <f t="shared" si="0"/>
        <v>30</v>
      </c>
      <c r="H8" s="399"/>
      <c r="I8" s="394"/>
      <c r="J8" s="380"/>
      <c r="K8" s="380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69" t="str">
        <f>Данные!C17</f>
        <v>XXI-КПМ-26-500-10</v>
      </c>
      <c r="D9" s="397">
        <f>Данные!$B17</f>
        <v>30</v>
      </c>
      <c r="E9" s="397">
        <v>30</v>
      </c>
      <c r="F9" s="376"/>
      <c r="G9" s="397">
        <f t="shared" si="0"/>
        <v>30</v>
      </c>
      <c r="H9" s="399"/>
      <c r="I9" s="394"/>
      <c r="J9" s="400"/>
      <c r="K9" s="380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69" t="str">
        <f>Данные!C18</f>
        <v>XXI-КПМ-26-500-10</v>
      </c>
      <c r="D10" s="397">
        <f>Данные!$B18</f>
        <v>60</v>
      </c>
      <c r="E10" s="397">
        <v>60</v>
      </c>
      <c r="F10" s="376"/>
      <c r="G10" s="397">
        <f t="shared" si="0"/>
        <v>60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69" t="str">
        <f>Данные!C19</f>
        <v>XXI-КПМ-26-500-10</v>
      </c>
      <c r="D11" s="397">
        <f>Данные!$B19</f>
        <v>80</v>
      </c>
      <c r="E11" s="397">
        <v>80</v>
      </c>
      <c r="F11" s="376"/>
      <c r="G11" s="397">
        <f t="shared" si="0"/>
        <v>80</v>
      </c>
      <c r="H11" s="399"/>
      <c r="I11" s="394"/>
      <c r="J11" s="400"/>
      <c r="K11" s="380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69" t="str">
        <f>Данные!C20</f>
        <v>XXI-КПМ-26-500-10</v>
      </c>
      <c r="D12" s="397">
        <f>Данные!$B20</f>
        <v>40</v>
      </c>
      <c r="E12" s="397">
        <v>40</v>
      </c>
      <c r="F12" s="401"/>
      <c r="G12" s="397">
        <f t="shared" si="0"/>
        <v>40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69" t="str">
        <f>Данные!C21</f>
        <v>XXI-КПМ-26-500-10</v>
      </c>
      <c r="D13" s="397">
        <f>Данные!$B21</f>
        <v>20</v>
      </c>
      <c r="E13" s="397">
        <v>20</v>
      </c>
      <c r="F13" s="403"/>
      <c r="G13" s="397">
        <f t="shared" si="0"/>
        <v>20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69">
        <f>Данные!C22</f>
        <v>0</v>
      </c>
      <c r="D14" s="397">
        <f>Данные!$B22</f>
        <v>0</v>
      </c>
      <c r="E14" s="466">
        <v>0</v>
      </c>
      <c r="F14" s="376"/>
      <c r="G14" s="397">
        <f t="shared" si="0"/>
        <v>0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69" t="str">
        <f>Данные!C23</f>
        <v>XXI-КПМ-26-500-10</v>
      </c>
      <c r="D15" s="397">
        <f>Данные!$B23</f>
        <v>20</v>
      </c>
      <c r="E15" s="397">
        <v>20</v>
      </c>
      <c r="F15" s="401"/>
      <c r="G15" s="397">
        <f t="shared" si="0"/>
        <v>20</v>
      </c>
      <c r="H15" s="399"/>
      <c r="I15" s="400"/>
      <c r="J15" s="400"/>
      <c r="K15" s="400"/>
      <c r="L15" s="394"/>
    </row>
    <row r="16" spans="1:13" ht="14.25" customHeight="1" x14ac:dyDescent="0.2">
      <c r="A16" s="395">
        <f t="shared" si="1"/>
        <v>11</v>
      </c>
      <c r="B16" s="396" t="str">
        <f>Данные!A24</f>
        <v>Плита охлаждения</v>
      </c>
      <c r="C16" s="369" t="str">
        <f>Данные!C24</f>
        <v>XXI-КПМ-26-500-10</v>
      </c>
      <c r="D16" s="397">
        <f>Данные!$B24</f>
        <v>8</v>
      </c>
      <c r="E16" s="397">
        <v>8</v>
      </c>
      <c r="F16" s="376"/>
      <c r="G16" s="397">
        <f t="shared" si="0"/>
        <v>8</v>
      </c>
      <c r="H16" s="399"/>
      <c r="I16" s="400"/>
      <c r="J16" s="400"/>
      <c r="K16" s="400"/>
      <c r="L16" s="394"/>
    </row>
    <row r="17" spans="1:12" ht="14.25" customHeight="1" thickBot="1" x14ac:dyDescent="0.25">
      <c r="A17" s="404">
        <f t="shared" si="1"/>
        <v>12</v>
      </c>
      <c r="B17" s="405" t="str">
        <f>Данные!A25</f>
        <v>Дутьевая головка</v>
      </c>
      <c r="C17" s="406" t="str">
        <f>Данные!C25</f>
        <v>XXI-КПМ-26-500-10</v>
      </c>
      <c r="D17" s="407">
        <f>Данные!$B25</f>
        <v>20</v>
      </c>
      <c r="E17" s="407">
        <v>30</v>
      </c>
      <c r="F17" s="408"/>
      <c r="G17" s="407">
        <f t="shared" si="0"/>
        <v>30</v>
      </c>
      <c r="H17" s="409"/>
      <c r="I17" s="400"/>
      <c r="J17" s="410"/>
      <c r="K17" s="400"/>
      <c r="L17" s="394"/>
    </row>
    <row r="18" spans="1:12" x14ac:dyDescent="0.2">
      <c r="A18" s="411"/>
      <c r="B18" s="412"/>
      <c r="C18" s="380"/>
      <c r="D18" s="413"/>
      <c r="E18" s="380"/>
      <c r="F18" s="380"/>
      <c r="G18" s="380"/>
      <c r="H18" s="380"/>
      <c r="I18" s="380"/>
      <c r="J18" s="380"/>
    </row>
    <row r="19" spans="1:12" ht="16.5" thickBot="1" x14ac:dyDescent="0.3">
      <c r="A19" s="380"/>
      <c r="B19" s="414" t="s">
        <v>117</v>
      </c>
      <c r="C19" s="361"/>
      <c r="D19" s="361"/>
      <c r="E19" s="361"/>
      <c r="F19" s="361"/>
      <c r="G19" s="380"/>
      <c r="H19" s="380"/>
      <c r="I19" s="380"/>
      <c r="J19" s="415"/>
      <c r="K19" s="415"/>
      <c r="L19" s="415"/>
    </row>
    <row r="20" spans="1:12" ht="64.5" thickBot="1" x14ac:dyDescent="0.25">
      <c r="A20" s="384" t="s">
        <v>118</v>
      </c>
      <c r="B20" s="385" t="s">
        <v>119</v>
      </c>
      <c r="C20" s="385" t="s">
        <v>120</v>
      </c>
      <c r="D20" s="385" t="s">
        <v>121</v>
      </c>
      <c r="E20" s="385" t="s">
        <v>122</v>
      </c>
      <c r="F20" s="385" t="s">
        <v>123</v>
      </c>
      <c r="G20" s="416" t="s">
        <v>124</v>
      </c>
      <c r="H20" s="417" t="s">
        <v>125</v>
      </c>
      <c r="I20" s="418" t="s">
        <v>126</v>
      </c>
      <c r="J20" s="388"/>
      <c r="K20" s="388"/>
      <c r="L20" s="388"/>
    </row>
    <row r="21" spans="1:12" x14ac:dyDescent="0.2">
      <c r="A21" s="419">
        <f>D6*700000</f>
        <v>16800000</v>
      </c>
      <c r="B21" s="646" t="s">
        <v>148</v>
      </c>
      <c r="C21" s="421">
        <v>44010</v>
      </c>
      <c r="D21" s="420">
        <v>44013</v>
      </c>
      <c r="E21" s="422">
        <v>435936</v>
      </c>
      <c r="F21" s="422">
        <v>461100</v>
      </c>
      <c r="G21" s="423">
        <f>F21/A$21</f>
        <v>2.7446428571428573E-2</v>
      </c>
      <c r="H21" s="424">
        <f>A21-F21</f>
        <v>16338900</v>
      </c>
      <c r="I21" s="425">
        <f>1-G21</f>
        <v>0.97255357142857146</v>
      </c>
      <c r="J21" s="426"/>
      <c r="K21" s="400"/>
      <c r="L21" s="400"/>
    </row>
    <row r="22" spans="1:12" ht="12.75" customHeight="1" x14ac:dyDescent="0.2">
      <c r="A22" s="427"/>
      <c r="B22" s="647" t="s">
        <v>149</v>
      </c>
      <c r="C22" s="428">
        <v>44013</v>
      </c>
      <c r="D22" s="428">
        <v>44013</v>
      </c>
      <c r="E22" s="429">
        <v>297312</v>
      </c>
      <c r="F22" s="429">
        <v>312883</v>
      </c>
      <c r="G22" s="423">
        <f>F22/A$21</f>
        <v>1.8623988095238096E-2</v>
      </c>
      <c r="H22" s="430">
        <f>H21-F22</f>
        <v>16026017</v>
      </c>
      <c r="I22" s="431">
        <f>I21-G22</f>
        <v>0.95392958333333333</v>
      </c>
      <c r="J22" s="380"/>
      <c r="K22" s="380"/>
      <c r="L22" s="380"/>
    </row>
    <row r="23" spans="1:12" ht="12.75" customHeight="1" x14ac:dyDescent="0.2">
      <c r="A23" s="432"/>
      <c r="B23" s="433"/>
      <c r="C23" s="433"/>
      <c r="D23" s="433"/>
      <c r="E23" s="434"/>
      <c r="F23" s="434"/>
      <c r="G23" s="435"/>
      <c r="H23" s="436"/>
      <c r="I23" s="437"/>
      <c r="J23" s="426"/>
      <c r="K23" s="400"/>
      <c r="L23" s="400"/>
    </row>
    <row r="24" spans="1:12" x14ac:dyDescent="0.2">
      <c r="A24" s="432"/>
      <c r="B24" s="372"/>
      <c r="C24" s="372"/>
      <c r="D24" s="372"/>
      <c r="E24" s="372"/>
      <c r="F24" s="372"/>
      <c r="G24" s="372"/>
      <c r="H24" s="372"/>
      <c r="I24" s="438"/>
      <c r="J24" s="426"/>
      <c r="K24" s="426"/>
      <c r="L24" s="380"/>
    </row>
    <row r="25" spans="1:12" x14ac:dyDescent="0.2">
      <c r="A25" s="432"/>
      <c r="B25" s="433"/>
      <c r="C25" s="433"/>
      <c r="D25" s="433"/>
      <c r="E25" s="434"/>
      <c r="F25" s="434"/>
      <c r="G25" s="439"/>
      <c r="H25" s="436"/>
      <c r="I25" s="437"/>
      <c r="J25" s="426"/>
      <c r="K25" s="440"/>
      <c r="L25" s="380"/>
    </row>
    <row r="26" spans="1:12" x14ac:dyDescent="0.2">
      <c r="A26" s="432"/>
      <c r="B26" s="433"/>
      <c r="C26" s="433"/>
      <c r="D26" s="433"/>
      <c r="E26" s="434"/>
      <c r="F26" s="434"/>
      <c r="G26" s="439"/>
      <c r="H26" s="436"/>
      <c r="I26" s="437"/>
      <c r="J26" s="426"/>
      <c r="K26" s="426"/>
      <c r="L26" s="380"/>
    </row>
    <row r="27" spans="1:12" x14ac:dyDescent="0.2">
      <c r="A27" s="432"/>
      <c r="B27" s="433"/>
      <c r="C27" s="433"/>
      <c r="D27" s="433"/>
      <c r="E27" s="436"/>
      <c r="F27" s="434"/>
      <c r="G27" s="439"/>
      <c r="H27" s="436"/>
      <c r="I27" s="437"/>
      <c r="J27" s="426"/>
      <c r="K27" s="426"/>
      <c r="L27" s="380"/>
    </row>
    <row r="28" spans="1:12" x14ac:dyDescent="0.2">
      <c r="A28" s="432"/>
      <c r="B28" s="433"/>
      <c r="C28" s="433"/>
      <c r="D28" s="433"/>
      <c r="E28" s="436"/>
      <c r="F28" s="434"/>
      <c r="G28" s="439"/>
      <c r="H28" s="436"/>
      <c r="I28" s="437"/>
      <c r="J28" s="426"/>
      <c r="K28" s="426"/>
      <c r="L28" s="380"/>
    </row>
    <row r="29" spans="1:12" x14ac:dyDescent="0.2">
      <c r="A29" s="432"/>
      <c r="B29" s="433"/>
      <c r="C29" s="433"/>
      <c r="D29" s="372"/>
      <c r="E29" s="372"/>
      <c r="F29" s="434"/>
      <c r="G29" s="441"/>
      <c r="H29" s="436"/>
      <c r="I29" s="442"/>
      <c r="J29" s="426"/>
      <c r="K29" s="426"/>
      <c r="L29" s="380"/>
    </row>
    <row r="30" spans="1:12" x14ac:dyDescent="0.2">
      <c r="A30" s="432"/>
      <c r="B30" s="433"/>
      <c r="C30" s="433"/>
      <c r="D30" s="372"/>
      <c r="E30" s="372"/>
      <c r="F30" s="434"/>
      <c r="G30" s="439"/>
      <c r="H30" s="436"/>
      <c r="I30" s="442"/>
      <c r="J30" s="426"/>
      <c r="K30" s="426"/>
      <c r="L30" s="380"/>
    </row>
    <row r="31" spans="1:12" ht="13.5" thickBot="1" x14ac:dyDescent="0.25">
      <c r="A31" s="443"/>
      <c r="B31" s="444"/>
      <c r="C31" s="444"/>
      <c r="D31" s="445"/>
      <c r="E31" s="445"/>
      <c r="F31" s="446"/>
      <c r="G31" s="447"/>
      <c r="H31" s="448"/>
      <c r="I31" s="449"/>
      <c r="J31" s="380"/>
      <c r="K31" s="380"/>
      <c r="L31" s="380"/>
    </row>
    <row r="32" spans="1:12" ht="13.5" thickBot="1" x14ac:dyDescent="0.25">
      <c r="A32" s="450" t="s">
        <v>127</v>
      </c>
      <c r="B32" s="451"/>
      <c r="C32" s="451"/>
      <c r="D32" s="452"/>
      <c r="E32" s="489">
        <f>SUM(E21:E31)</f>
        <v>733248</v>
      </c>
      <c r="F32" s="490">
        <f>SUM(F21:F31)</f>
        <v>773983</v>
      </c>
      <c r="G32" s="453">
        <f>SUM(G21:G31)</f>
        <v>4.6070416666666669E-2</v>
      </c>
      <c r="H32" s="454">
        <f>A21-F32</f>
        <v>16026017</v>
      </c>
      <c r="I32" s="455">
        <f>1-G32</f>
        <v>0.95392958333333333</v>
      </c>
      <c r="J32" s="456"/>
      <c r="K32" s="456"/>
      <c r="L32" s="456"/>
    </row>
    <row r="35" spans="1:1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</row>
    <row r="36" spans="1:11" ht="12.75" customHeight="1" x14ac:dyDescent="0.25">
      <c r="A36" s="512" t="s">
        <v>128</v>
      </c>
      <c r="B36" s="512"/>
      <c r="C36" s="512"/>
      <c r="D36" s="512"/>
      <c r="E36" s="380"/>
      <c r="F36" s="380"/>
      <c r="G36" s="380"/>
      <c r="H36" s="380"/>
      <c r="I36" s="380"/>
      <c r="J36" s="380"/>
    </row>
    <row r="37" spans="1:11" x14ac:dyDescent="0.2">
      <c r="A37" s="513" t="s">
        <v>129</v>
      </c>
      <c r="B37" s="513"/>
      <c r="C37" s="457" t="s">
        <v>130</v>
      </c>
      <c r="D37" s="457" t="s">
        <v>131</v>
      </c>
      <c r="E37" s="380"/>
      <c r="F37" s="380"/>
      <c r="G37" s="380"/>
      <c r="H37" s="380"/>
      <c r="I37" s="380"/>
      <c r="J37" s="380"/>
    </row>
    <row r="38" spans="1:11" x14ac:dyDescent="0.2">
      <c r="A38" s="514">
        <f>A21-F32</f>
        <v>16026017</v>
      </c>
      <c r="B38" s="515"/>
      <c r="C38" s="458">
        <f>1-G32</f>
        <v>0.95392958333333333</v>
      </c>
      <c r="D38" s="459">
        <f>(C38/0.8)*100</f>
        <v>119.24119791666665</v>
      </c>
      <c r="E38" s="460" t="s">
        <v>132</v>
      </c>
      <c r="F38" s="460"/>
      <c r="G38" s="460"/>
      <c r="H38" s="460"/>
      <c r="I38" s="460"/>
      <c r="J38" s="460"/>
    </row>
    <row r="39" spans="1:11" x14ac:dyDescent="0.2">
      <c r="A39" s="380"/>
      <c r="B39" s="380"/>
      <c r="C39" s="380"/>
      <c r="D39" s="380"/>
      <c r="E39" s="380"/>
      <c r="F39" s="380"/>
    </row>
    <row r="40" spans="1:11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t="s">
        <v>42</v>
      </c>
    </row>
    <row r="41" spans="1:11" ht="15.75" x14ac:dyDescent="0.25">
      <c r="A41" s="380"/>
      <c r="B41" s="461"/>
      <c r="C41" s="461"/>
      <c r="D41" s="380"/>
      <c r="E41" s="380"/>
      <c r="F41" s="380"/>
      <c r="G41" s="380"/>
      <c r="H41" s="380"/>
      <c r="I41" s="380"/>
      <c r="J41" s="380"/>
    </row>
    <row r="42" spans="1:11" x14ac:dyDescent="0.2">
      <c r="A42" s="462"/>
      <c r="B42" s="462"/>
      <c r="C42" s="462"/>
      <c r="D42" s="462"/>
      <c r="E42" s="462"/>
      <c r="F42" s="462"/>
      <c r="G42" s="462"/>
      <c r="H42" s="462"/>
      <c r="I42" s="516"/>
      <c r="J42" s="517"/>
    </row>
    <row r="43" spans="1:11" x14ac:dyDescent="0.2">
      <c r="A43" s="463"/>
      <c r="B43" s="464"/>
      <c r="C43" s="464"/>
      <c r="D43" s="380"/>
      <c r="E43" s="380"/>
      <c r="F43" s="464"/>
      <c r="G43" s="410"/>
      <c r="H43" s="464"/>
    </row>
    <row r="44" spans="1:11" x14ac:dyDescent="0.2">
      <c r="A44" s="463"/>
      <c r="B44" s="464"/>
      <c r="C44" s="464"/>
      <c r="D44" s="464"/>
      <c r="E44" s="464"/>
      <c r="F44" s="464"/>
      <c r="G44" s="410"/>
      <c r="H44" s="464"/>
    </row>
    <row r="45" spans="1:11" x14ac:dyDescent="0.2">
      <c r="A45" s="463"/>
      <c r="B45" s="464"/>
      <c r="C45" s="464"/>
      <c r="D45" s="380"/>
      <c r="E45" s="380"/>
      <c r="F45" s="464"/>
      <c r="G45" s="410"/>
      <c r="H45" s="464"/>
    </row>
    <row r="46" spans="1:11" x14ac:dyDescent="0.2">
      <c r="A46" s="463"/>
      <c r="B46" s="464"/>
      <c r="C46" s="464"/>
      <c r="D46" s="464"/>
      <c r="E46" s="464"/>
      <c r="F46" s="464"/>
      <c r="G46" s="410"/>
      <c r="H46" s="464"/>
    </row>
    <row r="47" spans="1:11" x14ac:dyDescent="0.2">
      <c r="A47" s="463"/>
      <c r="B47" s="464"/>
      <c r="C47" s="464"/>
      <c r="D47" s="380"/>
      <c r="E47" s="380"/>
      <c r="F47" s="464"/>
      <c r="G47" s="410"/>
      <c r="H47" s="464"/>
    </row>
    <row r="48" spans="1:11" x14ac:dyDescent="0.2">
      <c r="A48" s="463"/>
      <c r="B48" s="464"/>
      <c r="C48" s="400"/>
      <c r="D48" s="465"/>
      <c r="E48" s="465"/>
      <c r="F48" s="400"/>
      <c r="G48" s="400"/>
      <c r="H48" s="400"/>
    </row>
    <row r="49" spans="1:10" x14ac:dyDescent="0.2">
      <c r="A49" s="463"/>
      <c r="B49" s="464"/>
      <c r="C49" s="464"/>
      <c r="D49" s="464"/>
      <c r="E49" s="464"/>
      <c r="F49" s="464"/>
      <c r="G49" s="410"/>
      <c r="H49" s="464"/>
    </row>
    <row r="50" spans="1:10" x14ac:dyDescent="0.2">
      <c r="A50" s="463"/>
      <c r="B50" s="464"/>
      <c r="C50" s="464"/>
      <c r="D50" s="464"/>
      <c r="E50" s="464"/>
      <c r="F50" s="464"/>
      <c r="G50" s="410"/>
      <c r="H50" s="464"/>
    </row>
    <row r="51" spans="1:10" x14ac:dyDescent="0.2">
      <c r="A51" s="463"/>
      <c r="B51" s="464"/>
      <c r="C51" s="464"/>
      <c r="D51" s="380"/>
      <c r="E51" s="380"/>
      <c r="F51" s="464"/>
      <c r="G51" s="410"/>
      <c r="H51" s="464"/>
    </row>
    <row r="52" spans="1:10" ht="15.75" x14ac:dyDescent="0.25">
      <c r="A52" s="380"/>
      <c r="B52" s="509"/>
      <c r="C52" s="509"/>
      <c r="D52" s="510"/>
      <c r="E52" s="460"/>
      <c r="F52" s="380"/>
      <c r="G52" s="380"/>
      <c r="H52" s="380"/>
      <c r="I52" s="380"/>
      <c r="J52" s="380"/>
    </row>
    <row r="53" spans="1:10" x14ac:dyDescent="0.2">
      <c r="A53" s="462"/>
      <c r="B53" s="462"/>
      <c r="C53" s="462"/>
      <c r="D53" s="462"/>
      <c r="E53" s="462"/>
      <c r="F53" s="462"/>
      <c r="G53" s="462"/>
      <c r="H53" s="462"/>
      <c r="I53" s="516"/>
      <c r="J53" s="517"/>
    </row>
    <row r="54" spans="1:10" x14ac:dyDescent="0.2">
      <c r="A54" s="463"/>
      <c r="B54" s="380"/>
      <c r="C54" s="380"/>
      <c r="D54" s="380"/>
      <c r="E54" s="380"/>
      <c r="F54" s="410"/>
      <c r="G54" s="410"/>
      <c r="H54" s="464"/>
      <c r="I54" s="518"/>
      <c r="J54" s="518"/>
    </row>
    <row r="55" spans="1:10" x14ac:dyDescent="0.2">
      <c r="A55" s="463"/>
      <c r="B55" s="380"/>
      <c r="C55" s="380"/>
      <c r="D55" s="400"/>
      <c r="E55" s="400"/>
      <c r="F55" s="400"/>
      <c r="G55" s="400"/>
      <c r="H55" s="400"/>
      <c r="I55" s="518"/>
      <c r="J55" s="518"/>
    </row>
    <row r="56" spans="1:10" x14ac:dyDescent="0.2">
      <c r="A56" s="380"/>
      <c r="B56" s="380"/>
      <c r="C56" s="380"/>
      <c r="D56" s="380"/>
      <c r="E56" s="380"/>
      <c r="F56" s="380"/>
      <c r="G56" s="380"/>
      <c r="H56" s="380"/>
    </row>
    <row r="61" spans="1:10" x14ac:dyDescent="0.2">
      <c r="B61" s="516"/>
      <c r="C61" s="517"/>
    </row>
    <row r="68" spans="2:3" x14ac:dyDescent="0.2">
      <c r="B68" s="516"/>
      <c r="C68" s="517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A14" sqref="A14"/>
    </sheetView>
  </sheetViews>
  <sheetFormatPr defaultColWidth="9.140625" defaultRowHeight="15" x14ac:dyDescent="0.25"/>
  <cols>
    <col min="1" max="3" width="9.140625" style="300"/>
    <col min="4" max="4" width="42" style="300" bestFit="1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487" customFormat="1" ht="17.25" x14ac:dyDescent="0.3">
      <c r="G2" s="309" t="s">
        <v>58</v>
      </c>
      <c r="H2" s="310"/>
      <c r="I2" s="310"/>
      <c r="J2" s="310"/>
      <c r="K2" s="310"/>
    </row>
    <row r="3" spans="1:11" s="487" customFormat="1" ht="17.25" x14ac:dyDescent="0.3">
      <c r="G3" s="309" t="s">
        <v>147</v>
      </c>
      <c r="H3" s="310"/>
      <c r="I3" s="310"/>
      <c r="J3" s="310"/>
      <c r="K3" s="310"/>
    </row>
    <row r="4" spans="1:11" s="487" customFormat="1" ht="17.25" x14ac:dyDescent="0.3">
      <c r="G4" s="309" t="s">
        <v>102</v>
      </c>
      <c r="H4" s="310"/>
      <c r="I4" s="310"/>
      <c r="J4" s="310"/>
      <c r="K4" s="310"/>
    </row>
    <row r="5" spans="1:11" s="487" customFormat="1" x14ac:dyDescent="0.25"/>
    <row r="6" spans="1:11" s="487" customFormat="1" ht="17.25" x14ac:dyDescent="0.3">
      <c r="G6" s="488"/>
      <c r="H6" s="309" t="s">
        <v>100</v>
      </c>
      <c r="I6" s="310"/>
      <c r="J6" s="310"/>
    </row>
    <row r="7" spans="1:11" s="487" customFormat="1" ht="17.25" x14ac:dyDescent="0.3">
      <c r="H7" s="310"/>
      <c r="I7" s="310"/>
      <c r="J7" s="310"/>
    </row>
    <row r="8" spans="1:11" s="487" customFormat="1" ht="18.75" x14ac:dyDescent="0.3">
      <c r="G8" s="303" t="s">
        <v>59</v>
      </c>
      <c r="H8" s="488"/>
      <c r="I8" s="309" t="s">
        <v>78</v>
      </c>
      <c r="J8" s="310"/>
    </row>
    <row r="11" spans="1:11" ht="15" customHeight="1" x14ac:dyDescent="0.25">
      <c r="A11" s="526" t="s">
        <v>64</v>
      </c>
      <c r="B11" s="526"/>
      <c r="C11" s="526"/>
      <c r="D11" s="526"/>
      <c r="E11" s="526"/>
      <c r="F11" s="526"/>
      <c r="G11" s="526"/>
      <c r="H11" s="526"/>
      <c r="I11" s="526"/>
      <c r="J11" s="526"/>
    </row>
    <row r="12" spans="1:11" ht="15" customHeight="1" x14ac:dyDescent="0.25">
      <c r="A12" s="525" t="s">
        <v>74</v>
      </c>
      <c r="B12" s="525"/>
      <c r="C12" s="525"/>
      <c r="D12" s="525"/>
      <c r="E12" s="525"/>
      <c r="F12" s="525"/>
      <c r="G12" s="525"/>
      <c r="H12" s="525"/>
      <c r="I12" s="525"/>
      <c r="J12" s="525"/>
    </row>
    <row r="13" spans="1:11" ht="18" customHeight="1" x14ac:dyDescent="0.25">
      <c r="A13" s="527" t="str">
        <f>Данные!A2</f>
        <v>ХXI-КПМ-26-4-500-10 (Ice Cube)</v>
      </c>
      <c r="B13" s="528"/>
      <c r="C13" s="528"/>
      <c r="D13" s="528"/>
      <c r="E13" s="528"/>
      <c r="F13" s="528"/>
      <c r="G13" s="528"/>
      <c r="H13" s="528"/>
      <c r="I13" s="528"/>
      <c r="J13" s="528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43991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487" customFormat="1" ht="15.75" x14ac:dyDescent="0.25">
      <c r="A17" s="312" t="s">
        <v>61</v>
      </c>
      <c r="B17" s="313" t="s">
        <v>62</v>
      </c>
      <c r="C17" s="313"/>
      <c r="D17" s="314" t="str">
        <f>[1]Данные!F11</f>
        <v>начальник производства</v>
      </c>
      <c r="E17" s="313"/>
      <c r="F17" s="313"/>
      <c r="H17" s="313"/>
      <c r="I17" s="313" t="str">
        <f>[1]Данные!J11</f>
        <v>Я.В. Карчмит</v>
      </c>
      <c r="J17" s="305"/>
    </row>
    <row r="18" spans="1:10" s="487" customFormat="1" ht="15.75" x14ac:dyDescent="0.25">
      <c r="A18" s="312" t="s">
        <v>61</v>
      </c>
      <c r="B18" s="313" t="s">
        <v>63</v>
      </c>
      <c r="C18" s="313"/>
      <c r="D18" s="314" t="str">
        <f>[1]Данные!F12</f>
        <v>начальник производственного участка</v>
      </c>
      <c r="E18" s="313"/>
      <c r="F18" s="313"/>
      <c r="G18" s="313"/>
      <c r="I18" s="313" t="str">
        <f>[1]Данные!J12</f>
        <v>Д.Е. Серков</v>
      </c>
      <c r="J18" s="305"/>
    </row>
    <row r="19" spans="1:10" s="487" customFormat="1" ht="15.75" x14ac:dyDescent="0.25">
      <c r="A19" s="313"/>
      <c r="B19" s="313"/>
      <c r="C19" s="313"/>
      <c r="D19" s="313" t="str">
        <f>[1]Данные!F13</f>
        <v>начальник участка ремонта форм</v>
      </c>
      <c r="E19" s="313"/>
      <c r="F19" s="313"/>
      <c r="G19" s="313"/>
      <c r="H19" s="313"/>
      <c r="I19" s="313" t="str">
        <f>[1]Данные!J13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43991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9" t="s">
        <v>65</v>
      </c>
      <c r="B22" s="529" t="s">
        <v>66</v>
      </c>
      <c r="C22" s="529"/>
      <c r="D22" s="529"/>
      <c r="E22" s="529" t="s">
        <v>67</v>
      </c>
      <c r="F22" s="529"/>
      <c r="G22" s="544" t="s">
        <v>68</v>
      </c>
      <c r="H22" s="529" t="s">
        <v>69</v>
      </c>
      <c r="I22" s="529"/>
      <c r="J22" s="529"/>
    </row>
    <row r="23" spans="1:10" x14ac:dyDescent="0.25">
      <c r="A23" s="529"/>
      <c r="B23" s="529"/>
      <c r="C23" s="529"/>
      <c r="D23" s="529"/>
      <c r="E23" s="529"/>
      <c r="F23" s="529"/>
      <c r="G23" s="544"/>
      <c r="H23" s="529"/>
      <c r="I23" s="529"/>
      <c r="J23" s="529"/>
    </row>
    <row r="24" spans="1:10" x14ac:dyDescent="0.25">
      <c r="A24" s="530">
        <v>1</v>
      </c>
      <c r="B24" s="519" t="s">
        <v>43</v>
      </c>
      <c r="C24" s="520"/>
      <c r="D24" s="521"/>
      <c r="E24" s="532" t="str">
        <f>Данные!C$14</f>
        <v>XXI-КПМ-26-500-10</v>
      </c>
      <c r="F24" s="533"/>
      <c r="G24" s="536">
        <f>Данные!B14</f>
        <v>24</v>
      </c>
      <c r="H24" s="538"/>
      <c r="I24" s="539"/>
      <c r="J24" s="540"/>
    </row>
    <row r="25" spans="1:10" ht="33.75" customHeight="1" x14ac:dyDescent="0.25">
      <c r="A25" s="531"/>
      <c r="B25" s="522" t="str">
        <f>Данные!A$29</f>
        <v>(к серийному формокомплекту БутылкаXXI-КПМ-26-500-10 (Ice Cube)</v>
      </c>
      <c r="C25" s="523"/>
      <c r="D25" s="524"/>
      <c r="E25" s="534"/>
      <c r="F25" s="535"/>
      <c r="G25" s="537"/>
      <c r="H25" s="541"/>
      <c r="I25" s="542"/>
      <c r="J25" s="543"/>
    </row>
    <row r="26" spans="1:10" x14ac:dyDescent="0.25">
      <c r="A26" s="530">
        <f>A24+1</f>
        <v>2</v>
      </c>
      <c r="B26" s="545" t="s">
        <v>105</v>
      </c>
      <c r="C26" s="546"/>
      <c r="D26" s="547"/>
      <c r="E26" s="532" t="str">
        <f>Данные!C$14</f>
        <v>XXI-КПМ-26-500-10</v>
      </c>
      <c r="F26" s="533"/>
      <c r="G26" s="536">
        <f>Данные!B15</f>
        <v>24</v>
      </c>
      <c r="H26" s="538"/>
      <c r="I26" s="539"/>
      <c r="J26" s="540"/>
    </row>
    <row r="27" spans="1:10" ht="37.5" customHeight="1" x14ac:dyDescent="0.25">
      <c r="A27" s="531"/>
      <c r="B27" s="522" t="str">
        <f>Данные!A$29</f>
        <v>(к серийному формокомплекту БутылкаXXI-КПМ-26-500-10 (Ice Cube)</v>
      </c>
      <c r="C27" s="523"/>
      <c r="D27" s="524"/>
      <c r="E27" s="534"/>
      <c r="F27" s="535"/>
      <c r="G27" s="537"/>
      <c r="H27" s="541"/>
      <c r="I27" s="542"/>
      <c r="J27" s="543"/>
    </row>
    <row r="28" spans="1:10" ht="14.45" customHeight="1" x14ac:dyDescent="0.25">
      <c r="A28" s="530">
        <f t="shared" ref="A28" si="0">A26+1</f>
        <v>3</v>
      </c>
      <c r="B28" s="545" t="s">
        <v>38</v>
      </c>
      <c r="C28" s="546"/>
      <c r="D28" s="547"/>
      <c r="E28" s="532" t="str">
        <f>Данные!C$14</f>
        <v>XXI-КПМ-26-500-10</v>
      </c>
      <c r="F28" s="533"/>
      <c r="G28" s="536">
        <f>Данные!B16</f>
        <v>30</v>
      </c>
      <c r="H28" s="538"/>
      <c r="I28" s="539"/>
      <c r="J28" s="540"/>
    </row>
    <row r="29" spans="1:10" ht="36" customHeight="1" x14ac:dyDescent="0.25">
      <c r="A29" s="531"/>
      <c r="B29" s="522" t="str">
        <f>Данные!A$29</f>
        <v>(к серийному формокомплекту БутылкаXXI-КПМ-26-500-10 (Ice Cube)</v>
      </c>
      <c r="C29" s="523"/>
      <c r="D29" s="524"/>
      <c r="E29" s="534"/>
      <c r="F29" s="535"/>
      <c r="G29" s="537"/>
      <c r="H29" s="541"/>
      <c r="I29" s="542"/>
      <c r="J29" s="543"/>
    </row>
    <row r="30" spans="1:10" ht="14.45" customHeight="1" x14ac:dyDescent="0.25">
      <c r="A30" s="530">
        <f t="shared" ref="A30" si="1">A28+1</f>
        <v>4</v>
      </c>
      <c r="B30" s="545" t="s">
        <v>106</v>
      </c>
      <c r="C30" s="546"/>
      <c r="D30" s="547"/>
      <c r="E30" s="532" t="str">
        <f>Данные!C$14</f>
        <v>XXI-КПМ-26-500-10</v>
      </c>
      <c r="F30" s="533"/>
      <c r="G30" s="536">
        <f>Данные!B17</f>
        <v>30</v>
      </c>
      <c r="H30" s="538"/>
      <c r="I30" s="539"/>
      <c r="J30" s="540"/>
    </row>
    <row r="31" spans="1:10" ht="36" customHeight="1" x14ac:dyDescent="0.25">
      <c r="A31" s="531"/>
      <c r="B31" s="522" t="str">
        <f>Данные!A$29</f>
        <v>(к серийному формокомплекту БутылкаXXI-КПМ-26-500-10 (Ice Cube)</v>
      </c>
      <c r="C31" s="523"/>
      <c r="D31" s="524"/>
      <c r="E31" s="534"/>
      <c r="F31" s="535"/>
      <c r="G31" s="537"/>
      <c r="H31" s="541"/>
      <c r="I31" s="542"/>
      <c r="J31" s="543"/>
    </row>
    <row r="32" spans="1:10" ht="14.45" customHeight="1" x14ac:dyDescent="0.25">
      <c r="A32" s="530">
        <f t="shared" ref="A32" si="2">A30+1</f>
        <v>5</v>
      </c>
      <c r="B32" s="545" t="s">
        <v>47</v>
      </c>
      <c r="C32" s="546"/>
      <c r="D32" s="547"/>
      <c r="E32" s="532" t="str">
        <f>Данные!C$14</f>
        <v>XXI-КПМ-26-500-10</v>
      </c>
      <c r="F32" s="533"/>
      <c r="G32" s="536">
        <f>Данные!B18</f>
        <v>60</v>
      </c>
      <c r="H32" s="538"/>
      <c r="I32" s="539"/>
      <c r="J32" s="540"/>
    </row>
    <row r="33" spans="1:10" ht="40.15" customHeight="1" x14ac:dyDescent="0.25">
      <c r="A33" s="531"/>
      <c r="B33" s="522" t="str">
        <f>Данные!A$29</f>
        <v>(к серийному формокомплекту БутылкаXXI-КПМ-26-500-10 (Ice Cube)</v>
      </c>
      <c r="C33" s="523"/>
      <c r="D33" s="524"/>
      <c r="E33" s="534"/>
      <c r="F33" s="535"/>
      <c r="G33" s="537"/>
      <c r="H33" s="541"/>
      <c r="I33" s="542"/>
      <c r="J33" s="543"/>
    </row>
    <row r="34" spans="1:10" ht="14.45" customHeight="1" x14ac:dyDescent="0.25">
      <c r="A34" s="530">
        <f t="shared" ref="A34" si="3">A32+1</f>
        <v>6</v>
      </c>
      <c r="B34" s="545" t="s">
        <v>90</v>
      </c>
      <c r="C34" s="546"/>
      <c r="D34" s="547"/>
      <c r="E34" s="532" t="str">
        <f>Данные!C$14</f>
        <v>XXI-КПМ-26-500-10</v>
      </c>
      <c r="F34" s="533"/>
      <c r="G34" s="536">
        <f>Данные!B19</f>
        <v>80</v>
      </c>
      <c r="H34" s="538"/>
      <c r="I34" s="539"/>
      <c r="J34" s="540"/>
    </row>
    <row r="35" spans="1:10" ht="40.15" customHeight="1" x14ac:dyDescent="0.25">
      <c r="A35" s="531"/>
      <c r="B35" s="522" t="str">
        <f>Данные!A$29</f>
        <v>(к серийному формокомплекту БутылкаXXI-КПМ-26-500-10 (Ice Cube)</v>
      </c>
      <c r="C35" s="523"/>
      <c r="D35" s="524"/>
      <c r="E35" s="534"/>
      <c r="F35" s="535"/>
      <c r="G35" s="537"/>
      <c r="H35" s="541"/>
      <c r="I35" s="542"/>
      <c r="J35" s="543"/>
    </row>
    <row r="36" spans="1:10" ht="14.45" customHeight="1" x14ac:dyDescent="0.25">
      <c r="A36" s="530">
        <f t="shared" ref="A36" si="4">A34+1</f>
        <v>7</v>
      </c>
      <c r="B36" s="545" t="s">
        <v>51</v>
      </c>
      <c r="C36" s="546"/>
      <c r="D36" s="547"/>
      <c r="E36" s="532" t="str">
        <f>Данные!C$14</f>
        <v>XXI-КПМ-26-500-10</v>
      </c>
      <c r="F36" s="533"/>
      <c r="G36" s="536">
        <f>Данные!B20</f>
        <v>40</v>
      </c>
      <c r="H36" s="538"/>
      <c r="I36" s="539"/>
      <c r="J36" s="540"/>
    </row>
    <row r="37" spans="1:10" ht="40.15" customHeight="1" x14ac:dyDescent="0.25">
      <c r="A37" s="531"/>
      <c r="B37" s="522" t="str">
        <f>Данные!A$29</f>
        <v>(к серийному формокомплекту БутылкаXXI-КПМ-26-500-10 (Ice Cube)</v>
      </c>
      <c r="C37" s="523"/>
      <c r="D37" s="524"/>
      <c r="E37" s="534"/>
      <c r="F37" s="535"/>
      <c r="G37" s="537"/>
      <c r="H37" s="541"/>
      <c r="I37" s="542"/>
      <c r="J37" s="543"/>
    </row>
    <row r="38" spans="1:10" ht="14.45" customHeight="1" x14ac:dyDescent="0.25">
      <c r="A38" s="530">
        <f t="shared" ref="A38" si="5">A36+1</f>
        <v>8</v>
      </c>
      <c r="B38" s="545" t="s">
        <v>53</v>
      </c>
      <c r="C38" s="546"/>
      <c r="D38" s="547"/>
      <c r="E38" s="532" t="str">
        <f>Данные!C$14</f>
        <v>XXI-КПМ-26-500-10</v>
      </c>
      <c r="F38" s="533"/>
      <c r="G38" s="536">
        <f>Данные!B21</f>
        <v>20</v>
      </c>
      <c r="H38" s="538"/>
      <c r="I38" s="539"/>
      <c r="J38" s="540"/>
    </row>
    <row r="39" spans="1:10" ht="40.15" customHeight="1" x14ac:dyDescent="0.25">
      <c r="A39" s="531"/>
      <c r="B39" s="522" t="str">
        <f>Данные!A$29</f>
        <v>(к серийному формокомплекту БутылкаXXI-КПМ-26-500-10 (Ice Cube)</v>
      </c>
      <c r="C39" s="523"/>
      <c r="D39" s="524"/>
      <c r="E39" s="534"/>
      <c r="F39" s="535"/>
      <c r="G39" s="537"/>
      <c r="H39" s="541"/>
      <c r="I39" s="542"/>
      <c r="J39" s="543"/>
    </row>
    <row r="40" spans="1:10" ht="14.45" customHeight="1" x14ac:dyDescent="0.25">
      <c r="A40" s="530">
        <f t="shared" ref="A40" si="6">A38+1</f>
        <v>9</v>
      </c>
      <c r="B40" s="545" t="s">
        <v>56</v>
      </c>
      <c r="C40" s="546"/>
      <c r="D40" s="547"/>
      <c r="E40" s="532" t="str">
        <f>Данные!C$14</f>
        <v>XXI-КПМ-26-500-10</v>
      </c>
      <c r="F40" s="533"/>
      <c r="G40" s="536">
        <f>Данные!B23</f>
        <v>20</v>
      </c>
      <c r="H40" s="538"/>
      <c r="I40" s="539"/>
      <c r="J40" s="540"/>
    </row>
    <row r="41" spans="1:10" ht="40.15" customHeight="1" x14ac:dyDescent="0.25">
      <c r="A41" s="531"/>
      <c r="B41" s="522" t="str">
        <f>Данные!A$29</f>
        <v>(к серийному формокомплекту БутылкаXXI-КПМ-26-500-10 (Ice Cube)</v>
      </c>
      <c r="C41" s="523"/>
      <c r="D41" s="524"/>
      <c r="E41" s="534"/>
      <c r="F41" s="535"/>
      <c r="G41" s="537"/>
      <c r="H41" s="541"/>
      <c r="I41" s="542"/>
      <c r="J41" s="543"/>
    </row>
    <row r="42" spans="1:10" ht="14.45" customHeight="1" x14ac:dyDescent="0.25">
      <c r="A42" s="530">
        <f t="shared" ref="A42" si="7">A40+1</f>
        <v>10</v>
      </c>
      <c r="B42" s="545" t="s">
        <v>55</v>
      </c>
      <c r="C42" s="546"/>
      <c r="D42" s="547"/>
      <c r="E42" s="532" t="str">
        <f>Данные!C$14</f>
        <v>XXI-КПМ-26-500-10</v>
      </c>
      <c r="F42" s="533"/>
      <c r="G42" s="536">
        <f>Данные!B25</f>
        <v>20</v>
      </c>
      <c r="H42" s="538"/>
      <c r="I42" s="539"/>
      <c r="J42" s="540"/>
    </row>
    <row r="43" spans="1:10" ht="40.15" customHeight="1" x14ac:dyDescent="0.25">
      <c r="A43" s="531"/>
      <c r="B43" s="522" t="str">
        <f>Данные!A$29</f>
        <v>(к серийному формокомплекту БутылкаXXI-КПМ-26-500-10 (Ice Cube)</v>
      </c>
      <c r="C43" s="523"/>
      <c r="D43" s="524"/>
      <c r="E43" s="534"/>
      <c r="F43" s="535"/>
      <c r="G43" s="537"/>
      <c r="H43" s="541"/>
      <c r="I43" s="542"/>
      <c r="J43" s="543"/>
    </row>
    <row r="44" spans="1:10" ht="14.45" customHeight="1" x14ac:dyDescent="0.25">
      <c r="A44" s="530">
        <f t="shared" ref="A44" si="8">A42+1</f>
        <v>11</v>
      </c>
      <c r="B44" s="545" t="s">
        <v>103</v>
      </c>
      <c r="C44" s="546"/>
      <c r="D44" s="547"/>
      <c r="E44" s="532" t="str">
        <f>Данные!C$14</f>
        <v>XXI-КПМ-26-500-10</v>
      </c>
      <c r="F44" s="533"/>
      <c r="G44" s="536">
        <f>Данные!B26</f>
        <v>30</v>
      </c>
      <c r="H44" s="538"/>
      <c r="I44" s="539"/>
      <c r="J44" s="540"/>
    </row>
    <row r="45" spans="1:10" ht="40.15" customHeight="1" x14ac:dyDescent="0.25">
      <c r="A45" s="531"/>
      <c r="B45" s="522" t="str">
        <f>Данные!A$29</f>
        <v>(к серийному формокомплекту БутылкаXXI-КПМ-26-500-10 (Ice Cube)</v>
      </c>
      <c r="C45" s="523"/>
      <c r="D45" s="524"/>
      <c r="E45" s="534"/>
      <c r="F45" s="535"/>
      <c r="G45" s="537"/>
      <c r="H45" s="541"/>
      <c r="I45" s="542"/>
      <c r="J45" s="543"/>
    </row>
    <row r="46" spans="1:10" ht="14.45" customHeight="1" x14ac:dyDescent="0.25">
      <c r="A46" s="530">
        <f t="shared" ref="A46" si="9">A44+1</f>
        <v>12</v>
      </c>
      <c r="B46" s="545" t="s">
        <v>70</v>
      </c>
      <c r="C46" s="546"/>
      <c r="D46" s="547"/>
      <c r="E46" s="532" t="str">
        <f>Данные!C$14</f>
        <v>XXI-КПМ-26-500-10</v>
      </c>
      <c r="F46" s="533"/>
      <c r="G46" s="536">
        <f>Данные!B24</f>
        <v>8</v>
      </c>
      <c r="H46" s="538"/>
      <c r="I46" s="539"/>
      <c r="J46" s="540"/>
    </row>
    <row r="47" spans="1:10" ht="40.15" customHeight="1" x14ac:dyDescent="0.25">
      <c r="A47" s="531"/>
      <c r="B47" s="522" t="str">
        <f>Данные!A$29</f>
        <v>(к серийному формокомплекту БутылкаXXI-КПМ-26-500-10 (Ice Cube)</v>
      </c>
      <c r="C47" s="523"/>
      <c r="D47" s="524"/>
      <c r="E47" s="534"/>
      <c r="F47" s="535"/>
      <c r="G47" s="537"/>
      <c r="H47" s="541"/>
      <c r="I47" s="542"/>
      <c r="J47" s="54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" sqref="K2:L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Данные!B14</f>
        <v>24</v>
      </c>
      <c r="L2" s="583"/>
      <c r="M2" s="66"/>
      <c r="N2" s="67"/>
      <c r="O2" s="68"/>
      <c r="P2" s="574"/>
      <c r="Q2" s="574"/>
      <c r="R2" s="69"/>
      <c r="S2" s="70"/>
    </row>
    <row r="3" spans="1:19" ht="24" thickBot="1" x14ac:dyDescent="0.25">
      <c r="A3" s="65"/>
      <c r="B3" s="565"/>
      <c r="C3" s="566"/>
      <c r="D3" s="567"/>
      <c r="E3" s="575" t="s">
        <v>43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9" t="s">
        <v>13</v>
      </c>
      <c r="C5" s="590"/>
      <c r="D5" s="501" t="str">
        <f>Данные!$A5</f>
        <v>PCI</v>
      </c>
      <c r="E5" s="502"/>
      <c r="F5" s="502"/>
      <c r="G5" s="502"/>
      <c r="H5" s="503"/>
      <c r="I5" s="551"/>
      <c r="J5" s="552"/>
      <c r="K5" s="502"/>
      <c r="L5" s="50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9" t="s">
        <v>12</v>
      </c>
      <c r="C6" s="591"/>
      <c r="D6" s="495" t="str">
        <f>Данные!$A2</f>
        <v>ХXI-КПМ-26-4-500-10 (Ice Cube)</v>
      </c>
      <c r="E6" s="592"/>
      <c r="F6" s="592"/>
      <c r="G6" s="592"/>
      <c r="H6" s="593"/>
      <c r="I6" s="551"/>
      <c r="J6" s="552"/>
      <c r="K6" s="502"/>
      <c r="L6" s="5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3" t="s">
        <v>14</v>
      </c>
      <c r="C7" s="554"/>
      <c r="D7" s="504">
        <f>Данные!$A8</f>
        <v>0</v>
      </c>
      <c r="E7" s="555"/>
      <c r="F7" s="555"/>
      <c r="G7" s="555"/>
      <c r="H7" s="556"/>
      <c r="I7" s="553" t="s">
        <v>15</v>
      </c>
      <c r="J7" s="557"/>
      <c r="K7" s="492">
        <f>Данные!$A11</f>
        <v>0</v>
      </c>
      <c r="L7" s="49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3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48" t="s">
        <v>57</v>
      </c>
      <c r="C23" s="549"/>
      <c r="D23" s="549"/>
      <c r="E23" s="550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6" t="s">
        <v>45</v>
      </c>
      <c r="C24" s="587"/>
      <c r="D24" s="587"/>
      <c r="E24" s="588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1" t="s">
        <v>136</v>
      </c>
      <c r="L27" s="561"/>
      <c r="M27" s="561"/>
      <c r="N27" s="470"/>
      <c r="O27" s="470"/>
      <c r="P27" s="486"/>
      <c r="Q27" s="486"/>
    </row>
    <row r="28" spans="1:19" x14ac:dyDescent="0.2">
      <c r="N28" s="558" t="s">
        <v>140</v>
      </c>
      <c r="O28" s="558"/>
      <c r="P28" s="559" t="s">
        <v>141</v>
      </c>
      <c r="Q28" s="560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>
        <f>'Чист. форма'!B2:D4</f>
        <v>0</v>
      </c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Данные!B15</f>
        <v>24</v>
      </c>
      <c r="L2" s="617"/>
      <c r="M2" s="66"/>
      <c r="N2" s="67"/>
      <c r="O2" s="68"/>
      <c r="P2" s="574"/>
      <c r="Q2" s="574"/>
      <c r="R2" s="69"/>
      <c r="S2" s="70"/>
    </row>
    <row r="3" spans="1:19" ht="17.25" customHeight="1" thickBot="1" x14ac:dyDescent="0.25">
      <c r="A3" s="65"/>
      <c r="B3" s="600"/>
      <c r="C3" s="601"/>
      <c r="D3" s="602"/>
      <c r="E3" s="609" t="s">
        <v>44</v>
      </c>
      <c r="F3" s="610"/>
      <c r="G3" s="610"/>
      <c r="H3" s="611"/>
      <c r="I3" s="614"/>
      <c r="J3" s="615"/>
      <c r="K3" s="618"/>
      <c r="L3" s="61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20"/>
      <c r="D6" s="495" t="s">
        <v>143</v>
      </c>
      <c r="E6" s="592"/>
      <c r="F6" s="592"/>
      <c r="G6" s="592"/>
      <c r="H6" s="593"/>
      <c r="I6" s="621"/>
      <c r="J6" s="622"/>
      <c r="K6" s="623"/>
      <c r="L6" s="5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3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5" t="s">
        <v>135</v>
      </c>
      <c r="C14" s="596"/>
      <c r="D14" s="596"/>
      <c r="E14" s="59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48" t="s">
        <v>142</v>
      </c>
      <c r="C15" s="549"/>
      <c r="D15" s="549"/>
      <c r="E15" s="549"/>
      <c r="F15" s="59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6" t="s">
        <v>45</v>
      </c>
      <c r="C16" s="587"/>
      <c r="D16" s="587"/>
      <c r="E16" s="588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1" t="s">
        <v>136</v>
      </c>
      <c r="M19" s="561"/>
      <c r="N19" s="561"/>
      <c r="O19" s="470"/>
      <c r="P19" s="470"/>
      <c r="Q19" s="486"/>
      <c r="R19" s="486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Данные!B16</f>
        <v>30</v>
      </c>
      <c r="L2" s="583"/>
      <c r="M2" s="66"/>
      <c r="N2" s="67"/>
      <c r="O2" s="68"/>
      <c r="P2" s="574"/>
      <c r="Q2" s="574"/>
      <c r="R2" s="69"/>
      <c r="S2" s="70"/>
    </row>
    <row r="3" spans="1:24" ht="17.25" customHeight="1" thickBot="1" x14ac:dyDescent="0.25">
      <c r="A3" s="65"/>
      <c r="B3" s="565"/>
      <c r="C3" s="566"/>
      <c r="D3" s="567"/>
      <c r="E3" s="575" t="s">
        <v>38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9" t="s">
        <v>13</v>
      </c>
      <c r="C5" s="590"/>
      <c r="D5" s="501" t="str">
        <f>Данные!$A5</f>
        <v>PCI</v>
      </c>
      <c r="E5" s="502"/>
      <c r="F5" s="502"/>
      <c r="G5" s="502"/>
      <c r="H5" s="503"/>
      <c r="I5" s="551"/>
      <c r="J5" s="552"/>
      <c r="K5" s="502"/>
      <c r="L5" s="5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9" t="s">
        <v>12</v>
      </c>
      <c r="C6" s="591"/>
      <c r="D6" s="495" t="str">
        <f>Данные!$A2</f>
        <v>ХXI-КПМ-26-4-500-10 (Ice Cube)</v>
      </c>
      <c r="E6" s="592"/>
      <c r="F6" s="592"/>
      <c r="G6" s="592"/>
      <c r="H6" s="593"/>
      <c r="I6" s="551"/>
      <c r="J6" s="552"/>
      <c r="K6" s="502"/>
      <c r="L6" s="5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3" t="s">
        <v>14</v>
      </c>
      <c r="C7" s="554"/>
      <c r="D7" s="504">
        <f>Данные!$A8</f>
        <v>0</v>
      </c>
      <c r="E7" s="555"/>
      <c r="F7" s="555"/>
      <c r="G7" s="555"/>
      <c r="H7" s="556"/>
      <c r="I7" s="553" t="s">
        <v>15</v>
      </c>
      <c r="J7" s="557"/>
      <c r="K7" s="492">
        <f>Данные!$A11</f>
        <v>0</v>
      </c>
      <c r="L7" s="49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6" t="s">
        <v>136</v>
      </c>
      <c r="M23" s="626"/>
      <c r="N23" s="626"/>
      <c r="O23" s="470"/>
      <c r="P23" s="470"/>
      <c r="Q23" s="486"/>
      <c r="R23" s="486"/>
    </row>
    <row r="24" spans="1:24" x14ac:dyDescent="0.2">
      <c r="O24" s="558" t="s">
        <v>140</v>
      </c>
      <c r="P24" s="558"/>
      <c r="Q24" s="559" t="s">
        <v>141</v>
      </c>
      <c r="R24" s="560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Данные!B17</f>
        <v>30</v>
      </c>
      <c r="L2" s="583"/>
      <c r="M2" s="7"/>
      <c r="N2" s="8"/>
      <c r="O2" s="9"/>
      <c r="P2" s="627"/>
      <c r="Q2" s="627"/>
      <c r="R2" s="10"/>
      <c r="S2" s="11"/>
    </row>
    <row r="3" spans="1:19" ht="17.25" customHeight="1" thickBot="1" x14ac:dyDescent="0.25">
      <c r="A3" s="6"/>
      <c r="B3" s="565"/>
      <c r="C3" s="566"/>
      <c r="D3" s="567"/>
      <c r="E3" s="575" t="s">
        <v>23</v>
      </c>
      <c r="F3" s="576"/>
      <c r="G3" s="576"/>
      <c r="H3" s="577"/>
      <c r="I3" s="580"/>
      <c r="J3" s="581"/>
      <c r="K3" s="584"/>
      <c r="L3" s="58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9" t="s">
        <v>13</v>
      </c>
      <c r="C5" s="590"/>
      <c r="D5" s="501" t="str">
        <f>Данные!$A5</f>
        <v>PCI</v>
      </c>
      <c r="E5" s="502"/>
      <c r="F5" s="502"/>
      <c r="G5" s="502"/>
      <c r="H5" s="503"/>
      <c r="I5" s="551"/>
      <c r="J5" s="552"/>
      <c r="K5" s="502"/>
      <c r="L5" s="5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9" t="s">
        <v>12</v>
      </c>
      <c r="C6" s="591"/>
      <c r="D6" s="495" t="str">
        <f>Данные!$A2</f>
        <v>ХXI-КПМ-26-4-500-10 (Ice Cube)</v>
      </c>
      <c r="E6" s="592"/>
      <c r="F6" s="592"/>
      <c r="G6" s="592"/>
      <c r="H6" s="593"/>
      <c r="I6" s="551"/>
      <c r="J6" s="552"/>
      <c r="K6" s="502"/>
      <c r="L6" s="5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3" t="s">
        <v>14</v>
      </c>
      <c r="C7" s="554"/>
      <c r="D7" s="504">
        <f>Данные!$A8</f>
        <v>0</v>
      </c>
      <c r="E7" s="555"/>
      <c r="F7" s="555"/>
      <c r="G7" s="555"/>
      <c r="H7" s="556"/>
      <c r="I7" s="553" t="s">
        <v>15</v>
      </c>
      <c r="J7" s="557"/>
      <c r="K7" s="492">
        <f>Данные!$A11</f>
        <v>0</v>
      </c>
      <c r="L7" s="49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4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6" t="s">
        <v>136</v>
      </c>
      <c r="M18" s="626"/>
      <c r="N18" s="626"/>
      <c r="O18" s="470"/>
      <c r="P18" s="470"/>
      <c r="Q18" s="486"/>
      <c r="R18" s="486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4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Данные!B18</f>
        <v>60</v>
      </c>
      <c r="L2" s="617"/>
      <c r="M2" s="628"/>
      <c r="N2" s="629"/>
      <c r="O2" s="629"/>
      <c r="P2" s="629"/>
      <c r="Q2" s="629"/>
      <c r="R2" s="630"/>
      <c r="S2" s="70"/>
    </row>
    <row r="3" spans="1:19" ht="17.25" customHeight="1" thickBot="1" x14ac:dyDescent="0.25">
      <c r="A3" s="65"/>
      <c r="B3" s="600"/>
      <c r="C3" s="601"/>
      <c r="D3" s="602"/>
      <c r="E3" s="609" t="s">
        <v>47</v>
      </c>
      <c r="F3" s="610"/>
      <c r="G3" s="610"/>
      <c r="H3" s="611"/>
      <c r="I3" s="614"/>
      <c r="J3" s="615"/>
      <c r="K3" s="618"/>
      <c r="L3" s="619"/>
      <c r="M3" s="631"/>
      <c r="N3" s="632"/>
      <c r="O3" s="632"/>
      <c r="P3" s="632"/>
      <c r="Q3" s="632"/>
      <c r="R3" s="633"/>
      <c r="S3" s="70"/>
    </row>
    <row r="4" spans="1:19" ht="17.100000000000001" customHeight="1" thickBot="1" x14ac:dyDescent="0.25">
      <c r="A4" s="65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631"/>
      <c r="N4" s="632"/>
      <c r="O4" s="632"/>
      <c r="P4" s="632"/>
      <c r="Q4" s="632"/>
      <c r="R4" s="633"/>
      <c r="S4" s="70"/>
    </row>
    <row r="5" spans="1:19" ht="24.75" customHeight="1" thickTop="1" thickBot="1" x14ac:dyDescent="0.25">
      <c r="A5" s="65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631"/>
      <c r="N5" s="632"/>
      <c r="O5" s="632"/>
      <c r="P5" s="632"/>
      <c r="Q5" s="632"/>
      <c r="R5" s="633"/>
      <c r="S5" s="70"/>
    </row>
    <row r="6" spans="1:19" ht="17.100000000000001" customHeight="1" thickTop="1" thickBot="1" x14ac:dyDescent="0.25">
      <c r="A6" s="65"/>
      <c r="B6" s="589" t="s">
        <v>12</v>
      </c>
      <c r="C6" s="620"/>
      <c r="D6" s="495" t="str">
        <f>Данные!$A2</f>
        <v>ХXI-КПМ-26-4-500-10 (Ice Cube)</v>
      </c>
      <c r="E6" s="592"/>
      <c r="F6" s="592"/>
      <c r="G6" s="592"/>
      <c r="H6" s="593"/>
      <c r="I6" s="621"/>
      <c r="J6" s="622"/>
      <c r="K6" s="623"/>
      <c r="L6" s="503"/>
      <c r="M6" s="631"/>
      <c r="N6" s="632"/>
      <c r="O6" s="632"/>
      <c r="P6" s="632"/>
      <c r="Q6" s="632"/>
      <c r="R6" s="633"/>
      <c r="S6" s="70"/>
    </row>
    <row r="7" spans="1:19" ht="90.75" customHeight="1" thickTop="1" thickBot="1" x14ac:dyDescent="0.25">
      <c r="A7" s="65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631"/>
      <c r="N7" s="632"/>
      <c r="O7" s="632"/>
      <c r="P7" s="632"/>
      <c r="Q7" s="632"/>
      <c r="R7" s="63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1" customFormat="1" ht="31.9" customHeight="1" x14ac:dyDescent="0.2">
      <c r="A13" s="471"/>
      <c r="B13" s="472" t="s">
        <v>3</v>
      </c>
      <c r="C13" s="473"/>
      <c r="D13" s="474">
        <v>0.03</v>
      </c>
      <c r="E13" s="474">
        <v>0</v>
      </c>
      <c r="F13" s="475" t="s">
        <v>16</v>
      </c>
      <c r="G13" s="296" t="s">
        <v>137</v>
      </c>
      <c r="H13" s="476"/>
      <c r="I13" s="477"/>
      <c r="J13" s="477"/>
      <c r="K13" s="477"/>
      <c r="L13" s="477"/>
      <c r="M13" s="478"/>
      <c r="N13" s="478"/>
      <c r="O13" s="478"/>
      <c r="P13" s="478"/>
      <c r="Q13" s="478"/>
      <c r="R13" s="479"/>
      <c r="S13" s="480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6" t="s">
        <v>48</v>
      </c>
      <c r="C20" s="587"/>
      <c r="D20" s="587"/>
      <c r="E20" s="588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6" t="s">
        <v>136</v>
      </c>
      <c r="M23" s="626"/>
      <c r="N23" s="626"/>
      <c r="O23" s="470"/>
      <c r="P23" s="470"/>
      <c r="Q23" s="486"/>
      <c r="R23" s="486"/>
    </row>
    <row r="24" spans="1:19" x14ac:dyDescent="0.2">
      <c r="O24" s="558" t="s">
        <v>140</v>
      </c>
      <c r="P24" s="558"/>
      <c r="Q24" s="559" t="s">
        <v>141</v>
      </c>
      <c r="R24" s="560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Данные!B19</f>
        <v>80</v>
      </c>
      <c r="L2" s="617"/>
      <c r="M2" s="66"/>
      <c r="N2" s="67"/>
      <c r="O2" s="68"/>
      <c r="P2" s="634"/>
      <c r="Q2" s="634"/>
      <c r="R2" s="69"/>
      <c r="S2" s="70"/>
    </row>
    <row r="3" spans="1:19" ht="17.25" customHeight="1" thickBot="1" x14ac:dyDescent="0.25">
      <c r="A3" s="65"/>
      <c r="B3" s="600"/>
      <c r="C3" s="601"/>
      <c r="D3" s="602"/>
      <c r="E3" s="609" t="s">
        <v>90</v>
      </c>
      <c r="F3" s="610"/>
      <c r="G3" s="610"/>
      <c r="H3" s="611"/>
      <c r="I3" s="614"/>
      <c r="J3" s="615"/>
      <c r="K3" s="618"/>
      <c r="L3" s="61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3"/>
      <c r="C4" s="604"/>
      <c r="D4" s="60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20"/>
      <c r="D5" s="501" t="str">
        <f>Данные!$A5</f>
        <v>PCI</v>
      </c>
      <c r="E5" s="502"/>
      <c r="F5" s="502"/>
      <c r="G5" s="502"/>
      <c r="H5" s="503"/>
      <c r="I5" s="621"/>
      <c r="J5" s="622"/>
      <c r="K5" s="623"/>
      <c r="L5" s="5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20"/>
      <c r="D6" s="495" t="str">
        <f>Данные!$A2</f>
        <v>ХXI-КПМ-26-4-500-10 (Ice Cube)</v>
      </c>
      <c r="E6" s="592"/>
      <c r="F6" s="592"/>
      <c r="G6" s="592"/>
      <c r="H6" s="593"/>
      <c r="I6" s="621"/>
      <c r="J6" s="622"/>
      <c r="K6" s="623"/>
      <c r="L6" s="5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3" t="s">
        <v>14</v>
      </c>
      <c r="C7" s="624"/>
      <c r="D7" s="504">
        <f>Данные!$A8</f>
        <v>0</v>
      </c>
      <c r="E7" s="555"/>
      <c r="F7" s="555"/>
      <c r="G7" s="555"/>
      <c r="H7" s="556"/>
      <c r="I7" s="625" t="s">
        <v>15</v>
      </c>
      <c r="J7" s="624"/>
      <c r="K7" s="492">
        <f>Данные!$A11</f>
        <v>0</v>
      </c>
      <c r="L7" s="49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1" customFormat="1" ht="25.15" customHeight="1" x14ac:dyDescent="0.2">
      <c r="A12" s="471"/>
      <c r="B12" s="482" t="s">
        <v>3</v>
      </c>
      <c r="C12" s="483"/>
      <c r="D12" s="477">
        <v>0</v>
      </c>
      <c r="E12" s="477">
        <v>-0.03</v>
      </c>
      <c r="F12" s="475" t="s">
        <v>16</v>
      </c>
      <c r="G12" s="296" t="s">
        <v>139</v>
      </c>
      <c r="H12" s="484"/>
      <c r="I12" s="477"/>
      <c r="J12" s="477"/>
      <c r="K12" s="477"/>
      <c r="L12" s="477"/>
      <c r="M12" s="477"/>
      <c r="N12" s="477"/>
      <c r="O12" s="477"/>
      <c r="P12" s="477"/>
      <c r="Q12" s="477"/>
      <c r="R12" s="485"/>
      <c r="S12" s="480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6" t="s">
        <v>50</v>
      </c>
      <c r="C16" s="587"/>
      <c r="D16" s="587"/>
      <c r="E16" s="58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6" t="s">
        <v>136</v>
      </c>
      <c r="M19" s="626"/>
      <c r="N19" s="626"/>
      <c r="O19" s="470"/>
      <c r="P19" s="470"/>
      <c r="Q19" s="486"/>
      <c r="R19" s="486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2020-06-09T08:11:02Z</cp:lastPrinted>
  <dcterms:created xsi:type="dcterms:W3CDTF">2004-01-21T15:24:02Z</dcterms:created>
  <dcterms:modified xsi:type="dcterms:W3CDTF">2020-07-01T07:06:48Z</dcterms:modified>
</cp:coreProperties>
</file>