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4 АКВА МЯТАЯ\"/>
    </mc:Choice>
  </mc:AlternateContent>
  <xr:revisionPtr revIDLastSave="0" documentId="13_ncr:1_{A1434134-21E9-4829-957A-730FEAE8658F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<sst xmlns="http://schemas.openxmlformats.org/spreadsheetml/2006/main" count="547" uniqueCount="155">
  <si>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</si>
  <si>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</si>
  <si>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</si>
  <si>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</si>
  <si>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</si>
  <si>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</si>
  <si>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</si>
  <si>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</si>
  <si>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</si>
  <si>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</si>
  <si>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</si>
  <si>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</si>
  <si>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</si>
  <si>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</si>
  <si>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</si>
  <si>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</si>
  <si>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</si>
  <si>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</si>
  <si>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</si>
  <si>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</si>
  <si>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</si>
  <si>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</si>
  <si>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</si>
  <si>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</si>
  <si>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</si>
  <si>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</si>
  <si>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</si>
  <si>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</si>
  <si>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</si>
  <si>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</si>
  <si>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</si>
  <si>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</si>
  <si>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</si>
  <si>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</si>
  <si>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</si>
  <si>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</si>
  <si>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</si>
  <si>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</si>
  <si>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</si>
  <si>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</si>
  <si>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</si>
  <si>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</si>
  <si>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</si>
  <si>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</si>
  <si>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</si>
  <si>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</si>
  <si>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</si>
  <si>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</si>
  <si>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</si>
  <si>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</si>
  <si>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</si>
  <si>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</si>
  <si>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</si>
  <si>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</si>
  <si>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</si>
  <si>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</si>
  <si>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</si>
  <si>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</si>
  <si>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</si>
  <si>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</si>
  <si>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</si>
  <si>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</si>
  <si>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</si>
  <si>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</si>
  <si>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</si>
  <si>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</si>
  <si>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</si>
  <si>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</si>
  <si>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</si>
  <si>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</si>
  <si>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</si>
  <si>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</si>
  <si>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</si>
  <si>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</si>
  <si>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</si>
  <si>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</si>
  <si>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</si>
  <si>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</si>
  <si>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</si>
  <si>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</si>
  <si>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</si>
  <si>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</si>
  <si>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</si>
  <si>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</si>
  <si>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</si>
  <si>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</si>
  <si>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</si>
  <si>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</si>
  <si>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</si>
  <si>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</si>
  <si>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</si>
  <si>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</si>
  <si>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</si>
  <si>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</si>
  <si>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</si>
  <si>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</si>
  <si>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</si>
  <si>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</si>
  <si>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</si>
  <si>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</si>
  <si>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</si>
  <si>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</si>
  <si>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</si>
  <si>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</si>
  <si>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</si>
  <si>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</si>
  <si>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</si>
  <si>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</si>
  <si>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</si>
  <si>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</si>
  <si>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</si>
  <si>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</si>
  <si>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</si>
  <si>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</si>
  <si>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</si>
  <si>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</si>
  <si>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</si>
  <si>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</si>
  <si>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</si>
  <si>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</si>
  <si>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</si>
  <si>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</si>
  <si>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</si>
  <si>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</si>
  <si>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</si>
  <si>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</si>
  <si>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</si>
  <si>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</si>
  <si>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</si>
  <si>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</si>
  <si>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</si>
  <si>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</si>
  <si>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</si>
  <si>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</si>
  <si>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</si>
  <si>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</si>
  <si>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</si>
  <si>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</si>
  <si>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</si>
  <si>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</si>
  <si>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</si>
  <si>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</si>
  <si>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</si>
  <si>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49 / 23</t>
  </si>
  <si>
    <t>48,9 / 22,9</t>
  </si>
  <si>
    <t>76 / 36</t>
  </si>
  <si>
    <t>0,2 / 0,15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</si>
  <si>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</si>
  <si>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</si>
  <si>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</si>
  <si>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</si>
  <si>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</si>
  <si>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</si>
  <si>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Вес, гр. (ном. 410 гр.)</t>
  </si>
  <si>
    <t>Есть тестовый формокомплект!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</si>
</sst>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15875</xdr:colOff>
      <xdr:row>1</xdr:row>
      <xdr:rowOff>205316</xdr:rowOff>
    </xdr:from>
    <xdr:to>
      <xdr:col>17</xdr:col>
      <xdr:colOff>542926</xdr:colOff>
      <xdr:row>6</xdr:row>
      <xdr:rowOff>1014941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21400" y="310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3" t="s">
        <v>81</v>
      </c>
    </row>
    <row r="2" spans="1:11" ht="17.25" thickTop="1" thickBot="1" x14ac:dyDescent="0.25">
      <c r="A2" s="508" t="s">
        <v>147</v>
      </c>
      <c r="B2" s="509"/>
      <c r="C2" s="509"/>
      <c r="D2" s="509"/>
      <c r="E2" s="510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5"/>
      <c r="B11" s="506"/>
      <c r="D11" s="369">
        <v>43979</v>
      </c>
      <c r="F11" s="502" t="s">
        <v>96</v>
      </c>
      <c r="G11" s="502"/>
      <c r="H11" s="502"/>
      <c r="I11" s="502"/>
      <c r="J11" s="503" t="s">
        <v>98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99</v>
      </c>
      <c r="K12" s="503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02" t="s">
        <v>97</v>
      </c>
      <c r="G13" s="502"/>
      <c r="H13" s="502"/>
      <c r="I13" s="502"/>
      <c r="J13" s="503" t="s">
        <v>100</v>
      </c>
      <c r="K13" s="503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149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149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504" t="s">
        <v>106</v>
      </c>
      <c r="B29" s="504"/>
      <c r="C29" s="504"/>
    </row>
    <row r="30" spans="1:7" x14ac:dyDescent="0.2">
      <c r="A30" s="363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40</v>
      </c>
      <c r="L2" s="630"/>
      <c r="M2" s="164"/>
      <c r="N2" s="165"/>
      <c r="O2" s="166"/>
      <c r="P2" s="645"/>
      <c r="Q2" s="645"/>
      <c r="R2" s="167"/>
      <c r="S2" s="168"/>
    </row>
    <row r="3" spans="1:19" ht="17.25" customHeight="1" thickBot="1" x14ac:dyDescent="0.25">
      <c r="A3" s="163"/>
      <c r="B3" s="613"/>
      <c r="C3" s="614"/>
      <c r="D3" s="615"/>
      <c r="E3" s="622" t="s">
        <v>51</v>
      </c>
      <c r="F3" s="623"/>
      <c r="G3" s="623"/>
      <c r="H3" s="624"/>
      <c r="I3" s="627"/>
      <c r="J3" s="628"/>
      <c r="K3" s="631"/>
      <c r="L3" s="63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20</v>
      </c>
      <c r="L2" s="630"/>
      <c r="M2" s="203"/>
      <c r="N2" s="204"/>
      <c r="O2" s="205"/>
      <c r="P2" s="646"/>
      <c r="Q2" s="646"/>
      <c r="R2" s="206"/>
      <c r="S2" s="207"/>
    </row>
    <row r="3" spans="1:19" ht="17.25" customHeight="1" thickBot="1" x14ac:dyDescent="0.25">
      <c r="A3" s="202"/>
      <c r="B3" s="613"/>
      <c r="C3" s="614"/>
      <c r="D3" s="615"/>
      <c r="E3" s="622" t="s">
        <v>53</v>
      </c>
      <c r="F3" s="623"/>
      <c r="G3" s="623"/>
      <c r="H3" s="624"/>
      <c r="I3" s="627"/>
      <c r="J3" s="628"/>
      <c r="K3" s="631"/>
      <c r="L3" s="63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Данные!B26</f>
        <v>20</v>
      </c>
      <c r="L2" s="630"/>
      <c r="M2" s="131"/>
      <c r="N2" s="132"/>
      <c r="O2" s="133"/>
      <c r="P2" s="650"/>
      <c r="Q2" s="650"/>
      <c r="R2" s="134"/>
      <c r="S2" s="135"/>
    </row>
    <row r="3" spans="1:19" ht="17.25" customHeight="1" thickBot="1" x14ac:dyDescent="0.25">
      <c r="A3" s="130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31"/>
      <c r="L3" s="63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52">
        <f>Данные!B23</f>
        <v>20</v>
      </c>
      <c r="L2" s="653"/>
      <c r="M2" s="260"/>
      <c r="N2" s="261"/>
      <c r="O2" s="262"/>
      <c r="P2" s="651"/>
      <c r="Q2" s="651"/>
      <c r="R2" s="263"/>
      <c r="S2" s="264"/>
    </row>
    <row r="3" spans="1:19" ht="17.25" customHeight="1" thickBot="1" x14ac:dyDescent="0.25">
      <c r="A3" s="259"/>
      <c r="B3" s="613"/>
      <c r="C3" s="614"/>
      <c r="D3" s="615"/>
      <c r="E3" s="622" t="s">
        <v>56</v>
      </c>
      <c r="F3" s="623"/>
      <c r="G3" s="623"/>
      <c r="H3" s="624"/>
      <c r="I3" s="627"/>
      <c r="J3" s="628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G21" sqref="G2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150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151</v>
      </c>
      <c r="C3" s="498">
        <f>Данные!D11</f>
        <v>43979</v>
      </c>
      <c r="D3" s="499" t="s">
        <v>152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 t="s">
        <v>154</v>
      </c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153</v>
      </c>
      <c r="K20" s="390"/>
      <c r="L20" s="390"/>
    </row>
    <row r="21" spans="1:12" x14ac:dyDescent="0.2">
      <c r="A21" s="421">
        <f>D6*700000</f>
        <v>16800000</v>
      </c>
      <c r="B21" s="422">
        <v>43983</v>
      </c>
      <c r="C21" s="423">
        <v>43985</v>
      </c>
      <c r="D21" s="422">
        <v>43993</v>
      </c>
      <c r="E21" s="424">
        <v>436272</v>
      </c>
      <c r="F21" s="424">
        <v>462924</v>
      </c>
      <c r="G21" s="425">
        <f>F21/A$21</f>
        <v>2.7555E-2</v>
      </c>
      <c r="H21" s="426">
        <f>A21-F21</f>
        <v>16337076</v>
      </c>
      <c r="I21" s="427">
        <f>1-G21</f>
        <v>0.972445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16337076</v>
      </c>
      <c r="I22" s="433">
        <f>I21-G22</f>
        <v>0.972445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500">
        <f>SUM(E21:E31)</f>
        <v>436272</v>
      </c>
      <c r="F32" s="501">
        <f>SUM(F21:F31)</f>
        <v>462924</v>
      </c>
      <c r="G32" s="455">
        <f>SUM(G21:G31)</f>
        <v>2.7555E-2</v>
      </c>
      <c r="H32" s="456">
        <f>A21-F32</f>
        <v>16337076</v>
      </c>
      <c r="I32" s="457">
        <f>1-G32</f>
        <v>0.972445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5" t="s">
        <v>128</v>
      </c>
      <c r="B36" s="525"/>
      <c r="C36" s="525"/>
      <c r="D36" s="525"/>
      <c r="E36" s="383"/>
      <c r="F36" s="383"/>
      <c r="G36" s="383"/>
      <c r="H36" s="383"/>
      <c r="I36" s="383"/>
      <c r="J36" s="383"/>
    </row>
    <row r="37" spans="1:11" x14ac:dyDescent="0.2">
      <c r="A37" s="526" t="s">
        <v>129</v>
      </c>
      <c r="B37" s="526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7">
        <f>A21-F32</f>
        <v>16337076</v>
      </c>
      <c r="B38" s="528"/>
      <c r="C38" s="460">
        <f>1-G32</f>
        <v>0.972445</v>
      </c>
      <c r="D38" s="461">
        <f>(C38/0.8)*100</f>
        <v>121.55562499999999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3"/>
      <c r="C52" s="523"/>
      <c r="D52" s="524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2"/>
      <c r="J54" s="522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2"/>
      <c r="J55" s="522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7"/>
  <sheetViews>
    <sheetView showZeros="0" view="pageBreakPreview" topLeftCell="A1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3" t="s">
        <v>64</v>
      </c>
      <c r="B11" s="553"/>
      <c r="C11" s="553"/>
      <c r="D11" s="553"/>
      <c r="E11" s="553"/>
      <c r="F11" s="553"/>
      <c r="G11" s="553"/>
      <c r="H11" s="553"/>
      <c r="I11" s="553"/>
      <c r="J11" s="553"/>
    </row>
    <row r="12" spans="1:11" ht="15" customHeight="1" x14ac:dyDescent="0.25">
      <c r="A12" s="552" t="s">
        <v>74</v>
      </c>
      <c r="B12" s="552"/>
      <c r="C12" s="552"/>
      <c r="D12" s="552"/>
      <c r="E12" s="552"/>
      <c r="F12" s="552"/>
      <c r="G12" s="552"/>
      <c r="H12" s="552"/>
      <c r="I12" s="552"/>
      <c r="J12" s="552"/>
    </row>
    <row r="13" spans="1:11" ht="18" customHeight="1" x14ac:dyDescent="0.25">
      <c r="A13" s="554" t="str">
        <f>Данные!A2</f>
        <v>XXI-КПМ-30-1-500-4 АКВА МЯТАЯ</v>
      </c>
      <c r="B13" s="553"/>
      <c r="C13" s="553"/>
      <c r="D13" s="553"/>
      <c r="E13" s="553"/>
      <c r="F13" s="553"/>
      <c r="G13" s="553"/>
      <c r="H13" s="553"/>
      <c r="I13" s="553"/>
      <c r="J13" s="55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0" t="s">
        <v>65</v>
      </c>
      <c r="B22" s="550" t="s">
        <v>66</v>
      </c>
      <c r="C22" s="550"/>
      <c r="D22" s="550"/>
      <c r="E22" s="550" t="s">
        <v>67</v>
      </c>
      <c r="F22" s="550"/>
      <c r="G22" s="551" t="s">
        <v>68</v>
      </c>
      <c r="H22" s="550" t="s">
        <v>69</v>
      </c>
      <c r="I22" s="550"/>
      <c r="J22" s="550"/>
    </row>
    <row r="23" spans="1:10" x14ac:dyDescent="0.25">
      <c r="A23" s="550"/>
      <c r="B23" s="550"/>
      <c r="C23" s="550"/>
      <c r="D23" s="550"/>
      <c r="E23" s="550"/>
      <c r="F23" s="550"/>
      <c r="G23" s="551"/>
      <c r="H23" s="550"/>
      <c r="I23" s="550"/>
      <c r="J23" s="550"/>
    </row>
    <row r="24" spans="1:10" x14ac:dyDescent="0.25">
      <c r="A24" s="529">
        <v>1</v>
      </c>
      <c r="B24" s="555" t="s">
        <v>43</v>
      </c>
      <c r="C24" s="556"/>
      <c r="D24" s="557"/>
      <c r="E24" s="534" t="str">
        <f>Данные!C14</f>
        <v>Mytaya 0,5 L</v>
      </c>
      <c r="F24" s="535"/>
      <c r="G24" s="538">
        <f>Данные!B14</f>
        <v>24</v>
      </c>
      <c r="H24" s="540"/>
      <c r="I24" s="541"/>
      <c r="J24" s="542"/>
    </row>
    <row r="25" spans="1:10" ht="54.75" customHeight="1" x14ac:dyDescent="0.25">
      <c r="A25" s="530"/>
      <c r="B25" s="546" t="str">
        <f>Данные!$A$30</f>
        <v>(к серийному формокомплекту Бутылка XXI-КПМ-30-1-500-4 АКВА МЯТАЯ)</v>
      </c>
      <c r="C25" s="547"/>
      <c r="D25" s="548"/>
      <c r="E25" s="549"/>
      <c r="F25" s="537"/>
      <c r="G25" s="539"/>
      <c r="H25" s="543"/>
      <c r="I25" s="544"/>
      <c r="J25" s="545"/>
    </row>
    <row r="26" spans="1:10" x14ac:dyDescent="0.25">
      <c r="A26" s="529">
        <f>A24+1</f>
        <v>2</v>
      </c>
      <c r="B26" s="531" t="s">
        <v>107</v>
      </c>
      <c r="C26" s="532"/>
      <c r="D26" s="533"/>
      <c r="E26" s="534" t="str">
        <f>Данные!C15</f>
        <v>Mytaya 0,5 L</v>
      </c>
      <c r="F26" s="535"/>
      <c r="G26" s="538">
        <f>Данные!B15</f>
        <v>24</v>
      </c>
      <c r="H26" s="540"/>
      <c r="I26" s="541"/>
      <c r="J26" s="542"/>
    </row>
    <row r="27" spans="1:10" ht="54" customHeight="1" x14ac:dyDescent="0.25">
      <c r="A27" s="530"/>
      <c r="B27" s="546" t="str">
        <f>Данные!$A$30</f>
        <v>(к серийному формокомплекту Бутылка XXI-КПМ-30-1-500-4 АКВА МЯТАЯ)</v>
      </c>
      <c r="C27" s="547"/>
      <c r="D27" s="548"/>
      <c r="E27" s="549"/>
      <c r="F27" s="537"/>
      <c r="G27" s="539"/>
      <c r="H27" s="543"/>
      <c r="I27" s="544"/>
      <c r="J27" s="545"/>
    </row>
    <row r="28" spans="1:10" ht="14.45" customHeight="1" x14ac:dyDescent="0.25">
      <c r="A28" s="529">
        <f t="shared" ref="A28" si="0">A26+1</f>
        <v>3</v>
      </c>
      <c r="B28" s="531" t="s">
        <v>38</v>
      </c>
      <c r="C28" s="532"/>
      <c r="D28" s="533"/>
      <c r="E28" s="534" t="str">
        <f>Данные!C16</f>
        <v>Mytaya 0,5 L</v>
      </c>
      <c r="F28" s="535"/>
      <c r="G28" s="538">
        <f>Данные!B16</f>
        <v>32</v>
      </c>
      <c r="H28" s="540"/>
      <c r="I28" s="541"/>
      <c r="J28" s="542"/>
    </row>
    <row r="29" spans="1:10" ht="54" customHeight="1" x14ac:dyDescent="0.25">
      <c r="A29" s="530"/>
      <c r="B29" s="546" t="str">
        <f>Данные!$A$30</f>
        <v>(к серийному формокомплекту Бутылка XXI-КПМ-30-1-500-4 АКВА МЯТАЯ)</v>
      </c>
      <c r="C29" s="547"/>
      <c r="D29" s="548"/>
      <c r="E29" s="549"/>
      <c r="F29" s="537"/>
      <c r="G29" s="539"/>
      <c r="H29" s="543"/>
      <c r="I29" s="544"/>
      <c r="J29" s="545"/>
    </row>
    <row r="30" spans="1:10" ht="14.45" customHeight="1" x14ac:dyDescent="0.25">
      <c r="A30" s="529">
        <f t="shared" ref="A30" si="1">A28+1</f>
        <v>4</v>
      </c>
      <c r="B30" s="531" t="s">
        <v>108</v>
      </c>
      <c r="C30" s="532"/>
      <c r="D30" s="533"/>
      <c r="E30" s="534" t="str">
        <f>Данные!C17</f>
        <v>Mytaya 0,5 L</v>
      </c>
      <c r="F30" s="535"/>
      <c r="G30" s="538">
        <f>Данные!B17</f>
        <v>32</v>
      </c>
      <c r="H30" s="540"/>
      <c r="I30" s="541"/>
      <c r="J30" s="542"/>
    </row>
    <row r="31" spans="1:10" ht="53.25" customHeight="1" x14ac:dyDescent="0.25">
      <c r="A31" s="530"/>
      <c r="B31" s="546" t="str">
        <f>Данные!$A$30</f>
        <v>(к серийному формокомплекту Бутылка XXI-КПМ-30-1-500-4 АКВА МЯТАЯ)</v>
      </c>
      <c r="C31" s="547"/>
      <c r="D31" s="548"/>
      <c r="E31" s="536"/>
      <c r="F31" s="537"/>
      <c r="G31" s="539"/>
      <c r="H31" s="543"/>
      <c r="I31" s="544"/>
      <c r="J31" s="545"/>
    </row>
    <row r="32" spans="1:10" ht="14.45" customHeight="1" x14ac:dyDescent="0.25">
      <c r="A32" s="529">
        <f t="shared" ref="A32" si="2">A30+1</f>
        <v>5</v>
      </c>
      <c r="B32" s="531" t="s">
        <v>47</v>
      </c>
      <c r="C32" s="532"/>
      <c r="D32" s="533"/>
      <c r="E32" s="534" t="str">
        <f>Данные!C18</f>
        <v>Mytaya 0,5 L</v>
      </c>
      <c r="F32" s="535"/>
      <c r="G32" s="538">
        <f>Данные!B18</f>
        <v>60</v>
      </c>
      <c r="H32" s="540"/>
      <c r="I32" s="541"/>
      <c r="J32" s="542"/>
    </row>
    <row r="33" spans="1:10" ht="56.25" customHeight="1" x14ac:dyDescent="0.25">
      <c r="A33" s="530"/>
      <c r="B33" s="546" t="str">
        <f>Данные!$A$30</f>
        <v>(к серийному формокомплекту Бутылка XXI-КПМ-30-1-500-4 АКВА МЯТАЯ)</v>
      </c>
      <c r="C33" s="547"/>
      <c r="D33" s="548"/>
      <c r="E33" s="536"/>
      <c r="F33" s="537"/>
      <c r="G33" s="539"/>
      <c r="H33" s="543"/>
      <c r="I33" s="544"/>
      <c r="J33" s="545"/>
    </row>
    <row r="34" spans="1:10" ht="14.45" customHeight="1" x14ac:dyDescent="0.25">
      <c r="A34" s="529">
        <f t="shared" ref="A34" si="3">A32+1</f>
        <v>6</v>
      </c>
      <c r="B34" s="531" t="s">
        <v>90</v>
      </c>
      <c r="C34" s="532"/>
      <c r="D34" s="533"/>
      <c r="E34" s="534" t="str">
        <f>Данные!C19</f>
        <v>Mytaya 0,5 L</v>
      </c>
      <c r="F34" s="535"/>
      <c r="G34" s="538">
        <f>Данные!B19</f>
        <v>70</v>
      </c>
      <c r="H34" s="540"/>
      <c r="I34" s="541"/>
      <c r="J34" s="542"/>
    </row>
    <row r="35" spans="1:10" ht="56.25" customHeight="1" x14ac:dyDescent="0.25">
      <c r="A35" s="530"/>
      <c r="B35" s="546" t="str">
        <f>Данные!$A$30</f>
        <v>(к серийному формокомплекту Бутылка XXI-КПМ-30-1-500-4 АКВА МЯТАЯ)</v>
      </c>
      <c r="C35" s="547"/>
      <c r="D35" s="548"/>
      <c r="E35" s="536"/>
      <c r="F35" s="537"/>
      <c r="G35" s="539"/>
      <c r="H35" s="543"/>
      <c r="I35" s="544"/>
      <c r="J35" s="545"/>
    </row>
    <row r="36" spans="1:10" ht="14.45" customHeight="1" x14ac:dyDescent="0.25">
      <c r="A36" s="529">
        <f t="shared" ref="A36" si="4">A34+1</f>
        <v>7</v>
      </c>
      <c r="B36" s="531" t="s">
        <v>51</v>
      </c>
      <c r="C36" s="532"/>
      <c r="D36" s="533"/>
      <c r="E36" s="534" t="str">
        <f>Данные!C20</f>
        <v>Mytaya 0,5 L</v>
      </c>
      <c r="F36" s="535"/>
      <c r="G36" s="538">
        <f>Данные!B20</f>
        <v>40</v>
      </c>
      <c r="H36" s="540"/>
      <c r="I36" s="541"/>
      <c r="J36" s="542"/>
    </row>
    <row r="37" spans="1:10" ht="55.5" customHeight="1" x14ac:dyDescent="0.25">
      <c r="A37" s="530"/>
      <c r="B37" s="546" t="str">
        <f>Данные!$A$30</f>
        <v>(к серийному формокомплекту Бутылка XXI-КПМ-30-1-500-4 АКВА МЯТАЯ)</v>
      </c>
      <c r="C37" s="547"/>
      <c r="D37" s="548"/>
      <c r="E37" s="536"/>
      <c r="F37" s="537"/>
      <c r="G37" s="539"/>
      <c r="H37" s="543"/>
      <c r="I37" s="544"/>
      <c r="J37" s="545"/>
    </row>
    <row r="38" spans="1:10" ht="14.45" customHeight="1" x14ac:dyDescent="0.25">
      <c r="A38" s="529">
        <f t="shared" ref="A38" si="5">A36+1</f>
        <v>8</v>
      </c>
      <c r="B38" s="531" t="s">
        <v>53</v>
      </c>
      <c r="C38" s="532"/>
      <c r="D38" s="533"/>
      <c r="E38" s="534" t="str">
        <f>Данные!C21</f>
        <v>Mytaya 0,5 L</v>
      </c>
      <c r="F38" s="535"/>
      <c r="G38" s="538">
        <f>Данные!B21</f>
        <v>20</v>
      </c>
      <c r="H38" s="540"/>
      <c r="I38" s="541"/>
      <c r="J38" s="542"/>
    </row>
    <row r="39" spans="1:10" ht="40.15" customHeight="1" x14ac:dyDescent="0.25">
      <c r="A39" s="530"/>
      <c r="B39" s="546" t="str">
        <f>Данные!$A$30</f>
        <v>(к серийному формокомплекту Бутылка XXI-КПМ-30-1-500-4 АКВА МЯТАЯ)</v>
      </c>
      <c r="C39" s="547"/>
      <c r="D39" s="548"/>
      <c r="E39" s="536"/>
      <c r="F39" s="537"/>
      <c r="G39" s="539"/>
      <c r="H39" s="543"/>
      <c r="I39" s="544"/>
      <c r="J39" s="545"/>
    </row>
    <row r="40" spans="1:10" ht="14.45" customHeight="1" x14ac:dyDescent="0.25">
      <c r="A40" s="529">
        <f t="shared" ref="A40" si="6">A38+1</f>
        <v>9</v>
      </c>
      <c r="B40" s="531" t="s">
        <v>56</v>
      </c>
      <c r="C40" s="532"/>
      <c r="D40" s="533"/>
      <c r="E40" s="534" t="str">
        <f>Данные!C23</f>
        <v>Mytaya 0,5 L</v>
      </c>
      <c r="F40" s="535"/>
      <c r="G40" s="538">
        <f>Данные!B23</f>
        <v>20</v>
      </c>
      <c r="H40" s="540"/>
      <c r="I40" s="541"/>
      <c r="J40" s="542"/>
    </row>
    <row r="41" spans="1:10" ht="52.5" customHeight="1" x14ac:dyDescent="0.25">
      <c r="A41" s="530"/>
      <c r="B41" s="546" t="str">
        <f>Данные!$A$30</f>
        <v>(к серийному формокомплекту Бутылка XXI-КПМ-30-1-500-4 АКВА МЯТАЯ)</v>
      </c>
      <c r="C41" s="547"/>
      <c r="D41" s="548"/>
      <c r="E41" s="536"/>
      <c r="F41" s="537"/>
      <c r="G41" s="539"/>
      <c r="H41" s="543"/>
      <c r="I41" s="544"/>
      <c r="J41" s="545"/>
    </row>
    <row r="42" spans="1:10" ht="14.45" customHeight="1" x14ac:dyDescent="0.25">
      <c r="A42" s="529">
        <f t="shared" ref="A42" si="7">A40+1</f>
        <v>10</v>
      </c>
      <c r="B42" s="531" t="s">
        <v>55</v>
      </c>
      <c r="C42" s="532"/>
      <c r="D42" s="533"/>
      <c r="E42" s="534" t="str">
        <f>Данные!C26</f>
        <v>Mytaya 0,5 L</v>
      </c>
      <c r="F42" s="535"/>
      <c r="G42" s="538">
        <f>Данные!B26</f>
        <v>20</v>
      </c>
      <c r="H42" s="540"/>
      <c r="I42" s="541"/>
      <c r="J42" s="542"/>
    </row>
    <row r="43" spans="1:10" ht="57.75" customHeight="1" x14ac:dyDescent="0.25">
      <c r="A43" s="530"/>
      <c r="B43" s="546" t="str">
        <f>Данные!$A$30</f>
        <v>(к серийному формокомплекту Бутылка XXI-КПМ-30-1-500-4 АКВА МЯТАЯ)</v>
      </c>
      <c r="C43" s="547"/>
      <c r="D43" s="548"/>
      <c r="E43" s="536"/>
      <c r="F43" s="537"/>
      <c r="G43" s="539"/>
      <c r="H43" s="543"/>
      <c r="I43" s="544"/>
      <c r="J43" s="545"/>
    </row>
    <row r="44" spans="1:10" ht="14.45" customHeight="1" x14ac:dyDescent="0.25">
      <c r="A44" s="529">
        <f t="shared" ref="A44" si="8">A42+1</f>
        <v>11</v>
      </c>
      <c r="B44" s="531" t="s">
        <v>105</v>
      </c>
      <c r="C44" s="532"/>
      <c r="D44" s="533"/>
      <c r="E44" s="534" t="str">
        <f>Данные!C27</f>
        <v>Mytaya 0,5 L</v>
      </c>
      <c r="F44" s="535"/>
      <c r="G44" s="538">
        <f>Данные!B27</f>
        <v>20</v>
      </c>
      <c r="H44" s="540"/>
      <c r="I44" s="541"/>
      <c r="J44" s="542"/>
    </row>
    <row r="45" spans="1:10" ht="57.75" customHeight="1" x14ac:dyDescent="0.25">
      <c r="A45" s="530"/>
      <c r="B45" s="546" t="str">
        <f>Данные!$A$30</f>
        <v>(к серийному формокомплекту Бутылка XXI-КПМ-30-1-500-4 АКВА МЯТАЯ)</v>
      </c>
      <c r="C45" s="547"/>
      <c r="D45" s="548"/>
      <c r="E45" s="536"/>
      <c r="F45" s="537"/>
      <c r="G45" s="539"/>
      <c r="H45" s="543"/>
      <c r="I45" s="544"/>
      <c r="J45" s="545"/>
    </row>
    <row r="46" spans="1:10" ht="14.45" customHeight="1" x14ac:dyDescent="0.25">
      <c r="A46" s="529">
        <f t="shared" ref="A46" si="9">A44+1</f>
        <v>12</v>
      </c>
      <c r="B46" s="531" t="s">
        <v>70</v>
      </c>
      <c r="C46" s="532"/>
      <c r="D46" s="533"/>
      <c r="E46" s="534" t="str">
        <f>Данные!C24</f>
        <v>Mytaya 0,5 L</v>
      </c>
      <c r="F46" s="535"/>
      <c r="G46" s="538">
        <f>Данные!B24</f>
        <v>8</v>
      </c>
      <c r="H46" s="540"/>
      <c r="I46" s="541"/>
      <c r="J46" s="542"/>
    </row>
    <row r="47" spans="1:10" ht="55.5" customHeight="1" x14ac:dyDescent="0.25">
      <c r="A47" s="530"/>
      <c r="B47" s="546" t="str">
        <f>Данные!$A$30</f>
        <v>(к серийному формокомплекту Бутылка XXI-КПМ-30-1-500-4 АКВА МЯТАЯ)</v>
      </c>
      <c r="C47" s="547"/>
      <c r="D47" s="548"/>
      <c r="E47" s="536"/>
      <c r="F47" s="537"/>
      <c r="G47" s="539"/>
      <c r="H47" s="543"/>
      <c r="I47" s="544"/>
      <c r="J47" s="54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Данные!B14</f>
        <v>24</v>
      </c>
      <c r="L2" s="583"/>
      <c r="M2" s="66"/>
      <c r="N2" s="67"/>
      <c r="O2" s="68"/>
      <c r="P2" s="574"/>
      <c r="Q2" s="574"/>
      <c r="R2" s="69"/>
      <c r="S2" s="70"/>
    </row>
    <row r="3" spans="1:19" ht="24" thickBot="1" x14ac:dyDescent="0.25">
      <c r="A3" s="65"/>
      <c r="B3" s="565"/>
      <c r="C3" s="566"/>
      <c r="D3" s="567"/>
      <c r="E3" s="575" t="s">
        <v>43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6" t="s">
        <v>57</v>
      </c>
      <c r="C23" s="597"/>
      <c r="D23" s="597"/>
      <c r="E23" s="59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6" t="s">
        <v>45</v>
      </c>
      <c r="C24" s="587"/>
      <c r="D24" s="587"/>
      <c r="E24" s="58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1" t="s">
        <v>136</v>
      </c>
      <c r="L27" s="561"/>
      <c r="M27" s="561"/>
      <c r="N27" s="472"/>
      <c r="O27" s="472"/>
      <c r="P27" s="488"/>
      <c r="Q27" s="488"/>
    </row>
    <row r="28" spans="1:19" x14ac:dyDescent="0.2">
      <c r="N28" s="558" t="s">
        <v>140</v>
      </c>
      <c r="O28" s="558"/>
      <c r="P28" s="559" t="s">
        <v>141</v>
      </c>
      <c r="Q28" s="560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24</v>
      </c>
      <c r="L2" s="630"/>
      <c r="M2" s="66"/>
      <c r="N2" s="67"/>
      <c r="O2" s="68"/>
      <c r="P2" s="574"/>
      <c r="Q2" s="57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44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4" t="s">
        <v>135</v>
      </c>
      <c r="C14" s="635"/>
      <c r="D14" s="635"/>
      <c r="E14" s="635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6" t="s">
        <v>142</v>
      </c>
      <c r="C15" s="597"/>
      <c r="D15" s="597"/>
      <c r="E15" s="597"/>
      <c r="F15" s="633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6" t="s">
        <v>45</v>
      </c>
      <c r="C16" s="587"/>
      <c r="D16" s="587"/>
      <c r="E16" s="58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1" t="s">
        <v>136</v>
      </c>
      <c r="M19" s="561"/>
      <c r="N19" s="561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Данные!B16</f>
        <v>32</v>
      </c>
      <c r="L2" s="583"/>
      <c r="M2" s="66"/>
      <c r="N2" s="67"/>
      <c r="O2" s="68"/>
      <c r="P2" s="574"/>
      <c r="Q2" s="574"/>
      <c r="R2" s="69"/>
      <c r="S2" s="70"/>
    </row>
    <row r="3" spans="1:24" ht="17.25" customHeight="1" thickBot="1" x14ac:dyDescent="0.25">
      <c r="A3" s="65"/>
      <c r="B3" s="565"/>
      <c r="C3" s="566"/>
      <c r="D3" s="567"/>
      <c r="E3" s="575" t="s">
        <v>38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6" t="s">
        <v>136</v>
      </c>
      <c r="M23" s="636"/>
      <c r="N23" s="636"/>
      <c r="O23" s="472"/>
      <c r="P23" s="472"/>
      <c r="Q23" s="488"/>
      <c r="R23" s="488"/>
    </row>
    <row r="24" spans="1:24" x14ac:dyDescent="0.2">
      <c r="O24" s="558" t="s">
        <v>140</v>
      </c>
      <c r="P24" s="558"/>
      <c r="Q24" s="559" t="s">
        <v>141</v>
      </c>
      <c r="R24" s="560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Данные!B17</f>
        <v>32</v>
      </c>
      <c r="L2" s="583"/>
      <c r="M2" s="7"/>
      <c r="N2" s="8"/>
      <c r="O2" s="9"/>
      <c r="P2" s="637"/>
      <c r="Q2" s="637"/>
      <c r="R2" s="10"/>
      <c r="S2" s="11"/>
    </row>
    <row r="3" spans="1:19" ht="17.25" customHeight="1" thickBot="1" x14ac:dyDescent="0.25">
      <c r="A3" s="6"/>
      <c r="B3" s="565"/>
      <c r="C3" s="566"/>
      <c r="D3" s="567"/>
      <c r="E3" s="575" t="s">
        <v>23</v>
      </c>
      <c r="F3" s="576"/>
      <c r="G3" s="576"/>
      <c r="H3" s="577"/>
      <c r="I3" s="580"/>
      <c r="J3" s="581"/>
      <c r="K3" s="584"/>
      <c r="L3" s="58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60</v>
      </c>
      <c r="L2" s="630"/>
      <c r="M2" s="638"/>
      <c r="N2" s="639"/>
      <c r="O2" s="639"/>
      <c r="P2" s="639"/>
      <c r="Q2" s="639"/>
      <c r="R2" s="640"/>
      <c r="S2" s="70"/>
    </row>
    <row r="3" spans="1:19" ht="17.25" customHeight="1" thickBot="1" x14ac:dyDescent="0.25">
      <c r="A3" s="65"/>
      <c r="B3" s="613"/>
      <c r="C3" s="614"/>
      <c r="D3" s="615"/>
      <c r="E3" s="622" t="s">
        <v>47</v>
      </c>
      <c r="F3" s="623"/>
      <c r="G3" s="623"/>
      <c r="H3" s="624"/>
      <c r="I3" s="627"/>
      <c r="J3" s="628"/>
      <c r="K3" s="631"/>
      <c r="L3" s="632"/>
      <c r="M3" s="641"/>
      <c r="N3" s="642"/>
      <c r="O3" s="642"/>
      <c r="P3" s="642"/>
      <c r="Q3" s="642"/>
      <c r="R3" s="64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641"/>
      <c r="N4" s="642"/>
      <c r="O4" s="642"/>
      <c r="P4" s="642"/>
      <c r="Q4" s="642"/>
      <c r="R4" s="64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641"/>
      <c r="N5" s="642"/>
      <c r="O5" s="642"/>
      <c r="P5" s="642"/>
      <c r="Q5" s="642"/>
      <c r="R5" s="64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641"/>
      <c r="N6" s="642"/>
      <c r="O6" s="642"/>
      <c r="P6" s="642"/>
      <c r="Q6" s="642"/>
      <c r="R6" s="643"/>
      <c r="S6" s="70"/>
    </row>
    <row r="7" spans="1:19" ht="90.7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641"/>
      <c r="N7" s="642"/>
      <c r="O7" s="642"/>
      <c r="P7" s="642"/>
      <c r="Q7" s="642"/>
      <c r="R7" s="64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6" t="s">
        <v>48</v>
      </c>
      <c r="C21" s="587"/>
      <c r="D21" s="587"/>
      <c r="E21" s="58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6" t="s">
        <v>136</v>
      </c>
      <c r="M24" s="636"/>
      <c r="N24" s="636"/>
      <c r="O24" s="472"/>
      <c r="P24" s="472"/>
      <c r="Q24" s="488"/>
      <c r="R24" s="488"/>
    </row>
    <row r="25" spans="1:19" x14ac:dyDescent="0.2">
      <c r="O25" s="558" t="s">
        <v>140</v>
      </c>
      <c r="P25" s="558"/>
      <c r="Q25" s="559" t="s">
        <v>141</v>
      </c>
      <c r="R25" s="560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70</v>
      </c>
      <c r="L2" s="630"/>
      <c r="M2" s="66"/>
      <c r="N2" s="67"/>
      <c r="O2" s="68"/>
      <c r="P2" s="644"/>
      <c r="Q2" s="64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90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6" t="s">
        <v>50</v>
      </c>
      <c r="C16" s="587"/>
      <c r="D16" s="587"/>
      <c r="E16" s="58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2020-06-02T05:56:09Z</cp:lastPrinted>
  <dcterms:created xsi:type="dcterms:W3CDTF">2004-01-21T15:24:02Z</dcterms:created>
  <dcterms:modified xsi:type="dcterms:W3CDTF">2020-06-23T12:55:52Z</dcterms:modified>
</cp:coreProperties>
</file>