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25698C46-C96E-4C96-A514-77D6AB9661B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I25" i="1" s="1"/>
  <c r="H25" i="1"/>
  <c r="G17" i="1" l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6" i="1"/>
  <c r="E32" i="1"/>
  <c r="F32" i="1"/>
  <c r="G24" i="1" l="1"/>
  <c r="G23" i="1"/>
  <c r="G22" i="1"/>
  <c r="I21" i="1"/>
  <c r="A38" i="1"/>
  <c r="H21" i="1"/>
  <c r="H22" i="1" s="1"/>
  <c r="H23" i="1" s="1"/>
  <c r="H24" i="1" s="1"/>
  <c r="H32" i="1"/>
  <c r="G32" i="1"/>
  <c r="C38" i="1" s="1"/>
  <c r="D38" i="1" s="1"/>
  <c r="I22" i="1" l="1"/>
  <c r="I23" i="1" s="1"/>
  <c r="I24" i="1" s="1"/>
  <c r="I32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<sst xmlns="http://schemas.openxmlformats.org/spreadsheetml/2006/main" count="54" uniqueCount="43">
  <si>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</si>
  <si>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</si>
  <si>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</si>
  <si>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</si>
  <si>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</si>
  <si>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</si>
  <si>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</si>
  <si>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</si>
  <si>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</si>
  <si>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</si>
  <si>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</si>
  <si>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</si>
  <si>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</si>
  <si>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</si>
  <si>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</si>
  <si>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</si>
  <si>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</si>
  <si>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</si>
  <si>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</si>
  <si>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</si>
  <si>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</si>
  <si>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</si>
  <si>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</si>
  <si>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</si>
  <si>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</si>
  <si>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</si>
  <si>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</si>
  <si>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</si>
  <si>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</si>
  <si>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</si>
  <si>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</si>
  <si>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</si>
  <si>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</si>
  <si>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</si>
  <si>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</si>
  <si>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Дата поставки  26.02.19 (c остаточным ресурсом 100 %)</t>
  </si>
  <si>
    <t>Вставки графитовые</t>
  </si>
  <si>
    <t>XXI-КПМ-30-1-500-2 PSI</t>
  </si>
  <si>
    <t>КПМ-30 PSI</t>
  </si>
  <si>
    <t>Начальник УРФ                                            А.Д. Гавриленко</t>
  </si>
  <si>
    <r>
      <t xml:space="preserve">Вес, гр. (ном. </t>
    </r>
    <r>
      <rPr>
        <b/>
        <sz val="10"/>
        <color rgb="FFFF0000"/>
        <rFont val="Arial Cyr"/>
        <charset val="204"/>
      </rPr>
      <t>430</t>
    </r>
    <r>
      <rPr>
        <b/>
        <sz val="10"/>
        <rFont val="Arial Cyr"/>
        <charset val="204"/>
      </rPr>
      <t xml:space="preserve"> гр.)</t>
    </r>
  </si>
  <si>
    <t xml:space="preserve">Формокомплект бутылки «Медофф 0,5»  тип XXI-КПМ-30-1-500-2 </t>
  </si>
  <si>
    <t>(владелец завод Первак)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</si>
</sst>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10" fontId="0" fillId="0" borderId="18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7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6" xfId="0" applyNumberFormat="1" applyFill="1" applyBorder="1" applyAlignment="1">
      <alignment horizontal="center"/>
    </xf>
    <xf numFmtId="165" fontId="0" fillId="0" borderId="16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6" xfId="0" applyNumberFormat="1" applyFont="1" applyFill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shrinkToFit="1"/>
    </xf>
    <xf numFmtId="0" fontId="4" fillId="0" borderId="11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1" fontId="0" fillId="0" borderId="19" xfId="1" applyNumberFormat="1" applyFont="1" applyBorder="1" applyAlignment="1">
      <alignment horizontal="center" vertical="center" wrapText="1"/>
    </xf>
    <xf numFmtId="1" fontId="0" fillId="0" borderId="13" xfId="1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2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view="pageBreakPreview" zoomScale="120" zoomScaleSheetLayoutView="120" workbookViewId="0">
      <selection activeCell="A3" sqref="A3:E3"/>
    </sheetView>
  </sheetViews>
  <sheetFormatPr defaultRowHeight="12.75" x14ac:dyDescent="0.2"/>
  <cols>
    <col min="1" max="1" width="12.140625" customWidth="1"/>
    <col min="2" max="2" width="17.28515625" customWidth="1"/>
    <col min="3" max="3" width="24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3" t="s">
        <v>41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 ht="15.75" x14ac:dyDescent="0.25">
      <c r="A2" s="103" t="s">
        <v>42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3" x14ac:dyDescent="0.2">
      <c r="A3" s="108" t="s">
        <v>35</v>
      </c>
      <c r="B3" s="108"/>
      <c r="C3" s="108"/>
      <c r="D3" s="108"/>
      <c r="E3" s="108"/>
      <c r="F3" s="28"/>
      <c r="G3" s="3"/>
      <c r="H3" s="4"/>
      <c r="K3" s="29"/>
      <c r="L3" s="29"/>
      <c r="M3" s="1"/>
    </row>
    <row r="4" spans="1:13" ht="16.5" thickBot="1" x14ac:dyDescent="0.3">
      <c r="A4" s="1"/>
      <c r="B4" s="2"/>
      <c r="C4" s="2"/>
      <c r="F4" s="5"/>
      <c r="G4" s="6"/>
      <c r="H4" s="5"/>
      <c r="I4" s="5"/>
      <c r="J4" s="29"/>
      <c r="K4" s="29"/>
      <c r="M4" s="12"/>
    </row>
    <row r="5" spans="1:13" ht="64.5" thickBot="1" x14ac:dyDescent="0.25">
      <c r="A5" s="30" t="s">
        <v>0</v>
      </c>
      <c r="B5" s="31" t="s">
        <v>1</v>
      </c>
      <c r="C5" s="31" t="s">
        <v>2</v>
      </c>
      <c r="D5" s="31" t="s">
        <v>32</v>
      </c>
      <c r="E5" s="31" t="s">
        <v>34</v>
      </c>
      <c r="F5" s="31" t="s">
        <v>29</v>
      </c>
      <c r="G5" s="31" t="s">
        <v>30</v>
      </c>
      <c r="H5" s="88" t="s">
        <v>31</v>
      </c>
      <c r="I5" s="94"/>
      <c r="J5" s="92"/>
      <c r="K5" s="92"/>
      <c r="L5" s="92"/>
    </row>
    <row r="6" spans="1:13" x14ac:dyDescent="0.2">
      <c r="A6" s="39">
        <v>1</v>
      </c>
      <c r="B6" s="43" t="s">
        <v>12</v>
      </c>
      <c r="C6" s="8" t="s">
        <v>37</v>
      </c>
      <c r="D6" s="41"/>
      <c r="E6" s="41">
        <v>18</v>
      </c>
      <c r="F6" s="40"/>
      <c r="G6" s="41">
        <f>E6-F6</f>
        <v>18</v>
      </c>
      <c r="H6" s="89"/>
      <c r="I6" s="95"/>
      <c r="J6" s="1"/>
      <c r="K6" s="1"/>
      <c r="L6" s="93"/>
    </row>
    <row r="7" spans="1:13" x14ac:dyDescent="0.2">
      <c r="A7" s="42">
        <f>A6+1</f>
        <v>2</v>
      </c>
      <c r="B7" s="44" t="s">
        <v>5</v>
      </c>
      <c r="C7" s="8" t="s">
        <v>37</v>
      </c>
      <c r="D7" s="8"/>
      <c r="E7" s="8">
        <v>18</v>
      </c>
      <c r="F7" s="20"/>
      <c r="G7" s="8">
        <f t="shared" ref="G7:G17" si="0">E7-F7</f>
        <v>18</v>
      </c>
      <c r="H7" s="90"/>
      <c r="I7" s="95"/>
      <c r="J7" s="1"/>
      <c r="K7" s="1"/>
      <c r="L7" s="93"/>
    </row>
    <row r="8" spans="1:13" x14ac:dyDescent="0.2">
      <c r="A8" s="42">
        <f t="shared" ref="A8:A17" si="1">A7+1</f>
        <v>3</v>
      </c>
      <c r="B8" s="44" t="s">
        <v>3</v>
      </c>
      <c r="C8" s="8" t="s">
        <v>37</v>
      </c>
      <c r="D8" s="8"/>
      <c r="E8" s="8">
        <v>26</v>
      </c>
      <c r="F8" s="20"/>
      <c r="G8" s="8">
        <f t="shared" si="0"/>
        <v>26</v>
      </c>
      <c r="H8" s="91"/>
      <c r="I8" s="95"/>
      <c r="J8" s="1"/>
      <c r="K8" s="1"/>
      <c r="L8" s="93"/>
    </row>
    <row r="9" spans="1:13" x14ac:dyDescent="0.2">
      <c r="A9" s="42">
        <f t="shared" si="1"/>
        <v>4</v>
      </c>
      <c r="B9" s="44" t="s">
        <v>4</v>
      </c>
      <c r="C9" s="8" t="s">
        <v>37</v>
      </c>
      <c r="D9" s="8"/>
      <c r="E9" s="8">
        <v>26</v>
      </c>
      <c r="F9" s="20"/>
      <c r="G9" s="8">
        <f t="shared" si="0"/>
        <v>26</v>
      </c>
      <c r="H9" s="91"/>
      <c r="I9" s="95"/>
      <c r="J9" s="50"/>
      <c r="K9" s="1"/>
      <c r="L9" s="93"/>
    </row>
    <row r="10" spans="1:13" x14ac:dyDescent="0.2">
      <c r="A10" s="42">
        <f t="shared" si="1"/>
        <v>5</v>
      </c>
      <c r="B10" s="45" t="s">
        <v>28</v>
      </c>
      <c r="C10" s="8" t="s">
        <v>37</v>
      </c>
      <c r="D10" s="8"/>
      <c r="E10" s="8">
        <v>18</v>
      </c>
      <c r="F10" s="20"/>
      <c r="G10" s="8">
        <f t="shared" si="0"/>
        <v>18</v>
      </c>
      <c r="H10" s="91"/>
      <c r="I10" s="96"/>
      <c r="J10" s="50"/>
      <c r="K10" s="50"/>
      <c r="L10" s="93"/>
    </row>
    <row r="11" spans="1:13" x14ac:dyDescent="0.2">
      <c r="A11" s="42">
        <f t="shared" si="1"/>
        <v>6</v>
      </c>
      <c r="B11" s="44" t="s">
        <v>33</v>
      </c>
      <c r="C11" s="8" t="s">
        <v>37</v>
      </c>
      <c r="D11" s="8"/>
      <c r="E11" s="8">
        <v>20</v>
      </c>
      <c r="F11" s="20"/>
      <c r="G11" s="8">
        <f t="shared" si="0"/>
        <v>20</v>
      </c>
      <c r="H11" s="91"/>
      <c r="I11" s="95"/>
      <c r="J11" s="50"/>
      <c r="K11" s="1"/>
      <c r="L11" s="93"/>
    </row>
    <row r="12" spans="1:13" x14ac:dyDescent="0.2">
      <c r="A12" s="42">
        <f t="shared" si="1"/>
        <v>7</v>
      </c>
      <c r="B12" s="44" t="s">
        <v>7</v>
      </c>
      <c r="C12" s="8" t="s">
        <v>37</v>
      </c>
      <c r="D12" s="8"/>
      <c r="E12" s="8">
        <v>50</v>
      </c>
      <c r="F12" s="26"/>
      <c r="G12" s="8">
        <f t="shared" si="0"/>
        <v>50</v>
      </c>
      <c r="H12" s="91"/>
      <c r="I12" s="96"/>
      <c r="J12" s="50"/>
      <c r="K12" s="50"/>
      <c r="L12" s="93"/>
      <c r="M12" s="24"/>
    </row>
    <row r="13" spans="1:13" x14ac:dyDescent="0.2">
      <c r="A13" s="42">
        <f t="shared" si="1"/>
        <v>8</v>
      </c>
      <c r="B13" s="45" t="s">
        <v>10</v>
      </c>
      <c r="C13" s="8" t="s">
        <v>37</v>
      </c>
      <c r="D13" s="8"/>
      <c r="E13" s="8">
        <v>21</v>
      </c>
      <c r="F13" s="27"/>
      <c r="G13" s="8">
        <f t="shared" si="0"/>
        <v>21</v>
      </c>
      <c r="H13" s="91"/>
      <c r="I13" s="96"/>
      <c r="J13" s="50"/>
      <c r="K13" s="50"/>
      <c r="L13" s="93"/>
      <c r="M13" s="24"/>
    </row>
    <row r="14" spans="1:13" x14ac:dyDescent="0.2">
      <c r="A14" s="42">
        <f t="shared" si="1"/>
        <v>9</v>
      </c>
      <c r="B14" s="45" t="s">
        <v>11</v>
      </c>
      <c r="C14" s="8" t="s">
        <v>37</v>
      </c>
      <c r="D14" s="8"/>
      <c r="E14" s="8">
        <v>8</v>
      </c>
      <c r="F14" s="20"/>
      <c r="G14" s="8">
        <f t="shared" si="0"/>
        <v>8</v>
      </c>
      <c r="H14" s="91" t="s">
        <v>25</v>
      </c>
      <c r="I14" s="96"/>
      <c r="J14" s="50"/>
      <c r="K14" s="50"/>
      <c r="L14" s="93"/>
    </row>
    <row r="15" spans="1:13" x14ac:dyDescent="0.2">
      <c r="A15" s="42">
        <f t="shared" si="1"/>
        <v>10</v>
      </c>
      <c r="B15" s="44" t="s">
        <v>6</v>
      </c>
      <c r="C15" s="8" t="s">
        <v>37</v>
      </c>
      <c r="D15" s="8"/>
      <c r="E15" s="8">
        <v>40</v>
      </c>
      <c r="F15" s="26"/>
      <c r="G15" s="8">
        <f t="shared" si="0"/>
        <v>40</v>
      </c>
      <c r="H15" s="91"/>
      <c r="I15" s="96"/>
      <c r="J15" s="50"/>
      <c r="K15" s="50"/>
      <c r="L15" s="93"/>
    </row>
    <row r="16" spans="1:13" x14ac:dyDescent="0.2">
      <c r="A16" s="42">
        <f t="shared" si="1"/>
        <v>11</v>
      </c>
      <c r="B16" s="44" t="s">
        <v>9</v>
      </c>
      <c r="C16" s="8" t="s">
        <v>37</v>
      </c>
      <c r="D16" s="8"/>
      <c r="E16" s="11">
        <v>50</v>
      </c>
      <c r="F16" s="20"/>
      <c r="G16" s="8">
        <f t="shared" si="0"/>
        <v>50</v>
      </c>
      <c r="H16" s="91"/>
      <c r="I16" s="96"/>
      <c r="J16" s="50"/>
      <c r="K16" s="50"/>
      <c r="L16" s="93"/>
    </row>
    <row r="17" spans="1:12" x14ac:dyDescent="0.2">
      <c r="A17" s="42">
        <f t="shared" si="1"/>
        <v>12</v>
      </c>
      <c r="B17" s="87" t="s">
        <v>36</v>
      </c>
      <c r="C17" s="8" t="s">
        <v>38</v>
      </c>
      <c r="D17" s="8"/>
      <c r="E17" s="11">
        <v>120</v>
      </c>
      <c r="F17" s="20"/>
      <c r="G17" s="8">
        <f t="shared" si="0"/>
        <v>120</v>
      </c>
      <c r="H17" s="91"/>
      <c r="I17" s="96"/>
      <c r="J17" s="50"/>
      <c r="K17" s="50"/>
      <c r="L17" s="93"/>
    </row>
    <row r="18" spans="1:12" x14ac:dyDescent="0.2">
      <c r="A18" s="54"/>
      <c r="B18" s="53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55" t="s">
        <v>8</v>
      </c>
      <c r="C19" s="12"/>
      <c r="D19" s="12"/>
      <c r="E19" s="12"/>
      <c r="F19" s="12"/>
      <c r="G19" s="1"/>
      <c r="H19" s="1"/>
      <c r="I19" s="1"/>
      <c r="J19" s="56"/>
      <c r="K19" s="56"/>
      <c r="L19" s="56"/>
    </row>
    <row r="20" spans="1:12" ht="64.5" thickBot="1" x14ac:dyDescent="0.25">
      <c r="A20" s="33" t="s">
        <v>20</v>
      </c>
      <c r="B20" s="34" t="s">
        <v>17</v>
      </c>
      <c r="C20" s="34" t="s">
        <v>18</v>
      </c>
      <c r="D20" s="34" t="s">
        <v>19</v>
      </c>
      <c r="E20" s="34" t="s">
        <v>21</v>
      </c>
      <c r="F20" s="34" t="s">
        <v>26</v>
      </c>
      <c r="G20" s="35" t="s">
        <v>27</v>
      </c>
      <c r="H20" s="36" t="s">
        <v>22</v>
      </c>
      <c r="I20" s="37" t="s">
        <v>23</v>
      </c>
      <c r="J20" s="37" t="s">
        <v>40</v>
      </c>
      <c r="K20" s="57"/>
      <c r="L20" s="57"/>
    </row>
    <row r="21" spans="1:12" x14ac:dyDescent="0.2">
      <c r="A21" s="61">
        <f>E6*700000</f>
        <v>12600000</v>
      </c>
      <c r="B21" s="63"/>
      <c r="C21" s="66"/>
      <c r="D21" s="63"/>
      <c r="E21" s="64"/>
      <c r="F21" s="64">
        <v>0</v>
      </c>
      <c r="G21" s="32">
        <v>0</v>
      </c>
      <c r="H21" s="67">
        <f>A21-F21</f>
        <v>12600000</v>
      </c>
      <c r="I21" s="68">
        <f>1-G21</f>
        <v>1</v>
      </c>
      <c r="J21" s="97"/>
      <c r="K21" s="50"/>
      <c r="L21" s="50"/>
    </row>
    <row r="22" spans="1:12" ht="12.75" customHeight="1" x14ac:dyDescent="0.2">
      <c r="A22" s="38"/>
      <c r="B22" s="65">
        <v>43535</v>
      </c>
      <c r="C22" s="65">
        <v>43538</v>
      </c>
      <c r="D22" s="65">
        <v>43542</v>
      </c>
      <c r="E22" s="84">
        <v>312480</v>
      </c>
      <c r="F22" s="84">
        <v>413898</v>
      </c>
      <c r="G22" s="32">
        <f>F22/A21</f>
        <v>3.2849047619047618E-2</v>
      </c>
      <c r="H22" s="23">
        <f t="shared" ref="H22:I24" si="2">H21-F22</f>
        <v>12186102</v>
      </c>
      <c r="I22" s="22">
        <f t="shared" si="2"/>
        <v>0.96715095238095239</v>
      </c>
      <c r="J22" s="97"/>
      <c r="K22" s="1"/>
      <c r="L22" s="1"/>
    </row>
    <row r="23" spans="1:12" ht="12.75" customHeight="1" x14ac:dyDescent="0.2">
      <c r="A23" s="13"/>
      <c r="B23" s="9">
        <v>43570</v>
      </c>
      <c r="C23" s="9">
        <v>43572</v>
      </c>
      <c r="D23" s="9">
        <v>43575</v>
      </c>
      <c r="E23" s="80">
        <v>245376</v>
      </c>
      <c r="F23" s="80">
        <v>254560</v>
      </c>
      <c r="G23" s="32">
        <f>F23/$A$21</f>
        <v>2.0203174603174605E-2</v>
      </c>
      <c r="H23" s="23">
        <f t="shared" si="2"/>
        <v>11931542</v>
      </c>
      <c r="I23" s="22">
        <f t="shared" si="2"/>
        <v>0.94694777777777783</v>
      </c>
      <c r="J23" s="98"/>
      <c r="K23" s="50"/>
      <c r="L23" s="50"/>
    </row>
    <row r="24" spans="1:12" x14ac:dyDescent="0.2">
      <c r="A24" s="13"/>
      <c r="B24" s="70">
        <v>43778</v>
      </c>
      <c r="C24" s="70">
        <v>43780</v>
      </c>
      <c r="D24" s="70">
        <v>43782</v>
      </c>
      <c r="E24" s="79">
        <v>428586</v>
      </c>
      <c r="F24" s="79">
        <v>453212</v>
      </c>
      <c r="G24" s="32">
        <f>F24/$A$21</f>
        <v>3.5969206349206348E-2</v>
      </c>
      <c r="H24" s="23">
        <f t="shared" si="2"/>
        <v>11478330</v>
      </c>
      <c r="I24" s="22">
        <f t="shared" si="2"/>
        <v>0.91097857142857153</v>
      </c>
      <c r="J24" s="99"/>
      <c r="K24" s="58"/>
      <c r="L24" s="1"/>
    </row>
    <row r="25" spans="1:12" x14ac:dyDescent="0.2">
      <c r="A25" s="13"/>
      <c r="B25" s="70">
        <v>43995</v>
      </c>
      <c r="C25" s="70">
        <v>43997</v>
      </c>
      <c r="D25" s="70">
        <v>44006</v>
      </c>
      <c r="E25" s="80">
        <v>437184</v>
      </c>
      <c r="F25" s="80">
        <v>460568</v>
      </c>
      <c r="G25" s="32">
        <f>F25/$A$21</f>
        <v>3.6553015873015876E-2</v>
      </c>
      <c r="H25" s="23">
        <f t="shared" ref="H25" si="3">H24-F25</f>
        <v>11017762</v>
      </c>
      <c r="I25" s="22">
        <f t="shared" ref="I25" si="4">I24-G25</f>
        <v>0.87442555555555568</v>
      </c>
      <c r="J25" s="98">
        <v>421</v>
      </c>
      <c r="K25" s="59"/>
      <c r="L25" s="1"/>
    </row>
    <row r="26" spans="1:12" x14ac:dyDescent="0.2">
      <c r="A26" s="13"/>
      <c r="B26" s="70"/>
      <c r="C26" s="70"/>
      <c r="D26" s="70"/>
      <c r="E26" s="80"/>
      <c r="F26" s="80"/>
      <c r="G26" s="72"/>
      <c r="H26" s="80"/>
      <c r="I26" s="22"/>
      <c r="J26" s="98"/>
      <c r="K26" s="58"/>
      <c r="L26" s="1"/>
    </row>
    <row r="27" spans="1:12" x14ac:dyDescent="0.2">
      <c r="A27" s="13"/>
      <c r="B27" s="70"/>
      <c r="C27" s="70"/>
      <c r="D27" s="70"/>
      <c r="E27" s="80"/>
      <c r="F27" s="80"/>
      <c r="G27" s="72"/>
      <c r="H27" s="80"/>
      <c r="I27" s="22"/>
      <c r="J27" s="98"/>
      <c r="K27" s="58"/>
      <c r="L27" s="1"/>
    </row>
    <row r="28" spans="1:12" x14ac:dyDescent="0.2">
      <c r="A28" s="13"/>
      <c r="B28" s="70"/>
      <c r="C28" s="70"/>
      <c r="D28" s="70"/>
      <c r="E28" s="80"/>
      <c r="F28" s="80"/>
      <c r="G28" s="72"/>
      <c r="H28" s="80"/>
      <c r="I28" s="22"/>
      <c r="J28" s="98"/>
      <c r="K28" s="58"/>
      <c r="L28" s="1"/>
    </row>
    <row r="29" spans="1:12" x14ac:dyDescent="0.2">
      <c r="A29" s="13"/>
      <c r="B29" s="70"/>
      <c r="C29" s="70"/>
      <c r="D29" s="71"/>
      <c r="E29" s="79"/>
      <c r="F29" s="80"/>
      <c r="G29" s="73"/>
      <c r="H29" s="80"/>
      <c r="I29" s="74"/>
      <c r="J29" s="100"/>
      <c r="K29" s="58"/>
      <c r="L29" s="1"/>
    </row>
    <row r="30" spans="1:12" x14ac:dyDescent="0.2">
      <c r="A30" s="13"/>
      <c r="B30" s="70"/>
      <c r="C30" s="70"/>
      <c r="D30" s="71"/>
      <c r="E30" s="79"/>
      <c r="F30" s="80"/>
      <c r="G30" s="72"/>
      <c r="H30" s="80"/>
      <c r="I30" s="74"/>
      <c r="J30" s="100"/>
      <c r="K30" s="58"/>
      <c r="L30" s="1"/>
    </row>
    <row r="31" spans="1:12" ht="13.5" thickBot="1" x14ac:dyDescent="0.25">
      <c r="A31" s="14"/>
      <c r="B31" s="75"/>
      <c r="C31" s="75"/>
      <c r="D31" s="76"/>
      <c r="E31" s="81"/>
      <c r="F31" s="82"/>
      <c r="G31" s="77"/>
      <c r="H31" s="83"/>
      <c r="I31" s="78"/>
      <c r="J31" s="101"/>
      <c r="K31" s="1"/>
      <c r="L31" s="1"/>
    </row>
    <row r="32" spans="1:12" ht="13.5" thickBot="1" x14ac:dyDescent="0.25">
      <c r="A32" s="15" t="s">
        <v>24</v>
      </c>
      <c r="B32" s="16"/>
      <c r="C32" s="16"/>
      <c r="D32" s="17"/>
      <c r="E32" s="85">
        <f>SUM(E21:E31)</f>
        <v>1423626</v>
      </c>
      <c r="F32" s="86">
        <f>SUM(F21:F31)</f>
        <v>1582238</v>
      </c>
      <c r="G32" s="21">
        <f>SUM(G21:G31)</f>
        <v>0.12557444444444443</v>
      </c>
      <c r="H32" s="18">
        <f>A21-F32</f>
        <v>11017762</v>
      </c>
      <c r="I32" s="25">
        <f>1-G32</f>
        <v>0.87442555555555557</v>
      </c>
      <c r="J32" s="102"/>
      <c r="K32" s="60"/>
      <c r="L32" s="60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104" t="s">
        <v>13</v>
      </c>
      <c r="B36" s="104"/>
      <c r="C36" s="104"/>
      <c r="D36" s="104"/>
      <c r="E36" s="1"/>
      <c r="F36" s="1"/>
      <c r="G36" s="1"/>
      <c r="H36" s="1"/>
      <c r="I36" s="1"/>
      <c r="J36" s="1"/>
    </row>
    <row r="37" spans="1:11" x14ac:dyDescent="0.2">
      <c r="A37" s="113" t="s">
        <v>14</v>
      </c>
      <c r="B37" s="113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 x14ac:dyDescent="0.2">
      <c r="A38" s="111">
        <f>A21-F32</f>
        <v>11017762</v>
      </c>
      <c r="B38" s="112"/>
      <c r="C38" s="62">
        <f>1-G32</f>
        <v>0.87442555555555557</v>
      </c>
      <c r="D38" s="19">
        <f>(C38/0.8)*100</f>
        <v>109.30319444444443</v>
      </c>
      <c r="E38" s="69" t="s">
        <v>39</v>
      </c>
      <c r="F38" s="69"/>
      <c r="G38" s="69"/>
      <c r="H38" s="69"/>
      <c r="I38" s="69"/>
      <c r="J38" s="69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75" x14ac:dyDescent="0.25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">
      <c r="A42" s="46"/>
      <c r="B42" s="46"/>
      <c r="C42" s="46"/>
      <c r="D42" s="46"/>
      <c r="E42" s="46"/>
      <c r="F42" s="46"/>
      <c r="G42" s="46"/>
      <c r="H42" s="46"/>
      <c r="I42" s="109"/>
      <c r="J42" s="110"/>
    </row>
    <row r="43" spans="1:11" x14ac:dyDescent="0.2">
      <c r="A43" s="47"/>
      <c r="B43" s="48"/>
      <c r="C43" s="48"/>
      <c r="D43" s="1"/>
      <c r="E43" s="1"/>
      <c r="F43" s="48"/>
      <c r="G43" s="49"/>
      <c r="H43" s="48"/>
    </row>
    <row r="44" spans="1:11" x14ac:dyDescent="0.2">
      <c r="A44" s="47"/>
      <c r="B44" s="48"/>
      <c r="C44" s="48"/>
      <c r="D44" s="48"/>
      <c r="E44" s="48"/>
      <c r="F44" s="48"/>
      <c r="G44" s="49"/>
      <c r="H44" s="48"/>
    </row>
    <row r="45" spans="1:11" x14ac:dyDescent="0.2">
      <c r="A45" s="47"/>
      <c r="B45" s="48"/>
      <c r="C45" s="48"/>
      <c r="D45" s="1"/>
      <c r="E45" s="1"/>
      <c r="F45" s="48"/>
      <c r="G45" s="49"/>
      <c r="H45" s="48"/>
    </row>
    <row r="46" spans="1:11" x14ac:dyDescent="0.2">
      <c r="A46" s="47"/>
      <c r="B46" s="48"/>
      <c r="C46" s="48"/>
      <c r="D46" s="48"/>
      <c r="E46" s="48"/>
      <c r="F46" s="48"/>
      <c r="G46" s="49"/>
      <c r="H46" s="48"/>
    </row>
    <row r="47" spans="1:11" x14ac:dyDescent="0.2">
      <c r="A47" s="47"/>
      <c r="B47" s="48"/>
      <c r="C47" s="48"/>
      <c r="D47" s="1"/>
      <c r="E47" s="1"/>
      <c r="F47" s="48"/>
      <c r="G47" s="49"/>
      <c r="H47" s="48"/>
    </row>
    <row r="48" spans="1:11" x14ac:dyDescent="0.2">
      <c r="A48" s="47"/>
      <c r="B48" s="48"/>
      <c r="C48" s="50"/>
      <c r="D48" s="51"/>
      <c r="E48" s="51"/>
      <c r="F48" s="50"/>
      <c r="G48" s="50"/>
      <c r="H48" s="50"/>
    </row>
    <row r="49" spans="1:10" x14ac:dyDescent="0.2">
      <c r="A49" s="47"/>
      <c r="B49" s="48"/>
      <c r="C49" s="48"/>
      <c r="D49" s="48"/>
      <c r="E49" s="48"/>
      <c r="F49" s="48"/>
      <c r="G49" s="49"/>
      <c r="H49" s="48"/>
    </row>
    <row r="50" spans="1:10" x14ac:dyDescent="0.2">
      <c r="A50" s="47"/>
      <c r="B50" s="48"/>
      <c r="C50" s="48"/>
      <c r="D50" s="48"/>
      <c r="E50" s="48"/>
      <c r="F50" s="48"/>
      <c r="G50" s="49"/>
      <c r="H50" s="48"/>
    </row>
    <row r="51" spans="1:10" x14ac:dyDescent="0.2">
      <c r="A51" s="47"/>
      <c r="B51" s="48"/>
      <c r="C51" s="48"/>
      <c r="D51" s="1"/>
      <c r="E51" s="1"/>
      <c r="F51" s="48"/>
      <c r="G51" s="49"/>
      <c r="H51" s="48"/>
    </row>
    <row r="52" spans="1:10" ht="15.75" x14ac:dyDescent="0.25">
      <c r="A52" s="1"/>
      <c r="B52" s="106"/>
      <c r="C52" s="106"/>
      <c r="D52" s="107"/>
      <c r="E52" s="52"/>
      <c r="F52" s="1"/>
      <c r="G52" s="1"/>
      <c r="H52" s="1"/>
      <c r="I52" s="1"/>
      <c r="J52" s="1"/>
    </row>
    <row r="53" spans="1:10" x14ac:dyDescent="0.2">
      <c r="A53" s="46"/>
      <c r="B53" s="46"/>
      <c r="C53" s="46"/>
      <c r="D53" s="46"/>
      <c r="E53" s="46"/>
      <c r="F53" s="46"/>
      <c r="G53" s="46"/>
      <c r="H53" s="46"/>
      <c r="I53" s="109"/>
      <c r="J53" s="110"/>
    </row>
    <row r="54" spans="1:10" x14ac:dyDescent="0.2">
      <c r="A54" s="47"/>
      <c r="B54" s="1"/>
      <c r="C54" s="1"/>
      <c r="D54" s="1"/>
      <c r="E54" s="1"/>
      <c r="F54" s="49"/>
      <c r="G54" s="49"/>
      <c r="H54" s="48"/>
      <c r="I54" s="105"/>
      <c r="J54" s="105"/>
    </row>
    <row r="55" spans="1:10" x14ac:dyDescent="0.2">
      <c r="A55" s="47"/>
      <c r="B55" s="1"/>
      <c r="C55" s="1"/>
      <c r="D55" s="50"/>
      <c r="E55" s="50"/>
      <c r="F55" s="50"/>
      <c r="G55" s="50"/>
      <c r="H55" s="50"/>
      <c r="I55" s="105"/>
      <c r="J55" s="105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109"/>
      <c r="C61" s="110"/>
    </row>
    <row r="68" spans="2:3" x14ac:dyDescent="0.2">
      <c r="B68" s="109"/>
      <c r="C68" s="110"/>
    </row>
  </sheetData>
  <sortState ref="B10:B17">
    <sortCondition ref="B10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3:E3"/>
    <mergeCell ref="A2:L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2019-03-05T11:55:50Z</cp:lastPrinted>
  <dcterms:created xsi:type="dcterms:W3CDTF">2004-08-05T11:03:05Z</dcterms:created>
  <dcterms:modified xsi:type="dcterms:W3CDTF">2020-07-02T05:10:20Z</dcterms:modified>
</cp:coreProperties>
</file>